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Eyth\Documents\FY17\NATA\"/>
    </mc:Choice>
  </mc:AlternateContent>
  <bookViews>
    <workbookView xWindow="168" yWindow="1836" windowWidth="16476" windowHeight="5796" tabRatio="618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ag" sheetId="2" r:id="rId7"/>
    <sheet name="rail" sheetId="3" r:id="rId8"/>
    <sheet name="nonpt" sheetId="34" r:id="rId9"/>
    <sheet name="agfire" sheetId="32" r:id="rId10"/>
    <sheet name="ptagfire" sheetId="38" r:id="rId11"/>
    <sheet name="nonroad" sheetId="5" r:id="rId12"/>
    <sheet name="onroad all" sheetId="14" r:id="rId13"/>
    <sheet name="cmv" sheetId="4" r:id="rId14"/>
    <sheet name="ptfire_f" sheetId="10" r:id="rId15"/>
    <sheet name="ptfire_s" sheetId="39" r:id="rId16"/>
    <sheet name="ptegu" sheetId="11" r:id="rId17"/>
    <sheet name="ptnonipm" sheetId="33" r:id="rId18"/>
    <sheet name="pt_oilgas" sheetId="25" r:id="rId19"/>
    <sheet name="np_oilgas" sheetId="27" r:id="rId20"/>
    <sheet name="rwc" sheetId="13" r:id="rId21"/>
    <sheet name="beis" sheetId="41" r:id="rId22"/>
    <sheet name="othar" sheetId="6" r:id="rId23"/>
    <sheet name="onroad_can" sheetId="7" r:id="rId24"/>
    <sheet name="onroad_mex" sheetId="36" r:id="rId25"/>
    <sheet name="othpt" sheetId="8" r:id="rId26"/>
    <sheet name="othafdust" sheetId="35" r:id="rId27"/>
    <sheet name="ptfire_mxca" sheetId="40" r:id="rId28"/>
  </sheets>
  <definedNames>
    <definedName name="_2011ea_v6_11f_12US2_cbo5_soa_ag_state" localSheetId="6">ag!$C$2:$D$54</definedName>
    <definedName name="_2011ea_v6_11f_12US2_cbo5_soa_ag_state_1" localSheetId="6">ag!$D$2:$F$54</definedName>
    <definedName name="_xlnm._FilterDatabase" localSheetId="1" hidden="1">'State Totals'!$A$2:$S$51</definedName>
    <definedName name="annual_2011_draft_ptfire_12US2_cbo5_soa" localSheetId="14">ptfire_f!$AD$2:$CI$51</definedName>
    <definedName name="annual_2011_draft_ptfire_12US2_cbo5_soa" localSheetId="15">ptfire_s!$AD$2:$CI$51</definedName>
    <definedName name="annual_2011ea_v6_11f_afdust_12US2_cmaq_cb05_soa_state" localSheetId="5">afdust!$F$2:$AA$56</definedName>
    <definedName name="annual_2011ea_v6_11f_afdust_12US2_cmaq_cb05_soa_state" localSheetId="26">othafdust!$E$2:$Z$15</definedName>
    <definedName name="annual_2011ea_v6_11f_afdust_12US2_cmaq_cb05_soa_state_1" localSheetId="5">afdust!$F$2:$AA$56</definedName>
    <definedName name="annual_2011ea_v6_11f_c1c2rail_12US2_cbo5_soa_state" localSheetId="7">rail!$AK$2:$CN$54</definedName>
    <definedName name="annual_2011ea_v6_11f_c3marine_12US2_cbo5_soa_state" localSheetId="13">cmv!$AL$2:$CP$56</definedName>
    <definedName name="annual_2011ea_v6_11f_nonpt_12US2_cbo5_soa_state" localSheetId="9">agfire!$AI$2:$CK$53</definedName>
    <definedName name="annual_2011ea_v6_11f_nonpt_12US2_cbo5_soa_state" localSheetId="10">ptagfire!$X$2:$BK$54</definedName>
    <definedName name="annual_2011ea_v6_11f_nonroad_12US2_cbo5_soa_state" localSheetId="11">nonroad!$AH$2:$CL$58</definedName>
    <definedName name="annual_2011ea_v6_11f_othar_12US2_cmaq_cb05_soa_state" localSheetId="22">othar!$J$2:$BO$47</definedName>
    <definedName name="annual_2011ea_v6_11f_othar_12US2_cmaq_cb05_soa_state" localSheetId="27">ptfire_mxca!$J$2:$BN$46</definedName>
    <definedName name="annual_2011ea_v6_11f_othar_12US2_cmaq_cb05_soa_state_1" localSheetId="22">othar!$J$2:$BO$47</definedName>
    <definedName name="annual_2011ea_v6_11f_othon_12US2_cmaq_cb05_soa_state" localSheetId="23">onroad_can!$J$2:$BO$40</definedName>
    <definedName name="annual_2011ea_v6_11f_othon_12US2_cmaq_cb05_soa_state" localSheetId="24">onroad_mex!$U$2:$CB$34</definedName>
    <definedName name="annual_2011ea_v6_11f_othon_12US2_cmaq_cb05_soa_state_1" localSheetId="23">onroad_can!$J$2:$BO$40</definedName>
    <definedName name="annual_2011ea_v6_11f_othpt_12US2_cmaq_cb05_soa_state" localSheetId="25">othpt!$M$2:$BR$49</definedName>
    <definedName name="annual_2011ea_v6_11f_othpt_12US2_cmaq_cb05_soa_state_1" localSheetId="25">othpt!$M$2:$BR$49</definedName>
    <definedName name="annual_2011ea_v6_11f_ptipm_12US2_cbo5_soa_state" localSheetId="8">nonpt!$BK$2:$EA$54</definedName>
    <definedName name="annual_2011ea_v6_11f_ptipm_12US2_cbo5_soa_state" localSheetId="16">ptegu!$BG$2:$DS$54</definedName>
    <definedName name="annual_2011ea_v6_11f_ptipm_12US2_cbo5_soa_state" localSheetId="17">ptnonipm!$BP$2:$EM$54</definedName>
    <definedName name="annual_2011ea_v6_11f_ptipm_12US2_cbo5_soa_state_1" localSheetId="16">ptegu!$BG$2:$DS$54</definedName>
    <definedName name="annual_2011ea_v6_11f_ptnonipm_12US2_cbo5_soa_state" localSheetId="18">pt_oilgas!$BD$2:$DN$54</definedName>
    <definedName name="annual_2011ea_v6_11f_rwc_12US2_cbo5_soa_state" localSheetId="20">rwc!$AG$2:$CL$54</definedName>
    <definedName name="beis" localSheetId="3">#REF!</definedName>
    <definedName name="beis" localSheetId="10">#REF!</definedName>
    <definedName name="beis" localSheetId="15">#REF!</definedName>
    <definedName name="beis">#REF!</definedName>
  </definedNames>
  <calcPr calcId="171027"/>
</workbook>
</file>

<file path=xl/calcChain.xml><?xml version="1.0" encoding="utf-8"?>
<calcChain xmlns="http://schemas.openxmlformats.org/spreadsheetml/2006/main">
  <c r="BE45" i="30" l="1"/>
  <c r="BQ53" i="30"/>
  <c r="BE4" i="30"/>
  <c r="AT5" i="30"/>
  <c r="AO6" i="30"/>
  <c r="AN8" i="30"/>
  <c r="AU8" i="30"/>
  <c r="AT10" i="30"/>
  <c r="AO11" i="30"/>
  <c r="AS11" i="30"/>
  <c r="AT13" i="30"/>
  <c r="AU13" i="30"/>
  <c r="AP14" i="30"/>
  <c r="AU16" i="30"/>
  <c r="AA17" i="30"/>
  <c r="AA20" i="30"/>
  <c r="AU21" i="30"/>
  <c r="AT22" i="30"/>
  <c r="AP24" i="30"/>
  <c r="AU24" i="30"/>
  <c r="AK26" i="30"/>
  <c r="AL27" i="30"/>
  <c r="AN27" i="30"/>
  <c r="AG28" i="30"/>
  <c r="AI28" i="30"/>
  <c r="AB29" i="30"/>
  <c r="AR29" i="30"/>
  <c r="AT29" i="30"/>
  <c r="AM30" i="30"/>
  <c r="AO30" i="30"/>
  <c r="AH31" i="30"/>
  <c r="AJ31" i="30"/>
  <c r="AC32" i="30"/>
  <c r="AS32" i="30"/>
  <c r="AU32" i="30"/>
  <c r="AN33" i="30"/>
  <c r="AP33" i="30"/>
  <c r="AI34" i="30"/>
  <c r="AK34" i="30"/>
  <c r="AF35" i="30"/>
  <c r="AT35" i="30"/>
  <c r="AA36" i="30"/>
  <c r="AQ36" i="30"/>
  <c r="AL37" i="30"/>
  <c r="AG38" i="30"/>
  <c r="AQ38" i="30"/>
  <c r="AU38" i="30"/>
  <c r="AL39" i="30"/>
  <c r="AA40" i="30"/>
  <c r="AM40" i="30"/>
  <c r="AP40" i="30"/>
  <c r="AC41" i="30"/>
  <c r="AF41" i="30"/>
  <c r="AP41" i="30"/>
  <c r="AC42" i="30"/>
  <c r="AF42" i="30"/>
  <c r="AN42" i="30"/>
  <c r="AQ42" i="30"/>
  <c r="AF43" i="30"/>
  <c r="AN43" i="30"/>
  <c r="AQ43" i="30"/>
  <c r="AG44" i="30"/>
  <c r="AQ44" i="30"/>
  <c r="AG45" i="30"/>
  <c r="AO45" i="30"/>
  <c r="AR45" i="30"/>
  <c r="AG46" i="30"/>
  <c r="AO46" i="30"/>
  <c r="AR46" i="30"/>
  <c r="AH47" i="30"/>
  <c r="AR47" i="30"/>
  <c r="AH48" i="30"/>
  <c r="AP48" i="30"/>
  <c r="AS48" i="30"/>
  <c r="AF49" i="30"/>
  <c r="AL49" i="30"/>
  <c r="AN49" i="30"/>
  <c r="AT49" i="30"/>
  <c r="AA50" i="30"/>
  <c r="AG50" i="30"/>
  <c r="AI50" i="30"/>
  <c r="AO50" i="30"/>
  <c r="AQ50" i="30"/>
  <c r="AB51" i="30"/>
  <c r="AJ51" i="30"/>
  <c r="AL51" i="30"/>
  <c r="AR51" i="30"/>
  <c r="AT51" i="30"/>
  <c r="AG52" i="30"/>
  <c r="AM52" i="30"/>
  <c r="AO52" i="30"/>
  <c r="AU52" i="30"/>
  <c r="AA53" i="30"/>
  <c r="AB53" i="30"/>
  <c r="AI53" i="30"/>
  <c r="AJ53" i="30"/>
  <c r="AQ53" i="30"/>
  <c r="AR53" i="30"/>
  <c r="AH4" i="30"/>
  <c r="AI4" i="30"/>
  <c r="AM4" i="30"/>
  <c r="AU4" i="30"/>
  <c r="V53" i="30"/>
  <c r="BR53" i="30" s="1"/>
  <c r="U53" i="30"/>
  <c r="AT53" i="30" s="1"/>
  <c r="T53" i="30"/>
  <c r="BP53" i="30" s="1"/>
  <c r="S53" i="30"/>
  <c r="BO53" i="30" s="1"/>
  <c r="R53" i="30"/>
  <c r="BN53" i="30" s="1"/>
  <c r="Q53" i="30"/>
  <c r="BM53" i="30" s="1"/>
  <c r="P53" i="30"/>
  <c r="BL53" i="30" s="1"/>
  <c r="O53" i="30"/>
  <c r="BK53" i="30" s="1"/>
  <c r="N53" i="30"/>
  <c r="BJ53" i="30" s="1"/>
  <c r="M53" i="30"/>
  <c r="BI53" i="30" s="1"/>
  <c r="L53" i="30"/>
  <c r="BH53" i="30" s="1"/>
  <c r="K53" i="30"/>
  <c r="BG53" i="30" s="1"/>
  <c r="J53" i="30"/>
  <c r="BF53" i="30" s="1"/>
  <c r="I53" i="30"/>
  <c r="BE53" i="30" s="1"/>
  <c r="H53" i="30"/>
  <c r="BD53" i="30" s="1"/>
  <c r="G53" i="30"/>
  <c r="BC53" i="30" s="1"/>
  <c r="F53" i="30"/>
  <c r="BB53" i="30" s="1"/>
  <c r="E53" i="30"/>
  <c r="BA53" i="30" s="1"/>
  <c r="D53" i="30"/>
  <c r="AZ53" i="30" s="1"/>
  <c r="C53" i="30"/>
  <c r="AY53" i="30" s="1"/>
  <c r="B53" i="30"/>
  <c r="AX53" i="30" s="1"/>
  <c r="B5" i="30"/>
  <c r="C5" i="30"/>
  <c r="D5" i="30"/>
  <c r="G5" i="30"/>
  <c r="H5" i="30"/>
  <c r="I5" i="30"/>
  <c r="J5" i="30"/>
  <c r="K5" i="30"/>
  <c r="L5" i="30"/>
  <c r="M5" i="30"/>
  <c r="N5" i="30"/>
  <c r="BJ5" i="30" s="1"/>
  <c r="O5" i="30"/>
  <c r="P5" i="30"/>
  <c r="Q5" i="30"/>
  <c r="R5" i="30"/>
  <c r="BN5" i="30" s="1"/>
  <c r="S5" i="30"/>
  <c r="T5" i="30"/>
  <c r="U5" i="30"/>
  <c r="BQ5" i="30" s="1"/>
  <c r="V5" i="30"/>
  <c r="B6" i="30"/>
  <c r="C6" i="30"/>
  <c r="D6" i="30"/>
  <c r="G6" i="30"/>
  <c r="H6" i="30"/>
  <c r="I6" i="30"/>
  <c r="J6" i="30"/>
  <c r="K6" i="30"/>
  <c r="L6" i="30"/>
  <c r="M6" i="30"/>
  <c r="N6" i="30"/>
  <c r="O6" i="30"/>
  <c r="P6" i="30"/>
  <c r="BL6" i="30" s="1"/>
  <c r="Q6" i="30"/>
  <c r="BM6" i="30" s="1"/>
  <c r="R6" i="30"/>
  <c r="S6" i="30"/>
  <c r="T6" i="30"/>
  <c r="U6" i="30"/>
  <c r="BQ6" i="30" s="1"/>
  <c r="V6" i="30"/>
  <c r="B7" i="30"/>
  <c r="C7" i="30"/>
  <c r="D7" i="30"/>
  <c r="G7" i="30"/>
  <c r="H7" i="30"/>
  <c r="I7" i="30"/>
  <c r="J7" i="30"/>
  <c r="K7" i="30"/>
  <c r="L7" i="30"/>
  <c r="M7" i="30"/>
  <c r="N7" i="30"/>
  <c r="O7" i="30"/>
  <c r="P7" i="30"/>
  <c r="BL7" i="30" s="1"/>
  <c r="Q7" i="30"/>
  <c r="R7" i="30"/>
  <c r="S7" i="30"/>
  <c r="BO7" i="30" s="1"/>
  <c r="T7" i="30"/>
  <c r="BP7" i="30" s="1"/>
  <c r="U7" i="30"/>
  <c r="V7" i="30"/>
  <c r="B8" i="30"/>
  <c r="C8" i="30"/>
  <c r="D8" i="30"/>
  <c r="G8" i="30"/>
  <c r="H8" i="30"/>
  <c r="I8" i="30"/>
  <c r="J8" i="30"/>
  <c r="K8" i="30"/>
  <c r="L8" i="30"/>
  <c r="M8" i="30"/>
  <c r="N8" i="30"/>
  <c r="O8" i="30"/>
  <c r="BK8" i="30" s="1"/>
  <c r="P8" i="30"/>
  <c r="Q8" i="30"/>
  <c r="R8" i="30"/>
  <c r="S8" i="30"/>
  <c r="BO8" i="30" s="1"/>
  <c r="T8" i="30"/>
  <c r="U8" i="30"/>
  <c r="V8" i="30"/>
  <c r="BR8" i="30" s="1"/>
  <c r="B9" i="30"/>
  <c r="C9" i="30"/>
  <c r="D9" i="30"/>
  <c r="G9" i="30"/>
  <c r="H9" i="30"/>
  <c r="I9" i="30"/>
  <c r="J9" i="30"/>
  <c r="K9" i="30"/>
  <c r="L9" i="30"/>
  <c r="M9" i="30"/>
  <c r="N9" i="30"/>
  <c r="O9" i="30"/>
  <c r="P9" i="30"/>
  <c r="Q9" i="30"/>
  <c r="BM9" i="30" s="1"/>
  <c r="R9" i="30"/>
  <c r="BN9" i="30" s="1"/>
  <c r="S9" i="30"/>
  <c r="T9" i="30"/>
  <c r="U9" i="30"/>
  <c r="V9" i="30"/>
  <c r="BR9" i="30" s="1"/>
  <c r="B10" i="30"/>
  <c r="C10" i="30"/>
  <c r="D10" i="30"/>
  <c r="G10" i="30"/>
  <c r="H10" i="30"/>
  <c r="I10" i="30"/>
  <c r="J10" i="30"/>
  <c r="K10" i="30"/>
  <c r="L10" i="30"/>
  <c r="M10" i="30"/>
  <c r="N10" i="30"/>
  <c r="O10" i="30"/>
  <c r="P10" i="30"/>
  <c r="Q10" i="30"/>
  <c r="BM10" i="30" s="1"/>
  <c r="R10" i="30"/>
  <c r="S10" i="30"/>
  <c r="T10" i="30"/>
  <c r="BP10" i="30" s="1"/>
  <c r="U10" i="30"/>
  <c r="BQ10" i="30" s="1"/>
  <c r="V10" i="30"/>
  <c r="B11" i="30"/>
  <c r="C11" i="30"/>
  <c r="D11" i="30"/>
  <c r="G11" i="30"/>
  <c r="H11" i="30"/>
  <c r="I11" i="30"/>
  <c r="J11" i="30"/>
  <c r="K11" i="30"/>
  <c r="L11" i="30"/>
  <c r="M11" i="30"/>
  <c r="N11" i="30"/>
  <c r="O11" i="30"/>
  <c r="P11" i="30"/>
  <c r="BL11" i="30" s="1"/>
  <c r="Q11" i="30"/>
  <c r="R11" i="30"/>
  <c r="S11" i="30"/>
  <c r="T11" i="30"/>
  <c r="BP11" i="30" s="1"/>
  <c r="U11" i="30"/>
  <c r="V11" i="30"/>
  <c r="B12" i="30"/>
  <c r="AX12" i="30" s="1"/>
  <c r="C12" i="30"/>
  <c r="D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BN12" i="30" s="1"/>
  <c r="S12" i="30"/>
  <c r="BO12" i="30" s="1"/>
  <c r="T12" i="30"/>
  <c r="U12" i="30"/>
  <c r="V12" i="30"/>
  <c r="B13" i="30"/>
  <c r="AX13" i="30" s="1"/>
  <c r="C13" i="30"/>
  <c r="D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BN13" i="30" s="1"/>
  <c r="S13" i="30"/>
  <c r="T13" i="30"/>
  <c r="U13" i="30"/>
  <c r="BQ13" i="30" s="1"/>
  <c r="V13" i="30"/>
  <c r="BR13" i="30" s="1"/>
  <c r="B14" i="30"/>
  <c r="C14" i="30"/>
  <c r="D14" i="30"/>
  <c r="G14" i="30"/>
  <c r="H14" i="30"/>
  <c r="I14" i="30"/>
  <c r="J14" i="30"/>
  <c r="K14" i="30"/>
  <c r="L14" i="30"/>
  <c r="M14" i="30"/>
  <c r="N14" i="30"/>
  <c r="O14" i="30"/>
  <c r="P14" i="30"/>
  <c r="Q14" i="30"/>
  <c r="BM14" i="30" s="1"/>
  <c r="R14" i="30"/>
  <c r="S14" i="30"/>
  <c r="T14" i="30"/>
  <c r="U14" i="30"/>
  <c r="BQ14" i="30" s="1"/>
  <c r="V14" i="30"/>
  <c r="B15" i="30"/>
  <c r="C15" i="30"/>
  <c r="AY15" i="30" s="1"/>
  <c r="D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BO15" i="30" s="1"/>
  <c r="T15" i="30"/>
  <c r="BP15" i="30" s="1"/>
  <c r="U15" i="30"/>
  <c r="V15" i="30"/>
  <c r="B16" i="30"/>
  <c r="C16" i="30"/>
  <c r="AY16" i="30" s="1"/>
  <c r="D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BO16" i="30" s="1"/>
  <c r="T16" i="30"/>
  <c r="U16" i="30"/>
  <c r="V16" i="30"/>
  <c r="BR16" i="30" s="1"/>
  <c r="B17" i="30"/>
  <c r="AX17" i="30" s="1"/>
  <c r="C17" i="30"/>
  <c r="D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BN17" i="30" s="1"/>
  <c r="S17" i="30"/>
  <c r="T17" i="30"/>
  <c r="U17" i="30"/>
  <c r="V17" i="30"/>
  <c r="BR17" i="30" s="1"/>
  <c r="B18" i="30"/>
  <c r="C18" i="30"/>
  <c r="D18" i="30"/>
  <c r="AZ18" i="30" s="1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BP18" i="30" s="1"/>
  <c r="U18" i="30"/>
  <c r="BQ18" i="30" s="1"/>
  <c r="V18" i="30"/>
  <c r="B19" i="30"/>
  <c r="C19" i="30"/>
  <c r="D19" i="30"/>
  <c r="AZ19" i="30" s="1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BP19" i="30" s="1"/>
  <c r="U19" i="30"/>
  <c r="V19" i="30"/>
  <c r="B20" i="30"/>
  <c r="AX20" i="30" s="1"/>
  <c r="C20" i="30"/>
  <c r="AY20" i="30" s="1"/>
  <c r="D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BO20" i="30" s="1"/>
  <c r="T20" i="30"/>
  <c r="U20" i="30"/>
  <c r="V20" i="30"/>
  <c r="B21" i="30"/>
  <c r="AX21" i="30" s="1"/>
  <c r="C21" i="30"/>
  <c r="D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BQ21" i="30" s="1"/>
  <c r="V21" i="30"/>
  <c r="BR21" i="30" s="1"/>
  <c r="B22" i="30"/>
  <c r="C22" i="30"/>
  <c r="D22" i="30"/>
  <c r="G22" i="30"/>
  <c r="H22" i="30"/>
  <c r="I22" i="30"/>
  <c r="J22" i="30"/>
  <c r="K22" i="30"/>
  <c r="L22" i="30"/>
  <c r="M22" i="30"/>
  <c r="N22" i="30"/>
  <c r="O22" i="30"/>
  <c r="P22" i="30"/>
  <c r="Q22" i="30"/>
  <c r="AP22" i="30" s="1"/>
  <c r="R22" i="30"/>
  <c r="S22" i="30"/>
  <c r="T22" i="30"/>
  <c r="U22" i="30"/>
  <c r="BQ22" i="30" s="1"/>
  <c r="V22" i="30"/>
  <c r="B23" i="30"/>
  <c r="C23" i="30"/>
  <c r="AY23" i="30" s="1"/>
  <c r="D23" i="30"/>
  <c r="AZ23" i="30" s="1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BP23" i="30" s="1"/>
  <c r="U23" i="30"/>
  <c r="V23" i="30"/>
  <c r="B24" i="30"/>
  <c r="C24" i="30"/>
  <c r="AY24" i="30" s="1"/>
  <c r="D24" i="30"/>
  <c r="G24" i="30"/>
  <c r="H24" i="30"/>
  <c r="I24" i="30"/>
  <c r="J24" i="30"/>
  <c r="K24" i="30"/>
  <c r="L24" i="30"/>
  <c r="M24" i="30"/>
  <c r="N24" i="30"/>
  <c r="O24" i="30"/>
  <c r="P24" i="30"/>
  <c r="Q24" i="30"/>
  <c r="BM24" i="30" s="1"/>
  <c r="R24" i="30"/>
  <c r="S24" i="30"/>
  <c r="BO24" i="30" s="1"/>
  <c r="T24" i="30"/>
  <c r="U24" i="30"/>
  <c r="V24" i="30"/>
  <c r="BR24" i="30" s="1"/>
  <c r="B25" i="30"/>
  <c r="C25" i="30"/>
  <c r="D25" i="30"/>
  <c r="G25" i="30"/>
  <c r="H25" i="30"/>
  <c r="I25" i="30"/>
  <c r="J25" i="30"/>
  <c r="K25" i="30"/>
  <c r="L25" i="30"/>
  <c r="BH25" i="30" s="1"/>
  <c r="M25" i="30"/>
  <c r="N25" i="30"/>
  <c r="BJ25" i="30" s="1"/>
  <c r="O25" i="30"/>
  <c r="P25" i="30"/>
  <c r="Q25" i="30"/>
  <c r="BM25" i="30" s="1"/>
  <c r="R25" i="30"/>
  <c r="AQ25" i="30" s="1"/>
  <c r="S25" i="30"/>
  <c r="T25" i="30"/>
  <c r="U25" i="30"/>
  <c r="V25" i="30"/>
  <c r="B26" i="30"/>
  <c r="C26" i="30"/>
  <c r="D26" i="30"/>
  <c r="G26" i="30"/>
  <c r="BC26" i="30" s="1"/>
  <c r="H26" i="30"/>
  <c r="I26" i="30"/>
  <c r="BE26" i="30" s="1"/>
  <c r="J26" i="30"/>
  <c r="K26" i="30"/>
  <c r="L26" i="30"/>
  <c r="BH26" i="30" s="1"/>
  <c r="M26" i="30"/>
  <c r="N26" i="30"/>
  <c r="O26" i="30"/>
  <c r="P26" i="30"/>
  <c r="Q26" i="30"/>
  <c r="R26" i="30"/>
  <c r="BN26" i="30" s="1"/>
  <c r="S26" i="30"/>
  <c r="BO26" i="30" s="1"/>
  <c r="T26" i="30"/>
  <c r="BP26" i="30" s="1"/>
  <c r="U26" i="30"/>
  <c r="V26" i="30"/>
  <c r="B27" i="30"/>
  <c r="C27" i="30"/>
  <c r="D27" i="30"/>
  <c r="G27" i="30"/>
  <c r="BC27" i="30" s="1"/>
  <c r="H27" i="30"/>
  <c r="I27" i="30"/>
  <c r="J27" i="30"/>
  <c r="K27" i="30"/>
  <c r="BG27" i="30" s="1"/>
  <c r="L27" i="30"/>
  <c r="M27" i="30"/>
  <c r="BI27" i="30" s="1"/>
  <c r="N27" i="30"/>
  <c r="BJ27" i="30" s="1"/>
  <c r="O27" i="30"/>
  <c r="BK27" i="30" s="1"/>
  <c r="P27" i="30"/>
  <c r="Q27" i="30"/>
  <c r="R27" i="30"/>
  <c r="S27" i="30"/>
  <c r="BO27" i="30" s="1"/>
  <c r="T27" i="30"/>
  <c r="U27" i="30"/>
  <c r="BQ27" i="30" s="1"/>
  <c r="V27" i="30"/>
  <c r="BR27" i="30" s="1"/>
  <c r="B28" i="30"/>
  <c r="AX28" i="30" s="1"/>
  <c r="C28" i="30"/>
  <c r="D28" i="30"/>
  <c r="G28" i="30"/>
  <c r="H28" i="30"/>
  <c r="BD28" i="30" s="1"/>
  <c r="I28" i="30"/>
  <c r="BE28" i="30" s="1"/>
  <c r="J28" i="30"/>
  <c r="BF28" i="30" s="1"/>
  <c r="K28" i="30"/>
  <c r="L28" i="30"/>
  <c r="M28" i="30"/>
  <c r="N28" i="30"/>
  <c r="BJ28" i="30" s="1"/>
  <c r="O28" i="30"/>
  <c r="P28" i="30"/>
  <c r="BL28" i="30" s="1"/>
  <c r="Q28" i="30"/>
  <c r="BM28" i="30" s="1"/>
  <c r="R28" i="30"/>
  <c r="BN28" i="30" s="1"/>
  <c r="S28" i="30"/>
  <c r="AR28" i="30" s="1"/>
  <c r="T28" i="30"/>
  <c r="U28" i="30"/>
  <c r="V28" i="30"/>
  <c r="BR28" i="30" s="1"/>
  <c r="B29" i="30"/>
  <c r="C29" i="30"/>
  <c r="AY29" i="30" s="1"/>
  <c r="D29" i="30"/>
  <c r="AZ29" i="30" s="1"/>
  <c r="G29" i="30"/>
  <c r="H29" i="30"/>
  <c r="I29" i="30"/>
  <c r="BE29" i="30" s="1"/>
  <c r="J29" i="30"/>
  <c r="K29" i="30"/>
  <c r="BG29" i="30" s="1"/>
  <c r="L29" i="30"/>
  <c r="BH29" i="30" s="1"/>
  <c r="M29" i="30"/>
  <c r="BI29" i="30" s="1"/>
  <c r="N29" i="30"/>
  <c r="O29" i="30"/>
  <c r="P29" i="30"/>
  <c r="Q29" i="30"/>
  <c r="BM29" i="30" s="1"/>
  <c r="R29" i="30"/>
  <c r="S29" i="30"/>
  <c r="BO29" i="30" s="1"/>
  <c r="T29" i="30"/>
  <c r="BP29" i="30" s="1"/>
  <c r="U29" i="30"/>
  <c r="BQ29" i="30" s="1"/>
  <c r="V29" i="30"/>
  <c r="B30" i="30"/>
  <c r="C30" i="30"/>
  <c r="D30" i="30"/>
  <c r="AZ30" i="30" s="1"/>
  <c r="G30" i="30"/>
  <c r="BC30" i="30" s="1"/>
  <c r="H30" i="30"/>
  <c r="BD30" i="30" s="1"/>
  <c r="I30" i="30"/>
  <c r="J30" i="30"/>
  <c r="K30" i="30"/>
  <c r="L30" i="30"/>
  <c r="BH30" i="30" s="1"/>
  <c r="M30" i="30"/>
  <c r="N30" i="30"/>
  <c r="BJ30" i="30" s="1"/>
  <c r="O30" i="30"/>
  <c r="BK30" i="30" s="1"/>
  <c r="P30" i="30"/>
  <c r="BL30" i="30" s="1"/>
  <c r="Q30" i="30"/>
  <c r="R30" i="30"/>
  <c r="S30" i="30"/>
  <c r="T30" i="30"/>
  <c r="BP30" i="30" s="1"/>
  <c r="U30" i="30"/>
  <c r="V30" i="30"/>
  <c r="BR30" i="30" s="1"/>
  <c r="B31" i="30"/>
  <c r="AX31" i="30" s="1"/>
  <c r="C31" i="30"/>
  <c r="AY31" i="30" s="1"/>
  <c r="D31" i="30"/>
  <c r="G31" i="30"/>
  <c r="BC31" i="30" s="1"/>
  <c r="H31" i="30"/>
  <c r="I31" i="30"/>
  <c r="BE31" i="30" s="1"/>
  <c r="J31" i="30"/>
  <c r="BF31" i="30" s="1"/>
  <c r="K31" i="30"/>
  <c r="BG31" i="30" s="1"/>
  <c r="L31" i="30"/>
  <c r="M31" i="30"/>
  <c r="N31" i="30"/>
  <c r="O31" i="30"/>
  <c r="BK31" i="30" s="1"/>
  <c r="P31" i="30"/>
  <c r="Q31" i="30"/>
  <c r="BM31" i="30" s="1"/>
  <c r="R31" i="30"/>
  <c r="BN31" i="30" s="1"/>
  <c r="S31" i="30"/>
  <c r="BO31" i="30" s="1"/>
  <c r="T31" i="30"/>
  <c r="U31" i="30"/>
  <c r="V31" i="30"/>
  <c r="B32" i="30"/>
  <c r="AX32" i="30" s="1"/>
  <c r="C32" i="30"/>
  <c r="D32" i="30"/>
  <c r="AZ32" i="30" s="1"/>
  <c r="G32" i="30"/>
  <c r="H32" i="30"/>
  <c r="I32" i="30"/>
  <c r="J32" i="30"/>
  <c r="BF32" i="30" s="1"/>
  <c r="K32" i="30"/>
  <c r="L32" i="30"/>
  <c r="BH32" i="30" s="1"/>
  <c r="M32" i="30"/>
  <c r="BI32" i="30" s="1"/>
  <c r="N32" i="30"/>
  <c r="BJ32" i="30" s="1"/>
  <c r="O32" i="30"/>
  <c r="P32" i="30"/>
  <c r="Q32" i="30"/>
  <c r="R32" i="30"/>
  <c r="BN32" i="30" s="1"/>
  <c r="S32" i="30"/>
  <c r="T32" i="30"/>
  <c r="BP32" i="30" s="1"/>
  <c r="U32" i="30"/>
  <c r="BQ32" i="30" s="1"/>
  <c r="V32" i="30"/>
  <c r="BR32" i="30" s="1"/>
  <c r="B33" i="30"/>
  <c r="C33" i="30"/>
  <c r="D33" i="30"/>
  <c r="G33" i="30"/>
  <c r="BC33" i="30" s="1"/>
  <c r="H33" i="30"/>
  <c r="BD33" i="30" s="1"/>
  <c r="I33" i="30"/>
  <c r="BE33" i="30" s="1"/>
  <c r="J33" i="30"/>
  <c r="K33" i="30"/>
  <c r="L33" i="30"/>
  <c r="M33" i="30"/>
  <c r="BI33" i="30" s="1"/>
  <c r="N33" i="30"/>
  <c r="O33" i="30"/>
  <c r="BK33" i="30" s="1"/>
  <c r="P33" i="30"/>
  <c r="BL33" i="30" s="1"/>
  <c r="Q33" i="30"/>
  <c r="BM33" i="30" s="1"/>
  <c r="R33" i="30"/>
  <c r="S33" i="30"/>
  <c r="T33" i="30"/>
  <c r="U33" i="30"/>
  <c r="BQ33" i="30" s="1"/>
  <c r="V33" i="30"/>
  <c r="B34" i="30"/>
  <c r="AX34" i="30" s="1"/>
  <c r="C34" i="30"/>
  <c r="AY34" i="30" s="1"/>
  <c r="D34" i="30"/>
  <c r="AZ34" i="30" s="1"/>
  <c r="G34" i="30"/>
  <c r="H34" i="30"/>
  <c r="BD34" i="30" s="1"/>
  <c r="I34" i="30"/>
  <c r="J34" i="30"/>
  <c r="BF34" i="30" s="1"/>
  <c r="K34" i="30"/>
  <c r="BG34" i="30" s="1"/>
  <c r="L34" i="30"/>
  <c r="BH34" i="30" s="1"/>
  <c r="M34" i="30"/>
  <c r="N34" i="30"/>
  <c r="O34" i="30"/>
  <c r="P34" i="30"/>
  <c r="BL34" i="30" s="1"/>
  <c r="Q34" i="30"/>
  <c r="R34" i="30"/>
  <c r="BN34" i="30" s="1"/>
  <c r="S34" i="30"/>
  <c r="BO34" i="30" s="1"/>
  <c r="T34" i="30"/>
  <c r="BP34" i="30" s="1"/>
  <c r="U34" i="30"/>
  <c r="V34" i="30"/>
  <c r="B35" i="30"/>
  <c r="C35" i="30"/>
  <c r="AY35" i="30" s="1"/>
  <c r="D35" i="30"/>
  <c r="G35" i="30"/>
  <c r="BC35" i="30" s="1"/>
  <c r="H35" i="30"/>
  <c r="I35" i="30"/>
  <c r="J35" i="30"/>
  <c r="K35" i="30"/>
  <c r="BG35" i="30" s="1"/>
  <c r="L35" i="30"/>
  <c r="M35" i="30"/>
  <c r="BI35" i="30" s="1"/>
  <c r="N35" i="30"/>
  <c r="BJ35" i="30" s="1"/>
  <c r="O35" i="30"/>
  <c r="BK35" i="30" s="1"/>
  <c r="P35" i="30"/>
  <c r="Q35" i="30"/>
  <c r="R35" i="30"/>
  <c r="S35" i="30"/>
  <c r="BO35" i="30" s="1"/>
  <c r="T35" i="30"/>
  <c r="U35" i="30"/>
  <c r="BQ35" i="30" s="1"/>
  <c r="V35" i="30"/>
  <c r="BR35" i="30" s="1"/>
  <c r="B36" i="30"/>
  <c r="AX36" i="30" s="1"/>
  <c r="C36" i="30"/>
  <c r="D36" i="30"/>
  <c r="G36" i="30"/>
  <c r="H36" i="30"/>
  <c r="BD36" i="30" s="1"/>
  <c r="I36" i="30"/>
  <c r="BE36" i="30" s="1"/>
  <c r="J36" i="30"/>
  <c r="BF36" i="30" s="1"/>
  <c r="K36" i="30"/>
  <c r="L36" i="30"/>
  <c r="M36" i="30"/>
  <c r="N36" i="30"/>
  <c r="BJ36" i="30" s="1"/>
  <c r="O36" i="30"/>
  <c r="P36" i="30"/>
  <c r="BL36" i="30" s="1"/>
  <c r="Q36" i="30"/>
  <c r="BM36" i="30" s="1"/>
  <c r="R36" i="30"/>
  <c r="BN36" i="30" s="1"/>
  <c r="S36" i="30"/>
  <c r="T36" i="30"/>
  <c r="U36" i="30"/>
  <c r="V36" i="30"/>
  <c r="BR36" i="30" s="1"/>
  <c r="B37" i="30"/>
  <c r="C37" i="30"/>
  <c r="AY37" i="30" s="1"/>
  <c r="D37" i="30"/>
  <c r="AZ37" i="30" s="1"/>
  <c r="G37" i="30"/>
  <c r="H37" i="30"/>
  <c r="I37" i="30"/>
  <c r="BE37" i="30" s="1"/>
  <c r="J37" i="30"/>
  <c r="K37" i="30"/>
  <c r="BG37" i="30" s="1"/>
  <c r="L37" i="30"/>
  <c r="BH37" i="30" s="1"/>
  <c r="M37" i="30"/>
  <c r="BI37" i="30" s="1"/>
  <c r="N37" i="30"/>
  <c r="O37" i="30"/>
  <c r="P37" i="30"/>
  <c r="Q37" i="30"/>
  <c r="BM37" i="30" s="1"/>
  <c r="R37" i="30"/>
  <c r="S37" i="30"/>
  <c r="BO37" i="30" s="1"/>
  <c r="T37" i="30"/>
  <c r="BP37" i="30" s="1"/>
  <c r="U37" i="30"/>
  <c r="BQ37" i="30" s="1"/>
  <c r="V37" i="30"/>
  <c r="B38" i="30"/>
  <c r="C38" i="30"/>
  <c r="D38" i="30"/>
  <c r="AZ38" i="30" s="1"/>
  <c r="G38" i="30"/>
  <c r="BC38" i="30" s="1"/>
  <c r="H38" i="30"/>
  <c r="BD38" i="30" s="1"/>
  <c r="I38" i="30"/>
  <c r="J38" i="30"/>
  <c r="BF38" i="30" s="1"/>
  <c r="K38" i="30"/>
  <c r="L38" i="30"/>
  <c r="BH38" i="30" s="1"/>
  <c r="M38" i="30"/>
  <c r="N38" i="30"/>
  <c r="BJ38" i="30" s="1"/>
  <c r="O38" i="30"/>
  <c r="BK38" i="30" s="1"/>
  <c r="P38" i="30"/>
  <c r="BL38" i="30" s="1"/>
  <c r="Q38" i="30"/>
  <c r="R38" i="30"/>
  <c r="BN38" i="30" s="1"/>
  <c r="S38" i="30"/>
  <c r="T38" i="30"/>
  <c r="BP38" i="30" s="1"/>
  <c r="U38" i="30"/>
  <c r="V38" i="30"/>
  <c r="BR38" i="30" s="1"/>
  <c r="B39" i="30"/>
  <c r="AX39" i="30" s="1"/>
  <c r="C39" i="30"/>
  <c r="AY39" i="30" s="1"/>
  <c r="D39" i="30"/>
  <c r="G39" i="30"/>
  <c r="BC39" i="30" s="1"/>
  <c r="H39" i="30"/>
  <c r="I39" i="30"/>
  <c r="BE39" i="30" s="1"/>
  <c r="J39" i="30"/>
  <c r="BF39" i="30" s="1"/>
  <c r="K39" i="30"/>
  <c r="BG39" i="30" s="1"/>
  <c r="L39" i="30"/>
  <c r="M39" i="30"/>
  <c r="BI39" i="30" s="1"/>
  <c r="N39" i="30"/>
  <c r="O39" i="30"/>
  <c r="BK39" i="30" s="1"/>
  <c r="P39" i="30"/>
  <c r="Q39" i="30"/>
  <c r="BM39" i="30" s="1"/>
  <c r="R39" i="30"/>
  <c r="BN39" i="30" s="1"/>
  <c r="S39" i="30"/>
  <c r="BO39" i="30" s="1"/>
  <c r="T39" i="30"/>
  <c r="U39" i="30"/>
  <c r="BQ39" i="30" s="1"/>
  <c r="V39" i="30"/>
  <c r="B40" i="30"/>
  <c r="AX40" i="30" s="1"/>
  <c r="C40" i="30"/>
  <c r="D40" i="30"/>
  <c r="AZ40" i="30" s="1"/>
  <c r="G40" i="30"/>
  <c r="H40" i="30"/>
  <c r="BD40" i="30" s="1"/>
  <c r="I40" i="30"/>
  <c r="J40" i="30"/>
  <c r="BF40" i="30" s="1"/>
  <c r="K40" i="30"/>
  <c r="L40" i="30"/>
  <c r="BH40" i="30" s="1"/>
  <c r="M40" i="30"/>
  <c r="BI40" i="30" s="1"/>
  <c r="N40" i="30"/>
  <c r="BJ40" i="30" s="1"/>
  <c r="O40" i="30"/>
  <c r="P40" i="30"/>
  <c r="BL40" i="30" s="1"/>
  <c r="Q40" i="30"/>
  <c r="BM40" i="30" s="1"/>
  <c r="R40" i="30"/>
  <c r="BN40" i="30" s="1"/>
  <c r="S40" i="30"/>
  <c r="T40" i="30"/>
  <c r="BP40" i="30" s="1"/>
  <c r="U40" i="30"/>
  <c r="BQ40" i="30" s="1"/>
  <c r="V40" i="30"/>
  <c r="BR40" i="30" s="1"/>
  <c r="B41" i="30"/>
  <c r="C41" i="30"/>
  <c r="AY41" i="30" s="1"/>
  <c r="D41" i="30"/>
  <c r="AZ41" i="30" s="1"/>
  <c r="G41" i="30"/>
  <c r="BC41" i="30" s="1"/>
  <c r="H41" i="30"/>
  <c r="BD41" i="30" s="1"/>
  <c r="I41" i="30"/>
  <c r="BE41" i="30" s="1"/>
  <c r="J41" i="30"/>
  <c r="K41" i="30"/>
  <c r="BG41" i="30" s="1"/>
  <c r="L41" i="30"/>
  <c r="BH41" i="30" s="1"/>
  <c r="M41" i="30"/>
  <c r="BI41" i="30" s="1"/>
  <c r="N41" i="30"/>
  <c r="O41" i="30"/>
  <c r="BK41" i="30" s="1"/>
  <c r="P41" i="30"/>
  <c r="BL41" i="30" s="1"/>
  <c r="Q41" i="30"/>
  <c r="BM41" i="30" s="1"/>
  <c r="R41" i="30"/>
  <c r="S41" i="30"/>
  <c r="BO41" i="30" s="1"/>
  <c r="T41" i="30"/>
  <c r="BP41" i="30" s="1"/>
  <c r="U41" i="30"/>
  <c r="BQ41" i="30" s="1"/>
  <c r="V41" i="30"/>
  <c r="B42" i="30"/>
  <c r="AX42" i="30" s="1"/>
  <c r="C42" i="30"/>
  <c r="AY42" i="30" s="1"/>
  <c r="D42" i="30"/>
  <c r="AZ42" i="30" s="1"/>
  <c r="G42" i="30"/>
  <c r="BC42" i="30" s="1"/>
  <c r="H42" i="30"/>
  <c r="AG42" i="30" s="1"/>
  <c r="I42" i="30"/>
  <c r="J42" i="30"/>
  <c r="BF42" i="30" s="1"/>
  <c r="K42" i="30"/>
  <c r="BG42" i="30" s="1"/>
  <c r="L42" i="30"/>
  <c r="BH42" i="30" s="1"/>
  <c r="M42" i="30"/>
  <c r="N42" i="30"/>
  <c r="BJ42" i="30" s="1"/>
  <c r="O42" i="30"/>
  <c r="BK42" i="30" s="1"/>
  <c r="P42" i="30"/>
  <c r="BL42" i="30" s="1"/>
  <c r="Q42" i="30"/>
  <c r="R42" i="30"/>
  <c r="BN42" i="30" s="1"/>
  <c r="S42" i="30"/>
  <c r="BO42" i="30" s="1"/>
  <c r="T42" i="30"/>
  <c r="BP42" i="30" s="1"/>
  <c r="U42" i="30"/>
  <c r="V42" i="30"/>
  <c r="BR42" i="30" s="1"/>
  <c r="B43" i="30"/>
  <c r="AX43" i="30" s="1"/>
  <c r="C43" i="30"/>
  <c r="AY43" i="30" s="1"/>
  <c r="D43" i="30"/>
  <c r="G43" i="30"/>
  <c r="BC43" i="30" s="1"/>
  <c r="H43" i="30"/>
  <c r="I43" i="30"/>
  <c r="BE43" i="30" s="1"/>
  <c r="J43" i="30"/>
  <c r="BF43" i="30" s="1"/>
  <c r="K43" i="30"/>
  <c r="BG43" i="30" s="1"/>
  <c r="L43" i="30"/>
  <c r="M43" i="30"/>
  <c r="BI43" i="30" s="1"/>
  <c r="N43" i="30"/>
  <c r="BJ43" i="30" s="1"/>
  <c r="O43" i="30"/>
  <c r="BK43" i="30" s="1"/>
  <c r="P43" i="30"/>
  <c r="Q43" i="30"/>
  <c r="BM43" i="30" s="1"/>
  <c r="R43" i="30"/>
  <c r="BN43" i="30" s="1"/>
  <c r="S43" i="30"/>
  <c r="AR43" i="30" s="1"/>
  <c r="T43" i="30"/>
  <c r="U43" i="30"/>
  <c r="BQ43" i="30" s="1"/>
  <c r="V43" i="30"/>
  <c r="BR43" i="30" s="1"/>
  <c r="B44" i="30"/>
  <c r="AX44" i="30" s="1"/>
  <c r="C44" i="30"/>
  <c r="D44" i="30"/>
  <c r="AZ44" i="30" s="1"/>
  <c r="G44" i="30"/>
  <c r="H44" i="30"/>
  <c r="BD44" i="30" s="1"/>
  <c r="I44" i="30"/>
  <c r="BE44" i="30" s="1"/>
  <c r="J44" i="30"/>
  <c r="BF44" i="30" s="1"/>
  <c r="K44" i="30"/>
  <c r="L44" i="30"/>
  <c r="BH44" i="30" s="1"/>
  <c r="M44" i="30"/>
  <c r="BI44" i="30" s="1"/>
  <c r="N44" i="30"/>
  <c r="BJ44" i="30" s="1"/>
  <c r="O44" i="30"/>
  <c r="P44" i="30"/>
  <c r="BL44" i="30" s="1"/>
  <c r="Q44" i="30"/>
  <c r="BM44" i="30" s="1"/>
  <c r="R44" i="30"/>
  <c r="BN44" i="30" s="1"/>
  <c r="S44" i="30"/>
  <c r="T44" i="30"/>
  <c r="BP44" i="30" s="1"/>
  <c r="U44" i="30"/>
  <c r="BQ44" i="30" s="1"/>
  <c r="V44" i="30"/>
  <c r="BR44" i="30" s="1"/>
  <c r="B45" i="30"/>
  <c r="C45" i="30"/>
  <c r="AY45" i="30" s="1"/>
  <c r="D45" i="30"/>
  <c r="AZ45" i="30" s="1"/>
  <c r="G45" i="30"/>
  <c r="BC45" i="30" s="1"/>
  <c r="H45" i="30"/>
  <c r="BD45" i="30" s="1"/>
  <c r="I45" i="30"/>
  <c r="AH45" i="30" s="1"/>
  <c r="J45" i="30"/>
  <c r="K45" i="30"/>
  <c r="BG45" i="30" s="1"/>
  <c r="L45" i="30"/>
  <c r="BH45" i="30" s="1"/>
  <c r="M45" i="30"/>
  <c r="BI45" i="30" s="1"/>
  <c r="N45" i="30"/>
  <c r="O45" i="30"/>
  <c r="BK45" i="30" s="1"/>
  <c r="P45" i="30"/>
  <c r="BL45" i="30" s="1"/>
  <c r="Q45" i="30"/>
  <c r="BM45" i="30" s="1"/>
  <c r="R45" i="30"/>
  <c r="S45" i="30"/>
  <c r="BO45" i="30" s="1"/>
  <c r="T45" i="30"/>
  <c r="BP45" i="30" s="1"/>
  <c r="U45" i="30"/>
  <c r="BQ45" i="30" s="1"/>
  <c r="V45" i="30"/>
  <c r="B46" i="30"/>
  <c r="AX46" i="30" s="1"/>
  <c r="C46" i="30"/>
  <c r="AY46" i="30" s="1"/>
  <c r="D46" i="30"/>
  <c r="AZ46" i="30" s="1"/>
  <c r="G46" i="30"/>
  <c r="BC46" i="30" s="1"/>
  <c r="H46" i="30"/>
  <c r="BD46" i="30" s="1"/>
  <c r="I46" i="30"/>
  <c r="J46" i="30"/>
  <c r="BF46" i="30" s="1"/>
  <c r="K46" i="30"/>
  <c r="BG46" i="30" s="1"/>
  <c r="L46" i="30"/>
  <c r="BH46" i="30" s="1"/>
  <c r="M46" i="30"/>
  <c r="N46" i="30"/>
  <c r="BJ46" i="30" s="1"/>
  <c r="O46" i="30"/>
  <c r="BK46" i="30" s="1"/>
  <c r="P46" i="30"/>
  <c r="BL46" i="30" s="1"/>
  <c r="Q46" i="30"/>
  <c r="R46" i="30"/>
  <c r="BN46" i="30" s="1"/>
  <c r="S46" i="30"/>
  <c r="BO46" i="30" s="1"/>
  <c r="T46" i="30"/>
  <c r="BP46" i="30" s="1"/>
  <c r="U46" i="30"/>
  <c r="V46" i="30"/>
  <c r="BR46" i="30" s="1"/>
  <c r="B47" i="30"/>
  <c r="AX47" i="30" s="1"/>
  <c r="C47" i="30"/>
  <c r="AY47" i="30" s="1"/>
  <c r="D47" i="30"/>
  <c r="G47" i="30"/>
  <c r="BC47" i="30" s="1"/>
  <c r="H47" i="30"/>
  <c r="I47" i="30"/>
  <c r="BE47" i="30" s="1"/>
  <c r="J47" i="30"/>
  <c r="BF47" i="30" s="1"/>
  <c r="K47" i="30"/>
  <c r="BG47" i="30" s="1"/>
  <c r="L47" i="30"/>
  <c r="M47" i="30"/>
  <c r="BI47" i="30" s="1"/>
  <c r="N47" i="30"/>
  <c r="BJ47" i="30" s="1"/>
  <c r="O47" i="30"/>
  <c r="BK47" i="30" s="1"/>
  <c r="P47" i="30"/>
  <c r="Q47" i="30"/>
  <c r="BM47" i="30" s="1"/>
  <c r="R47" i="30"/>
  <c r="BN47" i="30" s="1"/>
  <c r="S47" i="30"/>
  <c r="BO47" i="30" s="1"/>
  <c r="T47" i="30"/>
  <c r="U47" i="30"/>
  <c r="BQ47" i="30" s="1"/>
  <c r="V47" i="30"/>
  <c r="BR47" i="30" s="1"/>
  <c r="B48" i="30"/>
  <c r="AX48" i="30" s="1"/>
  <c r="C48" i="30"/>
  <c r="D48" i="30"/>
  <c r="AZ48" i="30" s="1"/>
  <c r="G48" i="30"/>
  <c r="H48" i="30"/>
  <c r="BD48" i="30" s="1"/>
  <c r="I48" i="30"/>
  <c r="BE48" i="30" s="1"/>
  <c r="J48" i="30"/>
  <c r="BF48" i="30" s="1"/>
  <c r="K48" i="30"/>
  <c r="L48" i="30"/>
  <c r="BH48" i="30" s="1"/>
  <c r="M48" i="30"/>
  <c r="BI48" i="30" s="1"/>
  <c r="N48" i="30"/>
  <c r="BJ48" i="30" s="1"/>
  <c r="O48" i="30"/>
  <c r="P48" i="30"/>
  <c r="BL48" i="30" s="1"/>
  <c r="Q48" i="30"/>
  <c r="BM48" i="30" s="1"/>
  <c r="R48" i="30"/>
  <c r="BN48" i="30" s="1"/>
  <c r="S48" i="30"/>
  <c r="T48" i="30"/>
  <c r="BP48" i="30" s="1"/>
  <c r="U48" i="30"/>
  <c r="BQ48" i="30" s="1"/>
  <c r="V48" i="30"/>
  <c r="BR48" i="30" s="1"/>
  <c r="B49" i="30"/>
  <c r="AX49" i="30" s="1"/>
  <c r="C49" i="30"/>
  <c r="AY49" i="30" s="1"/>
  <c r="D49" i="30"/>
  <c r="AZ49" i="30" s="1"/>
  <c r="G49" i="30"/>
  <c r="BC49" i="30" s="1"/>
  <c r="H49" i="30"/>
  <c r="BD49" i="30" s="1"/>
  <c r="I49" i="30"/>
  <c r="BE49" i="30" s="1"/>
  <c r="J49" i="30"/>
  <c r="BF49" i="30" s="1"/>
  <c r="K49" i="30"/>
  <c r="BG49" i="30" s="1"/>
  <c r="L49" i="30"/>
  <c r="BH49" i="30" s="1"/>
  <c r="M49" i="30"/>
  <c r="BI49" i="30" s="1"/>
  <c r="N49" i="30"/>
  <c r="BJ49" i="30" s="1"/>
  <c r="O49" i="30"/>
  <c r="BK49" i="30" s="1"/>
  <c r="P49" i="30"/>
  <c r="BL49" i="30" s="1"/>
  <c r="Q49" i="30"/>
  <c r="BM49" i="30" s="1"/>
  <c r="R49" i="30"/>
  <c r="BN49" i="30" s="1"/>
  <c r="S49" i="30"/>
  <c r="BO49" i="30" s="1"/>
  <c r="T49" i="30"/>
  <c r="BP49" i="30" s="1"/>
  <c r="U49" i="30"/>
  <c r="BQ49" i="30" s="1"/>
  <c r="V49" i="30"/>
  <c r="BR49" i="30" s="1"/>
  <c r="B50" i="30"/>
  <c r="AX50" i="30" s="1"/>
  <c r="C50" i="30"/>
  <c r="AY50" i="30" s="1"/>
  <c r="D50" i="30"/>
  <c r="AZ50" i="30" s="1"/>
  <c r="G50" i="30"/>
  <c r="BC50" i="30" s="1"/>
  <c r="H50" i="30"/>
  <c r="BD50" i="30" s="1"/>
  <c r="I50" i="30"/>
  <c r="BE50" i="30" s="1"/>
  <c r="J50" i="30"/>
  <c r="BF50" i="30" s="1"/>
  <c r="K50" i="30"/>
  <c r="BG50" i="30" s="1"/>
  <c r="L50" i="30"/>
  <c r="BH50" i="30" s="1"/>
  <c r="M50" i="30"/>
  <c r="BI50" i="30" s="1"/>
  <c r="N50" i="30"/>
  <c r="BJ50" i="30" s="1"/>
  <c r="O50" i="30"/>
  <c r="BK50" i="30" s="1"/>
  <c r="P50" i="30"/>
  <c r="BL50" i="30" s="1"/>
  <c r="Q50" i="30"/>
  <c r="BM50" i="30" s="1"/>
  <c r="R50" i="30"/>
  <c r="BN50" i="30" s="1"/>
  <c r="S50" i="30"/>
  <c r="BO50" i="30" s="1"/>
  <c r="T50" i="30"/>
  <c r="BP50" i="30" s="1"/>
  <c r="U50" i="30"/>
  <c r="BQ50" i="30" s="1"/>
  <c r="V50" i="30"/>
  <c r="BR50" i="30" s="1"/>
  <c r="B51" i="30"/>
  <c r="AX51" i="30" s="1"/>
  <c r="C51" i="30"/>
  <c r="AY51" i="30" s="1"/>
  <c r="D51" i="30"/>
  <c r="AZ51" i="30" s="1"/>
  <c r="G51" i="30"/>
  <c r="BC51" i="30" s="1"/>
  <c r="H51" i="30"/>
  <c r="BD51" i="30" s="1"/>
  <c r="I51" i="30"/>
  <c r="BE51" i="30" s="1"/>
  <c r="J51" i="30"/>
  <c r="BF51" i="30" s="1"/>
  <c r="K51" i="30"/>
  <c r="BG51" i="30" s="1"/>
  <c r="L51" i="30"/>
  <c r="BH51" i="30" s="1"/>
  <c r="M51" i="30"/>
  <c r="BI51" i="30" s="1"/>
  <c r="N51" i="30"/>
  <c r="BJ51" i="30" s="1"/>
  <c r="O51" i="30"/>
  <c r="BK51" i="30" s="1"/>
  <c r="P51" i="30"/>
  <c r="BL51" i="30" s="1"/>
  <c r="Q51" i="30"/>
  <c r="BM51" i="30" s="1"/>
  <c r="R51" i="30"/>
  <c r="BN51" i="30" s="1"/>
  <c r="S51" i="30"/>
  <c r="BO51" i="30" s="1"/>
  <c r="T51" i="30"/>
  <c r="BP51" i="30" s="1"/>
  <c r="U51" i="30"/>
  <c r="BQ51" i="30" s="1"/>
  <c r="V51" i="30"/>
  <c r="BR51" i="30" s="1"/>
  <c r="B52" i="30"/>
  <c r="AX52" i="30" s="1"/>
  <c r="C52" i="30"/>
  <c r="AY52" i="30" s="1"/>
  <c r="D52" i="30"/>
  <c r="AZ52" i="30" s="1"/>
  <c r="G52" i="30"/>
  <c r="BC52" i="30" s="1"/>
  <c r="H52" i="30"/>
  <c r="BD52" i="30" s="1"/>
  <c r="I52" i="30"/>
  <c r="BE52" i="30" s="1"/>
  <c r="J52" i="30"/>
  <c r="BF52" i="30" s="1"/>
  <c r="K52" i="30"/>
  <c r="BG52" i="30" s="1"/>
  <c r="L52" i="30"/>
  <c r="BH52" i="30" s="1"/>
  <c r="M52" i="30"/>
  <c r="BI52" i="30" s="1"/>
  <c r="N52" i="30"/>
  <c r="BJ52" i="30" s="1"/>
  <c r="O52" i="30"/>
  <c r="BK52" i="30" s="1"/>
  <c r="P52" i="30"/>
  <c r="BL52" i="30" s="1"/>
  <c r="Q52" i="30"/>
  <c r="BM52" i="30" s="1"/>
  <c r="R52" i="30"/>
  <c r="BN52" i="30" s="1"/>
  <c r="S52" i="30"/>
  <c r="BO52" i="30" s="1"/>
  <c r="T52" i="30"/>
  <c r="BP52" i="30" s="1"/>
  <c r="U52" i="30"/>
  <c r="BQ52" i="30" s="1"/>
  <c r="V52" i="30"/>
  <c r="BR52" i="30" s="1"/>
  <c r="T4" i="30"/>
  <c r="BP4" i="30" s="1"/>
  <c r="S4" i="30"/>
  <c r="BO4" i="30" s="1"/>
  <c r="R4" i="30"/>
  <c r="BN4" i="30" s="1"/>
  <c r="V4" i="30"/>
  <c r="BR4" i="30" s="1"/>
  <c r="U4" i="30"/>
  <c r="BQ4" i="30" s="1"/>
  <c r="Q4" i="30"/>
  <c r="BM4" i="30" s="1"/>
  <c r="P4" i="30"/>
  <c r="BL4" i="30" s="1"/>
  <c r="M4" i="30"/>
  <c r="BI4" i="30" s="1"/>
  <c r="L4" i="30"/>
  <c r="BH4" i="30" s="1"/>
  <c r="K4" i="30"/>
  <c r="BG4" i="30" s="1"/>
  <c r="O4" i="30"/>
  <c r="BK4" i="30" s="1"/>
  <c r="N4" i="30"/>
  <c r="BJ4" i="30" s="1"/>
  <c r="J4" i="30"/>
  <c r="BF4" i="30" s="1"/>
  <c r="I4" i="30"/>
  <c r="C4" i="30"/>
  <c r="AY4" i="30" s="1"/>
  <c r="G4" i="30"/>
  <c r="BC4" i="30" s="1"/>
  <c r="D4" i="30"/>
  <c r="AZ4" i="30" s="1"/>
  <c r="H4" i="30"/>
  <c r="BD4" i="30" s="1"/>
  <c r="B4" i="30"/>
  <c r="AX4" i="30" s="1"/>
  <c r="BF26" i="30" l="1"/>
  <c r="AI26" i="30"/>
  <c r="AX26" i="30"/>
  <c r="AA26" i="30"/>
  <c r="BK25" i="30"/>
  <c r="AN25" i="30"/>
  <c r="BC25" i="30"/>
  <c r="AF25" i="30"/>
  <c r="BP24" i="30"/>
  <c r="AS24" i="30"/>
  <c r="BH24" i="30"/>
  <c r="AK24" i="30"/>
  <c r="AZ24" i="30"/>
  <c r="AC24" i="30"/>
  <c r="BM23" i="30"/>
  <c r="AP23" i="30"/>
  <c r="BE23" i="30"/>
  <c r="AH23" i="30"/>
  <c r="BR22" i="30"/>
  <c r="AU22" i="30"/>
  <c r="BJ22" i="30"/>
  <c r="AM22" i="30"/>
  <c r="BO21" i="30"/>
  <c r="AR21" i="30"/>
  <c r="BG21" i="30"/>
  <c r="AJ21" i="30"/>
  <c r="AY21" i="30"/>
  <c r="AB21" i="30"/>
  <c r="BL20" i="30"/>
  <c r="AO20" i="30"/>
  <c r="BD20" i="30"/>
  <c r="AG20" i="30"/>
  <c r="BQ19" i="30"/>
  <c r="AT19" i="30"/>
  <c r="BI19" i="30"/>
  <c r="AL19" i="30"/>
  <c r="BN18" i="30"/>
  <c r="AQ18" i="30"/>
  <c r="BF18" i="30"/>
  <c r="AI18" i="30"/>
  <c r="AX18" i="30"/>
  <c r="AA18" i="30"/>
  <c r="BK17" i="30"/>
  <c r="AN17" i="30"/>
  <c r="BC17" i="30"/>
  <c r="AF17" i="30"/>
  <c r="BP16" i="30"/>
  <c r="AS16" i="30"/>
  <c r="BH16" i="30"/>
  <c r="AK16" i="30"/>
  <c r="AZ16" i="30"/>
  <c r="AC16" i="30"/>
  <c r="BM15" i="30"/>
  <c r="AP15" i="30"/>
  <c r="BE15" i="30"/>
  <c r="AH15" i="30"/>
  <c r="BR14" i="30"/>
  <c r="AU14" i="30"/>
  <c r="BJ14" i="30"/>
  <c r="AM14" i="30"/>
  <c r="BO13" i="30"/>
  <c r="AR13" i="30"/>
  <c r="BG13" i="30"/>
  <c r="AJ13" i="30"/>
  <c r="AY13" i="30"/>
  <c r="AB13" i="30"/>
  <c r="BL12" i="30"/>
  <c r="AO12" i="30"/>
  <c r="BD12" i="30"/>
  <c r="AG12" i="30"/>
  <c r="BQ11" i="30"/>
  <c r="AT11" i="30"/>
  <c r="BI11" i="30"/>
  <c r="AL11" i="30"/>
  <c r="BN10" i="30"/>
  <c r="AQ10" i="30"/>
  <c r="BF10" i="30"/>
  <c r="AI10" i="30"/>
  <c r="AX10" i="30"/>
  <c r="AA10" i="30"/>
  <c r="BK9" i="30"/>
  <c r="AN9" i="30"/>
  <c r="BC9" i="30"/>
  <c r="AF9" i="30"/>
  <c r="BP8" i="30"/>
  <c r="AS8" i="30"/>
  <c r="BH8" i="30"/>
  <c r="AK8" i="30"/>
  <c r="AZ8" i="30"/>
  <c r="AC8" i="30"/>
  <c r="BM7" i="30"/>
  <c r="AP7" i="30"/>
  <c r="BE7" i="30"/>
  <c r="AH7" i="30"/>
  <c r="BR6" i="30"/>
  <c r="BR55" i="30" s="1"/>
  <c r="AU6" i="30"/>
  <c r="BJ6" i="30"/>
  <c r="AM6" i="30"/>
  <c r="BO5" i="30"/>
  <c r="AR5" i="30"/>
  <c r="BG5" i="30"/>
  <c r="AJ5" i="30"/>
  <c r="AY5" i="30"/>
  <c r="AB5" i="30"/>
  <c r="AT4" i="30"/>
  <c r="AL4" i="30"/>
  <c r="AG4" i="30"/>
  <c r="AN52" i="30"/>
  <c r="AF52" i="30"/>
  <c r="AS51" i="30"/>
  <c r="AK51" i="30"/>
  <c r="AC51" i="30"/>
  <c r="AP50" i="30"/>
  <c r="AH50" i="30"/>
  <c r="AU49" i="30"/>
  <c r="AM49" i="30"/>
  <c r="AQ48" i="30"/>
  <c r="AG48" i="30"/>
  <c r="AG56" i="30" s="1"/>
  <c r="AQ47" i="30"/>
  <c r="AF47" i="30"/>
  <c r="AQ46" i="30"/>
  <c r="AF46" i="30"/>
  <c r="AP45" i="30"/>
  <c r="AF45" i="30"/>
  <c r="AP44" i="30"/>
  <c r="AP43" i="30"/>
  <c r="AO42" i="30"/>
  <c r="AO41" i="30"/>
  <c r="AO40" i="30"/>
  <c r="AC40" i="30"/>
  <c r="AJ39" i="30"/>
  <c r="AS38" i="30"/>
  <c r="AF38" i="30"/>
  <c r="AK37" i="30"/>
  <c r="AP36" i="30"/>
  <c r="AU35" i="30"/>
  <c r="AJ34" i="30"/>
  <c r="AO33" i="30"/>
  <c r="AT32" i="30"/>
  <c r="AI31" i="30"/>
  <c r="AN30" i="30"/>
  <c r="AS29" i="30"/>
  <c r="AC29" i="30"/>
  <c r="AH28" i="30"/>
  <c r="AM27" i="30"/>
  <c r="AQ26" i="30"/>
  <c r="AR24" i="30"/>
  <c r="AS19" i="30"/>
  <c r="AR8" i="30"/>
  <c r="AY26" i="30"/>
  <c r="AB26" i="30"/>
  <c r="BK22" i="30"/>
  <c r="AN22" i="30"/>
  <c r="BJ19" i="30"/>
  <c r="AM19" i="30"/>
  <c r="BL17" i="30"/>
  <c r="AO17" i="30"/>
  <c r="BE12" i="30"/>
  <c r="AH12" i="30"/>
  <c r="BI24" i="30"/>
  <c r="AL24" i="30"/>
  <c r="BH21" i="30"/>
  <c r="AK21" i="30"/>
  <c r="BR19" i="30"/>
  <c r="AU19" i="30"/>
  <c r="BQ16" i="30"/>
  <c r="AT16" i="30"/>
  <c r="AX15" i="30"/>
  <c r="AA15" i="30"/>
  <c r="BP13" i="30"/>
  <c r="AS13" i="30"/>
  <c r="BM12" i="30"/>
  <c r="AP12" i="30"/>
  <c r="BO10" i="30"/>
  <c r="BO55" i="30" s="1"/>
  <c r="AR10" i="30"/>
  <c r="BD9" i="30"/>
  <c r="AG9" i="30"/>
  <c r="BF7" i="30"/>
  <c r="AI7" i="30"/>
  <c r="AZ5" i="30"/>
  <c r="AC5" i="30"/>
  <c r="AC4" i="30"/>
  <c r="BQ46" i="30"/>
  <c r="AT46" i="30"/>
  <c r="AX45" i="30"/>
  <c r="AA45" i="30"/>
  <c r="AZ43" i="30"/>
  <c r="AC43" i="30"/>
  <c r="BM42" i="30"/>
  <c r="BM56" i="30" s="1"/>
  <c r="AP42" i="30"/>
  <c r="AY40" i="30"/>
  <c r="AB40" i="30"/>
  <c r="BF37" i="30"/>
  <c r="AI37" i="30"/>
  <c r="AZ35" i="30"/>
  <c r="AC35" i="30"/>
  <c r="BJ33" i="30"/>
  <c r="AM33" i="30"/>
  <c r="BD31" i="30"/>
  <c r="AG31" i="30"/>
  <c r="BN29" i="30"/>
  <c r="AQ29" i="30"/>
  <c r="BH27" i="30"/>
  <c r="AK27" i="30"/>
  <c r="BG24" i="30"/>
  <c r="AJ24" i="30"/>
  <c r="BL23" i="30"/>
  <c r="AO23" i="30"/>
  <c r="BN21" i="30"/>
  <c r="AQ21" i="30"/>
  <c r="BJ17" i="30"/>
  <c r="AM17" i="30"/>
  <c r="BD15" i="30"/>
  <c r="AG15" i="30"/>
  <c r="BJ9" i="30"/>
  <c r="AM9" i="30"/>
  <c r="AN41" i="30"/>
  <c r="AI39" i="30"/>
  <c r="AJ37" i="30"/>
  <c r="AO36" i="30"/>
  <c r="AC19" i="30"/>
  <c r="AR16" i="30"/>
  <c r="AY27" i="30"/>
  <c r="AB27" i="30"/>
  <c r="BL26" i="30"/>
  <c r="AO26" i="30"/>
  <c r="BD26" i="30"/>
  <c r="AG26" i="30"/>
  <c r="BQ25" i="30"/>
  <c r="AT25" i="30"/>
  <c r="BI25" i="30"/>
  <c r="AL25" i="30"/>
  <c r="BN24" i="30"/>
  <c r="AQ24" i="30"/>
  <c r="BF24" i="30"/>
  <c r="AI24" i="30"/>
  <c r="AX24" i="30"/>
  <c r="AA24" i="30"/>
  <c r="BK23" i="30"/>
  <c r="AN23" i="30"/>
  <c r="BC23" i="30"/>
  <c r="AF23" i="30"/>
  <c r="BP22" i="30"/>
  <c r="AS22" i="30"/>
  <c r="BH22" i="30"/>
  <c r="AK22" i="30"/>
  <c r="AZ22" i="30"/>
  <c r="AC22" i="30"/>
  <c r="BM21" i="30"/>
  <c r="AP21" i="30"/>
  <c r="BE21" i="30"/>
  <c r="AH21" i="30"/>
  <c r="BR20" i="30"/>
  <c r="AU20" i="30"/>
  <c r="BJ20" i="30"/>
  <c r="AM20" i="30"/>
  <c r="BO19" i="30"/>
  <c r="AR19" i="30"/>
  <c r="BG19" i="30"/>
  <c r="AJ19" i="30"/>
  <c r="AY19" i="30"/>
  <c r="AB19" i="30"/>
  <c r="BL18" i="30"/>
  <c r="AO18" i="30"/>
  <c r="BD18" i="30"/>
  <c r="AG18" i="30"/>
  <c r="BQ17" i="30"/>
  <c r="AT17" i="30"/>
  <c r="BI17" i="30"/>
  <c r="AL17" i="30"/>
  <c r="BN16" i="30"/>
  <c r="AQ16" i="30"/>
  <c r="BF16" i="30"/>
  <c r="AI16" i="30"/>
  <c r="AX16" i="30"/>
  <c r="AA16" i="30"/>
  <c r="BK15" i="30"/>
  <c r="AN15" i="30"/>
  <c r="BC15" i="30"/>
  <c r="AF15" i="30"/>
  <c r="BP14" i="30"/>
  <c r="AS14" i="30"/>
  <c r="BH14" i="30"/>
  <c r="AK14" i="30"/>
  <c r="AZ14" i="30"/>
  <c r="AC14" i="30"/>
  <c r="BM13" i="30"/>
  <c r="AP13" i="30"/>
  <c r="BE13" i="30"/>
  <c r="AH13" i="30"/>
  <c r="BR12" i="30"/>
  <c r="AU12" i="30"/>
  <c r="BJ12" i="30"/>
  <c r="AM12" i="30"/>
  <c r="BO11" i="30"/>
  <c r="AR11" i="30"/>
  <c r="BG11" i="30"/>
  <c r="AJ11" i="30"/>
  <c r="AY11" i="30"/>
  <c r="AB11" i="30"/>
  <c r="BL10" i="30"/>
  <c r="AO10" i="30"/>
  <c r="BD10" i="30"/>
  <c r="AG10" i="30"/>
  <c r="BQ9" i="30"/>
  <c r="AT9" i="30"/>
  <c r="BI9" i="30"/>
  <c r="AL9" i="30"/>
  <c r="BN8" i="30"/>
  <c r="AQ8" i="30"/>
  <c r="BF8" i="30"/>
  <c r="AI8" i="30"/>
  <c r="AX8" i="30"/>
  <c r="AA8" i="30"/>
  <c r="BK7" i="30"/>
  <c r="AN7" i="30"/>
  <c r="BC7" i="30"/>
  <c r="AF7" i="30"/>
  <c r="BP6" i="30"/>
  <c r="AS6" i="30"/>
  <c r="BH6" i="30"/>
  <c r="AK6" i="30"/>
  <c r="AZ6" i="30"/>
  <c r="AC6" i="30"/>
  <c r="BM5" i="30"/>
  <c r="AP5" i="30"/>
  <c r="BE5" i="30"/>
  <c r="AH5" i="30"/>
  <c r="AR4" i="30"/>
  <c r="AF4" i="30"/>
  <c r="AJ4" i="30"/>
  <c r="AO53" i="30"/>
  <c r="AG53" i="30"/>
  <c r="AT52" i="30"/>
  <c r="AL52" i="30"/>
  <c r="AQ51" i="30"/>
  <c r="AI51" i="30"/>
  <c r="AA51" i="30"/>
  <c r="AN50" i="30"/>
  <c r="AF50" i="30"/>
  <c r="AS49" i="30"/>
  <c r="AK49" i="30"/>
  <c r="AC49" i="30"/>
  <c r="AO48" i="30"/>
  <c r="AN47" i="30"/>
  <c r="AN46" i="30"/>
  <c r="AC46" i="30"/>
  <c r="AN45" i="30"/>
  <c r="AC45" i="30"/>
  <c r="AM44" i="30"/>
  <c r="AC44" i="30"/>
  <c r="AM43" i="30"/>
  <c r="AB43" i="30"/>
  <c r="AM42" i="30"/>
  <c r="AB42" i="30"/>
  <c r="AL41" i="30"/>
  <c r="AB41" i="30"/>
  <c r="AL40" i="30"/>
  <c r="AT39" i="30"/>
  <c r="AH39" i="30"/>
  <c r="AO38" i="30"/>
  <c r="AC38" i="30"/>
  <c r="AH37" i="30"/>
  <c r="AM36" i="30"/>
  <c r="AR35" i="30"/>
  <c r="AB35" i="30"/>
  <c r="AG34" i="30"/>
  <c r="AL33" i="30"/>
  <c r="AQ32" i="30"/>
  <c r="AA32" i="30"/>
  <c r="AF31" i="30"/>
  <c r="AK30" i="30"/>
  <c r="AP29" i="30"/>
  <c r="AU28" i="30"/>
  <c r="AJ27" i="30"/>
  <c r="AH26" i="30"/>
  <c r="AT21" i="30"/>
  <c r="AT18" i="30"/>
  <c r="AB16" i="30"/>
  <c r="AQ13" i="30"/>
  <c r="AS10" i="30"/>
  <c r="AS7" i="30"/>
  <c r="AM5" i="30"/>
  <c r="BO43" i="30"/>
  <c r="BQ24" i="30"/>
  <c r="AT24" i="30"/>
  <c r="BN23" i="30"/>
  <c r="AQ23" i="30"/>
  <c r="AZ21" i="30"/>
  <c r="AC21" i="30"/>
  <c r="BI16" i="30"/>
  <c r="AL16" i="30"/>
  <c r="BK14" i="30"/>
  <c r="AN14" i="30"/>
  <c r="BG10" i="30"/>
  <c r="AJ10" i="30"/>
  <c r="BI8" i="30"/>
  <c r="AL8" i="30"/>
  <c r="AX7" i="30"/>
  <c r="AA7" i="30"/>
  <c r="BP5" i="30"/>
  <c r="AS5" i="30"/>
  <c r="BL47" i="30"/>
  <c r="AO47" i="30"/>
  <c r="BF45" i="30"/>
  <c r="BF56" i="30" s="1"/>
  <c r="AI45" i="30"/>
  <c r="BP43" i="30"/>
  <c r="AS43" i="30"/>
  <c r="BG40" i="30"/>
  <c r="AJ40" i="30"/>
  <c r="BQ38" i="30"/>
  <c r="AT38" i="30"/>
  <c r="BK36" i="30"/>
  <c r="AN36" i="30"/>
  <c r="BE34" i="30"/>
  <c r="AH34" i="30"/>
  <c r="BQ30" i="30"/>
  <c r="AT30" i="30"/>
  <c r="AX29" i="30"/>
  <c r="AA29" i="30"/>
  <c r="BP27" i="30"/>
  <c r="AS27" i="30"/>
  <c r="BR25" i="30"/>
  <c r="AU25" i="30"/>
  <c r="BD23" i="30"/>
  <c r="AG23" i="30"/>
  <c r="BM18" i="30"/>
  <c r="AP18" i="30"/>
  <c r="BI14" i="30"/>
  <c r="AL14" i="30"/>
  <c r="BK12" i="30"/>
  <c r="AN12" i="30"/>
  <c r="AZ11" i="30"/>
  <c r="AC11" i="30"/>
  <c r="BG8" i="30"/>
  <c r="AJ8" i="30"/>
  <c r="AX5" i="30"/>
  <c r="AA5" i="30"/>
  <c r="AH53" i="30"/>
  <c r="AO44" i="30"/>
  <c r="AQ5" i="30"/>
  <c r="BE40" i="30"/>
  <c r="AH40" i="30"/>
  <c r="BR39" i="30"/>
  <c r="AU39" i="30"/>
  <c r="BJ39" i="30"/>
  <c r="AM39" i="30"/>
  <c r="BO38" i="30"/>
  <c r="AR38" i="30"/>
  <c r="BG38" i="30"/>
  <c r="AJ38" i="30"/>
  <c r="AY38" i="30"/>
  <c r="AB38" i="30"/>
  <c r="BL37" i="30"/>
  <c r="AO37" i="30"/>
  <c r="BD37" i="30"/>
  <c r="AG37" i="30"/>
  <c r="BQ36" i="30"/>
  <c r="AT36" i="30"/>
  <c r="BI36" i="30"/>
  <c r="BI56" i="30" s="1"/>
  <c r="AL36" i="30"/>
  <c r="BN35" i="30"/>
  <c r="AQ35" i="30"/>
  <c r="BF35" i="30"/>
  <c r="AI35" i="30"/>
  <c r="AX35" i="30"/>
  <c r="AA35" i="30"/>
  <c r="BK34" i="30"/>
  <c r="BK56" i="30" s="1"/>
  <c r="AN34" i="30"/>
  <c r="BC34" i="30"/>
  <c r="AF34" i="30"/>
  <c r="BP33" i="30"/>
  <c r="AS33" i="30"/>
  <c r="BH33" i="30"/>
  <c r="AK33" i="30"/>
  <c r="AZ33" i="30"/>
  <c r="AC33" i="30"/>
  <c r="BM32" i="30"/>
  <c r="AP32" i="30"/>
  <c r="BE32" i="30"/>
  <c r="AH32" i="30"/>
  <c r="BR31" i="30"/>
  <c r="AU31" i="30"/>
  <c r="BJ31" i="30"/>
  <c r="AM31" i="30"/>
  <c r="BO30" i="30"/>
  <c r="AR30" i="30"/>
  <c r="BG30" i="30"/>
  <c r="AJ30" i="30"/>
  <c r="AY30" i="30"/>
  <c r="AB30" i="30"/>
  <c r="BL29" i="30"/>
  <c r="AO29" i="30"/>
  <c r="BD29" i="30"/>
  <c r="AG29" i="30"/>
  <c r="BQ28" i="30"/>
  <c r="AT28" i="30"/>
  <c r="BI28" i="30"/>
  <c r="AL28" i="30"/>
  <c r="BN27" i="30"/>
  <c r="AQ27" i="30"/>
  <c r="BF27" i="30"/>
  <c r="AI27" i="30"/>
  <c r="AX27" i="30"/>
  <c r="AA27" i="30"/>
  <c r="BK26" i="30"/>
  <c r="AN26" i="30"/>
  <c r="BP25" i="30"/>
  <c r="AS25" i="30"/>
  <c r="AZ25" i="30"/>
  <c r="AC25" i="30"/>
  <c r="BE24" i="30"/>
  <c r="AH24" i="30"/>
  <c r="BR23" i="30"/>
  <c r="AU23" i="30"/>
  <c r="BJ23" i="30"/>
  <c r="AM23" i="30"/>
  <c r="BO22" i="30"/>
  <c r="AR22" i="30"/>
  <c r="BG22" i="30"/>
  <c r="AJ22" i="30"/>
  <c r="AY22" i="30"/>
  <c r="AB22" i="30"/>
  <c r="BL21" i="30"/>
  <c r="AO21" i="30"/>
  <c r="BD21" i="30"/>
  <c r="AG21" i="30"/>
  <c r="BQ20" i="30"/>
  <c r="AT20" i="30"/>
  <c r="BI20" i="30"/>
  <c r="AL20" i="30"/>
  <c r="BN19" i="30"/>
  <c r="AQ19" i="30"/>
  <c r="BF19" i="30"/>
  <c r="AI19" i="30"/>
  <c r="AX19" i="30"/>
  <c r="AA19" i="30"/>
  <c r="BK18" i="30"/>
  <c r="AN18" i="30"/>
  <c r="BC18" i="30"/>
  <c r="AF18" i="30"/>
  <c r="BP17" i="30"/>
  <c r="AS17" i="30"/>
  <c r="BH17" i="30"/>
  <c r="AK17" i="30"/>
  <c r="AZ17" i="30"/>
  <c r="AC17" i="30"/>
  <c r="BM16" i="30"/>
  <c r="AP16" i="30"/>
  <c r="BE16" i="30"/>
  <c r="AH16" i="30"/>
  <c r="BR15" i="30"/>
  <c r="AU15" i="30"/>
  <c r="BJ15" i="30"/>
  <c r="AM15" i="30"/>
  <c r="BO14" i="30"/>
  <c r="AR14" i="30"/>
  <c r="BG14" i="30"/>
  <c r="AJ14" i="30"/>
  <c r="AY14" i="30"/>
  <c r="AB14" i="30"/>
  <c r="BL13" i="30"/>
  <c r="AO13" i="30"/>
  <c r="BD13" i="30"/>
  <c r="AG13" i="30"/>
  <c r="BQ12" i="30"/>
  <c r="AT12" i="30"/>
  <c r="BI12" i="30"/>
  <c r="AL12" i="30"/>
  <c r="BN11" i="30"/>
  <c r="AQ11" i="30"/>
  <c r="BF11" i="30"/>
  <c r="AI11" i="30"/>
  <c r="AX11" i="30"/>
  <c r="AA11" i="30"/>
  <c r="BK10" i="30"/>
  <c r="AN10" i="30"/>
  <c r="BC10" i="30"/>
  <c r="AF10" i="30"/>
  <c r="BP9" i="30"/>
  <c r="BP55" i="30" s="1"/>
  <c r="AS9" i="30"/>
  <c r="BH9" i="30"/>
  <c r="AK9" i="30"/>
  <c r="AZ9" i="30"/>
  <c r="AC9" i="30"/>
  <c r="BM8" i="30"/>
  <c r="AP8" i="30"/>
  <c r="BE8" i="30"/>
  <c r="AH8" i="30"/>
  <c r="BR7" i="30"/>
  <c r="AU7" i="30"/>
  <c r="BJ7" i="30"/>
  <c r="AM7" i="30"/>
  <c r="BO6" i="30"/>
  <c r="AR6" i="30"/>
  <c r="BG6" i="30"/>
  <c r="AJ6" i="30"/>
  <c r="AY6" i="30"/>
  <c r="AB6" i="30"/>
  <c r="BL5" i="30"/>
  <c r="AO5" i="30"/>
  <c r="BD5" i="30"/>
  <c r="AG5" i="30"/>
  <c r="AQ4" i="30"/>
  <c r="AK4" i="30"/>
  <c r="AN53" i="30"/>
  <c r="AF53" i="30"/>
  <c r="AS52" i="30"/>
  <c r="AK52" i="30"/>
  <c r="AC52" i="30"/>
  <c r="AP51" i="30"/>
  <c r="AH51" i="30"/>
  <c r="AU50" i="30"/>
  <c r="AM50" i="30"/>
  <c r="AR49" i="30"/>
  <c r="AJ49" i="30"/>
  <c r="AB49" i="30"/>
  <c r="AM48" i="30"/>
  <c r="AC48" i="30"/>
  <c r="AM47" i="30"/>
  <c r="AB47" i="30"/>
  <c r="AM46" i="30"/>
  <c r="AB46" i="30"/>
  <c r="AL45" i="30"/>
  <c r="AB45" i="30"/>
  <c r="AL44" i="30"/>
  <c r="AA44" i="30"/>
  <c r="AL43" i="30"/>
  <c r="AA43" i="30"/>
  <c r="AK42" i="30"/>
  <c r="AA42" i="30"/>
  <c r="AK41" i="30"/>
  <c r="AU40" i="30"/>
  <c r="AK40" i="30"/>
  <c r="AR39" i="30"/>
  <c r="AF39" i="30"/>
  <c r="AN38" i="30"/>
  <c r="AT37" i="30"/>
  <c r="AI36" i="30"/>
  <c r="AN35" i="30"/>
  <c r="AS34" i="30"/>
  <c r="AC34" i="30"/>
  <c r="AH33" i="30"/>
  <c r="AM32" i="30"/>
  <c r="AR31" i="30"/>
  <c r="AB31" i="30"/>
  <c r="AG30" i="30"/>
  <c r="AL29" i="30"/>
  <c r="AQ28" i="30"/>
  <c r="AA28" i="30"/>
  <c r="AF27" i="30"/>
  <c r="AF26" i="30"/>
  <c r="AB24" i="30"/>
  <c r="AS18" i="30"/>
  <c r="AS15" i="30"/>
  <c r="AA13" i="30"/>
  <c r="AP10" i="30"/>
  <c r="AR7" i="30"/>
  <c r="BD42" i="30"/>
  <c r="BG26" i="30"/>
  <c r="AJ26" i="30"/>
  <c r="BC22" i="30"/>
  <c r="AF22" i="30"/>
  <c r="BM20" i="30"/>
  <c r="AP20" i="30"/>
  <c r="BO18" i="30"/>
  <c r="AR18" i="30"/>
  <c r="BD17" i="30"/>
  <c r="AG17" i="30"/>
  <c r="BF15" i="30"/>
  <c r="AI15" i="30"/>
  <c r="AZ13" i="30"/>
  <c r="AC13" i="30"/>
  <c r="BL9" i="30"/>
  <c r="AO9" i="30"/>
  <c r="BK6" i="30"/>
  <c r="AN6" i="30"/>
  <c r="AY48" i="30"/>
  <c r="AB48" i="30"/>
  <c r="BN45" i="30"/>
  <c r="BN56" i="30" s="1"/>
  <c r="AQ45" i="30"/>
  <c r="BH43" i="30"/>
  <c r="AK43" i="30"/>
  <c r="BJ41" i="30"/>
  <c r="AM41" i="30"/>
  <c r="BD39" i="30"/>
  <c r="AG39" i="30"/>
  <c r="BC36" i="30"/>
  <c r="AF36" i="30"/>
  <c r="BM34" i="30"/>
  <c r="AP34" i="30"/>
  <c r="BO32" i="30"/>
  <c r="AR32" i="30"/>
  <c r="BI30" i="30"/>
  <c r="AL30" i="30"/>
  <c r="BC28" i="30"/>
  <c r="AF28" i="30"/>
  <c r="BK20" i="30"/>
  <c r="AN20" i="30"/>
  <c r="BE18" i="30"/>
  <c r="AH18" i="30"/>
  <c r="BF13" i="30"/>
  <c r="AI13" i="30"/>
  <c r="AS4" i="30"/>
  <c r="AX38" i="30"/>
  <c r="AA38" i="30"/>
  <c r="BK37" i="30"/>
  <c r="AN37" i="30"/>
  <c r="BC37" i="30"/>
  <c r="AF37" i="30"/>
  <c r="BP36" i="30"/>
  <c r="AS36" i="30"/>
  <c r="BH36" i="30"/>
  <c r="AK36" i="30"/>
  <c r="AZ36" i="30"/>
  <c r="AC36" i="30"/>
  <c r="BM35" i="30"/>
  <c r="AP35" i="30"/>
  <c r="BE35" i="30"/>
  <c r="AH35" i="30"/>
  <c r="BR34" i="30"/>
  <c r="AU34" i="30"/>
  <c r="BJ34" i="30"/>
  <c r="AM34" i="30"/>
  <c r="BO33" i="30"/>
  <c r="AR33" i="30"/>
  <c r="BG33" i="30"/>
  <c r="AJ33" i="30"/>
  <c r="AY33" i="30"/>
  <c r="AB33" i="30"/>
  <c r="BL32" i="30"/>
  <c r="AO32" i="30"/>
  <c r="BD32" i="30"/>
  <c r="AG32" i="30"/>
  <c r="BQ31" i="30"/>
  <c r="AT31" i="30"/>
  <c r="BI31" i="30"/>
  <c r="AL31" i="30"/>
  <c r="BN30" i="30"/>
  <c r="AQ30" i="30"/>
  <c r="BF30" i="30"/>
  <c r="AI30" i="30"/>
  <c r="AX30" i="30"/>
  <c r="AA30" i="30"/>
  <c r="BK29" i="30"/>
  <c r="AN29" i="30"/>
  <c r="BC29" i="30"/>
  <c r="AF29" i="30"/>
  <c r="BP28" i="30"/>
  <c r="AS28" i="30"/>
  <c r="BH28" i="30"/>
  <c r="AK28" i="30"/>
  <c r="AZ28" i="30"/>
  <c r="AC28" i="30"/>
  <c r="BM27" i="30"/>
  <c r="AP27" i="30"/>
  <c r="BE27" i="30"/>
  <c r="AH27" i="30"/>
  <c r="BR26" i="30"/>
  <c r="AU26" i="30"/>
  <c r="BJ26" i="30"/>
  <c r="AM26" i="30"/>
  <c r="BO25" i="30"/>
  <c r="AR25" i="30"/>
  <c r="BG25" i="30"/>
  <c r="AJ25" i="30"/>
  <c r="AY25" i="30"/>
  <c r="AB25" i="30"/>
  <c r="BL24" i="30"/>
  <c r="AO24" i="30"/>
  <c r="BD24" i="30"/>
  <c r="AG24" i="30"/>
  <c r="BQ23" i="30"/>
  <c r="AT23" i="30"/>
  <c r="BI23" i="30"/>
  <c r="AL23" i="30"/>
  <c r="BN22" i="30"/>
  <c r="AQ22" i="30"/>
  <c r="BF22" i="30"/>
  <c r="AI22" i="30"/>
  <c r="AX22" i="30"/>
  <c r="AA22" i="30"/>
  <c r="BK21" i="30"/>
  <c r="AN21" i="30"/>
  <c r="BC21" i="30"/>
  <c r="AF21" i="30"/>
  <c r="BP20" i="30"/>
  <c r="AS20" i="30"/>
  <c r="BH20" i="30"/>
  <c r="AK20" i="30"/>
  <c r="AZ20" i="30"/>
  <c r="AC20" i="30"/>
  <c r="BM19" i="30"/>
  <c r="AP19" i="30"/>
  <c r="BE19" i="30"/>
  <c r="AH19" i="30"/>
  <c r="BR18" i="30"/>
  <c r="AU18" i="30"/>
  <c r="BJ18" i="30"/>
  <c r="AM18" i="30"/>
  <c r="BO17" i="30"/>
  <c r="AR17" i="30"/>
  <c r="BG17" i="30"/>
  <c r="AJ17" i="30"/>
  <c r="AY17" i="30"/>
  <c r="AB17" i="30"/>
  <c r="BL16" i="30"/>
  <c r="AO16" i="30"/>
  <c r="BD16" i="30"/>
  <c r="AG16" i="30"/>
  <c r="BQ15" i="30"/>
  <c r="AT15" i="30"/>
  <c r="BI15" i="30"/>
  <c r="AL15" i="30"/>
  <c r="BN14" i="30"/>
  <c r="AQ14" i="30"/>
  <c r="BF14" i="30"/>
  <c r="AI14" i="30"/>
  <c r="AX14" i="30"/>
  <c r="AA14" i="30"/>
  <c r="BK13" i="30"/>
  <c r="AN13" i="30"/>
  <c r="BC13" i="30"/>
  <c r="AF13" i="30"/>
  <c r="BP12" i="30"/>
  <c r="AS12" i="30"/>
  <c r="BH12" i="30"/>
  <c r="AK12" i="30"/>
  <c r="AZ12" i="30"/>
  <c r="AC12" i="30"/>
  <c r="BM11" i="30"/>
  <c r="AP11" i="30"/>
  <c r="BE11" i="30"/>
  <c r="AH11" i="30"/>
  <c r="BR10" i="30"/>
  <c r="AU10" i="30"/>
  <c r="BJ10" i="30"/>
  <c r="AM10" i="30"/>
  <c r="BO9" i="30"/>
  <c r="AR9" i="30"/>
  <c r="BG9" i="30"/>
  <c r="AJ9" i="30"/>
  <c r="AY9" i="30"/>
  <c r="AB9" i="30"/>
  <c r="BL8" i="30"/>
  <c r="AO8" i="30"/>
  <c r="BD8" i="30"/>
  <c r="AG8" i="30"/>
  <c r="BQ7" i="30"/>
  <c r="BQ55" i="30" s="1"/>
  <c r="AT7" i="30"/>
  <c r="BI7" i="30"/>
  <c r="AL7" i="30"/>
  <c r="BN6" i="30"/>
  <c r="AQ6" i="30"/>
  <c r="BF6" i="30"/>
  <c r="AI6" i="30"/>
  <c r="AX6" i="30"/>
  <c r="AA6" i="30"/>
  <c r="BK5" i="30"/>
  <c r="AN5" i="30"/>
  <c r="BC5" i="30"/>
  <c r="AF5" i="30"/>
  <c r="AP4" i="30"/>
  <c r="AU53" i="30"/>
  <c r="AM53" i="30"/>
  <c r="AE53" i="30"/>
  <c r="AR52" i="30"/>
  <c r="AJ52" i="30"/>
  <c r="AB52" i="30"/>
  <c r="AO51" i="30"/>
  <c r="AG51" i="30"/>
  <c r="AT50" i="30"/>
  <c r="AL50" i="30"/>
  <c r="AL56" i="30" s="1"/>
  <c r="AQ49" i="30"/>
  <c r="AI49" i="30"/>
  <c r="AA49" i="30"/>
  <c r="AL48" i="30"/>
  <c r="AA48" i="30"/>
  <c r="AL47" i="30"/>
  <c r="AA47" i="30"/>
  <c r="AA56" i="30" s="1"/>
  <c r="AK46" i="30"/>
  <c r="AA46" i="30"/>
  <c r="AK45" i="30"/>
  <c r="AU44" i="30"/>
  <c r="AK44" i="30"/>
  <c r="AU43" i="30"/>
  <c r="AJ43" i="30"/>
  <c r="AU42" i="30"/>
  <c r="AJ42" i="30"/>
  <c r="AT41" i="30"/>
  <c r="AJ41" i="30"/>
  <c r="AT40" i="30"/>
  <c r="AI40" i="30"/>
  <c r="AQ39" i="30"/>
  <c r="AM38" i="30"/>
  <c r="AS37" i="30"/>
  <c r="AC37" i="30"/>
  <c r="AC56" i="30" s="1"/>
  <c r="AH36" i="30"/>
  <c r="AM35" i="30"/>
  <c r="AR34" i="30"/>
  <c r="AB34" i="30"/>
  <c r="AG33" i="30"/>
  <c r="AL32" i="30"/>
  <c r="AQ31" i="30"/>
  <c r="AA31" i="30"/>
  <c r="AF30" i="30"/>
  <c r="AK29" i="30"/>
  <c r="AP28" i="30"/>
  <c r="AU27" i="30"/>
  <c r="AP25" i="30"/>
  <c r="AS23" i="30"/>
  <c r="AA21" i="30"/>
  <c r="AC18" i="30"/>
  <c r="AR15" i="30"/>
  <c r="AR12" i="30"/>
  <c r="AU9" i="30"/>
  <c r="AO7" i="30"/>
  <c r="BO28" i="30"/>
  <c r="BD25" i="30"/>
  <c r="AG25" i="30"/>
  <c r="AX23" i="30"/>
  <c r="AA23" i="30"/>
  <c r="BE20" i="30"/>
  <c r="AH20" i="30"/>
  <c r="AY18" i="30"/>
  <c r="AB18" i="30"/>
  <c r="BH13" i="30"/>
  <c r="AK13" i="30"/>
  <c r="BR11" i="30"/>
  <c r="AU11" i="30"/>
  <c r="AY10" i="30"/>
  <c r="AB10" i="30"/>
  <c r="BN7" i="30"/>
  <c r="AQ7" i="30"/>
  <c r="BC6" i="30"/>
  <c r="AF6" i="30"/>
  <c r="AR26" i="30"/>
  <c r="BO48" i="30"/>
  <c r="BO56" i="30" s="1"/>
  <c r="AR48" i="30"/>
  <c r="BI46" i="30"/>
  <c r="AL46" i="30"/>
  <c r="BK44" i="30"/>
  <c r="AN44" i="30"/>
  <c r="BE42" i="30"/>
  <c r="BE56" i="30" s="1"/>
  <c r="AH42" i="30"/>
  <c r="BO40" i="30"/>
  <c r="AR40" i="30"/>
  <c r="BI38" i="30"/>
  <c r="AL38" i="30"/>
  <c r="AX37" i="30"/>
  <c r="AA37" i="30"/>
  <c r="BP35" i="30"/>
  <c r="AS35" i="30"/>
  <c r="BR33" i="30"/>
  <c r="AU33" i="30"/>
  <c r="AY32" i="30"/>
  <c r="AB32" i="30"/>
  <c r="BK28" i="30"/>
  <c r="AN28" i="30"/>
  <c r="BI22" i="30"/>
  <c r="AL22" i="30"/>
  <c r="BC20" i="30"/>
  <c r="AF20" i="30"/>
  <c r="BC12" i="30"/>
  <c r="AF12" i="30"/>
  <c r="BE10" i="30"/>
  <c r="AH10" i="30"/>
  <c r="AY8" i="30"/>
  <c r="AB8" i="30"/>
  <c r="BI6" i="30"/>
  <c r="AL6" i="30"/>
  <c r="BF5" i="30"/>
  <c r="AI5" i="30"/>
  <c r="AI55" i="30" s="1"/>
  <c r="AP53" i="30"/>
  <c r="AP47" i="30"/>
  <c r="BK48" i="30"/>
  <c r="AN48" i="30"/>
  <c r="BC48" i="30"/>
  <c r="AF48" i="30"/>
  <c r="BP47" i="30"/>
  <c r="BP56" i="30" s="1"/>
  <c r="AS47" i="30"/>
  <c r="BH47" i="30"/>
  <c r="BH56" i="30" s="1"/>
  <c r="AK47" i="30"/>
  <c r="AZ47" i="30"/>
  <c r="AC47" i="30"/>
  <c r="BM46" i="30"/>
  <c r="AP46" i="30"/>
  <c r="BE46" i="30"/>
  <c r="AH46" i="30"/>
  <c r="BR45" i="30"/>
  <c r="AU45" i="30"/>
  <c r="BJ45" i="30"/>
  <c r="BJ56" i="30" s="1"/>
  <c r="AM45" i="30"/>
  <c r="BO44" i="30"/>
  <c r="AR44" i="30"/>
  <c r="BG44" i="30"/>
  <c r="AJ44" i="30"/>
  <c r="AY44" i="30"/>
  <c r="AB44" i="30"/>
  <c r="BL43" i="30"/>
  <c r="BL56" i="30" s="1"/>
  <c r="AO43" i="30"/>
  <c r="BD43" i="30"/>
  <c r="AG43" i="30"/>
  <c r="BQ42" i="30"/>
  <c r="BQ56" i="30" s="1"/>
  <c r="AT42" i="30"/>
  <c r="AT56" i="30" s="1"/>
  <c r="BI42" i="30"/>
  <c r="AL42" i="30"/>
  <c r="BN41" i="30"/>
  <c r="AQ41" i="30"/>
  <c r="BF41" i="30"/>
  <c r="AI41" i="30"/>
  <c r="AX41" i="30"/>
  <c r="AA41" i="30"/>
  <c r="BK40" i="30"/>
  <c r="AN40" i="30"/>
  <c r="BC40" i="30"/>
  <c r="AF40" i="30"/>
  <c r="BP39" i="30"/>
  <c r="AS39" i="30"/>
  <c r="BH39" i="30"/>
  <c r="AK39" i="30"/>
  <c r="AZ39" i="30"/>
  <c r="AC39" i="30"/>
  <c r="BM38" i="30"/>
  <c r="AP38" i="30"/>
  <c r="BE38" i="30"/>
  <c r="AH38" i="30"/>
  <c r="BR37" i="30"/>
  <c r="AU37" i="30"/>
  <c r="AU55" i="30" s="1"/>
  <c r="BJ37" i="30"/>
  <c r="AM37" i="30"/>
  <c r="BO36" i="30"/>
  <c r="AR36" i="30"/>
  <c r="BG36" i="30"/>
  <c r="AJ36" i="30"/>
  <c r="AY36" i="30"/>
  <c r="AB36" i="30"/>
  <c r="BL35" i="30"/>
  <c r="AO35" i="30"/>
  <c r="BD35" i="30"/>
  <c r="AG35" i="30"/>
  <c r="AT34" i="30"/>
  <c r="BQ34" i="30"/>
  <c r="BI34" i="30"/>
  <c r="AL34" i="30"/>
  <c r="BN33" i="30"/>
  <c r="AQ33" i="30"/>
  <c r="BF33" i="30"/>
  <c r="AI33" i="30"/>
  <c r="AX33" i="30"/>
  <c r="AA33" i="30"/>
  <c r="BK32" i="30"/>
  <c r="AN32" i="30"/>
  <c r="BC32" i="30"/>
  <c r="AF32" i="30"/>
  <c r="BP31" i="30"/>
  <c r="AS31" i="30"/>
  <c r="BH31" i="30"/>
  <c r="AK31" i="30"/>
  <c r="AZ31" i="30"/>
  <c r="AC31" i="30"/>
  <c r="BM30" i="30"/>
  <c r="AP30" i="30"/>
  <c r="BE30" i="30"/>
  <c r="AH30" i="30"/>
  <c r="BR29" i="30"/>
  <c r="AU29" i="30"/>
  <c r="BJ29" i="30"/>
  <c r="AM29" i="30"/>
  <c r="BG28" i="30"/>
  <c r="AJ28" i="30"/>
  <c r="AY28" i="30"/>
  <c r="AB28" i="30"/>
  <c r="BL27" i="30"/>
  <c r="AO27" i="30"/>
  <c r="BD27" i="30"/>
  <c r="AG27" i="30"/>
  <c r="BQ26" i="30"/>
  <c r="AT26" i="30"/>
  <c r="BI26" i="30"/>
  <c r="AL26" i="30"/>
  <c r="BF25" i="30"/>
  <c r="AI25" i="30"/>
  <c r="AX25" i="30"/>
  <c r="AA25" i="30"/>
  <c r="BK24" i="30"/>
  <c r="AN24" i="30"/>
  <c r="BC24" i="30"/>
  <c r="AF24" i="30"/>
  <c r="BH23" i="30"/>
  <c r="AK23" i="30"/>
  <c r="BE22" i="30"/>
  <c r="AH22" i="30"/>
  <c r="BJ21" i="30"/>
  <c r="AM21" i="30"/>
  <c r="BG20" i="30"/>
  <c r="AJ20" i="30"/>
  <c r="BL19" i="30"/>
  <c r="AO19" i="30"/>
  <c r="BD19" i="30"/>
  <c r="AG19" i="30"/>
  <c r="BI18" i="30"/>
  <c r="AL18" i="30"/>
  <c r="BF17" i="30"/>
  <c r="AI17" i="30"/>
  <c r="BK16" i="30"/>
  <c r="AN16" i="30"/>
  <c r="BC16" i="30"/>
  <c r="AF16" i="30"/>
  <c r="BH15" i="30"/>
  <c r="AK15" i="30"/>
  <c r="AZ15" i="30"/>
  <c r="AC15" i="30"/>
  <c r="BE14" i="30"/>
  <c r="AH14" i="30"/>
  <c r="BJ13" i="30"/>
  <c r="AM13" i="30"/>
  <c r="BG12" i="30"/>
  <c r="AJ12" i="30"/>
  <c r="AY12" i="30"/>
  <c r="AB12" i="30"/>
  <c r="BD11" i="30"/>
  <c r="AG11" i="30"/>
  <c r="BI10" i="30"/>
  <c r="AL10" i="30"/>
  <c r="BF9" i="30"/>
  <c r="AI9" i="30"/>
  <c r="AX9" i="30"/>
  <c r="AA9" i="30"/>
  <c r="BC8" i="30"/>
  <c r="AF8" i="30"/>
  <c r="BH7" i="30"/>
  <c r="AK7" i="30"/>
  <c r="AZ7" i="30"/>
  <c r="AC7" i="30"/>
  <c r="BE6" i="30"/>
  <c r="AH6" i="30"/>
  <c r="AH55" i="30" s="1"/>
  <c r="BR5" i="30"/>
  <c r="AU5" i="30"/>
  <c r="AO4" i="30"/>
  <c r="AB4" i="30"/>
  <c r="AB55" i="30" s="1"/>
  <c r="AL53" i="30"/>
  <c r="AD53" i="30"/>
  <c r="AQ52" i="30"/>
  <c r="AI52" i="30"/>
  <c r="AA52" i="30"/>
  <c r="AN51" i="30"/>
  <c r="AF51" i="30"/>
  <c r="AS50" i="30"/>
  <c r="AK50" i="30"/>
  <c r="AC50" i="30"/>
  <c r="AP49" i="30"/>
  <c r="AH49" i="30"/>
  <c r="AU48" i="30"/>
  <c r="AK48" i="30"/>
  <c r="AU47" i="30"/>
  <c r="AJ47" i="30"/>
  <c r="AU46" i="30"/>
  <c r="AJ46" i="30"/>
  <c r="AT45" i="30"/>
  <c r="AJ45" i="30"/>
  <c r="AT44" i="30"/>
  <c r="AI44" i="30"/>
  <c r="AT43" i="30"/>
  <c r="AI43" i="30"/>
  <c r="AS42" i="30"/>
  <c r="AI42" i="30"/>
  <c r="AS41" i="30"/>
  <c r="AH41" i="30"/>
  <c r="AS40" i="30"/>
  <c r="AG40" i="30"/>
  <c r="AP39" i="30"/>
  <c r="AB39" i="30"/>
  <c r="AK38" i="30"/>
  <c r="AR37" i="30"/>
  <c r="AB37" i="30"/>
  <c r="AG36" i="30"/>
  <c r="AL35" i="30"/>
  <c r="AQ34" i="30"/>
  <c r="AA34" i="30"/>
  <c r="AF33" i="30"/>
  <c r="AK32" i="30"/>
  <c r="AP31" i="30"/>
  <c r="AU30" i="30"/>
  <c r="AJ29" i="30"/>
  <c r="AO28" i="30"/>
  <c r="AT27" i="30"/>
  <c r="AM25" i="30"/>
  <c r="AC23" i="30"/>
  <c r="AR20" i="30"/>
  <c r="AU17" i="30"/>
  <c r="AB15" i="30"/>
  <c r="AQ12" i="30"/>
  <c r="AQ9" i="30"/>
  <c r="AT6" i="30"/>
  <c r="BN25" i="30"/>
  <c r="BR56" i="30"/>
  <c r="BL25" i="30"/>
  <c r="AO25" i="30"/>
  <c r="BF23" i="30"/>
  <c r="AI23" i="30"/>
  <c r="BP21" i="30"/>
  <c r="AS21" i="30"/>
  <c r="BG18" i="30"/>
  <c r="AJ18" i="30"/>
  <c r="BN15" i="30"/>
  <c r="AQ15" i="30"/>
  <c r="BC14" i="30"/>
  <c r="AF14" i="30"/>
  <c r="BJ11" i="30"/>
  <c r="AM11" i="30"/>
  <c r="BQ8" i="30"/>
  <c r="AT8" i="30"/>
  <c r="BH5" i="30"/>
  <c r="AK5" i="30"/>
  <c r="BG48" i="30"/>
  <c r="BG56" i="30" s="1"/>
  <c r="AJ48" i="30"/>
  <c r="AJ56" i="30" s="1"/>
  <c r="BD47" i="30"/>
  <c r="AG47" i="30"/>
  <c r="BC44" i="30"/>
  <c r="AF44" i="30"/>
  <c r="BR41" i="30"/>
  <c r="AU41" i="30"/>
  <c r="BL39" i="30"/>
  <c r="AO39" i="30"/>
  <c r="BN37" i="30"/>
  <c r="AQ37" i="30"/>
  <c r="BH35" i="30"/>
  <c r="AK35" i="30"/>
  <c r="BG32" i="30"/>
  <c r="AJ32" i="30"/>
  <c r="BL31" i="30"/>
  <c r="AO31" i="30"/>
  <c r="BF29" i="30"/>
  <c r="AI29" i="30"/>
  <c r="AZ27" i="30"/>
  <c r="AC27" i="30"/>
  <c r="BM26" i="30"/>
  <c r="AP26" i="30"/>
  <c r="BF21" i="30"/>
  <c r="AI21" i="30"/>
  <c r="BH19" i="30"/>
  <c r="AK19" i="30"/>
  <c r="BG16" i="30"/>
  <c r="AJ16" i="30"/>
  <c r="BL15" i="30"/>
  <c r="AO15" i="30"/>
  <c r="BH11" i="30"/>
  <c r="AK11" i="30"/>
  <c r="BD7" i="30"/>
  <c r="AG7" i="30"/>
  <c r="AZ26" i="30"/>
  <c r="AC26" i="30"/>
  <c r="BE25" i="30"/>
  <c r="AH25" i="30"/>
  <c r="BJ24" i="30"/>
  <c r="AM24" i="30"/>
  <c r="BO23" i="30"/>
  <c r="AR23" i="30"/>
  <c r="BG23" i="30"/>
  <c r="AJ23" i="30"/>
  <c r="BL22" i="30"/>
  <c r="AO22" i="30"/>
  <c r="BD22" i="30"/>
  <c r="AG22" i="30"/>
  <c r="BI21" i="30"/>
  <c r="AL21" i="30"/>
  <c r="BN20" i="30"/>
  <c r="AQ20" i="30"/>
  <c r="BF20" i="30"/>
  <c r="AI20" i="30"/>
  <c r="BK19" i="30"/>
  <c r="AN19" i="30"/>
  <c r="BC19" i="30"/>
  <c r="AF19" i="30"/>
  <c r="BH18" i="30"/>
  <c r="AK18" i="30"/>
  <c r="BM17" i="30"/>
  <c r="AP17" i="30"/>
  <c r="BE17" i="30"/>
  <c r="AH17" i="30"/>
  <c r="BJ16" i="30"/>
  <c r="AM16" i="30"/>
  <c r="BG15" i="30"/>
  <c r="AJ15" i="30"/>
  <c r="BL14" i="30"/>
  <c r="BL55" i="30" s="1"/>
  <c r="AO14" i="30"/>
  <c r="BD14" i="30"/>
  <c r="AG14" i="30"/>
  <c r="BI13" i="30"/>
  <c r="AL13" i="30"/>
  <c r="BF12" i="30"/>
  <c r="AI12" i="30"/>
  <c r="BK11" i="30"/>
  <c r="AN11" i="30"/>
  <c r="BC11" i="30"/>
  <c r="AF11" i="30"/>
  <c r="BH10" i="30"/>
  <c r="AK10" i="30"/>
  <c r="AZ10" i="30"/>
  <c r="AC10" i="30"/>
  <c r="BE9" i="30"/>
  <c r="AH9" i="30"/>
  <c r="BJ8" i="30"/>
  <c r="BJ55" i="30" s="1"/>
  <c r="AM8" i="30"/>
  <c r="AM55" i="30" s="1"/>
  <c r="BG7" i="30"/>
  <c r="AJ7" i="30"/>
  <c r="AY7" i="30"/>
  <c r="AB7" i="30"/>
  <c r="BD6" i="30"/>
  <c r="AG6" i="30"/>
  <c r="BI5" i="30"/>
  <c r="AL5" i="30"/>
  <c r="AN4" i="30"/>
  <c r="AA4" i="30"/>
  <c r="AS53" i="30"/>
  <c r="AK53" i="30"/>
  <c r="AC53" i="30"/>
  <c r="AP52" i="30"/>
  <c r="AH52" i="30"/>
  <c r="AU51" i="30"/>
  <c r="AM51" i="30"/>
  <c r="AR50" i="30"/>
  <c r="AR56" i="30" s="1"/>
  <c r="AJ50" i="30"/>
  <c r="AB50" i="30"/>
  <c r="AO49" i="30"/>
  <c r="AG49" i="30"/>
  <c r="AT48" i="30"/>
  <c r="AI48" i="30"/>
  <c r="AT47" i="30"/>
  <c r="AI47" i="30"/>
  <c r="AS46" i="30"/>
  <c r="AI46" i="30"/>
  <c r="AS45" i="30"/>
  <c r="AS44" i="30"/>
  <c r="AH44" i="30"/>
  <c r="AH43" i="30"/>
  <c r="AR42" i="30"/>
  <c r="AR41" i="30"/>
  <c r="AG41" i="30"/>
  <c r="AQ40" i="30"/>
  <c r="AN39" i="30"/>
  <c r="AA39" i="30"/>
  <c r="AI38" i="30"/>
  <c r="AP37" i="30"/>
  <c r="AU36" i="30"/>
  <c r="AJ35" i="30"/>
  <c r="AO34" i="30"/>
  <c r="AT33" i="30"/>
  <c r="AI32" i="30"/>
  <c r="AN31" i="30"/>
  <c r="AS30" i="30"/>
  <c r="AC30" i="30"/>
  <c r="AH29" i="30"/>
  <c r="AM28" i="30"/>
  <c r="AR27" i="30"/>
  <c r="AS26" i="30"/>
  <c r="AK25" i="30"/>
  <c r="AB23" i="30"/>
  <c r="AB20" i="30"/>
  <c r="AQ17" i="30"/>
  <c r="AT14" i="30"/>
  <c r="AA12" i="30"/>
  <c r="AP9" i="30"/>
  <c r="AP6" i="30"/>
  <c r="BM22" i="30"/>
  <c r="BM55" i="30" s="1"/>
  <c r="K55" i="30"/>
  <c r="S55" i="30"/>
  <c r="U56" i="30"/>
  <c r="M56" i="30"/>
  <c r="J55" i="30"/>
  <c r="L55" i="30"/>
  <c r="U55" i="30"/>
  <c r="T55" i="30"/>
  <c r="I56" i="30"/>
  <c r="N55" i="30"/>
  <c r="M55" i="30"/>
  <c r="V55" i="30"/>
  <c r="S56" i="30"/>
  <c r="O56" i="30"/>
  <c r="K56" i="30"/>
  <c r="T56" i="30"/>
  <c r="P56" i="30"/>
  <c r="L56" i="30"/>
  <c r="R55" i="30"/>
  <c r="Q55" i="30"/>
  <c r="I55" i="30"/>
  <c r="Q56" i="30"/>
  <c r="O55" i="30"/>
  <c r="P55" i="30"/>
  <c r="V56" i="30"/>
  <c r="R56" i="30"/>
  <c r="N56" i="30"/>
  <c r="J56" i="30"/>
  <c r="G56" i="30"/>
  <c r="H55" i="30"/>
  <c r="B56" i="30"/>
  <c r="D55" i="30"/>
  <c r="D56" i="30"/>
  <c r="C55" i="30"/>
  <c r="G55" i="30"/>
  <c r="C56" i="30"/>
  <c r="B55" i="30"/>
  <c r="H56" i="30"/>
  <c r="AO55" i="30" l="1"/>
  <c r="AQ55" i="30"/>
  <c r="AP55" i="30"/>
  <c r="AS55" i="30"/>
  <c r="AP56" i="30"/>
  <c r="AO56" i="30"/>
  <c r="AI56" i="30"/>
  <c r="AR55" i="30"/>
  <c r="BK55" i="30"/>
  <c r="AK55" i="30"/>
  <c r="AK56" i="30"/>
  <c r="AH56" i="30"/>
  <c r="AS56" i="30"/>
  <c r="AM56" i="30"/>
  <c r="AN55" i="30"/>
  <c r="BG55" i="30"/>
  <c r="BN55" i="30"/>
  <c r="AQ56" i="30"/>
  <c r="AU56" i="30"/>
  <c r="BE55" i="30"/>
  <c r="BF55" i="30"/>
  <c r="AL55" i="30"/>
  <c r="BI55" i="30"/>
  <c r="BH55" i="30"/>
  <c r="AT55" i="30"/>
  <c r="AJ55" i="30"/>
  <c r="AN56" i="30"/>
  <c r="AX55" i="30"/>
  <c r="AF55" i="30"/>
  <c r="BD56" i="30"/>
  <c r="AG55" i="30"/>
  <c r="AC55" i="30"/>
  <c r="AX56" i="30"/>
  <c r="AA55" i="30"/>
  <c r="AZ56" i="30"/>
  <c r="BC55" i="30"/>
  <c r="AZ55" i="30"/>
  <c r="AY56" i="30"/>
  <c r="AF56" i="30"/>
  <c r="AY55" i="30"/>
  <c r="BD55" i="30"/>
  <c r="BC56" i="30"/>
  <c r="AB56" i="30"/>
  <c r="F40" i="42" l="1"/>
  <c r="E40" i="42"/>
  <c r="D40" i="42"/>
  <c r="H40" i="42"/>
  <c r="C40" i="42"/>
  <c r="B40" i="42"/>
  <c r="G40" i="42"/>
  <c r="F41" i="42"/>
  <c r="E41" i="42"/>
  <c r="D41" i="42"/>
  <c r="C41" i="42"/>
  <c r="B41" i="42"/>
  <c r="AD48" i="40"/>
  <c r="AD49" i="40"/>
  <c r="F33" i="42" s="1"/>
  <c r="AD50" i="40"/>
  <c r="F38" i="42" s="1"/>
  <c r="G34" i="42"/>
  <c r="H34" i="42"/>
  <c r="G11" i="42"/>
  <c r="AM62" i="4"/>
  <c r="AO62" i="4"/>
  <c r="B11" i="42" s="1"/>
  <c r="AP62" i="4"/>
  <c r="AQ62" i="4"/>
  <c r="AR62" i="4"/>
  <c r="AS62" i="4"/>
  <c r="AT62" i="4"/>
  <c r="C11" i="42" s="1"/>
  <c r="AU62" i="4"/>
  <c r="AV62" i="4"/>
  <c r="AW62" i="4"/>
  <c r="H11" i="42" s="1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D11" i="42" s="1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E11" i="42" s="1"/>
  <c r="CD62" i="4"/>
  <c r="F11" i="42" s="1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AN62" i="4"/>
  <c r="M22" i="42" l="1"/>
  <c r="K62" i="13"/>
  <c r="L22" i="42" s="1"/>
  <c r="L62" i="13"/>
  <c r="M62" i="13"/>
  <c r="N62" i="13"/>
  <c r="O62" i="13"/>
  <c r="P62" i="13"/>
  <c r="Q62" i="13"/>
  <c r="R62" i="13"/>
  <c r="S62" i="13"/>
  <c r="T62" i="13"/>
  <c r="O22" i="42" s="1"/>
  <c r="U62" i="13"/>
  <c r="V62" i="13"/>
  <c r="N22" i="42" s="1"/>
  <c r="W62" i="13"/>
  <c r="X62" i="13"/>
  <c r="Y62" i="13"/>
  <c r="Z62" i="13"/>
  <c r="AA62" i="13"/>
  <c r="AB62" i="13"/>
  <c r="AC62" i="13"/>
  <c r="AD62" i="13"/>
  <c r="AE62" i="13"/>
  <c r="M14" i="42"/>
  <c r="L14" i="42"/>
  <c r="K62" i="27"/>
  <c r="L62" i="27"/>
  <c r="M62" i="27"/>
  <c r="N62" i="27"/>
  <c r="O62" i="27"/>
  <c r="P62" i="27"/>
  <c r="Q62" i="27"/>
  <c r="R62" i="27"/>
  <c r="K14" i="42" s="1"/>
  <c r="S62" i="27"/>
  <c r="T62" i="27"/>
  <c r="U62" i="27"/>
  <c r="V62" i="27"/>
  <c r="W62" i="27"/>
  <c r="X62" i="27"/>
  <c r="O14" i="42" s="1"/>
  <c r="Y62" i="27"/>
  <c r="Z62" i="27"/>
  <c r="AA62" i="27"/>
  <c r="AB62" i="27"/>
  <c r="N14" i="42" s="1"/>
  <c r="AC62" i="27"/>
  <c r="AD62" i="27"/>
  <c r="AE62" i="27"/>
  <c r="AF62" i="27"/>
  <c r="AG62" i="27"/>
  <c r="AH62" i="27"/>
  <c r="AI62" i="27"/>
  <c r="AJ62" i="27"/>
  <c r="AK62" i="27"/>
  <c r="AL62" i="27"/>
  <c r="AM62" i="27"/>
  <c r="AN62" i="27"/>
  <c r="AO62" i="27"/>
  <c r="AP62" i="27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N12" i="42"/>
  <c r="M12" i="42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O12" i="42" s="1"/>
  <c r="AH62" i="34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L12" i="42"/>
  <c r="K12" i="42"/>
  <c r="M21" i="42"/>
  <c r="M62" i="38"/>
  <c r="N62" i="38"/>
  <c r="O62" i="38"/>
  <c r="P62" i="38"/>
  <c r="Q62" i="38"/>
  <c r="R62" i="38"/>
  <c r="S62" i="38"/>
  <c r="T62" i="38"/>
  <c r="U62" i="38"/>
  <c r="V62" i="38"/>
  <c r="C62" i="32"/>
  <c r="D62" i="32"/>
  <c r="E62" i="32"/>
  <c r="E8" i="21" s="1"/>
  <c r="F62" i="32"/>
  <c r="F8" i="21" s="1"/>
  <c r="G62" i="32"/>
  <c r="H62" i="32"/>
  <c r="H8" i="21" s="1"/>
  <c r="I62" i="32"/>
  <c r="J62" i="32"/>
  <c r="K62" i="32"/>
  <c r="L9" i="42" s="1"/>
  <c r="L62" i="32"/>
  <c r="M62" i="32"/>
  <c r="N62" i="32"/>
  <c r="M9" i="42" s="1"/>
  <c r="O62" i="32"/>
  <c r="P62" i="32"/>
  <c r="Q62" i="32"/>
  <c r="R62" i="32"/>
  <c r="S62" i="32"/>
  <c r="O9" i="42" s="1"/>
  <c r="T62" i="32"/>
  <c r="U62" i="32"/>
  <c r="N9" i="42" s="1"/>
  <c r="V62" i="32"/>
  <c r="W62" i="32"/>
  <c r="X62" i="32"/>
  <c r="Y62" i="32"/>
  <c r="Z62" i="32"/>
  <c r="AA62" i="32"/>
  <c r="AB62" i="32"/>
  <c r="AC62" i="32"/>
  <c r="AD62" i="32"/>
  <c r="AE62" i="32"/>
  <c r="AF62" i="32"/>
  <c r="AG62" i="32"/>
  <c r="J62" i="3"/>
  <c r="K62" i="3"/>
  <c r="L21" i="42" s="1"/>
  <c r="L62" i="3"/>
  <c r="M62" i="3"/>
  <c r="N62" i="3"/>
  <c r="O62" i="3"/>
  <c r="P62" i="3"/>
  <c r="K21" i="42" s="1"/>
  <c r="Q62" i="3"/>
  <c r="R62" i="3"/>
  <c r="S62" i="3"/>
  <c r="T62" i="3"/>
  <c r="O21" i="42" s="1"/>
  <c r="U62" i="3"/>
  <c r="V62" i="3"/>
  <c r="N21" i="42" s="1"/>
  <c r="W62" i="3"/>
  <c r="X62" i="3"/>
  <c r="Y62" i="3"/>
  <c r="Z62" i="3"/>
  <c r="AA62" i="3"/>
  <c r="AB62" i="3"/>
  <c r="AC62" i="3"/>
  <c r="AD62" i="3"/>
  <c r="AE62" i="3"/>
  <c r="I21" i="42" s="1"/>
  <c r="AF62" i="3"/>
  <c r="J21" i="42" s="1"/>
  <c r="AG62" i="3"/>
  <c r="AH62" i="3"/>
  <c r="AI62" i="3"/>
  <c r="H40" i="21"/>
  <c r="G40" i="21"/>
  <c r="F40" i="21"/>
  <c r="E40" i="21"/>
  <c r="D40" i="21"/>
  <c r="C40" i="21"/>
  <c r="B40" i="21"/>
  <c r="B39" i="21"/>
  <c r="C39" i="21"/>
  <c r="D39" i="21"/>
  <c r="E39" i="21"/>
  <c r="F39" i="21"/>
  <c r="G39" i="21"/>
  <c r="H39" i="21"/>
  <c r="B22" i="21"/>
  <c r="C61" i="41"/>
  <c r="B23" i="42" s="1"/>
  <c r="D61" i="41"/>
  <c r="E61" i="41"/>
  <c r="F61" i="41"/>
  <c r="G61" i="41"/>
  <c r="H61" i="41"/>
  <c r="I61" i="41"/>
  <c r="J61" i="41"/>
  <c r="K61" i="41"/>
  <c r="L61" i="41"/>
  <c r="D23" i="42" s="1"/>
  <c r="M61" i="41"/>
  <c r="N61" i="41"/>
  <c r="O61" i="41"/>
  <c r="P61" i="41"/>
  <c r="E23" i="42" s="1"/>
  <c r="Q61" i="41"/>
  <c r="R61" i="41"/>
  <c r="D22" i="21" s="1"/>
  <c r="S61" i="41"/>
  <c r="T61" i="41"/>
  <c r="U61" i="41"/>
  <c r="V61" i="41"/>
  <c r="W61" i="41"/>
  <c r="X61" i="41"/>
  <c r="H22" i="21" s="1"/>
  <c r="B61" i="41"/>
  <c r="D19" i="21"/>
  <c r="B19" i="21"/>
  <c r="C62" i="25"/>
  <c r="C19" i="21" s="1"/>
  <c r="D62" i="25"/>
  <c r="E62" i="25"/>
  <c r="E19" i="21" s="1"/>
  <c r="F62" i="25"/>
  <c r="F19" i="21" s="1"/>
  <c r="G62" i="25"/>
  <c r="G19" i="21" s="1"/>
  <c r="H62" i="25"/>
  <c r="H19" i="21" s="1"/>
  <c r="I62" i="25"/>
  <c r="J62" i="25"/>
  <c r="K62" i="25"/>
  <c r="L20" i="42" s="1"/>
  <c r="L62" i="25"/>
  <c r="M62" i="25"/>
  <c r="N62" i="25"/>
  <c r="O62" i="25"/>
  <c r="M20" i="42" s="1"/>
  <c r="P62" i="25"/>
  <c r="Q62" i="25"/>
  <c r="R62" i="25"/>
  <c r="S62" i="25"/>
  <c r="K20" i="42" s="1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O20" i="42" s="1"/>
  <c r="AF62" i="25"/>
  <c r="AG62" i="25"/>
  <c r="AH62" i="25"/>
  <c r="AI62" i="25"/>
  <c r="N20" i="42" s="1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62" i="25"/>
  <c r="E18" i="21"/>
  <c r="H18" i="21"/>
  <c r="C62" i="33"/>
  <c r="C18" i="21" s="1"/>
  <c r="D62" i="33"/>
  <c r="D18" i="21" s="1"/>
  <c r="E62" i="33"/>
  <c r="F62" i="33"/>
  <c r="F18" i="21" s="1"/>
  <c r="G62" i="33"/>
  <c r="G18" i="21" s="1"/>
  <c r="H62" i="33"/>
  <c r="I62" i="33"/>
  <c r="J62" i="33"/>
  <c r="K62" i="33"/>
  <c r="L62" i="33"/>
  <c r="L19" i="42" s="1"/>
  <c r="M62" i="33"/>
  <c r="N62" i="33"/>
  <c r="O62" i="33"/>
  <c r="P62" i="33"/>
  <c r="M19" i="42" s="1"/>
  <c r="Q62" i="33"/>
  <c r="R62" i="33"/>
  <c r="S62" i="33"/>
  <c r="T62" i="33"/>
  <c r="K19" i="42" s="1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O19" i="42" s="1"/>
  <c r="AI62" i="33"/>
  <c r="AJ62" i="33"/>
  <c r="AK62" i="33"/>
  <c r="AL62" i="33"/>
  <c r="N19" i="42" s="1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I19" i="42" s="1"/>
  <c r="BJ62" i="33"/>
  <c r="J19" i="42" s="1"/>
  <c r="BK62" i="33"/>
  <c r="BL62" i="33"/>
  <c r="BM62" i="33"/>
  <c r="BN62" i="33"/>
  <c r="B62" i="33"/>
  <c r="B18" i="21" s="1"/>
  <c r="F15" i="21"/>
  <c r="C62" i="11"/>
  <c r="C15" i="21" s="1"/>
  <c r="D62" i="11"/>
  <c r="E62" i="11"/>
  <c r="E15" i="21" s="1"/>
  <c r="F62" i="11"/>
  <c r="G62" i="11"/>
  <c r="H62" i="11"/>
  <c r="H15" i="21" s="1"/>
  <c r="I62" i="11"/>
  <c r="J62" i="11"/>
  <c r="K62" i="11"/>
  <c r="L62" i="11"/>
  <c r="L16" i="42" s="1"/>
  <c r="M62" i="11"/>
  <c r="N62" i="11"/>
  <c r="O62" i="11"/>
  <c r="P62" i="11"/>
  <c r="M16" i="42" s="1"/>
  <c r="Q62" i="11"/>
  <c r="R62" i="11"/>
  <c r="S62" i="11"/>
  <c r="T62" i="11"/>
  <c r="K16" i="42" s="1"/>
  <c r="U62" i="11"/>
  <c r="V62" i="11"/>
  <c r="W62" i="11"/>
  <c r="X62" i="11"/>
  <c r="Y62" i="11"/>
  <c r="Z62" i="11"/>
  <c r="AA62" i="11"/>
  <c r="AB62" i="11"/>
  <c r="AC62" i="11"/>
  <c r="AD62" i="11"/>
  <c r="O16" i="42" s="1"/>
  <c r="AE62" i="11"/>
  <c r="AF62" i="11"/>
  <c r="AG62" i="11"/>
  <c r="AH62" i="11"/>
  <c r="N16" i="42" s="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62" i="11"/>
  <c r="B15" i="21" s="1"/>
  <c r="C8" i="21"/>
  <c r="D8" i="21"/>
  <c r="G8" i="21"/>
  <c r="AF51" i="8" l="1"/>
  <c r="AF52" i="8"/>
  <c r="F32" i="42" s="1"/>
  <c r="AF53" i="8"/>
  <c r="F37" i="42" s="1"/>
  <c r="AC42" i="7"/>
  <c r="AC43" i="7"/>
  <c r="F31" i="42" s="1"/>
  <c r="AC44" i="7"/>
  <c r="D37" i="20" l="1"/>
  <c r="E37" i="20"/>
  <c r="F37" i="20"/>
  <c r="G37" i="20"/>
  <c r="I37" i="20"/>
  <c r="K37" i="20"/>
  <c r="L37" i="20"/>
  <c r="M37" i="20"/>
  <c r="R37" i="20"/>
  <c r="Y37" i="20"/>
  <c r="AD37" i="20"/>
  <c r="AE37" i="20"/>
  <c r="BZ16" i="40" l="1"/>
  <c r="BY16" i="40"/>
  <c r="BX16" i="40"/>
  <c r="BW16" i="40"/>
  <c r="BV16" i="40"/>
  <c r="BU16" i="40"/>
  <c r="BT16" i="40"/>
  <c r="BS16" i="40"/>
  <c r="BP50" i="40" l="1"/>
  <c r="BO50" i="40"/>
  <c r="H37" i="21" s="1"/>
  <c r="BN50" i="40"/>
  <c r="BM50" i="40"/>
  <c r="BL50" i="40"/>
  <c r="BK50" i="40"/>
  <c r="BJ50" i="40"/>
  <c r="BI50" i="40"/>
  <c r="G37" i="21" s="1"/>
  <c r="BH50" i="40"/>
  <c r="BG50" i="40"/>
  <c r="BF50" i="40"/>
  <c r="BE50" i="40"/>
  <c r="BD50" i="40"/>
  <c r="BC50" i="40"/>
  <c r="BB50" i="40"/>
  <c r="BA50" i="40"/>
  <c r="AZ50" i="40"/>
  <c r="AY50" i="40"/>
  <c r="AX50" i="40"/>
  <c r="AW50" i="40"/>
  <c r="AV50" i="40"/>
  <c r="AU50" i="40"/>
  <c r="F37" i="21" s="1"/>
  <c r="AT50" i="40"/>
  <c r="E37" i="21" s="1"/>
  <c r="AS50" i="40"/>
  <c r="AR50" i="40"/>
  <c r="AQ50" i="40"/>
  <c r="AP50" i="40"/>
  <c r="AO50" i="40"/>
  <c r="AN50" i="40"/>
  <c r="AM50" i="40"/>
  <c r="AL50" i="40"/>
  <c r="AK50" i="40"/>
  <c r="AJ50" i="40"/>
  <c r="AI50" i="40"/>
  <c r="D37" i="21" s="1"/>
  <c r="AH50" i="40"/>
  <c r="AG50" i="40"/>
  <c r="AF50" i="40"/>
  <c r="AE50" i="40"/>
  <c r="C37" i="21" s="1"/>
  <c r="AC50" i="40"/>
  <c r="E38" i="42" s="1"/>
  <c r="AB50" i="40"/>
  <c r="AA50" i="40"/>
  <c r="Z50" i="40"/>
  <c r="Y50" i="40"/>
  <c r="W50" i="40"/>
  <c r="V50" i="40"/>
  <c r="D38" i="42" s="1"/>
  <c r="U50" i="40"/>
  <c r="T50" i="40"/>
  <c r="S50" i="40"/>
  <c r="R50" i="40"/>
  <c r="Q50" i="40"/>
  <c r="B37" i="21" s="1"/>
  <c r="P50" i="40"/>
  <c r="O50" i="40"/>
  <c r="C38" i="42" s="1"/>
  <c r="N50" i="40"/>
  <c r="M50" i="40"/>
  <c r="L50" i="40"/>
  <c r="B38" i="42" s="1"/>
  <c r="K50" i="40"/>
  <c r="H50" i="40"/>
  <c r="G50" i="40"/>
  <c r="F50" i="40"/>
  <c r="E50" i="40"/>
  <c r="D50" i="40"/>
  <c r="C50" i="40"/>
  <c r="B50" i="40"/>
  <c r="BP49" i="40"/>
  <c r="BO49" i="40"/>
  <c r="H32" i="21" s="1"/>
  <c r="BN49" i="40"/>
  <c r="BM49" i="40"/>
  <c r="BL49" i="40"/>
  <c r="BK49" i="40"/>
  <c r="BJ49" i="40"/>
  <c r="BI49" i="40"/>
  <c r="G32" i="21" s="1"/>
  <c r="BH49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F32" i="21" s="1"/>
  <c r="AT49" i="40"/>
  <c r="E32" i="21" s="1"/>
  <c r="AS49" i="40"/>
  <c r="AR49" i="40"/>
  <c r="AQ49" i="40"/>
  <c r="AP49" i="40"/>
  <c r="AO49" i="40"/>
  <c r="AN49" i="40"/>
  <c r="AM49" i="40"/>
  <c r="AL49" i="40"/>
  <c r="AK49" i="40"/>
  <c r="AJ49" i="40"/>
  <c r="AI49" i="40"/>
  <c r="D32" i="21" s="1"/>
  <c r="AH49" i="40"/>
  <c r="AG49" i="40"/>
  <c r="AF49" i="40"/>
  <c r="AE49" i="40"/>
  <c r="C32" i="21" s="1"/>
  <c r="AC49" i="40"/>
  <c r="E33" i="42" s="1"/>
  <c r="AB49" i="40"/>
  <c r="AA49" i="40"/>
  <c r="Z49" i="40"/>
  <c r="Y49" i="40"/>
  <c r="W49" i="40"/>
  <c r="V49" i="40"/>
  <c r="D33" i="42" s="1"/>
  <c r="U49" i="40"/>
  <c r="T49" i="40"/>
  <c r="S49" i="40"/>
  <c r="R49" i="40"/>
  <c r="Q49" i="40"/>
  <c r="B32" i="21" s="1"/>
  <c r="P49" i="40"/>
  <c r="O49" i="40"/>
  <c r="C33" i="42" s="1"/>
  <c r="N49" i="40"/>
  <c r="M49" i="40"/>
  <c r="L49" i="40"/>
  <c r="B33" i="42" s="1"/>
  <c r="K49" i="40"/>
  <c r="H49" i="40"/>
  <c r="G49" i="40"/>
  <c r="F49" i="40"/>
  <c r="E49" i="40"/>
  <c r="D49" i="40"/>
  <c r="C49" i="40"/>
  <c r="B49" i="40"/>
  <c r="BP48" i="40"/>
  <c r="BO48" i="40"/>
  <c r="BN48" i="40"/>
  <c r="BM48" i="40"/>
  <c r="BL48" i="40"/>
  <c r="BK48" i="40"/>
  <c r="AC10" i="20" s="1"/>
  <c r="AC37" i="20" s="1"/>
  <c r="BJ48" i="40"/>
  <c r="BI48" i="40"/>
  <c r="AB10" i="20" s="1"/>
  <c r="AB37" i="20" s="1"/>
  <c r="BH48" i="40"/>
  <c r="AA10" i="20" s="1"/>
  <c r="AA37" i="20" s="1"/>
  <c r="BG48" i="40"/>
  <c r="Z10" i="20" s="1"/>
  <c r="Z37" i="20" s="1"/>
  <c r="BF48" i="40"/>
  <c r="BE48" i="40"/>
  <c r="BD48" i="40"/>
  <c r="X10" i="20" s="1"/>
  <c r="X37" i="20" s="1"/>
  <c r="BC48" i="40"/>
  <c r="W10" i="20" s="1"/>
  <c r="W37" i="20" s="1"/>
  <c r="BB48" i="40"/>
  <c r="V10" i="20" s="1"/>
  <c r="V37" i="20" s="1"/>
  <c r="BA48" i="40"/>
  <c r="AZ48" i="40"/>
  <c r="AY48" i="40"/>
  <c r="AX48" i="40"/>
  <c r="AW48" i="40"/>
  <c r="AV48" i="40"/>
  <c r="U10" i="20" s="1"/>
  <c r="U37" i="20" s="1"/>
  <c r="AU48" i="40"/>
  <c r="AT48" i="40"/>
  <c r="AS48" i="40"/>
  <c r="AR48" i="40"/>
  <c r="AQ48" i="40"/>
  <c r="AP48" i="40"/>
  <c r="T10" i="20" s="1"/>
  <c r="T37" i="20" s="1"/>
  <c r="AO48" i="40"/>
  <c r="S10" i="20" s="1"/>
  <c r="S37" i="20" s="1"/>
  <c r="AN48" i="40"/>
  <c r="AM48" i="40"/>
  <c r="AL48" i="40"/>
  <c r="AK48" i="40"/>
  <c r="AJ48" i="40"/>
  <c r="AI48" i="40"/>
  <c r="AH48" i="40"/>
  <c r="Q10" i="20" s="1"/>
  <c r="Q37" i="20" s="1"/>
  <c r="AG48" i="40"/>
  <c r="P10" i="20" s="1"/>
  <c r="P37" i="20" s="1"/>
  <c r="AF48" i="40"/>
  <c r="AE48" i="40"/>
  <c r="O10" i="20" s="1"/>
  <c r="O37" i="20" s="1"/>
  <c r="AC48" i="40"/>
  <c r="AB48" i="40"/>
  <c r="AA48" i="40"/>
  <c r="Z48" i="40"/>
  <c r="Y48" i="40"/>
  <c r="N10" i="20" s="1"/>
  <c r="N37" i="20" s="1"/>
  <c r="W48" i="40"/>
  <c r="J10" i="20" s="1"/>
  <c r="J37" i="20" s="1"/>
  <c r="V48" i="40"/>
  <c r="U48" i="40"/>
  <c r="T48" i="40"/>
  <c r="S48" i="40"/>
  <c r="R48" i="40"/>
  <c r="Q48" i="40"/>
  <c r="H10" i="20" s="1"/>
  <c r="H37" i="20" s="1"/>
  <c r="P48" i="40"/>
  <c r="O48" i="40"/>
  <c r="C10" i="20" s="1"/>
  <c r="C37" i="20" s="1"/>
  <c r="N48" i="40"/>
  <c r="B10" i="20" s="1"/>
  <c r="B37" i="20" s="1"/>
  <c r="M48" i="40"/>
  <c r="L48" i="40"/>
  <c r="K48" i="40"/>
  <c r="H48" i="40"/>
  <c r="G48" i="40"/>
  <c r="F48" i="40"/>
  <c r="E48" i="40"/>
  <c r="D48" i="40"/>
  <c r="C48" i="40"/>
  <c r="B48" i="40"/>
  <c r="BT48" i="40" s="1"/>
  <c r="BZ47" i="40"/>
  <c r="BY47" i="40"/>
  <c r="BX47" i="40"/>
  <c r="BW47" i="40"/>
  <c r="BV47" i="40"/>
  <c r="BU47" i="40"/>
  <c r="BZ46" i="40"/>
  <c r="BY46" i="40"/>
  <c r="BX46" i="40"/>
  <c r="BW46" i="40"/>
  <c r="BV46" i="40"/>
  <c r="BU46" i="40"/>
  <c r="BT46" i="40"/>
  <c r="BS46" i="40"/>
  <c r="BZ45" i="40"/>
  <c r="BY45" i="40"/>
  <c r="BX45" i="40"/>
  <c r="BW45" i="40"/>
  <c r="BV45" i="40"/>
  <c r="BU45" i="40"/>
  <c r="BT45" i="40"/>
  <c r="BS45" i="40"/>
  <c r="BZ44" i="40"/>
  <c r="BY44" i="40"/>
  <c r="BX44" i="40"/>
  <c r="BW44" i="40"/>
  <c r="BV44" i="40"/>
  <c r="BU44" i="40"/>
  <c r="BT44" i="40"/>
  <c r="BS44" i="40"/>
  <c r="BZ43" i="40"/>
  <c r="BY43" i="40"/>
  <c r="BX43" i="40"/>
  <c r="BW43" i="40"/>
  <c r="BV43" i="40"/>
  <c r="BU43" i="40"/>
  <c r="BT43" i="40"/>
  <c r="BS43" i="40"/>
  <c r="BZ42" i="40"/>
  <c r="BY42" i="40"/>
  <c r="BX42" i="40"/>
  <c r="BW42" i="40"/>
  <c r="BV42" i="40"/>
  <c r="BU42" i="40"/>
  <c r="BT42" i="40"/>
  <c r="BS42" i="40"/>
  <c r="BZ41" i="40"/>
  <c r="BY41" i="40"/>
  <c r="BX41" i="40"/>
  <c r="BW41" i="40"/>
  <c r="BV41" i="40"/>
  <c r="BU41" i="40"/>
  <c r="BT41" i="40"/>
  <c r="BS41" i="40"/>
  <c r="BZ40" i="40"/>
  <c r="BY40" i="40"/>
  <c r="BX40" i="40"/>
  <c r="BW40" i="40"/>
  <c r="BV40" i="40"/>
  <c r="BU40" i="40"/>
  <c r="BT40" i="40"/>
  <c r="BS40" i="40"/>
  <c r="BZ39" i="40"/>
  <c r="BY39" i="40"/>
  <c r="BX39" i="40"/>
  <c r="BW39" i="40"/>
  <c r="BV39" i="40"/>
  <c r="BU39" i="40"/>
  <c r="BT39" i="40"/>
  <c r="BS39" i="40"/>
  <c r="BZ38" i="40"/>
  <c r="BY38" i="40"/>
  <c r="BX38" i="40"/>
  <c r="BW38" i="40"/>
  <c r="BV38" i="40"/>
  <c r="BU38" i="40"/>
  <c r="BT38" i="40"/>
  <c r="BS38" i="40"/>
  <c r="BZ37" i="40"/>
  <c r="BY37" i="40"/>
  <c r="BX37" i="40"/>
  <c r="BW37" i="40"/>
  <c r="BV37" i="40"/>
  <c r="BU37" i="40"/>
  <c r="BT37" i="40"/>
  <c r="BS37" i="40"/>
  <c r="BZ36" i="40"/>
  <c r="BY36" i="40"/>
  <c r="BX36" i="40"/>
  <c r="BW36" i="40"/>
  <c r="BV36" i="40"/>
  <c r="BU36" i="40"/>
  <c r="BT36" i="40"/>
  <c r="BS36" i="40"/>
  <c r="BZ35" i="40"/>
  <c r="BY35" i="40"/>
  <c r="BX35" i="40"/>
  <c r="BW35" i="40"/>
  <c r="BV35" i="40"/>
  <c r="BU35" i="40"/>
  <c r="BT35" i="40"/>
  <c r="BS35" i="40"/>
  <c r="BZ34" i="40"/>
  <c r="BY34" i="40"/>
  <c r="BX34" i="40"/>
  <c r="BW34" i="40"/>
  <c r="BV34" i="40"/>
  <c r="BU34" i="40"/>
  <c r="BT34" i="40"/>
  <c r="BS34" i="40"/>
  <c r="BZ33" i="40"/>
  <c r="BY33" i="40"/>
  <c r="BX33" i="40"/>
  <c r="BW33" i="40"/>
  <c r="BV33" i="40"/>
  <c r="BU33" i="40"/>
  <c r="BT33" i="40"/>
  <c r="BS33" i="40"/>
  <c r="BZ32" i="40"/>
  <c r="BY32" i="40"/>
  <c r="BX32" i="40"/>
  <c r="BW32" i="40"/>
  <c r="BV32" i="40"/>
  <c r="BU32" i="40"/>
  <c r="BT32" i="40"/>
  <c r="BS32" i="40"/>
  <c r="BZ31" i="40"/>
  <c r="BY31" i="40"/>
  <c r="BX31" i="40"/>
  <c r="BW31" i="40"/>
  <c r="BV31" i="40"/>
  <c r="BU31" i="40"/>
  <c r="BT31" i="40"/>
  <c r="BS31" i="40"/>
  <c r="BZ30" i="40"/>
  <c r="BY30" i="40"/>
  <c r="BX30" i="40"/>
  <c r="BW30" i="40"/>
  <c r="BV30" i="40"/>
  <c r="BU30" i="40"/>
  <c r="BT30" i="40"/>
  <c r="BS30" i="40"/>
  <c r="BZ29" i="40"/>
  <c r="BY29" i="40"/>
  <c r="BX29" i="40"/>
  <c r="BW29" i="40"/>
  <c r="BV29" i="40"/>
  <c r="BU29" i="40"/>
  <c r="BT29" i="40"/>
  <c r="BS29" i="40"/>
  <c r="BZ28" i="40"/>
  <c r="BY28" i="40"/>
  <c r="BX28" i="40"/>
  <c r="BW28" i="40"/>
  <c r="BV28" i="40"/>
  <c r="BU28" i="40"/>
  <c r="BT28" i="40"/>
  <c r="BS28" i="40"/>
  <c r="BZ27" i="40"/>
  <c r="BY27" i="40"/>
  <c r="BX27" i="40"/>
  <c r="BW27" i="40"/>
  <c r="BV27" i="40"/>
  <c r="BU27" i="40"/>
  <c r="BT27" i="40"/>
  <c r="BS27" i="40"/>
  <c r="BZ26" i="40"/>
  <c r="BY26" i="40"/>
  <c r="BX26" i="40"/>
  <c r="BW26" i="40"/>
  <c r="BV26" i="40"/>
  <c r="BU26" i="40"/>
  <c r="BT26" i="40"/>
  <c r="BS26" i="40"/>
  <c r="BZ25" i="40"/>
  <c r="BY25" i="40"/>
  <c r="BX25" i="40"/>
  <c r="BW25" i="40"/>
  <c r="BV25" i="40"/>
  <c r="BU25" i="40"/>
  <c r="BT25" i="40"/>
  <c r="BS25" i="40"/>
  <c r="BZ24" i="40"/>
  <c r="BY24" i="40"/>
  <c r="BX24" i="40"/>
  <c r="BW24" i="40"/>
  <c r="BV24" i="40"/>
  <c r="BU24" i="40"/>
  <c r="BT24" i="40"/>
  <c r="BS24" i="40"/>
  <c r="BZ23" i="40"/>
  <c r="BY23" i="40"/>
  <c r="BX23" i="40"/>
  <c r="BW23" i="40"/>
  <c r="BV23" i="40"/>
  <c r="BU23" i="40"/>
  <c r="BT23" i="40"/>
  <c r="BS23" i="40"/>
  <c r="BZ22" i="40"/>
  <c r="BY22" i="40"/>
  <c r="BX22" i="40"/>
  <c r="BW22" i="40"/>
  <c r="BV22" i="40"/>
  <c r="BU22" i="40"/>
  <c r="BT22" i="40"/>
  <c r="BS22" i="40"/>
  <c r="BZ21" i="40"/>
  <c r="BY21" i="40"/>
  <c r="BX21" i="40"/>
  <c r="BW21" i="40"/>
  <c r="BV21" i="40"/>
  <c r="BU21" i="40"/>
  <c r="BT21" i="40"/>
  <c r="BS21" i="40"/>
  <c r="BZ20" i="40"/>
  <c r="BY20" i="40"/>
  <c r="BX20" i="40"/>
  <c r="BW20" i="40"/>
  <c r="BV20" i="40"/>
  <c r="BU20" i="40"/>
  <c r="BT20" i="40"/>
  <c r="BS20" i="40"/>
  <c r="BZ19" i="40"/>
  <c r="BY19" i="40"/>
  <c r="BX19" i="40"/>
  <c r="BW19" i="40"/>
  <c r="BV19" i="40"/>
  <c r="BU19" i="40"/>
  <c r="BT19" i="40"/>
  <c r="BS19" i="40"/>
  <c r="BZ18" i="40"/>
  <c r="BY18" i="40"/>
  <c r="BX18" i="40"/>
  <c r="BW18" i="40"/>
  <c r="BV18" i="40"/>
  <c r="BU18" i="40"/>
  <c r="BT18" i="40"/>
  <c r="BS18" i="40"/>
  <c r="BZ17" i="40"/>
  <c r="BY17" i="40"/>
  <c r="BX17" i="40"/>
  <c r="BW17" i="40"/>
  <c r="BV17" i="40"/>
  <c r="BU17" i="40"/>
  <c r="BT17" i="40"/>
  <c r="BS17" i="40"/>
  <c r="BZ15" i="40"/>
  <c r="BY15" i="40"/>
  <c r="BX15" i="40"/>
  <c r="BW15" i="40"/>
  <c r="BV15" i="40"/>
  <c r="BU15" i="40"/>
  <c r="BT15" i="40"/>
  <c r="BS15" i="40"/>
  <c r="BZ14" i="40"/>
  <c r="BY14" i="40"/>
  <c r="BX14" i="40"/>
  <c r="BW14" i="40"/>
  <c r="BV14" i="40"/>
  <c r="BU14" i="40"/>
  <c r="BT14" i="40"/>
  <c r="BS14" i="40"/>
  <c r="BZ13" i="40"/>
  <c r="BY13" i="40"/>
  <c r="BX13" i="40"/>
  <c r="BW13" i="40"/>
  <c r="BV13" i="40"/>
  <c r="BU13" i="40"/>
  <c r="BT13" i="40"/>
  <c r="BS13" i="40"/>
  <c r="BZ12" i="40"/>
  <c r="BY12" i="40"/>
  <c r="BX12" i="40"/>
  <c r="BW12" i="40"/>
  <c r="BV12" i="40"/>
  <c r="BU12" i="40"/>
  <c r="BT12" i="40"/>
  <c r="BS12" i="40"/>
  <c r="BZ11" i="40"/>
  <c r="BY11" i="40"/>
  <c r="BX11" i="40"/>
  <c r="BW11" i="40"/>
  <c r="BV11" i="40"/>
  <c r="BU11" i="40"/>
  <c r="BT11" i="40"/>
  <c r="BS11" i="40"/>
  <c r="BZ10" i="40"/>
  <c r="BY10" i="40"/>
  <c r="BX10" i="40"/>
  <c r="BW10" i="40"/>
  <c r="BV10" i="40"/>
  <c r="BU10" i="40"/>
  <c r="BT10" i="40"/>
  <c r="BS10" i="40"/>
  <c r="BZ9" i="40"/>
  <c r="BY9" i="40"/>
  <c r="BX9" i="40"/>
  <c r="BW9" i="40"/>
  <c r="BV9" i="40"/>
  <c r="BU9" i="40"/>
  <c r="BT9" i="40"/>
  <c r="BS9" i="40"/>
  <c r="BZ8" i="40"/>
  <c r="BY8" i="40"/>
  <c r="BX8" i="40"/>
  <c r="BW8" i="40"/>
  <c r="BV8" i="40"/>
  <c r="BU8" i="40"/>
  <c r="BT8" i="40"/>
  <c r="BS8" i="40"/>
  <c r="BZ7" i="40"/>
  <c r="BY7" i="40"/>
  <c r="BX7" i="40"/>
  <c r="BW7" i="40"/>
  <c r="BV7" i="40"/>
  <c r="BU7" i="40"/>
  <c r="BT7" i="40"/>
  <c r="BS7" i="40"/>
  <c r="BZ6" i="40"/>
  <c r="BY6" i="40"/>
  <c r="BX6" i="40"/>
  <c r="BW6" i="40"/>
  <c r="BV6" i="40"/>
  <c r="BU6" i="40"/>
  <c r="BT6" i="40"/>
  <c r="BS6" i="40"/>
  <c r="BZ5" i="40"/>
  <c r="BY5" i="40"/>
  <c r="BX5" i="40"/>
  <c r="BW5" i="40"/>
  <c r="BV5" i="40"/>
  <c r="BU5" i="40"/>
  <c r="BT5" i="40"/>
  <c r="BS5" i="40"/>
  <c r="BZ3" i="40"/>
  <c r="BY3" i="40"/>
  <c r="BX3" i="40"/>
  <c r="BW3" i="40"/>
  <c r="BV3" i="40"/>
  <c r="BU3" i="40"/>
  <c r="BT3" i="40"/>
  <c r="BS3" i="40"/>
  <c r="BT50" i="40" l="1"/>
  <c r="BW50" i="40"/>
  <c r="BY49" i="40"/>
  <c r="BX50" i="40"/>
  <c r="BZ50" i="40"/>
  <c r="BY50" i="40"/>
  <c r="BV50" i="40"/>
  <c r="BU50" i="40"/>
  <c r="BW49" i="40"/>
  <c r="BV48" i="40"/>
  <c r="BZ48" i="40"/>
  <c r="BX48" i="40"/>
  <c r="BU49" i="40"/>
  <c r="BU48" i="40"/>
  <c r="BV49" i="40"/>
  <c r="BX49" i="40"/>
  <c r="BZ49" i="40"/>
  <c r="BY48" i="40"/>
  <c r="BW48" i="40"/>
  <c r="BT49" i="40"/>
  <c r="I32" i="20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AM61" i="4"/>
  <c r="AE35" i="20"/>
  <c r="FM61" i="11" l="1"/>
  <c r="FL61" i="11"/>
  <c r="AE4" i="20" s="1"/>
  <c r="AE32" i="20" s="1"/>
  <c r="FK61" i="11"/>
  <c r="FJ61" i="11"/>
  <c r="FI61" i="11"/>
  <c r="FH61" i="11"/>
  <c r="FG61" i="11"/>
  <c r="FF61" i="11"/>
  <c r="FE61" i="11"/>
  <c r="FD61" i="11"/>
  <c r="FC61" i="11"/>
  <c r="G15" i="21" s="1"/>
  <c r="FB61" i="11"/>
  <c r="FA61" i="11"/>
  <c r="EZ61" i="11"/>
  <c r="EY61" i="11"/>
  <c r="EX61" i="11"/>
  <c r="EW61" i="11"/>
  <c r="EV61" i="11"/>
  <c r="EU61" i="11"/>
  <c r="ET61" i="11"/>
  <c r="V4" i="20" s="1"/>
  <c r="V32" i="20" s="1"/>
  <c r="ES61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15" i="21" s="1"/>
  <c r="DP61" i="11"/>
  <c r="DO61" i="11"/>
  <c r="DN61" i="11"/>
  <c r="DM61" i="11"/>
  <c r="DL61" i="11"/>
  <c r="DK61" i="11"/>
  <c r="DJ61" i="11"/>
  <c r="F16" i="42" s="1"/>
  <c r="DI61" i="11"/>
  <c r="DH61" i="11"/>
  <c r="E16" i="42" s="1"/>
  <c r="DG61" i="11"/>
  <c r="DF61" i="11"/>
  <c r="DE61" i="11"/>
  <c r="DD61" i="11"/>
  <c r="DC61" i="11"/>
  <c r="DB61" i="11"/>
  <c r="DA61" i="11"/>
  <c r="CZ61" i="11"/>
  <c r="CY61" i="11"/>
  <c r="CX61" i="11"/>
  <c r="CW61" i="11"/>
  <c r="L4" i="20" s="1"/>
  <c r="L32" i="20" s="1"/>
  <c r="CV61" i="11"/>
  <c r="CU61" i="11"/>
  <c r="CT61" i="11"/>
  <c r="D16" i="42" s="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H16" i="42" s="1"/>
  <c r="BT61" i="11"/>
  <c r="BS61" i="11"/>
  <c r="BR61" i="11"/>
  <c r="BQ61" i="11"/>
  <c r="C16" i="42" s="1"/>
  <c r="BP61" i="11"/>
  <c r="BO61" i="11"/>
  <c r="BN61" i="11"/>
  <c r="BM61" i="11"/>
  <c r="BL61" i="11"/>
  <c r="B16" i="42" s="1"/>
  <c r="BK61" i="11"/>
  <c r="BI61" i="11"/>
  <c r="BH61" i="11"/>
  <c r="ED62" i="27" l="1"/>
  <c r="EH61" i="27"/>
  <c r="EH62" i="27" s="1"/>
  <c r="EG61" i="27"/>
  <c r="EG62" i="27" s="1"/>
  <c r="EF61" i="27"/>
  <c r="EF62" i="27" s="1"/>
  <c r="EE61" i="27"/>
  <c r="EE62" i="27" s="1"/>
  <c r="ED61" i="27"/>
  <c r="EC61" i="27"/>
  <c r="EC62" i="27" s="1"/>
  <c r="EB61" i="27"/>
  <c r="EB62" i="27" s="1"/>
  <c r="EA61" i="27"/>
  <c r="EA62" i="27" s="1"/>
  <c r="DZ61" i="27"/>
  <c r="DZ62" i="27" s="1"/>
  <c r="DY61" i="27"/>
  <c r="DY62" i="27" s="1"/>
  <c r="DX61" i="27"/>
  <c r="DX62" i="27" s="1"/>
  <c r="DW61" i="27"/>
  <c r="DW62" i="27" s="1"/>
  <c r="DV61" i="27"/>
  <c r="DV62" i="27" s="1"/>
  <c r="DU61" i="27"/>
  <c r="DU62" i="27" s="1"/>
  <c r="DT61" i="27"/>
  <c r="DT62" i="27" s="1"/>
  <c r="DS61" i="27"/>
  <c r="DS62" i="27" s="1"/>
  <c r="DR61" i="27"/>
  <c r="DR62" i="27" s="1"/>
  <c r="DQ61" i="27"/>
  <c r="DQ62" i="27" s="1"/>
  <c r="DP61" i="27"/>
  <c r="DP62" i="27" s="1"/>
  <c r="DO61" i="27"/>
  <c r="DO62" i="27" s="1"/>
  <c r="DN61" i="27"/>
  <c r="DN62" i="27" s="1"/>
  <c r="DM61" i="27"/>
  <c r="DM62" i="27" s="1"/>
  <c r="DL61" i="27"/>
  <c r="DL62" i="27" s="1"/>
  <c r="DK61" i="27"/>
  <c r="DK62" i="27" s="1"/>
  <c r="DJ61" i="27"/>
  <c r="DJ62" i="27" s="1"/>
  <c r="DI61" i="27"/>
  <c r="DI62" i="27" s="1"/>
  <c r="DH61" i="27"/>
  <c r="DH62" i="27" s="1"/>
  <c r="DG61" i="27"/>
  <c r="DG62" i="27" s="1"/>
  <c r="DF61" i="27"/>
  <c r="DF62" i="27" s="1"/>
  <c r="DE61" i="27"/>
  <c r="DE62" i="27" s="1"/>
  <c r="DD61" i="27"/>
  <c r="DD62" i="27" s="1"/>
  <c r="DC61" i="27"/>
  <c r="DC62" i="27" s="1"/>
  <c r="DB61" i="27"/>
  <c r="DB62" i="27" s="1"/>
  <c r="DA61" i="27"/>
  <c r="DA62" i="27" s="1"/>
  <c r="CZ61" i="27"/>
  <c r="CZ62" i="27" s="1"/>
  <c r="CY61" i="27"/>
  <c r="CY62" i="27" s="1"/>
  <c r="CX61" i="27"/>
  <c r="CX62" i="27" s="1"/>
  <c r="CW61" i="27"/>
  <c r="CW62" i="27" s="1"/>
  <c r="CV61" i="27"/>
  <c r="CV62" i="27" s="1"/>
  <c r="CU61" i="27"/>
  <c r="CU62" i="27" s="1"/>
  <c r="CT61" i="27"/>
  <c r="CT62" i="27" s="1"/>
  <c r="CS61" i="27"/>
  <c r="CS62" i="27" s="1"/>
  <c r="CR61" i="27"/>
  <c r="CR62" i="27" s="1"/>
  <c r="CQ61" i="27"/>
  <c r="CQ62" i="27" s="1"/>
  <c r="CP61" i="27"/>
  <c r="CP62" i="27" s="1"/>
  <c r="CO61" i="27"/>
  <c r="CO62" i="27" s="1"/>
  <c r="CN61" i="27"/>
  <c r="CN62" i="27" s="1"/>
  <c r="CM61" i="27"/>
  <c r="CM62" i="27" s="1"/>
  <c r="CL61" i="27"/>
  <c r="CL62" i="27" s="1"/>
  <c r="CK61" i="27"/>
  <c r="CK62" i="27" s="1"/>
  <c r="CJ61" i="27"/>
  <c r="CJ62" i="27" s="1"/>
  <c r="CI61" i="27"/>
  <c r="CH61" i="27"/>
  <c r="CG61" i="27"/>
  <c r="CG62" i="27" s="1"/>
  <c r="CF61" i="27"/>
  <c r="CF62" i="27" s="1"/>
  <c r="CE61" i="27"/>
  <c r="CE62" i="27" s="1"/>
  <c r="CD61" i="27"/>
  <c r="CD62" i="27" s="1"/>
  <c r="CC61" i="27"/>
  <c r="CC62" i="27" s="1"/>
  <c r="CB61" i="27"/>
  <c r="CB62" i="27" s="1"/>
  <c r="CA61" i="27"/>
  <c r="CA62" i="27" s="1"/>
  <c r="BZ61" i="27"/>
  <c r="BZ62" i="27" s="1"/>
  <c r="BY61" i="27"/>
  <c r="BY62" i="27" s="1"/>
  <c r="BX61" i="27"/>
  <c r="BX62" i="27" s="1"/>
  <c r="BW61" i="27"/>
  <c r="BW62" i="27" s="1"/>
  <c r="BV61" i="27"/>
  <c r="BV62" i="27" s="1"/>
  <c r="BU61" i="27"/>
  <c r="BT61" i="27"/>
  <c r="BT62" i="27" s="1"/>
  <c r="BS61" i="27"/>
  <c r="BS62" i="27" s="1"/>
  <c r="BR61" i="27"/>
  <c r="BR62" i="27" s="1"/>
  <c r="BQ61" i="27"/>
  <c r="BQ62" i="27" s="1"/>
  <c r="BP61" i="27"/>
  <c r="BP62" i="27" s="1"/>
  <c r="BO61" i="27"/>
  <c r="BO62" i="27" s="1"/>
  <c r="BN61" i="27"/>
  <c r="BN62" i="27" s="1"/>
  <c r="BM61" i="27"/>
  <c r="BM62" i="27" s="1"/>
  <c r="BL61" i="27"/>
  <c r="BL62" i="27" s="1"/>
  <c r="BK61" i="27"/>
  <c r="BK62" i="27" s="1"/>
  <c r="BJ61" i="27"/>
  <c r="BJ62" i="27" s="1"/>
  <c r="BI61" i="27"/>
  <c r="BI62" i="27" s="1"/>
  <c r="BH61" i="27"/>
  <c r="BH62" i="27" s="1"/>
  <c r="BG61" i="27"/>
  <c r="BG62" i="27" s="1"/>
  <c r="BF61" i="27"/>
  <c r="BF62" i="27" s="1"/>
  <c r="BE61" i="27"/>
  <c r="BE62" i="27" s="1"/>
  <c r="BD61" i="27"/>
  <c r="BD62" i="27" s="1"/>
  <c r="BC61" i="27"/>
  <c r="BC62" i="27" s="1"/>
  <c r="BB61" i="27"/>
  <c r="BA61" i="27"/>
  <c r="BA62" i="27" s="1"/>
  <c r="AZ61" i="27"/>
  <c r="AY61" i="27"/>
  <c r="AY62" i="27" s="1"/>
  <c r="AX61" i="27"/>
  <c r="AX62" i="27" s="1"/>
  <c r="AW61" i="27"/>
  <c r="AW62" i="27" s="1"/>
  <c r="AV61" i="27"/>
  <c r="AV62" i="27" s="1"/>
  <c r="AU61" i="27"/>
  <c r="AS61" i="27"/>
  <c r="AS62" i="27" s="1"/>
  <c r="EJ4" i="27"/>
  <c r="EK4" i="27"/>
  <c r="EL4" i="27"/>
  <c r="EM4" i="27"/>
  <c r="EN4" i="27"/>
  <c r="EO4" i="27"/>
  <c r="EP4" i="27"/>
  <c r="EQ4" i="27"/>
  <c r="ER4" i="27"/>
  <c r="ES4" i="27"/>
  <c r="ET4" i="27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EJ5" i="27"/>
  <c r="EK5" i="27"/>
  <c r="EL5" i="27"/>
  <c r="EM5" i="27"/>
  <c r="EN5" i="27"/>
  <c r="EO5" i="27"/>
  <c r="EP5" i="27"/>
  <c r="EQ5" i="27"/>
  <c r="ER5" i="27"/>
  <c r="ES5" i="27"/>
  <c r="ET5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EJ6" i="27"/>
  <c r="EK6" i="27"/>
  <c r="EL6" i="27"/>
  <c r="EM6" i="27"/>
  <c r="EN6" i="27"/>
  <c r="EO6" i="27"/>
  <c r="EP6" i="27"/>
  <c r="EQ6" i="27"/>
  <c r="ER6" i="27"/>
  <c r="ES6" i="27"/>
  <c r="ET6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EJ7" i="27"/>
  <c r="EK7" i="27"/>
  <c r="EL7" i="27"/>
  <c r="EM7" i="27"/>
  <c r="EN7" i="27"/>
  <c r="EO7" i="27"/>
  <c r="EP7" i="27"/>
  <c r="EQ7" i="27"/>
  <c r="ER7" i="27"/>
  <c r="ES7" i="27"/>
  <c r="ET7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EJ8" i="27"/>
  <c r="EK8" i="27"/>
  <c r="EL8" i="27"/>
  <c r="EM8" i="27"/>
  <c r="EN8" i="27"/>
  <c r="EO8" i="27"/>
  <c r="EP8" i="27"/>
  <c r="EQ8" i="27"/>
  <c r="ER8" i="27"/>
  <c r="ES8" i="27"/>
  <c r="ET8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EJ9" i="27"/>
  <c r="EK9" i="27"/>
  <c r="EL9" i="27"/>
  <c r="EM9" i="27"/>
  <c r="EN9" i="27"/>
  <c r="EO9" i="27"/>
  <c r="EP9" i="27"/>
  <c r="EQ9" i="27"/>
  <c r="ER9" i="27"/>
  <c r="ES9" i="27"/>
  <c r="ET9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EJ10" i="27"/>
  <c r="EK10" i="27"/>
  <c r="EL10" i="27"/>
  <c r="EM10" i="27"/>
  <c r="EN10" i="27"/>
  <c r="EO10" i="27"/>
  <c r="EP10" i="27"/>
  <c r="EQ10" i="27"/>
  <c r="ER10" i="27"/>
  <c r="ES10" i="27"/>
  <c r="ET10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EJ11" i="27"/>
  <c r="EK11" i="27"/>
  <c r="EL11" i="27"/>
  <c r="EM11" i="27"/>
  <c r="EN11" i="27"/>
  <c r="EO11" i="27"/>
  <c r="EP11" i="27"/>
  <c r="EQ11" i="27"/>
  <c r="ER11" i="27"/>
  <c r="ES11" i="27"/>
  <c r="ET11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EJ12" i="27"/>
  <c r="EK12" i="27"/>
  <c r="EL12" i="27"/>
  <c r="EM12" i="27"/>
  <c r="EN12" i="27"/>
  <c r="EO12" i="27"/>
  <c r="EP12" i="27"/>
  <c r="EQ12" i="27"/>
  <c r="ER12" i="27"/>
  <c r="ES12" i="27"/>
  <c r="ET12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EJ13" i="27"/>
  <c r="EK13" i="27"/>
  <c r="EL13" i="27"/>
  <c r="EM13" i="27"/>
  <c r="EN13" i="27"/>
  <c r="EO13" i="27"/>
  <c r="EP13" i="27"/>
  <c r="EQ13" i="27"/>
  <c r="ER13" i="27"/>
  <c r="ES13" i="27"/>
  <c r="ET13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EJ14" i="27"/>
  <c r="EK14" i="27"/>
  <c r="EL14" i="27"/>
  <c r="EM14" i="27"/>
  <c r="EN14" i="27"/>
  <c r="EO14" i="27"/>
  <c r="EP14" i="27"/>
  <c r="EQ14" i="27"/>
  <c r="ER14" i="27"/>
  <c r="ES14" i="27"/>
  <c r="ET14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EJ15" i="27"/>
  <c r="EK15" i="27"/>
  <c r="EL15" i="27"/>
  <c r="EM15" i="27"/>
  <c r="EN15" i="27"/>
  <c r="EO15" i="27"/>
  <c r="EP15" i="27"/>
  <c r="EQ15" i="27"/>
  <c r="ER15" i="27"/>
  <c r="ES15" i="27"/>
  <c r="ET15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EJ16" i="27"/>
  <c r="EK16" i="27"/>
  <c r="EL16" i="27"/>
  <c r="EM16" i="27"/>
  <c r="EN16" i="27"/>
  <c r="EO16" i="27"/>
  <c r="EP16" i="27"/>
  <c r="EQ16" i="27"/>
  <c r="ER16" i="27"/>
  <c r="ES16" i="27"/>
  <c r="ET16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EJ17" i="27"/>
  <c r="EK17" i="27"/>
  <c r="EL17" i="27"/>
  <c r="EM17" i="27"/>
  <c r="EN17" i="27"/>
  <c r="EO17" i="27"/>
  <c r="EP17" i="27"/>
  <c r="EQ17" i="27"/>
  <c r="ER17" i="27"/>
  <c r="ES17" i="27"/>
  <c r="ET17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EJ18" i="27"/>
  <c r="EK18" i="27"/>
  <c r="EL18" i="27"/>
  <c r="EM18" i="27"/>
  <c r="EN18" i="27"/>
  <c r="EO18" i="27"/>
  <c r="EP18" i="27"/>
  <c r="EQ18" i="27"/>
  <c r="ER18" i="27"/>
  <c r="ES18" i="27"/>
  <c r="ET18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EJ19" i="27"/>
  <c r="EK19" i="27"/>
  <c r="EL19" i="27"/>
  <c r="EM19" i="27"/>
  <c r="EN19" i="27"/>
  <c r="EO19" i="27"/>
  <c r="EP19" i="27"/>
  <c r="EQ19" i="27"/>
  <c r="ER19" i="27"/>
  <c r="ES19" i="27"/>
  <c r="ET19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EJ20" i="27"/>
  <c r="EK20" i="27"/>
  <c r="EL20" i="27"/>
  <c r="EM20" i="27"/>
  <c r="EN20" i="27"/>
  <c r="EO20" i="27"/>
  <c r="EP20" i="27"/>
  <c r="EQ20" i="27"/>
  <c r="ER20" i="27"/>
  <c r="ES20" i="27"/>
  <c r="ET20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EJ21" i="27"/>
  <c r="EK21" i="27"/>
  <c r="EL21" i="27"/>
  <c r="EM21" i="27"/>
  <c r="EN21" i="27"/>
  <c r="EO21" i="27"/>
  <c r="EP21" i="27"/>
  <c r="EQ21" i="27"/>
  <c r="ER21" i="27"/>
  <c r="ES21" i="27"/>
  <c r="ET21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EJ22" i="27"/>
  <c r="EK22" i="27"/>
  <c r="EL22" i="27"/>
  <c r="EM22" i="27"/>
  <c r="EN22" i="27"/>
  <c r="EO22" i="27"/>
  <c r="EP22" i="27"/>
  <c r="EQ22" i="27"/>
  <c r="ER22" i="27"/>
  <c r="ES22" i="27"/>
  <c r="ET22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EJ23" i="27"/>
  <c r="EK23" i="27"/>
  <c r="EL23" i="27"/>
  <c r="EM23" i="27"/>
  <c r="EN23" i="27"/>
  <c r="EO23" i="27"/>
  <c r="EP23" i="27"/>
  <c r="EQ23" i="27"/>
  <c r="ER23" i="27"/>
  <c r="ES23" i="27"/>
  <c r="ET23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EJ24" i="27"/>
  <c r="EK24" i="27"/>
  <c r="EL24" i="27"/>
  <c r="EM24" i="27"/>
  <c r="EN24" i="27"/>
  <c r="EO24" i="27"/>
  <c r="EP24" i="27"/>
  <c r="EQ24" i="27"/>
  <c r="ER24" i="27"/>
  <c r="ES24" i="27"/>
  <c r="ET24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EJ25" i="27"/>
  <c r="EK25" i="27"/>
  <c r="EL25" i="27"/>
  <c r="EM25" i="27"/>
  <c r="EN25" i="27"/>
  <c r="EO25" i="27"/>
  <c r="EP25" i="27"/>
  <c r="EQ25" i="27"/>
  <c r="ER25" i="27"/>
  <c r="ES25" i="27"/>
  <c r="ET25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EJ26" i="27"/>
  <c r="EK26" i="27"/>
  <c r="EL26" i="27"/>
  <c r="EM26" i="27"/>
  <c r="EN26" i="27"/>
  <c r="EO26" i="27"/>
  <c r="EP26" i="27"/>
  <c r="EQ26" i="27"/>
  <c r="ER26" i="27"/>
  <c r="ES26" i="27"/>
  <c r="ET26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EJ27" i="27"/>
  <c r="EK27" i="27"/>
  <c r="EL27" i="27"/>
  <c r="EM27" i="27"/>
  <c r="EN27" i="27"/>
  <c r="EO27" i="27"/>
  <c r="EP27" i="27"/>
  <c r="EQ27" i="27"/>
  <c r="ER27" i="27"/>
  <c r="ES27" i="27"/>
  <c r="ET27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EJ28" i="27"/>
  <c r="EK28" i="27"/>
  <c r="EL28" i="27"/>
  <c r="EM28" i="27"/>
  <c r="EN28" i="27"/>
  <c r="EO28" i="27"/>
  <c r="EP28" i="27"/>
  <c r="EQ28" i="27"/>
  <c r="ER28" i="27"/>
  <c r="ES28" i="27"/>
  <c r="ET28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EJ29" i="27"/>
  <c r="EK29" i="27"/>
  <c r="EL29" i="27"/>
  <c r="EM29" i="27"/>
  <c r="EN29" i="27"/>
  <c r="EO29" i="27"/>
  <c r="EP29" i="27"/>
  <c r="EQ29" i="27"/>
  <c r="ER29" i="27"/>
  <c r="ES29" i="27"/>
  <c r="ET29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EJ30" i="27"/>
  <c r="EK30" i="27"/>
  <c r="EL30" i="27"/>
  <c r="EM30" i="27"/>
  <c r="EN30" i="27"/>
  <c r="EO30" i="27"/>
  <c r="EP30" i="27"/>
  <c r="EQ30" i="27"/>
  <c r="ER30" i="27"/>
  <c r="ES30" i="27"/>
  <c r="ET30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EJ31" i="27"/>
  <c r="EK31" i="27"/>
  <c r="EL31" i="27"/>
  <c r="EM31" i="27"/>
  <c r="EN31" i="27"/>
  <c r="EO31" i="27"/>
  <c r="EP31" i="27"/>
  <c r="EQ31" i="27"/>
  <c r="ER31" i="27"/>
  <c r="ES31" i="27"/>
  <c r="ET31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EJ32" i="27"/>
  <c r="EK32" i="27"/>
  <c r="EL32" i="27"/>
  <c r="EM32" i="27"/>
  <c r="EN32" i="27"/>
  <c r="EO32" i="27"/>
  <c r="EP32" i="27"/>
  <c r="EQ32" i="27"/>
  <c r="ER32" i="27"/>
  <c r="ES32" i="27"/>
  <c r="ET32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EJ33" i="27"/>
  <c r="EK33" i="27"/>
  <c r="EL33" i="27"/>
  <c r="EM33" i="27"/>
  <c r="EN33" i="27"/>
  <c r="EO33" i="27"/>
  <c r="EP33" i="27"/>
  <c r="EQ33" i="27"/>
  <c r="ER33" i="27"/>
  <c r="ES33" i="27"/>
  <c r="ET33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EJ34" i="27"/>
  <c r="EK34" i="27"/>
  <c r="EL34" i="27"/>
  <c r="EM34" i="27"/>
  <c r="EN34" i="27"/>
  <c r="EO34" i="27"/>
  <c r="EP34" i="27"/>
  <c r="EQ34" i="27"/>
  <c r="ER34" i="27"/>
  <c r="ES34" i="27"/>
  <c r="ET34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EJ35" i="27"/>
  <c r="EK35" i="27"/>
  <c r="EL35" i="27"/>
  <c r="EM35" i="27"/>
  <c r="EN35" i="27"/>
  <c r="EO35" i="27"/>
  <c r="EP35" i="27"/>
  <c r="EQ35" i="27"/>
  <c r="ER35" i="27"/>
  <c r="ES35" i="27"/>
  <c r="ET35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EJ36" i="27"/>
  <c r="EK36" i="27"/>
  <c r="EL36" i="27"/>
  <c r="EM36" i="27"/>
  <c r="EN36" i="27"/>
  <c r="EO36" i="27"/>
  <c r="EP36" i="27"/>
  <c r="EQ36" i="27"/>
  <c r="ER36" i="27"/>
  <c r="ES36" i="27"/>
  <c r="ET36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EJ37" i="27"/>
  <c r="EK37" i="27"/>
  <c r="EL37" i="27"/>
  <c r="EM37" i="27"/>
  <c r="EN37" i="27"/>
  <c r="EO37" i="27"/>
  <c r="EP37" i="27"/>
  <c r="EQ37" i="27"/>
  <c r="ER37" i="27"/>
  <c r="ES37" i="27"/>
  <c r="ET37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EJ38" i="27"/>
  <c r="EK38" i="27"/>
  <c r="EL38" i="27"/>
  <c r="EM38" i="27"/>
  <c r="EN38" i="27"/>
  <c r="EO38" i="27"/>
  <c r="EP38" i="27"/>
  <c r="EQ38" i="27"/>
  <c r="ER38" i="27"/>
  <c r="ES38" i="27"/>
  <c r="ET38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EJ39" i="27"/>
  <c r="EK39" i="27"/>
  <c r="EL39" i="27"/>
  <c r="EM39" i="27"/>
  <c r="EN39" i="27"/>
  <c r="EO39" i="27"/>
  <c r="EP39" i="27"/>
  <c r="EQ39" i="27"/>
  <c r="ER39" i="27"/>
  <c r="ES39" i="27"/>
  <c r="ET39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EJ40" i="27"/>
  <c r="EK40" i="27"/>
  <c r="EL40" i="27"/>
  <c r="EM40" i="27"/>
  <c r="EN40" i="27"/>
  <c r="EO40" i="27"/>
  <c r="EP40" i="27"/>
  <c r="EQ40" i="27"/>
  <c r="ER40" i="27"/>
  <c r="ES40" i="27"/>
  <c r="ET40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EJ41" i="27"/>
  <c r="EK41" i="27"/>
  <c r="EL41" i="27"/>
  <c r="EM41" i="27"/>
  <c r="EN41" i="27"/>
  <c r="EO41" i="27"/>
  <c r="EP41" i="27"/>
  <c r="EQ41" i="27"/>
  <c r="ER41" i="27"/>
  <c r="ES41" i="27"/>
  <c r="ET41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EJ42" i="27"/>
  <c r="EK42" i="27"/>
  <c r="EL42" i="27"/>
  <c r="EM42" i="27"/>
  <c r="EN42" i="27"/>
  <c r="EO42" i="27"/>
  <c r="EP42" i="27"/>
  <c r="EQ42" i="27"/>
  <c r="ER42" i="27"/>
  <c r="ES42" i="27"/>
  <c r="ET42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EJ43" i="27"/>
  <c r="EK43" i="27"/>
  <c r="EL43" i="27"/>
  <c r="EM43" i="27"/>
  <c r="EN43" i="27"/>
  <c r="EO43" i="27"/>
  <c r="EP43" i="27"/>
  <c r="EQ43" i="27"/>
  <c r="ER43" i="27"/>
  <c r="ES43" i="27"/>
  <c r="ET43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EJ44" i="27"/>
  <c r="EK44" i="27"/>
  <c r="EL44" i="27"/>
  <c r="EM44" i="27"/>
  <c r="EN44" i="27"/>
  <c r="EO44" i="27"/>
  <c r="EP44" i="27"/>
  <c r="EQ44" i="27"/>
  <c r="ER44" i="27"/>
  <c r="ES44" i="27"/>
  <c r="ET44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EJ45" i="27"/>
  <c r="EK45" i="27"/>
  <c r="EL45" i="27"/>
  <c r="EM45" i="27"/>
  <c r="EN45" i="27"/>
  <c r="EO45" i="27"/>
  <c r="EP45" i="27"/>
  <c r="EQ45" i="27"/>
  <c r="ER45" i="27"/>
  <c r="ES45" i="27"/>
  <c r="ET45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EJ46" i="27"/>
  <c r="EK46" i="27"/>
  <c r="EL46" i="27"/>
  <c r="EM46" i="27"/>
  <c r="EN46" i="27"/>
  <c r="EO46" i="27"/>
  <c r="EP46" i="27"/>
  <c r="EQ46" i="27"/>
  <c r="ER46" i="27"/>
  <c r="ES46" i="27"/>
  <c r="ET46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EJ47" i="27"/>
  <c r="EK47" i="27"/>
  <c r="EL47" i="27"/>
  <c r="EM47" i="27"/>
  <c r="EN47" i="27"/>
  <c r="EO47" i="27"/>
  <c r="EP47" i="27"/>
  <c r="EQ47" i="27"/>
  <c r="ER47" i="27"/>
  <c r="ES47" i="27"/>
  <c r="ET47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EJ48" i="27"/>
  <c r="EK48" i="27"/>
  <c r="EL48" i="27"/>
  <c r="EM48" i="27"/>
  <c r="EN48" i="27"/>
  <c r="EO48" i="27"/>
  <c r="EP48" i="27"/>
  <c r="EQ48" i="27"/>
  <c r="ER48" i="27"/>
  <c r="ES48" i="27"/>
  <c r="ET48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EJ49" i="27"/>
  <c r="EK49" i="27"/>
  <c r="EL49" i="27"/>
  <c r="EM49" i="27"/>
  <c r="EN49" i="27"/>
  <c r="EO49" i="27"/>
  <c r="EP49" i="27"/>
  <c r="EQ49" i="27"/>
  <c r="ER49" i="27"/>
  <c r="ES49" i="27"/>
  <c r="ET49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EJ50" i="27"/>
  <c r="EK50" i="27"/>
  <c r="EL50" i="27"/>
  <c r="EM50" i="27"/>
  <c r="EN50" i="27"/>
  <c r="EO50" i="27"/>
  <c r="EP50" i="27"/>
  <c r="EQ50" i="27"/>
  <c r="ER50" i="27"/>
  <c r="ES50" i="27"/>
  <c r="ET50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EJ51" i="27"/>
  <c r="EK51" i="27"/>
  <c r="EL51" i="27"/>
  <c r="EM51" i="27"/>
  <c r="EN51" i="27"/>
  <c r="EO51" i="27"/>
  <c r="EP51" i="27"/>
  <c r="EQ51" i="27"/>
  <c r="ER51" i="27"/>
  <c r="ES51" i="27"/>
  <c r="ET51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X3" i="27"/>
  <c r="FW3" i="27"/>
  <c r="FV3" i="27"/>
  <c r="FU3" i="27"/>
  <c r="FP3" i="27"/>
  <c r="FQ3" i="27"/>
  <c r="FR3" i="27"/>
  <c r="FS3" i="27"/>
  <c r="FT3" i="27"/>
  <c r="FO3" i="27"/>
  <c r="EZ3" i="27"/>
  <c r="EK3" i="27"/>
  <c r="AU62" i="27" l="1"/>
  <c r="B14" i="42"/>
  <c r="CI62" i="27"/>
  <c r="F14" i="42"/>
  <c r="BU62" i="27"/>
  <c r="D14" i="42"/>
  <c r="AZ62" i="27"/>
  <c r="C14" i="42"/>
  <c r="BB62" i="27"/>
  <c r="H14" i="42"/>
  <c r="CH62" i="27"/>
  <c r="E14" i="42"/>
  <c r="O14" i="20"/>
  <c r="V14" i="20"/>
  <c r="L14" i="20"/>
  <c r="E14" i="20"/>
  <c r="AE14" i="20"/>
  <c r="W9" i="20"/>
  <c r="P9" i="20"/>
  <c r="B9" i="20"/>
  <c r="H63" i="39"/>
  <c r="G63" i="39"/>
  <c r="F63" i="39"/>
  <c r="E63" i="39"/>
  <c r="D63" i="39"/>
  <c r="C63" i="39"/>
  <c r="B63" i="39"/>
  <c r="H62" i="39"/>
  <c r="H17" i="21" s="1"/>
  <c r="G62" i="39"/>
  <c r="G17" i="21" s="1"/>
  <c r="F62" i="39"/>
  <c r="F17" i="21" s="1"/>
  <c r="E62" i="39"/>
  <c r="E17" i="21" s="1"/>
  <c r="D62" i="39"/>
  <c r="D17" i="21" s="1"/>
  <c r="C62" i="39"/>
  <c r="C17" i="21" s="1"/>
  <c r="B62" i="39"/>
  <c r="B17" i="21" s="1"/>
  <c r="CY61" i="39"/>
  <c r="CX61" i="39"/>
  <c r="AE9" i="20" s="1"/>
  <c r="CW61" i="39"/>
  <c r="CV61" i="39"/>
  <c r="CU61" i="39"/>
  <c r="AD9" i="20" s="1"/>
  <c r="CT61" i="39"/>
  <c r="CS61" i="39"/>
  <c r="CR61" i="39"/>
  <c r="AC9" i="20" s="1"/>
  <c r="CQ61" i="39"/>
  <c r="CP61" i="39"/>
  <c r="CO61" i="39"/>
  <c r="AB9" i="20" s="1"/>
  <c r="CN61" i="39"/>
  <c r="AA9" i="20" s="1"/>
  <c r="CM61" i="39"/>
  <c r="Z9" i="20" s="1"/>
  <c r="CL61" i="39"/>
  <c r="CK61" i="39"/>
  <c r="CJ61" i="39"/>
  <c r="X9" i="20" s="1"/>
  <c r="CI61" i="39"/>
  <c r="CH61" i="39"/>
  <c r="V9" i="20" s="1"/>
  <c r="CG61" i="39"/>
  <c r="CF61" i="39"/>
  <c r="CE61" i="39"/>
  <c r="CD61" i="39"/>
  <c r="CC61" i="39"/>
  <c r="CB61" i="39"/>
  <c r="U9" i="20" s="1"/>
  <c r="CA61" i="39"/>
  <c r="BZ61" i="39"/>
  <c r="BY61" i="39"/>
  <c r="BX61" i="39"/>
  <c r="BW61" i="39"/>
  <c r="BV61" i="39"/>
  <c r="T9" i="20" s="1"/>
  <c r="BU61" i="39"/>
  <c r="S9" i="20" s="1"/>
  <c r="BT61" i="39"/>
  <c r="BS61" i="39"/>
  <c r="BR61" i="39"/>
  <c r="BQ61" i="39"/>
  <c r="R9" i="20" s="1"/>
  <c r="BP61" i="39"/>
  <c r="BO61" i="39"/>
  <c r="BN61" i="39"/>
  <c r="BM61" i="39"/>
  <c r="BL61" i="39"/>
  <c r="BK61" i="39"/>
  <c r="BJ61" i="39"/>
  <c r="BI61" i="39"/>
  <c r="Q9" i="20" s="1"/>
  <c r="BH61" i="39"/>
  <c r="BG61" i="39"/>
  <c r="BF61" i="39"/>
  <c r="O9" i="20" s="1"/>
  <c r="BE61" i="39"/>
  <c r="F18" i="42" s="1"/>
  <c r="BD61" i="39"/>
  <c r="BC61" i="39"/>
  <c r="E18" i="42" s="1"/>
  <c r="BB61" i="39"/>
  <c r="BA61" i="39"/>
  <c r="AZ61" i="39"/>
  <c r="AY61" i="39"/>
  <c r="N9" i="20" s="1"/>
  <c r="AX61" i="39"/>
  <c r="AW61" i="39"/>
  <c r="L9" i="20" s="1"/>
  <c r="AV61" i="39"/>
  <c r="J9" i="20" s="1"/>
  <c r="AU61" i="39"/>
  <c r="D18" i="42" s="1"/>
  <c r="AT61" i="39"/>
  <c r="AS61" i="39"/>
  <c r="AR61" i="39"/>
  <c r="AQ61" i="39"/>
  <c r="AP61" i="39"/>
  <c r="H9" i="20" s="1"/>
  <c r="AO61" i="39"/>
  <c r="AN61" i="39"/>
  <c r="AM61" i="39"/>
  <c r="H18" i="42" s="1"/>
  <c r="AL61" i="39"/>
  <c r="C18" i="42" s="1"/>
  <c r="AK61" i="39"/>
  <c r="AJ61" i="39"/>
  <c r="AI61" i="39"/>
  <c r="B18" i="42" s="1"/>
  <c r="AH61" i="39"/>
  <c r="AG61" i="39"/>
  <c r="G18" i="42" s="1"/>
  <c r="AF61" i="39"/>
  <c r="AE61" i="39"/>
  <c r="H61" i="39"/>
  <c r="G61" i="39"/>
  <c r="F61" i="39"/>
  <c r="E61" i="39"/>
  <c r="D61" i="39"/>
  <c r="C61" i="39"/>
  <c r="B61" i="39"/>
  <c r="EA51" i="39"/>
  <c r="DZ51" i="39"/>
  <c r="DY51" i="39"/>
  <c r="DX51" i="39"/>
  <c r="DW51" i="39"/>
  <c r="DV51" i="39"/>
  <c r="DU51" i="39"/>
  <c r="DT51" i="39"/>
  <c r="DS51" i="39"/>
  <c r="DR51" i="39"/>
  <c r="DQ51" i="39"/>
  <c r="DP51" i="39"/>
  <c r="DO51" i="39"/>
  <c r="DN51" i="39"/>
  <c r="DM51" i="39"/>
  <c r="DL51" i="39"/>
  <c r="DK51" i="39"/>
  <c r="DJ51" i="39"/>
  <c r="DI51" i="39"/>
  <c r="DH51" i="39"/>
  <c r="DG51" i="39"/>
  <c r="DF51" i="39"/>
  <c r="DE51" i="39"/>
  <c r="DD51" i="39"/>
  <c r="DC51" i="39"/>
  <c r="DB51" i="39"/>
  <c r="DA51" i="39"/>
  <c r="EA50" i="39"/>
  <c r="DZ50" i="39"/>
  <c r="DY50" i="39"/>
  <c r="DX50" i="39"/>
  <c r="DW50" i="39"/>
  <c r="DV50" i="39"/>
  <c r="DU50" i="39"/>
  <c r="DT50" i="39"/>
  <c r="DS50" i="39"/>
  <c r="DR50" i="39"/>
  <c r="DQ50" i="39"/>
  <c r="DP50" i="39"/>
  <c r="DO50" i="39"/>
  <c r="DN50" i="39"/>
  <c r="DM50" i="39"/>
  <c r="DL50" i="39"/>
  <c r="DK50" i="39"/>
  <c r="DJ50" i="39"/>
  <c r="DI50" i="39"/>
  <c r="DH50" i="39"/>
  <c r="DG50" i="39"/>
  <c r="DF50" i="39"/>
  <c r="DE50" i="39"/>
  <c r="DD50" i="39"/>
  <c r="DC50" i="39"/>
  <c r="DB50" i="39"/>
  <c r="DA50" i="39"/>
  <c r="EA49" i="39"/>
  <c r="DZ49" i="39"/>
  <c r="DY49" i="39"/>
  <c r="DX49" i="39"/>
  <c r="DW49" i="39"/>
  <c r="DV49" i="39"/>
  <c r="DU49" i="39"/>
  <c r="DT49" i="39"/>
  <c r="DS49" i="39"/>
  <c r="DR49" i="39"/>
  <c r="DQ49" i="39"/>
  <c r="DP49" i="39"/>
  <c r="DO49" i="39"/>
  <c r="DN49" i="39"/>
  <c r="DM49" i="39"/>
  <c r="DL49" i="39"/>
  <c r="DK49" i="39"/>
  <c r="DJ49" i="39"/>
  <c r="DI49" i="39"/>
  <c r="DH49" i="39"/>
  <c r="DG49" i="39"/>
  <c r="DF49" i="39"/>
  <c r="DE49" i="39"/>
  <c r="DD49" i="39"/>
  <c r="DC49" i="39"/>
  <c r="DB49" i="39"/>
  <c r="DA49" i="39"/>
  <c r="EA48" i="39"/>
  <c r="DZ48" i="39"/>
  <c r="DY48" i="39"/>
  <c r="DX48" i="39"/>
  <c r="DW48" i="39"/>
  <c r="DV48" i="39"/>
  <c r="DU48" i="39"/>
  <c r="DT48" i="39"/>
  <c r="DS48" i="39"/>
  <c r="DR48" i="39"/>
  <c r="DQ48" i="39"/>
  <c r="DP48" i="39"/>
  <c r="DO48" i="39"/>
  <c r="DN48" i="39"/>
  <c r="DM48" i="39"/>
  <c r="DL48" i="39"/>
  <c r="DK48" i="39"/>
  <c r="DJ48" i="39"/>
  <c r="DI48" i="39"/>
  <c r="DH48" i="39"/>
  <c r="DG48" i="39"/>
  <c r="DF48" i="39"/>
  <c r="DE48" i="39"/>
  <c r="DD48" i="39"/>
  <c r="DC48" i="39"/>
  <c r="DB48" i="39"/>
  <c r="DA48" i="39"/>
  <c r="EA47" i="39"/>
  <c r="DZ47" i="39"/>
  <c r="DY47" i="39"/>
  <c r="DX47" i="39"/>
  <c r="DW47" i="39"/>
  <c r="DV47" i="39"/>
  <c r="DU47" i="39"/>
  <c r="DT47" i="39"/>
  <c r="DS47" i="39"/>
  <c r="DR47" i="39"/>
  <c r="DQ47" i="39"/>
  <c r="DP47" i="39"/>
  <c r="DO47" i="39"/>
  <c r="DN47" i="39"/>
  <c r="DM47" i="39"/>
  <c r="DL47" i="39"/>
  <c r="DK47" i="39"/>
  <c r="DJ47" i="39"/>
  <c r="DI47" i="39"/>
  <c r="DH47" i="39"/>
  <c r="DG47" i="39"/>
  <c r="DF47" i="39"/>
  <c r="DE47" i="39"/>
  <c r="DD47" i="39"/>
  <c r="DC47" i="39"/>
  <c r="DB47" i="39"/>
  <c r="DA47" i="39"/>
  <c r="EA46" i="39"/>
  <c r="DZ46" i="39"/>
  <c r="DY46" i="39"/>
  <c r="DX46" i="39"/>
  <c r="DW46" i="39"/>
  <c r="DV46" i="39"/>
  <c r="DU46" i="39"/>
  <c r="DT46" i="39"/>
  <c r="DS46" i="39"/>
  <c r="DR46" i="39"/>
  <c r="DQ46" i="39"/>
  <c r="DP46" i="39"/>
  <c r="DO46" i="39"/>
  <c r="DN46" i="39"/>
  <c r="DM46" i="39"/>
  <c r="DL46" i="39"/>
  <c r="DK46" i="39"/>
  <c r="DJ46" i="39"/>
  <c r="DI46" i="39"/>
  <c r="DH46" i="39"/>
  <c r="DG46" i="39"/>
  <c r="DF46" i="39"/>
  <c r="DE46" i="39"/>
  <c r="DD46" i="39"/>
  <c r="DC46" i="39"/>
  <c r="DB46" i="39"/>
  <c r="DA46" i="39"/>
  <c r="EA45" i="39"/>
  <c r="DZ45" i="39"/>
  <c r="DY45" i="39"/>
  <c r="DX45" i="39"/>
  <c r="DW45" i="39"/>
  <c r="DV45" i="39"/>
  <c r="DU45" i="39"/>
  <c r="DT45" i="39"/>
  <c r="DS45" i="39"/>
  <c r="DR45" i="39"/>
  <c r="DQ45" i="39"/>
  <c r="DP45" i="39"/>
  <c r="DO45" i="39"/>
  <c r="DN45" i="39"/>
  <c r="DM45" i="39"/>
  <c r="DL45" i="39"/>
  <c r="DK45" i="39"/>
  <c r="DJ45" i="39"/>
  <c r="DI45" i="39"/>
  <c r="DH45" i="39"/>
  <c r="DG45" i="39"/>
  <c r="DF45" i="39"/>
  <c r="DE45" i="39"/>
  <c r="DD45" i="39"/>
  <c r="DC45" i="39"/>
  <c r="DB45" i="39"/>
  <c r="DA45" i="39"/>
  <c r="EA44" i="39"/>
  <c r="DZ44" i="39"/>
  <c r="DY44" i="39"/>
  <c r="DX44" i="39"/>
  <c r="DW44" i="39"/>
  <c r="DV44" i="39"/>
  <c r="DU44" i="39"/>
  <c r="DT44" i="39"/>
  <c r="DS44" i="39"/>
  <c r="DR44" i="39"/>
  <c r="DQ44" i="39"/>
  <c r="DP44" i="39"/>
  <c r="DO44" i="39"/>
  <c r="DN44" i="39"/>
  <c r="DM44" i="39"/>
  <c r="DL44" i="39"/>
  <c r="DK44" i="39"/>
  <c r="DJ44" i="39"/>
  <c r="DI44" i="39"/>
  <c r="DH44" i="39"/>
  <c r="DG44" i="39"/>
  <c r="DF44" i="39"/>
  <c r="DE44" i="39"/>
  <c r="DD44" i="39"/>
  <c r="DC44" i="39"/>
  <c r="DB44" i="39"/>
  <c r="DA44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O43" i="39"/>
  <c r="DN43" i="39"/>
  <c r="DM43" i="39"/>
  <c r="DL43" i="39"/>
  <c r="DK43" i="39"/>
  <c r="DJ43" i="39"/>
  <c r="DI43" i="39"/>
  <c r="DH43" i="39"/>
  <c r="DG43" i="39"/>
  <c r="DF43" i="39"/>
  <c r="DE43" i="39"/>
  <c r="DD43" i="39"/>
  <c r="DC43" i="39"/>
  <c r="DB43" i="39"/>
  <c r="DA43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O42" i="39"/>
  <c r="DN42" i="39"/>
  <c r="DM42" i="39"/>
  <c r="DL42" i="39"/>
  <c r="DK42" i="39"/>
  <c r="DJ42" i="39"/>
  <c r="DI42" i="39"/>
  <c r="DH42" i="39"/>
  <c r="DG42" i="39"/>
  <c r="DF42" i="39"/>
  <c r="DE42" i="39"/>
  <c r="DD42" i="39"/>
  <c r="DC42" i="39"/>
  <c r="DB42" i="39"/>
  <c r="DA42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O41" i="39"/>
  <c r="DN41" i="39"/>
  <c r="DM41" i="39"/>
  <c r="DL41" i="39"/>
  <c r="DK41" i="39"/>
  <c r="DJ41" i="39"/>
  <c r="DI41" i="39"/>
  <c r="DH41" i="39"/>
  <c r="DG41" i="39"/>
  <c r="DF41" i="39"/>
  <c r="DE41" i="39"/>
  <c r="DD41" i="39"/>
  <c r="DC41" i="39"/>
  <c r="DB41" i="39"/>
  <c r="DA41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O40" i="39"/>
  <c r="DN40" i="39"/>
  <c r="DM40" i="39"/>
  <c r="DL40" i="39"/>
  <c r="DK40" i="39"/>
  <c r="DJ40" i="39"/>
  <c r="DI40" i="39"/>
  <c r="DH40" i="39"/>
  <c r="DG40" i="39"/>
  <c r="DF40" i="39"/>
  <c r="DE40" i="39"/>
  <c r="DD40" i="39"/>
  <c r="DC40" i="39"/>
  <c r="DB40" i="39"/>
  <c r="DA40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O39" i="39"/>
  <c r="DN39" i="39"/>
  <c r="DM39" i="39"/>
  <c r="DL39" i="39"/>
  <c r="DK39" i="39"/>
  <c r="DJ39" i="39"/>
  <c r="DI39" i="39"/>
  <c r="DH39" i="39"/>
  <c r="DG39" i="39"/>
  <c r="DF39" i="39"/>
  <c r="DE39" i="39"/>
  <c r="DD39" i="39"/>
  <c r="DC39" i="39"/>
  <c r="DB39" i="39"/>
  <c r="DA39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O38" i="39"/>
  <c r="DN38" i="39"/>
  <c r="DM38" i="39"/>
  <c r="DL38" i="39"/>
  <c r="DK38" i="39"/>
  <c r="DJ38" i="39"/>
  <c r="DI38" i="39"/>
  <c r="DH38" i="39"/>
  <c r="DG38" i="39"/>
  <c r="DF38" i="39"/>
  <c r="DE38" i="39"/>
  <c r="DD38" i="39"/>
  <c r="DC38" i="39"/>
  <c r="DB38" i="39"/>
  <c r="DA38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O37" i="39"/>
  <c r="DN37" i="39"/>
  <c r="DM37" i="39"/>
  <c r="DL37" i="39"/>
  <c r="DK37" i="39"/>
  <c r="DJ37" i="39"/>
  <c r="DI37" i="39"/>
  <c r="DH37" i="39"/>
  <c r="DG37" i="39"/>
  <c r="DF37" i="39"/>
  <c r="DE37" i="39"/>
  <c r="DD37" i="39"/>
  <c r="DC37" i="39"/>
  <c r="DB37" i="39"/>
  <c r="DA37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O36" i="39"/>
  <c r="DN36" i="39"/>
  <c r="DM36" i="39"/>
  <c r="DL36" i="39"/>
  <c r="DK36" i="39"/>
  <c r="DJ36" i="39"/>
  <c r="DI36" i="39"/>
  <c r="DH36" i="39"/>
  <c r="DG36" i="39"/>
  <c r="DF36" i="39"/>
  <c r="DE36" i="39"/>
  <c r="DD36" i="39"/>
  <c r="DC36" i="39"/>
  <c r="DB36" i="39"/>
  <c r="DA36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O35" i="39"/>
  <c r="DN35" i="39"/>
  <c r="DM35" i="39"/>
  <c r="DL35" i="39"/>
  <c r="DK35" i="39"/>
  <c r="DJ35" i="39"/>
  <c r="DI35" i="39"/>
  <c r="DH35" i="39"/>
  <c r="DG35" i="39"/>
  <c r="DF35" i="39"/>
  <c r="DE35" i="39"/>
  <c r="DD35" i="39"/>
  <c r="DC35" i="39"/>
  <c r="DB35" i="39"/>
  <c r="DA35" i="39"/>
  <c r="EA34" i="39"/>
  <c r="DZ34" i="39"/>
  <c r="DY34" i="39"/>
  <c r="DX34" i="39"/>
  <c r="DW34" i="39"/>
  <c r="DV34" i="39"/>
  <c r="DU34" i="39"/>
  <c r="DT34" i="39"/>
  <c r="DS34" i="39"/>
  <c r="DR34" i="39"/>
  <c r="DQ34" i="39"/>
  <c r="DP34" i="39"/>
  <c r="DO34" i="39"/>
  <c r="DN34" i="39"/>
  <c r="DM34" i="39"/>
  <c r="DL34" i="39"/>
  <c r="DK34" i="39"/>
  <c r="DJ34" i="39"/>
  <c r="DI34" i="39"/>
  <c r="DH34" i="39"/>
  <c r="DG34" i="39"/>
  <c r="DF34" i="39"/>
  <c r="DE34" i="39"/>
  <c r="DD34" i="39"/>
  <c r="DC34" i="39"/>
  <c r="DB34" i="39"/>
  <c r="DA34" i="39"/>
  <c r="EA33" i="39"/>
  <c r="DZ33" i="39"/>
  <c r="DY33" i="39"/>
  <c r="DX33" i="39"/>
  <c r="DW33" i="39"/>
  <c r="DV33" i="39"/>
  <c r="DU33" i="39"/>
  <c r="DT33" i="39"/>
  <c r="DS33" i="39"/>
  <c r="DR33" i="39"/>
  <c r="DQ33" i="39"/>
  <c r="DP33" i="39"/>
  <c r="DO33" i="39"/>
  <c r="DN33" i="39"/>
  <c r="DM33" i="39"/>
  <c r="DL33" i="39"/>
  <c r="DK33" i="39"/>
  <c r="DJ33" i="39"/>
  <c r="DI33" i="39"/>
  <c r="DH33" i="39"/>
  <c r="DG33" i="39"/>
  <c r="DF33" i="39"/>
  <c r="DE33" i="39"/>
  <c r="DD33" i="39"/>
  <c r="DC33" i="39"/>
  <c r="DB33" i="39"/>
  <c r="DA33" i="39"/>
  <c r="EA32" i="39"/>
  <c r="DZ32" i="39"/>
  <c r="DY32" i="39"/>
  <c r="DX32" i="39"/>
  <c r="DW32" i="39"/>
  <c r="DV32" i="39"/>
  <c r="DU32" i="39"/>
  <c r="DT32" i="39"/>
  <c r="DS32" i="39"/>
  <c r="DR32" i="39"/>
  <c r="DQ32" i="39"/>
  <c r="DP32" i="39"/>
  <c r="DO32" i="39"/>
  <c r="DN32" i="39"/>
  <c r="DM32" i="39"/>
  <c r="DL32" i="39"/>
  <c r="DK32" i="39"/>
  <c r="DJ32" i="39"/>
  <c r="DI32" i="39"/>
  <c r="DH32" i="39"/>
  <c r="DG32" i="39"/>
  <c r="DF32" i="39"/>
  <c r="DE32" i="39"/>
  <c r="DD32" i="39"/>
  <c r="DC32" i="39"/>
  <c r="DB32" i="39"/>
  <c r="DA32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O31" i="39"/>
  <c r="DN31" i="39"/>
  <c r="DM31" i="39"/>
  <c r="DL31" i="39"/>
  <c r="DK31" i="39"/>
  <c r="DJ31" i="39"/>
  <c r="DI31" i="39"/>
  <c r="DH31" i="39"/>
  <c r="DG31" i="39"/>
  <c r="DF31" i="39"/>
  <c r="DE31" i="39"/>
  <c r="DD31" i="39"/>
  <c r="DC31" i="39"/>
  <c r="DB31" i="39"/>
  <c r="DA31" i="39"/>
  <c r="EA30" i="39"/>
  <c r="DZ30" i="39"/>
  <c r="DY30" i="39"/>
  <c r="DX30" i="39"/>
  <c r="DW30" i="39"/>
  <c r="DV30" i="39"/>
  <c r="DU30" i="39"/>
  <c r="DT30" i="39"/>
  <c r="DS30" i="39"/>
  <c r="DR30" i="39"/>
  <c r="DQ30" i="39"/>
  <c r="DP30" i="39"/>
  <c r="DO30" i="39"/>
  <c r="DN30" i="39"/>
  <c r="DM30" i="39"/>
  <c r="DL30" i="39"/>
  <c r="DK30" i="39"/>
  <c r="DJ30" i="39"/>
  <c r="DI30" i="39"/>
  <c r="DH30" i="39"/>
  <c r="DG30" i="39"/>
  <c r="DF30" i="39"/>
  <c r="DE30" i="39"/>
  <c r="DD30" i="39"/>
  <c r="DC30" i="39"/>
  <c r="DB30" i="39"/>
  <c r="DA30" i="39"/>
  <c r="EA29" i="39"/>
  <c r="DZ29" i="39"/>
  <c r="DY29" i="39"/>
  <c r="DX29" i="39"/>
  <c r="DW29" i="39"/>
  <c r="DV29" i="39"/>
  <c r="DU29" i="39"/>
  <c r="DT29" i="39"/>
  <c r="DS29" i="39"/>
  <c r="DR29" i="39"/>
  <c r="DQ29" i="39"/>
  <c r="DP29" i="39"/>
  <c r="DO29" i="39"/>
  <c r="DN29" i="39"/>
  <c r="DM29" i="39"/>
  <c r="DL29" i="39"/>
  <c r="DK29" i="39"/>
  <c r="DJ29" i="39"/>
  <c r="DI29" i="39"/>
  <c r="DH29" i="39"/>
  <c r="DG29" i="39"/>
  <c r="DF29" i="39"/>
  <c r="DE29" i="39"/>
  <c r="DD29" i="39"/>
  <c r="DC29" i="39"/>
  <c r="DB29" i="39"/>
  <c r="DA29" i="39"/>
  <c r="EA28" i="39"/>
  <c r="DZ28" i="39"/>
  <c r="DY28" i="39"/>
  <c r="DX28" i="39"/>
  <c r="DW28" i="39"/>
  <c r="DV28" i="39"/>
  <c r="DU28" i="39"/>
  <c r="DT28" i="39"/>
  <c r="DS28" i="39"/>
  <c r="DR28" i="39"/>
  <c r="DQ28" i="39"/>
  <c r="DP28" i="39"/>
  <c r="DO28" i="39"/>
  <c r="DN28" i="39"/>
  <c r="DM28" i="39"/>
  <c r="DL28" i="39"/>
  <c r="DK28" i="39"/>
  <c r="DJ28" i="39"/>
  <c r="DI28" i="39"/>
  <c r="DH28" i="39"/>
  <c r="DG28" i="39"/>
  <c r="DF28" i="39"/>
  <c r="DE28" i="39"/>
  <c r="DD28" i="39"/>
  <c r="DC28" i="39"/>
  <c r="DB28" i="39"/>
  <c r="DA28" i="39"/>
  <c r="EA27" i="39"/>
  <c r="DZ27" i="39"/>
  <c r="DY27" i="39"/>
  <c r="DX27" i="39"/>
  <c r="DW27" i="39"/>
  <c r="DV27" i="39"/>
  <c r="DU27" i="39"/>
  <c r="DT27" i="39"/>
  <c r="DS27" i="39"/>
  <c r="DR27" i="39"/>
  <c r="DQ27" i="39"/>
  <c r="DP27" i="39"/>
  <c r="DO27" i="39"/>
  <c r="DN27" i="39"/>
  <c r="DM27" i="39"/>
  <c r="DL27" i="39"/>
  <c r="DK27" i="39"/>
  <c r="DJ27" i="39"/>
  <c r="DI27" i="39"/>
  <c r="DH27" i="39"/>
  <c r="DG27" i="39"/>
  <c r="DF27" i="39"/>
  <c r="DE27" i="39"/>
  <c r="DD27" i="39"/>
  <c r="DC27" i="39"/>
  <c r="DB27" i="39"/>
  <c r="DA27" i="39"/>
  <c r="EA26" i="39"/>
  <c r="DZ26" i="39"/>
  <c r="DY26" i="39"/>
  <c r="DX26" i="39"/>
  <c r="DW26" i="39"/>
  <c r="DV26" i="39"/>
  <c r="DU26" i="39"/>
  <c r="DT26" i="39"/>
  <c r="DS26" i="39"/>
  <c r="DR26" i="39"/>
  <c r="DQ26" i="39"/>
  <c r="DP26" i="39"/>
  <c r="DO26" i="39"/>
  <c r="DN26" i="39"/>
  <c r="DM26" i="39"/>
  <c r="DL26" i="39"/>
  <c r="DK26" i="39"/>
  <c r="DJ26" i="39"/>
  <c r="DI26" i="39"/>
  <c r="DH26" i="39"/>
  <c r="DG26" i="39"/>
  <c r="DF26" i="39"/>
  <c r="DE26" i="39"/>
  <c r="DD26" i="39"/>
  <c r="DC26" i="39"/>
  <c r="DB26" i="39"/>
  <c r="DA26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O25" i="39"/>
  <c r="DN25" i="39"/>
  <c r="DM25" i="39"/>
  <c r="DL25" i="39"/>
  <c r="DK25" i="39"/>
  <c r="DJ25" i="39"/>
  <c r="DI25" i="39"/>
  <c r="DH25" i="39"/>
  <c r="DG25" i="39"/>
  <c r="DF25" i="39"/>
  <c r="DE25" i="39"/>
  <c r="DD25" i="39"/>
  <c r="DC25" i="39"/>
  <c r="DB25" i="39"/>
  <c r="DA25" i="39"/>
  <c r="EA24" i="39"/>
  <c r="DZ24" i="39"/>
  <c r="DY24" i="39"/>
  <c r="DX24" i="39"/>
  <c r="DW24" i="39"/>
  <c r="DV24" i="39"/>
  <c r="DU24" i="39"/>
  <c r="DT24" i="39"/>
  <c r="DS24" i="39"/>
  <c r="DR24" i="39"/>
  <c r="DQ24" i="39"/>
  <c r="DP24" i="39"/>
  <c r="DO24" i="39"/>
  <c r="DN24" i="39"/>
  <c r="DM24" i="39"/>
  <c r="DL24" i="39"/>
  <c r="DK24" i="39"/>
  <c r="DJ24" i="39"/>
  <c r="DI24" i="39"/>
  <c r="DH24" i="39"/>
  <c r="DG24" i="39"/>
  <c r="DF24" i="39"/>
  <c r="DE24" i="39"/>
  <c r="DD24" i="39"/>
  <c r="DC24" i="39"/>
  <c r="DB24" i="39"/>
  <c r="DA24" i="39"/>
  <c r="EA23" i="39"/>
  <c r="DZ23" i="39"/>
  <c r="DY23" i="39"/>
  <c r="DX23" i="39"/>
  <c r="DW23" i="39"/>
  <c r="DV23" i="39"/>
  <c r="DU23" i="39"/>
  <c r="DT23" i="39"/>
  <c r="DS23" i="39"/>
  <c r="DR23" i="39"/>
  <c r="DQ23" i="39"/>
  <c r="DP23" i="39"/>
  <c r="DO23" i="39"/>
  <c r="DN23" i="39"/>
  <c r="DM23" i="39"/>
  <c r="DL23" i="39"/>
  <c r="DK23" i="39"/>
  <c r="DJ23" i="39"/>
  <c r="DI23" i="39"/>
  <c r="DH23" i="39"/>
  <c r="DG23" i="39"/>
  <c r="DF23" i="39"/>
  <c r="DE23" i="39"/>
  <c r="DD23" i="39"/>
  <c r="DC23" i="39"/>
  <c r="DB23" i="39"/>
  <c r="DA23" i="39"/>
  <c r="EA22" i="39"/>
  <c r="DZ22" i="39"/>
  <c r="DY22" i="39"/>
  <c r="DX22" i="39"/>
  <c r="DW22" i="39"/>
  <c r="DV22" i="39"/>
  <c r="DU22" i="39"/>
  <c r="DT22" i="39"/>
  <c r="DS22" i="39"/>
  <c r="DR22" i="39"/>
  <c r="DQ22" i="39"/>
  <c r="DP22" i="39"/>
  <c r="DO22" i="39"/>
  <c r="DN22" i="39"/>
  <c r="DM22" i="39"/>
  <c r="DL22" i="39"/>
  <c r="DK22" i="39"/>
  <c r="DJ22" i="39"/>
  <c r="DI22" i="39"/>
  <c r="DH22" i="39"/>
  <c r="DG22" i="39"/>
  <c r="DF22" i="39"/>
  <c r="DE22" i="39"/>
  <c r="DD22" i="39"/>
  <c r="DC22" i="39"/>
  <c r="DB22" i="39"/>
  <c r="DA22" i="39"/>
  <c r="EA21" i="39"/>
  <c r="DZ21" i="39"/>
  <c r="DY21" i="39"/>
  <c r="DX21" i="39"/>
  <c r="DW21" i="39"/>
  <c r="DV21" i="39"/>
  <c r="DU21" i="39"/>
  <c r="DT21" i="39"/>
  <c r="DS21" i="39"/>
  <c r="DR21" i="39"/>
  <c r="DQ21" i="39"/>
  <c r="DP21" i="39"/>
  <c r="DO21" i="39"/>
  <c r="DN21" i="39"/>
  <c r="DM21" i="39"/>
  <c r="DL21" i="39"/>
  <c r="DK21" i="39"/>
  <c r="DJ21" i="39"/>
  <c r="DI21" i="39"/>
  <c r="DH21" i="39"/>
  <c r="DG21" i="39"/>
  <c r="DF21" i="39"/>
  <c r="DE21" i="39"/>
  <c r="DD21" i="39"/>
  <c r="DC21" i="39"/>
  <c r="DB21" i="39"/>
  <c r="DA21" i="39"/>
  <c r="EA20" i="39"/>
  <c r="DZ20" i="39"/>
  <c r="DY20" i="39"/>
  <c r="DX20" i="39"/>
  <c r="DW20" i="39"/>
  <c r="DV20" i="39"/>
  <c r="DU20" i="39"/>
  <c r="DT20" i="39"/>
  <c r="DS20" i="39"/>
  <c r="DR20" i="39"/>
  <c r="DQ20" i="39"/>
  <c r="DP20" i="39"/>
  <c r="DO20" i="39"/>
  <c r="DN20" i="39"/>
  <c r="DM20" i="39"/>
  <c r="DL20" i="39"/>
  <c r="DK20" i="39"/>
  <c r="DJ20" i="39"/>
  <c r="DI20" i="39"/>
  <c r="DH20" i="39"/>
  <c r="DG20" i="39"/>
  <c r="DF20" i="39"/>
  <c r="DE20" i="39"/>
  <c r="DD20" i="39"/>
  <c r="DC20" i="39"/>
  <c r="DB20" i="39"/>
  <c r="DA20" i="39"/>
  <c r="EA19" i="39"/>
  <c r="DZ19" i="39"/>
  <c r="DY19" i="39"/>
  <c r="DX19" i="39"/>
  <c r="DW19" i="39"/>
  <c r="DV19" i="39"/>
  <c r="DU19" i="39"/>
  <c r="DT19" i="39"/>
  <c r="DS19" i="39"/>
  <c r="DR19" i="39"/>
  <c r="DQ19" i="39"/>
  <c r="DP19" i="39"/>
  <c r="DO19" i="39"/>
  <c r="DN19" i="39"/>
  <c r="DM19" i="39"/>
  <c r="DL19" i="39"/>
  <c r="DK19" i="39"/>
  <c r="DJ19" i="39"/>
  <c r="DI19" i="39"/>
  <c r="DH19" i="39"/>
  <c r="DG19" i="39"/>
  <c r="DF19" i="39"/>
  <c r="DE19" i="39"/>
  <c r="DD19" i="39"/>
  <c r="DC19" i="39"/>
  <c r="DB19" i="39"/>
  <c r="DA19" i="39"/>
  <c r="EA18" i="39"/>
  <c r="DZ18" i="39"/>
  <c r="DY18" i="39"/>
  <c r="DX18" i="39"/>
  <c r="DW18" i="39"/>
  <c r="DV18" i="39"/>
  <c r="DU18" i="39"/>
  <c r="DT18" i="39"/>
  <c r="DS18" i="39"/>
  <c r="DR18" i="39"/>
  <c r="DQ18" i="39"/>
  <c r="DP18" i="39"/>
  <c r="DO18" i="39"/>
  <c r="DN18" i="39"/>
  <c r="DM18" i="39"/>
  <c r="DL18" i="39"/>
  <c r="DK18" i="39"/>
  <c r="DJ18" i="39"/>
  <c r="DI18" i="39"/>
  <c r="DH18" i="39"/>
  <c r="DG18" i="39"/>
  <c r="DF18" i="39"/>
  <c r="DE18" i="39"/>
  <c r="DD18" i="39"/>
  <c r="DC18" i="39"/>
  <c r="DB18" i="39"/>
  <c r="DA18" i="39"/>
  <c r="EA17" i="39"/>
  <c r="DZ17" i="39"/>
  <c r="DY17" i="39"/>
  <c r="DX17" i="39"/>
  <c r="DW17" i="39"/>
  <c r="DV17" i="39"/>
  <c r="DU17" i="39"/>
  <c r="DT17" i="39"/>
  <c r="DS17" i="39"/>
  <c r="DR17" i="39"/>
  <c r="DQ17" i="39"/>
  <c r="DP17" i="39"/>
  <c r="DO17" i="39"/>
  <c r="DN17" i="39"/>
  <c r="DM17" i="39"/>
  <c r="DL17" i="39"/>
  <c r="DK17" i="39"/>
  <c r="DJ17" i="39"/>
  <c r="DI17" i="39"/>
  <c r="DH17" i="39"/>
  <c r="DG17" i="39"/>
  <c r="DF17" i="39"/>
  <c r="DE17" i="39"/>
  <c r="DD17" i="39"/>
  <c r="DC17" i="39"/>
  <c r="DB17" i="39"/>
  <c r="DA17" i="39"/>
  <c r="EA16" i="39"/>
  <c r="DZ16" i="39"/>
  <c r="DY16" i="39"/>
  <c r="DX16" i="39"/>
  <c r="DW16" i="39"/>
  <c r="DV16" i="39"/>
  <c r="DU16" i="39"/>
  <c r="DT16" i="39"/>
  <c r="DS16" i="39"/>
  <c r="DR16" i="39"/>
  <c r="DQ16" i="39"/>
  <c r="DP16" i="39"/>
  <c r="DO16" i="39"/>
  <c r="DN16" i="39"/>
  <c r="DM16" i="39"/>
  <c r="DL16" i="39"/>
  <c r="DK16" i="39"/>
  <c r="DJ16" i="39"/>
  <c r="DI16" i="39"/>
  <c r="DH16" i="39"/>
  <c r="DG16" i="39"/>
  <c r="DF16" i="39"/>
  <c r="DE16" i="39"/>
  <c r="DD16" i="39"/>
  <c r="DC16" i="39"/>
  <c r="DB16" i="39"/>
  <c r="DA16" i="39"/>
  <c r="EA15" i="39"/>
  <c r="DZ15" i="39"/>
  <c r="DY15" i="39"/>
  <c r="DX15" i="39"/>
  <c r="DW15" i="39"/>
  <c r="DV15" i="39"/>
  <c r="DU15" i="39"/>
  <c r="DT15" i="39"/>
  <c r="DS15" i="39"/>
  <c r="DR15" i="39"/>
  <c r="DQ15" i="39"/>
  <c r="DP15" i="39"/>
  <c r="DO15" i="39"/>
  <c r="DN15" i="39"/>
  <c r="DM15" i="39"/>
  <c r="DL15" i="39"/>
  <c r="DK15" i="39"/>
  <c r="DJ15" i="39"/>
  <c r="DI15" i="39"/>
  <c r="DH15" i="39"/>
  <c r="DG15" i="39"/>
  <c r="DF15" i="39"/>
  <c r="DE15" i="39"/>
  <c r="DD15" i="39"/>
  <c r="DC15" i="39"/>
  <c r="DB15" i="39"/>
  <c r="DA15" i="39"/>
  <c r="EA14" i="39"/>
  <c r="DZ14" i="39"/>
  <c r="DY14" i="39"/>
  <c r="DX14" i="39"/>
  <c r="DW14" i="39"/>
  <c r="DV14" i="39"/>
  <c r="DU14" i="39"/>
  <c r="DT14" i="39"/>
  <c r="DS14" i="39"/>
  <c r="DR14" i="39"/>
  <c r="DQ14" i="39"/>
  <c r="DP14" i="39"/>
  <c r="DO14" i="39"/>
  <c r="DN14" i="39"/>
  <c r="DM14" i="39"/>
  <c r="DL14" i="39"/>
  <c r="DK14" i="39"/>
  <c r="DJ14" i="39"/>
  <c r="DI14" i="39"/>
  <c r="DH14" i="39"/>
  <c r="DG14" i="39"/>
  <c r="DF14" i="39"/>
  <c r="DE14" i="39"/>
  <c r="DD14" i="39"/>
  <c r="DC14" i="39"/>
  <c r="DB14" i="39"/>
  <c r="DA14" i="39"/>
  <c r="EA13" i="39"/>
  <c r="DZ13" i="39"/>
  <c r="DY13" i="39"/>
  <c r="DX13" i="39"/>
  <c r="DW13" i="39"/>
  <c r="DV13" i="39"/>
  <c r="DU13" i="39"/>
  <c r="DT13" i="39"/>
  <c r="DS13" i="39"/>
  <c r="DR13" i="39"/>
  <c r="DQ13" i="39"/>
  <c r="DP13" i="39"/>
  <c r="DO13" i="39"/>
  <c r="DN13" i="39"/>
  <c r="DM13" i="39"/>
  <c r="DL13" i="39"/>
  <c r="DK13" i="39"/>
  <c r="DJ13" i="39"/>
  <c r="DI13" i="39"/>
  <c r="DH13" i="39"/>
  <c r="DG13" i="39"/>
  <c r="DF13" i="39"/>
  <c r="DE13" i="39"/>
  <c r="DD13" i="39"/>
  <c r="DC13" i="39"/>
  <c r="DB13" i="39"/>
  <c r="DA13" i="39"/>
  <c r="EA12" i="39"/>
  <c r="DZ12" i="39"/>
  <c r="DY12" i="39"/>
  <c r="DX12" i="39"/>
  <c r="DW12" i="39"/>
  <c r="DV12" i="39"/>
  <c r="DU12" i="39"/>
  <c r="DT12" i="39"/>
  <c r="DS12" i="39"/>
  <c r="DR12" i="39"/>
  <c r="DQ12" i="39"/>
  <c r="DP12" i="39"/>
  <c r="DO12" i="39"/>
  <c r="DN12" i="39"/>
  <c r="DM12" i="39"/>
  <c r="DL12" i="39"/>
  <c r="DK12" i="39"/>
  <c r="DJ12" i="39"/>
  <c r="DI12" i="39"/>
  <c r="DH12" i="39"/>
  <c r="DG12" i="39"/>
  <c r="DF12" i="39"/>
  <c r="DE12" i="39"/>
  <c r="DD12" i="39"/>
  <c r="DC12" i="39"/>
  <c r="DB12" i="39"/>
  <c r="DA12" i="39"/>
  <c r="EA11" i="39"/>
  <c r="DZ11" i="39"/>
  <c r="DY11" i="39"/>
  <c r="DX11" i="39"/>
  <c r="DW11" i="39"/>
  <c r="DV11" i="39"/>
  <c r="DU11" i="39"/>
  <c r="DT11" i="39"/>
  <c r="DS11" i="39"/>
  <c r="DR11" i="39"/>
  <c r="DQ11" i="39"/>
  <c r="DP11" i="39"/>
  <c r="DO11" i="39"/>
  <c r="DN11" i="39"/>
  <c r="DM11" i="39"/>
  <c r="DL11" i="39"/>
  <c r="DK11" i="39"/>
  <c r="DJ11" i="39"/>
  <c r="DI11" i="39"/>
  <c r="DH11" i="39"/>
  <c r="DG11" i="39"/>
  <c r="DF11" i="39"/>
  <c r="DE11" i="39"/>
  <c r="DD11" i="39"/>
  <c r="DC11" i="39"/>
  <c r="DB11" i="39"/>
  <c r="DA11" i="39"/>
  <c r="EA10" i="39"/>
  <c r="DZ10" i="39"/>
  <c r="DY10" i="39"/>
  <c r="DX10" i="39"/>
  <c r="DW10" i="39"/>
  <c r="DV10" i="39"/>
  <c r="DU10" i="39"/>
  <c r="DT10" i="39"/>
  <c r="DS10" i="39"/>
  <c r="DR10" i="39"/>
  <c r="DQ10" i="39"/>
  <c r="DP10" i="39"/>
  <c r="DO10" i="39"/>
  <c r="DN10" i="39"/>
  <c r="DM10" i="39"/>
  <c r="DL10" i="39"/>
  <c r="DK10" i="39"/>
  <c r="DJ10" i="39"/>
  <c r="DI10" i="39"/>
  <c r="DH10" i="39"/>
  <c r="DG10" i="39"/>
  <c r="DF10" i="39"/>
  <c r="DE10" i="39"/>
  <c r="DD10" i="39"/>
  <c r="DC10" i="39"/>
  <c r="DB10" i="39"/>
  <c r="DA10" i="39"/>
  <c r="EA9" i="39"/>
  <c r="DZ9" i="39"/>
  <c r="DY9" i="39"/>
  <c r="DX9" i="39"/>
  <c r="DW9" i="39"/>
  <c r="DV9" i="39"/>
  <c r="DU9" i="39"/>
  <c r="DT9" i="39"/>
  <c r="DS9" i="39"/>
  <c r="DR9" i="39"/>
  <c r="DQ9" i="39"/>
  <c r="DP9" i="39"/>
  <c r="DO9" i="39"/>
  <c r="DN9" i="39"/>
  <c r="DM9" i="39"/>
  <c r="DL9" i="39"/>
  <c r="DK9" i="39"/>
  <c r="DJ9" i="39"/>
  <c r="DI9" i="39"/>
  <c r="DH9" i="39"/>
  <c r="DG9" i="39"/>
  <c r="DF9" i="39"/>
  <c r="DE9" i="39"/>
  <c r="DD9" i="39"/>
  <c r="DC9" i="39"/>
  <c r="DB9" i="39"/>
  <c r="DA9" i="39"/>
  <c r="EA8" i="39"/>
  <c r="DZ8" i="39"/>
  <c r="DY8" i="39"/>
  <c r="DX8" i="39"/>
  <c r="DW8" i="39"/>
  <c r="DV8" i="39"/>
  <c r="DU8" i="39"/>
  <c r="DT8" i="39"/>
  <c r="DS8" i="39"/>
  <c r="DR8" i="39"/>
  <c r="DQ8" i="39"/>
  <c r="DP8" i="39"/>
  <c r="DO8" i="39"/>
  <c r="DN8" i="39"/>
  <c r="DM8" i="39"/>
  <c r="DL8" i="39"/>
  <c r="DK8" i="39"/>
  <c r="DJ8" i="39"/>
  <c r="DI8" i="39"/>
  <c r="DH8" i="39"/>
  <c r="DG8" i="39"/>
  <c r="DF8" i="39"/>
  <c r="DE8" i="39"/>
  <c r="DD8" i="39"/>
  <c r="DC8" i="39"/>
  <c r="DB8" i="39"/>
  <c r="DA8" i="39"/>
  <c r="EA7" i="39"/>
  <c r="DZ7" i="39"/>
  <c r="DY7" i="39"/>
  <c r="DX7" i="39"/>
  <c r="DW7" i="39"/>
  <c r="DV7" i="39"/>
  <c r="DU7" i="39"/>
  <c r="DT7" i="39"/>
  <c r="DS7" i="39"/>
  <c r="DR7" i="39"/>
  <c r="DQ7" i="39"/>
  <c r="DP7" i="39"/>
  <c r="DO7" i="39"/>
  <c r="DN7" i="39"/>
  <c r="DM7" i="39"/>
  <c r="DL7" i="39"/>
  <c r="DK7" i="39"/>
  <c r="DJ7" i="39"/>
  <c r="DI7" i="39"/>
  <c r="DH7" i="39"/>
  <c r="DG7" i="39"/>
  <c r="DF7" i="39"/>
  <c r="DE7" i="39"/>
  <c r="DD7" i="39"/>
  <c r="DC7" i="39"/>
  <c r="DB7" i="39"/>
  <c r="DA7" i="39"/>
  <c r="EA6" i="39"/>
  <c r="DZ6" i="39"/>
  <c r="DY6" i="39"/>
  <c r="DX6" i="39"/>
  <c r="DW6" i="39"/>
  <c r="DV6" i="39"/>
  <c r="DU6" i="39"/>
  <c r="DT6" i="39"/>
  <c r="DS6" i="39"/>
  <c r="DR6" i="39"/>
  <c r="DQ6" i="39"/>
  <c r="DP6" i="39"/>
  <c r="DO6" i="39"/>
  <c r="DN6" i="39"/>
  <c r="DM6" i="39"/>
  <c r="DL6" i="39"/>
  <c r="DK6" i="39"/>
  <c r="DJ6" i="39"/>
  <c r="DI6" i="39"/>
  <c r="DH6" i="39"/>
  <c r="DG6" i="39"/>
  <c r="DF6" i="39"/>
  <c r="DE6" i="39"/>
  <c r="DD6" i="39"/>
  <c r="DC6" i="39"/>
  <c r="DB6" i="39"/>
  <c r="DA6" i="39"/>
  <c r="EA5" i="39"/>
  <c r="DZ5" i="39"/>
  <c r="DY5" i="39"/>
  <c r="DX5" i="39"/>
  <c r="DW5" i="39"/>
  <c r="DV5" i="39"/>
  <c r="DU5" i="39"/>
  <c r="DT5" i="39"/>
  <c r="DS5" i="39"/>
  <c r="DR5" i="39"/>
  <c r="DQ5" i="39"/>
  <c r="DP5" i="39"/>
  <c r="DO5" i="39"/>
  <c r="DN5" i="39"/>
  <c r="DM5" i="39"/>
  <c r="DL5" i="39"/>
  <c r="DK5" i="39"/>
  <c r="DJ5" i="39"/>
  <c r="DI5" i="39"/>
  <c r="DH5" i="39"/>
  <c r="DG5" i="39"/>
  <c r="DF5" i="39"/>
  <c r="DE5" i="39"/>
  <c r="DD5" i="39"/>
  <c r="DC5" i="39"/>
  <c r="DB5" i="39"/>
  <c r="DA5" i="39"/>
  <c r="EA4" i="39"/>
  <c r="DZ4" i="39"/>
  <c r="DY4" i="39"/>
  <c r="DX4" i="39"/>
  <c r="DW4" i="39"/>
  <c r="DV4" i="39"/>
  <c r="DU4" i="39"/>
  <c r="DT4" i="39"/>
  <c r="DS4" i="39"/>
  <c r="DR4" i="39"/>
  <c r="DQ4" i="39"/>
  <c r="DP4" i="39"/>
  <c r="DO4" i="39"/>
  <c r="DN4" i="39"/>
  <c r="DM4" i="39"/>
  <c r="DL4" i="39"/>
  <c r="DK4" i="39"/>
  <c r="DJ4" i="39"/>
  <c r="DI4" i="39"/>
  <c r="DH4" i="39"/>
  <c r="DG4" i="39"/>
  <c r="DF4" i="39"/>
  <c r="DE4" i="39"/>
  <c r="DD4" i="39"/>
  <c r="DC4" i="39"/>
  <c r="DB4" i="39"/>
  <c r="DA4" i="39"/>
  <c r="EA3" i="39"/>
  <c r="DZ3" i="39"/>
  <c r="DY3" i="39"/>
  <c r="DX3" i="39"/>
  <c r="DW3" i="39"/>
  <c r="DV3" i="39"/>
  <c r="DU3" i="39"/>
  <c r="DT3" i="39"/>
  <c r="DS3" i="39"/>
  <c r="DR3" i="39"/>
  <c r="DQ3" i="39"/>
  <c r="DP3" i="39"/>
  <c r="DO3" i="39"/>
  <c r="DN3" i="39"/>
  <c r="DM3" i="39"/>
  <c r="DL3" i="39"/>
  <c r="DK3" i="39"/>
  <c r="DJ3" i="39"/>
  <c r="DI3" i="39"/>
  <c r="DH3" i="39"/>
  <c r="DG3" i="39"/>
  <c r="DF3" i="39"/>
  <c r="DE3" i="39"/>
  <c r="DD3" i="39"/>
  <c r="DC3" i="39"/>
  <c r="DB3" i="39"/>
  <c r="DA3" i="39"/>
  <c r="E36" i="20"/>
  <c r="F36" i="20"/>
  <c r="G36" i="20"/>
  <c r="I36" i="20"/>
  <c r="K36" i="20"/>
  <c r="M36" i="20"/>
  <c r="Y36" i="20"/>
  <c r="CY61" i="10"/>
  <c r="CX61" i="10"/>
  <c r="AE8" i="20" s="1"/>
  <c r="AE36" i="20" s="1"/>
  <c r="AE39" i="20" s="1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V8" i="20" s="1"/>
  <c r="V36" i="20" s="1"/>
  <c r="CG61" i="10"/>
  <c r="CF61" i="10"/>
  <c r="CE61" i="10"/>
  <c r="CD61" i="10"/>
  <c r="CC61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F17" i="42" s="1"/>
  <c r="BD61" i="10"/>
  <c r="BC61" i="10"/>
  <c r="E17" i="42" s="1"/>
  <c r="BB61" i="10"/>
  <c r="BA61" i="10"/>
  <c r="AZ61" i="10"/>
  <c r="AY61" i="10"/>
  <c r="AX61" i="10"/>
  <c r="AW61" i="10"/>
  <c r="AV61" i="10"/>
  <c r="AU61" i="10"/>
  <c r="D17" i="42" s="1"/>
  <c r="AT61" i="10"/>
  <c r="AS61" i="10"/>
  <c r="AR61" i="10"/>
  <c r="AQ61" i="10"/>
  <c r="AP61" i="10"/>
  <c r="AO61" i="10"/>
  <c r="AN61" i="10"/>
  <c r="AM61" i="10"/>
  <c r="H17" i="42" s="1"/>
  <c r="AL61" i="10"/>
  <c r="C17" i="42" s="1"/>
  <c r="AK61" i="10"/>
  <c r="AJ61" i="10"/>
  <c r="AI61" i="10"/>
  <c r="B17" i="42" s="1"/>
  <c r="AH61" i="10"/>
  <c r="AF61" i="10"/>
  <c r="AE61" i="10"/>
  <c r="L8" i="20"/>
  <c r="L36" i="20" s="1"/>
  <c r="L39" i="20" s="1"/>
  <c r="DA4" i="10"/>
  <c r="DB4" i="10"/>
  <c r="DC4" i="10"/>
  <c r="DD4" i="10"/>
  <c r="DE4" i="10"/>
  <c r="DF4" i="10"/>
  <c r="DG4" i="10"/>
  <c r="DH4" i="10"/>
  <c r="DI4" i="10"/>
  <c r="DJ4" i="10"/>
  <c r="DK4" i="10"/>
  <c r="DL4" i="10"/>
  <c r="DM4" i="10"/>
  <c r="DN4" i="10"/>
  <c r="DO4" i="10"/>
  <c r="DP4" i="10"/>
  <c r="DQ4" i="10"/>
  <c r="DR4" i="10"/>
  <c r="DS4" i="10"/>
  <c r="DT4" i="10"/>
  <c r="DU4" i="10"/>
  <c r="DV4" i="10"/>
  <c r="DW4" i="10"/>
  <c r="DX4" i="10"/>
  <c r="DY4" i="10"/>
  <c r="DZ4" i="10"/>
  <c r="EA4" i="10"/>
  <c r="DA5" i="10"/>
  <c r="DB5" i="10"/>
  <c r="DC5" i="10"/>
  <c r="DD5" i="10"/>
  <c r="DE5" i="10"/>
  <c r="DF5" i="10"/>
  <c r="DG5" i="10"/>
  <c r="DH5" i="10"/>
  <c r="DI5" i="10"/>
  <c r="DJ5" i="10"/>
  <c r="DK5" i="10"/>
  <c r="DL5" i="10"/>
  <c r="DM5" i="10"/>
  <c r="DN5" i="10"/>
  <c r="DO5" i="10"/>
  <c r="DP5" i="10"/>
  <c r="DQ5" i="10"/>
  <c r="DR5" i="10"/>
  <c r="DS5" i="10"/>
  <c r="DT5" i="10"/>
  <c r="DU5" i="10"/>
  <c r="DV5" i="10"/>
  <c r="DW5" i="10"/>
  <c r="DX5" i="10"/>
  <c r="DY5" i="10"/>
  <c r="DZ5" i="10"/>
  <c r="EA5" i="10"/>
  <c r="DA6" i="10"/>
  <c r="DB6" i="10"/>
  <c r="DC6" i="10"/>
  <c r="DD6" i="10"/>
  <c r="DE6" i="10"/>
  <c r="DF6" i="10"/>
  <c r="DG6" i="10"/>
  <c r="DH6" i="10"/>
  <c r="DI6" i="10"/>
  <c r="DJ6" i="10"/>
  <c r="DK6" i="10"/>
  <c r="DL6" i="10"/>
  <c r="DM6" i="10"/>
  <c r="DN6" i="10"/>
  <c r="DO6" i="10"/>
  <c r="DP6" i="10"/>
  <c r="DQ6" i="10"/>
  <c r="DR6" i="10"/>
  <c r="DS6" i="10"/>
  <c r="DT6" i="10"/>
  <c r="DU6" i="10"/>
  <c r="DV6" i="10"/>
  <c r="DW6" i="10"/>
  <c r="DX6" i="10"/>
  <c r="DY6" i="10"/>
  <c r="DZ6" i="10"/>
  <c r="EA6" i="10"/>
  <c r="DA7" i="10"/>
  <c r="DB7" i="10"/>
  <c r="DC7" i="10"/>
  <c r="DD7" i="10"/>
  <c r="DE7" i="10"/>
  <c r="DF7" i="10"/>
  <c r="DG7" i="10"/>
  <c r="DH7" i="10"/>
  <c r="DI7" i="10"/>
  <c r="DJ7" i="10"/>
  <c r="DK7" i="10"/>
  <c r="DL7" i="10"/>
  <c r="DM7" i="10"/>
  <c r="DN7" i="10"/>
  <c r="DO7" i="10"/>
  <c r="DP7" i="10"/>
  <c r="DQ7" i="10"/>
  <c r="DR7" i="10"/>
  <c r="DS7" i="10"/>
  <c r="DT7" i="10"/>
  <c r="DU7" i="10"/>
  <c r="DV7" i="10"/>
  <c r="DW7" i="10"/>
  <c r="DX7" i="10"/>
  <c r="DY7" i="10"/>
  <c r="DZ7" i="10"/>
  <c r="EA7" i="10"/>
  <c r="DA8" i="10"/>
  <c r="DB8" i="10"/>
  <c r="DC8" i="10"/>
  <c r="DD8" i="10"/>
  <c r="DE8" i="10"/>
  <c r="DF8" i="10"/>
  <c r="DG8" i="10"/>
  <c r="DH8" i="10"/>
  <c r="DI8" i="10"/>
  <c r="DJ8" i="10"/>
  <c r="DK8" i="10"/>
  <c r="DL8" i="10"/>
  <c r="DM8" i="10"/>
  <c r="DN8" i="10"/>
  <c r="DO8" i="10"/>
  <c r="DP8" i="10"/>
  <c r="DQ8" i="10"/>
  <c r="DR8" i="10"/>
  <c r="DS8" i="10"/>
  <c r="DT8" i="10"/>
  <c r="DU8" i="10"/>
  <c r="DV8" i="10"/>
  <c r="DW8" i="10"/>
  <c r="DX8" i="10"/>
  <c r="DY8" i="10"/>
  <c r="DZ8" i="10"/>
  <c r="EA8" i="10"/>
  <c r="DA9" i="10"/>
  <c r="DB9" i="10"/>
  <c r="DC9" i="10"/>
  <c r="DD9" i="10"/>
  <c r="DE9" i="10"/>
  <c r="DF9" i="10"/>
  <c r="DG9" i="10"/>
  <c r="DH9" i="10"/>
  <c r="DI9" i="10"/>
  <c r="DJ9" i="10"/>
  <c r="DK9" i="10"/>
  <c r="DL9" i="10"/>
  <c r="DM9" i="10"/>
  <c r="DN9" i="10"/>
  <c r="DO9" i="10"/>
  <c r="DP9" i="10"/>
  <c r="DQ9" i="10"/>
  <c r="DR9" i="10"/>
  <c r="DS9" i="10"/>
  <c r="DT9" i="10"/>
  <c r="DU9" i="10"/>
  <c r="DV9" i="10"/>
  <c r="DW9" i="10"/>
  <c r="DX9" i="10"/>
  <c r="DY9" i="10"/>
  <c r="DZ9" i="10"/>
  <c r="EA9" i="10"/>
  <c r="DA10" i="10"/>
  <c r="DB10" i="10"/>
  <c r="DC10" i="10"/>
  <c r="DD10" i="10"/>
  <c r="DE10" i="10"/>
  <c r="DF10" i="10"/>
  <c r="DG10" i="10"/>
  <c r="DH10" i="10"/>
  <c r="DI10" i="10"/>
  <c r="DJ10" i="10"/>
  <c r="DK10" i="10"/>
  <c r="DL10" i="10"/>
  <c r="DM10" i="10"/>
  <c r="DN10" i="10"/>
  <c r="DO10" i="10"/>
  <c r="DP10" i="10"/>
  <c r="DQ10" i="10"/>
  <c r="DR10" i="10"/>
  <c r="DS10" i="10"/>
  <c r="DT10" i="10"/>
  <c r="DU10" i="10"/>
  <c r="DV10" i="10"/>
  <c r="DW10" i="10"/>
  <c r="DX10" i="10"/>
  <c r="DY10" i="10"/>
  <c r="DZ10" i="10"/>
  <c r="EA10" i="10"/>
  <c r="DA11" i="10"/>
  <c r="DB11" i="10"/>
  <c r="DC11" i="10"/>
  <c r="DD11" i="10"/>
  <c r="DE11" i="10"/>
  <c r="DF11" i="10"/>
  <c r="DG11" i="10"/>
  <c r="DH11" i="10"/>
  <c r="DI11" i="10"/>
  <c r="DJ11" i="10"/>
  <c r="DK11" i="10"/>
  <c r="DL11" i="10"/>
  <c r="DM11" i="10"/>
  <c r="DN11" i="10"/>
  <c r="DO11" i="10"/>
  <c r="DP11" i="10"/>
  <c r="DQ11" i="10"/>
  <c r="DR11" i="10"/>
  <c r="DS11" i="10"/>
  <c r="DT11" i="10"/>
  <c r="DU11" i="10"/>
  <c r="DV11" i="10"/>
  <c r="DW11" i="10"/>
  <c r="DX11" i="10"/>
  <c r="DY11" i="10"/>
  <c r="DZ11" i="10"/>
  <c r="EA11" i="10"/>
  <c r="DA12" i="10"/>
  <c r="DB12" i="10"/>
  <c r="DC12" i="10"/>
  <c r="DD12" i="10"/>
  <c r="DE12" i="10"/>
  <c r="DF12" i="10"/>
  <c r="DG12" i="10"/>
  <c r="DH12" i="10"/>
  <c r="DI12" i="10"/>
  <c r="DJ12" i="10"/>
  <c r="DK12" i="10"/>
  <c r="DL12" i="10"/>
  <c r="DM12" i="10"/>
  <c r="DN12" i="10"/>
  <c r="DO12" i="10"/>
  <c r="DP12" i="10"/>
  <c r="DQ12" i="10"/>
  <c r="DR12" i="10"/>
  <c r="DS12" i="10"/>
  <c r="DT12" i="10"/>
  <c r="DU12" i="10"/>
  <c r="DV12" i="10"/>
  <c r="DW12" i="10"/>
  <c r="DX12" i="10"/>
  <c r="DY12" i="10"/>
  <c r="DZ12" i="10"/>
  <c r="EA12" i="10"/>
  <c r="DA13" i="10"/>
  <c r="DB13" i="10"/>
  <c r="DC13" i="10"/>
  <c r="DD13" i="10"/>
  <c r="DE13" i="10"/>
  <c r="DF13" i="10"/>
  <c r="DG13" i="10"/>
  <c r="DH13" i="10"/>
  <c r="DI13" i="10"/>
  <c r="DJ13" i="10"/>
  <c r="DK13" i="10"/>
  <c r="DL13" i="10"/>
  <c r="DM13" i="10"/>
  <c r="DN13" i="10"/>
  <c r="DO13" i="10"/>
  <c r="DP13" i="10"/>
  <c r="DQ13" i="10"/>
  <c r="DR13" i="10"/>
  <c r="DS13" i="10"/>
  <c r="DT13" i="10"/>
  <c r="DU13" i="10"/>
  <c r="DV13" i="10"/>
  <c r="DW13" i="10"/>
  <c r="DX13" i="10"/>
  <c r="DY13" i="10"/>
  <c r="DZ13" i="10"/>
  <c r="EA13" i="10"/>
  <c r="DA14" i="10"/>
  <c r="DB14" i="10"/>
  <c r="DC14" i="10"/>
  <c r="DD14" i="10"/>
  <c r="DE14" i="10"/>
  <c r="DF14" i="10"/>
  <c r="DG14" i="10"/>
  <c r="DH14" i="10"/>
  <c r="DI14" i="10"/>
  <c r="DJ14" i="10"/>
  <c r="DK14" i="10"/>
  <c r="DL14" i="10"/>
  <c r="DM14" i="10"/>
  <c r="DN14" i="10"/>
  <c r="DO14" i="10"/>
  <c r="DP14" i="10"/>
  <c r="DQ14" i="10"/>
  <c r="DR14" i="10"/>
  <c r="DS14" i="10"/>
  <c r="DT14" i="10"/>
  <c r="DU14" i="10"/>
  <c r="DV14" i="10"/>
  <c r="DW14" i="10"/>
  <c r="DX14" i="10"/>
  <c r="DY14" i="10"/>
  <c r="DZ14" i="10"/>
  <c r="EA14" i="10"/>
  <c r="DA15" i="10"/>
  <c r="DB15" i="10"/>
  <c r="DC15" i="10"/>
  <c r="DD15" i="10"/>
  <c r="DE15" i="10"/>
  <c r="DF15" i="10"/>
  <c r="DG15" i="10"/>
  <c r="DH15" i="10"/>
  <c r="DI15" i="10"/>
  <c r="DJ15" i="10"/>
  <c r="DK15" i="10"/>
  <c r="DL15" i="10"/>
  <c r="DM15" i="10"/>
  <c r="DN15" i="10"/>
  <c r="DO15" i="10"/>
  <c r="DP15" i="10"/>
  <c r="DQ15" i="10"/>
  <c r="DR15" i="10"/>
  <c r="DS15" i="10"/>
  <c r="DT15" i="10"/>
  <c r="DU15" i="10"/>
  <c r="DV15" i="10"/>
  <c r="DW15" i="10"/>
  <c r="DX15" i="10"/>
  <c r="DY15" i="10"/>
  <c r="DZ15" i="10"/>
  <c r="EA15" i="10"/>
  <c r="DA16" i="10"/>
  <c r="DB16" i="10"/>
  <c r="DC16" i="10"/>
  <c r="DD16" i="10"/>
  <c r="DE16" i="10"/>
  <c r="DF16" i="10"/>
  <c r="DG16" i="10"/>
  <c r="DH16" i="10"/>
  <c r="DI16" i="10"/>
  <c r="DJ16" i="10"/>
  <c r="DK16" i="10"/>
  <c r="DL16" i="10"/>
  <c r="DM16" i="10"/>
  <c r="DN16" i="10"/>
  <c r="DO16" i="10"/>
  <c r="DP16" i="10"/>
  <c r="DQ16" i="10"/>
  <c r="DR16" i="10"/>
  <c r="DS16" i="10"/>
  <c r="DT16" i="10"/>
  <c r="DU16" i="10"/>
  <c r="DV16" i="10"/>
  <c r="DW16" i="10"/>
  <c r="DX16" i="10"/>
  <c r="DY16" i="10"/>
  <c r="DZ16" i="10"/>
  <c r="EA16" i="10"/>
  <c r="DA17" i="10"/>
  <c r="DB17" i="10"/>
  <c r="DC17" i="10"/>
  <c r="DD17" i="10"/>
  <c r="DE17" i="10"/>
  <c r="DF17" i="10"/>
  <c r="DG17" i="10"/>
  <c r="DH17" i="10"/>
  <c r="DI17" i="10"/>
  <c r="DJ17" i="10"/>
  <c r="DK17" i="10"/>
  <c r="DL17" i="10"/>
  <c r="DM17" i="10"/>
  <c r="DN17" i="10"/>
  <c r="DO17" i="10"/>
  <c r="DP17" i="10"/>
  <c r="DQ17" i="10"/>
  <c r="DR17" i="10"/>
  <c r="DS17" i="10"/>
  <c r="DT17" i="10"/>
  <c r="DU17" i="10"/>
  <c r="DV17" i="10"/>
  <c r="DW17" i="10"/>
  <c r="DX17" i="10"/>
  <c r="DY17" i="10"/>
  <c r="DZ17" i="10"/>
  <c r="EA17" i="10"/>
  <c r="DA18" i="10"/>
  <c r="DB18" i="10"/>
  <c r="DC18" i="10"/>
  <c r="DD18" i="10"/>
  <c r="DE18" i="10"/>
  <c r="DF18" i="10"/>
  <c r="DG18" i="10"/>
  <c r="DH18" i="10"/>
  <c r="DI18" i="10"/>
  <c r="DJ18" i="10"/>
  <c r="DK18" i="10"/>
  <c r="DL18" i="10"/>
  <c r="DM18" i="10"/>
  <c r="DN18" i="10"/>
  <c r="DO18" i="10"/>
  <c r="DP18" i="10"/>
  <c r="DQ18" i="10"/>
  <c r="DR18" i="10"/>
  <c r="DS18" i="10"/>
  <c r="DT18" i="10"/>
  <c r="DU18" i="10"/>
  <c r="DV18" i="10"/>
  <c r="DW18" i="10"/>
  <c r="DX18" i="10"/>
  <c r="DY18" i="10"/>
  <c r="DZ18" i="10"/>
  <c r="EA18" i="10"/>
  <c r="DA19" i="10"/>
  <c r="DB19" i="10"/>
  <c r="DC19" i="10"/>
  <c r="DD19" i="10"/>
  <c r="DE19" i="10"/>
  <c r="DF19" i="10"/>
  <c r="DG19" i="10"/>
  <c r="DH19" i="10"/>
  <c r="DI19" i="10"/>
  <c r="DJ19" i="10"/>
  <c r="DK19" i="10"/>
  <c r="DL19" i="10"/>
  <c r="DM19" i="10"/>
  <c r="DN19" i="10"/>
  <c r="DO19" i="10"/>
  <c r="DP19" i="10"/>
  <c r="DQ19" i="10"/>
  <c r="DR19" i="10"/>
  <c r="DS19" i="10"/>
  <c r="DT19" i="10"/>
  <c r="DU19" i="10"/>
  <c r="DV19" i="10"/>
  <c r="DW19" i="10"/>
  <c r="DX19" i="10"/>
  <c r="DY19" i="10"/>
  <c r="DZ19" i="10"/>
  <c r="EA19" i="10"/>
  <c r="DA20" i="10"/>
  <c r="DB20" i="10"/>
  <c r="DC20" i="10"/>
  <c r="DD20" i="10"/>
  <c r="DE20" i="10"/>
  <c r="DF20" i="10"/>
  <c r="DG20" i="10"/>
  <c r="DH20" i="10"/>
  <c r="DI20" i="10"/>
  <c r="DJ20" i="10"/>
  <c r="DK20" i="10"/>
  <c r="DL20" i="10"/>
  <c r="DM20" i="10"/>
  <c r="DN20" i="10"/>
  <c r="DO20" i="10"/>
  <c r="DP20" i="10"/>
  <c r="DQ20" i="10"/>
  <c r="DR20" i="10"/>
  <c r="DS20" i="10"/>
  <c r="DT20" i="10"/>
  <c r="DU20" i="10"/>
  <c r="DV20" i="10"/>
  <c r="DW20" i="10"/>
  <c r="DX20" i="10"/>
  <c r="DY20" i="10"/>
  <c r="DZ20" i="10"/>
  <c r="EA20" i="10"/>
  <c r="DA21" i="10"/>
  <c r="DB21" i="10"/>
  <c r="DC21" i="10"/>
  <c r="DD21" i="10"/>
  <c r="DE21" i="10"/>
  <c r="DF21" i="10"/>
  <c r="DG21" i="10"/>
  <c r="DH21" i="10"/>
  <c r="DI21" i="10"/>
  <c r="DJ21" i="10"/>
  <c r="DK21" i="10"/>
  <c r="DL21" i="10"/>
  <c r="DM21" i="10"/>
  <c r="DN21" i="10"/>
  <c r="DO21" i="10"/>
  <c r="DP21" i="10"/>
  <c r="DQ21" i="10"/>
  <c r="DR21" i="10"/>
  <c r="DS21" i="10"/>
  <c r="DT21" i="10"/>
  <c r="DU21" i="10"/>
  <c r="DV21" i="10"/>
  <c r="DW21" i="10"/>
  <c r="DX21" i="10"/>
  <c r="DY21" i="10"/>
  <c r="DZ21" i="10"/>
  <c r="EA21" i="10"/>
  <c r="DA22" i="10"/>
  <c r="DB22" i="10"/>
  <c r="DC22" i="10"/>
  <c r="DD22" i="10"/>
  <c r="DE22" i="10"/>
  <c r="DF22" i="10"/>
  <c r="DG22" i="10"/>
  <c r="DH22" i="10"/>
  <c r="DI22" i="10"/>
  <c r="DJ22" i="10"/>
  <c r="DK22" i="10"/>
  <c r="DL22" i="10"/>
  <c r="DM22" i="10"/>
  <c r="DN22" i="10"/>
  <c r="DO22" i="10"/>
  <c r="DP22" i="10"/>
  <c r="DQ22" i="10"/>
  <c r="DR22" i="10"/>
  <c r="DS22" i="10"/>
  <c r="DT22" i="10"/>
  <c r="DU22" i="10"/>
  <c r="DV22" i="10"/>
  <c r="DW22" i="10"/>
  <c r="DX22" i="10"/>
  <c r="DY22" i="10"/>
  <c r="DZ22" i="10"/>
  <c r="EA22" i="10"/>
  <c r="DA23" i="10"/>
  <c r="DB23" i="10"/>
  <c r="DC23" i="10"/>
  <c r="DD23" i="10"/>
  <c r="DE23" i="10"/>
  <c r="DF23" i="10"/>
  <c r="DG23" i="10"/>
  <c r="DH23" i="10"/>
  <c r="DI23" i="10"/>
  <c r="DJ23" i="10"/>
  <c r="DK23" i="10"/>
  <c r="DL23" i="10"/>
  <c r="DM23" i="10"/>
  <c r="DN23" i="10"/>
  <c r="DO23" i="10"/>
  <c r="DP23" i="10"/>
  <c r="DQ23" i="10"/>
  <c r="DR23" i="10"/>
  <c r="DS23" i="10"/>
  <c r="DT23" i="10"/>
  <c r="DU23" i="10"/>
  <c r="DV23" i="10"/>
  <c r="DW23" i="10"/>
  <c r="DX23" i="10"/>
  <c r="DY23" i="10"/>
  <c r="DZ23" i="10"/>
  <c r="EA23" i="10"/>
  <c r="DA24" i="10"/>
  <c r="DB24" i="10"/>
  <c r="DC24" i="10"/>
  <c r="DD24" i="10"/>
  <c r="DE24" i="10"/>
  <c r="DF24" i="10"/>
  <c r="DG24" i="10"/>
  <c r="DH24" i="10"/>
  <c r="DI24" i="10"/>
  <c r="DJ24" i="10"/>
  <c r="DK24" i="10"/>
  <c r="DL24" i="10"/>
  <c r="DM24" i="10"/>
  <c r="DN24" i="10"/>
  <c r="DO24" i="10"/>
  <c r="DP24" i="10"/>
  <c r="DQ24" i="10"/>
  <c r="DR24" i="10"/>
  <c r="DS24" i="10"/>
  <c r="DT24" i="10"/>
  <c r="DU24" i="10"/>
  <c r="DV24" i="10"/>
  <c r="DW24" i="10"/>
  <c r="DX24" i="10"/>
  <c r="DY24" i="10"/>
  <c r="DZ24" i="10"/>
  <c r="EA24" i="10"/>
  <c r="DA25" i="10"/>
  <c r="DB25" i="10"/>
  <c r="DC25" i="10"/>
  <c r="DD25" i="10"/>
  <c r="DE25" i="10"/>
  <c r="DF25" i="10"/>
  <c r="DG25" i="10"/>
  <c r="DH25" i="10"/>
  <c r="DI25" i="10"/>
  <c r="DJ25" i="10"/>
  <c r="DK25" i="10"/>
  <c r="DL25" i="10"/>
  <c r="DM25" i="10"/>
  <c r="DN25" i="10"/>
  <c r="DO25" i="10"/>
  <c r="DP25" i="10"/>
  <c r="DQ25" i="10"/>
  <c r="DR25" i="10"/>
  <c r="DS25" i="10"/>
  <c r="DT25" i="10"/>
  <c r="DU25" i="10"/>
  <c r="DV25" i="10"/>
  <c r="DW25" i="10"/>
  <c r="DX25" i="10"/>
  <c r="DY25" i="10"/>
  <c r="DZ25" i="10"/>
  <c r="EA25" i="10"/>
  <c r="DA26" i="10"/>
  <c r="DB26" i="10"/>
  <c r="DC26" i="10"/>
  <c r="DD26" i="10"/>
  <c r="DE26" i="10"/>
  <c r="DF26" i="10"/>
  <c r="DG26" i="10"/>
  <c r="DH26" i="10"/>
  <c r="DI26" i="10"/>
  <c r="DJ26" i="10"/>
  <c r="DK26" i="10"/>
  <c r="DL26" i="10"/>
  <c r="DM26" i="10"/>
  <c r="DN26" i="10"/>
  <c r="DO26" i="10"/>
  <c r="DP26" i="10"/>
  <c r="DQ26" i="10"/>
  <c r="DR26" i="10"/>
  <c r="DS26" i="10"/>
  <c r="DT26" i="10"/>
  <c r="DU26" i="10"/>
  <c r="DV26" i="10"/>
  <c r="DW26" i="10"/>
  <c r="DX26" i="10"/>
  <c r="DY26" i="10"/>
  <c r="DZ26" i="10"/>
  <c r="EA26" i="10"/>
  <c r="DA27" i="10"/>
  <c r="DB27" i="10"/>
  <c r="DC27" i="10"/>
  <c r="DD27" i="10"/>
  <c r="DE27" i="10"/>
  <c r="DF27" i="10"/>
  <c r="DG27" i="10"/>
  <c r="DH27" i="10"/>
  <c r="DI27" i="10"/>
  <c r="DJ27" i="10"/>
  <c r="DK27" i="10"/>
  <c r="DL27" i="10"/>
  <c r="DM27" i="10"/>
  <c r="DN27" i="10"/>
  <c r="DO27" i="10"/>
  <c r="DP27" i="10"/>
  <c r="DQ27" i="10"/>
  <c r="DR27" i="10"/>
  <c r="DS27" i="10"/>
  <c r="DT27" i="10"/>
  <c r="DU27" i="10"/>
  <c r="DV27" i="10"/>
  <c r="DW27" i="10"/>
  <c r="DX27" i="10"/>
  <c r="DY27" i="10"/>
  <c r="DZ27" i="10"/>
  <c r="EA27" i="10"/>
  <c r="DA28" i="10"/>
  <c r="DB28" i="10"/>
  <c r="DC28" i="10"/>
  <c r="DD28" i="10"/>
  <c r="DE28" i="10"/>
  <c r="DF28" i="10"/>
  <c r="DG28" i="10"/>
  <c r="DH28" i="10"/>
  <c r="DI28" i="10"/>
  <c r="DJ28" i="10"/>
  <c r="DK28" i="10"/>
  <c r="DL28" i="10"/>
  <c r="DM28" i="10"/>
  <c r="DN28" i="10"/>
  <c r="DO28" i="10"/>
  <c r="DP28" i="10"/>
  <c r="DQ28" i="10"/>
  <c r="DR28" i="10"/>
  <c r="DS28" i="10"/>
  <c r="DT28" i="10"/>
  <c r="DU28" i="10"/>
  <c r="DV28" i="10"/>
  <c r="DW28" i="10"/>
  <c r="DX28" i="10"/>
  <c r="DY28" i="10"/>
  <c r="DZ28" i="10"/>
  <c r="EA28" i="10"/>
  <c r="DA29" i="10"/>
  <c r="DB29" i="10"/>
  <c r="DC29" i="10"/>
  <c r="DD29" i="10"/>
  <c r="DE29" i="10"/>
  <c r="DF29" i="10"/>
  <c r="DG29" i="10"/>
  <c r="DH29" i="10"/>
  <c r="DI29" i="10"/>
  <c r="DJ29" i="10"/>
  <c r="DK29" i="10"/>
  <c r="DL29" i="10"/>
  <c r="DM29" i="10"/>
  <c r="DN29" i="10"/>
  <c r="DO29" i="10"/>
  <c r="DP29" i="10"/>
  <c r="DQ29" i="10"/>
  <c r="DR29" i="10"/>
  <c r="DS29" i="10"/>
  <c r="DT29" i="10"/>
  <c r="DU29" i="10"/>
  <c r="DV29" i="10"/>
  <c r="DW29" i="10"/>
  <c r="DX29" i="10"/>
  <c r="DY29" i="10"/>
  <c r="DZ29" i="10"/>
  <c r="EA29" i="10"/>
  <c r="DA30" i="10"/>
  <c r="DB30" i="10"/>
  <c r="DC30" i="10"/>
  <c r="DD30" i="10"/>
  <c r="DE30" i="10"/>
  <c r="DF30" i="10"/>
  <c r="DG30" i="10"/>
  <c r="DH30" i="10"/>
  <c r="DI30" i="10"/>
  <c r="DJ30" i="10"/>
  <c r="DK30" i="10"/>
  <c r="DL30" i="10"/>
  <c r="DM30" i="10"/>
  <c r="DN30" i="10"/>
  <c r="DO30" i="10"/>
  <c r="DP30" i="10"/>
  <c r="DQ30" i="10"/>
  <c r="DR30" i="10"/>
  <c r="DS30" i="10"/>
  <c r="DT30" i="10"/>
  <c r="DU30" i="10"/>
  <c r="DV30" i="10"/>
  <c r="DW30" i="10"/>
  <c r="DX30" i="10"/>
  <c r="DY30" i="10"/>
  <c r="DZ30" i="10"/>
  <c r="EA30" i="10"/>
  <c r="DA31" i="10"/>
  <c r="DB31" i="10"/>
  <c r="DC31" i="10"/>
  <c r="DD31" i="10"/>
  <c r="DE31" i="10"/>
  <c r="DF31" i="10"/>
  <c r="DG31" i="10"/>
  <c r="DH31" i="10"/>
  <c r="DI31" i="10"/>
  <c r="DJ31" i="10"/>
  <c r="DK31" i="10"/>
  <c r="DL31" i="10"/>
  <c r="DM31" i="10"/>
  <c r="DN31" i="10"/>
  <c r="DO31" i="10"/>
  <c r="DP31" i="10"/>
  <c r="DQ31" i="10"/>
  <c r="DR31" i="10"/>
  <c r="DS31" i="10"/>
  <c r="DT31" i="10"/>
  <c r="DU31" i="10"/>
  <c r="DV31" i="10"/>
  <c r="DW31" i="10"/>
  <c r="DX31" i="10"/>
  <c r="DY31" i="10"/>
  <c r="DZ31" i="10"/>
  <c r="EA31" i="10"/>
  <c r="DA32" i="10"/>
  <c r="DB32" i="10"/>
  <c r="DC32" i="10"/>
  <c r="DD32" i="10"/>
  <c r="DE32" i="10"/>
  <c r="DF32" i="10"/>
  <c r="DG32" i="10"/>
  <c r="DH32" i="10"/>
  <c r="DI32" i="10"/>
  <c r="DJ32" i="10"/>
  <c r="DK32" i="10"/>
  <c r="DL32" i="10"/>
  <c r="DM32" i="10"/>
  <c r="DN32" i="10"/>
  <c r="DO32" i="10"/>
  <c r="DP32" i="10"/>
  <c r="DQ32" i="10"/>
  <c r="DR32" i="10"/>
  <c r="DS32" i="10"/>
  <c r="DT32" i="10"/>
  <c r="DU32" i="10"/>
  <c r="DV32" i="10"/>
  <c r="DW32" i="10"/>
  <c r="DX32" i="10"/>
  <c r="DY32" i="10"/>
  <c r="DZ32" i="10"/>
  <c r="EA32" i="10"/>
  <c r="DA33" i="10"/>
  <c r="DB33" i="10"/>
  <c r="DC33" i="10"/>
  <c r="DD33" i="10"/>
  <c r="DE33" i="10"/>
  <c r="DF33" i="10"/>
  <c r="DG33" i="10"/>
  <c r="DH33" i="10"/>
  <c r="DI33" i="10"/>
  <c r="DJ33" i="10"/>
  <c r="DK33" i="10"/>
  <c r="DL33" i="10"/>
  <c r="DM33" i="10"/>
  <c r="DN33" i="10"/>
  <c r="DO33" i="10"/>
  <c r="DP33" i="10"/>
  <c r="DQ33" i="10"/>
  <c r="DR33" i="10"/>
  <c r="DS33" i="10"/>
  <c r="DT33" i="10"/>
  <c r="DU33" i="10"/>
  <c r="DV33" i="10"/>
  <c r="DW33" i="10"/>
  <c r="DX33" i="10"/>
  <c r="DY33" i="10"/>
  <c r="DZ33" i="10"/>
  <c r="EA33" i="10"/>
  <c r="DA34" i="10"/>
  <c r="DB34" i="10"/>
  <c r="DC34" i="10"/>
  <c r="DD34" i="10"/>
  <c r="DE34" i="10"/>
  <c r="DF34" i="10"/>
  <c r="DG34" i="10"/>
  <c r="DH34" i="10"/>
  <c r="DI34" i="10"/>
  <c r="DJ34" i="10"/>
  <c r="DK34" i="10"/>
  <c r="DL34" i="10"/>
  <c r="DM34" i="10"/>
  <c r="DN34" i="10"/>
  <c r="DO34" i="10"/>
  <c r="DP34" i="10"/>
  <c r="DQ34" i="10"/>
  <c r="DR34" i="10"/>
  <c r="DS34" i="10"/>
  <c r="DT34" i="10"/>
  <c r="DU34" i="10"/>
  <c r="DV34" i="10"/>
  <c r="DW34" i="10"/>
  <c r="DX34" i="10"/>
  <c r="DY34" i="10"/>
  <c r="DZ34" i="10"/>
  <c r="EA34" i="10"/>
  <c r="DA35" i="10"/>
  <c r="DB35" i="10"/>
  <c r="DC35" i="10"/>
  <c r="DD35" i="10"/>
  <c r="DE35" i="10"/>
  <c r="DF35" i="10"/>
  <c r="DG35" i="10"/>
  <c r="DH35" i="10"/>
  <c r="DI35" i="10"/>
  <c r="DJ35" i="10"/>
  <c r="DK35" i="10"/>
  <c r="DL35" i="10"/>
  <c r="DM35" i="10"/>
  <c r="DN35" i="10"/>
  <c r="DO35" i="10"/>
  <c r="DP35" i="10"/>
  <c r="DQ35" i="10"/>
  <c r="DR35" i="10"/>
  <c r="DS35" i="10"/>
  <c r="DT35" i="10"/>
  <c r="DU35" i="10"/>
  <c r="DV35" i="10"/>
  <c r="DW35" i="10"/>
  <c r="DX35" i="10"/>
  <c r="DY35" i="10"/>
  <c r="DZ35" i="10"/>
  <c r="EA35" i="10"/>
  <c r="DA36" i="10"/>
  <c r="DB36" i="10"/>
  <c r="DC36" i="10"/>
  <c r="DD36" i="10"/>
  <c r="DE36" i="10"/>
  <c r="DF36" i="10"/>
  <c r="DG36" i="10"/>
  <c r="DH36" i="10"/>
  <c r="DI36" i="10"/>
  <c r="DJ36" i="10"/>
  <c r="DK36" i="10"/>
  <c r="DL36" i="10"/>
  <c r="DM36" i="10"/>
  <c r="DN36" i="10"/>
  <c r="DO36" i="10"/>
  <c r="DP36" i="10"/>
  <c r="DQ36" i="10"/>
  <c r="DR36" i="10"/>
  <c r="DS36" i="10"/>
  <c r="DT36" i="10"/>
  <c r="DU36" i="10"/>
  <c r="DV36" i="10"/>
  <c r="DW36" i="10"/>
  <c r="DX36" i="10"/>
  <c r="DY36" i="10"/>
  <c r="DZ36" i="10"/>
  <c r="EA36" i="10"/>
  <c r="DA37" i="10"/>
  <c r="DB37" i="10"/>
  <c r="DC37" i="10"/>
  <c r="DD37" i="10"/>
  <c r="DE37" i="10"/>
  <c r="DF37" i="10"/>
  <c r="DG37" i="10"/>
  <c r="DH37" i="10"/>
  <c r="DI37" i="10"/>
  <c r="DJ37" i="10"/>
  <c r="DK37" i="10"/>
  <c r="DL37" i="10"/>
  <c r="DM37" i="10"/>
  <c r="DN37" i="10"/>
  <c r="DO37" i="10"/>
  <c r="DP37" i="10"/>
  <c r="DQ37" i="10"/>
  <c r="DR37" i="10"/>
  <c r="DS37" i="10"/>
  <c r="DT37" i="10"/>
  <c r="DU37" i="10"/>
  <c r="DV37" i="10"/>
  <c r="DW37" i="10"/>
  <c r="DX37" i="10"/>
  <c r="DY37" i="10"/>
  <c r="DZ37" i="10"/>
  <c r="EA37" i="10"/>
  <c r="DA38" i="10"/>
  <c r="DB38" i="10"/>
  <c r="DC38" i="10"/>
  <c r="DD38" i="10"/>
  <c r="DE38" i="10"/>
  <c r="DF38" i="10"/>
  <c r="DG38" i="10"/>
  <c r="DH38" i="10"/>
  <c r="DI38" i="10"/>
  <c r="DJ38" i="10"/>
  <c r="DK38" i="10"/>
  <c r="DL38" i="10"/>
  <c r="DM38" i="10"/>
  <c r="DN38" i="10"/>
  <c r="DO38" i="10"/>
  <c r="DP38" i="10"/>
  <c r="DQ38" i="10"/>
  <c r="DR38" i="10"/>
  <c r="DS38" i="10"/>
  <c r="DT38" i="10"/>
  <c r="DU38" i="10"/>
  <c r="DV38" i="10"/>
  <c r="DW38" i="10"/>
  <c r="DX38" i="10"/>
  <c r="DY38" i="10"/>
  <c r="DZ38" i="10"/>
  <c r="EA38" i="10"/>
  <c r="DA39" i="10"/>
  <c r="DB39" i="10"/>
  <c r="DC39" i="10"/>
  <c r="DD39" i="10"/>
  <c r="DE39" i="10"/>
  <c r="DF39" i="10"/>
  <c r="DG39" i="10"/>
  <c r="DH39" i="10"/>
  <c r="DI39" i="10"/>
  <c r="DJ39" i="10"/>
  <c r="DK39" i="10"/>
  <c r="DL39" i="10"/>
  <c r="DM39" i="10"/>
  <c r="DN39" i="10"/>
  <c r="DO39" i="10"/>
  <c r="DP39" i="10"/>
  <c r="DQ39" i="10"/>
  <c r="DR39" i="10"/>
  <c r="DS39" i="10"/>
  <c r="DT39" i="10"/>
  <c r="DU39" i="10"/>
  <c r="DV39" i="10"/>
  <c r="DW39" i="10"/>
  <c r="DX39" i="10"/>
  <c r="DY39" i="10"/>
  <c r="DZ39" i="10"/>
  <c r="EA39" i="10"/>
  <c r="DA40" i="10"/>
  <c r="DB40" i="10"/>
  <c r="DC40" i="10"/>
  <c r="DD40" i="10"/>
  <c r="DE40" i="10"/>
  <c r="DF40" i="10"/>
  <c r="DG40" i="10"/>
  <c r="DH40" i="10"/>
  <c r="DI40" i="10"/>
  <c r="DJ40" i="10"/>
  <c r="DK40" i="10"/>
  <c r="DL40" i="10"/>
  <c r="DM40" i="10"/>
  <c r="DN40" i="10"/>
  <c r="DO40" i="10"/>
  <c r="DP40" i="10"/>
  <c r="DQ40" i="10"/>
  <c r="DR40" i="10"/>
  <c r="DS40" i="10"/>
  <c r="DT40" i="10"/>
  <c r="DU40" i="10"/>
  <c r="DV40" i="10"/>
  <c r="DW40" i="10"/>
  <c r="DX40" i="10"/>
  <c r="DY40" i="10"/>
  <c r="DZ40" i="10"/>
  <c r="EA40" i="10"/>
  <c r="DA41" i="10"/>
  <c r="DB41" i="10"/>
  <c r="DC41" i="10"/>
  <c r="DD41" i="10"/>
  <c r="DE41" i="10"/>
  <c r="DF41" i="10"/>
  <c r="DG41" i="10"/>
  <c r="DH41" i="10"/>
  <c r="DI41" i="10"/>
  <c r="DJ41" i="10"/>
  <c r="DK41" i="10"/>
  <c r="DL41" i="10"/>
  <c r="DM41" i="10"/>
  <c r="DN41" i="10"/>
  <c r="DO41" i="10"/>
  <c r="DP41" i="10"/>
  <c r="DQ41" i="10"/>
  <c r="DR41" i="10"/>
  <c r="DS41" i="10"/>
  <c r="DT41" i="10"/>
  <c r="DU41" i="10"/>
  <c r="DV41" i="10"/>
  <c r="DW41" i="10"/>
  <c r="DX41" i="10"/>
  <c r="DY41" i="10"/>
  <c r="DZ41" i="10"/>
  <c r="EA41" i="10"/>
  <c r="DA42" i="10"/>
  <c r="DB42" i="10"/>
  <c r="DC42" i="10"/>
  <c r="DD42" i="10"/>
  <c r="DE42" i="10"/>
  <c r="DF42" i="10"/>
  <c r="DG42" i="10"/>
  <c r="DH42" i="10"/>
  <c r="DI42" i="10"/>
  <c r="DJ42" i="10"/>
  <c r="DK42" i="10"/>
  <c r="DL42" i="10"/>
  <c r="DM42" i="10"/>
  <c r="DN42" i="10"/>
  <c r="DO42" i="10"/>
  <c r="DP42" i="10"/>
  <c r="DQ42" i="10"/>
  <c r="DR42" i="10"/>
  <c r="DS42" i="10"/>
  <c r="DT42" i="10"/>
  <c r="DU42" i="10"/>
  <c r="DV42" i="10"/>
  <c r="DW42" i="10"/>
  <c r="DX42" i="10"/>
  <c r="DY42" i="10"/>
  <c r="DZ42" i="10"/>
  <c r="EA42" i="10"/>
  <c r="DA43" i="10"/>
  <c r="DB43" i="10"/>
  <c r="DC43" i="10"/>
  <c r="DD43" i="10"/>
  <c r="DE43" i="10"/>
  <c r="DF43" i="10"/>
  <c r="DG43" i="10"/>
  <c r="DH43" i="10"/>
  <c r="DI43" i="10"/>
  <c r="DJ43" i="10"/>
  <c r="DK43" i="10"/>
  <c r="DL43" i="10"/>
  <c r="DM43" i="10"/>
  <c r="DN43" i="10"/>
  <c r="DO43" i="10"/>
  <c r="DP43" i="10"/>
  <c r="DQ43" i="10"/>
  <c r="DR43" i="10"/>
  <c r="DS43" i="10"/>
  <c r="DT43" i="10"/>
  <c r="DU43" i="10"/>
  <c r="DV43" i="10"/>
  <c r="DW43" i="10"/>
  <c r="DX43" i="10"/>
  <c r="DY43" i="10"/>
  <c r="DZ43" i="10"/>
  <c r="EA43" i="10"/>
  <c r="DA44" i="10"/>
  <c r="DB44" i="10"/>
  <c r="DC44" i="10"/>
  <c r="DD44" i="10"/>
  <c r="DE44" i="10"/>
  <c r="DF44" i="10"/>
  <c r="DG44" i="10"/>
  <c r="DH44" i="10"/>
  <c r="DI44" i="10"/>
  <c r="DJ44" i="10"/>
  <c r="DK44" i="10"/>
  <c r="DL44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DA45" i="10"/>
  <c r="DB45" i="10"/>
  <c r="DC45" i="10"/>
  <c r="DD45" i="10"/>
  <c r="DE45" i="10"/>
  <c r="DF45" i="10"/>
  <c r="DG45" i="10"/>
  <c r="DH45" i="10"/>
  <c r="DI45" i="10"/>
  <c r="DJ45" i="10"/>
  <c r="DK45" i="10"/>
  <c r="DL45" i="10"/>
  <c r="DM45" i="10"/>
  <c r="DN45" i="10"/>
  <c r="DO45" i="10"/>
  <c r="DP45" i="10"/>
  <c r="DQ45" i="10"/>
  <c r="DR45" i="10"/>
  <c r="DS45" i="10"/>
  <c r="DT45" i="10"/>
  <c r="DU45" i="10"/>
  <c r="DV45" i="10"/>
  <c r="DW45" i="10"/>
  <c r="DX45" i="10"/>
  <c r="DY45" i="10"/>
  <c r="DZ45" i="10"/>
  <c r="EA45" i="10"/>
  <c r="DA46" i="10"/>
  <c r="DB46" i="10"/>
  <c r="DC46" i="10"/>
  <c r="DD46" i="10"/>
  <c r="DE46" i="10"/>
  <c r="DF46" i="10"/>
  <c r="DG46" i="10"/>
  <c r="DH46" i="10"/>
  <c r="DI46" i="10"/>
  <c r="DJ46" i="10"/>
  <c r="DK46" i="10"/>
  <c r="DL46" i="10"/>
  <c r="DM46" i="10"/>
  <c r="DN46" i="10"/>
  <c r="DO46" i="10"/>
  <c r="DP46" i="10"/>
  <c r="DQ46" i="10"/>
  <c r="DR46" i="10"/>
  <c r="DS46" i="10"/>
  <c r="DT46" i="10"/>
  <c r="DU46" i="10"/>
  <c r="DV46" i="10"/>
  <c r="DW46" i="10"/>
  <c r="DX46" i="10"/>
  <c r="DY46" i="10"/>
  <c r="DZ46" i="10"/>
  <c r="EA46" i="10"/>
  <c r="DA47" i="10"/>
  <c r="DB47" i="10"/>
  <c r="DC47" i="10"/>
  <c r="DD47" i="10"/>
  <c r="DE47" i="10"/>
  <c r="DF47" i="10"/>
  <c r="DG47" i="10"/>
  <c r="DH47" i="10"/>
  <c r="DI47" i="10"/>
  <c r="DJ47" i="10"/>
  <c r="DK47" i="10"/>
  <c r="DL47" i="10"/>
  <c r="DM47" i="10"/>
  <c r="DN47" i="10"/>
  <c r="DO47" i="10"/>
  <c r="DP47" i="10"/>
  <c r="DQ47" i="10"/>
  <c r="DR47" i="10"/>
  <c r="DS47" i="10"/>
  <c r="DT47" i="10"/>
  <c r="DU47" i="10"/>
  <c r="DV47" i="10"/>
  <c r="DW47" i="10"/>
  <c r="DX47" i="10"/>
  <c r="DY47" i="10"/>
  <c r="DZ47" i="10"/>
  <c r="EA47" i="10"/>
  <c r="DA48" i="10"/>
  <c r="DB48" i="10"/>
  <c r="DC48" i="10"/>
  <c r="DD48" i="10"/>
  <c r="DE48" i="10"/>
  <c r="DF48" i="10"/>
  <c r="DG48" i="10"/>
  <c r="DH48" i="10"/>
  <c r="DI48" i="10"/>
  <c r="DJ48" i="10"/>
  <c r="DK48" i="10"/>
  <c r="DL48" i="10"/>
  <c r="DM48" i="10"/>
  <c r="DN48" i="10"/>
  <c r="DO48" i="10"/>
  <c r="DP48" i="10"/>
  <c r="DQ48" i="10"/>
  <c r="DR48" i="10"/>
  <c r="DS48" i="10"/>
  <c r="DT48" i="10"/>
  <c r="DU48" i="10"/>
  <c r="DV48" i="10"/>
  <c r="DW48" i="10"/>
  <c r="DX48" i="10"/>
  <c r="DY48" i="10"/>
  <c r="DZ48" i="10"/>
  <c r="EA48" i="10"/>
  <c r="DA49" i="10"/>
  <c r="DB49" i="10"/>
  <c r="DC49" i="10"/>
  <c r="DD49" i="10"/>
  <c r="DE49" i="10"/>
  <c r="DF49" i="10"/>
  <c r="DG49" i="10"/>
  <c r="DH49" i="10"/>
  <c r="DI49" i="10"/>
  <c r="DJ49" i="10"/>
  <c r="DK49" i="10"/>
  <c r="DL49" i="10"/>
  <c r="DM49" i="10"/>
  <c r="DN49" i="10"/>
  <c r="DO49" i="10"/>
  <c r="DP49" i="10"/>
  <c r="DQ49" i="10"/>
  <c r="DR49" i="10"/>
  <c r="DS49" i="10"/>
  <c r="DT49" i="10"/>
  <c r="DU49" i="10"/>
  <c r="DV49" i="10"/>
  <c r="DW49" i="10"/>
  <c r="DX49" i="10"/>
  <c r="DY49" i="10"/>
  <c r="DZ49" i="10"/>
  <c r="EA49" i="10"/>
  <c r="DA50" i="10"/>
  <c r="DB50" i="10"/>
  <c r="DC50" i="10"/>
  <c r="DD50" i="10"/>
  <c r="DE50" i="10"/>
  <c r="DF50" i="10"/>
  <c r="DG50" i="10"/>
  <c r="DH50" i="10"/>
  <c r="DI50" i="10"/>
  <c r="DJ50" i="10"/>
  <c r="DK50" i="10"/>
  <c r="DL50" i="10"/>
  <c r="DM50" i="10"/>
  <c r="DN50" i="10"/>
  <c r="DO50" i="10"/>
  <c r="DP50" i="10"/>
  <c r="DQ50" i="10"/>
  <c r="DR50" i="10"/>
  <c r="DS50" i="10"/>
  <c r="DT50" i="10"/>
  <c r="DU50" i="10"/>
  <c r="DV50" i="10"/>
  <c r="DW50" i="10"/>
  <c r="DX50" i="10"/>
  <c r="DY50" i="10"/>
  <c r="DZ50" i="10"/>
  <c r="EA50" i="10"/>
  <c r="DA51" i="10"/>
  <c r="DB51" i="10"/>
  <c r="DC51" i="10"/>
  <c r="DD51" i="10"/>
  <c r="DE51" i="10"/>
  <c r="DF51" i="10"/>
  <c r="DG51" i="10"/>
  <c r="DH51" i="10"/>
  <c r="DI51" i="10"/>
  <c r="DJ51" i="10"/>
  <c r="DK51" i="10"/>
  <c r="DL51" i="10"/>
  <c r="DM51" i="10"/>
  <c r="DN51" i="10"/>
  <c r="DO51" i="10"/>
  <c r="DP51" i="10"/>
  <c r="DQ51" i="10"/>
  <c r="DR51" i="10"/>
  <c r="DS51" i="10"/>
  <c r="DT51" i="10"/>
  <c r="DU51" i="10"/>
  <c r="DV51" i="10"/>
  <c r="DW51" i="10"/>
  <c r="DX51" i="10"/>
  <c r="DY51" i="10"/>
  <c r="DZ51" i="10"/>
  <c r="EA51" i="10"/>
  <c r="EA3" i="10"/>
  <c r="DZ3" i="10"/>
  <c r="DY3" i="10"/>
  <c r="DX3" i="10"/>
  <c r="DW3" i="10"/>
  <c r="DV3" i="10"/>
  <c r="DU3" i="10"/>
  <c r="DT3" i="10"/>
  <c r="DN3" i="10"/>
  <c r="DG3" i="10"/>
  <c r="FO4" i="11"/>
  <c r="FP4" i="11"/>
  <c r="FQ4" i="11"/>
  <c r="FR4" i="11"/>
  <c r="FS4" i="11"/>
  <c r="FT4" i="11"/>
  <c r="FU4" i="11"/>
  <c r="FV4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FO5" i="11"/>
  <c r="FP5" i="11"/>
  <c r="FQ5" i="11"/>
  <c r="FR5" i="11"/>
  <c r="FS5" i="11"/>
  <c r="FT5" i="11"/>
  <c r="FU5" i="11"/>
  <c r="FV5" i="11"/>
  <c r="FW5" i="11"/>
  <c r="FX5" i="11"/>
  <c r="FY5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FO6" i="11"/>
  <c r="FP6" i="11"/>
  <c r="FQ6" i="11"/>
  <c r="FR6" i="11"/>
  <c r="FS6" i="11"/>
  <c r="FT6" i="11"/>
  <c r="FU6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FO7" i="11"/>
  <c r="FP7" i="11"/>
  <c r="FQ7" i="11"/>
  <c r="FR7" i="11"/>
  <c r="FS7" i="11"/>
  <c r="FT7" i="11"/>
  <c r="FU7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FO8" i="11"/>
  <c r="FP8" i="11"/>
  <c r="FQ8" i="11"/>
  <c r="FR8" i="11"/>
  <c r="FS8" i="11"/>
  <c r="FT8" i="11"/>
  <c r="FU8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FO9" i="11"/>
  <c r="FP9" i="11"/>
  <c r="FQ9" i="11"/>
  <c r="FR9" i="11"/>
  <c r="FS9" i="11"/>
  <c r="FT9" i="11"/>
  <c r="FU9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FO10" i="11"/>
  <c r="FP10" i="11"/>
  <c r="FQ10" i="11"/>
  <c r="FR10" i="11"/>
  <c r="FS10" i="11"/>
  <c r="FT10" i="11"/>
  <c r="FU10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FO11" i="11"/>
  <c r="FP11" i="11"/>
  <c r="FQ11" i="11"/>
  <c r="FR11" i="11"/>
  <c r="FS11" i="11"/>
  <c r="FT11" i="11"/>
  <c r="FU11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FO12" i="11"/>
  <c r="FP12" i="11"/>
  <c r="FQ12" i="11"/>
  <c r="FR12" i="11"/>
  <c r="FS12" i="11"/>
  <c r="FT12" i="11"/>
  <c r="FU12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FO13" i="11"/>
  <c r="FP13" i="11"/>
  <c r="FQ13" i="11"/>
  <c r="FR13" i="11"/>
  <c r="FS13" i="11"/>
  <c r="FT13" i="11"/>
  <c r="FU13" i="11"/>
  <c r="FV13" i="11"/>
  <c r="FW13" i="11"/>
  <c r="FX13" i="11"/>
  <c r="FY13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FO14" i="11"/>
  <c r="FP14" i="11"/>
  <c r="FQ14" i="11"/>
  <c r="FR14" i="11"/>
  <c r="FS14" i="11"/>
  <c r="FT14" i="11"/>
  <c r="FU14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FO15" i="11"/>
  <c r="FP15" i="11"/>
  <c r="FQ15" i="11"/>
  <c r="FR15" i="11"/>
  <c r="FS15" i="11"/>
  <c r="FT15" i="11"/>
  <c r="FU15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FO16" i="11"/>
  <c r="FP16" i="11"/>
  <c r="FQ16" i="11"/>
  <c r="FR16" i="11"/>
  <c r="FS16" i="11"/>
  <c r="FT16" i="11"/>
  <c r="FU16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FO17" i="11"/>
  <c r="FP17" i="11"/>
  <c r="FQ17" i="11"/>
  <c r="FR17" i="11"/>
  <c r="FS17" i="11"/>
  <c r="FT17" i="11"/>
  <c r="FU17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FO18" i="11"/>
  <c r="FP18" i="11"/>
  <c r="FQ18" i="11"/>
  <c r="FR18" i="11"/>
  <c r="FS18" i="11"/>
  <c r="FT18" i="11"/>
  <c r="FU18" i="11"/>
  <c r="FV18" i="11"/>
  <c r="FW18" i="11"/>
  <c r="FX18" i="11"/>
  <c r="FY18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FO19" i="11"/>
  <c r="FP19" i="11"/>
  <c r="FQ19" i="11"/>
  <c r="FR19" i="11"/>
  <c r="FS19" i="11"/>
  <c r="FT19" i="11"/>
  <c r="FU19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FO20" i="11"/>
  <c r="FP20" i="11"/>
  <c r="FQ20" i="11"/>
  <c r="FR20" i="11"/>
  <c r="FS20" i="11"/>
  <c r="FT20" i="11"/>
  <c r="FU20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FO21" i="11"/>
  <c r="FP21" i="11"/>
  <c r="FQ21" i="11"/>
  <c r="FR21" i="11"/>
  <c r="FS21" i="11"/>
  <c r="FT21" i="11"/>
  <c r="FU21" i="11"/>
  <c r="FV21" i="11"/>
  <c r="FW21" i="11"/>
  <c r="FX21" i="11"/>
  <c r="FY21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FO22" i="11"/>
  <c r="FP22" i="11"/>
  <c r="FQ22" i="11"/>
  <c r="FR22" i="11"/>
  <c r="FS22" i="11"/>
  <c r="FT22" i="11"/>
  <c r="FU22" i="11"/>
  <c r="FV22" i="11"/>
  <c r="FW22" i="11"/>
  <c r="FX22" i="11"/>
  <c r="FY22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FO23" i="11"/>
  <c r="FP23" i="11"/>
  <c r="FQ23" i="11"/>
  <c r="FR23" i="11"/>
  <c r="FS23" i="11"/>
  <c r="FT23" i="11"/>
  <c r="FU23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FO24" i="11"/>
  <c r="FP24" i="11"/>
  <c r="FQ24" i="11"/>
  <c r="FR24" i="11"/>
  <c r="FS24" i="11"/>
  <c r="FT24" i="11"/>
  <c r="FU24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FO25" i="11"/>
  <c r="FP25" i="11"/>
  <c r="FQ25" i="11"/>
  <c r="FR25" i="11"/>
  <c r="FS25" i="11"/>
  <c r="FT25" i="11"/>
  <c r="FU25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FO26" i="11"/>
  <c r="FP26" i="11"/>
  <c r="FQ26" i="11"/>
  <c r="FR26" i="11"/>
  <c r="FS26" i="11"/>
  <c r="FT26" i="11"/>
  <c r="FU26" i="11"/>
  <c r="FV26" i="11"/>
  <c r="FW26" i="11"/>
  <c r="FX26" i="11"/>
  <c r="FY26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FO27" i="11"/>
  <c r="FP27" i="11"/>
  <c r="FQ27" i="11"/>
  <c r="FR27" i="11"/>
  <c r="FS27" i="11"/>
  <c r="FT27" i="11"/>
  <c r="FU27" i="11"/>
  <c r="FV27" i="11"/>
  <c r="FW27" i="11"/>
  <c r="FX27" i="11"/>
  <c r="FY27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FO28" i="11"/>
  <c r="FP28" i="11"/>
  <c r="FQ28" i="11"/>
  <c r="FR28" i="11"/>
  <c r="FS28" i="11"/>
  <c r="FT28" i="11"/>
  <c r="FU28" i="11"/>
  <c r="FV28" i="11"/>
  <c r="FW28" i="11"/>
  <c r="FX28" i="11"/>
  <c r="FY28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FO29" i="11"/>
  <c r="FP29" i="11"/>
  <c r="FQ29" i="11"/>
  <c r="FR29" i="11"/>
  <c r="FS29" i="11"/>
  <c r="FT29" i="11"/>
  <c r="FU29" i="11"/>
  <c r="FV29" i="11"/>
  <c r="FW29" i="11"/>
  <c r="FX29" i="11"/>
  <c r="FY29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FO30" i="11"/>
  <c r="FP30" i="11"/>
  <c r="FQ30" i="11"/>
  <c r="FR30" i="11"/>
  <c r="FS30" i="11"/>
  <c r="FT30" i="11"/>
  <c r="FU30" i="11"/>
  <c r="FV30" i="11"/>
  <c r="FW30" i="11"/>
  <c r="FX30" i="11"/>
  <c r="FY30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FO31" i="11"/>
  <c r="FP31" i="11"/>
  <c r="FQ31" i="11"/>
  <c r="FR31" i="11"/>
  <c r="FS31" i="11"/>
  <c r="FT31" i="11"/>
  <c r="FU31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FO32" i="11"/>
  <c r="FP32" i="11"/>
  <c r="FQ32" i="11"/>
  <c r="FR32" i="11"/>
  <c r="FS32" i="11"/>
  <c r="FT32" i="11"/>
  <c r="FU32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FO33" i="11"/>
  <c r="FP33" i="11"/>
  <c r="FQ33" i="11"/>
  <c r="FR33" i="11"/>
  <c r="FS33" i="11"/>
  <c r="FT33" i="11"/>
  <c r="FU33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FO34" i="11"/>
  <c r="FP34" i="11"/>
  <c r="FQ34" i="11"/>
  <c r="FR34" i="11"/>
  <c r="FS34" i="11"/>
  <c r="FT34" i="11"/>
  <c r="FU34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FO35" i="11"/>
  <c r="FP35" i="11"/>
  <c r="FQ35" i="11"/>
  <c r="FR35" i="11"/>
  <c r="FS35" i="11"/>
  <c r="FT35" i="11"/>
  <c r="FU35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FO36" i="11"/>
  <c r="FP36" i="11"/>
  <c r="FQ36" i="11"/>
  <c r="FR36" i="11"/>
  <c r="FS36" i="11"/>
  <c r="FT36" i="11"/>
  <c r="FU36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FO37" i="11"/>
  <c r="FP37" i="11"/>
  <c r="FQ37" i="11"/>
  <c r="FR37" i="11"/>
  <c r="FS37" i="11"/>
  <c r="FT37" i="11"/>
  <c r="FU37" i="11"/>
  <c r="FV37" i="11"/>
  <c r="FW37" i="11"/>
  <c r="FX37" i="11"/>
  <c r="FY37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FO38" i="11"/>
  <c r="FP38" i="11"/>
  <c r="FQ38" i="11"/>
  <c r="FR38" i="11"/>
  <c r="FS38" i="11"/>
  <c r="FT38" i="11"/>
  <c r="FU38" i="11"/>
  <c r="FV38" i="11"/>
  <c r="FW38" i="11"/>
  <c r="FX38" i="11"/>
  <c r="FY38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FO39" i="11"/>
  <c r="FP39" i="11"/>
  <c r="FQ39" i="11"/>
  <c r="FR39" i="11"/>
  <c r="FS39" i="11"/>
  <c r="FT39" i="11"/>
  <c r="FU39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FO40" i="11"/>
  <c r="FP40" i="11"/>
  <c r="FQ40" i="11"/>
  <c r="FR40" i="11"/>
  <c r="FS40" i="11"/>
  <c r="FT40" i="11"/>
  <c r="FU40" i="11"/>
  <c r="FV40" i="11"/>
  <c r="FW40" i="11"/>
  <c r="FX40" i="11"/>
  <c r="FY40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FO41" i="11"/>
  <c r="FP41" i="11"/>
  <c r="FQ41" i="11"/>
  <c r="FR41" i="11"/>
  <c r="FS41" i="11"/>
  <c r="FT41" i="11"/>
  <c r="FU41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FO42" i="11"/>
  <c r="FP42" i="11"/>
  <c r="FQ42" i="11"/>
  <c r="FR42" i="11"/>
  <c r="FS42" i="11"/>
  <c r="FT42" i="11"/>
  <c r="FU42" i="11"/>
  <c r="FV42" i="11"/>
  <c r="FW42" i="11"/>
  <c r="FX42" i="11"/>
  <c r="FY42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FO43" i="11"/>
  <c r="FP43" i="11"/>
  <c r="FQ43" i="11"/>
  <c r="FR43" i="11"/>
  <c r="FS43" i="11"/>
  <c r="FT43" i="11"/>
  <c r="FU43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FO44" i="11"/>
  <c r="FP44" i="11"/>
  <c r="FQ44" i="11"/>
  <c r="FR44" i="11"/>
  <c r="FS44" i="11"/>
  <c r="FT44" i="11"/>
  <c r="FU44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FO45" i="11"/>
  <c r="FP45" i="11"/>
  <c r="FQ45" i="11"/>
  <c r="FR45" i="11"/>
  <c r="FS45" i="11"/>
  <c r="FT45" i="11"/>
  <c r="FU45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FO46" i="11"/>
  <c r="FP46" i="11"/>
  <c r="FQ46" i="11"/>
  <c r="FR46" i="11"/>
  <c r="FS46" i="11"/>
  <c r="FT46" i="11"/>
  <c r="FU46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FO47" i="11"/>
  <c r="FP47" i="11"/>
  <c r="FQ47" i="11"/>
  <c r="FR47" i="11"/>
  <c r="FS47" i="11"/>
  <c r="FT47" i="11"/>
  <c r="FU47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FO48" i="11"/>
  <c r="FP48" i="11"/>
  <c r="FQ48" i="11"/>
  <c r="FR48" i="11"/>
  <c r="FS48" i="11"/>
  <c r="FT48" i="11"/>
  <c r="FU48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FO49" i="11"/>
  <c r="FP49" i="11"/>
  <c r="FQ49" i="11"/>
  <c r="FR49" i="11"/>
  <c r="FS49" i="11"/>
  <c r="FT49" i="11"/>
  <c r="FU49" i="11"/>
  <c r="FV49" i="11"/>
  <c r="FW49" i="11"/>
  <c r="FX49" i="11"/>
  <c r="FY49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FO50" i="11"/>
  <c r="FP50" i="11"/>
  <c r="FQ50" i="11"/>
  <c r="FR50" i="11"/>
  <c r="FS50" i="11"/>
  <c r="FT50" i="11"/>
  <c r="FU50" i="11"/>
  <c r="FV50" i="11"/>
  <c r="FW50" i="11"/>
  <c r="FX50" i="11"/>
  <c r="FY50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FO51" i="11"/>
  <c r="FP51" i="11"/>
  <c r="FQ51" i="11"/>
  <c r="FR51" i="11"/>
  <c r="FS51" i="11"/>
  <c r="FT51" i="11"/>
  <c r="FU51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FO54" i="11"/>
  <c r="FP54" i="11"/>
  <c r="FQ54" i="11"/>
  <c r="FR54" i="11"/>
  <c r="FS54" i="11"/>
  <c r="FT54" i="11"/>
  <c r="FU54" i="11"/>
  <c r="FV54" i="11"/>
  <c r="FW54" i="11"/>
  <c r="FX54" i="11"/>
  <c r="FY54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R3" i="11"/>
  <c r="HQ3" i="11"/>
  <c r="HP3" i="11"/>
  <c r="HO3" i="11"/>
  <c r="HN3" i="11"/>
  <c r="HM3" i="11"/>
  <c r="HL3" i="11"/>
  <c r="HB3" i="11"/>
  <c r="V5" i="20"/>
  <c r="L5" i="20"/>
  <c r="L45" i="20" s="1"/>
  <c r="GI61" i="33"/>
  <c r="GH61" i="33"/>
  <c r="AE5" i="20" s="1"/>
  <c r="AE45" i="20" s="1"/>
  <c r="GG61" i="33"/>
  <c r="GF61" i="33"/>
  <c r="GE61" i="33"/>
  <c r="GD61" i="33"/>
  <c r="GC61" i="33"/>
  <c r="GB61" i="33"/>
  <c r="GA61" i="33"/>
  <c r="FZ61" i="33"/>
  <c r="FY61" i="33"/>
  <c r="FX61" i="33"/>
  <c r="FW61" i="33"/>
  <c r="FV61" i="33"/>
  <c r="FU61" i="33"/>
  <c r="FT61" i="33"/>
  <c r="FS61" i="33"/>
  <c r="FR61" i="33"/>
  <c r="FQ61" i="33"/>
  <c r="FP61" i="33"/>
  <c r="FO61" i="33"/>
  <c r="FN61" i="33"/>
  <c r="FM61" i="33"/>
  <c r="FL61" i="33"/>
  <c r="FK61" i="33"/>
  <c r="FJ61" i="33"/>
  <c r="FI61" i="33"/>
  <c r="FH61" i="33"/>
  <c r="FG61" i="33"/>
  <c r="FF61" i="33"/>
  <c r="FE61" i="33"/>
  <c r="FD61" i="33"/>
  <c r="FC61" i="33"/>
  <c r="FB61" i="33"/>
  <c r="FA61" i="33"/>
  <c r="EZ61" i="33"/>
  <c r="EY61" i="33"/>
  <c r="EX61" i="33"/>
  <c r="EW61" i="33"/>
  <c r="EV61" i="33"/>
  <c r="EU61" i="33"/>
  <c r="ET61" i="33"/>
  <c r="ES61" i="33"/>
  <c r="ER61" i="33"/>
  <c r="EQ61" i="33"/>
  <c r="EP61" i="33"/>
  <c r="EO61" i="33"/>
  <c r="EN61" i="33"/>
  <c r="EM61" i="33"/>
  <c r="EL61" i="33"/>
  <c r="EK61" i="33"/>
  <c r="EJ61" i="33"/>
  <c r="EI61" i="33"/>
  <c r="EH61" i="33"/>
  <c r="EG61" i="33"/>
  <c r="EF61" i="33"/>
  <c r="EE61" i="33"/>
  <c r="ED61" i="33"/>
  <c r="F19" i="42" s="1"/>
  <c r="EC61" i="33"/>
  <c r="EB61" i="33"/>
  <c r="E19" i="42" s="1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DL61" i="33"/>
  <c r="DK61" i="33"/>
  <c r="D19" i="42" s="1"/>
  <c r="DJ61" i="33"/>
  <c r="DI61" i="33"/>
  <c r="DH61" i="33"/>
  <c r="DG61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S61" i="33"/>
  <c r="CR61" i="33"/>
  <c r="CQ61" i="33"/>
  <c r="CP61" i="33"/>
  <c r="CO61" i="33"/>
  <c r="CN61" i="33"/>
  <c r="CM61" i="33"/>
  <c r="CL61" i="33"/>
  <c r="CK61" i="33"/>
  <c r="CJ61" i="33"/>
  <c r="CI61" i="33"/>
  <c r="CH61" i="33"/>
  <c r="CG61" i="33"/>
  <c r="CF61" i="33"/>
  <c r="CE61" i="33"/>
  <c r="H19" i="42" s="1"/>
  <c r="CD61" i="33"/>
  <c r="CC61" i="33"/>
  <c r="CB61" i="33"/>
  <c r="CA61" i="33"/>
  <c r="C19" i="42" s="1"/>
  <c r="BZ61" i="33"/>
  <c r="BY61" i="33"/>
  <c r="BX61" i="33"/>
  <c r="BW61" i="33"/>
  <c r="BV61" i="33"/>
  <c r="B19" i="42" s="1"/>
  <c r="BU61" i="33"/>
  <c r="BT61" i="33"/>
  <c r="BR61" i="33"/>
  <c r="BQ61" i="33"/>
  <c r="GK4" i="33"/>
  <c r="GL4" i="33"/>
  <c r="GM4" i="33"/>
  <c r="GN4" i="33"/>
  <c r="GO4" i="33"/>
  <c r="GP4" i="33"/>
  <c r="GQ4" i="33"/>
  <c r="GR4" i="33"/>
  <c r="GS4" i="33"/>
  <c r="GT4" i="33"/>
  <c r="GU4" i="33"/>
  <c r="GV4" i="33"/>
  <c r="GW4" i="33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GK5" i="33"/>
  <c r="GL5" i="33"/>
  <c r="GM5" i="33"/>
  <c r="GN5" i="33"/>
  <c r="GO5" i="33"/>
  <c r="GP5" i="33"/>
  <c r="GQ5" i="33"/>
  <c r="GR5" i="33"/>
  <c r="GS5" i="33"/>
  <c r="GT5" i="33"/>
  <c r="GU5" i="33"/>
  <c r="GV5" i="33"/>
  <c r="GW5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GK6" i="33"/>
  <c r="GL6" i="33"/>
  <c r="GM6" i="33"/>
  <c r="GN6" i="33"/>
  <c r="GO6" i="33"/>
  <c r="GP6" i="33"/>
  <c r="GQ6" i="33"/>
  <c r="GR6" i="33"/>
  <c r="GS6" i="33"/>
  <c r="GT6" i="33"/>
  <c r="GU6" i="33"/>
  <c r="GV6" i="33"/>
  <c r="GW6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GK7" i="33"/>
  <c r="GL7" i="33"/>
  <c r="GM7" i="33"/>
  <c r="GN7" i="33"/>
  <c r="GO7" i="33"/>
  <c r="GP7" i="33"/>
  <c r="GQ7" i="33"/>
  <c r="GR7" i="33"/>
  <c r="GS7" i="33"/>
  <c r="GT7" i="33"/>
  <c r="GU7" i="33"/>
  <c r="GV7" i="33"/>
  <c r="GW7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GK8" i="33"/>
  <c r="GL8" i="33"/>
  <c r="GM8" i="33"/>
  <c r="GN8" i="33"/>
  <c r="GO8" i="33"/>
  <c r="GP8" i="33"/>
  <c r="GQ8" i="33"/>
  <c r="GR8" i="33"/>
  <c r="GS8" i="33"/>
  <c r="GT8" i="33"/>
  <c r="GU8" i="33"/>
  <c r="GV8" i="33"/>
  <c r="GW8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GK9" i="33"/>
  <c r="GL9" i="33"/>
  <c r="GM9" i="33"/>
  <c r="GN9" i="33"/>
  <c r="GO9" i="33"/>
  <c r="GP9" i="33"/>
  <c r="GQ9" i="33"/>
  <c r="GR9" i="33"/>
  <c r="GS9" i="33"/>
  <c r="GT9" i="33"/>
  <c r="GU9" i="33"/>
  <c r="GV9" i="33"/>
  <c r="GW9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GK10" i="33"/>
  <c r="GL10" i="33"/>
  <c r="GM10" i="33"/>
  <c r="GN10" i="33"/>
  <c r="GO10" i="33"/>
  <c r="GP10" i="33"/>
  <c r="GQ10" i="33"/>
  <c r="GR10" i="33"/>
  <c r="GS10" i="33"/>
  <c r="GT10" i="33"/>
  <c r="GU10" i="33"/>
  <c r="GV10" i="33"/>
  <c r="GW10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GK11" i="33"/>
  <c r="GL11" i="33"/>
  <c r="GM11" i="33"/>
  <c r="GN11" i="33"/>
  <c r="GO11" i="33"/>
  <c r="GP11" i="33"/>
  <c r="GQ11" i="33"/>
  <c r="GR11" i="33"/>
  <c r="GS11" i="33"/>
  <c r="GT11" i="33"/>
  <c r="GU11" i="33"/>
  <c r="GV11" i="33"/>
  <c r="GW11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GK12" i="33"/>
  <c r="GL12" i="33"/>
  <c r="GM12" i="33"/>
  <c r="GN12" i="33"/>
  <c r="GO12" i="33"/>
  <c r="GP12" i="33"/>
  <c r="GQ12" i="33"/>
  <c r="GR12" i="33"/>
  <c r="GS12" i="33"/>
  <c r="GT12" i="33"/>
  <c r="GU12" i="33"/>
  <c r="GV12" i="33"/>
  <c r="GW12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GK13" i="33"/>
  <c r="GL13" i="33"/>
  <c r="GM13" i="33"/>
  <c r="GN13" i="33"/>
  <c r="GO13" i="33"/>
  <c r="GP13" i="33"/>
  <c r="GQ13" i="33"/>
  <c r="GR13" i="33"/>
  <c r="GS13" i="33"/>
  <c r="GT13" i="33"/>
  <c r="GU13" i="33"/>
  <c r="GV13" i="33"/>
  <c r="GW13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GK14" i="33"/>
  <c r="GL14" i="33"/>
  <c r="GM14" i="33"/>
  <c r="GN14" i="33"/>
  <c r="GO14" i="33"/>
  <c r="GP14" i="33"/>
  <c r="GQ14" i="33"/>
  <c r="GR14" i="33"/>
  <c r="GS14" i="33"/>
  <c r="GT14" i="33"/>
  <c r="GU14" i="33"/>
  <c r="GV14" i="33"/>
  <c r="GW14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GK15" i="33"/>
  <c r="GL15" i="33"/>
  <c r="GM15" i="33"/>
  <c r="GN15" i="33"/>
  <c r="GO15" i="33"/>
  <c r="GP15" i="33"/>
  <c r="GQ15" i="33"/>
  <c r="GR15" i="33"/>
  <c r="GS15" i="33"/>
  <c r="GT15" i="33"/>
  <c r="GU15" i="33"/>
  <c r="GV15" i="33"/>
  <c r="GW15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GK16" i="33"/>
  <c r="GL16" i="33"/>
  <c r="GM16" i="33"/>
  <c r="GN16" i="33"/>
  <c r="GO16" i="33"/>
  <c r="GP16" i="33"/>
  <c r="GQ16" i="33"/>
  <c r="GR16" i="33"/>
  <c r="GS16" i="33"/>
  <c r="GT16" i="33"/>
  <c r="GU16" i="33"/>
  <c r="GV16" i="33"/>
  <c r="GW16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K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GK17" i="33"/>
  <c r="GL17" i="33"/>
  <c r="GM17" i="33"/>
  <c r="GN17" i="33"/>
  <c r="GO17" i="33"/>
  <c r="GP17" i="33"/>
  <c r="GQ17" i="33"/>
  <c r="GR17" i="33"/>
  <c r="GS17" i="33"/>
  <c r="GT17" i="33"/>
  <c r="GU17" i="33"/>
  <c r="GV17" i="33"/>
  <c r="GW17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GK18" i="33"/>
  <c r="GL18" i="33"/>
  <c r="GM18" i="33"/>
  <c r="GN18" i="33"/>
  <c r="GO18" i="33"/>
  <c r="GP18" i="33"/>
  <c r="GQ18" i="33"/>
  <c r="GR18" i="33"/>
  <c r="GS18" i="33"/>
  <c r="GT18" i="33"/>
  <c r="GU18" i="33"/>
  <c r="GV18" i="33"/>
  <c r="GW18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GK19" i="33"/>
  <c r="GL19" i="33"/>
  <c r="GM19" i="33"/>
  <c r="GN19" i="33"/>
  <c r="GO19" i="33"/>
  <c r="GP19" i="33"/>
  <c r="GQ19" i="33"/>
  <c r="GR19" i="33"/>
  <c r="GS19" i="33"/>
  <c r="GT19" i="33"/>
  <c r="GU19" i="33"/>
  <c r="GV19" i="33"/>
  <c r="GW19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GK20" i="33"/>
  <c r="GL20" i="33"/>
  <c r="GM20" i="33"/>
  <c r="GN20" i="33"/>
  <c r="GO20" i="33"/>
  <c r="GP20" i="33"/>
  <c r="GQ20" i="33"/>
  <c r="GR20" i="33"/>
  <c r="GS20" i="33"/>
  <c r="GT20" i="33"/>
  <c r="GU20" i="33"/>
  <c r="GV20" i="33"/>
  <c r="GW20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GK21" i="33"/>
  <c r="GL21" i="33"/>
  <c r="GM21" i="33"/>
  <c r="GN21" i="33"/>
  <c r="GO21" i="33"/>
  <c r="GP21" i="33"/>
  <c r="GQ21" i="33"/>
  <c r="GR21" i="33"/>
  <c r="GS21" i="33"/>
  <c r="GT21" i="33"/>
  <c r="GU21" i="33"/>
  <c r="GV21" i="33"/>
  <c r="GW21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GK22" i="33"/>
  <c r="GL22" i="33"/>
  <c r="GM22" i="33"/>
  <c r="GN22" i="33"/>
  <c r="GO22" i="33"/>
  <c r="GP22" i="33"/>
  <c r="GQ22" i="33"/>
  <c r="GR22" i="33"/>
  <c r="GS22" i="33"/>
  <c r="GT22" i="33"/>
  <c r="GU22" i="33"/>
  <c r="GV22" i="33"/>
  <c r="GW22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GK23" i="33"/>
  <c r="GL23" i="33"/>
  <c r="GM23" i="33"/>
  <c r="GN23" i="33"/>
  <c r="GO23" i="33"/>
  <c r="GP23" i="33"/>
  <c r="GQ23" i="33"/>
  <c r="GR23" i="33"/>
  <c r="GS23" i="33"/>
  <c r="GT23" i="33"/>
  <c r="GU23" i="33"/>
  <c r="GV23" i="33"/>
  <c r="GW23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GK24" i="33"/>
  <c r="GL24" i="33"/>
  <c r="GM24" i="33"/>
  <c r="GN24" i="33"/>
  <c r="GO24" i="33"/>
  <c r="GP24" i="33"/>
  <c r="GQ24" i="33"/>
  <c r="GR24" i="33"/>
  <c r="GS24" i="33"/>
  <c r="GT24" i="33"/>
  <c r="GU24" i="33"/>
  <c r="GV24" i="33"/>
  <c r="GW24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GK25" i="33"/>
  <c r="GL25" i="33"/>
  <c r="GM25" i="33"/>
  <c r="GN25" i="33"/>
  <c r="GO25" i="33"/>
  <c r="GP25" i="33"/>
  <c r="GQ25" i="33"/>
  <c r="GR25" i="33"/>
  <c r="GS25" i="33"/>
  <c r="GT25" i="33"/>
  <c r="GU25" i="33"/>
  <c r="GV25" i="33"/>
  <c r="GW25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GK26" i="33"/>
  <c r="GL26" i="33"/>
  <c r="GM26" i="33"/>
  <c r="GN26" i="33"/>
  <c r="GO26" i="33"/>
  <c r="GP26" i="33"/>
  <c r="GQ26" i="33"/>
  <c r="GR26" i="33"/>
  <c r="GS26" i="33"/>
  <c r="GT26" i="33"/>
  <c r="GU26" i="33"/>
  <c r="GV26" i="33"/>
  <c r="GW26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GK27" i="33"/>
  <c r="GL27" i="33"/>
  <c r="GM27" i="33"/>
  <c r="GN27" i="33"/>
  <c r="GO27" i="33"/>
  <c r="GP27" i="33"/>
  <c r="GQ27" i="33"/>
  <c r="GR27" i="33"/>
  <c r="GS27" i="33"/>
  <c r="GT27" i="33"/>
  <c r="GU27" i="33"/>
  <c r="GV27" i="33"/>
  <c r="GW27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GK28" i="33"/>
  <c r="GL28" i="33"/>
  <c r="GM28" i="33"/>
  <c r="GN28" i="33"/>
  <c r="GO28" i="33"/>
  <c r="GP28" i="33"/>
  <c r="GQ28" i="33"/>
  <c r="GR28" i="33"/>
  <c r="GS28" i="33"/>
  <c r="GT28" i="33"/>
  <c r="GU28" i="33"/>
  <c r="GV28" i="33"/>
  <c r="GW28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GK29" i="33"/>
  <c r="GL29" i="33"/>
  <c r="GM29" i="33"/>
  <c r="GN29" i="33"/>
  <c r="GO29" i="33"/>
  <c r="GP29" i="33"/>
  <c r="GQ29" i="33"/>
  <c r="GR29" i="33"/>
  <c r="GS29" i="33"/>
  <c r="GT29" i="33"/>
  <c r="GU29" i="33"/>
  <c r="GV29" i="33"/>
  <c r="GW29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GK30" i="33"/>
  <c r="GL30" i="33"/>
  <c r="GM30" i="33"/>
  <c r="GN30" i="33"/>
  <c r="GO30" i="33"/>
  <c r="GP30" i="33"/>
  <c r="GQ30" i="33"/>
  <c r="GR30" i="33"/>
  <c r="GS30" i="33"/>
  <c r="GT30" i="33"/>
  <c r="GU30" i="33"/>
  <c r="GV30" i="33"/>
  <c r="GW30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GK31" i="33"/>
  <c r="GL31" i="33"/>
  <c r="GM31" i="33"/>
  <c r="GN31" i="33"/>
  <c r="GO31" i="33"/>
  <c r="GP31" i="33"/>
  <c r="GQ31" i="33"/>
  <c r="GR31" i="33"/>
  <c r="GS31" i="33"/>
  <c r="GT31" i="33"/>
  <c r="GU31" i="33"/>
  <c r="GV31" i="33"/>
  <c r="GW31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GK32" i="33"/>
  <c r="GL32" i="33"/>
  <c r="GM32" i="33"/>
  <c r="GN32" i="33"/>
  <c r="GO32" i="33"/>
  <c r="GP32" i="33"/>
  <c r="GQ32" i="33"/>
  <c r="GR32" i="33"/>
  <c r="GS32" i="33"/>
  <c r="GT32" i="33"/>
  <c r="GU32" i="33"/>
  <c r="GV32" i="33"/>
  <c r="GW32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GK33" i="33"/>
  <c r="GL33" i="33"/>
  <c r="GM33" i="33"/>
  <c r="GN33" i="33"/>
  <c r="GO33" i="33"/>
  <c r="GP33" i="33"/>
  <c r="GQ33" i="33"/>
  <c r="GR33" i="33"/>
  <c r="GS33" i="33"/>
  <c r="GT33" i="33"/>
  <c r="GU33" i="33"/>
  <c r="GV33" i="33"/>
  <c r="GW33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Q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GK34" i="33"/>
  <c r="GL34" i="33"/>
  <c r="GM34" i="33"/>
  <c r="GN34" i="33"/>
  <c r="GO34" i="33"/>
  <c r="GP34" i="33"/>
  <c r="GQ34" i="33"/>
  <c r="GR34" i="33"/>
  <c r="GS34" i="33"/>
  <c r="GT34" i="33"/>
  <c r="GU34" i="33"/>
  <c r="GV34" i="33"/>
  <c r="GW34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GK35" i="33"/>
  <c r="GL35" i="33"/>
  <c r="GM35" i="33"/>
  <c r="GN35" i="33"/>
  <c r="GO35" i="33"/>
  <c r="GP35" i="33"/>
  <c r="GQ35" i="33"/>
  <c r="GR35" i="33"/>
  <c r="GS35" i="33"/>
  <c r="GT35" i="33"/>
  <c r="GU35" i="33"/>
  <c r="GV35" i="33"/>
  <c r="GW35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GK36" i="33"/>
  <c r="GL36" i="33"/>
  <c r="GM36" i="33"/>
  <c r="GN36" i="33"/>
  <c r="GO36" i="33"/>
  <c r="GP36" i="33"/>
  <c r="GQ36" i="33"/>
  <c r="GR36" i="33"/>
  <c r="GS36" i="33"/>
  <c r="GT36" i="33"/>
  <c r="GU36" i="33"/>
  <c r="GV36" i="33"/>
  <c r="GW36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GK37" i="33"/>
  <c r="GL37" i="33"/>
  <c r="GM37" i="33"/>
  <c r="GN37" i="33"/>
  <c r="GO37" i="33"/>
  <c r="GP37" i="33"/>
  <c r="GQ37" i="33"/>
  <c r="GR37" i="33"/>
  <c r="GS37" i="33"/>
  <c r="GT37" i="33"/>
  <c r="GU37" i="33"/>
  <c r="GV37" i="33"/>
  <c r="GW37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GK38" i="33"/>
  <c r="GL38" i="33"/>
  <c r="GM38" i="33"/>
  <c r="GN38" i="33"/>
  <c r="GO38" i="33"/>
  <c r="GP38" i="33"/>
  <c r="GQ38" i="33"/>
  <c r="GR38" i="33"/>
  <c r="GS38" i="33"/>
  <c r="GT38" i="33"/>
  <c r="GU38" i="33"/>
  <c r="GV38" i="33"/>
  <c r="GW38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GK39" i="33"/>
  <c r="GL39" i="33"/>
  <c r="GM39" i="33"/>
  <c r="GN39" i="33"/>
  <c r="GO39" i="33"/>
  <c r="GP39" i="33"/>
  <c r="GQ39" i="33"/>
  <c r="GR39" i="33"/>
  <c r="GS39" i="33"/>
  <c r="GT39" i="33"/>
  <c r="GU39" i="33"/>
  <c r="GV39" i="33"/>
  <c r="GW39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GK40" i="33"/>
  <c r="GL40" i="33"/>
  <c r="GM40" i="33"/>
  <c r="GN40" i="33"/>
  <c r="GO40" i="33"/>
  <c r="GP40" i="33"/>
  <c r="GQ40" i="33"/>
  <c r="GR40" i="33"/>
  <c r="GS40" i="33"/>
  <c r="GT40" i="33"/>
  <c r="GU40" i="33"/>
  <c r="GV40" i="33"/>
  <c r="GW40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GK41" i="33"/>
  <c r="GL41" i="33"/>
  <c r="GM41" i="33"/>
  <c r="GN41" i="33"/>
  <c r="GO41" i="33"/>
  <c r="GP41" i="33"/>
  <c r="GQ41" i="33"/>
  <c r="GR41" i="33"/>
  <c r="GS41" i="33"/>
  <c r="GT41" i="33"/>
  <c r="GU41" i="33"/>
  <c r="GV41" i="33"/>
  <c r="GW41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GK42" i="33"/>
  <c r="GL42" i="33"/>
  <c r="GM42" i="33"/>
  <c r="GN42" i="33"/>
  <c r="GO42" i="33"/>
  <c r="GP42" i="33"/>
  <c r="GQ42" i="33"/>
  <c r="GR42" i="33"/>
  <c r="GS42" i="33"/>
  <c r="GT42" i="33"/>
  <c r="GU42" i="33"/>
  <c r="GV42" i="33"/>
  <c r="GW42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GK43" i="33"/>
  <c r="GL43" i="33"/>
  <c r="GM43" i="33"/>
  <c r="GN43" i="33"/>
  <c r="GO43" i="33"/>
  <c r="GP43" i="33"/>
  <c r="GQ43" i="33"/>
  <c r="GR43" i="33"/>
  <c r="GS43" i="33"/>
  <c r="GT43" i="33"/>
  <c r="GU43" i="33"/>
  <c r="GV43" i="33"/>
  <c r="GW43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GK44" i="33"/>
  <c r="GL44" i="33"/>
  <c r="GM44" i="33"/>
  <c r="GN44" i="33"/>
  <c r="GO44" i="33"/>
  <c r="GP44" i="33"/>
  <c r="GQ44" i="33"/>
  <c r="GR44" i="33"/>
  <c r="GS44" i="33"/>
  <c r="GT44" i="33"/>
  <c r="GU44" i="33"/>
  <c r="GV44" i="33"/>
  <c r="GW44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GK45" i="33"/>
  <c r="GL45" i="33"/>
  <c r="GM45" i="33"/>
  <c r="GN45" i="33"/>
  <c r="GO45" i="33"/>
  <c r="GP45" i="33"/>
  <c r="GQ45" i="33"/>
  <c r="GR45" i="33"/>
  <c r="GS45" i="33"/>
  <c r="GT45" i="33"/>
  <c r="GU45" i="33"/>
  <c r="GV45" i="33"/>
  <c r="GW45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GK46" i="33"/>
  <c r="GL46" i="33"/>
  <c r="GM46" i="33"/>
  <c r="GN46" i="33"/>
  <c r="GO46" i="33"/>
  <c r="GP46" i="33"/>
  <c r="GQ46" i="33"/>
  <c r="GR46" i="33"/>
  <c r="GS46" i="33"/>
  <c r="GT46" i="33"/>
  <c r="GU46" i="33"/>
  <c r="GV46" i="33"/>
  <c r="GW46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GK47" i="33"/>
  <c r="GL47" i="33"/>
  <c r="GM47" i="33"/>
  <c r="GN47" i="33"/>
  <c r="GO47" i="33"/>
  <c r="GP47" i="33"/>
  <c r="GQ47" i="33"/>
  <c r="GR47" i="33"/>
  <c r="GS47" i="33"/>
  <c r="GT47" i="33"/>
  <c r="GU47" i="33"/>
  <c r="GV47" i="33"/>
  <c r="GW47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GK48" i="33"/>
  <c r="GL48" i="33"/>
  <c r="GM48" i="33"/>
  <c r="GN48" i="33"/>
  <c r="GO48" i="33"/>
  <c r="GP48" i="33"/>
  <c r="GQ48" i="33"/>
  <c r="GR48" i="33"/>
  <c r="GS48" i="33"/>
  <c r="GT48" i="33"/>
  <c r="GU48" i="33"/>
  <c r="GV48" i="33"/>
  <c r="GW48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GK49" i="33"/>
  <c r="GL49" i="33"/>
  <c r="GM49" i="33"/>
  <c r="GN49" i="33"/>
  <c r="GO49" i="33"/>
  <c r="GP49" i="33"/>
  <c r="GQ49" i="33"/>
  <c r="GR49" i="33"/>
  <c r="GS49" i="33"/>
  <c r="GT49" i="33"/>
  <c r="GU49" i="33"/>
  <c r="GV49" i="33"/>
  <c r="GW49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GK50" i="33"/>
  <c r="GL50" i="33"/>
  <c r="GM50" i="33"/>
  <c r="GN50" i="33"/>
  <c r="GO50" i="33"/>
  <c r="GP50" i="33"/>
  <c r="GQ50" i="33"/>
  <c r="GR50" i="33"/>
  <c r="GS50" i="33"/>
  <c r="GT50" i="33"/>
  <c r="GU50" i="33"/>
  <c r="GV50" i="33"/>
  <c r="GW50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GK51" i="33"/>
  <c r="GL51" i="33"/>
  <c r="GM51" i="33"/>
  <c r="GN51" i="33"/>
  <c r="GO51" i="33"/>
  <c r="GP51" i="33"/>
  <c r="GQ51" i="33"/>
  <c r="GR51" i="33"/>
  <c r="GS51" i="33"/>
  <c r="GT51" i="33"/>
  <c r="GU51" i="33"/>
  <c r="GV51" i="33"/>
  <c r="GW51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GK54" i="33"/>
  <c r="GL54" i="33"/>
  <c r="GM54" i="33"/>
  <c r="GN54" i="33"/>
  <c r="GO54" i="33"/>
  <c r="GP54" i="33"/>
  <c r="GQ54" i="33"/>
  <c r="GR54" i="33"/>
  <c r="GS54" i="33"/>
  <c r="GT54" i="33"/>
  <c r="GU54" i="33"/>
  <c r="GV54" i="33"/>
  <c r="GW54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X3" i="33"/>
  <c r="IW3" i="33"/>
  <c r="IV3" i="33"/>
  <c r="IU3" i="33"/>
  <c r="IT3" i="33"/>
  <c r="IS3" i="33"/>
  <c r="IR3" i="33"/>
  <c r="IQ3" i="33"/>
  <c r="IP3" i="33"/>
  <c r="IO3" i="33"/>
  <c r="IE3" i="33"/>
  <c r="GK3" i="33"/>
  <c r="C9" i="20" l="1"/>
  <c r="D9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B52" i="20"/>
  <c r="I47" i="20"/>
  <c r="L6" i="20"/>
  <c r="L47" i="20" s="1"/>
  <c r="BM62" i="25"/>
  <c r="BU62" i="25"/>
  <c r="CC62" i="25"/>
  <c r="CK62" i="25"/>
  <c r="CS62" i="25"/>
  <c r="DA62" i="25"/>
  <c r="DI62" i="25"/>
  <c r="DQ62" i="25"/>
  <c r="DY62" i="25"/>
  <c r="EG62" i="25"/>
  <c r="EO62" i="25"/>
  <c r="EW62" i="25"/>
  <c r="FE62" i="25"/>
  <c r="BF61" i="25"/>
  <c r="G20" i="42" s="1"/>
  <c r="BG61" i="25"/>
  <c r="B20" i="42" s="1"/>
  <c r="BH61" i="25"/>
  <c r="BH62" i="25" s="1"/>
  <c r="BI61" i="25"/>
  <c r="BI62" i="25" s="1"/>
  <c r="BJ61" i="25"/>
  <c r="BJ62" i="25" s="1"/>
  <c r="BK61" i="25"/>
  <c r="BK62" i="25" s="1"/>
  <c r="BL61" i="25"/>
  <c r="C20" i="42" s="1"/>
  <c r="BM61" i="25"/>
  <c r="BN61" i="25"/>
  <c r="BN62" i="25" s="1"/>
  <c r="BO61" i="25"/>
  <c r="BO62" i="25" s="1"/>
  <c r="BP61" i="25"/>
  <c r="H20" i="42" s="1"/>
  <c r="BQ61" i="25"/>
  <c r="BQ62" i="25" s="1"/>
  <c r="BR61" i="25"/>
  <c r="BR62" i="25" s="1"/>
  <c r="BS61" i="25"/>
  <c r="BS62" i="25" s="1"/>
  <c r="BT61" i="25"/>
  <c r="BT62" i="25" s="1"/>
  <c r="BU61" i="25"/>
  <c r="BV61" i="25"/>
  <c r="BV62" i="25" s="1"/>
  <c r="BW61" i="25"/>
  <c r="BW62" i="25" s="1"/>
  <c r="BX61" i="25"/>
  <c r="BX62" i="25" s="1"/>
  <c r="BY61" i="25"/>
  <c r="BY62" i="25" s="1"/>
  <c r="BZ61" i="25"/>
  <c r="BZ62" i="25" s="1"/>
  <c r="CA61" i="25"/>
  <c r="CA62" i="25" s="1"/>
  <c r="CB61" i="25"/>
  <c r="CB62" i="25" s="1"/>
  <c r="CC61" i="25"/>
  <c r="CD61" i="25"/>
  <c r="CD62" i="25" s="1"/>
  <c r="CE61" i="25"/>
  <c r="CE62" i="25" s="1"/>
  <c r="CF61" i="25"/>
  <c r="CF62" i="25" s="1"/>
  <c r="CG61" i="25"/>
  <c r="CG62" i="25" s="1"/>
  <c r="CH61" i="25"/>
  <c r="CH62" i="25" s="1"/>
  <c r="CI61" i="25"/>
  <c r="CI62" i="25" s="1"/>
  <c r="CJ61" i="25"/>
  <c r="CJ62" i="25" s="1"/>
  <c r="CK61" i="25"/>
  <c r="CL61" i="25"/>
  <c r="CL62" i="25" s="1"/>
  <c r="CM61" i="25"/>
  <c r="CM62" i="25" s="1"/>
  <c r="CN61" i="25"/>
  <c r="CN62" i="25" s="1"/>
  <c r="CO61" i="25"/>
  <c r="D20" i="42" s="1"/>
  <c r="CP61" i="25"/>
  <c r="CP62" i="25" s="1"/>
  <c r="CQ61" i="25"/>
  <c r="CQ62" i="25" s="1"/>
  <c r="CR61" i="25"/>
  <c r="CR62" i="25" s="1"/>
  <c r="CS61" i="25"/>
  <c r="CT61" i="25"/>
  <c r="CT62" i="25" s="1"/>
  <c r="CU61" i="25"/>
  <c r="CU62" i="25" s="1"/>
  <c r="CV61" i="25"/>
  <c r="CV62" i="25" s="1"/>
  <c r="CW61" i="25"/>
  <c r="CW62" i="25" s="1"/>
  <c r="CX61" i="25"/>
  <c r="CX62" i="25" s="1"/>
  <c r="CY61" i="25"/>
  <c r="CY62" i="25" s="1"/>
  <c r="CZ61" i="25"/>
  <c r="CZ62" i="25" s="1"/>
  <c r="DA61" i="25"/>
  <c r="DB61" i="25"/>
  <c r="DB62" i="25" s="1"/>
  <c r="DC61" i="25"/>
  <c r="DC62" i="25" s="1"/>
  <c r="DD61" i="25"/>
  <c r="E20" i="42" s="1"/>
  <c r="DE61" i="25"/>
  <c r="DE62" i="25" s="1"/>
  <c r="DF61" i="25"/>
  <c r="F20" i="42" s="1"/>
  <c r="DG61" i="25"/>
  <c r="DG62" i="25" s="1"/>
  <c r="DH61" i="25"/>
  <c r="DH62" i="25" s="1"/>
  <c r="DI61" i="25"/>
  <c r="DJ61" i="25"/>
  <c r="DJ62" i="25" s="1"/>
  <c r="DK61" i="25"/>
  <c r="DK62" i="25" s="1"/>
  <c r="DL61" i="25"/>
  <c r="DL62" i="25" s="1"/>
  <c r="DM61" i="25"/>
  <c r="DM62" i="25" s="1"/>
  <c r="DN61" i="25"/>
  <c r="DN62" i="25" s="1"/>
  <c r="DO61" i="25"/>
  <c r="DO62" i="25" s="1"/>
  <c r="DP61" i="25"/>
  <c r="DP62" i="25" s="1"/>
  <c r="DQ61" i="25"/>
  <c r="DR61" i="25"/>
  <c r="DR62" i="25" s="1"/>
  <c r="DS61" i="25"/>
  <c r="DS62" i="25" s="1"/>
  <c r="DT61" i="25"/>
  <c r="DT62" i="25" s="1"/>
  <c r="DU61" i="25"/>
  <c r="DU62" i="25" s="1"/>
  <c r="DV61" i="25"/>
  <c r="DV62" i="25" s="1"/>
  <c r="DW61" i="25"/>
  <c r="DW62" i="25" s="1"/>
  <c r="DX61" i="25"/>
  <c r="DX62" i="25" s="1"/>
  <c r="DY61" i="25"/>
  <c r="DZ61" i="25"/>
  <c r="DZ62" i="25" s="1"/>
  <c r="EA61" i="25"/>
  <c r="EA62" i="25" s="1"/>
  <c r="EB61" i="25"/>
  <c r="EB62" i="25" s="1"/>
  <c r="EC61" i="25"/>
  <c r="EC62" i="25" s="1"/>
  <c r="ED61" i="25"/>
  <c r="ED62" i="25" s="1"/>
  <c r="EE61" i="25"/>
  <c r="EE62" i="25" s="1"/>
  <c r="EF61" i="25"/>
  <c r="EF62" i="25" s="1"/>
  <c r="EG61" i="25"/>
  <c r="EH61" i="25"/>
  <c r="EH62" i="25" s="1"/>
  <c r="EI61" i="25"/>
  <c r="EI62" i="25" s="1"/>
  <c r="EJ61" i="25"/>
  <c r="EJ62" i="25" s="1"/>
  <c r="EK61" i="25"/>
  <c r="EK62" i="25" s="1"/>
  <c r="EL61" i="25"/>
  <c r="EL62" i="25" s="1"/>
  <c r="EM61" i="25"/>
  <c r="EM62" i="25" s="1"/>
  <c r="EN61" i="25"/>
  <c r="EN62" i="25" s="1"/>
  <c r="EO61" i="25"/>
  <c r="V6" i="20" s="1"/>
  <c r="V47" i="20" s="1"/>
  <c r="EP61" i="25"/>
  <c r="EP62" i="25" s="1"/>
  <c r="EQ61" i="25"/>
  <c r="EQ62" i="25" s="1"/>
  <c r="ER61" i="25"/>
  <c r="ER62" i="25" s="1"/>
  <c r="ES61" i="25"/>
  <c r="ES62" i="25" s="1"/>
  <c r="ET61" i="25"/>
  <c r="ET62" i="25" s="1"/>
  <c r="EU61" i="25"/>
  <c r="EU62" i="25" s="1"/>
  <c r="EV61" i="25"/>
  <c r="EV62" i="25" s="1"/>
  <c r="EW61" i="25"/>
  <c r="EX61" i="25"/>
  <c r="EX62" i="25" s="1"/>
  <c r="EY61" i="25"/>
  <c r="EY62" i="25" s="1"/>
  <c r="EZ61" i="25"/>
  <c r="EZ62" i="25" s="1"/>
  <c r="FA61" i="25"/>
  <c r="FA62" i="25" s="1"/>
  <c r="FB61" i="25"/>
  <c r="FB62" i="25" s="1"/>
  <c r="FC61" i="25"/>
  <c r="FC62" i="25" s="1"/>
  <c r="FD61" i="25"/>
  <c r="FD62" i="25" s="1"/>
  <c r="FE61" i="25"/>
  <c r="FF61" i="25"/>
  <c r="AE6" i="20" s="1"/>
  <c r="AE47" i="20" s="1"/>
  <c r="FG61" i="25"/>
  <c r="FG62" i="25" s="1"/>
  <c r="BE61" i="25"/>
  <c r="BE62" i="25" s="1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W54" i="25"/>
  <c r="FV54" i="25"/>
  <c r="FU54" i="25"/>
  <c r="FT54" i="25"/>
  <c r="FS54" i="25"/>
  <c r="FR54" i="25"/>
  <c r="FQ54" i="25"/>
  <c r="FP54" i="25"/>
  <c r="FO54" i="25"/>
  <c r="FN54" i="25"/>
  <c r="FM54" i="25"/>
  <c r="FL54" i="25"/>
  <c r="FK54" i="25"/>
  <c r="FJ54" i="25"/>
  <c r="FI54" i="25"/>
  <c r="FI4" i="25"/>
  <c r="FJ4" i="25"/>
  <c r="FK4" i="25"/>
  <c r="FL4" i="25"/>
  <c r="FM4" i="25"/>
  <c r="FN4" i="25"/>
  <c r="FO4" i="25"/>
  <c r="FP4" i="25"/>
  <c r="FQ4" i="25"/>
  <c r="FR4" i="25"/>
  <c r="FS4" i="25"/>
  <c r="FT4" i="25"/>
  <c r="FU4" i="25"/>
  <c r="FV4" i="25"/>
  <c r="FW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FI5" i="25"/>
  <c r="FJ5" i="25"/>
  <c r="FK5" i="25"/>
  <c r="FL5" i="25"/>
  <c r="FM5" i="25"/>
  <c r="FN5" i="25"/>
  <c r="FO5" i="25"/>
  <c r="FP5" i="25"/>
  <c r="FQ5" i="25"/>
  <c r="FR5" i="25"/>
  <c r="FS5" i="25"/>
  <c r="FT5" i="25"/>
  <c r="FU5" i="25"/>
  <c r="FV5" i="25"/>
  <c r="FW5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FI6" i="25"/>
  <c r="FJ6" i="25"/>
  <c r="FK6" i="25"/>
  <c r="FL6" i="25"/>
  <c r="FM6" i="25"/>
  <c r="FN6" i="25"/>
  <c r="FO6" i="25"/>
  <c r="FP6" i="25"/>
  <c r="FQ6" i="25"/>
  <c r="FR6" i="25"/>
  <c r="FS6" i="25"/>
  <c r="FT6" i="25"/>
  <c r="FU6" i="25"/>
  <c r="FV6" i="25"/>
  <c r="FW6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FI7" i="25"/>
  <c r="FJ7" i="25"/>
  <c r="FK7" i="25"/>
  <c r="FL7" i="25"/>
  <c r="FM7" i="25"/>
  <c r="FN7" i="25"/>
  <c r="FO7" i="25"/>
  <c r="FP7" i="25"/>
  <c r="FQ7" i="25"/>
  <c r="FR7" i="25"/>
  <c r="FS7" i="25"/>
  <c r="FT7" i="25"/>
  <c r="FU7" i="25"/>
  <c r="FV7" i="25"/>
  <c r="FW7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FI8" i="25"/>
  <c r="FJ8" i="25"/>
  <c r="FK8" i="25"/>
  <c r="FL8" i="25"/>
  <c r="FM8" i="25"/>
  <c r="FN8" i="25"/>
  <c r="FO8" i="25"/>
  <c r="FP8" i="25"/>
  <c r="FQ8" i="25"/>
  <c r="FR8" i="25"/>
  <c r="FS8" i="25"/>
  <c r="FT8" i="25"/>
  <c r="FU8" i="25"/>
  <c r="FV8" i="25"/>
  <c r="FW8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FI9" i="25"/>
  <c r="FJ9" i="25"/>
  <c r="FK9" i="25"/>
  <c r="FL9" i="25"/>
  <c r="FM9" i="25"/>
  <c r="FN9" i="25"/>
  <c r="FO9" i="25"/>
  <c r="FP9" i="25"/>
  <c r="FQ9" i="25"/>
  <c r="FR9" i="25"/>
  <c r="FS9" i="25"/>
  <c r="FT9" i="25"/>
  <c r="FU9" i="25"/>
  <c r="FV9" i="25"/>
  <c r="FW9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FI10" i="25"/>
  <c r="FJ10" i="25"/>
  <c r="FK10" i="25"/>
  <c r="FL10" i="25"/>
  <c r="FM10" i="25"/>
  <c r="FN10" i="25"/>
  <c r="FO10" i="25"/>
  <c r="FP10" i="25"/>
  <c r="FQ10" i="25"/>
  <c r="FR10" i="25"/>
  <c r="FS10" i="25"/>
  <c r="FT10" i="25"/>
  <c r="FU10" i="25"/>
  <c r="FV10" i="25"/>
  <c r="FW10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FI11" i="25"/>
  <c r="FJ11" i="25"/>
  <c r="FK11" i="25"/>
  <c r="FL11" i="25"/>
  <c r="FM11" i="25"/>
  <c r="FN11" i="25"/>
  <c r="FO11" i="25"/>
  <c r="FP11" i="25"/>
  <c r="FQ11" i="25"/>
  <c r="FR11" i="25"/>
  <c r="FS11" i="25"/>
  <c r="FT11" i="25"/>
  <c r="FU11" i="25"/>
  <c r="FV11" i="25"/>
  <c r="FW11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FI12" i="25"/>
  <c r="FJ12" i="25"/>
  <c r="FK12" i="25"/>
  <c r="FL12" i="25"/>
  <c r="FM12" i="25"/>
  <c r="FN12" i="25"/>
  <c r="FO12" i="25"/>
  <c r="FP12" i="25"/>
  <c r="FQ12" i="25"/>
  <c r="FR12" i="25"/>
  <c r="FS12" i="25"/>
  <c r="FT12" i="25"/>
  <c r="FU12" i="25"/>
  <c r="FV12" i="25"/>
  <c r="FW12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FI13" i="25"/>
  <c r="FJ13" i="25"/>
  <c r="FK13" i="25"/>
  <c r="FL13" i="25"/>
  <c r="FM13" i="25"/>
  <c r="FN13" i="25"/>
  <c r="FO13" i="25"/>
  <c r="FP13" i="25"/>
  <c r="FQ13" i="25"/>
  <c r="FR13" i="25"/>
  <c r="FS13" i="25"/>
  <c r="FT13" i="25"/>
  <c r="FU13" i="25"/>
  <c r="FV13" i="25"/>
  <c r="FW13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FI14" i="25"/>
  <c r="FJ14" i="25"/>
  <c r="FK14" i="25"/>
  <c r="FL14" i="25"/>
  <c r="FM14" i="25"/>
  <c r="FN14" i="25"/>
  <c r="FO14" i="25"/>
  <c r="FP14" i="25"/>
  <c r="FQ14" i="25"/>
  <c r="FR14" i="25"/>
  <c r="FS14" i="25"/>
  <c r="FT14" i="25"/>
  <c r="FU14" i="25"/>
  <c r="FV14" i="25"/>
  <c r="FW14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FI15" i="25"/>
  <c r="FJ15" i="25"/>
  <c r="FK15" i="25"/>
  <c r="FL15" i="25"/>
  <c r="FM15" i="25"/>
  <c r="FN15" i="25"/>
  <c r="FO15" i="25"/>
  <c r="FP15" i="25"/>
  <c r="FQ15" i="25"/>
  <c r="FR15" i="25"/>
  <c r="FS15" i="25"/>
  <c r="FT15" i="25"/>
  <c r="FU15" i="25"/>
  <c r="FV15" i="25"/>
  <c r="FW15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FI16" i="25"/>
  <c r="FJ16" i="25"/>
  <c r="FK16" i="25"/>
  <c r="FL16" i="25"/>
  <c r="FM16" i="25"/>
  <c r="FN16" i="25"/>
  <c r="FO16" i="25"/>
  <c r="FP16" i="25"/>
  <c r="FQ16" i="25"/>
  <c r="FR16" i="25"/>
  <c r="FS16" i="25"/>
  <c r="FT16" i="25"/>
  <c r="FU16" i="25"/>
  <c r="FV16" i="25"/>
  <c r="FW16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FI17" i="25"/>
  <c r="FJ17" i="25"/>
  <c r="FK17" i="25"/>
  <c r="FL17" i="25"/>
  <c r="FM17" i="25"/>
  <c r="FN17" i="25"/>
  <c r="FO17" i="25"/>
  <c r="FP17" i="25"/>
  <c r="FQ17" i="25"/>
  <c r="FR17" i="25"/>
  <c r="FS17" i="25"/>
  <c r="FT17" i="25"/>
  <c r="FU17" i="25"/>
  <c r="FV17" i="25"/>
  <c r="FW17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FI18" i="25"/>
  <c r="FJ18" i="25"/>
  <c r="FK18" i="25"/>
  <c r="FL18" i="25"/>
  <c r="FM18" i="25"/>
  <c r="FN18" i="25"/>
  <c r="FO18" i="25"/>
  <c r="FP18" i="25"/>
  <c r="FQ18" i="25"/>
  <c r="FR18" i="25"/>
  <c r="FS18" i="25"/>
  <c r="FT18" i="25"/>
  <c r="FU18" i="25"/>
  <c r="FV18" i="25"/>
  <c r="FW18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FI19" i="25"/>
  <c r="FJ19" i="25"/>
  <c r="FK19" i="25"/>
  <c r="FL19" i="25"/>
  <c r="FM19" i="25"/>
  <c r="FN19" i="25"/>
  <c r="FO19" i="25"/>
  <c r="FP19" i="25"/>
  <c r="FQ19" i="25"/>
  <c r="FR19" i="25"/>
  <c r="FS19" i="25"/>
  <c r="FT19" i="25"/>
  <c r="FU19" i="25"/>
  <c r="FV19" i="25"/>
  <c r="FW19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FI20" i="25"/>
  <c r="FJ20" i="25"/>
  <c r="FK20" i="25"/>
  <c r="FL20" i="25"/>
  <c r="FM20" i="25"/>
  <c r="FN20" i="25"/>
  <c r="FO20" i="25"/>
  <c r="FP20" i="25"/>
  <c r="FQ20" i="25"/>
  <c r="FR20" i="25"/>
  <c r="FS20" i="25"/>
  <c r="FT20" i="25"/>
  <c r="FU20" i="25"/>
  <c r="FV20" i="25"/>
  <c r="FW20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FI21" i="25"/>
  <c r="FJ21" i="25"/>
  <c r="FK21" i="25"/>
  <c r="FL21" i="25"/>
  <c r="FM21" i="25"/>
  <c r="FN21" i="25"/>
  <c r="FO21" i="25"/>
  <c r="FP21" i="25"/>
  <c r="FQ21" i="25"/>
  <c r="FR21" i="25"/>
  <c r="FS21" i="25"/>
  <c r="FT21" i="25"/>
  <c r="FU21" i="25"/>
  <c r="FV21" i="25"/>
  <c r="FW21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FI22" i="25"/>
  <c r="FJ22" i="25"/>
  <c r="FK22" i="25"/>
  <c r="FL22" i="25"/>
  <c r="FM22" i="25"/>
  <c r="FN22" i="25"/>
  <c r="FO22" i="25"/>
  <c r="FP22" i="25"/>
  <c r="FQ22" i="25"/>
  <c r="FR22" i="25"/>
  <c r="FS22" i="25"/>
  <c r="FT22" i="25"/>
  <c r="FU22" i="25"/>
  <c r="FV22" i="25"/>
  <c r="FW22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FI23" i="25"/>
  <c r="FJ23" i="25"/>
  <c r="FK23" i="25"/>
  <c r="FL23" i="25"/>
  <c r="FM23" i="25"/>
  <c r="FN23" i="25"/>
  <c r="FO23" i="25"/>
  <c r="FP23" i="25"/>
  <c r="FQ23" i="25"/>
  <c r="FR23" i="25"/>
  <c r="FS23" i="25"/>
  <c r="FT23" i="25"/>
  <c r="FU23" i="25"/>
  <c r="FV23" i="25"/>
  <c r="FW23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FI24" i="25"/>
  <c r="FJ24" i="25"/>
  <c r="FK24" i="25"/>
  <c r="FL24" i="25"/>
  <c r="FM24" i="25"/>
  <c r="FN24" i="25"/>
  <c r="FO24" i="25"/>
  <c r="FP24" i="25"/>
  <c r="FQ24" i="25"/>
  <c r="FR24" i="25"/>
  <c r="FS24" i="25"/>
  <c r="FT24" i="25"/>
  <c r="FU24" i="25"/>
  <c r="FV24" i="25"/>
  <c r="FW24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FI25" i="25"/>
  <c r="FJ25" i="25"/>
  <c r="FK25" i="25"/>
  <c r="FL25" i="25"/>
  <c r="FM25" i="25"/>
  <c r="FN25" i="25"/>
  <c r="FO25" i="25"/>
  <c r="FP25" i="25"/>
  <c r="FQ25" i="25"/>
  <c r="FR25" i="25"/>
  <c r="FS25" i="25"/>
  <c r="FT25" i="25"/>
  <c r="FU25" i="25"/>
  <c r="FV25" i="25"/>
  <c r="FW25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FI26" i="25"/>
  <c r="FJ26" i="25"/>
  <c r="FK26" i="25"/>
  <c r="FL26" i="25"/>
  <c r="FM26" i="25"/>
  <c r="FN26" i="25"/>
  <c r="FO26" i="25"/>
  <c r="FP26" i="25"/>
  <c r="FQ26" i="25"/>
  <c r="FR26" i="25"/>
  <c r="FS26" i="25"/>
  <c r="FT26" i="25"/>
  <c r="FU26" i="25"/>
  <c r="FV26" i="25"/>
  <c r="FW26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FI27" i="25"/>
  <c r="FJ27" i="25"/>
  <c r="FK27" i="25"/>
  <c r="FL27" i="25"/>
  <c r="FM27" i="25"/>
  <c r="FN27" i="25"/>
  <c r="FO27" i="25"/>
  <c r="FP27" i="25"/>
  <c r="FQ27" i="25"/>
  <c r="FR27" i="25"/>
  <c r="FS27" i="25"/>
  <c r="FT27" i="25"/>
  <c r="FU27" i="25"/>
  <c r="FV27" i="25"/>
  <c r="FW27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FI28" i="25"/>
  <c r="FJ28" i="25"/>
  <c r="FK28" i="25"/>
  <c r="FL28" i="25"/>
  <c r="FM28" i="25"/>
  <c r="FN28" i="25"/>
  <c r="FO28" i="25"/>
  <c r="FP28" i="25"/>
  <c r="FQ28" i="25"/>
  <c r="FR28" i="25"/>
  <c r="FS28" i="25"/>
  <c r="FT28" i="25"/>
  <c r="FU28" i="25"/>
  <c r="FV28" i="25"/>
  <c r="FW28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FI29" i="25"/>
  <c r="FJ29" i="25"/>
  <c r="FK29" i="25"/>
  <c r="FL29" i="25"/>
  <c r="FM29" i="25"/>
  <c r="FN29" i="25"/>
  <c r="FO29" i="25"/>
  <c r="FP29" i="25"/>
  <c r="FQ29" i="25"/>
  <c r="FR29" i="25"/>
  <c r="FS29" i="25"/>
  <c r="FT29" i="25"/>
  <c r="FU29" i="25"/>
  <c r="FV29" i="25"/>
  <c r="FW29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FI30" i="25"/>
  <c r="FJ30" i="25"/>
  <c r="FK30" i="25"/>
  <c r="FL30" i="25"/>
  <c r="FM30" i="25"/>
  <c r="FN30" i="25"/>
  <c r="FO30" i="25"/>
  <c r="FP30" i="25"/>
  <c r="FQ30" i="25"/>
  <c r="FR30" i="25"/>
  <c r="FS30" i="25"/>
  <c r="FT30" i="25"/>
  <c r="FU30" i="25"/>
  <c r="FV30" i="25"/>
  <c r="FW30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FI31" i="25"/>
  <c r="FJ31" i="25"/>
  <c r="FK31" i="25"/>
  <c r="FL31" i="25"/>
  <c r="FM31" i="25"/>
  <c r="FN31" i="25"/>
  <c r="FO31" i="25"/>
  <c r="FP31" i="25"/>
  <c r="FQ31" i="25"/>
  <c r="FR31" i="25"/>
  <c r="FS31" i="25"/>
  <c r="FT31" i="25"/>
  <c r="FU31" i="25"/>
  <c r="FV31" i="25"/>
  <c r="FW31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FI32" i="25"/>
  <c r="FJ32" i="25"/>
  <c r="FK32" i="25"/>
  <c r="FL32" i="25"/>
  <c r="FM32" i="25"/>
  <c r="FN32" i="25"/>
  <c r="FO32" i="25"/>
  <c r="FP32" i="25"/>
  <c r="FQ32" i="25"/>
  <c r="FR32" i="25"/>
  <c r="FS32" i="25"/>
  <c r="FT32" i="25"/>
  <c r="FU32" i="25"/>
  <c r="FV32" i="25"/>
  <c r="FW32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FI33" i="25"/>
  <c r="FJ33" i="25"/>
  <c r="FK33" i="25"/>
  <c r="FL33" i="25"/>
  <c r="FM33" i="25"/>
  <c r="FN33" i="25"/>
  <c r="FO33" i="25"/>
  <c r="FP33" i="25"/>
  <c r="FQ33" i="25"/>
  <c r="FR33" i="25"/>
  <c r="FS33" i="25"/>
  <c r="FT33" i="25"/>
  <c r="FU33" i="25"/>
  <c r="FV33" i="25"/>
  <c r="FW33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FI34" i="25"/>
  <c r="FJ34" i="25"/>
  <c r="FK34" i="25"/>
  <c r="FL34" i="25"/>
  <c r="FM34" i="25"/>
  <c r="FN34" i="25"/>
  <c r="FO34" i="25"/>
  <c r="FP34" i="25"/>
  <c r="FQ34" i="25"/>
  <c r="FR34" i="25"/>
  <c r="FS34" i="25"/>
  <c r="FT34" i="25"/>
  <c r="FU34" i="25"/>
  <c r="FV34" i="25"/>
  <c r="FW34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FI35" i="25"/>
  <c r="FJ35" i="25"/>
  <c r="FK35" i="25"/>
  <c r="FL35" i="25"/>
  <c r="FM35" i="25"/>
  <c r="FN35" i="25"/>
  <c r="FO35" i="25"/>
  <c r="FP35" i="25"/>
  <c r="FQ35" i="25"/>
  <c r="FR35" i="25"/>
  <c r="FS35" i="25"/>
  <c r="FT35" i="25"/>
  <c r="FU35" i="25"/>
  <c r="FV35" i="25"/>
  <c r="FW35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FI36" i="25"/>
  <c r="FJ36" i="25"/>
  <c r="FK36" i="25"/>
  <c r="FL36" i="25"/>
  <c r="FM36" i="25"/>
  <c r="FN36" i="25"/>
  <c r="FO36" i="25"/>
  <c r="FP36" i="25"/>
  <c r="FQ36" i="25"/>
  <c r="FR36" i="25"/>
  <c r="FS36" i="25"/>
  <c r="FT36" i="25"/>
  <c r="FU36" i="25"/>
  <c r="FV36" i="25"/>
  <c r="FW36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FI37" i="25"/>
  <c r="FJ37" i="25"/>
  <c r="FK37" i="25"/>
  <c r="FL37" i="25"/>
  <c r="FM37" i="25"/>
  <c r="FN37" i="25"/>
  <c r="FO37" i="25"/>
  <c r="FP37" i="25"/>
  <c r="FQ37" i="25"/>
  <c r="FR37" i="25"/>
  <c r="FS37" i="25"/>
  <c r="FT37" i="25"/>
  <c r="FU37" i="25"/>
  <c r="FV37" i="25"/>
  <c r="FW37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FI38" i="25"/>
  <c r="FJ38" i="25"/>
  <c r="FK38" i="25"/>
  <c r="FL38" i="25"/>
  <c r="FM38" i="25"/>
  <c r="FN38" i="25"/>
  <c r="FO38" i="25"/>
  <c r="FP38" i="25"/>
  <c r="FQ38" i="25"/>
  <c r="FR38" i="25"/>
  <c r="FS38" i="25"/>
  <c r="FT38" i="25"/>
  <c r="FU38" i="25"/>
  <c r="FV38" i="25"/>
  <c r="FW38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FI39" i="25"/>
  <c r="FJ39" i="25"/>
  <c r="FK39" i="25"/>
  <c r="FL39" i="25"/>
  <c r="FM39" i="25"/>
  <c r="FN39" i="25"/>
  <c r="FO39" i="25"/>
  <c r="FP39" i="25"/>
  <c r="FQ39" i="25"/>
  <c r="FR39" i="25"/>
  <c r="FS39" i="25"/>
  <c r="FT39" i="25"/>
  <c r="FU39" i="25"/>
  <c r="FV39" i="25"/>
  <c r="FW39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FI40" i="25"/>
  <c r="FJ40" i="25"/>
  <c r="FK40" i="25"/>
  <c r="FL40" i="25"/>
  <c r="FM40" i="25"/>
  <c r="FN40" i="25"/>
  <c r="FO40" i="25"/>
  <c r="FP40" i="25"/>
  <c r="FQ40" i="25"/>
  <c r="FR40" i="25"/>
  <c r="FS40" i="25"/>
  <c r="FT40" i="25"/>
  <c r="FU40" i="25"/>
  <c r="FV40" i="25"/>
  <c r="FW40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FI41" i="25"/>
  <c r="FJ41" i="25"/>
  <c r="FK41" i="25"/>
  <c r="FL41" i="25"/>
  <c r="FM41" i="25"/>
  <c r="FN41" i="25"/>
  <c r="FO41" i="25"/>
  <c r="FP41" i="25"/>
  <c r="FQ41" i="25"/>
  <c r="FR41" i="25"/>
  <c r="FS41" i="25"/>
  <c r="FT41" i="25"/>
  <c r="FU41" i="25"/>
  <c r="FV41" i="25"/>
  <c r="FW41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FI42" i="25"/>
  <c r="FJ42" i="25"/>
  <c r="FK42" i="25"/>
  <c r="FL42" i="25"/>
  <c r="FM42" i="25"/>
  <c r="FN42" i="25"/>
  <c r="FO42" i="25"/>
  <c r="FP42" i="25"/>
  <c r="FQ42" i="25"/>
  <c r="FR42" i="25"/>
  <c r="FS42" i="25"/>
  <c r="FT42" i="25"/>
  <c r="FU42" i="25"/>
  <c r="FV42" i="25"/>
  <c r="FW42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FI43" i="25"/>
  <c r="FJ43" i="25"/>
  <c r="FK43" i="25"/>
  <c r="FL43" i="25"/>
  <c r="FM43" i="25"/>
  <c r="FN43" i="25"/>
  <c r="FO43" i="25"/>
  <c r="FP43" i="25"/>
  <c r="FQ43" i="25"/>
  <c r="FR43" i="25"/>
  <c r="FS43" i="25"/>
  <c r="FT43" i="25"/>
  <c r="FU43" i="25"/>
  <c r="FV43" i="25"/>
  <c r="FW43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FI44" i="25"/>
  <c r="FJ44" i="25"/>
  <c r="FK44" i="25"/>
  <c r="FL44" i="25"/>
  <c r="FM44" i="25"/>
  <c r="FN44" i="25"/>
  <c r="FO44" i="25"/>
  <c r="FP44" i="25"/>
  <c r="FQ44" i="25"/>
  <c r="FR44" i="25"/>
  <c r="FS44" i="25"/>
  <c r="FT44" i="25"/>
  <c r="FU44" i="25"/>
  <c r="FV44" i="25"/>
  <c r="FW44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FI45" i="25"/>
  <c r="FJ45" i="25"/>
  <c r="FK45" i="25"/>
  <c r="FL45" i="25"/>
  <c r="FM45" i="25"/>
  <c r="FN45" i="25"/>
  <c r="FO45" i="25"/>
  <c r="FP45" i="25"/>
  <c r="FQ45" i="25"/>
  <c r="FR45" i="25"/>
  <c r="FS45" i="25"/>
  <c r="FT45" i="25"/>
  <c r="FU45" i="25"/>
  <c r="FV45" i="25"/>
  <c r="FW45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FI46" i="25"/>
  <c r="FJ46" i="25"/>
  <c r="FK46" i="25"/>
  <c r="FL46" i="25"/>
  <c r="FM46" i="25"/>
  <c r="FN46" i="25"/>
  <c r="FO46" i="25"/>
  <c r="FP46" i="25"/>
  <c r="FQ46" i="25"/>
  <c r="FR46" i="25"/>
  <c r="FS46" i="25"/>
  <c r="FT46" i="25"/>
  <c r="FU46" i="25"/>
  <c r="FV46" i="25"/>
  <c r="FW46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FI47" i="25"/>
  <c r="FJ47" i="25"/>
  <c r="FK47" i="25"/>
  <c r="FL47" i="25"/>
  <c r="FM47" i="25"/>
  <c r="FN47" i="25"/>
  <c r="FO47" i="25"/>
  <c r="FP47" i="25"/>
  <c r="FQ47" i="25"/>
  <c r="FR47" i="25"/>
  <c r="FS47" i="25"/>
  <c r="FT47" i="25"/>
  <c r="FU47" i="25"/>
  <c r="FV47" i="25"/>
  <c r="FW47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FI48" i="25"/>
  <c r="FJ48" i="25"/>
  <c r="FK48" i="25"/>
  <c r="FL48" i="25"/>
  <c r="FM48" i="25"/>
  <c r="FN48" i="25"/>
  <c r="FO48" i="25"/>
  <c r="FP48" i="25"/>
  <c r="FQ48" i="25"/>
  <c r="FR48" i="25"/>
  <c r="FS48" i="25"/>
  <c r="FT48" i="25"/>
  <c r="FU48" i="25"/>
  <c r="FV48" i="25"/>
  <c r="FW48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FI49" i="25"/>
  <c r="FJ49" i="25"/>
  <c r="FK49" i="25"/>
  <c r="FL49" i="25"/>
  <c r="FM49" i="25"/>
  <c r="FN49" i="25"/>
  <c r="FO49" i="25"/>
  <c r="FP49" i="25"/>
  <c r="FQ49" i="25"/>
  <c r="FR49" i="25"/>
  <c r="FS49" i="25"/>
  <c r="FT49" i="25"/>
  <c r="FU49" i="25"/>
  <c r="FV49" i="25"/>
  <c r="FW49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FI50" i="25"/>
  <c r="FJ50" i="25"/>
  <c r="FK50" i="25"/>
  <c r="FL50" i="25"/>
  <c r="FM50" i="25"/>
  <c r="FN50" i="25"/>
  <c r="FO50" i="25"/>
  <c r="FP50" i="25"/>
  <c r="FQ50" i="25"/>
  <c r="FR50" i="25"/>
  <c r="FS50" i="25"/>
  <c r="FT50" i="25"/>
  <c r="FU50" i="25"/>
  <c r="FV50" i="25"/>
  <c r="FW50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FI51" i="25"/>
  <c r="FJ51" i="25"/>
  <c r="FK51" i="25"/>
  <c r="FL51" i="25"/>
  <c r="FM51" i="25"/>
  <c r="FN51" i="25"/>
  <c r="FO51" i="25"/>
  <c r="FP51" i="25"/>
  <c r="FQ51" i="25"/>
  <c r="FR51" i="25"/>
  <c r="FS51" i="25"/>
  <c r="FT51" i="25"/>
  <c r="FU51" i="25"/>
  <c r="FV51" i="25"/>
  <c r="FW51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I3" i="25"/>
  <c r="HH3" i="25"/>
  <c r="HG3" i="25"/>
  <c r="HF3" i="25"/>
  <c r="HE3" i="25"/>
  <c r="GV3" i="25"/>
  <c r="GS3" i="25"/>
  <c r="GR3" i="25"/>
  <c r="GQ3" i="25"/>
  <c r="GP3" i="25"/>
  <c r="GO3" i="25"/>
  <c r="GN3" i="25"/>
  <c r="GM3" i="25"/>
  <c r="GL3" i="25"/>
  <c r="GK3" i="25"/>
  <c r="GJ3" i="25"/>
  <c r="GI3" i="25"/>
  <c r="GH3" i="25"/>
  <c r="GG3" i="25"/>
  <c r="GF3" i="25"/>
  <c r="GE3" i="25"/>
  <c r="GD3" i="25"/>
  <c r="GC3" i="25"/>
  <c r="GB3" i="25"/>
  <c r="GA3" i="25"/>
  <c r="DD62" i="25" l="1"/>
  <c r="BP62" i="25"/>
  <c r="BG62" i="25"/>
  <c r="FF62" i="25"/>
  <c r="BF62" i="25"/>
  <c r="BL62" i="25"/>
  <c r="DF62" i="25"/>
  <c r="CO62" i="25"/>
  <c r="BT3" i="8"/>
  <c r="O51" i="8"/>
  <c r="O52" i="8"/>
  <c r="B32" i="42" s="1"/>
  <c r="O53" i="8"/>
  <c r="B37" i="42" s="1"/>
  <c r="X13" i="20" l="1"/>
  <c r="O13" i="20"/>
  <c r="Z61" i="38"/>
  <c r="G10" i="42" s="1"/>
  <c r="AA61" i="38"/>
  <c r="B10" i="42" s="1"/>
  <c r="AB61" i="38"/>
  <c r="AC61" i="38"/>
  <c r="B13" i="20" s="1"/>
  <c r="AD61" i="38"/>
  <c r="C10" i="42" s="1"/>
  <c r="AE61" i="38"/>
  <c r="H10" i="42" s="1"/>
  <c r="AF61" i="38"/>
  <c r="AG61" i="38"/>
  <c r="H13" i="20" s="1"/>
  <c r="AH61" i="38"/>
  <c r="AI61" i="38"/>
  <c r="AJ61" i="38"/>
  <c r="AK61" i="38"/>
  <c r="AL61" i="38"/>
  <c r="D10" i="42" s="1"/>
  <c r="AM61" i="38"/>
  <c r="J13" i="20" s="1"/>
  <c r="AN61" i="38"/>
  <c r="L13" i="20" s="1"/>
  <c r="AO61" i="38"/>
  <c r="N13" i="20" s="1"/>
  <c r="AP61" i="38"/>
  <c r="AQ61" i="38"/>
  <c r="AR61" i="38"/>
  <c r="AS61" i="38"/>
  <c r="E10" i="42" s="1"/>
  <c r="AT61" i="38"/>
  <c r="AU61" i="38"/>
  <c r="AV61" i="38"/>
  <c r="AW61" i="38"/>
  <c r="P13" i="20" s="1"/>
  <c r="AX61" i="38"/>
  <c r="Q13" i="20" s="1"/>
  <c r="AY61" i="38"/>
  <c r="AZ61" i="38"/>
  <c r="BA61" i="38"/>
  <c r="BB61" i="38"/>
  <c r="BC61" i="38"/>
  <c r="BD61" i="38"/>
  <c r="BE61" i="38"/>
  <c r="BF61" i="38"/>
  <c r="R13" i="20" s="1"/>
  <c r="BG61" i="38"/>
  <c r="BH61" i="38"/>
  <c r="BI61" i="38"/>
  <c r="BJ61" i="38"/>
  <c r="S13" i="20" s="1"/>
  <c r="BK61" i="38"/>
  <c r="T13" i="20" s="1"/>
  <c r="BL61" i="38"/>
  <c r="BM61" i="38"/>
  <c r="BN61" i="38"/>
  <c r="BO61" i="38"/>
  <c r="BP61" i="38"/>
  <c r="BQ61" i="38"/>
  <c r="U13" i="20" s="1"/>
  <c r="BR61" i="38"/>
  <c r="BS61" i="38"/>
  <c r="BT61" i="38"/>
  <c r="BU61" i="38"/>
  <c r="BV61" i="38"/>
  <c r="BW61" i="38"/>
  <c r="V13" i="20" s="1"/>
  <c r="BX61" i="38"/>
  <c r="W13" i="20" s="1"/>
  <c r="BY61" i="38"/>
  <c r="BZ61" i="38"/>
  <c r="CA61" i="38"/>
  <c r="CB61" i="38"/>
  <c r="Z13" i="20" s="1"/>
  <c r="CC61" i="38"/>
  <c r="AA13" i="20" s="1"/>
  <c r="CD61" i="38"/>
  <c r="AB13" i="20" s="1"/>
  <c r="CE61" i="38"/>
  <c r="CF61" i="38"/>
  <c r="AC13" i="20" s="1"/>
  <c r="CG61" i="38"/>
  <c r="CH61" i="38"/>
  <c r="CI61" i="38"/>
  <c r="AD13" i="20" s="1"/>
  <c r="CJ61" i="38"/>
  <c r="CK61" i="38"/>
  <c r="CL61" i="38"/>
  <c r="AE13" i="20" s="1"/>
  <c r="CM61" i="38"/>
  <c r="Y61" i="38"/>
  <c r="CO4" i="38"/>
  <c r="CP4" i="38"/>
  <c r="CQ4" i="38"/>
  <c r="CR4" i="38"/>
  <c r="CS4" i="38"/>
  <c r="CT4" i="38"/>
  <c r="CU4" i="38"/>
  <c r="CV4" i="38"/>
  <c r="CW4" i="38"/>
  <c r="CX4" i="38"/>
  <c r="CY4" i="38"/>
  <c r="CZ4" i="38"/>
  <c r="DA4" i="38"/>
  <c r="DB4" i="38"/>
  <c r="DC4" i="38"/>
  <c r="DD4" i="38"/>
  <c r="DE4" i="38"/>
  <c r="DF4" i="38"/>
  <c r="DG4" i="38"/>
  <c r="DH4" i="38"/>
  <c r="DI4" i="38"/>
  <c r="CO5" i="38"/>
  <c r="CP5" i="38"/>
  <c r="CQ5" i="38"/>
  <c r="CR5" i="38"/>
  <c r="CS5" i="38"/>
  <c r="CT5" i="38"/>
  <c r="CU5" i="38"/>
  <c r="CV5" i="38"/>
  <c r="CW5" i="38"/>
  <c r="CX5" i="38"/>
  <c r="CY5" i="38"/>
  <c r="CZ5" i="38"/>
  <c r="DA5" i="38"/>
  <c r="DB5" i="38"/>
  <c r="DC5" i="38"/>
  <c r="DD5" i="38"/>
  <c r="DE5" i="38"/>
  <c r="DF5" i="38"/>
  <c r="DG5" i="38"/>
  <c r="DH5" i="38"/>
  <c r="DI5" i="38"/>
  <c r="CO6" i="38"/>
  <c r="CP6" i="38"/>
  <c r="CQ6" i="38"/>
  <c r="CR6" i="38"/>
  <c r="CS6" i="38"/>
  <c r="CT6" i="38"/>
  <c r="CU6" i="38"/>
  <c r="CV6" i="38"/>
  <c r="CW6" i="38"/>
  <c r="CX6" i="38"/>
  <c r="CY6" i="38"/>
  <c r="CZ6" i="38"/>
  <c r="DA6" i="38"/>
  <c r="DB6" i="38"/>
  <c r="DC6" i="38"/>
  <c r="DD6" i="38"/>
  <c r="DE6" i="38"/>
  <c r="DF6" i="38"/>
  <c r="DG6" i="38"/>
  <c r="DH6" i="38"/>
  <c r="DI6" i="38"/>
  <c r="CO7" i="38"/>
  <c r="CP7" i="38"/>
  <c r="CQ7" i="38"/>
  <c r="CR7" i="38"/>
  <c r="CS7" i="38"/>
  <c r="CT7" i="38"/>
  <c r="CU7" i="38"/>
  <c r="CV7" i="38"/>
  <c r="CW7" i="38"/>
  <c r="CX7" i="38"/>
  <c r="CY7" i="38"/>
  <c r="CZ7" i="38"/>
  <c r="DA7" i="38"/>
  <c r="DB7" i="38"/>
  <c r="DC7" i="38"/>
  <c r="DD7" i="38"/>
  <c r="DE7" i="38"/>
  <c r="DF7" i="38"/>
  <c r="DG7" i="38"/>
  <c r="DH7" i="38"/>
  <c r="DI7" i="38"/>
  <c r="CO8" i="38"/>
  <c r="CP8" i="38"/>
  <c r="CQ8" i="38"/>
  <c r="CR8" i="38"/>
  <c r="CS8" i="38"/>
  <c r="CT8" i="38"/>
  <c r="CU8" i="38"/>
  <c r="CV8" i="38"/>
  <c r="CW8" i="38"/>
  <c r="CX8" i="38"/>
  <c r="CY8" i="38"/>
  <c r="CZ8" i="38"/>
  <c r="DA8" i="38"/>
  <c r="DB8" i="38"/>
  <c r="DC8" i="38"/>
  <c r="DD8" i="38"/>
  <c r="DE8" i="38"/>
  <c r="DF8" i="38"/>
  <c r="DG8" i="38"/>
  <c r="DH8" i="38"/>
  <c r="DI8" i="38"/>
  <c r="CO9" i="38"/>
  <c r="CP9" i="38"/>
  <c r="CQ9" i="38"/>
  <c r="CR9" i="38"/>
  <c r="CS9" i="38"/>
  <c r="CT9" i="38"/>
  <c r="CU9" i="38"/>
  <c r="CV9" i="38"/>
  <c r="CW9" i="38"/>
  <c r="CX9" i="38"/>
  <c r="CY9" i="38"/>
  <c r="CZ9" i="38"/>
  <c r="DA9" i="38"/>
  <c r="DB9" i="38"/>
  <c r="DC9" i="38"/>
  <c r="DD9" i="38"/>
  <c r="DE9" i="38"/>
  <c r="DF9" i="38"/>
  <c r="DG9" i="38"/>
  <c r="DH9" i="38"/>
  <c r="DI9" i="38"/>
  <c r="CO10" i="38"/>
  <c r="CP10" i="38"/>
  <c r="CQ10" i="38"/>
  <c r="CR10" i="38"/>
  <c r="CS10" i="38"/>
  <c r="CT10" i="38"/>
  <c r="CU10" i="38"/>
  <c r="CV10" i="38"/>
  <c r="CW10" i="38"/>
  <c r="CX10" i="38"/>
  <c r="CY10" i="38"/>
  <c r="CZ10" i="38"/>
  <c r="DA10" i="38"/>
  <c r="DB10" i="38"/>
  <c r="DC10" i="38"/>
  <c r="DD10" i="38"/>
  <c r="DE10" i="38"/>
  <c r="DF10" i="38"/>
  <c r="DG10" i="38"/>
  <c r="DH10" i="38"/>
  <c r="DI10" i="38"/>
  <c r="CO11" i="38"/>
  <c r="CP11" i="38"/>
  <c r="CQ11" i="38"/>
  <c r="CR11" i="38"/>
  <c r="CS11" i="38"/>
  <c r="CT11" i="38"/>
  <c r="CU11" i="38"/>
  <c r="CV11" i="38"/>
  <c r="CW11" i="38"/>
  <c r="CX11" i="38"/>
  <c r="CY11" i="38"/>
  <c r="CZ11" i="38"/>
  <c r="DA11" i="38"/>
  <c r="DB11" i="38"/>
  <c r="DC11" i="38"/>
  <c r="DD11" i="38"/>
  <c r="DE11" i="38"/>
  <c r="DF11" i="38"/>
  <c r="DG11" i="38"/>
  <c r="DH11" i="38"/>
  <c r="DI11" i="38"/>
  <c r="CO12" i="38"/>
  <c r="CP12" i="38"/>
  <c r="CQ12" i="38"/>
  <c r="CR12" i="38"/>
  <c r="CS12" i="38"/>
  <c r="CT12" i="38"/>
  <c r="CU12" i="38"/>
  <c r="CV12" i="38"/>
  <c r="CW12" i="38"/>
  <c r="CX12" i="38"/>
  <c r="CY12" i="38"/>
  <c r="CZ12" i="38"/>
  <c r="DA12" i="38"/>
  <c r="DB12" i="38"/>
  <c r="DC12" i="38"/>
  <c r="DD12" i="38"/>
  <c r="DE12" i="38"/>
  <c r="DF12" i="38"/>
  <c r="DG12" i="38"/>
  <c r="DH12" i="38"/>
  <c r="DI12" i="38"/>
  <c r="CO13" i="38"/>
  <c r="CP13" i="38"/>
  <c r="CQ13" i="38"/>
  <c r="CR13" i="38"/>
  <c r="CS13" i="38"/>
  <c r="CT13" i="38"/>
  <c r="CU13" i="38"/>
  <c r="CV13" i="38"/>
  <c r="CW13" i="38"/>
  <c r="CX13" i="38"/>
  <c r="CY13" i="38"/>
  <c r="CZ13" i="38"/>
  <c r="DA13" i="38"/>
  <c r="DB13" i="38"/>
  <c r="DC13" i="38"/>
  <c r="DD13" i="38"/>
  <c r="DE13" i="38"/>
  <c r="DF13" i="38"/>
  <c r="DG13" i="38"/>
  <c r="DH13" i="38"/>
  <c r="DI13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CO15" i="38"/>
  <c r="CP15" i="38"/>
  <c r="CQ15" i="38"/>
  <c r="CR15" i="38"/>
  <c r="CS15" i="38"/>
  <c r="CT15" i="38"/>
  <c r="CU15" i="38"/>
  <c r="CV15" i="38"/>
  <c r="CW15" i="38"/>
  <c r="CX15" i="38"/>
  <c r="CY15" i="38"/>
  <c r="CZ15" i="38"/>
  <c r="DA15" i="38"/>
  <c r="DB15" i="38"/>
  <c r="DC15" i="38"/>
  <c r="DD15" i="38"/>
  <c r="DE15" i="38"/>
  <c r="DF15" i="38"/>
  <c r="DG15" i="38"/>
  <c r="DH15" i="38"/>
  <c r="DI15" i="38"/>
  <c r="CO16" i="38"/>
  <c r="CP16" i="38"/>
  <c r="CQ16" i="38"/>
  <c r="CR16" i="38"/>
  <c r="CS16" i="38"/>
  <c r="CT16" i="38"/>
  <c r="CU16" i="38"/>
  <c r="CV16" i="38"/>
  <c r="CW16" i="38"/>
  <c r="CX16" i="38"/>
  <c r="CY16" i="38"/>
  <c r="CZ16" i="38"/>
  <c r="DA16" i="38"/>
  <c r="DB16" i="38"/>
  <c r="DC16" i="38"/>
  <c r="DD16" i="38"/>
  <c r="DE16" i="38"/>
  <c r="DF16" i="38"/>
  <c r="DG16" i="38"/>
  <c r="DH16" i="38"/>
  <c r="DI16" i="38"/>
  <c r="CO17" i="38"/>
  <c r="CP17" i="38"/>
  <c r="CQ17" i="38"/>
  <c r="CR17" i="38"/>
  <c r="CS17" i="38"/>
  <c r="CT17" i="38"/>
  <c r="CU17" i="38"/>
  <c r="CV17" i="38"/>
  <c r="CW17" i="38"/>
  <c r="CX17" i="38"/>
  <c r="CY17" i="38"/>
  <c r="CZ17" i="38"/>
  <c r="DA17" i="38"/>
  <c r="DB17" i="38"/>
  <c r="DC17" i="38"/>
  <c r="DD17" i="38"/>
  <c r="DE17" i="38"/>
  <c r="DF17" i="38"/>
  <c r="DG17" i="38"/>
  <c r="DH17" i="38"/>
  <c r="DI17" i="38"/>
  <c r="CO18" i="38"/>
  <c r="CP18" i="38"/>
  <c r="CQ18" i="38"/>
  <c r="CR18" i="38"/>
  <c r="CS18" i="38"/>
  <c r="CT18" i="38"/>
  <c r="CU18" i="38"/>
  <c r="CV18" i="38"/>
  <c r="CW18" i="38"/>
  <c r="CX18" i="38"/>
  <c r="CY18" i="38"/>
  <c r="CZ18" i="38"/>
  <c r="DA18" i="38"/>
  <c r="DB18" i="38"/>
  <c r="DC18" i="38"/>
  <c r="DD18" i="38"/>
  <c r="DE18" i="38"/>
  <c r="DF18" i="38"/>
  <c r="DG18" i="38"/>
  <c r="DH18" i="38"/>
  <c r="DI18" i="38"/>
  <c r="CO19" i="38"/>
  <c r="CP19" i="38"/>
  <c r="CQ19" i="38"/>
  <c r="CR19" i="38"/>
  <c r="CS19" i="38"/>
  <c r="CT19" i="38"/>
  <c r="CU19" i="38"/>
  <c r="CV19" i="38"/>
  <c r="CW19" i="38"/>
  <c r="CX19" i="38"/>
  <c r="CY19" i="38"/>
  <c r="CZ19" i="38"/>
  <c r="DA19" i="38"/>
  <c r="DB19" i="38"/>
  <c r="DC19" i="38"/>
  <c r="DD19" i="38"/>
  <c r="DE19" i="38"/>
  <c r="DF19" i="38"/>
  <c r="DG19" i="38"/>
  <c r="DH19" i="38"/>
  <c r="DI19" i="38"/>
  <c r="CO20" i="38"/>
  <c r="CP20" i="38"/>
  <c r="CQ20" i="38"/>
  <c r="CR20" i="38"/>
  <c r="CS20" i="38"/>
  <c r="CT20" i="38"/>
  <c r="CU20" i="38"/>
  <c r="CV20" i="38"/>
  <c r="CW20" i="38"/>
  <c r="CX20" i="38"/>
  <c r="CY20" i="38"/>
  <c r="CZ20" i="38"/>
  <c r="DA20" i="38"/>
  <c r="DB20" i="38"/>
  <c r="DC20" i="38"/>
  <c r="DD20" i="38"/>
  <c r="DE20" i="38"/>
  <c r="DF20" i="38"/>
  <c r="DG20" i="38"/>
  <c r="DH20" i="38"/>
  <c r="DI20" i="38"/>
  <c r="CO21" i="38"/>
  <c r="CP21" i="38"/>
  <c r="CQ21" i="38"/>
  <c r="CR21" i="38"/>
  <c r="CS21" i="38"/>
  <c r="CT21" i="38"/>
  <c r="CU21" i="38"/>
  <c r="CV21" i="38"/>
  <c r="CW21" i="38"/>
  <c r="CX21" i="38"/>
  <c r="CY21" i="38"/>
  <c r="CZ21" i="38"/>
  <c r="DA21" i="38"/>
  <c r="DB21" i="38"/>
  <c r="DC21" i="38"/>
  <c r="DD21" i="38"/>
  <c r="DE21" i="38"/>
  <c r="DF21" i="38"/>
  <c r="DG21" i="38"/>
  <c r="DH21" i="38"/>
  <c r="DI21" i="38"/>
  <c r="CO22" i="38"/>
  <c r="CP22" i="38"/>
  <c r="CQ22" i="38"/>
  <c r="CR22" i="38"/>
  <c r="CS22" i="38"/>
  <c r="CT22" i="38"/>
  <c r="CU22" i="38"/>
  <c r="CV22" i="38"/>
  <c r="CW22" i="38"/>
  <c r="CX22" i="38"/>
  <c r="CY22" i="38"/>
  <c r="CZ22" i="38"/>
  <c r="DA22" i="38"/>
  <c r="DB22" i="38"/>
  <c r="DC22" i="38"/>
  <c r="DD22" i="38"/>
  <c r="DE22" i="38"/>
  <c r="DF22" i="38"/>
  <c r="DG22" i="38"/>
  <c r="DH22" i="38"/>
  <c r="DI22" i="38"/>
  <c r="CO23" i="38"/>
  <c r="CP23" i="38"/>
  <c r="CQ23" i="38"/>
  <c r="CR23" i="38"/>
  <c r="CS23" i="38"/>
  <c r="CT23" i="38"/>
  <c r="CU23" i="38"/>
  <c r="CV23" i="38"/>
  <c r="CW23" i="38"/>
  <c r="CX23" i="38"/>
  <c r="CY23" i="38"/>
  <c r="CZ23" i="38"/>
  <c r="DA23" i="38"/>
  <c r="DB23" i="38"/>
  <c r="DC23" i="38"/>
  <c r="DD23" i="38"/>
  <c r="DE23" i="38"/>
  <c r="DF23" i="38"/>
  <c r="DG23" i="38"/>
  <c r="DH23" i="38"/>
  <c r="DI23" i="38"/>
  <c r="CO24" i="38"/>
  <c r="CP24" i="38"/>
  <c r="CQ24" i="38"/>
  <c r="CR24" i="38"/>
  <c r="CS24" i="38"/>
  <c r="CT24" i="38"/>
  <c r="CU24" i="38"/>
  <c r="CV24" i="38"/>
  <c r="CW24" i="38"/>
  <c r="CX24" i="38"/>
  <c r="CY24" i="38"/>
  <c r="CZ24" i="38"/>
  <c r="DA24" i="38"/>
  <c r="DB24" i="38"/>
  <c r="DC24" i="38"/>
  <c r="DD24" i="38"/>
  <c r="DE24" i="38"/>
  <c r="DF24" i="38"/>
  <c r="DG24" i="38"/>
  <c r="DH24" i="38"/>
  <c r="DI24" i="38"/>
  <c r="CO25" i="38"/>
  <c r="CP25" i="38"/>
  <c r="CQ25" i="38"/>
  <c r="CR25" i="38"/>
  <c r="CS25" i="38"/>
  <c r="CT25" i="38"/>
  <c r="CU25" i="38"/>
  <c r="CV25" i="38"/>
  <c r="CW25" i="38"/>
  <c r="CX25" i="38"/>
  <c r="CY25" i="38"/>
  <c r="CZ25" i="38"/>
  <c r="DA25" i="38"/>
  <c r="DB25" i="38"/>
  <c r="DC25" i="38"/>
  <c r="DD25" i="38"/>
  <c r="DE25" i="38"/>
  <c r="DF25" i="38"/>
  <c r="DG25" i="38"/>
  <c r="DH25" i="38"/>
  <c r="DI25" i="38"/>
  <c r="CO26" i="38"/>
  <c r="CP26" i="38"/>
  <c r="CQ26" i="38"/>
  <c r="CR26" i="38"/>
  <c r="CS26" i="38"/>
  <c r="CT26" i="38"/>
  <c r="CU26" i="38"/>
  <c r="CV26" i="38"/>
  <c r="CW26" i="38"/>
  <c r="CX26" i="38"/>
  <c r="CY26" i="38"/>
  <c r="CZ26" i="38"/>
  <c r="DA26" i="38"/>
  <c r="DB26" i="38"/>
  <c r="DC26" i="38"/>
  <c r="DD26" i="38"/>
  <c r="DE26" i="38"/>
  <c r="DF26" i="38"/>
  <c r="DG26" i="38"/>
  <c r="DH26" i="38"/>
  <c r="DI26" i="38"/>
  <c r="CO27" i="38"/>
  <c r="CP27" i="38"/>
  <c r="CQ27" i="38"/>
  <c r="CR27" i="38"/>
  <c r="CS27" i="38"/>
  <c r="CT27" i="38"/>
  <c r="CU27" i="38"/>
  <c r="CV27" i="38"/>
  <c r="CW27" i="38"/>
  <c r="CX27" i="38"/>
  <c r="CY27" i="38"/>
  <c r="CZ27" i="38"/>
  <c r="DA27" i="38"/>
  <c r="DB27" i="38"/>
  <c r="DC27" i="38"/>
  <c r="DD27" i="38"/>
  <c r="DE27" i="38"/>
  <c r="DF27" i="38"/>
  <c r="DG27" i="38"/>
  <c r="DH27" i="38"/>
  <c r="DI27" i="38"/>
  <c r="CO28" i="38"/>
  <c r="CP28" i="38"/>
  <c r="CQ28" i="38"/>
  <c r="CR28" i="38"/>
  <c r="CS28" i="38"/>
  <c r="CT28" i="38"/>
  <c r="CU28" i="38"/>
  <c r="CV28" i="38"/>
  <c r="CW28" i="38"/>
  <c r="CX28" i="38"/>
  <c r="CY28" i="38"/>
  <c r="CZ28" i="38"/>
  <c r="DA28" i="38"/>
  <c r="DB28" i="38"/>
  <c r="DC28" i="38"/>
  <c r="DD28" i="38"/>
  <c r="DE28" i="38"/>
  <c r="DF28" i="38"/>
  <c r="DG28" i="38"/>
  <c r="DH28" i="38"/>
  <c r="DI28" i="38"/>
  <c r="CO29" i="38"/>
  <c r="CP29" i="38"/>
  <c r="CQ29" i="38"/>
  <c r="CR29" i="38"/>
  <c r="CS29" i="38"/>
  <c r="CT29" i="38"/>
  <c r="CU29" i="38"/>
  <c r="CV29" i="38"/>
  <c r="CW29" i="38"/>
  <c r="CX29" i="38"/>
  <c r="CY29" i="38"/>
  <c r="CZ29" i="38"/>
  <c r="DA29" i="38"/>
  <c r="DB29" i="38"/>
  <c r="DC29" i="38"/>
  <c r="DD29" i="38"/>
  <c r="DE29" i="38"/>
  <c r="DF29" i="38"/>
  <c r="DG29" i="38"/>
  <c r="DH29" i="38"/>
  <c r="DI29" i="38"/>
  <c r="CO30" i="38"/>
  <c r="CP30" i="38"/>
  <c r="CQ30" i="38"/>
  <c r="CR30" i="38"/>
  <c r="CS30" i="38"/>
  <c r="CT30" i="38"/>
  <c r="CU30" i="38"/>
  <c r="CV30" i="38"/>
  <c r="CW30" i="38"/>
  <c r="CX30" i="38"/>
  <c r="CY30" i="38"/>
  <c r="CZ30" i="38"/>
  <c r="DA30" i="38"/>
  <c r="DB30" i="38"/>
  <c r="DC30" i="38"/>
  <c r="DD30" i="38"/>
  <c r="DE30" i="38"/>
  <c r="DF30" i="38"/>
  <c r="DG30" i="38"/>
  <c r="DH30" i="38"/>
  <c r="DI30" i="38"/>
  <c r="CO31" i="38"/>
  <c r="CP31" i="38"/>
  <c r="CQ31" i="38"/>
  <c r="CR31" i="38"/>
  <c r="CS31" i="38"/>
  <c r="CT31" i="38"/>
  <c r="CU31" i="38"/>
  <c r="CV31" i="38"/>
  <c r="CW31" i="38"/>
  <c r="CX31" i="38"/>
  <c r="CY31" i="38"/>
  <c r="CZ31" i="38"/>
  <c r="DA31" i="38"/>
  <c r="DB31" i="38"/>
  <c r="DC31" i="38"/>
  <c r="DD31" i="38"/>
  <c r="DE31" i="38"/>
  <c r="DF31" i="38"/>
  <c r="DG31" i="38"/>
  <c r="DH31" i="38"/>
  <c r="DI31" i="38"/>
  <c r="CO32" i="38"/>
  <c r="CP32" i="38"/>
  <c r="CQ32" i="38"/>
  <c r="CR32" i="38"/>
  <c r="CS32" i="38"/>
  <c r="CT32" i="38"/>
  <c r="CU32" i="38"/>
  <c r="CV32" i="38"/>
  <c r="CW32" i="38"/>
  <c r="CX32" i="38"/>
  <c r="CY32" i="38"/>
  <c r="CZ32" i="38"/>
  <c r="DA32" i="38"/>
  <c r="DB32" i="38"/>
  <c r="DC32" i="38"/>
  <c r="DD32" i="38"/>
  <c r="DE32" i="38"/>
  <c r="DF32" i="38"/>
  <c r="DG32" i="38"/>
  <c r="DH32" i="38"/>
  <c r="DI32" i="38"/>
  <c r="CO33" i="38"/>
  <c r="CP33" i="38"/>
  <c r="CQ33" i="38"/>
  <c r="CR33" i="38"/>
  <c r="CS33" i="38"/>
  <c r="CT33" i="38"/>
  <c r="CU33" i="38"/>
  <c r="CV33" i="38"/>
  <c r="CW33" i="38"/>
  <c r="CX33" i="38"/>
  <c r="CY33" i="38"/>
  <c r="CZ33" i="38"/>
  <c r="DA33" i="38"/>
  <c r="DB33" i="38"/>
  <c r="DC33" i="38"/>
  <c r="DD33" i="38"/>
  <c r="DE33" i="38"/>
  <c r="DF33" i="38"/>
  <c r="DG33" i="38"/>
  <c r="DH33" i="38"/>
  <c r="DI33" i="38"/>
  <c r="CO34" i="38"/>
  <c r="CP34" i="38"/>
  <c r="CQ34" i="38"/>
  <c r="CR34" i="38"/>
  <c r="CS34" i="38"/>
  <c r="CT34" i="38"/>
  <c r="CU34" i="38"/>
  <c r="CV34" i="38"/>
  <c r="CW34" i="38"/>
  <c r="CX34" i="38"/>
  <c r="CY34" i="38"/>
  <c r="CZ34" i="38"/>
  <c r="DA34" i="38"/>
  <c r="DB34" i="38"/>
  <c r="DC34" i="38"/>
  <c r="DD34" i="38"/>
  <c r="DE34" i="38"/>
  <c r="DF34" i="38"/>
  <c r="DG34" i="38"/>
  <c r="DH34" i="38"/>
  <c r="DI34" i="38"/>
  <c r="CO35" i="38"/>
  <c r="CP35" i="38"/>
  <c r="CQ35" i="38"/>
  <c r="CR35" i="38"/>
  <c r="CS35" i="38"/>
  <c r="CT35" i="38"/>
  <c r="CU35" i="38"/>
  <c r="CV35" i="38"/>
  <c r="CW35" i="38"/>
  <c r="CX35" i="38"/>
  <c r="CY35" i="38"/>
  <c r="CZ35" i="38"/>
  <c r="DA35" i="38"/>
  <c r="DB35" i="38"/>
  <c r="DC35" i="38"/>
  <c r="DD35" i="38"/>
  <c r="DE35" i="38"/>
  <c r="DF35" i="38"/>
  <c r="DG35" i="38"/>
  <c r="DH35" i="38"/>
  <c r="DI35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CO37" i="38"/>
  <c r="CP37" i="38"/>
  <c r="CQ37" i="38"/>
  <c r="CR37" i="38"/>
  <c r="CS37" i="38"/>
  <c r="CT37" i="38"/>
  <c r="CU37" i="38"/>
  <c r="CV37" i="38"/>
  <c r="CW37" i="38"/>
  <c r="CX37" i="38"/>
  <c r="CY37" i="38"/>
  <c r="CZ37" i="38"/>
  <c r="DA37" i="38"/>
  <c r="DB37" i="38"/>
  <c r="DC37" i="38"/>
  <c r="DD37" i="38"/>
  <c r="DE37" i="38"/>
  <c r="DF37" i="38"/>
  <c r="DG37" i="38"/>
  <c r="DH37" i="38"/>
  <c r="DI37" i="38"/>
  <c r="CO38" i="38"/>
  <c r="CP38" i="38"/>
  <c r="CQ38" i="38"/>
  <c r="CR38" i="38"/>
  <c r="CS38" i="38"/>
  <c r="CT38" i="38"/>
  <c r="CU38" i="38"/>
  <c r="CV38" i="38"/>
  <c r="CW38" i="38"/>
  <c r="CX38" i="38"/>
  <c r="CY38" i="38"/>
  <c r="CZ38" i="38"/>
  <c r="DA38" i="38"/>
  <c r="DB38" i="38"/>
  <c r="DC38" i="38"/>
  <c r="DD38" i="38"/>
  <c r="DE38" i="38"/>
  <c r="DF38" i="38"/>
  <c r="DG38" i="38"/>
  <c r="DH38" i="38"/>
  <c r="DI38" i="38"/>
  <c r="CO39" i="38"/>
  <c r="CP39" i="38"/>
  <c r="CQ39" i="38"/>
  <c r="CR39" i="38"/>
  <c r="CS39" i="38"/>
  <c r="CT39" i="38"/>
  <c r="CU39" i="38"/>
  <c r="CV39" i="38"/>
  <c r="CW39" i="38"/>
  <c r="CX39" i="38"/>
  <c r="CY39" i="38"/>
  <c r="CZ39" i="38"/>
  <c r="DA39" i="38"/>
  <c r="DB39" i="38"/>
  <c r="DC39" i="38"/>
  <c r="DD39" i="38"/>
  <c r="DE39" i="38"/>
  <c r="DF39" i="38"/>
  <c r="DG39" i="38"/>
  <c r="DH39" i="38"/>
  <c r="DI39" i="38"/>
  <c r="CO40" i="38"/>
  <c r="CP40" i="38"/>
  <c r="CQ40" i="38"/>
  <c r="CR40" i="38"/>
  <c r="CS40" i="38"/>
  <c r="CT40" i="38"/>
  <c r="CU40" i="38"/>
  <c r="CV40" i="38"/>
  <c r="CW40" i="38"/>
  <c r="CX40" i="38"/>
  <c r="CY40" i="38"/>
  <c r="CZ40" i="38"/>
  <c r="DA40" i="38"/>
  <c r="DB40" i="38"/>
  <c r="DC40" i="38"/>
  <c r="DD40" i="38"/>
  <c r="DE40" i="38"/>
  <c r="DF40" i="38"/>
  <c r="DG40" i="38"/>
  <c r="DH40" i="38"/>
  <c r="DI40" i="38"/>
  <c r="CO41" i="38"/>
  <c r="CP41" i="38"/>
  <c r="CQ41" i="38"/>
  <c r="CR41" i="38"/>
  <c r="CS41" i="38"/>
  <c r="CT41" i="38"/>
  <c r="CU41" i="38"/>
  <c r="CV41" i="38"/>
  <c r="CW41" i="38"/>
  <c r="CX41" i="38"/>
  <c r="CY41" i="38"/>
  <c r="CZ41" i="38"/>
  <c r="DA41" i="38"/>
  <c r="DB41" i="38"/>
  <c r="DC41" i="38"/>
  <c r="DD41" i="38"/>
  <c r="DE41" i="38"/>
  <c r="DF41" i="38"/>
  <c r="DG41" i="38"/>
  <c r="DH41" i="38"/>
  <c r="DI41" i="38"/>
  <c r="CO42" i="38"/>
  <c r="CP42" i="38"/>
  <c r="CQ42" i="38"/>
  <c r="CR42" i="38"/>
  <c r="CS42" i="38"/>
  <c r="CT42" i="38"/>
  <c r="CU42" i="38"/>
  <c r="CV42" i="38"/>
  <c r="CW42" i="38"/>
  <c r="CX42" i="38"/>
  <c r="CY42" i="38"/>
  <c r="CZ42" i="38"/>
  <c r="DA42" i="38"/>
  <c r="DB42" i="38"/>
  <c r="DC42" i="38"/>
  <c r="DD42" i="38"/>
  <c r="DE42" i="38"/>
  <c r="DF42" i="38"/>
  <c r="DG42" i="38"/>
  <c r="DH42" i="38"/>
  <c r="DI42" i="38"/>
  <c r="CO43" i="38"/>
  <c r="CP43" i="38"/>
  <c r="CQ43" i="38"/>
  <c r="CR43" i="38"/>
  <c r="CS43" i="38"/>
  <c r="CT43" i="38"/>
  <c r="CU43" i="38"/>
  <c r="CV43" i="38"/>
  <c r="CW43" i="38"/>
  <c r="CX43" i="38"/>
  <c r="CY43" i="38"/>
  <c r="CZ43" i="38"/>
  <c r="DA43" i="38"/>
  <c r="DB43" i="38"/>
  <c r="DC43" i="38"/>
  <c r="DD43" i="38"/>
  <c r="DE43" i="38"/>
  <c r="DF43" i="38"/>
  <c r="DG43" i="38"/>
  <c r="DH43" i="38"/>
  <c r="DI43" i="38"/>
  <c r="CO44" i="38"/>
  <c r="CP44" i="38"/>
  <c r="CQ44" i="38"/>
  <c r="CR44" i="38"/>
  <c r="CS44" i="38"/>
  <c r="CT44" i="38"/>
  <c r="CU44" i="38"/>
  <c r="CV44" i="38"/>
  <c r="CW44" i="38"/>
  <c r="CX44" i="38"/>
  <c r="CY44" i="38"/>
  <c r="CZ44" i="38"/>
  <c r="DA44" i="38"/>
  <c r="DB44" i="38"/>
  <c r="DC44" i="38"/>
  <c r="DD44" i="38"/>
  <c r="DE44" i="38"/>
  <c r="DF44" i="38"/>
  <c r="DG44" i="38"/>
  <c r="DH44" i="38"/>
  <c r="DI44" i="38"/>
  <c r="CO45" i="38"/>
  <c r="CP45" i="38"/>
  <c r="CQ45" i="38"/>
  <c r="CR45" i="38"/>
  <c r="CS45" i="38"/>
  <c r="CT45" i="38"/>
  <c r="CU45" i="38"/>
  <c r="CV45" i="38"/>
  <c r="CW45" i="38"/>
  <c r="CX45" i="38"/>
  <c r="CY45" i="38"/>
  <c r="CZ45" i="38"/>
  <c r="DA45" i="38"/>
  <c r="DB45" i="38"/>
  <c r="DC45" i="38"/>
  <c r="DD45" i="38"/>
  <c r="DE45" i="38"/>
  <c r="DF45" i="38"/>
  <c r="DG45" i="38"/>
  <c r="DH45" i="38"/>
  <c r="DI45" i="38"/>
  <c r="CO46" i="38"/>
  <c r="CP46" i="38"/>
  <c r="CQ46" i="38"/>
  <c r="CR46" i="38"/>
  <c r="CS46" i="38"/>
  <c r="CT46" i="38"/>
  <c r="CU46" i="38"/>
  <c r="CV46" i="38"/>
  <c r="CW46" i="38"/>
  <c r="CX46" i="38"/>
  <c r="CY46" i="38"/>
  <c r="CZ46" i="38"/>
  <c r="DA46" i="38"/>
  <c r="DB46" i="38"/>
  <c r="DC46" i="38"/>
  <c r="DD46" i="38"/>
  <c r="DE46" i="38"/>
  <c r="DF46" i="38"/>
  <c r="DG46" i="38"/>
  <c r="DH46" i="38"/>
  <c r="DI46" i="38"/>
  <c r="CO47" i="38"/>
  <c r="CP47" i="38"/>
  <c r="CQ47" i="38"/>
  <c r="CR47" i="38"/>
  <c r="CS47" i="38"/>
  <c r="CT47" i="38"/>
  <c r="CU47" i="38"/>
  <c r="CV47" i="38"/>
  <c r="CW47" i="38"/>
  <c r="CX47" i="38"/>
  <c r="CY47" i="38"/>
  <c r="CZ47" i="38"/>
  <c r="DA47" i="38"/>
  <c r="DB47" i="38"/>
  <c r="DC47" i="38"/>
  <c r="DD47" i="38"/>
  <c r="DE47" i="38"/>
  <c r="DF47" i="38"/>
  <c r="DG47" i="38"/>
  <c r="DH47" i="38"/>
  <c r="DI47" i="38"/>
  <c r="CO48" i="38"/>
  <c r="CP48" i="38"/>
  <c r="CQ48" i="38"/>
  <c r="CR48" i="38"/>
  <c r="CS48" i="38"/>
  <c r="CT48" i="38"/>
  <c r="CU48" i="38"/>
  <c r="CV48" i="38"/>
  <c r="CW48" i="38"/>
  <c r="CX48" i="38"/>
  <c r="CY48" i="38"/>
  <c r="CZ48" i="38"/>
  <c r="DA48" i="38"/>
  <c r="DB48" i="38"/>
  <c r="DC48" i="38"/>
  <c r="DD48" i="38"/>
  <c r="DE48" i="38"/>
  <c r="DF48" i="38"/>
  <c r="DG48" i="38"/>
  <c r="DH48" i="38"/>
  <c r="DI48" i="38"/>
  <c r="CO49" i="38"/>
  <c r="CP49" i="38"/>
  <c r="CQ49" i="38"/>
  <c r="CR49" i="38"/>
  <c r="CS49" i="38"/>
  <c r="CT49" i="38"/>
  <c r="CU49" i="38"/>
  <c r="CV49" i="38"/>
  <c r="CW49" i="38"/>
  <c r="CX49" i="38"/>
  <c r="CY49" i="38"/>
  <c r="CZ49" i="38"/>
  <c r="DA49" i="38"/>
  <c r="DB49" i="38"/>
  <c r="DC49" i="38"/>
  <c r="DD49" i="38"/>
  <c r="DE49" i="38"/>
  <c r="DF49" i="38"/>
  <c r="DG49" i="38"/>
  <c r="DH49" i="38"/>
  <c r="DI49" i="38"/>
  <c r="CO50" i="38"/>
  <c r="CP50" i="38"/>
  <c r="CQ50" i="38"/>
  <c r="CR50" i="38"/>
  <c r="CS50" i="38"/>
  <c r="CT50" i="38"/>
  <c r="CU50" i="38"/>
  <c r="CV50" i="38"/>
  <c r="CW50" i="38"/>
  <c r="CX50" i="38"/>
  <c r="CY50" i="38"/>
  <c r="CZ50" i="38"/>
  <c r="DA50" i="38"/>
  <c r="DB50" i="38"/>
  <c r="DC50" i="38"/>
  <c r="DD50" i="38"/>
  <c r="DE50" i="38"/>
  <c r="DF50" i="38"/>
  <c r="DG50" i="38"/>
  <c r="DH50" i="38"/>
  <c r="DI50" i="38"/>
  <c r="CO51" i="38"/>
  <c r="CP51" i="38"/>
  <c r="CQ51" i="38"/>
  <c r="CR51" i="38"/>
  <c r="CS51" i="38"/>
  <c r="CT51" i="38"/>
  <c r="CU51" i="38"/>
  <c r="CV51" i="38"/>
  <c r="CW51" i="38"/>
  <c r="CX51" i="38"/>
  <c r="CY51" i="38"/>
  <c r="CZ51" i="38"/>
  <c r="DA51" i="38"/>
  <c r="DB51" i="38"/>
  <c r="DC51" i="38"/>
  <c r="DD51" i="38"/>
  <c r="DE51" i="38"/>
  <c r="DF51" i="38"/>
  <c r="DG51" i="38"/>
  <c r="DH51" i="38"/>
  <c r="DI51" i="38"/>
  <c r="DI3" i="38"/>
  <c r="DH3" i="38"/>
  <c r="DB3" i="38"/>
  <c r="D13" i="20" l="1"/>
  <c r="C13" i="20"/>
  <c r="AE25" i="20"/>
  <c r="V25" i="20"/>
  <c r="L25" i="20"/>
  <c r="F25" i="20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AJ62" i="4"/>
  <c r="AI62" i="4"/>
  <c r="AH62" i="4"/>
  <c r="AG62" i="4"/>
  <c r="J11" i="42" s="1"/>
  <c r="AF62" i="4"/>
  <c r="I11" i="42" s="1"/>
  <c r="AE62" i="4"/>
  <c r="AD62" i="4"/>
  <c r="AC62" i="4"/>
  <c r="AB62" i="4"/>
  <c r="AA62" i="4"/>
  <c r="Z62" i="4"/>
  <c r="Y62" i="4"/>
  <c r="X62" i="4"/>
  <c r="N11" i="42" s="1"/>
  <c r="W62" i="4"/>
  <c r="V62" i="4"/>
  <c r="U62" i="4"/>
  <c r="O11" i="42" s="1"/>
  <c r="T62" i="4"/>
  <c r="S62" i="4"/>
  <c r="R62" i="4"/>
  <c r="Q62" i="4"/>
  <c r="K11" i="42" s="1"/>
  <c r="P62" i="4"/>
  <c r="O62" i="4"/>
  <c r="M11" i="42" s="1"/>
  <c r="M24" i="42" s="1"/>
  <c r="M25" i="42" s="1"/>
  <c r="N62" i="4"/>
  <c r="M62" i="4"/>
  <c r="L62" i="4"/>
  <c r="K62" i="4"/>
  <c r="L11" i="42" s="1"/>
  <c r="J62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X59" i="4"/>
  <c r="EW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ET5" i="4"/>
  <c r="EU5" i="4"/>
  <c r="EV5" i="4"/>
  <c r="EW5" i="4"/>
  <c r="EX5" i="4"/>
  <c r="EY5" i="4"/>
  <c r="EZ5" i="4"/>
  <c r="FA5" i="4"/>
  <c r="FB5" i="4"/>
  <c r="FC5" i="4"/>
  <c r="FD5" i="4"/>
  <c r="FE5" i="4"/>
  <c r="FF5" i="4"/>
  <c r="FG5" i="4"/>
  <c r="FH5" i="4"/>
  <c r="FI5" i="4"/>
  <c r="FJ5" i="4"/>
  <c r="FK5" i="4"/>
  <c r="FL5" i="4"/>
  <c r="FM5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EZ8" i="4"/>
  <c r="FA8" i="4"/>
  <c r="FB8" i="4"/>
  <c r="FC8" i="4"/>
  <c r="FD8" i="4"/>
  <c r="FE8" i="4"/>
  <c r="FF8" i="4"/>
  <c r="FG8" i="4"/>
  <c r="FH8" i="4"/>
  <c r="FI8" i="4"/>
  <c r="FJ8" i="4"/>
  <c r="FK8" i="4"/>
  <c r="FL8" i="4"/>
  <c r="FM8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EZ13" i="4"/>
  <c r="FA13" i="4"/>
  <c r="FB13" i="4"/>
  <c r="FC13" i="4"/>
  <c r="FD13" i="4"/>
  <c r="FE13" i="4"/>
  <c r="FF13" i="4"/>
  <c r="FG13" i="4"/>
  <c r="FH13" i="4"/>
  <c r="FI13" i="4"/>
  <c r="FJ13" i="4"/>
  <c r="FK13" i="4"/>
  <c r="FL13" i="4"/>
  <c r="FM13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ET15" i="4"/>
  <c r="EU15" i="4"/>
  <c r="EV15" i="4"/>
  <c r="EW15" i="4"/>
  <c r="EX15" i="4"/>
  <c r="EY15" i="4"/>
  <c r="EZ15" i="4"/>
  <c r="FA15" i="4"/>
  <c r="FB15" i="4"/>
  <c r="FC15" i="4"/>
  <c r="FD15" i="4"/>
  <c r="FE15" i="4"/>
  <c r="FF15" i="4"/>
  <c r="FG15" i="4"/>
  <c r="FH15" i="4"/>
  <c r="FI15" i="4"/>
  <c r="FJ15" i="4"/>
  <c r="FK15" i="4"/>
  <c r="FL15" i="4"/>
  <c r="FM15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FC20" i="4"/>
  <c r="FD20" i="4"/>
  <c r="FE20" i="4"/>
  <c r="FF20" i="4"/>
  <c r="FG20" i="4"/>
  <c r="FH20" i="4"/>
  <c r="FI20" i="4"/>
  <c r="FJ20" i="4"/>
  <c r="FK20" i="4"/>
  <c r="FL20" i="4"/>
  <c r="FM20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EZ23" i="4"/>
  <c r="FA23" i="4"/>
  <c r="FB23" i="4"/>
  <c r="FC23" i="4"/>
  <c r="FD23" i="4"/>
  <c r="FE23" i="4"/>
  <c r="FF23" i="4"/>
  <c r="FG23" i="4"/>
  <c r="FH23" i="4"/>
  <c r="FI23" i="4"/>
  <c r="FJ23" i="4"/>
  <c r="FK23" i="4"/>
  <c r="FL23" i="4"/>
  <c r="FM23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EZ28" i="4"/>
  <c r="FA28" i="4"/>
  <c r="FB28" i="4"/>
  <c r="FC28" i="4"/>
  <c r="FD28" i="4"/>
  <c r="FE28" i="4"/>
  <c r="FF28" i="4"/>
  <c r="FG28" i="4"/>
  <c r="FH28" i="4"/>
  <c r="FI28" i="4"/>
  <c r="FJ28" i="4"/>
  <c r="FK28" i="4"/>
  <c r="FL28" i="4"/>
  <c r="FM28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A30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EZ35" i="4"/>
  <c r="FA35" i="4"/>
  <c r="FB35" i="4"/>
  <c r="FC35" i="4"/>
  <c r="FD35" i="4"/>
  <c r="FE35" i="4"/>
  <c r="FF35" i="4"/>
  <c r="FG35" i="4"/>
  <c r="FH35" i="4"/>
  <c r="FI35" i="4"/>
  <c r="FJ35" i="4"/>
  <c r="FK35" i="4"/>
  <c r="FL35" i="4"/>
  <c r="FM35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37" i="4"/>
  <c r="FA37" i="4"/>
  <c r="FB37" i="4"/>
  <c r="FC37" i="4"/>
  <c r="FD37" i="4"/>
  <c r="FE37" i="4"/>
  <c r="FF37" i="4"/>
  <c r="FG37" i="4"/>
  <c r="FH37" i="4"/>
  <c r="FI37" i="4"/>
  <c r="FJ37" i="4"/>
  <c r="FK37" i="4"/>
  <c r="FL37" i="4"/>
  <c r="FM37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A39" i="4"/>
  <c r="FB39" i="4"/>
  <c r="FC39" i="4"/>
  <c r="FD39" i="4"/>
  <c r="FE39" i="4"/>
  <c r="FF39" i="4"/>
  <c r="FG39" i="4"/>
  <c r="FH39" i="4"/>
  <c r="FI39" i="4"/>
  <c r="FJ39" i="4"/>
  <c r="FK39" i="4"/>
  <c r="FL39" i="4"/>
  <c r="FM39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ET40" i="4"/>
  <c r="EU40" i="4"/>
  <c r="EV40" i="4"/>
  <c r="EW40" i="4"/>
  <c r="EX40" i="4"/>
  <c r="EY40" i="4"/>
  <c r="EZ40" i="4"/>
  <c r="FA40" i="4"/>
  <c r="FB40" i="4"/>
  <c r="FC40" i="4"/>
  <c r="FD40" i="4"/>
  <c r="FE40" i="4"/>
  <c r="FF40" i="4"/>
  <c r="FG40" i="4"/>
  <c r="FH40" i="4"/>
  <c r="FI40" i="4"/>
  <c r="FJ40" i="4"/>
  <c r="FK40" i="4"/>
  <c r="FL40" i="4"/>
  <c r="FM40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ET42" i="4"/>
  <c r="EU42" i="4"/>
  <c r="EV42" i="4"/>
  <c r="EW42" i="4"/>
  <c r="EX42" i="4"/>
  <c r="EY42" i="4"/>
  <c r="EZ42" i="4"/>
  <c r="FA42" i="4"/>
  <c r="FB42" i="4"/>
  <c r="FC42" i="4"/>
  <c r="FD42" i="4"/>
  <c r="FE42" i="4"/>
  <c r="FF42" i="4"/>
  <c r="FG42" i="4"/>
  <c r="FH42" i="4"/>
  <c r="FI42" i="4"/>
  <c r="FJ42" i="4"/>
  <c r="FK42" i="4"/>
  <c r="FL42" i="4"/>
  <c r="FM42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ET47" i="4"/>
  <c r="EU47" i="4"/>
  <c r="EV47" i="4"/>
  <c r="EW47" i="4"/>
  <c r="EX47" i="4"/>
  <c r="EY47" i="4"/>
  <c r="EZ47" i="4"/>
  <c r="FA47" i="4"/>
  <c r="FB47" i="4"/>
  <c r="FC47" i="4"/>
  <c r="FD47" i="4"/>
  <c r="FE47" i="4"/>
  <c r="FF47" i="4"/>
  <c r="FG47" i="4"/>
  <c r="FH47" i="4"/>
  <c r="FI47" i="4"/>
  <c r="FJ47" i="4"/>
  <c r="FK47" i="4"/>
  <c r="FL47" i="4"/>
  <c r="FM47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ET50" i="4"/>
  <c r="EU50" i="4"/>
  <c r="EV50" i="4"/>
  <c r="EW50" i="4"/>
  <c r="EX50" i="4"/>
  <c r="EY50" i="4"/>
  <c r="EZ50" i="4"/>
  <c r="FA50" i="4"/>
  <c r="FB50" i="4"/>
  <c r="FC50" i="4"/>
  <c r="FD50" i="4"/>
  <c r="FE50" i="4"/>
  <c r="FF50" i="4"/>
  <c r="FG50" i="4"/>
  <c r="FH50" i="4"/>
  <c r="FI50" i="4"/>
  <c r="FJ50" i="4"/>
  <c r="FK50" i="4"/>
  <c r="FL50" i="4"/>
  <c r="FM50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M3" i="4"/>
  <c r="FL3" i="4"/>
  <c r="FK3" i="4"/>
  <c r="FJ3" i="4"/>
  <c r="FI3" i="4"/>
  <c r="FC3" i="4"/>
  <c r="ES3" i="4"/>
  <c r="EM3" i="4"/>
  <c r="BM61" i="34"/>
  <c r="BN61" i="34"/>
  <c r="G12" i="42" s="1"/>
  <c r="BO61" i="34"/>
  <c r="BP61" i="34"/>
  <c r="BQ61" i="34"/>
  <c r="B12" i="42" s="1"/>
  <c r="BR61" i="34"/>
  <c r="BS61" i="34"/>
  <c r="BT61" i="34"/>
  <c r="BU61" i="34"/>
  <c r="BV61" i="34"/>
  <c r="C12" i="42" s="1"/>
  <c r="BW61" i="34"/>
  <c r="BX61" i="34"/>
  <c r="BY61" i="34"/>
  <c r="BZ61" i="34"/>
  <c r="H12" i="42" s="1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CX61" i="34"/>
  <c r="CY61" i="34"/>
  <c r="CZ61" i="34"/>
  <c r="D12" i="42" s="1"/>
  <c r="DA61" i="34"/>
  <c r="DB61" i="34"/>
  <c r="DC61" i="34"/>
  <c r="DD61" i="34"/>
  <c r="L11" i="20" s="1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E12" i="42" s="1"/>
  <c r="DQ61" i="34"/>
  <c r="DR61" i="34"/>
  <c r="F12" i="42" s="1"/>
  <c r="DS61" i="34"/>
  <c r="DT61" i="34"/>
  <c r="DU61" i="34"/>
  <c r="DV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V11" i="20" s="1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FR61" i="34"/>
  <c r="FS61" i="34"/>
  <c r="FT61" i="34"/>
  <c r="AE11" i="20" s="1"/>
  <c r="FU61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HV4" i="34"/>
  <c r="HW4" i="34"/>
  <c r="HX4" i="34"/>
  <c r="HY4" i="34"/>
  <c r="HZ4" i="34"/>
  <c r="IA4" i="34"/>
  <c r="IB4" i="34"/>
  <c r="IC4" i="34"/>
  <c r="ID4" i="34"/>
  <c r="IE4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HV5" i="34"/>
  <c r="HW5" i="34"/>
  <c r="HX5" i="34"/>
  <c r="HY5" i="34"/>
  <c r="HZ5" i="34"/>
  <c r="IA5" i="34"/>
  <c r="IB5" i="34"/>
  <c r="IC5" i="34"/>
  <c r="ID5" i="34"/>
  <c r="IE5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HV6" i="34"/>
  <c r="HW6" i="34"/>
  <c r="HX6" i="34"/>
  <c r="HY6" i="34"/>
  <c r="HZ6" i="34"/>
  <c r="IA6" i="34"/>
  <c r="IB6" i="34"/>
  <c r="IC6" i="34"/>
  <c r="ID6" i="34"/>
  <c r="IE6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HV7" i="34"/>
  <c r="HW7" i="34"/>
  <c r="HX7" i="34"/>
  <c r="HY7" i="34"/>
  <c r="HZ7" i="34"/>
  <c r="IA7" i="34"/>
  <c r="IB7" i="34"/>
  <c r="IC7" i="34"/>
  <c r="ID7" i="34"/>
  <c r="IE7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HV8" i="34"/>
  <c r="HW8" i="34"/>
  <c r="HX8" i="34"/>
  <c r="HY8" i="34"/>
  <c r="HZ8" i="34"/>
  <c r="IA8" i="34"/>
  <c r="IB8" i="34"/>
  <c r="IC8" i="34"/>
  <c r="ID8" i="34"/>
  <c r="IE8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HV9" i="34"/>
  <c r="HW9" i="34"/>
  <c r="HX9" i="34"/>
  <c r="HY9" i="34"/>
  <c r="HZ9" i="34"/>
  <c r="IA9" i="34"/>
  <c r="IB9" i="34"/>
  <c r="IC9" i="34"/>
  <c r="ID9" i="34"/>
  <c r="IE9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HV10" i="34"/>
  <c r="HW10" i="34"/>
  <c r="HX10" i="34"/>
  <c r="HY10" i="34"/>
  <c r="HZ10" i="34"/>
  <c r="IA10" i="34"/>
  <c r="IB10" i="34"/>
  <c r="IC10" i="34"/>
  <c r="ID10" i="34"/>
  <c r="IE10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HV11" i="34"/>
  <c r="HW11" i="34"/>
  <c r="HX11" i="34"/>
  <c r="HY11" i="34"/>
  <c r="HZ11" i="34"/>
  <c r="IA11" i="34"/>
  <c r="IB11" i="34"/>
  <c r="IC11" i="34"/>
  <c r="ID11" i="34"/>
  <c r="IE11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HV12" i="34"/>
  <c r="HW12" i="34"/>
  <c r="HX12" i="34"/>
  <c r="HY12" i="34"/>
  <c r="HZ12" i="34"/>
  <c r="IA12" i="34"/>
  <c r="IB12" i="34"/>
  <c r="IC12" i="34"/>
  <c r="ID12" i="34"/>
  <c r="IE12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HV13" i="34"/>
  <c r="HW13" i="34"/>
  <c r="HX13" i="34"/>
  <c r="HY13" i="34"/>
  <c r="HZ13" i="34"/>
  <c r="IA13" i="34"/>
  <c r="IB13" i="34"/>
  <c r="IC13" i="34"/>
  <c r="ID13" i="34"/>
  <c r="IE13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HV14" i="34"/>
  <c r="HW14" i="34"/>
  <c r="HX14" i="34"/>
  <c r="HY14" i="34"/>
  <c r="HZ14" i="34"/>
  <c r="IA14" i="34"/>
  <c r="IB14" i="34"/>
  <c r="IC14" i="34"/>
  <c r="ID14" i="34"/>
  <c r="IE14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HV15" i="34"/>
  <c r="HW15" i="34"/>
  <c r="HX15" i="34"/>
  <c r="HY15" i="34"/>
  <c r="HZ15" i="34"/>
  <c r="IA15" i="34"/>
  <c r="IB15" i="34"/>
  <c r="IC15" i="34"/>
  <c r="ID15" i="34"/>
  <c r="IE15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HV16" i="34"/>
  <c r="HW16" i="34"/>
  <c r="HX16" i="34"/>
  <c r="HY16" i="34"/>
  <c r="HZ16" i="34"/>
  <c r="IA16" i="34"/>
  <c r="IB16" i="34"/>
  <c r="IC16" i="34"/>
  <c r="ID16" i="34"/>
  <c r="IE16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HV17" i="34"/>
  <c r="HW17" i="34"/>
  <c r="HX17" i="34"/>
  <c r="HY17" i="34"/>
  <c r="HZ17" i="34"/>
  <c r="IA17" i="34"/>
  <c r="IB17" i="34"/>
  <c r="IC17" i="34"/>
  <c r="ID17" i="34"/>
  <c r="IE17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HV18" i="34"/>
  <c r="HW18" i="34"/>
  <c r="HX18" i="34"/>
  <c r="HY18" i="34"/>
  <c r="HZ18" i="34"/>
  <c r="IA18" i="34"/>
  <c r="IB18" i="34"/>
  <c r="IC18" i="34"/>
  <c r="ID18" i="34"/>
  <c r="IE18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HV19" i="34"/>
  <c r="HW19" i="34"/>
  <c r="HX19" i="34"/>
  <c r="HY19" i="34"/>
  <c r="HZ19" i="34"/>
  <c r="IA19" i="34"/>
  <c r="IB19" i="34"/>
  <c r="IC19" i="34"/>
  <c r="ID19" i="34"/>
  <c r="IE19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HV20" i="34"/>
  <c r="HW20" i="34"/>
  <c r="HX20" i="34"/>
  <c r="HY20" i="34"/>
  <c r="HZ20" i="34"/>
  <c r="IA20" i="34"/>
  <c r="IB20" i="34"/>
  <c r="IC20" i="34"/>
  <c r="ID20" i="34"/>
  <c r="IE20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HV21" i="34"/>
  <c r="HW21" i="34"/>
  <c r="HX21" i="34"/>
  <c r="HY21" i="34"/>
  <c r="HZ21" i="34"/>
  <c r="IA21" i="34"/>
  <c r="IB21" i="34"/>
  <c r="IC21" i="34"/>
  <c r="ID21" i="34"/>
  <c r="IE21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HV22" i="34"/>
  <c r="HW22" i="34"/>
  <c r="HX22" i="34"/>
  <c r="HY22" i="34"/>
  <c r="HZ22" i="34"/>
  <c r="IA22" i="34"/>
  <c r="IB22" i="34"/>
  <c r="IC22" i="34"/>
  <c r="ID22" i="34"/>
  <c r="IE22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HV23" i="34"/>
  <c r="HW23" i="34"/>
  <c r="HX23" i="34"/>
  <c r="HY23" i="34"/>
  <c r="HZ23" i="34"/>
  <c r="IA23" i="34"/>
  <c r="IB23" i="34"/>
  <c r="IC23" i="34"/>
  <c r="ID23" i="34"/>
  <c r="IE23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HV24" i="34"/>
  <c r="HW24" i="34"/>
  <c r="HX24" i="34"/>
  <c r="HY24" i="34"/>
  <c r="HZ24" i="34"/>
  <c r="IA24" i="34"/>
  <c r="IB24" i="34"/>
  <c r="IC24" i="34"/>
  <c r="ID24" i="34"/>
  <c r="IE24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HV25" i="34"/>
  <c r="HW25" i="34"/>
  <c r="HX25" i="34"/>
  <c r="HY25" i="34"/>
  <c r="HZ25" i="34"/>
  <c r="IA25" i="34"/>
  <c r="IB25" i="34"/>
  <c r="IC25" i="34"/>
  <c r="ID25" i="34"/>
  <c r="IE25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HV26" i="34"/>
  <c r="HW26" i="34"/>
  <c r="HX26" i="34"/>
  <c r="HY26" i="34"/>
  <c r="HZ26" i="34"/>
  <c r="IA26" i="34"/>
  <c r="IB26" i="34"/>
  <c r="IC26" i="34"/>
  <c r="ID26" i="34"/>
  <c r="IE26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HV27" i="34"/>
  <c r="HW27" i="34"/>
  <c r="HX27" i="34"/>
  <c r="HY27" i="34"/>
  <c r="HZ27" i="34"/>
  <c r="IA27" i="34"/>
  <c r="IB27" i="34"/>
  <c r="IC27" i="34"/>
  <c r="ID27" i="34"/>
  <c r="IE27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HV28" i="34"/>
  <c r="HW28" i="34"/>
  <c r="HX28" i="34"/>
  <c r="HY28" i="34"/>
  <c r="HZ28" i="34"/>
  <c r="IA28" i="34"/>
  <c r="IB28" i="34"/>
  <c r="IC28" i="34"/>
  <c r="ID28" i="34"/>
  <c r="IE28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HV29" i="34"/>
  <c r="HW29" i="34"/>
  <c r="HX29" i="34"/>
  <c r="HY29" i="34"/>
  <c r="HZ29" i="34"/>
  <c r="IA29" i="34"/>
  <c r="IB29" i="34"/>
  <c r="IC29" i="34"/>
  <c r="ID29" i="34"/>
  <c r="IE29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HV30" i="34"/>
  <c r="HW30" i="34"/>
  <c r="HX30" i="34"/>
  <c r="HY30" i="34"/>
  <c r="HZ30" i="34"/>
  <c r="IA30" i="34"/>
  <c r="IB30" i="34"/>
  <c r="IC30" i="34"/>
  <c r="ID30" i="34"/>
  <c r="IE30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HV31" i="34"/>
  <c r="HW31" i="34"/>
  <c r="HX31" i="34"/>
  <c r="HY31" i="34"/>
  <c r="HZ31" i="34"/>
  <c r="IA31" i="34"/>
  <c r="IB31" i="34"/>
  <c r="IC31" i="34"/>
  <c r="ID31" i="34"/>
  <c r="IE31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HV32" i="34"/>
  <c r="HW32" i="34"/>
  <c r="HX32" i="34"/>
  <c r="HY32" i="34"/>
  <c r="HZ32" i="34"/>
  <c r="IA32" i="34"/>
  <c r="IB32" i="34"/>
  <c r="IC32" i="34"/>
  <c r="ID32" i="34"/>
  <c r="IE32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HV33" i="34"/>
  <c r="HW33" i="34"/>
  <c r="HX33" i="34"/>
  <c r="HY33" i="34"/>
  <c r="HZ33" i="34"/>
  <c r="IA33" i="34"/>
  <c r="IB33" i="34"/>
  <c r="IC33" i="34"/>
  <c r="ID33" i="34"/>
  <c r="IE33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HV34" i="34"/>
  <c r="HW34" i="34"/>
  <c r="HX34" i="34"/>
  <c r="HY34" i="34"/>
  <c r="HZ34" i="34"/>
  <c r="IA34" i="34"/>
  <c r="IB34" i="34"/>
  <c r="IC34" i="34"/>
  <c r="ID34" i="34"/>
  <c r="IE34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HV35" i="34"/>
  <c r="HW35" i="34"/>
  <c r="HX35" i="34"/>
  <c r="HY35" i="34"/>
  <c r="HZ35" i="34"/>
  <c r="IA35" i="34"/>
  <c r="IB35" i="34"/>
  <c r="IC35" i="34"/>
  <c r="ID35" i="34"/>
  <c r="IE35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HV36" i="34"/>
  <c r="HW36" i="34"/>
  <c r="HX36" i="34"/>
  <c r="HY36" i="34"/>
  <c r="HZ36" i="34"/>
  <c r="IA36" i="34"/>
  <c r="IB36" i="34"/>
  <c r="IC36" i="34"/>
  <c r="ID36" i="34"/>
  <c r="IE36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HV37" i="34"/>
  <c r="HW37" i="34"/>
  <c r="HX37" i="34"/>
  <c r="HY37" i="34"/>
  <c r="HZ37" i="34"/>
  <c r="IA37" i="34"/>
  <c r="IB37" i="34"/>
  <c r="IC37" i="34"/>
  <c r="ID37" i="34"/>
  <c r="IE37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HV38" i="34"/>
  <c r="HW38" i="34"/>
  <c r="HX38" i="34"/>
  <c r="HY38" i="34"/>
  <c r="HZ38" i="34"/>
  <c r="IA38" i="34"/>
  <c r="IB38" i="34"/>
  <c r="IC38" i="34"/>
  <c r="ID38" i="34"/>
  <c r="IE38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HV39" i="34"/>
  <c r="HW39" i="34"/>
  <c r="HX39" i="34"/>
  <c r="HY39" i="34"/>
  <c r="HZ39" i="34"/>
  <c r="IA39" i="34"/>
  <c r="IB39" i="34"/>
  <c r="IC39" i="34"/>
  <c r="ID39" i="34"/>
  <c r="IE39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HV40" i="34"/>
  <c r="HW40" i="34"/>
  <c r="HX40" i="34"/>
  <c r="HY40" i="34"/>
  <c r="HZ40" i="34"/>
  <c r="IA40" i="34"/>
  <c r="IB40" i="34"/>
  <c r="IC40" i="34"/>
  <c r="ID40" i="34"/>
  <c r="IE40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HV41" i="34"/>
  <c r="HW41" i="34"/>
  <c r="HX41" i="34"/>
  <c r="HY41" i="34"/>
  <c r="HZ41" i="34"/>
  <c r="IA41" i="34"/>
  <c r="IB41" i="34"/>
  <c r="IC41" i="34"/>
  <c r="ID41" i="34"/>
  <c r="IE41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HV42" i="34"/>
  <c r="HW42" i="34"/>
  <c r="HX42" i="34"/>
  <c r="HY42" i="34"/>
  <c r="HZ42" i="34"/>
  <c r="IA42" i="34"/>
  <c r="IB42" i="34"/>
  <c r="IC42" i="34"/>
  <c r="ID42" i="34"/>
  <c r="IE42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HV43" i="34"/>
  <c r="HW43" i="34"/>
  <c r="HX43" i="34"/>
  <c r="HY43" i="34"/>
  <c r="HZ43" i="34"/>
  <c r="IA43" i="34"/>
  <c r="IB43" i="34"/>
  <c r="IC43" i="34"/>
  <c r="ID43" i="34"/>
  <c r="IE43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HV44" i="34"/>
  <c r="HW44" i="34"/>
  <c r="HX44" i="34"/>
  <c r="HY44" i="34"/>
  <c r="HZ44" i="34"/>
  <c r="IA44" i="34"/>
  <c r="IB44" i="34"/>
  <c r="IC44" i="34"/>
  <c r="ID44" i="34"/>
  <c r="IE44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HV45" i="34"/>
  <c r="HW45" i="34"/>
  <c r="HX45" i="34"/>
  <c r="HY45" i="34"/>
  <c r="HZ45" i="34"/>
  <c r="IA45" i="34"/>
  <c r="IB45" i="34"/>
  <c r="IC45" i="34"/>
  <c r="ID45" i="34"/>
  <c r="IE45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HV46" i="34"/>
  <c r="HW46" i="34"/>
  <c r="HX46" i="34"/>
  <c r="HY46" i="34"/>
  <c r="HZ46" i="34"/>
  <c r="IA46" i="34"/>
  <c r="IB46" i="34"/>
  <c r="IC46" i="34"/>
  <c r="ID46" i="34"/>
  <c r="IE46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HV47" i="34"/>
  <c r="HW47" i="34"/>
  <c r="HX47" i="34"/>
  <c r="HY47" i="34"/>
  <c r="HZ47" i="34"/>
  <c r="IA47" i="34"/>
  <c r="IB47" i="34"/>
  <c r="IC47" i="34"/>
  <c r="ID47" i="34"/>
  <c r="IE47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HV48" i="34"/>
  <c r="HW48" i="34"/>
  <c r="HX48" i="34"/>
  <c r="HY48" i="34"/>
  <c r="HZ48" i="34"/>
  <c r="IA48" i="34"/>
  <c r="IB48" i="34"/>
  <c r="IC48" i="34"/>
  <c r="ID48" i="34"/>
  <c r="IE48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HV49" i="34"/>
  <c r="HW49" i="34"/>
  <c r="HX49" i="34"/>
  <c r="HY49" i="34"/>
  <c r="HZ49" i="34"/>
  <c r="IA49" i="34"/>
  <c r="IB49" i="34"/>
  <c r="IC49" i="34"/>
  <c r="ID49" i="34"/>
  <c r="IE49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HV50" i="34"/>
  <c r="HW50" i="34"/>
  <c r="HX50" i="34"/>
  <c r="HY50" i="34"/>
  <c r="HZ50" i="34"/>
  <c r="IA50" i="34"/>
  <c r="IB50" i="34"/>
  <c r="IC50" i="34"/>
  <c r="ID50" i="34"/>
  <c r="IE50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HV51" i="34"/>
  <c r="HW51" i="34"/>
  <c r="HX51" i="34"/>
  <c r="HY51" i="34"/>
  <c r="HZ51" i="34"/>
  <c r="IA51" i="34"/>
  <c r="IB51" i="34"/>
  <c r="IC51" i="34"/>
  <c r="ID51" i="34"/>
  <c r="IE51" i="34"/>
  <c r="IE3" i="34"/>
  <c r="ID3" i="34"/>
  <c r="IC3" i="34"/>
  <c r="IB3" i="34"/>
  <c r="IA3" i="34"/>
  <c r="HZ3" i="34"/>
  <c r="HY3" i="34"/>
  <c r="HX3" i="34"/>
  <c r="HO3" i="34"/>
  <c r="BL61" i="34"/>
  <c r="AK61" i="32" l="1"/>
  <c r="AL61" i="32"/>
  <c r="G9" i="42" s="1"/>
  <c r="AM61" i="32"/>
  <c r="B9" i="42" s="1"/>
  <c r="AN61" i="32"/>
  <c r="AO61" i="32"/>
  <c r="AP61" i="32"/>
  <c r="AQ61" i="32"/>
  <c r="AR61" i="32"/>
  <c r="C9" i="42" s="1"/>
  <c r="AS61" i="32"/>
  <c r="H9" i="42" s="1"/>
  <c r="AT61" i="32"/>
  <c r="AU61" i="32"/>
  <c r="AV61" i="32"/>
  <c r="AW61" i="32"/>
  <c r="AX61" i="32"/>
  <c r="AY61" i="32"/>
  <c r="AZ61" i="32"/>
  <c r="BA61" i="32"/>
  <c r="BB61" i="32"/>
  <c r="BC61" i="32"/>
  <c r="BD61" i="32"/>
  <c r="D9" i="42" s="1"/>
  <c r="BE61" i="32"/>
  <c r="BF61" i="32"/>
  <c r="L12" i="20" s="1"/>
  <c r="BG61" i="32"/>
  <c r="BH61" i="32"/>
  <c r="BI61" i="32"/>
  <c r="BJ61" i="32"/>
  <c r="BK61" i="32"/>
  <c r="BL61" i="32"/>
  <c r="BM61" i="32"/>
  <c r="BN61" i="32"/>
  <c r="BO61" i="32"/>
  <c r="BP61" i="32"/>
  <c r="BQ61" i="32"/>
  <c r="E9" i="42" s="1"/>
  <c r="BR61" i="32"/>
  <c r="BS61" i="32"/>
  <c r="BT61" i="32"/>
  <c r="BU61" i="32"/>
  <c r="BV61" i="32"/>
  <c r="BW61" i="32"/>
  <c r="BX61" i="32"/>
  <c r="BY61" i="32"/>
  <c r="BZ61" i="32"/>
  <c r="CA61" i="32"/>
  <c r="CB61" i="32"/>
  <c r="CC61" i="32"/>
  <c r="CD61" i="32"/>
  <c r="CE61" i="32"/>
  <c r="CF61" i="32"/>
  <c r="CG61" i="32"/>
  <c r="CH61" i="32"/>
  <c r="CI61" i="32"/>
  <c r="CJ61" i="32"/>
  <c r="CK61" i="32"/>
  <c r="CL61" i="32"/>
  <c r="CM61" i="32"/>
  <c r="CN61" i="32"/>
  <c r="CO61" i="32"/>
  <c r="CP61" i="32"/>
  <c r="CQ61" i="32"/>
  <c r="CR61" i="32"/>
  <c r="CS61" i="32"/>
  <c r="CT61" i="32"/>
  <c r="CU61" i="32"/>
  <c r="CV61" i="32"/>
  <c r="CW61" i="32"/>
  <c r="CX61" i="32"/>
  <c r="V12" i="20" s="1"/>
  <c r="CY61" i="32"/>
  <c r="CZ61" i="32"/>
  <c r="DA61" i="32"/>
  <c r="DB61" i="32"/>
  <c r="DC61" i="32"/>
  <c r="DD61" i="32"/>
  <c r="DE61" i="32"/>
  <c r="DF61" i="32"/>
  <c r="DG61" i="32"/>
  <c r="DH61" i="32"/>
  <c r="DI61" i="32"/>
  <c r="DJ61" i="32"/>
  <c r="DK61" i="32"/>
  <c r="DL61" i="32"/>
  <c r="DM61" i="32"/>
  <c r="DN61" i="32"/>
  <c r="AE12" i="20" s="1"/>
  <c r="DO61" i="32"/>
  <c r="AJ61" i="32"/>
  <c r="EL6" i="32"/>
  <c r="EM6" i="32"/>
  <c r="EN6" i="32"/>
  <c r="EO6" i="32"/>
  <c r="EP6" i="32"/>
  <c r="EQ6" i="32"/>
  <c r="ER6" i="32"/>
  <c r="ES6" i="32"/>
  <c r="ET6" i="32"/>
  <c r="EU6" i="32"/>
  <c r="EV6" i="32"/>
  <c r="EL11" i="32"/>
  <c r="EM11" i="32"/>
  <c r="EN11" i="32"/>
  <c r="EO11" i="32"/>
  <c r="EP11" i="32"/>
  <c r="EQ11" i="32"/>
  <c r="ER11" i="32"/>
  <c r="ES11" i="32"/>
  <c r="ET11" i="32"/>
  <c r="EU11" i="32"/>
  <c r="EV11" i="32"/>
  <c r="EL12" i="32"/>
  <c r="EM12" i="32"/>
  <c r="EN12" i="32"/>
  <c r="EO12" i="32"/>
  <c r="EP12" i="32"/>
  <c r="EQ12" i="32"/>
  <c r="ER12" i="32"/>
  <c r="ES12" i="32"/>
  <c r="ET12" i="32"/>
  <c r="EU12" i="32"/>
  <c r="EV12" i="32"/>
  <c r="EL13" i="32"/>
  <c r="EM13" i="32"/>
  <c r="EN13" i="32"/>
  <c r="EO13" i="32"/>
  <c r="EP13" i="32"/>
  <c r="EQ13" i="32"/>
  <c r="ER13" i="32"/>
  <c r="ES13" i="32"/>
  <c r="ET13" i="32"/>
  <c r="EU13" i="32"/>
  <c r="EV13" i="32"/>
  <c r="EL14" i="32"/>
  <c r="EM14" i="32"/>
  <c r="EN14" i="32"/>
  <c r="EO14" i="32"/>
  <c r="EP14" i="32"/>
  <c r="EQ14" i="32"/>
  <c r="ER14" i="32"/>
  <c r="ES14" i="32"/>
  <c r="ET14" i="32"/>
  <c r="EU14" i="32"/>
  <c r="EV14" i="32"/>
  <c r="EL15" i="32"/>
  <c r="EM15" i="32"/>
  <c r="EN15" i="32"/>
  <c r="EO15" i="32"/>
  <c r="EP15" i="32"/>
  <c r="EQ15" i="32"/>
  <c r="ER15" i="32"/>
  <c r="ES15" i="32"/>
  <c r="ET15" i="32"/>
  <c r="EU15" i="32"/>
  <c r="EV15" i="32"/>
  <c r="EL16" i="32"/>
  <c r="EM16" i="32"/>
  <c r="EN16" i="32"/>
  <c r="EO16" i="32"/>
  <c r="EP16" i="32"/>
  <c r="EQ16" i="32"/>
  <c r="ER16" i="32"/>
  <c r="ES16" i="32"/>
  <c r="ET16" i="32"/>
  <c r="EU16" i="32"/>
  <c r="EV16" i="32"/>
  <c r="EL31" i="32"/>
  <c r="EM31" i="32"/>
  <c r="EN31" i="32"/>
  <c r="EO31" i="32"/>
  <c r="EP31" i="32"/>
  <c r="EQ31" i="32"/>
  <c r="ER31" i="32"/>
  <c r="ES31" i="32"/>
  <c r="ET31" i="32"/>
  <c r="EU31" i="32"/>
  <c r="EV31" i="32"/>
  <c r="EL41" i="32"/>
  <c r="EM41" i="32"/>
  <c r="EN41" i="32"/>
  <c r="EO41" i="32"/>
  <c r="EP41" i="32"/>
  <c r="EQ41" i="32"/>
  <c r="ER41" i="32"/>
  <c r="ES41" i="32"/>
  <c r="ET41" i="32"/>
  <c r="EU41" i="32"/>
  <c r="EV41" i="32"/>
  <c r="EL48" i="32"/>
  <c r="EM48" i="32"/>
  <c r="EN48" i="32"/>
  <c r="EO48" i="32"/>
  <c r="EP48" i="32"/>
  <c r="EQ48" i="32"/>
  <c r="ER48" i="32"/>
  <c r="ES48" i="32"/>
  <c r="ET48" i="32"/>
  <c r="EU48" i="32"/>
  <c r="EV48" i="32"/>
  <c r="EV4" i="32"/>
  <c r="EU4" i="32"/>
  <c r="ET4" i="32"/>
  <c r="ES4" i="32"/>
  <c r="ER4" i="32"/>
  <c r="EL4" i="32"/>
  <c r="L63" i="38"/>
  <c r="K63" i="38"/>
  <c r="J63" i="38"/>
  <c r="I63" i="38"/>
  <c r="H63" i="38"/>
  <c r="G63" i="38"/>
  <c r="F63" i="38"/>
  <c r="E63" i="38"/>
  <c r="D63" i="38"/>
  <c r="C63" i="38"/>
  <c r="B63" i="38"/>
  <c r="L62" i="38"/>
  <c r="K62" i="38"/>
  <c r="J62" i="38"/>
  <c r="I62" i="38"/>
  <c r="H62" i="38"/>
  <c r="H9" i="21" s="1"/>
  <c r="G62" i="38"/>
  <c r="G9" i="21" s="1"/>
  <c r="F62" i="38"/>
  <c r="F9" i="21" s="1"/>
  <c r="E62" i="38"/>
  <c r="E9" i="21" s="1"/>
  <c r="D62" i="38"/>
  <c r="D9" i="21" s="1"/>
  <c r="C62" i="38"/>
  <c r="C9" i="21" s="1"/>
  <c r="B62" i="38"/>
  <c r="B9" i="21" s="1"/>
  <c r="L61" i="38"/>
  <c r="K61" i="38"/>
  <c r="J61" i="38"/>
  <c r="I61" i="38"/>
  <c r="H61" i="38"/>
  <c r="G61" i="38"/>
  <c r="F61" i="38"/>
  <c r="E61" i="38"/>
  <c r="D61" i="38"/>
  <c r="C61" i="38"/>
  <c r="B61" i="38"/>
  <c r="DG3" i="38"/>
  <c r="DF3" i="38"/>
  <c r="DE3" i="38"/>
  <c r="DD3" i="38"/>
  <c r="DC3" i="38"/>
  <c r="DA3" i="38"/>
  <c r="CZ3" i="38"/>
  <c r="CY3" i="38"/>
  <c r="CX3" i="38"/>
  <c r="CW3" i="38"/>
  <c r="CV3" i="38"/>
  <c r="CU3" i="38"/>
  <c r="CT3" i="38"/>
  <c r="CS3" i="38"/>
  <c r="CR3" i="38"/>
  <c r="CQ3" i="38"/>
  <c r="CP3" i="38"/>
  <c r="CO3" i="38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3" i="1"/>
  <c r="BA30" i="1" l="1"/>
  <c r="E31" i="30" s="1"/>
  <c r="F31" i="30"/>
  <c r="BA48" i="1"/>
  <c r="E49" i="30" s="1"/>
  <c r="F49" i="30"/>
  <c r="BA40" i="1"/>
  <c r="E41" i="30" s="1"/>
  <c r="F41" i="30"/>
  <c r="BA32" i="1"/>
  <c r="E33" i="30" s="1"/>
  <c r="F33" i="30"/>
  <c r="BA24" i="1"/>
  <c r="E25" i="30" s="1"/>
  <c r="F25" i="30"/>
  <c r="BA16" i="1"/>
  <c r="E17" i="30" s="1"/>
  <c r="F17" i="30"/>
  <c r="BA8" i="1"/>
  <c r="E9" i="30" s="1"/>
  <c r="F9" i="30"/>
  <c r="BA22" i="1"/>
  <c r="E23" i="30" s="1"/>
  <c r="F23" i="30"/>
  <c r="BA47" i="1"/>
  <c r="E48" i="30" s="1"/>
  <c r="F48" i="30"/>
  <c r="BA39" i="1"/>
  <c r="E40" i="30" s="1"/>
  <c r="F40" i="30"/>
  <c r="BA31" i="1"/>
  <c r="E32" i="30" s="1"/>
  <c r="F32" i="30"/>
  <c r="BA23" i="1"/>
  <c r="E24" i="30" s="1"/>
  <c r="F24" i="30"/>
  <c r="BA15" i="1"/>
  <c r="E16" i="30" s="1"/>
  <c r="F16" i="30"/>
  <c r="BA7" i="1"/>
  <c r="E8" i="30" s="1"/>
  <c r="F8" i="30"/>
  <c r="BA46" i="1"/>
  <c r="E47" i="30" s="1"/>
  <c r="F47" i="30"/>
  <c r="BA45" i="1"/>
  <c r="E46" i="30" s="1"/>
  <c r="F46" i="30"/>
  <c r="BA37" i="1"/>
  <c r="E38" i="30" s="1"/>
  <c r="F38" i="30"/>
  <c r="BA29" i="1"/>
  <c r="E30" i="30" s="1"/>
  <c r="F30" i="30"/>
  <c r="BA21" i="1"/>
  <c r="E22" i="30" s="1"/>
  <c r="F22" i="30"/>
  <c r="BA13" i="1"/>
  <c r="E14" i="30" s="1"/>
  <c r="F14" i="30"/>
  <c r="BA5" i="1"/>
  <c r="E6" i="30" s="1"/>
  <c r="F6" i="30"/>
  <c r="BA6" i="1"/>
  <c r="E7" i="30" s="1"/>
  <c r="F7" i="30"/>
  <c r="F4" i="30"/>
  <c r="BB62" i="1"/>
  <c r="F6" i="21" s="1"/>
  <c r="BA44" i="1"/>
  <c r="E45" i="30" s="1"/>
  <c r="F45" i="30"/>
  <c r="BA36" i="1"/>
  <c r="E37" i="30" s="1"/>
  <c r="F37" i="30"/>
  <c r="BA28" i="1"/>
  <c r="E29" i="30" s="1"/>
  <c r="F29" i="30"/>
  <c r="BA20" i="1"/>
  <c r="E21" i="30" s="1"/>
  <c r="F21" i="30"/>
  <c r="BA12" i="1"/>
  <c r="E13" i="30" s="1"/>
  <c r="F13" i="30"/>
  <c r="BA4" i="1"/>
  <c r="E5" i="30" s="1"/>
  <c r="F5" i="30"/>
  <c r="BA14" i="1"/>
  <c r="E15" i="30" s="1"/>
  <c r="F15" i="30"/>
  <c r="BA51" i="1"/>
  <c r="E52" i="30" s="1"/>
  <c r="F52" i="30"/>
  <c r="BA43" i="1"/>
  <c r="E44" i="30" s="1"/>
  <c r="F44" i="30"/>
  <c r="BA35" i="1"/>
  <c r="E36" i="30" s="1"/>
  <c r="F36" i="30"/>
  <c r="BA27" i="1"/>
  <c r="E28" i="30" s="1"/>
  <c r="F28" i="30"/>
  <c r="BA19" i="1"/>
  <c r="E20" i="30" s="1"/>
  <c r="F20" i="30"/>
  <c r="BA11" i="1"/>
  <c r="E12" i="30" s="1"/>
  <c r="F12" i="30"/>
  <c r="BA38" i="1"/>
  <c r="E39" i="30" s="1"/>
  <c r="F39" i="30"/>
  <c r="BA50" i="1"/>
  <c r="E51" i="30" s="1"/>
  <c r="F51" i="30"/>
  <c r="BA42" i="1"/>
  <c r="E43" i="30" s="1"/>
  <c r="F43" i="30"/>
  <c r="BA34" i="1"/>
  <c r="E35" i="30" s="1"/>
  <c r="F35" i="30"/>
  <c r="BA26" i="1"/>
  <c r="E27" i="30" s="1"/>
  <c r="F27" i="30"/>
  <c r="BA18" i="1"/>
  <c r="E19" i="30" s="1"/>
  <c r="F19" i="30"/>
  <c r="BA10" i="1"/>
  <c r="E11" i="30" s="1"/>
  <c r="F11" i="30"/>
  <c r="BA49" i="1"/>
  <c r="E50" i="30" s="1"/>
  <c r="F50" i="30"/>
  <c r="BA41" i="1"/>
  <c r="E42" i="30" s="1"/>
  <c r="F42" i="30"/>
  <c r="BA33" i="1"/>
  <c r="E34" i="30" s="1"/>
  <c r="F34" i="30"/>
  <c r="BA25" i="1"/>
  <c r="E26" i="30" s="1"/>
  <c r="F26" i="30"/>
  <c r="BA17" i="1"/>
  <c r="E18" i="30" s="1"/>
  <c r="F18" i="30"/>
  <c r="BA9" i="1"/>
  <c r="E10" i="30" s="1"/>
  <c r="F10" i="30"/>
  <c r="AM61" i="3"/>
  <c r="G21" i="42" s="1"/>
  <c r="AN61" i="3"/>
  <c r="B21" i="42" s="1"/>
  <c r="AO61" i="3"/>
  <c r="AP61" i="3"/>
  <c r="AQ61" i="3"/>
  <c r="AR61" i="3"/>
  <c r="AS61" i="3"/>
  <c r="C21" i="42" s="1"/>
  <c r="AT61" i="3"/>
  <c r="AU61" i="3"/>
  <c r="AV61" i="3"/>
  <c r="H21" i="42" s="1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D21" i="42" s="1"/>
  <c r="BO61" i="3"/>
  <c r="BP61" i="3"/>
  <c r="L23" i="20" s="1"/>
  <c r="BQ61" i="3"/>
  <c r="BR61" i="3"/>
  <c r="BS61" i="3"/>
  <c r="BT61" i="3"/>
  <c r="BU61" i="3"/>
  <c r="BV61" i="3"/>
  <c r="BW61" i="3"/>
  <c r="BX61" i="3"/>
  <c r="BY61" i="3"/>
  <c r="BZ61" i="3"/>
  <c r="CA61" i="3"/>
  <c r="E21" i="42" s="1"/>
  <c r="CB61" i="3"/>
  <c r="F21" i="42" s="1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V23" i="20" s="1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AE23" i="20" s="1"/>
  <c r="DZ61" i="3"/>
  <c r="AL61" i="3"/>
  <c r="FE4" i="3"/>
  <c r="FE5" i="3"/>
  <c r="FE6" i="3"/>
  <c r="FE7" i="3"/>
  <c r="FE8" i="3"/>
  <c r="FE9" i="3"/>
  <c r="FE10" i="3"/>
  <c r="FE11" i="3"/>
  <c r="FE12" i="3"/>
  <c r="FE13" i="3"/>
  <c r="FE14" i="3"/>
  <c r="FE15" i="3"/>
  <c r="FE16" i="3"/>
  <c r="FE17" i="3"/>
  <c r="FE18" i="3"/>
  <c r="FE19" i="3"/>
  <c r="FE20" i="3"/>
  <c r="FE21" i="3"/>
  <c r="FE22" i="3"/>
  <c r="FE23" i="3"/>
  <c r="FE24" i="3"/>
  <c r="FE25" i="3"/>
  <c r="FE26" i="3"/>
  <c r="FE27" i="3"/>
  <c r="FE28" i="3"/>
  <c r="FE29" i="3"/>
  <c r="FE30" i="3"/>
  <c r="FE31" i="3"/>
  <c r="FE32" i="3"/>
  <c r="FE33" i="3"/>
  <c r="FE34" i="3"/>
  <c r="FE35" i="3"/>
  <c r="FE36" i="3"/>
  <c r="FE37" i="3"/>
  <c r="FE38" i="3"/>
  <c r="FE39" i="3"/>
  <c r="FE40" i="3"/>
  <c r="FE41" i="3"/>
  <c r="FE42" i="3"/>
  <c r="FE43" i="3"/>
  <c r="FE44" i="3"/>
  <c r="FE45" i="3"/>
  <c r="FE46" i="3"/>
  <c r="FE47" i="3"/>
  <c r="FE48" i="3"/>
  <c r="FE49" i="3"/>
  <c r="FE50" i="3"/>
  <c r="FE51" i="3"/>
  <c r="FE3" i="3"/>
  <c r="AI61" i="13"/>
  <c r="G22" i="42" s="1"/>
  <c r="AJ61" i="13"/>
  <c r="B22" i="42" s="1"/>
  <c r="AK61" i="13"/>
  <c r="AL61" i="13"/>
  <c r="AM61" i="13"/>
  <c r="AN61" i="13"/>
  <c r="AO61" i="13"/>
  <c r="C22" i="42" s="1"/>
  <c r="AP61" i="13"/>
  <c r="H22" i="42" s="1"/>
  <c r="AQ61" i="13"/>
  <c r="AR61" i="13"/>
  <c r="AS61" i="13"/>
  <c r="AT61" i="13"/>
  <c r="AU61" i="13"/>
  <c r="AV61" i="13"/>
  <c r="F15" i="20" s="1"/>
  <c r="AW61" i="13"/>
  <c r="AX61" i="13"/>
  <c r="AY61" i="13"/>
  <c r="AZ61" i="13"/>
  <c r="BA61" i="13"/>
  <c r="BB61" i="13"/>
  <c r="D22" i="42" s="1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E22" i="42" s="1"/>
  <c r="BO61" i="13"/>
  <c r="F22" i="42" s="1"/>
  <c r="BP61" i="13"/>
  <c r="BQ61" i="13"/>
  <c r="BR61" i="13"/>
  <c r="BS61" i="13"/>
  <c r="BT61" i="13"/>
  <c r="BU61" i="13"/>
  <c r="BV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V15" i="20" s="1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AE15" i="20" s="1"/>
  <c r="DM61" i="13"/>
  <c r="AH61" i="13"/>
  <c r="FG4" i="3"/>
  <c r="FH4" i="3"/>
  <c r="FI4" i="3"/>
  <c r="FJ4" i="3"/>
  <c r="FK4" i="3"/>
  <c r="FG5" i="3"/>
  <c r="FH5" i="3"/>
  <c r="FI5" i="3"/>
  <c r="FJ5" i="3"/>
  <c r="FK5" i="3"/>
  <c r="FG6" i="3"/>
  <c r="FH6" i="3"/>
  <c r="FI6" i="3"/>
  <c r="FJ6" i="3"/>
  <c r="FK6" i="3"/>
  <c r="FG7" i="3"/>
  <c r="FH7" i="3"/>
  <c r="FI7" i="3"/>
  <c r="FJ7" i="3"/>
  <c r="FK7" i="3"/>
  <c r="FG8" i="3"/>
  <c r="FH8" i="3"/>
  <c r="FI8" i="3"/>
  <c r="FJ8" i="3"/>
  <c r="FK8" i="3"/>
  <c r="FG9" i="3"/>
  <c r="FH9" i="3"/>
  <c r="FI9" i="3"/>
  <c r="FJ9" i="3"/>
  <c r="FK9" i="3"/>
  <c r="FG10" i="3"/>
  <c r="FH10" i="3"/>
  <c r="FI10" i="3"/>
  <c r="FJ10" i="3"/>
  <c r="FK10" i="3"/>
  <c r="FG11" i="3"/>
  <c r="FH11" i="3"/>
  <c r="FI11" i="3"/>
  <c r="FJ11" i="3"/>
  <c r="FK11" i="3"/>
  <c r="FG12" i="3"/>
  <c r="FH12" i="3"/>
  <c r="FI12" i="3"/>
  <c r="FJ12" i="3"/>
  <c r="FK12" i="3"/>
  <c r="FG13" i="3"/>
  <c r="FH13" i="3"/>
  <c r="FI13" i="3"/>
  <c r="FJ13" i="3"/>
  <c r="FK13" i="3"/>
  <c r="FG14" i="3"/>
  <c r="FH14" i="3"/>
  <c r="FI14" i="3"/>
  <c r="FJ14" i="3"/>
  <c r="FK14" i="3"/>
  <c r="FG15" i="3"/>
  <c r="FH15" i="3"/>
  <c r="FI15" i="3"/>
  <c r="FJ15" i="3"/>
  <c r="FK15" i="3"/>
  <c r="FG16" i="3"/>
  <c r="FH16" i="3"/>
  <c r="FI16" i="3"/>
  <c r="FJ16" i="3"/>
  <c r="FK16" i="3"/>
  <c r="FG17" i="3"/>
  <c r="FH17" i="3"/>
  <c r="FI17" i="3"/>
  <c r="FJ17" i="3"/>
  <c r="FK17" i="3"/>
  <c r="FG18" i="3"/>
  <c r="FH18" i="3"/>
  <c r="FI18" i="3"/>
  <c r="FJ18" i="3"/>
  <c r="FK18" i="3"/>
  <c r="FG19" i="3"/>
  <c r="FH19" i="3"/>
  <c r="FI19" i="3"/>
  <c r="FJ19" i="3"/>
  <c r="FK19" i="3"/>
  <c r="FG20" i="3"/>
  <c r="FH20" i="3"/>
  <c r="FI20" i="3"/>
  <c r="FJ20" i="3"/>
  <c r="FK20" i="3"/>
  <c r="FG21" i="3"/>
  <c r="FH21" i="3"/>
  <c r="FI21" i="3"/>
  <c r="FJ21" i="3"/>
  <c r="FK21" i="3"/>
  <c r="FG22" i="3"/>
  <c r="FH22" i="3"/>
  <c r="FI22" i="3"/>
  <c r="FJ22" i="3"/>
  <c r="FK22" i="3"/>
  <c r="FG23" i="3"/>
  <c r="FH23" i="3"/>
  <c r="FI23" i="3"/>
  <c r="FJ23" i="3"/>
  <c r="FK23" i="3"/>
  <c r="FG24" i="3"/>
  <c r="FH24" i="3"/>
  <c r="FI24" i="3"/>
  <c r="FJ24" i="3"/>
  <c r="FK24" i="3"/>
  <c r="FG25" i="3"/>
  <c r="FH25" i="3"/>
  <c r="FI25" i="3"/>
  <c r="FJ25" i="3"/>
  <c r="FK25" i="3"/>
  <c r="FG26" i="3"/>
  <c r="FH26" i="3"/>
  <c r="FI26" i="3"/>
  <c r="FJ26" i="3"/>
  <c r="FK26" i="3"/>
  <c r="FG27" i="3"/>
  <c r="FH27" i="3"/>
  <c r="FI27" i="3"/>
  <c r="FJ27" i="3"/>
  <c r="FK27" i="3"/>
  <c r="FG28" i="3"/>
  <c r="FH28" i="3"/>
  <c r="FI28" i="3"/>
  <c r="FJ28" i="3"/>
  <c r="FK28" i="3"/>
  <c r="FG29" i="3"/>
  <c r="FH29" i="3"/>
  <c r="FI29" i="3"/>
  <c r="FJ29" i="3"/>
  <c r="FK29" i="3"/>
  <c r="FG30" i="3"/>
  <c r="FH30" i="3"/>
  <c r="FI30" i="3"/>
  <c r="FJ30" i="3"/>
  <c r="FK30" i="3"/>
  <c r="FG31" i="3"/>
  <c r="FH31" i="3"/>
  <c r="FI31" i="3"/>
  <c r="FJ31" i="3"/>
  <c r="FK31" i="3"/>
  <c r="FG32" i="3"/>
  <c r="FH32" i="3"/>
  <c r="FI32" i="3"/>
  <c r="FJ32" i="3"/>
  <c r="FK32" i="3"/>
  <c r="FG33" i="3"/>
  <c r="FH33" i="3"/>
  <c r="FI33" i="3"/>
  <c r="FJ33" i="3"/>
  <c r="FK33" i="3"/>
  <c r="FG34" i="3"/>
  <c r="FH34" i="3"/>
  <c r="FI34" i="3"/>
  <c r="FJ34" i="3"/>
  <c r="FK34" i="3"/>
  <c r="FG35" i="3"/>
  <c r="FH35" i="3"/>
  <c r="FI35" i="3"/>
  <c r="FJ35" i="3"/>
  <c r="FK35" i="3"/>
  <c r="FG36" i="3"/>
  <c r="FH36" i="3"/>
  <c r="FI36" i="3"/>
  <c r="FJ36" i="3"/>
  <c r="FK36" i="3"/>
  <c r="FG37" i="3"/>
  <c r="FH37" i="3"/>
  <c r="FI37" i="3"/>
  <c r="FJ37" i="3"/>
  <c r="FK37" i="3"/>
  <c r="FG38" i="3"/>
  <c r="FH38" i="3"/>
  <c r="FI38" i="3"/>
  <c r="FJ38" i="3"/>
  <c r="FK38" i="3"/>
  <c r="FG39" i="3"/>
  <c r="FH39" i="3"/>
  <c r="FI39" i="3"/>
  <c r="FJ39" i="3"/>
  <c r="FK39" i="3"/>
  <c r="FG40" i="3"/>
  <c r="FH40" i="3"/>
  <c r="FI40" i="3"/>
  <c r="FJ40" i="3"/>
  <c r="FK40" i="3"/>
  <c r="FG41" i="3"/>
  <c r="FH41" i="3"/>
  <c r="FI41" i="3"/>
  <c r="FJ41" i="3"/>
  <c r="FK41" i="3"/>
  <c r="FG42" i="3"/>
  <c r="FH42" i="3"/>
  <c r="FI42" i="3"/>
  <c r="FJ42" i="3"/>
  <c r="FK42" i="3"/>
  <c r="FG43" i="3"/>
  <c r="FH43" i="3"/>
  <c r="FI43" i="3"/>
  <c r="FJ43" i="3"/>
  <c r="FK43" i="3"/>
  <c r="FG44" i="3"/>
  <c r="FH44" i="3"/>
  <c r="FI44" i="3"/>
  <c r="FJ44" i="3"/>
  <c r="FK44" i="3"/>
  <c r="FG45" i="3"/>
  <c r="FH45" i="3"/>
  <c r="FI45" i="3"/>
  <c r="FJ45" i="3"/>
  <c r="FK45" i="3"/>
  <c r="FG46" i="3"/>
  <c r="FH46" i="3"/>
  <c r="FI46" i="3"/>
  <c r="FJ46" i="3"/>
  <c r="FK46" i="3"/>
  <c r="FG47" i="3"/>
  <c r="FH47" i="3"/>
  <c r="FI47" i="3"/>
  <c r="FJ47" i="3"/>
  <c r="FK47" i="3"/>
  <c r="FG48" i="3"/>
  <c r="FH48" i="3"/>
  <c r="FI48" i="3"/>
  <c r="FJ48" i="3"/>
  <c r="FK48" i="3"/>
  <c r="FG49" i="3"/>
  <c r="FH49" i="3"/>
  <c r="FI49" i="3"/>
  <c r="FJ49" i="3"/>
  <c r="FK49" i="3"/>
  <c r="FG50" i="3"/>
  <c r="FH50" i="3"/>
  <c r="FI50" i="3"/>
  <c r="FJ50" i="3"/>
  <c r="FK50" i="3"/>
  <c r="FG51" i="3"/>
  <c r="FH51" i="3"/>
  <c r="FI51" i="3"/>
  <c r="FJ51" i="3"/>
  <c r="FK51" i="3"/>
  <c r="FK3" i="3"/>
  <c r="FJ3" i="3"/>
  <c r="FI3" i="3"/>
  <c r="FH3" i="3"/>
  <c r="FG3" i="3"/>
  <c r="EZ4" i="3"/>
  <c r="EZ5" i="3"/>
  <c r="EZ6" i="3"/>
  <c r="EZ7" i="3"/>
  <c r="EZ8" i="3"/>
  <c r="EZ9" i="3"/>
  <c r="EZ10" i="3"/>
  <c r="EZ11" i="3"/>
  <c r="EZ12" i="3"/>
  <c r="EZ13" i="3"/>
  <c r="EZ14" i="3"/>
  <c r="EZ15" i="3"/>
  <c r="EZ16" i="3"/>
  <c r="EZ17" i="3"/>
  <c r="EZ18" i="3"/>
  <c r="EZ19" i="3"/>
  <c r="EZ20" i="3"/>
  <c r="EZ21" i="3"/>
  <c r="EZ22" i="3"/>
  <c r="EZ23" i="3"/>
  <c r="EZ24" i="3"/>
  <c r="EZ25" i="3"/>
  <c r="EZ26" i="3"/>
  <c r="EZ27" i="3"/>
  <c r="EZ28" i="3"/>
  <c r="EZ29" i="3"/>
  <c r="EZ30" i="3"/>
  <c r="EZ31" i="3"/>
  <c r="EZ32" i="3"/>
  <c r="EZ33" i="3"/>
  <c r="EZ34" i="3"/>
  <c r="EZ35" i="3"/>
  <c r="EZ36" i="3"/>
  <c r="EZ37" i="3"/>
  <c r="EZ38" i="3"/>
  <c r="EZ39" i="3"/>
  <c r="EZ40" i="3"/>
  <c r="EZ41" i="3"/>
  <c r="EZ42" i="3"/>
  <c r="EZ43" i="3"/>
  <c r="EZ44" i="3"/>
  <c r="EZ45" i="3"/>
  <c r="EZ46" i="3"/>
  <c r="EZ47" i="3"/>
  <c r="EZ48" i="3"/>
  <c r="EZ49" i="3"/>
  <c r="EZ50" i="3"/>
  <c r="EZ51" i="3"/>
  <c r="EZ3" i="3"/>
  <c r="EN4" i="13"/>
  <c r="EN5" i="13"/>
  <c r="EN6" i="13"/>
  <c r="EN7" i="13"/>
  <c r="EN8" i="13"/>
  <c r="EN9" i="13"/>
  <c r="EN10" i="13"/>
  <c r="EN11" i="13"/>
  <c r="EN12" i="13"/>
  <c r="EN13" i="13"/>
  <c r="EN14" i="13"/>
  <c r="EN15" i="13"/>
  <c r="EN16" i="13"/>
  <c r="EN17" i="13"/>
  <c r="EN18" i="13"/>
  <c r="EN19" i="13"/>
  <c r="EN20" i="13"/>
  <c r="EN21" i="13"/>
  <c r="EN22" i="13"/>
  <c r="EN23" i="13"/>
  <c r="EN24" i="13"/>
  <c r="EN25" i="13"/>
  <c r="EN26" i="13"/>
  <c r="EN27" i="13"/>
  <c r="EN28" i="13"/>
  <c r="EN29" i="13"/>
  <c r="EN30" i="13"/>
  <c r="EN31" i="13"/>
  <c r="EN32" i="13"/>
  <c r="EN33" i="13"/>
  <c r="EN34" i="13"/>
  <c r="EN35" i="13"/>
  <c r="EN36" i="13"/>
  <c r="EN37" i="13"/>
  <c r="EN38" i="13"/>
  <c r="EN39" i="13"/>
  <c r="EN40" i="13"/>
  <c r="EN41" i="13"/>
  <c r="EN42" i="13"/>
  <c r="EN43" i="13"/>
  <c r="EN44" i="13"/>
  <c r="EN45" i="13"/>
  <c r="EN46" i="13"/>
  <c r="EN47" i="13"/>
  <c r="EN48" i="13"/>
  <c r="EN49" i="13"/>
  <c r="EN50" i="13"/>
  <c r="EN51" i="13"/>
  <c r="EN3" i="13"/>
  <c r="EL4" i="13"/>
  <c r="EL5" i="13"/>
  <c r="EL6" i="13"/>
  <c r="EL7" i="13"/>
  <c r="EL8" i="13"/>
  <c r="EL9" i="13"/>
  <c r="EL10" i="13"/>
  <c r="EL11" i="13"/>
  <c r="EL12" i="13"/>
  <c r="EL13" i="13"/>
  <c r="EL14" i="13"/>
  <c r="EL15" i="13"/>
  <c r="EL16" i="13"/>
  <c r="EL17" i="13"/>
  <c r="EL18" i="13"/>
  <c r="EL19" i="13"/>
  <c r="EL20" i="13"/>
  <c r="EL21" i="13"/>
  <c r="EL22" i="13"/>
  <c r="EL23" i="13"/>
  <c r="EL24" i="13"/>
  <c r="EL25" i="13"/>
  <c r="EL26" i="13"/>
  <c r="EL27" i="13"/>
  <c r="EL28" i="13"/>
  <c r="EL29" i="13"/>
  <c r="EL30" i="13"/>
  <c r="EL31" i="13"/>
  <c r="EL32" i="13"/>
  <c r="EL33" i="13"/>
  <c r="EL34" i="13"/>
  <c r="EL35" i="13"/>
  <c r="EL36" i="13"/>
  <c r="EL37" i="13"/>
  <c r="EL38" i="13"/>
  <c r="EL39" i="13"/>
  <c r="EL40" i="13"/>
  <c r="EL41" i="13"/>
  <c r="EL42" i="13"/>
  <c r="EL43" i="13"/>
  <c r="EL44" i="13"/>
  <c r="EL45" i="13"/>
  <c r="EL46" i="13"/>
  <c r="EL47" i="13"/>
  <c r="EL48" i="13"/>
  <c r="EL49" i="13"/>
  <c r="EL50" i="13"/>
  <c r="EL51" i="13"/>
  <c r="EL3" i="13"/>
  <c r="EG4" i="13"/>
  <c r="EG5" i="13"/>
  <c r="EG6" i="13"/>
  <c r="EG7" i="13"/>
  <c r="EG8" i="13"/>
  <c r="EG9" i="13"/>
  <c r="EG10" i="13"/>
  <c r="EG11" i="13"/>
  <c r="EG12" i="13"/>
  <c r="EG13" i="13"/>
  <c r="EG14" i="13"/>
  <c r="EG15" i="13"/>
  <c r="EG16" i="13"/>
  <c r="EG17" i="13"/>
  <c r="EG18" i="13"/>
  <c r="EG19" i="13"/>
  <c r="EG20" i="13"/>
  <c r="EG21" i="13"/>
  <c r="EG22" i="13"/>
  <c r="EG23" i="13"/>
  <c r="EG24" i="13"/>
  <c r="EG25" i="13"/>
  <c r="EG26" i="13"/>
  <c r="EG27" i="13"/>
  <c r="EG28" i="13"/>
  <c r="EG29" i="13"/>
  <c r="EG30" i="13"/>
  <c r="EG31" i="13"/>
  <c r="EG32" i="13"/>
  <c r="EG33" i="13"/>
  <c r="EG34" i="13"/>
  <c r="EG35" i="13"/>
  <c r="EG36" i="13"/>
  <c r="EG37" i="13"/>
  <c r="EG38" i="13"/>
  <c r="EG39" i="13"/>
  <c r="EG40" i="13"/>
  <c r="EG41" i="13"/>
  <c r="EG42" i="13"/>
  <c r="EG43" i="13"/>
  <c r="EG44" i="13"/>
  <c r="EG45" i="13"/>
  <c r="EG46" i="13"/>
  <c r="EG47" i="13"/>
  <c r="EG48" i="13"/>
  <c r="EG49" i="13"/>
  <c r="EG50" i="13"/>
  <c r="EG51" i="13"/>
  <c r="EG3" i="13"/>
  <c r="EC4" i="13"/>
  <c r="EC5" i="13"/>
  <c r="EC6" i="13"/>
  <c r="EC7" i="13"/>
  <c r="EC8" i="13"/>
  <c r="EC9" i="13"/>
  <c r="EC10" i="13"/>
  <c r="EC11" i="13"/>
  <c r="EC12" i="13"/>
  <c r="EC13" i="13"/>
  <c r="EC14" i="13"/>
  <c r="EC15" i="13"/>
  <c r="EC16" i="13"/>
  <c r="EC17" i="13"/>
  <c r="EC18" i="13"/>
  <c r="EC19" i="13"/>
  <c r="EC20" i="13"/>
  <c r="EC21" i="13"/>
  <c r="EC22" i="13"/>
  <c r="EC23" i="13"/>
  <c r="EC24" i="13"/>
  <c r="EC25" i="13"/>
  <c r="EC26" i="13"/>
  <c r="EC27" i="13"/>
  <c r="EC28" i="13"/>
  <c r="EC29" i="13"/>
  <c r="EC30" i="13"/>
  <c r="EC31" i="13"/>
  <c r="EC32" i="13"/>
  <c r="EC33" i="13"/>
  <c r="EC34" i="13"/>
  <c r="EC35" i="13"/>
  <c r="EC36" i="13"/>
  <c r="EC37" i="13"/>
  <c r="EC38" i="13"/>
  <c r="EC39" i="13"/>
  <c r="EC40" i="13"/>
  <c r="EC41" i="13"/>
  <c r="EC42" i="13"/>
  <c r="EC43" i="13"/>
  <c r="EC44" i="13"/>
  <c r="EC45" i="13"/>
  <c r="EC46" i="13"/>
  <c r="EC47" i="13"/>
  <c r="EC48" i="13"/>
  <c r="EC49" i="13"/>
  <c r="EC50" i="13"/>
  <c r="EC51" i="13"/>
  <c r="EC3" i="13"/>
  <c r="DY4" i="13"/>
  <c r="DY5" i="13"/>
  <c r="DY6" i="13"/>
  <c r="DY7" i="13"/>
  <c r="DY8" i="13"/>
  <c r="DY9" i="13"/>
  <c r="DY10" i="13"/>
  <c r="DY11" i="13"/>
  <c r="DY12" i="13"/>
  <c r="DY13" i="13"/>
  <c r="DY14" i="13"/>
  <c r="DY15" i="13"/>
  <c r="DY16" i="13"/>
  <c r="DY17" i="13"/>
  <c r="DY18" i="13"/>
  <c r="DY19" i="13"/>
  <c r="DY20" i="13"/>
  <c r="DY21" i="13"/>
  <c r="DY22" i="13"/>
  <c r="DY23" i="13"/>
  <c r="DY24" i="13"/>
  <c r="DY25" i="13"/>
  <c r="DY26" i="13"/>
  <c r="DY27" i="13"/>
  <c r="DY28" i="13"/>
  <c r="DY29" i="13"/>
  <c r="DY30" i="13"/>
  <c r="DY31" i="13"/>
  <c r="DY32" i="13"/>
  <c r="DY33" i="13"/>
  <c r="DY34" i="13"/>
  <c r="DY35" i="13"/>
  <c r="DY36" i="13"/>
  <c r="DY37" i="13"/>
  <c r="DY38" i="13"/>
  <c r="DY39" i="13"/>
  <c r="DY40" i="13"/>
  <c r="DY41" i="13"/>
  <c r="DY42" i="13"/>
  <c r="DY43" i="13"/>
  <c r="DY44" i="13"/>
  <c r="DY45" i="13"/>
  <c r="DY46" i="13"/>
  <c r="DY47" i="13"/>
  <c r="DY48" i="13"/>
  <c r="DY49" i="13"/>
  <c r="DY50" i="13"/>
  <c r="DY51" i="13"/>
  <c r="DY3" i="13"/>
  <c r="DP3" i="13"/>
  <c r="DQ3" i="13"/>
  <c r="BB18" i="30" l="1"/>
  <c r="AE18" i="30"/>
  <c r="BB50" i="30"/>
  <c r="AE50" i="30"/>
  <c r="BA27" i="30"/>
  <c r="AD27" i="30"/>
  <c r="BA39" i="30"/>
  <c r="AD39" i="30"/>
  <c r="BA28" i="30"/>
  <c r="AD28" i="30"/>
  <c r="BA15" i="30"/>
  <c r="AD15" i="30"/>
  <c r="BA29" i="30"/>
  <c r="AD29" i="30"/>
  <c r="BA7" i="30"/>
  <c r="AD7" i="30"/>
  <c r="BA30" i="30"/>
  <c r="AD30" i="30"/>
  <c r="BA32" i="30"/>
  <c r="AD32" i="30"/>
  <c r="BB33" i="30"/>
  <c r="AE33" i="30"/>
  <c r="BA18" i="30"/>
  <c r="AD18" i="30"/>
  <c r="BA50" i="30"/>
  <c r="AD50" i="30"/>
  <c r="BB35" i="30"/>
  <c r="AE35" i="30"/>
  <c r="BB36" i="30"/>
  <c r="AE36" i="30"/>
  <c r="BB5" i="30"/>
  <c r="AE5" i="30"/>
  <c r="BB37" i="30"/>
  <c r="AE37" i="30"/>
  <c r="BB6" i="30"/>
  <c r="AE6" i="30"/>
  <c r="BB38" i="30"/>
  <c r="AE38" i="30"/>
  <c r="BB8" i="30"/>
  <c r="AE8" i="30"/>
  <c r="BB40" i="30"/>
  <c r="AE40" i="30"/>
  <c r="BA33" i="30"/>
  <c r="AD33" i="30"/>
  <c r="BB26" i="30"/>
  <c r="AE26" i="30"/>
  <c r="BA35" i="30"/>
  <c r="AD35" i="30"/>
  <c r="BA36" i="30"/>
  <c r="AD36" i="30"/>
  <c r="BA5" i="30"/>
  <c r="AD5" i="30"/>
  <c r="BA37" i="30"/>
  <c r="AD37" i="30"/>
  <c r="BA6" i="30"/>
  <c r="AD6" i="30"/>
  <c r="BA38" i="30"/>
  <c r="AD38" i="30"/>
  <c r="BA8" i="30"/>
  <c r="AD8" i="30"/>
  <c r="BA40" i="30"/>
  <c r="AD40" i="30"/>
  <c r="BB9" i="30"/>
  <c r="AE9" i="30"/>
  <c r="BB41" i="30"/>
  <c r="AE41" i="30"/>
  <c r="BA26" i="30"/>
  <c r="AD26" i="30"/>
  <c r="BB11" i="30"/>
  <c r="AE11" i="30"/>
  <c r="BB43" i="30"/>
  <c r="AE43" i="30"/>
  <c r="BB12" i="30"/>
  <c r="AE12" i="30"/>
  <c r="BB44" i="30"/>
  <c r="AE44" i="30"/>
  <c r="BB13" i="30"/>
  <c r="AE13" i="30"/>
  <c r="BB45" i="30"/>
  <c r="AE45" i="30"/>
  <c r="BB14" i="30"/>
  <c r="AE14" i="30"/>
  <c r="BB46" i="30"/>
  <c r="AE46" i="30"/>
  <c r="BB16" i="30"/>
  <c r="AE16" i="30"/>
  <c r="BB48" i="30"/>
  <c r="AE48" i="30"/>
  <c r="BA9" i="30"/>
  <c r="AD9" i="30"/>
  <c r="BA41" i="30"/>
  <c r="AD41" i="30"/>
  <c r="BB34" i="30"/>
  <c r="AE34" i="30"/>
  <c r="BA11" i="30"/>
  <c r="AD11" i="30"/>
  <c r="BA43" i="30"/>
  <c r="AD43" i="30"/>
  <c r="BA12" i="30"/>
  <c r="AD12" i="30"/>
  <c r="BA44" i="30"/>
  <c r="AD44" i="30"/>
  <c r="BA13" i="30"/>
  <c r="AD13" i="30"/>
  <c r="BA45" i="30"/>
  <c r="AD45" i="30"/>
  <c r="BA14" i="30"/>
  <c r="AD14" i="30"/>
  <c r="BA46" i="30"/>
  <c r="AD46" i="30"/>
  <c r="BA16" i="30"/>
  <c r="AD16" i="30"/>
  <c r="BA48" i="30"/>
  <c r="AD48" i="30"/>
  <c r="BB17" i="30"/>
  <c r="AE17" i="30"/>
  <c r="BB49" i="30"/>
  <c r="AE49" i="30"/>
  <c r="BA34" i="30"/>
  <c r="AD34" i="30"/>
  <c r="BB19" i="30"/>
  <c r="AE19" i="30"/>
  <c r="BB51" i="30"/>
  <c r="AE51" i="30"/>
  <c r="F56" i="30"/>
  <c r="BB20" i="30"/>
  <c r="AE20" i="30"/>
  <c r="BB52" i="30"/>
  <c r="AE52" i="30"/>
  <c r="BB21" i="30"/>
  <c r="AE21" i="30"/>
  <c r="BB22" i="30"/>
  <c r="AE22" i="30"/>
  <c r="BB47" i="30"/>
  <c r="AE47" i="30"/>
  <c r="BB24" i="30"/>
  <c r="AE24" i="30"/>
  <c r="BB23" i="30"/>
  <c r="AE23" i="30"/>
  <c r="BA17" i="30"/>
  <c r="AD17" i="30"/>
  <c r="BA49" i="30"/>
  <c r="AD49" i="30"/>
  <c r="BB10" i="30"/>
  <c r="AE10" i="30"/>
  <c r="BB42" i="30"/>
  <c r="AE42" i="30"/>
  <c r="BA19" i="30"/>
  <c r="AD19" i="30"/>
  <c r="BA51" i="30"/>
  <c r="AD51" i="30"/>
  <c r="BA20" i="30"/>
  <c r="AD20" i="30"/>
  <c r="BA52" i="30"/>
  <c r="AD52" i="30"/>
  <c r="BA21" i="30"/>
  <c r="AD21" i="30"/>
  <c r="BB4" i="30"/>
  <c r="BB55" i="30" s="1"/>
  <c r="AE4" i="30"/>
  <c r="F55" i="30"/>
  <c r="BA22" i="30"/>
  <c r="AD22" i="30"/>
  <c r="BA47" i="30"/>
  <c r="AD47" i="30"/>
  <c r="BA24" i="30"/>
  <c r="AD24" i="30"/>
  <c r="BA23" i="30"/>
  <c r="AD23" i="30"/>
  <c r="BB25" i="30"/>
  <c r="AE25" i="30"/>
  <c r="BB31" i="30"/>
  <c r="AE31" i="30"/>
  <c r="BA10" i="30"/>
  <c r="AD10" i="30"/>
  <c r="BA42" i="30"/>
  <c r="AD42" i="30"/>
  <c r="BB27" i="30"/>
  <c r="AE27" i="30"/>
  <c r="BB39" i="30"/>
  <c r="AE39" i="30"/>
  <c r="BB28" i="30"/>
  <c r="AE28" i="30"/>
  <c r="BB15" i="30"/>
  <c r="AE15" i="30"/>
  <c r="BB29" i="30"/>
  <c r="AE29" i="30"/>
  <c r="BB7" i="30"/>
  <c r="AE7" i="30"/>
  <c r="BB30" i="30"/>
  <c r="AE30" i="30"/>
  <c r="BB32" i="30"/>
  <c r="AE32" i="30"/>
  <c r="BA25" i="30"/>
  <c r="AD25" i="30"/>
  <c r="BA31" i="30"/>
  <c r="AD31" i="30"/>
  <c r="AD20" i="20"/>
  <c r="U20" i="20"/>
  <c r="O20" i="20"/>
  <c r="J20" i="20"/>
  <c r="CX38" i="36"/>
  <c r="CZ36" i="36"/>
  <c r="CW36" i="36"/>
  <c r="O36" i="36"/>
  <c r="P36" i="36"/>
  <c r="CX36" i="36" s="1"/>
  <c r="Q36" i="36"/>
  <c r="CY36" i="36" s="1"/>
  <c r="R36" i="36"/>
  <c r="S36" i="36"/>
  <c r="DA36" i="36" s="1"/>
  <c r="O38" i="36"/>
  <c r="P38" i="36"/>
  <c r="Q38" i="36"/>
  <c r="CY38" i="36" s="1"/>
  <c r="R38" i="36"/>
  <c r="CZ38" i="36" s="1"/>
  <c r="S38" i="36"/>
  <c r="W36" i="36"/>
  <c r="X36" i="36"/>
  <c r="Y36" i="36"/>
  <c r="Z36" i="36"/>
  <c r="B20" i="20" s="1"/>
  <c r="AA36" i="36"/>
  <c r="C20" i="20" s="1"/>
  <c r="AB36" i="36"/>
  <c r="D20" i="20" s="1"/>
  <c r="AC36" i="36"/>
  <c r="AD36" i="36"/>
  <c r="H20" i="20" s="1"/>
  <c r="AE36" i="36"/>
  <c r="AF36" i="36"/>
  <c r="AG36" i="36"/>
  <c r="AH36" i="36"/>
  <c r="AI36" i="36"/>
  <c r="AJ36" i="36"/>
  <c r="AK36" i="36"/>
  <c r="AL36" i="36"/>
  <c r="L20" i="20" s="1"/>
  <c r="AM36" i="36"/>
  <c r="N20" i="20" s="1"/>
  <c r="AN36" i="36"/>
  <c r="AO36" i="36"/>
  <c r="AP36" i="36"/>
  <c r="AQ36" i="36"/>
  <c r="AR36" i="36"/>
  <c r="AS36" i="36"/>
  <c r="AT36" i="36"/>
  <c r="AU36" i="36"/>
  <c r="P20" i="20" s="1"/>
  <c r="AV36" i="36"/>
  <c r="Q20" i="20" s="1"/>
  <c r="AW36" i="36"/>
  <c r="AX36" i="36"/>
  <c r="AY36" i="36"/>
  <c r="AZ36" i="36"/>
  <c r="BA36" i="36"/>
  <c r="BB36" i="36"/>
  <c r="S20" i="20" s="1"/>
  <c r="BC36" i="36"/>
  <c r="T20" i="20" s="1"/>
  <c r="BD36" i="36"/>
  <c r="BE36" i="36"/>
  <c r="BF36" i="36"/>
  <c r="BG36" i="36"/>
  <c r="BH36" i="36"/>
  <c r="BI36" i="36"/>
  <c r="BJ36" i="36"/>
  <c r="BK36" i="36"/>
  <c r="BL36" i="36"/>
  <c r="BM36" i="36"/>
  <c r="BN36" i="36"/>
  <c r="BO36" i="36"/>
  <c r="V20" i="20" s="1"/>
  <c r="BP36" i="36"/>
  <c r="W20" i="20" s="1"/>
  <c r="BQ36" i="36"/>
  <c r="X20" i="20" s="1"/>
  <c r="BR36" i="36"/>
  <c r="BS36" i="36"/>
  <c r="BT36" i="36"/>
  <c r="Z20" i="20" s="1"/>
  <c r="BU36" i="36"/>
  <c r="AA20" i="20" s="1"/>
  <c r="BV36" i="36"/>
  <c r="AB20" i="20" s="1"/>
  <c r="BW36" i="36"/>
  <c r="BX36" i="36"/>
  <c r="AC20" i="20" s="1"/>
  <c r="BY36" i="36"/>
  <c r="BZ36" i="36"/>
  <c r="CA36" i="36"/>
  <c r="CB36" i="36"/>
  <c r="CC36" i="36"/>
  <c r="CD36" i="36"/>
  <c r="CE36" i="36"/>
  <c r="AE20" i="20" s="1"/>
  <c r="W38" i="36"/>
  <c r="G36" i="42" s="1"/>
  <c r="G39" i="42" s="1"/>
  <c r="G42" i="42" s="1"/>
  <c r="X38" i="36"/>
  <c r="B36" i="42" s="1"/>
  <c r="Y38" i="36"/>
  <c r="Z38" i="36"/>
  <c r="AA38" i="36"/>
  <c r="C36" i="42" s="1"/>
  <c r="AB38" i="36"/>
  <c r="H36" i="42" s="1"/>
  <c r="H39" i="42" s="1"/>
  <c r="H42" i="42" s="1"/>
  <c r="AC38" i="36"/>
  <c r="AD38" i="36"/>
  <c r="B35" i="21" s="1"/>
  <c r="AE38" i="36"/>
  <c r="AF38" i="36"/>
  <c r="AG38" i="36"/>
  <c r="AH38" i="36"/>
  <c r="CW38" i="36" s="1"/>
  <c r="AI38" i="36"/>
  <c r="AJ38" i="36"/>
  <c r="D36" i="42" s="1"/>
  <c r="AK38" i="36"/>
  <c r="AL38" i="36"/>
  <c r="AM38" i="36"/>
  <c r="AN38" i="36"/>
  <c r="AO38" i="36"/>
  <c r="AP38" i="36"/>
  <c r="AQ38" i="36"/>
  <c r="E36" i="42" s="1"/>
  <c r="AR38" i="36"/>
  <c r="F36" i="42" s="1"/>
  <c r="AS38" i="36"/>
  <c r="C35" i="21" s="1"/>
  <c r="AT38" i="36"/>
  <c r="AU38" i="36"/>
  <c r="AV38" i="36"/>
  <c r="AW38" i="36"/>
  <c r="D35" i="21" s="1"/>
  <c r="AX38" i="36"/>
  <c r="AY38" i="36"/>
  <c r="AZ38" i="36"/>
  <c r="BA38" i="36"/>
  <c r="BB38" i="36"/>
  <c r="BC38" i="36"/>
  <c r="BD38" i="36"/>
  <c r="BE38" i="36"/>
  <c r="BF38" i="36"/>
  <c r="BG38" i="36"/>
  <c r="E35" i="21" s="1"/>
  <c r="BH38" i="36"/>
  <c r="F35" i="21" s="1"/>
  <c r="BI38" i="36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G35" i="21" s="1"/>
  <c r="BW38" i="36"/>
  <c r="BX38" i="36"/>
  <c r="BY38" i="36"/>
  <c r="BZ38" i="36"/>
  <c r="CA38" i="36"/>
  <c r="CB38" i="36"/>
  <c r="CC38" i="36"/>
  <c r="H35" i="21" s="1"/>
  <c r="CD38" i="36"/>
  <c r="CE38" i="36"/>
  <c r="DA38" i="36" s="1"/>
  <c r="CW4" i="36"/>
  <c r="CX4" i="36"/>
  <c r="CY4" i="36"/>
  <c r="CZ4" i="36"/>
  <c r="DA4" i="36"/>
  <c r="CW5" i="36"/>
  <c r="CX5" i="36"/>
  <c r="CY5" i="36"/>
  <c r="CZ5" i="36"/>
  <c r="DA5" i="36"/>
  <c r="CW6" i="36"/>
  <c r="CX6" i="36"/>
  <c r="CY6" i="36"/>
  <c r="CZ6" i="36"/>
  <c r="DA6" i="36"/>
  <c r="CW7" i="36"/>
  <c r="CX7" i="36"/>
  <c r="CY7" i="36"/>
  <c r="CZ7" i="36"/>
  <c r="DA7" i="36"/>
  <c r="CW8" i="36"/>
  <c r="CX8" i="36"/>
  <c r="CY8" i="36"/>
  <c r="CZ8" i="36"/>
  <c r="DA8" i="36"/>
  <c r="CW9" i="36"/>
  <c r="CX9" i="36"/>
  <c r="CY9" i="36"/>
  <c r="CZ9" i="36"/>
  <c r="DA9" i="36"/>
  <c r="CW10" i="36"/>
  <c r="CX10" i="36"/>
  <c r="CY10" i="36"/>
  <c r="CZ10" i="36"/>
  <c r="DA10" i="36"/>
  <c r="CW11" i="36"/>
  <c r="CX11" i="36"/>
  <c r="CY11" i="36"/>
  <c r="CZ11" i="36"/>
  <c r="DA11" i="36"/>
  <c r="CW12" i="36"/>
  <c r="CX12" i="36"/>
  <c r="CY12" i="36"/>
  <c r="CZ12" i="36"/>
  <c r="DA12" i="36"/>
  <c r="CW13" i="36"/>
  <c r="CX13" i="36"/>
  <c r="CY13" i="36"/>
  <c r="CZ13" i="36"/>
  <c r="DA13" i="36"/>
  <c r="CW14" i="36"/>
  <c r="CX14" i="36"/>
  <c r="CY14" i="36"/>
  <c r="CZ14" i="36"/>
  <c r="DA14" i="36"/>
  <c r="CW15" i="36"/>
  <c r="CX15" i="36"/>
  <c r="CY15" i="36"/>
  <c r="CZ15" i="36"/>
  <c r="DA15" i="36"/>
  <c r="CW16" i="36"/>
  <c r="CX16" i="36"/>
  <c r="CY16" i="36"/>
  <c r="CZ16" i="36"/>
  <c r="DA16" i="36"/>
  <c r="CW17" i="36"/>
  <c r="CX17" i="36"/>
  <c r="CY17" i="36"/>
  <c r="CZ17" i="36"/>
  <c r="DA17" i="36"/>
  <c r="CW18" i="36"/>
  <c r="CX18" i="36"/>
  <c r="CY18" i="36"/>
  <c r="CZ18" i="36"/>
  <c r="DA18" i="36"/>
  <c r="CW19" i="36"/>
  <c r="CX19" i="36"/>
  <c r="CY19" i="36"/>
  <c r="CZ19" i="36"/>
  <c r="DA19" i="36"/>
  <c r="CW20" i="36"/>
  <c r="CX20" i="36"/>
  <c r="CY20" i="36"/>
  <c r="CZ20" i="36"/>
  <c r="DA20" i="36"/>
  <c r="CW21" i="36"/>
  <c r="CX21" i="36"/>
  <c r="CY21" i="36"/>
  <c r="CZ21" i="36"/>
  <c r="DA21" i="36"/>
  <c r="CW22" i="36"/>
  <c r="CX22" i="36"/>
  <c r="CY22" i="36"/>
  <c r="CZ22" i="36"/>
  <c r="DA22" i="36"/>
  <c r="CW23" i="36"/>
  <c r="CX23" i="36"/>
  <c r="CY23" i="36"/>
  <c r="CZ23" i="36"/>
  <c r="DA23" i="36"/>
  <c r="CW24" i="36"/>
  <c r="CX24" i="36"/>
  <c r="CY24" i="36"/>
  <c r="CZ24" i="36"/>
  <c r="DA24" i="36"/>
  <c r="CW25" i="36"/>
  <c r="CX25" i="36"/>
  <c r="CY25" i="36"/>
  <c r="CZ25" i="36"/>
  <c r="DA25" i="36"/>
  <c r="CW26" i="36"/>
  <c r="CX26" i="36"/>
  <c r="CY26" i="36"/>
  <c r="CZ26" i="36"/>
  <c r="DA26" i="36"/>
  <c r="CW27" i="36"/>
  <c r="CX27" i="36"/>
  <c r="CY27" i="36"/>
  <c r="CZ27" i="36"/>
  <c r="DA27" i="36"/>
  <c r="CW28" i="36"/>
  <c r="CX28" i="36"/>
  <c r="CY28" i="36"/>
  <c r="CZ28" i="36"/>
  <c r="DA28" i="36"/>
  <c r="CW29" i="36"/>
  <c r="CX29" i="36"/>
  <c r="CY29" i="36"/>
  <c r="CZ29" i="36"/>
  <c r="DA29" i="36"/>
  <c r="CW30" i="36"/>
  <c r="CX30" i="36"/>
  <c r="CY30" i="36"/>
  <c r="CZ30" i="36"/>
  <c r="DA30" i="36"/>
  <c r="CW31" i="36"/>
  <c r="CX31" i="36"/>
  <c r="CY31" i="36"/>
  <c r="CZ31" i="36"/>
  <c r="DA31" i="36"/>
  <c r="CW32" i="36"/>
  <c r="CX32" i="36"/>
  <c r="CY32" i="36"/>
  <c r="CZ32" i="36"/>
  <c r="DA32" i="36"/>
  <c r="CW33" i="36"/>
  <c r="CX33" i="36"/>
  <c r="CY33" i="36"/>
  <c r="CZ33" i="36"/>
  <c r="DA33" i="36"/>
  <c r="CW34" i="36"/>
  <c r="CX34" i="36"/>
  <c r="CY34" i="36"/>
  <c r="CZ34" i="36"/>
  <c r="DA34" i="36"/>
  <c r="DA3" i="36"/>
  <c r="CZ3" i="36"/>
  <c r="CY3" i="36"/>
  <c r="CX3" i="36"/>
  <c r="CW3" i="36"/>
  <c r="CG34" i="36"/>
  <c r="CG33" i="36"/>
  <c r="CG32" i="36"/>
  <c r="CG31" i="36"/>
  <c r="CG30" i="36"/>
  <c r="CG29" i="36"/>
  <c r="CG28" i="36"/>
  <c r="CG27" i="36"/>
  <c r="CG26" i="36"/>
  <c r="CG25" i="36"/>
  <c r="CG24" i="36"/>
  <c r="CG23" i="36"/>
  <c r="CG22" i="36"/>
  <c r="CG21" i="36"/>
  <c r="CG20" i="36"/>
  <c r="CG19" i="36"/>
  <c r="CG18" i="36"/>
  <c r="CG17" i="36"/>
  <c r="CG16" i="36"/>
  <c r="CG15" i="36"/>
  <c r="CG14" i="36"/>
  <c r="CG13" i="36"/>
  <c r="CG12" i="36"/>
  <c r="CG11" i="36"/>
  <c r="CG10" i="36"/>
  <c r="CG9" i="36"/>
  <c r="CG8" i="36"/>
  <c r="CG7" i="36"/>
  <c r="CG6" i="36"/>
  <c r="CG5" i="36"/>
  <c r="CG4" i="36"/>
  <c r="CG3" i="3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V18" i="20" s="1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L50" i="6"/>
  <c r="B30" i="42" s="1"/>
  <c r="M50" i="6"/>
  <c r="N50" i="6"/>
  <c r="O50" i="6"/>
  <c r="C30" i="42" s="1"/>
  <c r="P50" i="6"/>
  <c r="Q50" i="6"/>
  <c r="B29" i="21" s="1"/>
  <c r="R50" i="6"/>
  <c r="S50" i="6"/>
  <c r="T50" i="6"/>
  <c r="U50" i="6"/>
  <c r="V50" i="6"/>
  <c r="D30" i="42" s="1"/>
  <c r="W50" i="6"/>
  <c r="X50" i="6"/>
  <c r="Y50" i="6"/>
  <c r="Z50" i="6"/>
  <c r="AA50" i="6"/>
  <c r="AB50" i="6"/>
  <c r="E30" i="42" s="1"/>
  <c r="AC50" i="6"/>
  <c r="F30" i="42" s="1"/>
  <c r="F34" i="42" s="1"/>
  <c r="AD50" i="6"/>
  <c r="C29" i="21" s="1"/>
  <c r="AE50" i="6"/>
  <c r="AF50" i="6"/>
  <c r="AG50" i="6"/>
  <c r="AH50" i="6"/>
  <c r="D29" i="21" s="1"/>
  <c r="AI50" i="6"/>
  <c r="AJ50" i="6"/>
  <c r="AK50" i="6"/>
  <c r="AL50" i="6"/>
  <c r="AM50" i="6"/>
  <c r="AN50" i="6"/>
  <c r="AO50" i="6"/>
  <c r="AP50" i="6"/>
  <c r="AQ50" i="6"/>
  <c r="AR50" i="6"/>
  <c r="AS50" i="6"/>
  <c r="E29" i="21" s="1"/>
  <c r="AT50" i="6"/>
  <c r="F29" i="21" s="1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G29" i="21" s="1"/>
  <c r="BI50" i="6"/>
  <c r="BJ50" i="6"/>
  <c r="BK50" i="6"/>
  <c r="BL50" i="6"/>
  <c r="BM50" i="6"/>
  <c r="BN50" i="6"/>
  <c r="H29" i="21" s="1"/>
  <c r="BO50" i="6"/>
  <c r="L51" i="6"/>
  <c r="B35" i="42" s="1"/>
  <c r="B39" i="42" s="1"/>
  <c r="M51" i="6"/>
  <c r="N51" i="6"/>
  <c r="O51" i="6"/>
  <c r="C35" i="42" s="1"/>
  <c r="P51" i="6"/>
  <c r="Q51" i="6"/>
  <c r="B34" i="21" s="1"/>
  <c r="R51" i="6"/>
  <c r="S51" i="6"/>
  <c r="T51" i="6"/>
  <c r="U51" i="6"/>
  <c r="V51" i="6"/>
  <c r="D35" i="42" s="1"/>
  <c r="W51" i="6"/>
  <c r="X51" i="6"/>
  <c r="Y51" i="6"/>
  <c r="Z51" i="6"/>
  <c r="AA51" i="6"/>
  <c r="AB51" i="6"/>
  <c r="E35" i="42" s="1"/>
  <c r="AC51" i="6"/>
  <c r="F35" i="42" s="1"/>
  <c r="F39" i="42" s="1"/>
  <c r="AD51" i="6"/>
  <c r="C34" i="21" s="1"/>
  <c r="AE51" i="6"/>
  <c r="AF51" i="6"/>
  <c r="AG51" i="6"/>
  <c r="AH51" i="6"/>
  <c r="D34" i="21" s="1"/>
  <c r="AI51" i="6"/>
  <c r="AJ51" i="6"/>
  <c r="AK51" i="6"/>
  <c r="AL51" i="6"/>
  <c r="AM51" i="6"/>
  <c r="AN51" i="6"/>
  <c r="AO51" i="6"/>
  <c r="AP51" i="6"/>
  <c r="AQ51" i="6"/>
  <c r="AR51" i="6"/>
  <c r="AS51" i="6"/>
  <c r="E34" i="21" s="1"/>
  <c r="AT51" i="6"/>
  <c r="F34" i="21" s="1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G34" i="21" s="1"/>
  <c r="BI51" i="6"/>
  <c r="BJ51" i="6"/>
  <c r="BK51" i="6"/>
  <c r="BL51" i="6"/>
  <c r="BM51" i="6"/>
  <c r="BN51" i="6"/>
  <c r="H34" i="21" s="1"/>
  <c r="BO51" i="6"/>
  <c r="K51" i="6"/>
  <c r="K50" i="6"/>
  <c r="K49" i="6"/>
  <c r="F42" i="42" l="1"/>
  <c r="AE56" i="30"/>
  <c r="BB56" i="30"/>
  <c r="AE55" i="30"/>
  <c r="BA15" i="35"/>
  <c r="AZ15" i="35"/>
  <c r="BA14" i="35"/>
  <c r="AZ14" i="35" s="1"/>
  <c r="BA13" i="35"/>
  <c r="AZ13" i="35"/>
  <c r="BA12" i="35"/>
  <c r="AZ12" i="35" s="1"/>
  <c r="BA11" i="35"/>
  <c r="AZ11" i="35" s="1"/>
  <c r="BA10" i="35"/>
  <c r="AZ10" i="35"/>
  <c r="BA9" i="35"/>
  <c r="AZ9" i="35" s="1"/>
  <c r="BA8" i="35"/>
  <c r="AZ8" i="35" s="1"/>
  <c r="BA7" i="35"/>
  <c r="AZ7" i="35" s="1"/>
  <c r="BA5" i="35"/>
  <c r="AZ5" i="35" s="1"/>
  <c r="BA4" i="35"/>
  <c r="AZ4" i="35"/>
  <c r="BA3" i="35"/>
  <c r="AZ3" i="35" s="1"/>
  <c r="BA6" i="35"/>
  <c r="BQ3" i="7" l="1"/>
  <c r="BR3" i="7"/>
  <c r="BS3" i="7"/>
  <c r="BT3" i="7"/>
  <c r="BU3" i="7"/>
  <c r="BV3" i="7"/>
  <c r="BW3" i="7"/>
  <c r="BX3" i="7"/>
  <c r="BQ4" i="7"/>
  <c r="BR4" i="7"/>
  <c r="BS4" i="7"/>
  <c r="BT4" i="7"/>
  <c r="BU4" i="7"/>
  <c r="BV4" i="7"/>
  <c r="BW4" i="7"/>
  <c r="BX4" i="7"/>
  <c r="BQ5" i="7"/>
  <c r="BR5" i="7"/>
  <c r="BS5" i="7"/>
  <c r="BT5" i="7"/>
  <c r="BU5" i="7"/>
  <c r="BV5" i="7"/>
  <c r="BW5" i="7"/>
  <c r="BX5" i="7"/>
  <c r="BQ6" i="7"/>
  <c r="BR6" i="7"/>
  <c r="BS6" i="7"/>
  <c r="BT6" i="7"/>
  <c r="BU6" i="7"/>
  <c r="BV6" i="7"/>
  <c r="BW6" i="7"/>
  <c r="BX6" i="7"/>
  <c r="BQ7" i="7"/>
  <c r="BR7" i="7"/>
  <c r="BS7" i="7"/>
  <c r="BT7" i="7"/>
  <c r="BU7" i="7"/>
  <c r="BV7" i="7"/>
  <c r="BW7" i="7"/>
  <c r="BX7" i="7"/>
  <c r="BQ8" i="7"/>
  <c r="BR8" i="7"/>
  <c r="BS8" i="7"/>
  <c r="BT8" i="7"/>
  <c r="BU8" i="7"/>
  <c r="BV8" i="7"/>
  <c r="BW8" i="7"/>
  <c r="BX8" i="7"/>
  <c r="BQ9" i="7"/>
  <c r="BR9" i="7"/>
  <c r="BS9" i="7"/>
  <c r="BT9" i="7"/>
  <c r="BU9" i="7"/>
  <c r="BV9" i="7"/>
  <c r="BW9" i="7"/>
  <c r="BX9" i="7"/>
  <c r="BQ10" i="7"/>
  <c r="BR10" i="7"/>
  <c r="BS10" i="7"/>
  <c r="BT10" i="7"/>
  <c r="BU10" i="7"/>
  <c r="BV10" i="7"/>
  <c r="BW10" i="7"/>
  <c r="BX10" i="7"/>
  <c r="BQ11" i="7"/>
  <c r="BR11" i="7"/>
  <c r="BS11" i="7"/>
  <c r="BT11" i="7"/>
  <c r="BU11" i="7"/>
  <c r="BV11" i="7"/>
  <c r="BW11" i="7"/>
  <c r="BX11" i="7"/>
  <c r="BQ12" i="7"/>
  <c r="BR12" i="7"/>
  <c r="BS12" i="7"/>
  <c r="BT12" i="7"/>
  <c r="BU12" i="7"/>
  <c r="BV12" i="7"/>
  <c r="BW12" i="7"/>
  <c r="BX12" i="7"/>
  <c r="BQ13" i="7"/>
  <c r="BR13" i="7"/>
  <c r="BS13" i="7"/>
  <c r="BT13" i="7"/>
  <c r="BU13" i="7"/>
  <c r="BV13" i="7"/>
  <c r="BW13" i="7"/>
  <c r="BX13" i="7"/>
  <c r="BQ14" i="7"/>
  <c r="BR14" i="7"/>
  <c r="BS14" i="7"/>
  <c r="BT14" i="7"/>
  <c r="BU14" i="7"/>
  <c r="BV14" i="7"/>
  <c r="BW14" i="7"/>
  <c r="BX14" i="7"/>
  <c r="BQ15" i="7"/>
  <c r="BR15" i="7"/>
  <c r="BS15" i="7"/>
  <c r="BT15" i="7"/>
  <c r="BU15" i="7"/>
  <c r="BV15" i="7"/>
  <c r="BW15" i="7"/>
  <c r="BX15" i="7"/>
  <c r="V38" i="36"/>
  <c r="N38" i="36"/>
  <c r="CV38" i="36" s="1"/>
  <c r="M38" i="36"/>
  <c r="CU38" i="36" s="1"/>
  <c r="L38" i="36"/>
  <c r="CT38" i="36" s="1"/>
  <c r="K38" i="36"/>
  <c r="CS38" i="36" s="1"/>
  <c r="J38" i="36"/>
  <c r="CR38" i="36" s="1"/>
  <c r="I38" i="36"/>
  <c r="CQ38" i="36" s="1"/>
  <c r="H38" i="36"/>
  <c r="CP38" i="36" s="1"/>
  <c r="G38" i="36"/>
  <c r="CO38" i="36" s="1"/>
  <c r="F38" i="36"/>
  <c r="CN38" i="36" s="1"/>
  <c r="E38" i="36"/>
  <c r="CM38" i="36" s="1"/>
  <c r="D38" i="36"/>
  <c r="CL38" i="36" s="1"/>
  <c r="C38" i="36"/>
  <c r="CK38" i="36" s="1"/>
  <c r="B38" i="36"/>
  <c r="CJ38" i="36" s="1"/>
  <c r="V36" i="36"/>
  <c r="N36" i="36"/>
  <c r="CV36" i="36" s="1"/>
  <c r="M36" i="36"/>
  <c r="CU36" i="36" s="1"/>
  <c r="L36" i="36"/>
  <c r="CT36" i="36" s="1"/>
  <c r="K36" i="36"/>
  <c r="CS36" i="36" s="1"/>
  <c r="J36" i="36"/>
  <c r="CR36" i="36" s="1"/>
  <c r="I36" i="36"/>
  <c r="CQ36" i="36" s="1"/>
  <c r="H36" i="36"/>
  <c r="CP36" i="36" s="1"/>
  <c r="G36" i="36"/>
  <c r="CO36" i="36" s="1"/>
  <c r="F36" i="36"/>
  <c r="CN36" i="36" s="1"/>
  <c r="E36" i="36"/>
  <c r="CM36" i="36" s="1"/>
  <c r="D36" i="36"/>
  <c r="CL36" i="36" s="1"/>
  <c r="C36" i="36"/>
  <c r="CK36" i="36" s="1"/>
  <c r="B36" i="36"/>
  <c r="CJ36" i="36" s="1"/>
  <c r="CP35" i="36"/>
  <c r="CO35" i="36"/>
  <c r="CN35" i="36"/>
  <c r="CM35" i="36"/>
  <c r="CL35" i="36"/>
  <c r="CK35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I34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I33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I32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I31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I30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I29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I28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I27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I26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I25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I24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I23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I22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I21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I20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I19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I18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I17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I16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I15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I14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I13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I12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I6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I4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CI3" i="36"/>
  <c r="L61" i="5" l="1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AE62" i="5"/>
  <c r="I13" i="42" s="1"/>
  <c r="AF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DP61" i="5"/>
  <c r="AE17" i="20" s="1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V17" i="20" s="1"/>
  <c r="CY61" i="5"/>
  <c r="CX61" i="5"/>
  <c r="CW61" i="5"/>
  <c r="CV61" i="5"/>
  <c r="CU61" i="5"/>
  <c r="CT61" i="5"/>
  <c r="U17" i="20" s="1"/>
  <c r="CS61" i="5"/>
  <c r="CR61" i="5"/>
  <c r="CQ61" i="5"/>
  <c r="CP61" i="5"/>
  <c r="CO61" i="5"/>
  <c r="CN61" i="5"/>
  <c r="CM61" i="5"/>
  <c r="T17" i="20" s="1"/>
  <c r="CL61" i="5"/>
  <c r="S17" i="20" s="1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F13" i="42" s="1"/>
  <c r="BR61" i="5"/>
  <c r="E13" i="42" s="1"/>
  <c r="BQ61" i="5"/>
  <c r="BP61" i="5"/>
  <c r="BO61" i="5"/>
  <c r="BN61" i="5"/>
  <c r="BM61" i="5"/>
  <c r="BL61" i="5"/>
  <c r="BK61" i="5"/>
  <c r="BJ61" i="5"/>
  <c r="BI61" i="5"/>
  <c r="L17" i="20" s="1"/>
  <c r="BH61" i="5"/>
  <c r="BG61" i="5"/>
  <c r="D13" i="42" s="1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H13" i="42" s="1"/>
  <c r="AP61" i="5"/>
  <c r="C13" i="42" s="1"/>
  <c r="AO61" i="5"/>
  <c r="AN61" i="5"/>
  <c r="AM61" i="5"/>
  <c r="AL61" i="5"/>
  <c r="AK61" i="5"/>
  <c r="B13" i="42" s="1"/>
  <c r="AJ61" i="5"/>
  <c r="G13" i="42" s="1"/>
  <c r="AI61" i="5"/>
  <c r="DQ61" i="5"/>
  <c r="EH4" i="5"/>
  <c r="EH5" i="5"/>
  <c r="EH6" i="5"/>
  <c r="EH7" i="5"/>
  <c r="EH8" i="5"/>
  <c r="EH9" i="5"/>
  <c r="EH10" i="5"/>
  <c r="EH11" i="5"/>
  <c r="EH12" i="5"/>
  <c r="EH13" i="5"/>
  <c r="EH14" i="5"/>
  <c r="EH15" i="5"/>
  <c r="EH16" i="5"/>
  <c r="EH17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33" i="5"/>
  <c r="EH34" i="5"/>
  <c r="EH35" i="5"/>
  <c r="EH36" i="5"/>
  <c r="EH37" i="5"/>
  <c r="EH38" i="5"/>
  <c r="EH39" i="5"/>
  <c r="EH40" i="5"/>
  <c r="EH41" i="5"/>
  <c r="EH42" i="5"/>
  <c r="EH43" i="5"/>
  <c r="EH44" i="5"/>
  <c r="EH45" i="5"/>
  <c r="EH46" i="5"/>
  <c r="EH47" i="5"/>
  <c r="EH48" i="5"/>
  <c r="EH49" i="5"/>
  <c r="EH50" i="5"/>
  <c r="EH51" i="5"/>
  <c r="ET4" i="5"/>
  <c r="EU4" i="5"/>
  <c r="EV4" i="5"/>
  <c r="EW4" i="5"/>
  <c r="EX4" i="5"/>
  <c r="ET5" i="5"/>
  <c r="EU5" i="5"/>
  <c r="EV5" i="5"/>
  <c r="EW5" i="5"/>
  <c r="EX5" i="5"/>
  <c r="ET6" i="5"/>
  <c r="EU6" i="5"/>
  <c r="EV6" i="5"/>
  <c r="EW6" i="5"/>
  <c r="EX6" i="5"/>
  <c r="ET7" i="5"/>
  <c r="EU7" i="5"/>
  <c r="EV7" i="5"/>
  <c r="EW7" i="5"/>
  <c r="EX7" i="5"/>
  <c r="ET8" i="5"/>
  <c r="EU8" i="5"/>
  <c r="EV8" i="5"/>
  <c r="EW8" i="5"/>
  <c r="EX8" i="5"/>
  <c r="ET9" i="5"/>
  <c r="EU9" i="5"/>
  <c r="EV9" i="5"/>
  <c r="EW9" i="5"/>
  <c r="EX9" i="5"/>
  <c r="ET10" i="5"/>
  <c r="EU10" i="5"/>
  <c r="EV10" i="5"/>
  <c r="EW10" i="5"/>
  <c r="EX10" i="5"/>
  <c r="ET11" i="5"/>
  <c r="EU11" i="5"/>
  <c r="EV11" i="5"/>
  <c r="EW11" i="5"/>
  <c r="EX11" i="5"/>
  <c r="ET12" i="5"/>
  <c r="EU12" i="5"/>
  <c r="EV12" i="5"/>
  <c r="EW12" i="5"/>
  <c r="EX12" i="5"/>
  <c r="ET13" i="5"/>
  <c r="EU13" i="5"/>
  <c r="EV13" i="5"/>
  <c r="EW13" i="5"/>
  <c r="EX13" i="5"/>
  <c r="ET14" i="5"/>
  <c r="EU14" i="5"/>
  <c r="EV14" i="5"/>
  <c r="EW14" i="5"/>
  <c r="EX14" i="5"/>
  <c r="ET15" i="5"/>
  <c r="EU15" i="5"/>
  <c r="EV15" i="5"/>
  <c r="EW15" i="5"/>
  <c r="EX15" i="5"/>
  <c r="ET16" i="5"/>
  <c r="EU16" i="5"/>
  <c r="EV16" i="5"/>
  <c r="EW16" i="5"/>
  <c r="EX16" i="5"/>
  <c r="ET17" i="5"/>
  <c r="EU17" i="5"/>
  <c r="EV17" i="5"/>
  <c r="EW17" i="5"/>
  <c r="EX17" i="5"/>
  <c r="ET18" i="5"/>
  <c r="EU18" i="5"/>
  <c r="EV18" i="5"/>
  <c r="EW18" i="5"/>
  <c r="EX18" i="5"/>
  <c r="ET19" i="5"/>
  <c r="EU19" i="5"/>
  <c r="EV19" i="5"/>
  <c r="EW19" i="5"/>
  <c r="EX19" i="5"/>
  <c r="ET20" i="5"/>
  <c r="EU20" i="5"/>
  <c r="EV20" i="5"/>
  <c r="EW20" i="5"/>
  <c r="EX20" i="5"/>
  <c r="ET21" i="5"/>
  <c r="EU21" i="5"/>
  <c r="EV21" i="5"/>
  <c r="EW21" i="5"/>
  <c r="EX21" i="5"/>
  <c r="ET22" i="5"/>
  <c r="EU22" i="5"/>
  <c r="EV22" i="5"/>
  <c r="EW22" i="5"/>
  <c r="EX22" i="5"/>
  <c r="ET23" i="5"/>
  <c r="EU23" i="5"/>
  <c r="EV23" i="5"/>
  <c r="EW23" i="5"/>
  <c r="EX23" i="5"/>
  <c r="ET24" i="5"/>
  <c r="EU24" i="5"/>
  <c r="EV24" i="5"/>
  <c r="EW24" i="5"/>
  <c r="EX24" i="5"/>
  <c r="ET25" i="5"/>
  <c r="EU25" i="5"/>
  <c r="EV25" i="5"/>
  <c r="EW25" i="5"/>
  <c r="EX25" i="5"/>
  <c r="ET26" i="5"/>
  <c r="EU26" i="5"/>
  <c r="EV26" i="5"/>
  <c r="EW26" i="5"/>
  <c r="EX26" i="5"/>
  <c r="ET27" i="5"/>
  <c r="EU27" i="5"/>
  <c r="EV27" i="5"/>
  <c r="EW27" i="5"/>
  <c r="EX27" i="5"/>
  <c r="ET28" i="5"/>
  <c r="EU28" i="5"/>
  <c r="EV28" i="5"/>
  <c r="EW28" i="5"/>
  <c r="EX28" i="5"/>
  <c r="ET29" i="5"/>
  <c r="EU29" i="5"/>
  <c r="EV29" i="5"/>
  <c r="EW29" i="5"/>
  <c r="EX29" i="5"/>
  <c r="ET30" i="5"/>
  <c r="EU30" i="5"/>
  <c r="EV30" i="5"/>
  <c r="EW30" i="5"/>
  <c r="EX30" i="5"/>
  <c r="ET31" i="5"/>
  <c r="EU31" i="5"/>
  <c r="EV31" i="5"/>
  <c r="EW31" i="5"/>
  <c r="EX31" i="5"/>
  <c r="ET32" i="5"/>
  <c r="EU32" i="5"/>
  <c r="EV32" i="5"/>
  <c r="EW32" i="5"/>
  <c r="EX32" i="5"/>
  <c r="ET33" i="5"/>
  <c r="EU33" i="5"/>
  <c r="EV33" i="5"/>
  <c r="EW33" i="5"/>
  <c r="EX33" i="5"/>
  <c r="ET34" i="5"/>
  <c r="EU34" i="5"/>
  <c r="EV34" i="5"/>
  <c r="EW34" i="5"/>
  <c r="EX34" i="5"/>
  <c r="ET35" i="5"/>
  <c r="EU35" i="5"/>
  <c r="EV35" i="5"/>
  <c r="EW35" i="5"/>
  <c r="EX35" i="5"/>
  <c r="ET36" i="5"/>
  <c r="EU36" i="5"/>
  <c r="EV36" i="5"/>
  <c r="EW36" i="5"/>
  <c r="EX36" i="5"/>
  <c r="ET37" i="5"/>
  <c r="EU37" i="5"/>
  <c r="EV37" i="5"/>
  <c r="EW37" i="5"/>
  <c r="EX37" i="5"/>
  <c r="ET38" i="5"/>
  <c r="EU38" i="5"/>
  <c r="EV38" i="5"/>
  <c r="EW38" i="5"/>
  <c r="EX38" i="5"/>
  <c r="ET39" i="5"/>
  <c r="EU39" i="5"/>
  <c r="EV39" i="5"/>
  <c r="EW39" i="5"/>
  <c r="EX39" i="5"/>
  <c r="ET40" i="5"/>
  <c r="EU40" i="5"/>
  <c r="EV40" i="5"/>
  <c r="EW40" i="5"/>
  <c r="EX40" i="5"/>
  <c r="ET41" i="5"/>
  <c r="EU41" i="5"/>
  <c r="EV41" i="5"/>
  <c r="EW41" i="5"/>
  <c r="EX41" i="5"/>
  <c r="ET42" i="5"/>
  <c r="EU42" i="5"/>
  <c r="EV42" i="5"/>
  <c r="EW42" i="5"/>
  <c r="EX42" i="5"/>
  <c r="ET43" i="5"/>
  <c r="EU43" i="5"/>
  <c r="EV43" i="5"/>
  <c r="EW43" i="5"/>
  <c r="EX43" i="5"/>
  <c r="ET44" i="5"/>
  <c r="EU44" i="5"/>
  <c r="EV44" i="5"/>
  <c r="EW44" i="5"/>
  <c r="EX44" i="5"/>
  <c r="ET45" i="5"/>
  <c r="EU45" i="5"/>
  <c r="EV45" i="5"/>
  <c r="EW45" i="5"/>
  <c r="EX45" i="5"/>
  <c r="ET46" i="5"/>
  <c r="EU46" i="5"/>
  <c r="EV46" i="5"/>
  <c r="EW46" i="5"/>
  <c r="EX46" i="5"/>
  <c r="ET47" i="5"/>
  <c r="EU47" i="5"/>
  <c r="EV47" i="5"/>
  <c r="EW47" i="5"/>
  <c r="EX47" i="5"/>
  <c r="ET48" i="5"/>
  <c r="EU48" i="5"/>
  <c r="EV48" i="5"/>
  <c r="EW48" i="5"/>
  <c r="EX48" i="5"/>
  <c r="ET49" i="5"/>
  <c r="EU49" i="5"/>
  <c r="EV49" i="5"/>
  <c r="EW49" i="5"/>
  <c r="EX49" i="5"/>
  <c r="ET50" i="5"/>
  <c r="EU50" i="5"/>
  <c r="EV50" i="5"/>
  <c r="EW50" i="5"/>
  <c r="EX50" i="5"/>
  <c r="ET51" i="5"/>
  <c r="EU51" i="5"/>
  <c r="EV51" i="5"/>
  <c r="EW51" i="5"/>
  <c r="EX51" i="5"/>
  <c r="EX3" i="5"/>
  <c r="EW3" i="5"/>
  <c r="EV3" i="5"/>
  <c r="EU3" i="5"/>
  <c r="ET3" i="5"/>
  <c r="EH3" i="5"/>
  <c r="EJ4" i="5" l="1"/>
  <c r="EJ5" i="5"/>
  <c r="EJ6" i="5"/>
  <c r="EJ7" i="5"/>
  <c r="EJ8" i="5"/>
  <c r="EJ9" i="5"/>
  <c r="EJ10" i="5"/>
  <c r="EJ11" i="5"/>
  <c r="EJ12" i="5"/>
  <c r="EJ13" i="5"/>
  <c r="EJ14" i="5"/>
  <c r="EJ15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28" i="5"/>
  <c r="EJ29" i="5"/>
  <c r="EJ30" i="5"/>
  <c r="EJ31" i="5"/>
  <c r="EJ32" i="5"/>
  <c r="EJ33" i="5"/>
  <c r="EJ34" i="5"/>
  <c r="EJ35" i="5"/>
  <c r="EJ36" i="5"/>
  <c r="EJ37" i="5"/>
  <c r="EJ38" i="5"/>
  <c r="EJ39" i="5"/>
  <c r="EJ40" i="5"/>
  <c r="EJ41" i="5"/>
  <c r="EJ42" i="5"/>
  <c r="EJ43" i="5"/>
  <c r="EJ44" i="5"/>
  <c r="EJ45" i="5"/>
  <c r="EJ46" i="5"/>
  <c r="EJ47" i="5"/>
  <c r="EJ48" i="5"/>
  <c r="EJ49" i="5"/>
  <c r="EJ50" i="5"/>
  <c r="EJ51" i="5"/>
  <c r="EJ3" i="5"/>
  <c r="DU61" i="14" l="1"/>
  <c r="DV61" i="14"/>
  <c r="DW61" i="14"/>
  <c r="AD16" i="20" s="1"/>
  <c r="DX61" i="14"/>
  <c r="DY61" i="14"/>
  <c r="DZ61" i="14"/>
  <c r="EA61" i="14"/>
  <c r="EB61" i="14"/>
  <c r="H14" i="21" s="1"/>
  <c r="EC61" i="14"/>
  <c r="ED61" i="14"/>
  <c r="AE16" i="20" s="1"/>
  <c r="AE30" i="20" s="1"/>
  <c r="EE61" i="14"/>
  <c r="BR53" i="8"/>
  <c r="BQ53" i="8"/>
  <c r="H36" i="21" s="1"/>
  <c r="H38" i="21" s="1"/>
  <c r="BP53" i="8"/>
  <c r="BO53" i="8"/>
  <c r="BN53" i="8"/>
  <c r="BM53" i="8"/>
  <c r="BK53" i="8"/>
  <c r="G36" i="21" s="1"/>
  <c r="G38" i="21" s="1"/>
  <c r="BJ53" i="8"/>
  <c r="BI53" i="8"/>
  <c r="BH53" i="8"/>
  <c r="BF53" i="8"/>
  <c r="BE53" i="8"/>
  <c r="BD53" i="8"/>
  <c r="BC53" i="8"/>
  <c r="BB53" i="8"/>
  <c r="BA53" i="8"/>
  <c r="AZ53" i="8"/>
  <c r="AY53" i="8"/>
  <c r="AX53" i="8"/>
  <c r="AW53" i="8"/>
  <c r="F36" i="21" s="1"/>
  <c r="F38" i="21" s="1"/>
  <c r="AV53" i="8"/>
  <c r="E36" i="21" s="1"/>
  <c r="E38" i="21" s="1"/>
  <c r="AU53" i="8"/>
  <c r="AT53" i="8"/>
  <c r="AS53" i="8"/>
  <c r="AR53" i="8"/>
  <c r="AQ53" i="8"/>
  <c r="AP53" i="8"/>
  <c r="AO53" i="8"/>
  <c r="AN53" i="8"/>
  <c r="AM53" i="8"/>
  <c r="AL53" i="8"/>
  <c r="AK53" i="8"/>
  <c r="D36" i="21" s="1"/>
  <c r="D38" i="21" s="1"/>
  <c r="AJ53" i="8"/>
  <c r="AI53" i="8"/>
  <c r="AH53" i="8"/>
  <c r="AG53" i="8"/>
  <c r="C36" i="21" s="1"/>
  <c r="C38" i="21" s="1"/>
  <c r="AE53" i="8"/>
  <c r="E37" i="42" s="1"/>
  <c r="E39" i="42" s="1"/>
  <c r="AC53" i="8"/>
  <c r="AB53" i="8"/>
  <c r="AA53" i="8"/>
  <c r="Z53" i="8"/>
  <c r="Y53" i="8"/>
  <c r="D37" i="42" s="1"/>
  <c r="D39" i="42" s="1"/>
  <c r="X53" i="8"/>
  <c r="V53" i="8"/>
  <c r="U53" i="8"/>
  <c r="T53" i="8"/>
  <c r="B36" i="21" s="1"/>
  <c r="B38" i="21" s="1"/>
  <c r="S53" i="8"/>
  <c r="R53" i="8"/>
  <c r="C37" i="42" s="1"/>
  <c r="C39" i="42" s="1"/>
  <c r="Q53" i="8"/>
  <c r="P53" i="8"/>
  <c r="H53" i="8"/>
  <c r="G53" i="8"/>
  <c r="F53" i="8"/>
  <c r="E53" i="8"/>
  <c r="D53" i="8"/>
  <c r="C53" i="8"/>
  <c r="B53" i="8"/>
  <c r="BR52" i="8"/>
  <c r="BQ52" i="8"/>
  <c r="H31" i="21" s="1"/>
  <c r="BP52" i="8"/>
  <c r="BO52" i="8"/>
  <c r="BN52" i="8"/>
  <c r="BM52" i="8"/>
  <c r="BK52" i="8"/>
  <c r="G31" i="21" s="1"/>
  <c r="BJ52" i="8"/>
  <c r="BI52" i="8"/>
  <c r="BH52" i="8"/>
  <c r="BF52" i="8"/>
  <c r="BE52" i="8"/>
  <c r="BD52" i="8"/>
  <c r="BC52" i="8"/>
  <c r="BB52" i="8"/>
  <c r="BA52" i="8"/>
  <c r="AZ52" i="8"/>
  <c r="AY52" i="8"/>
  <c r="AX52" i="8"/>
  <c r="AW52" i="8"/>
  <c r="F31" i="21" s="1"/>
  <c r="AV52" i="8"/>
  <c r="E31" i="21" s="1"/>
  <c r="AU52" i="8"/>
  <c r="AT52" i="8"/>
  <c r="AS52" i="8"/>
  <c r="AR52" i="8"/>
  <c r="AQ52" i="8"/>
  <c r="AP52" i="8"/>
  <c r="AO52" i="8"/>
  <c r="AN52" i="8"/>
  <c r="AM52" i="8"/>
  <c r="AL52" i="8"/>
  <c r="AK52" i="8"/>
  <c r="D31" i="21" s="1"/>
  <c r="AJ52" i="8"/>
  <c r="AI52" i="8"/>
  <c r="AH52" i="8"/>
  <c r="AG52" i="8"/>
  <c r="C31" i="21" s="1"/>
  <c r="AE52" i="8"/>
  <c r="E32" i="42" s="1"/>
  <c r="AC52" i="8"/>
  <c r="AB52" i="8"/>
  <c r="AA52" i="8"/>
  <c r="Z52" i="8"/>
  <c r="Y52" i="8"/>
  <c r="D32" i="42" s="1"/>
  <c r="X52" i="8"/>
  <c r="V52" i="8"/>
  <c r="U52" i="8"/>
  <c r="T52" i="8"/>
  <c r="B31" i="21" s="1"/>
  <c r="S52" i="8"/>
  <c r="R52" i="8"/>
  <c r="C32" i="42" s="1"/>
  <c r="Q52" i="8"/>
  <c r="P52" i="8"/>
  <c r="H52" i="8"/>
  <c r="G52" i="8"/>
  <c r="F52" i="8"/>
  <c r="E52" i="8"/>
  <c r="D52" i="8"/>
  <c r="C52" i="8"/>
  <c r="B52" i="8"/>
  <c r="BR51" i="8"/>
  <c r="BQ51" i="8"/>
  <c r="BP51" i="8"/>
  <c r="BO51" i="8"/>
  <c r="BN51" i="8"/>
  <c r="BM51" i="8"/>
  <c r="BK51" i="8"/>
  <c r="BJ51" i="8"/>
  <c r="BI51" i="8"/>
  <c r="BH51" i="8"/>
  <c r="BF51" i="8"/>
  <c r="BE51" i="8"/>
  <c r="BD51" i="8"/>
  <c r="V7" i="20" s="1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E51" i="8"/>
  <c r="AC51" i="8"/>
  <c r="AB51" i="8"/>
  <c r="AA51" i="8"/>
  <c r="Z51" i="8"/>
  <c r="Y51" i="8"/>
  <c r="X51" i="8"/>
  <c r="V51" i="8"/>
  <c r="U51" i="8"/>
  <c r="T51" i="8"/>
  <c r="S51" i="8"/>
  <c r="R51" i="8"/>
  <c r="Q51" i="8"/>
  <c r="P51" i="8"/>
  <c r="H51" i="8"/>
  <c r="G51" i="8"/>
  <c r="F51" i="8"/>
  <c r="E51" i="8"/>
  <c r="D51" i="8"/>
  <c r="C51" i="8"/>
  <c r="BV51" i="8" s="1"/>
  <c r="B51" i="8"/>
  <c r="CA50" i="8"/>
  <c r="BZ50" i="8"/>
  <c r="BY50" i="8"/>
  <c r="BX50" i="8"/>
  <c r="BW50" i="8"/>
  <c r="BV50" i="8"/>
  <c r="BU50" i="8"/>
  <c r="CA49" i="8"/>
  <c r="BZ49" i="8"/>
  <c r="BY49" i="8"/>
  <c r="BX49" i="8"/>
  <c r="BW49" i="8"/>
  <c r="BV49" i="8"/>
  <c r="BU49" i="8"/>
  <c r="BT49" i="8"/>
  <c r="CA48" i="8"/>
  <c r="BZ48" i="8"/>
  <c r="BY48" i="8"/>
  <c r="BX48" i="8"/>
  <c r="BW48" i="8"/>
  <c r="BV48" i="8"/>
  <c r="BU48" i="8"/>
  <c r="BT48" i="8"/>
  <c r="CA47" i="8"/>
  <c r="BZ47" i="8"/>
  <c r="BY47" i="8"/>
  <c r="BX47" i="8"/>
  <c r="BW47" i="8"/>
  <c r="BV47" i="8"/>
  <c r="BU47" i="8"/>
  <c r="BT47" i="8"/>
  <c r="CA46" i="8"/>
  <c r="BZ46" i="8"/>
  <c r="BY46" i="8"/>
  <c r="BX46" i="8"/>
  <c r="BW46" i="8"/>
  <c r="BV46" i="8"/>
  <c r="BU46" i="8"/>
  <c r="BT46" i="8"/>
  <c r="CA45" i="8"/>
  <c r="BZ45" i="8"/>
  <c r="BY45" i="8"/>
  <c r="BX45" i="8"/>
  <c r="BW45" i="8"/>
  <c r="BV45" i="8"/>
  <c r="BU45" i="8"/>
  <c r="BT45" i="8"/>
  <c r="CA44" i="8"/>
  <c r="BZ44" i="8"/>
  <c r="BY44" i="8"/>
  <c r="BX44" i="8"/>
  <c r="BW44" i="8"/>
  <c r="BV44" i="8"/>
  <c r="BU44" i="8"/>
  <c r="BT44" i="8"/>
  <c r="CA43" i="8"/>
  <c r="BZ43" i="8"/>
  <c r="BY43" i="8"/>
  <c r="BX43" i="8"/>
  <c r="BW43" i="8"/>
  <c r="BV43" i="8"/>
  <c r="BU43" i="8"/>
  <c r="BT43" i="8"/>
  <c r="CA42" i="8"/>
  <c r="BZ42" i="8"/>
  <c r="BY42" i="8"/>
  <c r="BX42" i="8"/>
  <c r="BW42" i="8"/>
  <c r="BV42" i="8"/>
  <c r="BU42" i="8"/>
  <c r="BT42" i="8"/>
  <c r="CA41" i="8"/>
  <c r="BZ41" i="8"/>
  <c r="BY41" i="8"/>
  <c r="BX41" i="8"/>
  <c r="BW41" i="8"/>
  <c r="BV41" i="8"/>
  <c r="BU41" i="8"/>
  <c r="BT41" i="8"/>
  <c r="CA40" i="8"/>
  <c r="BZ40" i="8"/>
  <c r="BY40" i="8"/>
  <c r="BX40" i="8"/>
  <c r="BW40" i="8"/>
  <c r="BV40" i="8"/>
  <c r="BU40" i="8"/>
  <c r="BT40" i="8"/>
  <c r="CA39" i="8"/>
  <c r="BZ39" i="8"/>
  <c r="BY39" i="8"/>
  <c r="BX39" i="8"/>
  <c r="BW39" i="8"/>
  <c r="BV39" i="8"/>
  <c r="BU39" i="8"/>
  <c r="BT39" i="8"/>
  <c r="CA38" i="8"/>
  <c r="BZ38" i="8"/>
  <c r="BY38" i="8"/>
  <c r="BX38" i="8"/>
  <c r="BW38" i="8"/>
  <c r="BV38" i="8"/>
  <c r="BU38" i="8"/>
  <c r="BT38" i="8"/>
  <c r="CA37" i="8"/>
  <c r="BZ37" i="8"/>
  <c r="BY37" i="8"/>
  <c r="BX37" i="8"/>
  <c r="BW37" i="8"/>
  <c r="BV37" i="8"/>
  <c r="BU37" i="8"/>
  <c r="BT37" i="8"/>
  <c r="CA36" i="8"/>
  <c r="BZ36" i="8"/>
  <c r="BY36" i="8"/>
  <c r="BX36" i="8"/>
  <c r="BW36" i="8"/>
  <c r="BV36" i="8"/>
  <c r="BU36" i="8"/>
  <c r="BT36" i="8"/>
  <c r="CA35" i="8"/>
  <c r="BZ35" i="8"/>
  <c r="BY35" i="8"/>
  <c r="BX35" i="8"/>
  <c r="BW35" i="8"/>
  <c r="BV35" i="8"/>
  <c r="BU35" i="8"/>
  <c r="BT35" i="8"/>
  <c r="CA34" i="8"/>
  <c r="BZ34" i="8"/>
  <c r="BY34" i="8"/>
  <c r="BX34" i="8"/>
  <c r="BW34" i="8"/>
  <c r="BV34" i="8"/>
  <c r="BU34" i="8"/>
  <c r="BT34" i="8"/>
  <c r="CA33" i="8"/>
  <c r="BZ33" i="8"/>
  <c r="BY33" i="8"/>
  <c r="BX33" i="8"/>
  <c r="BW33" i="8"/>
  <c r="BV33" i="8"/>
  <c r="BU33" i="8"/>
  <c r="BT33" i="8"/>
  <c r="CA32" i="8"/>
  <c r="BZ32" i="8"/>
  <c r="BY32" i="8"/>
  <c r="BX32" i="8"/>
  <c r="BW32" i="8"/>
  <c r="BV32" i="8"/>
  <c r="BU32" i="8"/>
  <c r="BT32" i="8"/>
  <c r="CA31" i="8"/>
  <c r="BZ31" i="8"/>
  <c r="BY31" i="8"/>
  <c r="BX31" i="8"/>
  <c r="BW31" i="8"/>
  <c r="BV31" i="8"/>
  <c r="BU31" i="8"/>
  <c r="BT31" i="8"/>
  <c r="CA30" i="8"/>
  <c r="BZ30" i="8"/>
  <c r="BY30" i="8"/>
  <c r="BX30" i="8"/>
  <c r="BW30" i="8"/>
  <c r="BV30" i="8"/>
  <c r="BU30" i="8"/>
  <c r="BT30" i="8"/>
  <c r="CA29" i="8"/>
  <c r="BZ29" i="8"/>
  <c r="BY29" i="8"/>
  <c r="BX29" i="8"/>
  <c r="BW29" i="8"/>
  <c r="BV29" i="8"/>
  <c r="BU29" i="8"/>
  <c r="BT29" i="8"/>
  <c r="CA28" i="8"/>
  <c r="BZ28" i="8"/>
  <c r="BY28" i="8"/>
  <c r="BX28" i="8"/>
  <c r="BW28" i="8"/>
  <c r="BV28" i="8"/>
  <c r="BU28" i="8"/>
  <c r="BT28" i="8"/>
  <c r="CA27" i="8"/>
  <c r="BZ27" i="8"/>
  <c r="BY27" i="8"/>
  <c r="BX27" i="8"/>
  <c r="BW27" i="8"/>
  <c r="BV27" i="8"/>
  <c r="BU27" i="8"/>
  <c r="BT27" i="8"/>
  <c r="CA26" i="8"/>
  <c r="BZ26" i="8"/>
  <c r="BY26" i="8"/>
  <c r="BX26" i="8"/>
  <c r="BW26" i="8"/>
  <c r="BV26" i="8"/>
  <c r="BU26" i="8"/>
  <c r="BT26" i="8"/>
  <c r="CA25" i="8"/>
  <c r="BZ25" i="8"/>
  <c r="BY25" i="8"/>
  <c r="BX25" i="8"/>
  <c r="BW25" i="8"/>
  <c r="BV25" i="8"/>
  <c r="BU25" i="8"/>
  <c r="BT25" i="8"/>
  <c r="CA24" i="8"/>
  <c r="BZ24" i="8"/>
  <c r="BY24" i="8"/>
  <c r="BX24" i="8"/>
  <c r="BW24" i="8"/>
  <c r="BV24" i="8"/>
  <c r="BU24" i="8"/>
  <c r="BT24" i="8"/>
  <c r="CA23" i="8"/>
  <c r="BZ23" i="8"/>
  <c r="BY23" i="8"/>
  <c r="BX23" i="8"/>
  <c r="BW23" i="8"/>
  <c r="BV23" i="8"/>
  <c r="BU23" i="8"/>
  <c r="BT23" i="8"/>
  <c r="CA22" i="8"/>
  <c r="BZ22" i="8"/>
  <c r="BY22" i="8"/>
  <c r="BX22" i="8"/>
  <c r="BW22" i="8"/>
  <c r="BV22" i="8"/>
  <c r="BU22" i="8"/>
  <c r="BT22" i="8"/>
  <c r="CA21" i="8"/>
  <c r="BZ21" i="8"/>
  <c r="BY21" i="8"/>
  <c r="BX21" i="8"/>
  <c r="BW21" i="8"/>
  <c r="BV21" i="8"/>
  <c r="BU21" i="8"/>
  <c r="BT21" i="8"/>
  <c r="CA20" i="8"/>
  <c r="BZ20" i="8"/>
  <c r="BY20" i="8"/>
  <c r="BX20" i="8"/>
  <c r="BW20" i="8"/>
  <c r="BV20" i="8"/>
  <c r="BU20" i="8"/>
  <c r="BT20" i="8"/>
  <c r="CA19" i="8"/>
  <c r="BZ19" i="8"/>
  <c r="BY19" i="8"/>
  <c r="BX19" i="8"/>
  <c r="BW19" i="8"/>
  <c r="BV19" i="8"/>
  <c r="BU19" i="8"/>
  <c r="BT19" i="8"/>
  <c r="CA18" i="8"/>
  <c r="BZ18" i="8"/>
  <c r="BY18" i="8"/>
  <c r="BX18" i="8"/>
  <c r="BW18" i="8"/>
  <c r="BV18" i="8"/>
  <c r="BU18" i="8"/>
  <c r="BT18" i="8"/>
  <c r="CA17" i="8"/>
  <c r="BZ17" i="8"/>
  <c r="BY17" i="8"/>
  <c r="BX17" i="8"/>
  <c r="BW17" i="8"/>
  <c r="BV17" i="8"/>
  <c r="BU17" i="8"/>
  <c r="BT17" i="8"/>
  <c r="CA16" i="8"/>
  <c r="BZ16" i="8"/>
  <c r="BY16" i="8"/>
  <c r="BX16" i="8"/>
  <c r="BW16" i="8"/>
  <c r="BV16" i="8"/>
  <c r="BU16" i="8"/>
  <c r="BT16" i="8"/>
  <c r="CA15" i="8"/>
  <c r="BZ15" i="8"/>
  <c r="BY15" i="8"/>
  <c r="BX15" i="8"/>
  <c r="BW15" i="8"/>
  <c r="BV15" i="8"/>
  <c r="BU15" i="8"/>
  <c r="BT15" i="8"/>
  <c r="CA14" i="8"/>
  <c r="BZ14" i="8"/>
  <c r="BY14" i="8"/>
  <c r="BX14" i="8"/>
  <c r="BW14" i="8"/>
  <c r="BV14" i="8"/>
  <c r="BU14" i="8"/>
  <c r="BT14" i="8"/>
  <c r="CA13" i="8"/>
  <c r="BZ13" i="8"/>
  <c r="BY13" i="8"/>
  <c r="BX13" i="8"/>
  <c r="BW13" i="8"/>
  <c r="BV13" i="8"/>
  <c r="BU13" i="8"/>
  <c r="BT13" i="8"/>
  <c r="CA12" i="8"/>
  <c r="BZ12" i="8"/>
  <c r="BY12" i="8"/>
  <c r="BX12" i="8"/>
  <c r="BW12" i="8"/>
  <c r="BV12" i="8"/>
  <c r="BU12" i="8"/>
  <c r="BT12" i="8"/>
  <c r="CA11" i="8"/>
  <c r="BZ11" i="8"/>
  <c r="BY11" i="8"/>
  <c r="BX11" i="8"/>
  <c r="BW11" i="8"/>
  <c r="BV11" i="8"/>
  <c r="BU11" i="8"/>
  <c r="BT11" i="8"/>
  <c r="CA10" i="8"/>
  <c r="BZ10" i="8"/>
  <c r="BY10" i="8"/>
  <c r="BX10" i="8"/>
  <c r="BW10" i="8"/>
  <c r="BV10" i="8"/>
  <c r="BU10" i="8"/>
  <c r="BT10" i="8"/>
  <c r="CA9" i="8"/>
  <c r="BZ9" i="8"/>
  <c r="BY9" i="8"/>
  <c r="BX9" i="8"/>
  <c r="BW9" i="8"/>
  <c r="BV9" i="8"/>
  <c r="BU9" i="8"/>
  <c r="BT9" i="8"/>
  <c r="CA8" i="8"/>
  <c r="BZ8" i="8"/>
  <c r="BY8" i="8"/>
  <c r="BX8" i="8"/>
  <c r="BW8" i="8"/>
  <c r="BV8" i="8"/>
  <c r="BU8" i="8"/>
  <c r="BT8" i="8"/>
  <c r="CA7" i="8"/>
  <c r="BZ7" i="8"/>
  <c r="BY7" i="8"/>
  <c r="BX7" i="8"/>
  <c r="BW7" i="8"/>
  <c r="BV7" i="8"/>
  <c r="BU7" i="8"/>
  <c r="BT7" i="8"/>
  <c r="CA6" i="8"/>
  <c r="BZ6" i="8"/>
  <c r="BY6" i="8"/>
  <c r="BX6" i="8"/>
  <c r="BW6" i="8"/>
  <c r="BV6" i="8"/>
  <c r="BU6" i="8"/>
  <c r="BT6" i="8"/>
  <c r="CA5" i="8"/>
  <c r="BZ5" i="8"/>
  <c r="BY5" i="8"/>
  <c r="BX5" i="8"/>
  <c r="BW5" i="8"/>
  <c r="BV5" i="8"/>
  <c r="BU5" i="8"/>
  <c r="BT5" i="8"/>
  <c r="CA4" i="8"/>
  <c r="BZ4" i="8"/>
  <c r="BY4" i="8"/>
  <c r="BX4" i="8"/>
  <c r="BW4" i="8"/>
  <c r="BV4" i="8"/>
  <c r="BU4" i="8"/>
  <c r="BT4" i="8"/>
  <c r="CA3" i="8"/>
  <c r="BZ3" i="8"/>
  <c r="BY3" i="8"/>
  <c r="BX3" i="8"/>
  <c r="BW3" i="8"/>
  <c r="BV3" i="8"/>
  <c r="BU3" i="8"/>
  <c r="BO44" i="7"/>
  <c r="BN44" i="7"/>
  <c r="BM44" i="7"/>
  <c r="BL44" i="7"/>
  <c r="BK44" i="7"/>
  <c r="BJ44" i="7"/>
  <c r="BH44" i="7"/>
  <c r="BG44" i="7"/>
  <c r="BF44" i="7"/>
  <c r="BE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B44" i="7"/>
  <c r="Z44" i="7"/>
  <c r="Y44" i="7"/>
  <c r="X44" i="7"/>
  <c r="W44" i="7"/>
  <c r="V44" i="7"/>
  <c r="U44" i="7"/>
  <c r="S44" i="7"/>
  <c r="R44" i="7"/>
  <c r="Q44" i="7"/>
  <c r="P44" i="7"/>
  <c r="O44" i="7"/>
  <c r="N44" i="7"/>
  <c r="M44" i="7"/>
  <c r="L44" i="7"/>
  <c r="H44" i="7"/>
  <c r="G44" i="7"/>
  <c r="F44" i="7"/>
  <c r="E44" i="7"/>
  <c r="D44" i="7"/>
  <c r="C44" i="7"/>
  <c r="B44" i="7"/>
  <c r="BO43" i="7"/>
  <c r="BN43" i="7"/>
  <c r="H30" i="21" s="1"/>
  <c r="H33" i="21" s="1"/>
  <c r="H41" i="21" s="1"/>
  <c r="BM43" i="7"/>
  <c r="BL43" i="7"/>
  <c r="BK43" i="7"/>
  <c r="BJ43" i="7"/>
  <c r="BH43" i="7"/>
  <c r="G30" i="21" s="1"/>
  <c r="G33" i="21" s="1"/>
  <c r="G41" i="21" s="1"/>
  <c r="BG43" i="7"/>
  <c r="BF43" i="7"/>
  <c r="BE43" i="7"/>
  <c r="BC43" i="7"/>
  <c r="BB43" i="7"/>
  <c r="BA43" i="7"/>
  <c r="AZ43" i="7"/>
  <c r="AY43" i="7"/>
  <c r="AX43" i="7"/>
  <c r="AW43" i="7"/>
  <c r="AV43" i="7"/>
  <c r="AU43" i="7"/>
  <c r="AT43" i="7"/>
  <c r="F30" i="21" s="1"/>
  <c r="AS43" i="7"/>
  <c r="E30" i="21" s="1"/>
  <c r="AR43" i="7"/>
  <c r="AQ43" i="7"/>
  <c r="AP43" i="7"/>
  <c r="AO43" i="7"/>
  <c r="AN43" i="7"/>
  <c r="AM43" i="7"/>
  <c r="AL43" i="7"/>
  <c r="AK43" i="7"/>
  <c r="AJ43" i="7"/>
  <c r="AI43" i="7"/>
  <c r="AH43" i="7"/>
  <c r="D30" i="21" s="1"/>
  <c r="D33" i="21" s="1"/>
  <c r="D41" i="21" s="1"/>
  <c r="AG43" i="7"/>
  <c r="AF43" i="7"/>
  <c r="AE43" i="7"/>
  <c r="AD43" i="7"/>
  <c r="C30" i="21" s="1"/>
  <c r="C33" i="21" s="1"/>
  <c r="C41" i="21" s="1"/>
  <c r="AB43" i="7"/>
  <c r="E31" i="42" s="1"/>
  <c r="E34" i="42" s="1"/>
  <c r="E42" i="42" s="1"/>
  <c r="Z43" i="7"/>
  <c r="Y43" i="7"/>
  <c r="X43" i="7"/>
  <c r="W43" i="7"/>
  <c r="V43" i="7"/>
  <c r="D31" i="42" s="1"/>
  <c r="D34" i="42" s="1"/>
  <c r="D42" i="42" s="1"/>
  <c r="U43" i="7"/>
  <c r="S43" i="7"/>
  <c r="R43" i="7"/>
  <c r="Q43" i="7"/>
  <c r="B30" i="21" s="1"/>
  <c r="B33" i="21" s="1"/>
  <c r="B41" i="21" s="1"/>
  <c r="P43" i="7"/>
  <c r="O43" i="7"/>
  <c r="C31" i="42" s="1"/>
  <c r="C34" i="42" s="1"/>
  <c r="C42" i="42" s="1"/>
  <c r="N43" i="7"/>
  <c r="M43" i="7"/>
  <c r="L43" i="7"/>
  <c r="B31" i="42" s="1"/>
  <c r="B34" i="42" s="1"/>
  <c r="H43" i="7"/>
  <c r="G43" i="7"/>
  <c r="F43" i="7"/>
  <c r="E43" i="7"/>
  <c r="D43" i="7"/>
  <c r="C43" i="7"/>
  <c r="B43" i="7"/>
  <c r="BO42" i="7"/>
  <c r="BN42" i="7"/>
  <c r="BM42" i="7"/>
  <c r="BL42" i="7"/>
  <c r="BK42" i="7"/>
  <c r="BJ42" i="7"/>
  <c r="BH42" i="7"/>
  <c r="BG42" i="7"/>
  <c r="BF42" i="7"/>
  <c r="BE42" i="7"/>
  <c r="BC42" i="7"/>
  <c r="X19" i="20" s="1"/>
  <c r="BB42" i="7"/>
  <c r="W19" i="20" s="1"/>
  <c r="BA42" i="7"/>
  <c r="V19" i="20" s="1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B42" i="7"/>
  <c r="Z42" i="7"/>
  <c r="Y42" i="7"/>
  <c r="X42" i="7"/>
  <c r="W42" i="7"/>
  <c r="V42" i="7"/>
  <c r="U42" i="7"/>
  <c r="S42" i="7"/>
  <c r="R42" i="7"/>
  <c r="Q42" i="7"/>
  <c r="P42" i="7"/>
  <c r="O42" i="7"/>
  <c r="N42" i="7"/>
  <c r="M42" i="7"/>
  <c r="L42" i="7"/>
  <c r="H42" i="7"/>
  <c r="G42" i="7"/>
  <c r="F42" i="7"/>
  <c r="E42" i="7"/>
  <c r="D42" i="7"/>
  <c r="C42" i="7"/>
  <c r="B42" i="7"/>
  <c r="BX41" i="7"/>
  <c r="BW41" i="7"/>
  <c r="BV41" i="7"/>
  <c r="BU41" i="7"/>
  <c r="BT41" i="7"/>
  <c r="BS41" i="7"/>
  <c r="BX40" i="7"/>
  <c r="BW40" i="7"/>
  <c r="BV40" i="7"/>
  <c r="BU40" i="7"/>
  <c r="BT40" i="7"/>
  <c r="BS40" i="7"/>
  <c r="BR40" i="7"/>
  <c r="BQ40" i="7"/>
  <c r="BX39" i="7"/>
  <c r="BW39" i="7"/>
  <c r="BV39" i="7"/>
  <c r="BU39" i="7"/>
  <c r="BT39" i="7"/>
  <c r="BS39" i="7"/>
  <c r="BR39" i="7"/>
  <c r="BQ39" i="7"/>
  <c r="BX38" i="7"/>
  <c r="BW38" i="7"/>
  <c r="BV38" i="7"/>
  <c r="BU38" i="7"/>
  <c r="BT38" i="7"/>
  <c r="BS38" i="7"/>
  <c r="BR38" i="7"/>
  <c r="BQ38" i="7"/>
  <c r="BX37" i="7"/>
  <c r="BW37" i="7"/>
  <c r="BV37" i="7"/>
  <c r="BU37" i="7"/>
  <c r="BT37" i="7"/>
  <c r="BS37" i="7"/>
  <c r="BR37" i="7"/>
  <c r="BQ37" i="7"/>
  <c r="BX36" i="7"/>
  <c r="BW36" i="7"/>
  <c r="BV36" i="7"/>
  <c r="BU36" i="7"/>
  <c r="BT36" i="7"/>
  <c r="BS36" i="7"/>
  <c r="BR36" i="7"/>
  <c r="BQ36" i="7"/>
  <c r="BX35" i="7"/>
  <c r="BW35" i="7"/>
  <c r="BV35" i="7"/>
  <c r="BU35" i="7"/>
  <c r="BT35" i="7"/>
  <c r="BS35" i="7"/>
  <c r="BR35" i="7"/>
  <c r="BQ35" i="7"/>
  <c r="BX34" i="7"/>
  <c r="BW34" i="7"/>
  <c r="BV34" i="7"/>
  <c r="BU34" i="7"/>
  <c r="BT34" i="7"/>
  <c r="BS34" i="7"/>
  <c r="BR34" i="7"/>
  <c r="BQ34" i="7"/>
  <c r="BX33" i="7"/>
  <c r="BW33" i="7"/>
  <c r="BV33" i="7"/>
  <c r="BU33" i="7"/>
  <c r="BT33" i="7"/>
  <c r="BS33" i="7"/>
  <c r="BR33" i="7"/>
  <c r="BQ33" i="7"/>
  <c r="BX32" i="7"/>
  <c r="BW32" i="7"/>
  <c r="BV32" i="7"/>
  <c r="BU32" i="7"/>
  <c r="BT32" i="7"/>
  <c r="BS32" i="7"/>
  <c r="BR32" i="7"/>
  <c r="BQ32" i="7"/>
  <c r="BX31" i="7"/>
  <c r="BW31" i="7"/>
  <c r="BV31" i="7"/>
  <c r="BU31" i="7"/>
  <c r="BT31" i="7"/>
  <c r="BS31" i="7"/>
  <c r="BR31" i="7"/>
  <c r="BQ31" i="7"/>
  <c r="BX30" i="7"/>
  <c r="BW30" i="7"/>
  <c r="BV30" i="7"/>
  <c r="BU30" i="7"/>
  <c r="BT30" i="7"/>
  <c r="BS30" i="7"/>
  <c r="BR30" i="7"/>
  <c r="BQ30" i="7"/>
  <c r="BX29" i="7"/>
  <c r="BW29" i="7"/>
  <c r="BV29" i="7"/>
  <c r="BU29" i="7"/>
  <c r="BT29" i="7"/>
  <c r="BS29" i="7"/>
  <c r="BR29" i="7"/>
  <c r="BQ29" i="7"/>
  <c r="BX28" i="7"/>
  <c r="BW28" i="7"/>
  <c r="BV28" i="7"/>
  <c r="BU28" i="7"/>
  <c r="BT28" i="7"/>
  <c r="BS28" i="7"/>
  <c r="BR28" i="7"/>
  <c r="BQ28" i="7"/>
  <c r="BX27" i="7"/>
  <c r="BW27" i="7"/>
  <c r="BV27" i="7"/>
  <c r="BU27" i="7"/>
  <c r="BT27" i="7"/>
  <c r="BS27" i="7"/>
  <c r="BR27" i="7"/>
  <c r="BQ27" i="7"/>
  <c r="BX26" i="7"/>
  <c r="BW26" i="7"/>
  <c r="BV26" i="7"/>
  <c r="BU26" i="7"/>
  <c r="BT26" i="7"/>
  <c r="BS26" i="7"/>
  <c r="BR26" i="7"/>
  <c r="BQ26" i="7"/>
  <c r="BX25" i="7"/>
  <c r="BW25" i="7"/>
  <c r="BV25" i="7"/>
  <c r="BU25" i="7"/>
  <c r="BT25" i="7"/>
  <c r="BS25" i="7"/>
  <c r="BR25" i="7"/>
  <c r="BQ25" i="7"/>
  <c r="BX24" i="7"/>
  <c r="BW24" i="7"/>
  <c r="BV24" i="7"/>
  <c r="BU24" i="7"/>
  <c r="BT24" i="7"/>
  <c r="BS24" i="7"/>
  <c r="BR24" i="7"/>
  <c r="BQ24" i="7"/>
  <c r="BX23" i="7"/>
  <c r="BW23" i="7"/>
  <c r="BV23" i="7"/>
  <c r="BU23" i="7"/>
  <c r="BT23" i="7"/>
  <c r="BS23" i="7"/>
  <c r="BR23" i="7"/>
  <c r="BQ23" i="7"/>
  <c r="BX22" i="7"/>
  <c r="BW22" i="7"/>
  <c r="BV22" i="7"/>
  <c r="BU22" i="7"/>
  <c r="BT22" i="7"/>
  <c r="BS22" i="7"/>
  <c r="BR22" i="7"/>
  <c r="BQ22" i="7"/>
  <c r="BX21" i="7"/>
  <c r="BW21" i="7"/>
  <c r="BV21" i="7"/>
  <c r="BU21" i="7"/>
  <c r="BT21" i="7"/>
  <c r="BS21" i="7"/>
  <c r="BR21" i="7"/>
  <c r="BQ21" i="7"/>
  <c r="BX20" i="7"/>
  <c r="BW20" i="7"/>
  <c r="BV20" i="7"/>
  <c r="BU20" i="7"/>
  <c r="BT20" i="7"/>
  <c r="BS20" i="7"/>
  <c r="BR20" i="7"/>
  <c r="BQ20" i="7"/>
  <c r="BX19" i="7"/>
  <c r="BW19" i="7"/>
  <c r="BV19" i="7"/>
  <c r="BU19" i="7"/>
  <c r="BT19" i="7"/>
  <c r="BS19" i="7"/>
  <c r="BR19" i="7"/>
  <c r="BQ19" i="7"/>
  <c r="BX18" i="7"/>
  <c r="BW18" i="7"/>
  <c r="BV18" i="7"/>
  <c r="BU18" i="7"/>
  <c r="BT18" i="7"/>
  <c r="BS18" i="7"/>
  <c r="BR18" i="7"/>
  <c r="BQ18" i="7"/>
  <c r="BX17" i="7"/>
  <c r="BW17" i="7"/>
  <c r="BV17" i="7"/>
  <c r="BU17" i="7"/>
  <c r="BT17" i="7"/>
  <c r="BS17" i="7"/>
  <c r="BR17" i="7"/>
  <c r="BQ17" i="7"/>
  <c r="BX16" i="7"/>
  <c r="BW16" i="7"/>
  <c r="BV16" i="7"/>
  <c r="BU16" i="7"/>
  <c r="BT16" i="7"/>
  <c r="BS16" i="7"/>
  <c r="BR16" i="7"/>
  <c r="BQ16" i="7"/>
  <c r="H51" i="6"/>
  <c r="G51" i="6"/>
  <c r="F51" i="6"/>
  <c r="E51" i="6"/>
  <c r="D51" i="6"/>
  <c r="C51" i="6"/>
  <c r="B51" i="6"/>
  <c r="H50" i="6"/>
  <c r="G50" i="6"/>
  <c r="F50" i="6"/>
  <c r="E50" i="6"/>
  <c r="D50" i="6"/>
  <c r="C50" i="6"/>
  <c r="B50" i="6"/>
  <c r="H49" i="6"/>
  <c r="G49" i="6"/>
  <c r="F49" i="6"/>
  <c r="E49" i="6"/>
  <c r="D49" i="6"/>
  <c r="C49" i="6"/>
  <c r="B49" i="6"/>
  <c r="BX47" i="6"/>
  <c r="BW47" i="6"/>
  <c r="BV47" i="6"/>
  <c r="BU47" i="6"/>
  <c r="BT47" i="6"/>
  <c r="BS47" i="6"/>
  <c r="BR47" i="6"/>
  <c r="BQ47" i="6"/>
  <c r="BX46" i="6"/>
  <c r="BW46" i="6"/>
  <c r="BV46" i="6"/>
  <c r="BU46" i="6"/>
  <c r="BT46" i="6"/>
  <c r="BS46" i="6"/>
  <c r="BR46" i="6"/>
  <c r="BQ46" i="6"/>
  <c r="BX45" i="6"/>
  <c r="BW45" i="6"/>
  <c r="BV45" i="6"/>
  <c r="BU45" i="6"/>
  <c r="BT45" i="6"/>
  <c r="BS45" i="6"/>
  <c r="BR45" i="6"/>
  <c r="BQ45" i="6"/>
  <c r="BX44" i="6"/>
  <c r="BW44" i="6"/>
  <c r="BV44" i="6"/>
  <c r="BU44" i="6"/>
  <c r="BT44" i="6"/>
  <c r="BS44" i="6"/>
  <c r="BR44" i="6"/>
  <c r="BQ44" i="6"/>
  <c r="BX43" i="6"/>
  <c r="BW43" i="6"/>
  <c r="BV43" i="6"/>
  <c r="BU43" i="6"/>
  <c r="BT43" i="6"/>
  <c r="BS43" i="6"/>
  <c r="BR43" i="6"/>
  <c r="BQ43" i="6"/>
  <c r="BX42" i="6"/>
  <c r="BW42" i="6"/>
  <c r="BV42" i="6"/>
  <c r="BU42" i="6"/>
  <c r="BT42" i="6"/>
  <c r="BS42" i="6"/>
  <c r="BR42" i="6"/>
  <c r="BQ42" i="6"/>
  <c r="BX41" i="6"/>
  <c r="BW41" i="6"/>
  <c r="BV41" i="6"/>
  <c r="BU41" i="6"/>
  <c r="BT41" i="6"/>
  <c r="BS41" i="6"/>
  <c r="BR41" i="6"/>
  <c r="BQ41" i="6"/>
  <c r="BX40" i="6"/>
  <c r="BW40" i="6"/>
  <c r="BV40" i="6"/>
  <c r="BU40" i="6"/>
  <c r="BT40" i="6"/>
  <c r="BS40" i="6"/>
  <c r="BR40" i="6"/>
  <c r="BQ40" i="6"/>
  <c r="BX39" i="6"/>
  <c r="BW39" i="6"/>
  <c r="BV39" i="6"/>
  <c r="BU39" i="6"/>
  <c r="BT39" i="6"/>
  <c r="BS39" i="6"/>
  <c r="BR39" i="6"/>
  <c r="BQ39" i="6"/>
  <c r="BX38" i="6"/>
  <c r="BW38" i="6"/>
  <c r="BV38" i="6"/>
  <c r="BU38" i="6"/>
  <c r="BT38" i="6"/>
  <c r="BS38" i="6"/>
  <c r="BR38" i="6"/>
  <c r="BQ38" i="6"/>
  <c r="BX37" i="6"/>
  <c r="BW37" i="6"/>
  <c r="BV37" i="6"/>
  <c r="BU37" i="6"/>
  <c r="BT37" i="6"/>
  <c r="BS37" i="6"/>
  <c r="BR37" i="6"/>
  <c r="BQ37" i="6"/>
  <c r="BX36" i="6"/>
  <c r="BW36" i="6"/>
  <c r="BV36" i="6"/>
  <c r="BU36" i="6"/>
  <c r="BT36" i="6"/>
  <c r="BS36" i="6"/>
  <c r="BR36" i="6"/>
  <c r="BQ36" i="6"/>
  <c r="BX35" i="6"/>
  <c r="BW35" i="6"/>
  <c r="BV35" i="6"/>
  <c r="BU35" i="6"/>
  <c r="BT35" i="6"/>
  <c r="BS35" i="6"/>
  <c r="BR35" i="6"/>
  <c r="BQ35" i="6"/>
  <c r="BX34" i="6"/>
  <c r="BW34" i="6"/>
  <c r="BV34" i="6"/>
  <c r="BU34" i="6"/>
  <c r="BT34" i="6"/>
  <c r="BS34" i="6"/>
  <c r="BR34" i="6"/>
  <c r="BQ34" i="6"/>
  <c r="BX33" i="6"/>
  <c r="BW33" i="6"/>
  <c r="BV33" i="6"/>
  <c r="BU33" i="6"/>
  <c r="BT33" i="6"/>
  <c r="BS33" i="6"/>
  <c r="BR33" i="6"/>
  <c r="BQ33" i="6"/>
  <c r="BX32" i="6"/>
  <c r="BW32" i="6"/>
  <c r="BV32" i="6"/>
  <c r="BU32" i="6"/>
  <c r="BT32" i="6"/>
  <c r="BS32" i="6"/>
  <c r="BR32" i="6"/>
  <c r="BQ32" i="6"/>
  <c r="BX31" i="6"/>
  <c r="BW31" i="6"/>
  <c r="BV31" i="6"/>
  <c r="BU31" i="6"/>
  <c r="BT31" i="6"/>
  <c r="BS31" i="6"/>
  <c r="BR31" i="6"/>
  <c r="BQ31" i="6"/>
  <c r="BX30" i="6"/>
  <c r="BW30" i="6"/>
  <c r="BV30" i="6"/>
  <c r="BU30" i="6"/>
  <c r="BT30" i="6"/>
  <c r="BS30" i="6"/>
  <c r="BR30" i="6"/>
  <c r="BQ30" i="6"/>
  <c r="BX29" i="6"/>
  <c r="BW29" i="6"/>
  <c r="BV29" i="6"/>
  <c r="BU29" i="6"/>
  <c r="BT29" i="6"/>
  <c r="BS29" i="6"/>
  <c r="BR29" i="6"/>
  <c r="BQ29" i="6"/>
  <c r="BX28" i="6"/>
  <c r="BW28" i="6"/>
  <c r="BV28" i="6"/>
  <c r="BU28" i="6"/>
  <c r="BT28" i="6"/>
  <c r="BS28" i="6"/>
  <c r="BR28" i="6"/>
  <c r="BQ28" i="6"/>
  <c r="BX27" i="6"/>
  <c r="BW27" i="6"/>
  <c r="BV27" i="6"/>
  <c r="BU27" i="6"/>
  <c r="BT27" i="6"/>
  <c r="BS27" i="6"/>
  <c r="BR27" i="6"/>
  <c r="BQ27" i="6"/>
  <c r="BX26" i="6"/>
  <c r="BW26" i="6"/>
  <c r="BV26" i="6"/>
  <c r="BU26" i="6"/>
  <c r="BT26" i="6"/>
  <c r="BS26" i="6"/>
  <c r="BR26" i="6"/>
  <c r="BQ26" i="6"/>
  <c r="BX25" i="6"/>
  <c r="BW25" i="6"/>
  <c r="BV25" i="6"/>
  <c r="BU25" i="6"/>
  <c r="BT25" i="6"/>
  <c r="BS25" i="6"/>
  <c r="BR25" i="6"/>
  <c r="BQ25" i="6"/>
  <c r="BX24" i="6"/>
  <c r="BW24" i="6"/>
  <c r="BV24" i="6"/>
  <c r="BU24" i="6"/>
  <c r="BT24" i="6"/>
  <c r="BS24" i="6"/>
  <c r="BR24" i="6"/>
  <c r="BQ24" i="6"/>
  <c r="BX23" i="6"/>
  <c r="BW23" i="6"/>
  <c r="BV23" i="6"/>
  <c r="BU23" i="6"/>
  <c r="BT23" i="6"/>
  <c r="BS23" i="6"/>
  <c r="BR23" i="6"/>
  <c r="BQ23" i="6"/>
  <c r="BX22" i="6"/>
  <c r="BW22" i="6"/>
  <c r="BV22" i="6"/>
  <c r="BU22" i="6"/>
  <c r="BT22" i="6"/>
  <c r="BS22" i="6"/>
  <c r="BR22" i="6"/>
  <c r="BQ22" i="6"/>
  <c r="BX21" i="6"/>
  <c r="BW21" i="6"/>
  <c r="BV21" i="6"/>
  <c r="BU21" i="6"/>
  <c r="BT21" i="6"/>
  <c r="BS21" i="6"/>
  <c r="BR21" i="6"/>
  <c r="BQ21" i="6"/>
  <c r="BX20" i="6"/>
  <c r="BW20" i="6"/>
  <c r="BV20" i="6"/>
  <c r="BU20" i="6"/>
  <c r="BT20" i="6"/>
  <c r="BS20" i="6"/>
  <c r="BR20" i="6"/>
  <c r="BQ20" i="6"/>
  <c r="BX19" i="6"/>
  <c r="BW19" i="6"/>
  <c r="BV19" i="6"/>
  <c r="BU19" i="6"/>
  <c r="BT19" i="6"/>
  <c r="BS19" i="6"/>
  <c r="BR19" i="6"/>
  <c r="BQ19" i="6"/>
  <c r="BX18" i="6"/>
  <c r="BW18" i="6"/>
  <c r="BV18" i="6"/>
  <c r="BU18" i="6"/>
  <c r="BT18" i="6"/>
  <c r="BS18" i="6"/>
  <c r="BR18" i="6"/>
  <c r="BQ18" i="6"/>
  <c r="BX17" i="6"/>
  <c r="BW17" i="6"/>
  <c r="BV17" i="6"/>
  <c r="BU17" i="6"/>
  <c r="BT17" i="6"/>
  <c r="BS17" i="6"/>
  <c r="BR17" i="6"/>
  <c r="BQ17" i="6"/>
  <c r="BX16" i="6"/>
  <c r="BW16" i="6"/>
  <c r="BV16" i="6"/>
  <c r="BU16" i="6"/>
  <c r="BT16" i="6"/>
  <c r="BS16" i="6"/>
  <c r="BR16" i="6"/>
  <c r="BQ16" i="6"/>
  <c r="BX15" i="6"/>
  <c r="BW15" i="6"/>
  <c r="BV15" i="6"/>
  <c r="BU15" i="6"/>
  <c r="BT15" i="6"/>
  <c r="BS15" i="6"/>
  <c r="BR15" i="6"/>
  <c r="BQ15" i="6"/>
  <c r="BX14" i="6"/>
  <c r="BW14" i="6"/>
  <c r="BV14" i="6"/>
  <c r="BU14" i="6"/>
  <c r="BT14" i="6"/>
  <c r="BS14" i="6"/>
  <c r="BR14" i="6"/>
  <c r="BQ14" i="6"/>
  <c r="BX13" i="6"/>
  <c r="BW13" i="6"/>
  <c r="BV13" i="6"/>
  <c r="BU13" i="6"/>
  <c r="BT13" i="6"/>
  <c r="BS13" i="6"/>
  <c r="BR13" i="6"/>
  <c r="BQ13" i="6"/>
  <c r="BX12" i="6"/>
  <c r="BW12" i="6"/>
  <c r="BV12" i="6"/>
  <c r="BU12" i="6"/>
  <c r="BT12" i="6"/>
  <c r="BS12" i="6"/>
  <c r="BR12" i="6"/>
  <c r="BQ12" i="6"/>
  <c r="BX11" i="6"/>
  <c r="BW11" i="6"/>
  <c r="BV11" i="6"/>
  <c r="BU11" i="6"/>
  <c r="BT11" i="6"/>
  <c r="BS11" i="6"/>
  <c r="BR11" i="6"/>
  <c r="BQ11" i="6"/>
  <c r="BX10" i="6"/>
  <c r="BW10" i="6"/>
  <c r="BV10" i="6"/>
  <c r="BU10" i="6"/>
  <c r="BT10" i="6"/>
  <c r="BS10" i="6"/>
  <c r="BR10" i="6"/>
  <c r="BQ10" i="6"/>
  <c r="BX9" i="6"/>
  <c r="BW9" i="6"/>
  <c r="BV9" i="6"/>
  <c r="BU9" i="6"/>
  <c r="BT9" i="6"/>
  <c r="BS9" i="6"/>
  <c r="BR9" i="6"/>
  <c r="BQ9" i="6"/>
  <c r="BX8" i="6"/>
  <c r="BW8" i="6"/>
  <c r="BV8" i="6"/>
  <c r="BU8" i="6"/>
  <c r="BT8" i="6"/>
  <c r="BS8" i="6"/>
  <c r="BR8" i="6"/>
  <c r="BQ8" i="6"/>
  <c r="BX7" i="6"/>
  <c r="BW7" i="6"/>
  <c r="BV7" i="6"/>
  <c r="BU7" i="6"/>
  <c r="BT7" i="6"/>
  <c r="BS7" i="6"/>
  <c r="BR7" i="6"/>
  <c r="BQ7" i="6"/>
  <c r="BX6" i="6"/>
  <c r="BW6" i="6"/>
  <c r="BV6" i="6"/>
  <c r="BU6" i="6"/>
  <c r="BT6" i="6"/>
  <c r="BS6" i="6"/>
  <c r="BR6" i="6"/>
  <c r="BQ6" i="6"/>
  <c r="BX5" i="6"/>
  <c r="BW5" i="6"/>
  <c r="BV5" i="6"/>
  <c r="BU5" i="6"/>
  <c r="BT5" i="6"/>
  <c r="BS5" i="6"/>
  <c r="BR5" i="6"/>
  <c r="BQ5" i="6"/>
  <c r="BX4" i="6"/>
  <c r="BW4" i="6"/>
  <c r="BV4" i="6"/>
  <c r="BU4" i="6"/>
  <c r="BT4" i="6"/>
  <c r="BS4" i="6"/>
  <c r="BR4" i="6"/>
  <c r="BQ4" i="6"/>
  <c r="BX3" i="6"/>
  <c r="BW3" i="6"/>
  <c r="BV3" i="6"/>
  <c r="BU3" i="6"/>
  <c r="BT3" i="6"/>
  <c r="BS3" i="6"/>
  <c r="BR3" i="6"/>
  <c r="BQ3" i="6"/>
  <c r="AE41" i="20" l="1"/>
  <c r="AE43" i="20"/>
  <c r="BY52" i="8"/>
  <c r="BX53" i="8"/>
  <c r="BX51" i="8"/>
  <c r="BY53" i="8"/>
  <c r="BW52" i="8"/>
  <c r="CA52" i="8"/>
  <c r="BX52" i="8"/>
  <c r="BW51" i="8"/>
  <c r="CA51" i="8"/>
  <c r="BU53" i="8"/>
  <c r="BU52" i="8"/>
  <c r="BU51" i="8"/>
  <c r="BY51" i="8"/>
  <c r="BW53" i="8"/>
  <c r="CA53" i="8"/>
  <c r="BV52" i="8"/>
  <c r="BV53" i="8"/>
  <c r="BV51" i="6"/>
  <c r="BU42" i="7"/>
  <c r="BW43" i="7"/>
  <c r="BW51" i="6"/>
  <c r="BW50" i="6"/>
  <c r="BU49" i="6"/>
  <c r="BW44" i="7"/>
  <c r="BS42" i="7"/>
  <c r="BS44" i="7"/>
  <c r="BV44" i="7"/>
  <c r="BR49" i="6"/>
  <c r="BT44" i="7"/>
  <c r="BR51" i="6"/>
  <c r="BT42" i="7"/>
  <c r="BX42" i="7"/>
  <c r="BX44" i="7"/>
  <c r="BW49" i="6"/>
  <c r="BS49" i="6"/>
  <c r="BT49" i="6"/>
  <c r="BV49" i="6"/>
  <c r="BX49" i="6"/>
  <c r="BS50" i="6"/>
  <c r="BT50" i="6"/>
  <c r="BV50" i="6"/>
  <c r="BX50" i="6"/>
  <c r="BS51" i="6"/>
  <c r="BT51" i="6"/>
  <c r="BX51" i="6"/>
  <c r="BV42" i="7"/>
  <c r="BR42" i="7"/>
  <c r="BW42" i="7"/>
  <c r="BV43" i="7"/>
  <c r="BR43" i="7"/>
  <c r="BR44" i="7"/>
  <c r="BZ51" i="8"/>
  <c r="BZ52" i="8"/>
  <c r="BZ53" i="8"/>
  <c r="BR50" i="6"/>
  <c r="BT43" i="7"/>
  <c r="BX43" i="7"/>
  <c r="BU50" i="6"/>
  <c r="BU51" i="6"/>
  <c r="BS43" i="7"/>
  <c r="BU43" i="7"/>
  <c r="BU44" i="7"/>
  <c r="I5" i="20"/>
  <c r="GL3" i="33" l="1"/>
  <c r="GM3" i="33"/>
  <c r="GN3" i="33"/>
  <c r="GO3" i="33"/>
  <c r="FR3" i="25" l="1"/>
  <c r="FY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BJ61" i="11"/>
  <c r="G16" i="42" s="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K61" i="11"/>
  <c r="J61" i="11"/>
  <c r="I61" i="11"/>
  <c r="H61" i="11"/>
  <c r="G61" i="11"/>
  <c r="F61" i="11"/>
  <c r="E61" i="11"/>
  <c r="D61" i="11"/>
  <c r="C61" i="11"/>
  <c r="B61" i="11"/>
  <c r="HK3" i="11"/>
  <c r="HJ3" i="11"/>
  <c r="HI3" i="11"/>
  <c r="HH3" i="11"/>
  <c r="HG3" i="11"/>
  <c r="HF3" i="11"/>
  <c r="HE3" i="11"/>
  <c r="HD3" i="11"/>
  <c r="HC3" i="11"/>
  <c r="HA3" i="11"/>
  <c r="GZ3" i="11"/>
  <c r="GY3" i="11"/>
  <c r="GX3" i="11"/>
  <c r="GW3" i="11"/>
  <c r="GV3" i="11"/>
  <c r="GU3" i="11"/>
  <c r="GT3" i="11"/>
  <c r="GS3" i="11"/>
  <c r="GR3" i="11"/>
  <c r="GQ3" i="11"/>
  <c r="GP3" i="11"/>
  <c r="GO3" i="11"/>
  <c r="GN3" i="11"/>
  <c r="GM3" i="11"/>
  <c r="GL3" i="11"/>
  <c r="GK3" i="11"/>
  <c r="GJ3" i="11"/>
  <c r="GI3" i="11"/>
  <c r="GH3" i="11"/>
  <c r="GG3" i="11"/>
  <c r="GF3" i="11"/>
  <c r="GE3" i="11"/>
  <c r="GD3" i="11"/>
  <c r="GC3" i="11"/>
  <c r="GB3" i="11"/>
  <c r="GA3" i="11"/>
  <c r="FZ3" i="11"/>
  <c r="FX3" i="11"/>
  <c r="FW3" i="11"/>
  <c r="FV3" i="11"/>
  <c r="FU3" i="11"/>
  <c r="FT3" i="11"/>
  <c r="FS3" i="11"/>
  <c r="FR3" i="11"/>
  <c r="FQ3" i="11"/>
  <c r="FP3" i="11"/>
  <c r="FO3" i="11"/>
  <c r="GV3" i="33" l="1"/>
  <c r="FW3" i="34" l="1"/>
  <c r="BA3" i="1"/>
  <c r="AZ62" i="1"/>
  <c r="AY62" i="1"/>
  <c r="AX62" i="1"/>
  <c r="AW62" i="1"/>
  <c r="AV62" i="1"/>
  <c r="AU62" i="1"/>
  <c r="V24" i="20" s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D56" i="1"/>
  <c r="AC56" i="1"/>
  <c r="AD55" i="1"/>
  <c r="AC55" i="1"/>
  <c r="AD54" i="1"/>
  <c r="AC54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C63" i="1"/>
  <c r="B63" i="1"/>
  <c r="C62" i="1"/>
  <c r="B62" i="1"/>
  <c r="B63" i="2"/>
  <c r="B62" i="2"/>
  <c r="C7" i="21" s="1"/>
  <c r="F61" i="2"/>
  <c r="E61" i="2"/>
  <c r="B61" i="2"/>
  <c r="H56" i="2"/>
  <c r="H54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9" i="2"/>
  <c r="H8" i="2"/>
  <c r="H7" i="2"/>
  <c r="H6" i="2"/>
  <c r="H5" i="2"/>
  <c r="H4" i="2"/>
  <c r="H3" i="2"/>
  <c r="AY18" i="35"/>
  <c r="AA21" i="20" s="1"/>
  <c r="AX18" i="35"/>
  <c r="Z21" i="20" s="1"/>
  <c r="AW18" i="35"/>
  <c r="AV18" i="35"/>
  <c r="X21" i="20" s="1"/>
  <c r="AU18" i="35"/>
  <c r="W21" i="20" s="1"/>
  <c r="AT18" i="35"/>
  <c r="V21" i="20" s="1"/>
  <c r="AS18" i="35"/>
  <c r="AR18" i="35"/>
  <c r="AQ18" i="35"/>
  <c r="AP18" i="35"/>
  <c r="AO18" i="35"/>
  <c r="AN18" i="35"/>
  <c r="U21" i="20" s="1"/>
  <c r="AM18" i="35"/>
  <c r="AL18" i="35"/>
  <c r="AK18" i="35"/>
  <c r="AJ18" i="35"/>
  <c r="T21" i="20" s="1"/>
  <c r="AI18" i="35"/>
  <c r="S21" i="20" s="1"/>
  <c r="AH18" i="35"/>
  <c r="AG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BC12" i="35"/>
  <c r="AC12" i="35"/>
  <c r="AB12" i="35"/>
  <c r="BC11" i="35"/>
  <c r="AC11" i="35"/>
  <c r="AB11" i="35"/>
  <c r="BC10" i="35"/>
  <c r="AC10" i="35"/>
  <c r="AB10" i="35"/>
  <c r="BC9" i="35"/>
  <c r="AC9" i="35"/>
  <c r="AB9" i="35"/>
  <c r="BD8" i="35"/>
  <c r="AC8" i="35"/>
  <c r="AB8" i="35"/>
  <c r="BD7" i="35"/>
  <c r="BC7" i="35"/>
  <c r="AC7" i="35"/>
  <c r="AB7" i="35"/>
  <c r="AZ6" i="35"/>
  <c r="BC6" i="35" s="1"/>
  <c r="AC6" i="35"/>
  <c r="AB6" i="35"/>
  <c r="AC5" i="35"/>
  <c r="AB5" i="35"/>
  <c r="AC4" i="35"/>
  <c r="AB4" i="35"/>
  <c r="AC3" i="35"/>
  <c r="AB3" i="35"/>
  <c r="E4" i="30" l="1"/>
  <c r="BA62" i="1"/>
  <c r="E6" i="21" s="1"/>
  <c r="BD9" i="35"/>
  <c r="BD11" i="35"/>
  <c r="H61" i="2"/>
  <c r="O22" i="20"/>
  <c r="BA18" i="35"/>
  <c r="F28" i="21" s="1"/>
  <c r="F33" i="21" s="1"/>
  <c r="F41" i="21" s="1"/>
  <c r="BC8" i="35"/>
  <c r="BD6" i="35"/>
  <c r="BD10" i="35"/>
  <c r="BD12" i="35"/>
  <c r="BA4" i="30" l="1"/>
  <c r="AD4" i="30"/>
  <c r="E55" i="30"/>
  <c r="E56" i="30"/>
  <c r="AZ18" i="35"/>
  <c r="E28" i="21" s="1"/>
  <c r="E33" i="21" s="1"/>
  <c r="E41" i="21" s="1"/>
  <c r="AD55" i="30" l="1"/>
  <c r="AD56" i="30"/>
  <c r="BA55" i="30"/>
  <c r="BA56" i="30"/>
  <c r="C61" i="14"/>
  <c r="D61" i="14"/>
  <c r="E61" i="14"/>
  <c r="F61" i="14"/>
  <c r="G61" i="14"/>
  <c r="G15" i="42" s="1"/>
  <c r="H61" i="14"/>
  <c r="B15" i="42" s="1"/>
  <c r="B24" i="42" s="1"/>
  <c r="B25" i="42" s="1"/>
  <c r="I61" i="14"/>
  <c r="J61" i="14"/>
  <c r="B16" i="20" s="1"/>
  <c r="K61" i="14"/>
  <c r="L61" i="14"/>
  <c r="L15" i="42" s="1"/>
  <c r="L24" i="42" s="1"/>
  <c r="L25" i="42" s="1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K15" i="42" s="1"/>
  <c r="K24" i="42" s="1"/>
  <c r="K25" i="42" s="1"/>
  <c r="AB61" i="14"/>
  <c r="E16" i="20" s="1"/>
  <c r="AC61" i="14"/>
  <c r="AD61" i="14"/>
  <c r="AE61" i="14"/>
  <c r="AF61" i="14"/>
  <c r="AG61" i="14"/>
  <c r="AH61" i="14"/>
  <c r="AI61" i="14"/>
  <c r="AJ61" i="14"/>
  <c r="I16" i="20" s="1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D15" i="42" s="1"/>
  <c r="D24" i="42" s="1"/>
  <c r="D25" i="42" s="1"/>
  <c r="AY61" i="14"/>
  <c r="AZ61" i="14"/>
  <c r="J16" i="20" s="1"/>
  <c r="BA61" i="14"/>
  <c r="L16" i="20" s="1"/>
  <c r="L30" i="20" s="1"/>
  <c r="BB61" i="14"/>
  <c r="BC61" i="14"/>
  <c r="BD61" i="14"/>
  <c r="BE61" i="14"/>
  <c r="BF61" i="14"/>
  <c r="M16" i="20" s="1"/>
  <c r="BG61" i="14"/>
  <c r="N16" i="20" s="1"/>
  <c r="BH61" i="14"/>
  <c r="BI61" i="14"/>
  <c r="BJ61" i="14"/>
  <c r="BK61" i="14"/>
  <c r="BL61" i="14"/>
  <c r="BM61" i="14"/>
  <c r="BN61" i="14"/>
  <c r="BO61" i="14"/>
  <c r="E15" i="42" s="1"/>
  <c r="E24" i="42" s="1"/>
  <c r="E25" i="42" s="1"/>
  <c r="BP61" i="14"/>
  <c r="BQ61" i="14"/>
  <c r="BR61" i="14"/>
  <c r="BS61" i="14"/>
  <c r="F15" i="42" s="1"/>
  <c r="F24" i="42" s="1"/>
  <c r="F25" i="42" s="1"/>
  <c r="BT61" i="14"/>
  <c r="BU61" i="14"/>
  <c r="BV61" i="14"/>
  <c r="N15" i="42" s="1"/>
  <c r="N24" i="42" s="1"/>
  <c r="N25" i="42" s="1"/>
  <c r="BW61" i="14"/>
  <c r="BX61" i="14"/>
  <c r="BY61" i="14"/>
  <c r="P16" i="20" s="1"/>
  <c r="BZ61" i="14"/>
  <c r="Q16" i="20" s="1"/>
  <c r="CA61" i="14"/>
  <c r="CB61" i="14"/>
  <c r="CC61" i="14"/>
  <c r="D14" i="21" s="1"/>
  <c r="CD61" i="14"/>
  <c r="CE61" i="14"/>
  <c r="CF61" i="14"/>
  <c r="CG61" i="14"/>
  <c r="CH61" i="14"/>
  <c r="CI61" i="14"/>
  <c r="CJ61" i="14"/>
  <c r="CK61" i="14"/>
  <c r="R16" i="20" s="1"/>
  <c r="CL61" i="14"/>
  <c r="CM61" i="14"/>
  <c r="CN61" i="14"/>
  <c r="CO61" i="14"/>
  <c r="S16" i="20" s="1"/>
  <c r="CP61" i="14"/>
  <c r="T16" i="20" s="1"/>
  <c r="CQ61" i="14"/>
  <c r="CR61" i="14"/>
  <c r="CS61" i="14"/>
  <c r="CT61" i="14"/>
  <c r="CU61" i="14"/>
  <c r="CV61" i="14"/>
  <c r="CW61" i="14"/>
  <c r="CX61" i="14"/>
  <c r="CY61" i="14"/>
  <c r="CZ61" i="14"/>
  <c r="U16" i="20" s="1"/>
  <c r="DA61" i="14"/>
  <c r="DB61" i="14"/>
  <c r="DC61" i="14"/>
  <c r="DD61" i="14"/>
  <c r="DE61" i="14"/>
  <c r="DF61" i="14"/>
  <c r="V16" i="20" s="1"/>
  <c r="DG61" i="14"/>
  <c r="W16" i="20" s="1"/>
  <c r="DH61" i="14"/>
  <c r="X16" i="20" s="1"/>
  <c r="DI61" i="14"/>
  <c r="DJ61" i="14"/>
  <c r="DK61" i="14"/>
  <c r="DL61" i="14"/>
  <c r="Z16" i="20" s="1"/>
  <c r="DM61" i="14"/>
  <c r="AA16" i="20" s="1"/>
  <c r="DN61" i="14"/>
  <c r="DO61" i="14"/>
  <c r="DP61" i="14"/>
  <c r="DQ61" i="14"/>
  <c r="DR61" i="14"/>
  <c r="DS61" i="14"/>
  <c r="DT61" i="14"/>
  <c r="B61" i="14"/>
  <c r="ES3" i="27"/>
  <c r="GH54" i="34"/>
  <c r="GH3" i="34"/>
  <c r="L41" i="20" l="1"/>
  <c r="L43" i="20"/>
  <c r="I15" i="42"/>
  <c r="O15" i="42"/>
  <c r="O24" i="42" s="1"/>
  <c r="O25" i="42" s="1"/>
  <c r="C14" i="21"/>
  <c r="O16" i="20"/>
  <c r="H15" i="42"/>
  <c r="H24" i="42" s="1"/>
  <c r="H25" i="42" s="1"/>
  <c r="D16" i="20"/>
  <c r="G14" i="21"/>
  <c r="AB16" i="20"/>
  <c r="E14" i="21"/>
  <c r="F14" i="21"/>
  <c r="BD62" i="14"/>
  <c r="B14" i="21"/>
  <c r="H16" i="20"/>
  <c r="C15" i="42"/>
  <c r="C24" i="42" s="1"/>
  <c r="C25" i="42" s="1"/>
  <c r="C16" i="20"/>
  <c r="DZ6" i="32"/>
  <c r="DZ11" i="32"/>
  <c r="DZ12" i="32"/>
  <c r="DZ13" i="32"/>
  <c r="DZ14" i="32"/>
  <c r="DZ15" i="32"/>
  <c r="DZ16" i="32"/>
  <c r="DZ31" i="32"/>
  <c r="DZ41" i="32"/>
  <c r="DZ48" i="32"/>
  <c r="DZ4" i="32"/>
  <c r="J15" i="42" l="1"/>
  <c r="J24" i="42" s="1"/>
  <c r="J25" i="42" s="1"/>
  <c r="I24" i="42"/>
  <c r="I25" i="42" s="1"/>
  <c r="EN3" i="4"/>
  <c r="EM4" i="5" l="1"/>
  <c r="EM5" i="5"/>
  <c r="EM6" i="5"/>
  <c r="EM7" i="5"/>
  <c r="EM8" i="5"/>
  <c r="EM9" i="5"/>
  <c r="EM10" i="5"/>
  <c r="EM11" i="5"/>
  <c r="EM12" i="5"/>
  <c r="EM13" i="5"/>
  <c r="EM14" i="5"/>
  <c r="EM15" i="5"/>
  <c r="EM16" i="5"/>
  <c r="EM17" i="5"/>
  <c r="EM18" i="5"/>
  <c r="EM19" i="5"/>
  <c r="EM20" i="5"/>
  <c r="EM21" i="5"/>
  <c r="EM22" i="5"/>
  <c r="EM23" i="5"/>
  <c r="EM24" i="5"/>
  <c r="EM25" i="5"/>
  <c r="EM26" i="5"/>
  <c r="EM27" i="5"/>
  <c r="EM28" i="5"/>
  <c r="EM29" i="5"/>
  <c r="EM30" i="5"/>
  <c r="EM31" i="5"/>
  <c r="EM32" i="5"/>
  <c r="EM33" i="5"/>
  <c r="EM34" i="5"/>
  <c r="EM35" i="5"/>
  <c r="EM36" i="5"/>
  <c r="EM37" i="5"/>
  <c r="EM38" i="5"/>
  <c r="EM39" i="5"/>
  <c r="EM40" i="5"/>
  <c r="EM41" i="5"/>
  <c r="EM42" i="5"/>
  <c r="EM43" i="5"/>
  <c r="EM44" i="5"/>
  <c r="EM45" i="5"/>
  <c r="EM46" i="5"/>
  <c r="EM47" i="5"/>
  <c r="EM48" i="5"/>
  <c r="EM49" i="5"/>
  <c r="EM50" i="5"/>
  <c r="EM51" i="5"/>
  <c r="EM3" i="5"/>
  <c r="EM4" i="3"/>
  <c r="EM5" i="3"/>
  <c r="EM6" i="3"/>
  <c r="EM7" i="3"/>
  <c r="EM8" i="3"/>
  <c r="EM9" i="3"/>
  <c r="EM10" i="3"/>
  <c r="EM11" i="3"/>
  <c r="EM12" i="3"/>
  <c r="EM13" i="3"/>
  <c r="EM14" i="3"/>
  <c r="EM15" i="3"/>
  <c r="EM16" i="3"/>
  <c r="EM17" i="3"/>
  <c r="EM18" i="3"/>
  <c r="EM19" i="3"/>
  <c r="EM20" i="3"/>
  <c r="EM21" i="3"/>
  <c r="EM22" i="3"/>
  <c r="EM23" i="3"/>
  <c r="EM24" i="3"/>
  <c r="EM25" i="3"/>
  <c r="EM26" i="3"/>
  <c r="EM27" i="3"/>
  <c r="EM28" i="3"/>
  <c r="EM29" i="3"/>
  <c r="EM30" i="3"/>
  <c r="EM31" i="3"/>
  <c r="EM32" i="3"/>
  <c r="EM33" i="3"/>
  <c r="EM34" i="3"/>
  <c r="EM35" i="3"/>
  <c r="EM36" i="3"/>
  <c r="EM37" i="3"/>
  <c r="EM38" i="3"/>
  <c r="EM39" i="3"/>
  <c r="EM40" i="3"/>
  <c r="EM41" i="3"/>
  <c r="EM42" i="3"/>
  <c r="EM43" i="3"/>
  <c r="EM44" i="3"/>
  <c r="EM45" i="3"/>
  <c r="EM46" i="3"/>
  <c r="EM47" i="3"/>
  <c r="EM48" i="3"/>
  <c r="EM49" i="3"/>
  <c r="EM50" i="3"/>
  <c r="EM51" i="3"/>
  <c r="EM3" i="3"/>
  <c r="W8" i="20" l="1"/>
  <c r="W36" i="20" s="1"/>
  <c r="X8" i="20"/>
  <c r="X36" i="20" s="1"/>
  <c r="Z8" i="20"/>
  <c r="Z36" i="20" s="1"/>
  <c r="AA8" i="20"/>
  <c r="AA36" i="20" s="1"/>
  <c r="AB8" i="20"/>
  <c r="AB36" i="20" s="1"/>
  <c r="AC8" i="20"/>
  <c r="AC36" i="20" s="1"/>
  <c r="AD8" i="20"/>
  <c r="AD36" i="20" s="1"/>
  <c r="D35" i="20"/>
  <c r="E35" i="20"/>
  <c r="F35" i="20"/>
  <c r="G35" i="20"/>
  <c r="I35" i="20"/>
  <c r="I39" i="20" s="1"/>
  <c r="K35" i="20"/>
  <c r="M35" i="20"/>
  <c r="R35" i="20"/>
  <c r="Y35" i="20"/>
  <c r="AD35" i="20"/>
  <c r="AC7" i="20"/>
  <c r="AC35" i="20" s="1"/>
  <c r="AB7" i="20"/>
  <c r="AB35" i="20" s="1"/>
  <c r="AA7" i="20"/>
  <c r="AA35" i="20" s="1"/>
  <c r="Z7" i="20"/>
  <c r="Z35" i="20" s="1"/>
  <c r="X7" i="20"/>
  <c r="X35" i="20" s="1"/>
  <c r="W7" i="20"/>
  <c r="W35" i="20" s="1"/>
  <c r="V35" i="20"/>
  <c r="V39" i="20" s="1"/>
  <c r="U7" i="20"/>
  <c r="U35" i="20" s="1"/>
  <c r="T7" i="20"/>
  <c r="T35" i="20" s="1"/>
  <c r="S7" i="20"/>
  <c r="S35" i="20" s="1"/>
  <c r="P7" i="20"/>
  <c r="P35" i="20" s="1"/>
  <c r="Q7" i="20"/>
  <c r="Q35" i="20" s="1"/>
  <c r="O7" i="20"/>
  <c r="O35" i="20" s="1"/>
  <c r="N7" i="20"/>
  <c r="N35" i="20" s="1"/>
  <c r="J7" i="20"/>
  <c r="H7" i="20"/>
  <c r="H35" i="20" s="1"/>
  <c r="C7" i="20"/>
  <c r="C35" i="20" s="1"/>
  <c r="B7" i="20"/>
  <c r="B35" i="20" s="1"/>
  <c r="J18" i="20"/>
  <c r="J19" i="20"/>
  <c r="I46" i="20"/>
  <c r="J35" i="20" l="1"/>
  <c r="B25" i="20"/>
  <c r="C25" i="20"/>
  <c r="D25" i="20"/>
  <c r="E25" i="20"/>
  <c r="H25" i="20"/>
  <c r="I25" i="20"/>
  <c r="J25" i="20"/>
  <c r="M25" i="20"/>
  <c r="N25" i="20"/>
  <c r="O25" i="20"/>
  <c r="P25" i="20"/>
  <c r="Q25" i="20"/>
  <c r="R25" i="20"/>
  <c r="S25" i="20"/>
  <c r="T25" i="20"/>
  <c r="U25" i="20"/>
  <c r="W25" i="20"/>
  <c r="X25" i="20"/>
  <c r="Z25" i="20"/>
  <c r="AA25" i="20"/>
  <c r="AB25" i="20"/>
  <c r="AC25" i="20"/>
  <c r="AD25" i="20"/>
  <c r="S24" i="20"/>
  <c r="B23" i="20"/>
  <c r="C23" i="20"/>
  <c r="D23" i="20"/>
  <c r="E23" i="20"/>
  <c r="H23" i="20"/>
  <c r="I23" i="20"/>
  <c r="J23" i="20"/>
  <c r="M23" i="20"/>
  <c r="N23" i="20"/>
  <c r="O23" i="20"/>
  <c r="P23" i="20"/>
  <c r="Q23" i="20"/>
  <c r="R23" i="20"/>
  <c r="S23" i="20"/>
  <c r="T23" i="20"/>
  <c r="U23" i="20"/>
  <c r="W23" i="20"/>
  <c r="X23" i="20"/>
  <c r="Z23" i="20"/>
  <c r="AA23" i="20"/>
  <c r="AB23" i="20"/>
  <c r="AC23" i="20"/>
  <c r="AD23" i="20"/>
  <c r="S19" i="20"/>
  <c r="S18" i="20"/>
  <c r="B17" i="20"/>
  <c r="C17" i="20"/>
  <c r="D17" i="20"/>
  <c r="E17" i="20"/>
  <c r="H17" i="20"/>
  <c r="I17" i="20"/>
  <c r="J17" i="20"/>
  <c r="M17" i="20"/>
  <c r="N17" i="20"/>
  <c r="O17" i="20"/>
  <c r="P17" i="20"/>
  <c r="Q17" i="20"/>
  <c r="R17" i="20"/>
  <c r="W17" i="20"/>
  <c r="X17" i="20"/>
  <c r="Z17" i="20"/>
  <c r="AA17" i="20"/>
  <c r="AB17" i="20"/>
  <c r="AC17" i="20"/>
  <c r="AD17" i="20"/>
  <c r="B15" i="20"/>
  <c r="C15" i="20"/>
  <c r="D15" i="20"/>
  <c r="E15" i="20"/>
  <c r="H15" i="20"/>
  <c r="J15" i="20"/>
  <c r="M15" i="20"/>
  <c r="N15" i="20"/>
  <c r="O15" i="20"/>
  <c r="P15" i="20"/>
  <c r="Q15" i="20"/>
  <c r="R15" i="20"/>
  <c r="S15" i="20"/>
  <c r="T15" i="20"/>
  <c r="U15" i="20"/>
  <c r="W15" i="20"/>
  <c r="X15" i="20"/>
  <c r="Z15" i="20"/>
  <c r="AA15" i="20"/>
  <c r="AB15" i="20"/>
  <c r="AC15" i="20"/>
  <c r="AD15" i="20"/>
  <c r="B14" i="20"/>
  <c r="C14" i="20"/>
  <c r="D14" i="20"/>
  <c r="F14" i="20"/>
  <c r="H14" i="20"/>
  <c r="J14" i="20"/>
  <c r="M14" i="20"/>
  <c r="N14" i="20"/>
  <c r="P14" i="20"/>
  <c r="Q14" i="20"/>
  <c r="R14" i="20"/>
  <c r="S14" i="20"/>
  <c r="T14" i="20"/>
  <c r="U14" i="20"/>
  <c r="W14" i="20"/>
  <c r="X14" i="20"/>
  <c r="Y14" i="20"/>
  <c r="Z14" i="20"/>
  <c r="AA14" i="20"/>
  <c r="AB14" i="20"/>
  <c r="AC14" i="20"/>
  <c r="AD14" i="20"/>
  <c r="B12" i="20"/>
  <c r="C12" i="20"/>
  <c r="D12" i="20"/>
  <c r="F12" i="20"/>
  <c r="H12" i="20"/>
  <c r="J12" i="20"/>
  <c r="M12" i="20"/>
  <c r="N12" i="20"/>
  <c r="O12" i="20"/>
  <c r="P12" i="20"/>
  <c r="Q12" i="20"/>
  <c r="R12" i="20"/>
  <c r="S12" i="20"/>
  <c r="T12" i="20"/>
  <c r="U12" i="20"/>
  <c r="W12" i="20"/>
  <c r="X12" i="20"/>
  <c r="Z12" i="20"/>
  <c r="AA12" i="20"/>
  <c r="AB12" i="20"/>
  <c r="AC12" i="20"/>
  <c r="AD12" i="20"/>
  <c r="B11" i="20"/>
  <c r="C11" i="20"/>
  <c r="D11" i="20"/>
  <c r="E11" i="20"/>
  <c r="F11" i="20"/>
  <c r="G11" i="20"/>
  <c r="H11" i="20"/>
  <c r="J11" i="20"/>
  <c r="K11" i="20"/>
  <c r="M11" i="20"/>
  <c r="N11" i="20"/>
  <c r="O11" i="20"/>
  <c r="P11" i="20"/>
  <c r="Q11" i="20"/>
  <c r="R11" i="20"/>
  <c r="S11" i="20"/>
  <c r="T11" i="20"/>
  <c r="U11" i="20"/>
  <c r="W11" i="20"/>
  <c r="X11" i="20"/>
  <c r="Y11" i="20"/>
  <c r="Z11" i="20"/>
  <c r="AA11" i="20"/>
  <c r="AB11" i="20"/>
  <c r="AC11" i="20"/>
  <c r="AD11" i="20"/>
  <c r="B6" i="20"/>
  <c r="C6" i="20"/>
  <c r="C47" i="20" s="1"/>
  <c r="D6" i="20"/>
  <c r="D47" i="20" s="1"/>
  <c r="E6" i="20"/>
  <c r="E47" i="20" s="1"/>
  <c r="F6" i="20"/>
  <c r="F47" i="20" s="1"/>
  <c r="G6" i="20"/>
  <c r="G47" i="20" s="1"/>
  <c r="H6" i="20"/>
  <c r="H47" i="20" s="1"/>
  <c r="J6" i="20"/>
  <c r="J47" i="20" s="1"/>
  <c r="K6" i="20"/>
  <c r="K47" i="20" s="1"/>
  <c r="M6" i="20"/>
  <c r="M47" i="20" s="1"/>
  <c r="N6" i="20"/>
  <c r="N47" i="20" s="1"/>
  <c r="O6" i="20"/>
  <c r="O47" i="20" s="1"/>
  <c r="P6" i="20"/>
  <c r="P47" i="20" s="1"/>
  <c r="Q6" i="20"/>
  <c r="Q47" i="20" s="1"/>
  <c r="R6" i="20"/>
  <c r="R47" i="20" s="1"/>
  <c r="S6" i="20"/>
  <c r="S47" i="20" s="1"/>
  <c r="T6" i="20"/>
  <c r="T47" i="20" s="1"/>
  <c r="U6" i="20"/>
  <c r="U47" i="20" s="1"/>
  <c r="W6" i="20"/>
  <c r="W47" i="20" s="1"/>
  <c r="X6" i="20"/>
  <c r="X47" i="20" s="1"/>
  <c r="Y6" i="20"/>
  <c r="Y47" i="20" s="1"/>
  <c r="Z6" i="20"/>
  <c r="Z47" i="20" s="1"/>
  <c r="AA6" i="20"/>
  <c r="AA47" i="20" s="1"/>
  <c r="AB6" i="20"/>
  <c r="AB47" i="20" s="1"/>
  <c r="AC6" i="20"/>
  <c r="AC47" i="20" s="1"/>
  <c r="AD6" i="20"/>
  <c r="AD47" i="20" s="1"/>
  <c r="S4" i="20"/>
  <c r="S32" i="20" s="1"/>
  <c r="B5" i="20"/>
  <c r="C5" i="20"/>
  <c r="D5" i="20"/>
  <c r="E5" i="20"/>
  <c r="F5" i="20"/>
  <c r="G5" i="20"/>
  <c r="H5" i="20"/>
  <c r="J5" i="20"/>
  <c r="K5" i="20"/>
  <c r="M5" i="20"/>
  <c r="N5" i="20"/>
  <c r="O5" i="20"/>
  <c r="P5" i="20"/>
  <c r="Q5" i="20"/>
  <c r="R5" i="20"/>
  <c r="S5" i="20"/>
  <c r="T5" i="20"/>
  <c r="U5" i="20"/>
  <c r="W5" i="20"/>
  <c r="X5" i="20"/>
  <c r="Y5" i="20"/>
  <c r="Z5" i="20"/>
  <c r="AA5" i="20"/>
  <c r="AB5" i="20"/>
  <c r="AC5" i="20"/>
  <c r="AD5" i="20"/>
  <c r="J4" i="20"/>
  <c r="AD4" i="20"/>
  <c r="AC4" i="20"/>
  <c r="AB4" i="20"/>
  <c r="AA4" i="20"/>
  <c r="Z4" i="20"/>
  <c r="X4" i="20"/>
  <c r="Y4" i="20"/>
  <c r="W4" i="20"/>
  <c r="V46" i="20"/>
  <c r="U4" i="20"/>
  <c r="T4" i="20"/>
  <c r="R4" i="20"/>
  <c r="Q4" i="20"/>
  <c r="P4" i="20"/>
  <c r="O4" i="20"/>
  <c r="N4" i="20"/>
  <c r="M4" i="20"/>
  <c r="M32" i="20" s="1"/>
  <c r="M39" i="20" s="1"/>
  <c r="K4" i="20"/>
  <c r="H4" i="20"/>
  <c r="G4" i="20"/>
  <c r="F4" i="20"/>
  <c r="F32" i="20" s="1"/>
  <c r="F39" i="20" s="1"/>
  <c r="E4" i="20"/>
  <c r="D4" i="20"/>
  <c r="C4" i="20"/>
  <c r="B4" i="20"/>
  <c r="ED3" i="4"/>
  <c r="FE3" i="4"/>
  <c r="FF3" i="4"/>
  <c r="FG3" i="4"/>
  <c r="FH3" i="4"/>
  <c r="FD3" i="4"/>
  <c r="FB3" i="4"/>
  <c r="FA3" i="4"/>
  <c r="EZ3" i="4"/>
  <c r="EY3" i="4"/>
  <c r="EX3" i="4"/>
  <c r="EW3" i="4"/>
  <c r="EV3" i="4"/>
  <c r="EU3" i="4"/>
  <c r="ET3" i="4"/>
  <c r="ER3" i="4"/>
  <c r="EQ3" i="4"/>
  <c r="EP3" i="4"/>
  <c r="EO3" i="4"/>
  <c r="EL3" i="4"/>
  <c r="EK3" i="4"/>
  <c r="EJ3" i="4"/>
  <c r="EI3" i="4"/>
  <c r="EH3" i="4"/>
  <c r="EG3" i="4"/>
  <c r="EF3" i="4"/>
  <c r="EE3" i="4"/>
  <c r="FN3" i="27"/>
  <c r="FM3" i="27"/>
  <c r="FL3" i="27"/>
  <c r="FK3" i="27"/>
  <c r="FJ3" i="27"/>
  <c r="FI3" i="27"/>
  <c r="FH3" i="27"/>
  <c r="FG3" i="27"/>
  <c r="FF3" i="27"/>
  <c r="FE3" i="27"/>
  <c r="FD3" i="27"/>
  <c r="FC3" i="27"/>
  <c r="FB3" i="27"/>
  <c r="FA3" i="27"/>
  <c r="EY3" i="27"/>
  <c r="EX3" i="27"/>
  <c r="EW3" i="27"/>
  <c r="EV3" i="27"/>
  <c r="EU3" i="27"/>
  <c r="ET3" i="27"/>
  <c r="ER3" i="27"/>
  <c r="EQ3" i="27"/>
  <c r="EP3" i="27"/>
  <c r="EO3" i="27"/>
  <c r="EN3" i="27"/>
  <c r="EM3" i="27"/>
  <c r="EL3" i="27"/>
  <c r="EJ3" i="27"/>
  <c r="HW54" i="34"/>
  <c r="HV54" i="34"/>
  <c r="HU54" i="34"/>
  <c r="HT54" i="34"/>
  <c r="HS54" i="34"/>
  <c r="HR54" i="34"/>
  <c r="HQ54" i="34"/>
  <c r="HP54" i="34"/>
  <c r="HO54" i="34"/>
  <c r="HN54" i="34"/>
  <c r="HM54" i="34"/>
  <c r="HL54" i="34"/>
  <c r="HK54" i="34"/>
  <c r="HJ54" i="34"/>
  <c r="HI54" i="34"/>
  <c r="HH54" i="34"/>
  <c r="HG54" i="34"/>
  <c r="HF54" i="34"/>
  <c r="HE54" i="34"/>
  <c r="HD54" i="34"/>
  <c r="HC54" i="34"/>
  <c r="HB54" i="34"/>
  <c r="HA54" i="34"/>
  <c r="GZ54" i="34"/>
  <c r="GY54" i="34"/>
  <c r="GX54" i="34"/>
  <c r="GW54" i="34"/>
  <c r="GV54" i="34"/>
  <c r="GU54" i="34"/>
  <c r="GT54" i="34"/>
  <c r="GS54" i="34"/>
  <c r="GR54" i="34"/>
  <c r="GQ54" i="34"/>
  <c r="GP54" i="34"/>
  <c r="GO54" i="34"/>
  <c r="GN54" i="34"/>
  <c r="GM54" i="34"/>
  <c r="GL54" i="34"/>
  <c r="GK54" i="34"/>
  <c r="GJ54" i="34"/>
  <c r="GI54" i="34"/>
  <c r="GG54" i="34"/>
  <c r="GF54" i="34"/>
  <c r="GE54" i="34"/>
  <c r="GD54" i="34"/>
  <c r="GC54" i="34"/>
  <c r="GB54" i="34"/>
  <c r="GA54" i="34"/>
  <c r="FZ54" i="34"/>
  <c r="FY54" i="34"/>
  <c r="FX54" i="34"/>
  <c r="FW54" i="34"/>
  <c r="BA63" i="34"/>
  <c r="AZ63" i="34"/>
  <c r="AY63" i="34"/>
  <c r="AX63" i="34"/>
  <c r="AW63" i="34"/>
  <c r="AV63" i="34"/>
  <c r="AU63" i="34"/>
  <c r="AT63" i="34"/>
  <c r="AS63" i="34"/>
  <c r="AR63" i="34"/>
  <c r="AQ63" i="34"/>
  <c r="AO63" i="34"/>
  <c r="AM63" i="34"/>
  <c r="AL63" i="34"/>
  <c r="AK63" i="34"/>
  <c r="AJ63" i="34"/>
  <c r="AI63" i="34"/>
  <c r="AH63" i="34"/>
  <c r="AG63" i="34"/>
  <c r="AD63" i="34"/>
  <c r="AB63" i="34"/>
  <c r="AA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K63" i="34"/>
  <c r="J63" i="34"/>
  <c r="I63" i="34"/>
  <c r="H63" i="34"/>
  <c r="G63" i="34"/>
  <c r="F63" i="34"/>
  <c r="E63" i="34"/>
  <c r="D63" i="34"/>
  <c r="C63" i="34"/>
  <c r="B63" i="34"/>
  <c r="K62" i="34"/>
  <c r="J62" i="34"/>
  <c r="I62" i="34"/>
  <c r="H62" i="34"/>
  <c r="H11" i="21" s="1"/>
  <c r="G62" i="34"/>
  <c r="G11" i="21" s="1"/>
  <c r="F62" i="34"/>
  <c r="F11" i="21" s="1"/>
  <c r="E62" i="34"/>
  <c r="E11" i="21" s="1"/>
  <c r="D62" i="34"/>
  <c r="D11" i="21" s="1"/>
  <c r="C62" i="34"/>
  <c r="C11" i="21" s="1"/>
  <c r="B62" i="34"/>
  <c r="B11" i="21" s="1"/>
  <c r="BA61" i="34"/>
  <c r="AZ61" i="34"/>
  <c r="AY61" i="34"/>
  <c r="AX61" i="34"/>
  <c r="AW61" i="34"/>
  <c r="AV61" i="34"/>
  <c r="AU61" i="34"/>
  <c r="AT61" i="34"/>
  <c r="AS61" i="34"/>
  <c r="AR61" i="34"/>
  <c r="AQ61" i="34"/>
  <c r="AO61" i="34"/>
  <c r="AM61" i="34"/>
  <c r="AL61" i="34"/>
  <c r="AK61" i="34"/>
  <c r="AJ61" i="34"/>
  <c r="AI61" i="34"/>
  <c r="AH61" i="34"/>
  <c r="AG61" i="34"/>
  <c r="AD61" i="34"/>
  <c r="AB61" i="34"/>
  <c r="AA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K61" i="34"/>
  <c r="J61" i="34"/>
  <c r="I61" i="34"/>
  <c r="H61" i="34"/>
  <c r="G61" i="34"/>
  <c r="F61" i="34"/>
  <c r="E61" i="34"/>
  <c r="D61" i="34"/>
  <c r="C61" i="34"/>
  <c r="B61" i="34"/>
  <c r="HW3" i="34"/>
  <c r="HV3" i="34"/>
  <c r="HU3" i="34"/>
  <c r="HT3" i="34"/>
  <c r="HS3" i="34"/>
  <c r="HR3" i="34"/>
  <c r="HQ3" i="34"/>
  <c r="HP3" i="34"/>
  <c r="HN3" i="34"/>
  <c r="HM3" i="34"/>
  <c r="HL3" i="34"/>
  <c r="HK3" i="34"/>
  <c r="HJ3" i="34"/>
  <c r="HI3" i="34"/>
  <c r="HH3" i="34"/>
  <c r="HG3" i="34"/>
  <c r="HF3" i="34"/>
  <c r="HE3" i="34"/>
  <c r="HD3" i="34"/>
  <c r="HC3" i="34"/>
  <c r="HB3" i="34"/>
  <c r="GZ3" i="34"/>
  <c r="GY3" i="34"/>
  <c r="GX3" i="34"/>
  <c r="GW3" i="34"/>
  <c r="GV3" i="34"/>
  <c r="GU3" i="34"/>
  <c r="GT3" i="34"/>
  <c r="GS3" i="34"/>
  <c r="GR3" i="34"/>
  <c r="GQ3" i="34"/>
  <c r="GP3" i="34"/>
  <c r="GO3" i="34"/>
  <c r="GN3" i="34"/>
  <c r="GM3" i="34"/>
  <c r="GL3" i="34"/>
  <c r="GK3" i="34"/>
  <c r="GJ3" i="34"/>
  <c r="GI3" i="34"/>
  <c r="GG3" i="34"/>
  <c r="GF3" i="34"/>
  <c r="GE3" i="34"/>
  <c r="GD3" i="34"/>
  <c r="GC3" i="34"/>
  <c r="GB3" i="34"/>
  <c r="GA3" i="34"/>
  <c r="FZ3" i="34"/>
  <c r="FY3" i="34"/>
  <c r="FX3" i="34"/>
  <c r="D32" i="20" l="1"/>
  <c r="H32" i="20"/>
  <c r="O32" i="20"/>
  <c r="T32" i="20"/>
  <c r="Y32" i="20"/>
  <c r="Y39" i="20" s="1"/>
  <c r="AB32" i="20"/>
  <c r="AB39" i="20" s="1"/>
  <c r="E32" i="20"/>
  <c r="K32" i="20"/>
  <c r="K39" i="20" s="1"/>
  <c r="P46" i="20"/>
  <c r="P32" i="20"/>
  <c r="U32" i="20"/>
  <c r="X32" i="20"/>
  <c r="X39" i="20" s="1"/>
  <c r="AC32" i="20"/>
  <c r="AC39" i="20" s="1"/>
  <c r="B32" i="20"/>
  <c r="Q32" i="20"/>
  <c r="Z32" i="20"/>
  <c r="Z39" i="20" s="1"/>
  <c r="AD32" i="20"/>
  <c r="AD39" i="20" s="1"/>
  <c r="C32" i="20"/>
  <c r="G32" i="20"/>
  <c r="N32" i="20"/>
  <c r="R32" i="20"/>
  <c r="W32" i="20"/>
  <c r="W39" i="20" s="1"/>
  <c r="AA32" i="20"/>
  <c r="AA39" i="20" s="1"/>
  <c r="J32" i="20"/>
  <c r="I30" i="20"/>
  <c r="I41" i="20" s="1"/>
  <c r="M30" i="20"/>
  <c r="M46" i="20"/>
  <c r="S46" i="20"/>
  <c r="F30" i="20"/>
  <c r="F46" i="20"/>
  <c r="K30" i="20"/>
  <c r="E30" i="20"/>
  <c r="Y30" i="20"/>
  <c r="G30" i="20"/>
  <c r="AD30" i="20"/>
  <c r="IB3" i="33"/>
  <c r="HZ3" i="33"/>
  <c r="HQ3" i="33"/>
  <c r="HO3" i="33"/>
  <c r="HM3" i="33"/>
  <c r="HJ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Q63" i="33"/>
  <c r="AO63" i="33"/>
  <c r="AN63" i="33"/>
  <c r="AM63" i="33"/>
  <c r="AL63" i="33"/>
  <c r="AK63" i="33"/>
  <c r="AJ63" i="33"/>
  <c r="AI63" i="33"/>
  <c r="AH63" i="33"/>
  <c r="AF63" i="33"/>
  <c r="AD63" i="33"/>
  <c r="AB63" i="33"/>
  <c r="AA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K63" i="33"/>
  <c r="J63" i="33"/>
  <c r="I63" i="33"/>
  <c r="H63" i="33"/>
  <c r="G63" i="33"/>
  <c r="F63" i="33"/>
  <c r="E63" i="33"/>
  <c r="D63" i="33"/>
  <c r="C63" i="33"/>
  <c r="B63" i="33"/>
  <c r="BS61" i="33"/>
  <c r="G19" i="42" s="1"/>
  <c r="BD61" i="33"/>
  <c r="BC61" i="33"/>
  <c r="BB61" i="33"/>
  <c r="BA61" i="33"/>
  <c r="AZ61" i="33"/>
  <c r="AY61" i="33"/>
  <c r="AX61" i="33"/>
  <c r="AW61" i="33"/>
  <c r="AV61" i="33"/>
  <c r="AU61" i="33"/>
  <c r="AT61" i="33"/>
  <c r="AS61" i="33"/>
  <c r="AQ61" i="33"/>
  <c r="AO61" i="33"/>
  <c r="AN61" i="33"/>
  <c r="AM61" i="33"/>
  <c r="AL61" i="33"/>
  <c r="AK61" i="33"/>
  <c r="AJ61" i="33"/>
  <c r="AI61" i="33"/>
  <c r="AH61" i="33"/>
  <c r="AF61" i="33"/>
  <c r="AD61" i="33"/>
  <c r="AB61" i="33"/>
  <c r="AA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K61" i="33"/>
  <c r="J61" i="33"/>
  <c r="I61" i="33"/>
  <c r="H61" i="33"/>
  <c r="G61" i="33"/>
  <c r="F61" i="33"/>
  <c r="E61" i="33"/>
  <c r="D61" i="33"/>
  <c r="C61" i="33"/>
  <c r="B61" i="33"/>
  <c r="IN3" i="33"/>
  <c r="IM3" i="33"/>
  <c r="IL3" i="33"/>
  <c r="IK3" i="33"/>
  <c r="IJ3" i="33"/>
  <c r="II3" i="33"/>
  <c r="IH3" i="33"/>
  <c r="IG3" i="33"/>
  <c r="IF3" i="33"/>
  <c r="ID3" i="33"/>
  <c r="IC3" i="33"/>
  <c r="IA3" i="33"/>
  <c r="HY3" i="33"/>
  <c r="HX3" i="33"/>
  <c r="HW3" i="33"/>
  <c r="HV3" i="33"/>
  <c r="HU3" i="33"/>
  <c r="HT3" i="33"/>
  <c r="HS3" i="33"/>
  <c r="HR3" i="33"/>
  <c r="HP3" i="33"/>
  <c r="HN3" i="33"/>
  <c r="HL3" i="33"/>
  <c r="HK3" i="33"/>
  <c r="HI3" i="33"/>
  <c r="HH3" i="33"/>
  <c r="HG3" i="33"/>
  <c r="HF3" i="33"/>
  <c r="HE3" i="33"/>
  <c r="HD3" i="33"/>
  <c r="HC3" i="33"/>
  <c r="HB3" i="33"/>
  <c r="HA3" i="33"/>
  <c r="GZ3" i="33"/>
  <c r="GY3" i="33"/>
  <c r="GX3" i="33"/>
  <c r="GW3" i="33"/>
  <c r="GU3" i="33"/>
  <c r="GT3" i="33"/>
  <c r="GS3" i="33"/>
  <c r="GR3" i="33"/>
  <c r="GQ3" i="33"/>
  <c r="GP3" i="33"/>
  <c r="R46" i="20" l="1"/>
  <c r="N46" i="20"/>
  <c r="G46" i="20"/>
  <c r="G39" i="20"/>
  <c r="T46" i="20"/>
  <c r="U46" i="20"/>
  <c r="O46" i="20"/>
  <c r="C46" i="20"/>
  <c r="H46" i="20"/>
  <c r="B46" i="20"/>
  <c r="J46" i="20"/>
  <c r="D46" i="20"/>
  <c r="Q46" i="20"/>
  <c r="E46" i="20"/>
  <c r="E39" i="20"/>
  <c r="X46" i="20"/>
  <c r="W46" i="20"/>
  <c r="Y46" i="20"/>
  <c r="Z46" i="20"/>
  <c r="AA46" i="20"/>
  <c r="AB46" i="20"/>
  <c r="AD46" i="20"/>
  <c r="AC46" i="20"/>
  <c r="K46" i="20"/>
  <c r="I43" i="20"/>
  <c r="Y43" i="20"/>
  <c r="Y41" i="20"/>
  <c r="M43" i="20"/>
  <c r="M41" i="20"/>
  <c r="AD43" i="20"/>
  <c r="AD41" i="20"/>
  <c r="K43" i="20"/>
  <c r="K41" i="20"/>
  <c r="GX3" i="25"/>
  <c r="GY3" i="25"/>
  <c r="GZ3" i="25"/>
  <c r="HA3" i="25"/>
  <c r="HB3" i="25"/>
  <c r="HC3" i="25"/>
  <c r="HD3" i="25"/>
  <c r="FJ3" i="25"/>
  <c r="FK3" i="25"/>
  <c r="FL3" i="25"/>
  <c r="FM3" i="25"/>
  <c r="FN3" i="25"/>
  <c r="FO3" i="25"/>
  <c r="FP3" i="25"/>
  <c r="FQ3" i="25"/>
  <c r="FS3" i="25"/>
  <c r="FT3" i="25"/>
  <c r="FU3" i="25"/>
  <c r="FV3" i="25"/>
  <c r="FW3" i="25"/>
  <c r="FX3" i="25"/>
  <c r="FY3" i="25"/>
  <c r="FZ3" i="25"/>
  <c r="GT3" i="25"/>
  <c r="GU3" i="25"/>
  <c r="GW3" i="25"/>
  <c r="FI3" i="25"/>
  <c r="DP4" i="13" l="1"/>
  <c r="DQ4" i="13"/>
  <c r="DR4" i="13"/>
  <c r="DS4" i="13"/>
  <c r="DT4" i="13"/>
  <c r="DU4" i="13"/>
  <c r="DV4" i="13"/>
  <c r="DW4" i="13"/>
  <c r="DX4" i="13"/>
  <c r="DZ4" i="13"/>
  <c r="EA4" i="13"/>
  <c r="EB4" i="13"/>
  <c r="ED4" i="13"/>
  <c r="EE4" i="13"/>
  <c r="EF4" i="13"/>
  <c r="EH4" i="13"/>
  <c r="EI4" i="13"/>
  <c r="EJ4" i="13"/>
  <c r="EK4" i="13"/>
  <c r="EM4" i="13"/>
  <c r="EO4" i="13"/>
  <c r="EP4" i="13"/>
  <c r="EQ4" i="13"/>
  <c r="ER4" i="13"/>
  <c r="ES4" i="13"/>
  <c r="DP5" i="13"/>
  <c r="DQ5" i="13"/>
  <c r="DR5" i="13"/>
  <c r="DS5" i="13"/>
  <c r="DT5" i="13"/>
  <c r="DU5" i="13"/>
  <c r="DV5" i="13"/>
  <c r="DW5" i="13"/>
  <c r="DX5" i="13"/>
  <c r="DZ5" i="13"/>
  <c r="EA5" i="13"/>
  <c r="EB5" i="13"/>
  <c r="ED5" i="13"/>
  <c r="EE5" i="13"/>
  <c r="EF5" i="13"/>
  <c r="EH5" i="13"/>
  <c r="EI5" i="13"/>
  <c r="EJ5" i="13"/>
  <c r="EK5" i="13"/>
  <c r="EM5" i="13"/>
  <c r="EO5" i="13"/>
  <c r="EP5" i="13"/>
  <c r="EQ5" i="13"/>
  <c r="ER5" i="13"/>
  <c r="ES5" i="13"/>
  <c r="DP6" i="13"/>
  <c r="DQ6" i="13"/>
  <c r="DR6" i="13"/>
  <c r="DS6" i="13"/>
  <c r="DT6" i="13"/>
  <c r="DU6" i="13"/>
  <c r="DV6" i="13"/>
  <c r="DW6" i="13"/>
  <c r="DX6" i="13"/>
  <c r="DZ6" i="13"/>
  <c r="EA6" i="13"/>
  <c r="EB6" i="13"/>
  <c r="ED6" i="13"/>
  <c r="EE6" i="13"/>
  <c r="EF6" i="13"/>
  <c r="EH6" i="13"/>
  <c r="EI6" i="13"/>
  <c r="EJ6" i="13"/>
  <c r="EK6" i="13"/>
  <c r="EM6" i="13"/>
  <c r="EO6" i="13"/>
  <c r="EP6" i="13"/>
  <c r="EQ6" i="13"/>
  <c r="ER6" i="13"/>
  <c r="ES6" i="13"/>
  <c r="DP7" i="13"/>
  <c r="DQ7" i="13"/>
  <c r="DR7" i="13"/>
  <c r="DS7" i="13"/>
  <c r="DT7" i="13"/>
  <c r="DU7" i="13"/>
  <c r="DV7" i="13"/>
  <c r="DW7" i="13"/>
  <c r="DX7" i="13"/>
  <c r="DZ7" i="13"/>
  <c r="EA7" i="13"/>
  <c r="EB7" i="13"/>
  <c r="ED7" i="13"/>
  <c r="EE7" i="13"/>
  <c r="EF7" i="13"/>
  <c r="EH7" i="13"/>
  <c r="EI7" i="13"/>
  <c r="EJ7" i="13"/>
  <c r="EK7" i="13"/>
  <c r="EM7" i="13"/>
  <c r="EO7" i="13"/>
  <c r="EP7" i="13"/>
  <c r="EQ7" i="13"/>
  <c r="ER7" i="13"/>
  <c r="ES7" i="13"/>
  <c r="DP8" i="13"/>
  <c r="DQ8" i="13"/>
  <c r="DR8" i="13"/>
  <c r="DS8" i="13"/>
  <c r="DT8" i="13"/>
  <c r="DU8" i="13"/>
  <c r="DV8" i="13"/>
  <c r="DW8" i="13"/>
  <c r="DX8" i="13"/>
  <c r="DZ8" i="13"/>
  <c r="EA8" i="13"/>
  <c r="EB8" i="13"/>
  <c r="ED8" i="13"/>
  <c r="EE8" i="13"/>
  <c r="EF8" i="13"/>
  <c r="EH8" i="13"/>
  <c r="EI8" i="13"/>
  <c r="EJ8" i="13"/>
  <c r="EK8" i="13"/>
  <c r="EM8" i="13"/>
  <c r="EO8" i="13"/>
  <c r="EP8" i="13"/>
  <c r="EQ8" i="13"/>
  <c r="ER8" i="13"/>
  <c r="ES8" i="13"/>
  <c r="DP9" i="13"/>
  <c r="DQ9" i="13"/>
  <c r="DR9" i="13"/>
  <c r="DS9" i="13"/>
  <c r="DT9" i="13"/>
  <c r="DU9" i="13"/>
  <c r="DV9" i="13"/>
  <c r="DW9" i="13"/>
  <c r="DX9" i="13"/>
  <c r="DZ9" i="13"/>
  <c r="EA9" i="13"/>
  <c r="EB9" i="13"/>
  <c r="ED9" i="13"/>
  <c r="EE9" i="13"/>
  <c r="EF9" i="13"/>
  <c r="EH9" i="13"/>
  <c r="EI9" i="13"/>
  <c r="EJ9" i="13"/>
  <c r="EK9" i="13"/>
  <c r="EM9" i="13"/>
  <c r="EO9" i="13"/>
  <c r="EP9" i="13"/>
  <c r="EQ9" i="13"/>
  <c r="ER9" i="13"/>
  <c r="ES9" i="13"/>
  <c r="DP10" i="13"/>
  <c r="DQ10" i="13"/>
  <c r="DR10" i="13"/>
  <c r="DS10" i="13"/>
  <c r="DT10" i="13"/>
  <c r="DU10" i="13"/>
  <c r="DV10" i="13"/>
  <c r="DW10" i="13"/>
  <c r="DX10" i="13"/>
  <c r="DZ10" i="13"/>
  <c r="EA10" i="13"/>
  <c r="EB10" i="13"/>
  <c r="ED10" i="13"/>
  <c r="EE10" i="13"/>
  <c r="EF10" i="13"/>
  <c r="EH10" i="13"/>
  <c r="EI10" i="13"/>
  <c r="EJ10" i="13"/>
  <c r="EK10" i="13"/>
  <c r="EM10" i="13"/>
  <c r="EO10" i="13"/>
  <c r="EP10" i="13"/>
  <c r="EQ10" i="13"/>
  <c r="ER10" i="13"/>
  <c r="ES10" i="13"/>
  <c r="DP11" i="13"/>
  <c r="DQ11" i="13"/>
  <c r="DR11" i="13"/>
  <c r="DS11" i="13"/>
  <c r="DT11" i="13"/>
  <c r="DU11" i="13"/>
  <c r="DV11" i="13"/>
  <c r="DW11" i="13"/>
  <c r="DX11" i="13"/>
  <c r="DZ11" i="13"/>
  <c r="EA11" i="13"/>
  <c r="EB11" i="13"/>
  <c r="ED11" i="13"/>
  <c r="EE11" i="13"/>
  <c r="EF11" i="13"/>
  <c r="EH11" i="13"/>
  <c r="EI11" i="13"/>
  <c r="EJ11" i="13"/>
  <c r="EK11" i="13"/>
  <c r="EM11" i="13"/>
  <c r="EO11" i="13"/>
  <c r="EP11" i="13"/>
  <c r="EQ11" i="13"/>
  <c r="ER11" i="13"/>
  <c r="ES11" i="13"/>
  <c r="DP12" i="13"/>
  <c r="DQ12" i="13"/>
  <c r="DR12" i="13"/>
  <c r="DS12" i="13"/>
  <c r="DT12" i="13"/>
  <c r="DU12" i="13"/>
  <c r="DV12" i="13"/>
  <c r="DW12" i="13"/>
  <c r="DX12" i="13"/>
  <c r="DZ12" i="13"/>
  <c r="EA12" i="13"/>
  <c r="EB12" i="13"/>
  <c r="ED12" i="13"/>
  <c r="EE12" i="13"/>
  <c r="EF12" i="13"/>
  <c r="EH12" i="13"/>
  <c r="EI12" i="13"/>
  <c r="EJ12" i="13"/>
  <c r="EK12" i="13"/>
  <c r="EM12" i="13"/>
  <c r="EO12" i="13"/>
  <c r="EP12" i="13"/>
  <c r="EQ12" i="13"/>
  <c r="ER12" i="13"/>
  <c r="ES12" i="13"/>
  <c r="DP13" i="13"/>
  <c r="DQ13" i="13"/>
  <c r="DR13" i="13"/>
  <c r="DS13" i="13"/>
  <c r="DT13" i="13"/>
  <c r="DU13" i="13"/>
  <c r="DV13" i="13"/>
  <c r="DW13" i="13"/>
  <c r="DX13" i="13"/>
  <c r="DZ13" i="13"/>
  <c r="EA13" i="13"/>
  <c r="EB13" i="13"/>
  <c r="ED13" i="13"/>
  <c r="EE13" i="13"/>
  <c r="EF13" i="13"/>
  <c r="EH13" i="13"/>
  <c r="EI13" i="13"/>
  <c r="EJ13" i="13"/>
  <c r="EK13" i="13"/>
  <c r="EM13" i="13"/>
  <c r="EO13" i="13"/>
  <c r="EP13" i="13"/>
  <c r="EQ13" i="13"/>
  <c r="ER13" i="13"/>
  <c r="ES13" i="13"/>
  <c r="DP14" i="13"/>
  <c r="DQ14" i="13"/>
  <c r="DR14" i="13"/>
  <c r="DS14" i="13"/>
  <c r="DT14" i="13"/>
  <c r="DU14" i="13"/>
  <c r="DV14" i="13"/>
  <c r="DW14" i="13"/>
  <c r="DX14" i="13"/>
  <c r="DZ14" i="13"/>
  <c r="EA14" i="13"/>
  <c r="EB14" i="13"/>
  <c r="ED14" i="13"/>
  <c r="EE14" i="13"/>
  <c r="EF14" i="13"/>
  <c r="EH14" i="13"/>
  <c r="EI14" i="13"/>
  <c r="EJ14" i="13"/>
  <c r="EK14" i="13"/>
  <c r="EM14" i="13"/>
  <c r="EO14" i="13"/>
  <c r="EP14" i="13"/>
  <c r="EQ14" i="13"/>
  <c r="ER14" i="13"/>
  <c r="ES14" i="13"/>
  <c r="DP15" i="13"/>
  <c r="DQ15" i="13"/>
  <c r="DR15" i="13"/>
  <c r="DS15" i="13"/>
  <c r="DT15" i="13"/>
  <c r="DU15" i="13"/>
  <c r="DV15" i="13"/>
  <c r="DW15" i="13"/>
  <c r="DX15" i="13"/>
  <c r="DZ15" i="13"/>
  <c r="EA15" i="13"/>
  <c r="EB15" i="13"/>
  <c r="ED15" i="13"/>
  <c r="EE15" i="13"/>
  <c r="EF15" i="13"/>
  <c r="EH15" i="13"/>
  <c r="EI15" i="13"/>
  <c r="EJ15" i="13"/>
  <c r="EK15" i="13"/>
  <c r="EM15" i="13"/>
  <c r="EO15" i="13"/>
  <c r="EP15" i="13"/>
  <c r="EQ15" i="13"/>
  <c r="ER15" i="13"/>
  <c r="ES15" i="13"/>
  <c r="DP16" i="13"/>
  <c r="DQ16" i="13"/>
  <c r="DR16" i="13"/>
  <c r="DS16" i="13"/>
  <c r="DT16" i="13"/>
  <c r="DU16" i="13"/>
  <c r="DV16" i="13"/>
  <c r="DW16" i="13"/>
  <c r="DX16" i="13"/>
  <c r="DZ16" i="13"/>
  <c r="EA16" i="13"/>
  <c r="EB16" i="13"/>
  <c r="ED16" i="13"/>
  <c r="EE16" i="13"/>
  <c r="EF16" i="13"/>
  <c r="EH16" i="13"/>
  <c r="EI16" i="13"/>
  <c r="EJ16" i="13"/>
  <c r="EK16" i="13"/>
  <c r="EM16" i="13"/>
  <c r="EO16" i="13"/>
  <c r="EP16" i="13"/>
  <c r="EQ16" i="13"/>
  <c r="ER16" i="13"/>
  <c r="ES16" i="13"/>
  <c r="DP17" i="13"/>
  <c r="DQ17" i="13"/>
  <c r="DR17" i="13"/>
  <c r="DS17" i="13"/>
  <c r="DT17" i="13"/>
  <c r="DU17" i="13"/>
  <c r="DV17" i="13"/>
  <c r="DW17" i="13"/>
  <c r="DX17" i="13"/>
  <c r="DZ17" i="13"/>
  <c r="EA17" i="13"/>
  <c r="EB17" i="13"/>
  <c r="ED17" i="13"/>
  <c r="EE17" i="13"/>
  <c r="EF17" i="13"/>
  <c r="EH17" i="13"/>
  <c r="EI17" i="13"/>
  <c r="EJ17" i="13"/>
  <c r="EK17" i="13"/>
  <c r="EM17" i="13"/>
  <c r="EO17" i="13"/>
  <c r="EP17" i="13"/>
  <c r="EQ17" i="13"/>
  <c r="ER17" i="13"/>
  <c r="ES17" i="13"/>
  <c r="DP18" i="13"/>
  <c r="DQ18" i="13"/>
  <c r="DR18" i="13"/>
  <c r="DS18" i="13"/>
  <c r="DT18" i="13"/>
  <c r="DU18" i="13"/>
  <c r="DV18" i="13"/>
  <c r="DW18" i="13"/>
  <c r="DX18" i="13"/>
  <c r="DZ18" i="13"/>
  <c r="EA18" i="13"/>
  <c r="EB18" i="13"/>
  <c r="ED18" i="13"/>
  <c r="EE18" i="13"/>
  <c r="EF18" i="13"/>
  <c r="EH18" i="13"/>
  <c r="EI18" i="13"/>
  <c r="EJ18" i="13"/>
  <c r="EK18" i="13"/>
  <c r="EM18" i="13"/>
  <c r="EO18" i="13"/>
  <c r="EP18" i="13"/>
  <c r="EQ18" i="13"/>
  <c r="ER18" i="13"/>
  <c r="ES18" i="13"/>
  <c r="DP19" i="13"/>
  <c r="DQ19" i="13"/>
  <c r="DR19" i="13"/>
  <c r="DS19" i="13"/>
  <c r="DT19" i="13"/>
  <c r="DU19" i="13"/>
  <c r="DV19" i="13"/>
  <c r="DW19" i="13"/>
  <c r="DX19" i="13"/>
  <c r="DZ19" i="13"/>
  <c r="EA19" i="13"/>
  <c r="EB19" i="13"/>
  <c r="ED19" i="13"/>
  <c r="EE19" i="13"/>
  <c r="EF19" i="13"/>
  <c r="EH19" i="13"/>
  <c r="EI19" i="13"/>
  <c r="EJ19" i="13"/>
  <c r="EK19" i="13"/>
  <c r="EM19" i="13"/>
  <c r="EO19" i="13"/>
  <c r="EP19" i="13"/>
  <c r="EQ19" i="13"/>
  <c r="ER19" i="13"/>
  <c r="ES19" i="13"/>
  <c r="DP20" i="13"/>
  <c r="DQ20" i="13"/>
  <c r="DR20" i="13"/>
  <c r="DS20" i="13"/>
  <c r="DT20" i="13"/>
  <c r="DU20" i="13"/>
  <c r="DV20" i="13"/>
  <c r="DW20" i="13"/>
  <c r="DX20" i="13"/>
  <c r="DZ20" i="13"/>
  <c r="EA20" i="13"/>
  <c r="EB20" i="13"/>
  <c r="ED20" i="13"/>
  <c r="EE20" i="13"/>
  <c r="EF20" i="13"/>
  <c r="EH20" i="13"/>
  <c r="EI20" i="13"/>
  <c r="EJ20" i="13"/>
  <c r="EK20" i="13"/>
  <c r="EM20" i="13"/>
  <c r="EO20" i="13"/>
  <c r="EP20" i="13"/>
  <c r="EQ20" i="13"/>
  <c r="ER20" i="13"/>
  <c r="ES20" i="13"/>
  <c r="DP21" i="13"/>
  <c r="DQ21" i="13"/>
  <c r="DR21" i="13"/>
  <c r="DS21" i="13"/>
  <c r="DT21" i="13"/>
  <c r="DU21" i="13"/>
  <c r="DV21" i="13"/>
  <c r="DW21" i="13"/>
  <c r="DX21" i="13"/>
  <c r="DZ21" i="13"/>
  <c r="EA21" i="13"/>
  <c r="EB21" i="13"/>
  <c r="ED21" i="13"/>
  <c r="EE21" i="13"/>
  <c r="EF21" i="13"/>
  <c r="EH21" i="13"/>
  <c r="EI21" i="13"/>
  <c r="EJ21" i="13"/>
  <c r="EK21" i="13"/>
  <c r="EM21" i="13"/>
  <c r="EO21" i="13"/>
  <c r="EP21" i="13"/>
  <c r="EQ21" i="13"/>
  <c r="ER21" i="13"/>
  <c r="ES21" i="13"/>
  <c r="DP22" i="13"/>
  <c r="DQ22" i="13"/>
  <c r="DR22" i="13"/>
  <c r="DS22" i="13"/>
  <c r="DT22" i="13"/>
  <c r="DU22" i="13"/>
  <c r="DV22" i="13"/>
  <c r="DW22" i="13"/>
  <c r="DX22" i="13"/>
  <c r="DZ22" i="13"/>
  <c r="EA22" i="13"/>
  <c r="EB22" i="13"/>
  <c r="ED22" i="13"/>
  <c r="EE22" i="13"/>
  <c r="EF22" i="13"/>
  <c r="EH22" i="13"/>
  <c r="EI22" i="13"/>
  <c r="EJ22" i="13"/>
  <c r="EK22" i="13"/>
  <c r="EM22" i="13"/>
  <c r="EO22" i="13"/>
  <c r="EP22" i="13"/>
  <c r="EQ22" i="13"/>
  <c r="ER22" i="13"/>
  <c r="ES22" i="13"/>
  <c r="DP23" i="13"/>
  <c r="DQ23" i="13"/>
  <c r="DR23" i="13"/>
  <c r="DS23" i="13"/>
  <c r="DT23" i="13"/>
  <c r="DU23" i="13"/>
  <c r="DV23" i="13"/>
  <c r="DW23" i="13"/>
  <c r="DX23" i="13"/>
  <c r="DZ23" i="13"/>
  <c r="EA23" i="13"/>
  <c r="EB23" i="13"/>
  <c r="ED23" i="13"/>
  <c r="EE23" i="13"/>
  <c r="EF23" i="13"/>
  <c r="EH23" i="13"/>
  <c r="EI23" i="13"/>
  <c r="EJ23" i="13"/>
  <c r="EK23" i="13"/>
  <c r="EM23" i="13"/>
  <c r="EO23" i="13"/>
  <c r="EP23" i="13"/>
  <c r="EQ23" i="13"/>
  <c r="ER23" i="13"/>
  <c r="ES23" i="13"/>
  <c r="DP24" i="13"/>
  <c r="DQ24" i="13"/>
  <c r="DR24" i="13"/>
  <c r="DS24" i="13"/>
  <c r="DT24" i="13"/>
  <c r="DU24" i="13"/>
  <c r="DV24" i="13"/>
  <c r="DW24" i="13"/>
  <c r="DX24" i="13"/>
  <c r="DZ24" i="13"/>
  <c r="EA24" i="13"/>
  <c r="EB24" i="13"/>
  <c r="ED24" i="13"/>
  <c r="EE24" i="13"/>
  <c r="EF24" i="13"/>
  <c r="EH24" i="13"/>
  <c r="EI24" i="13"/>
  <c r="EJ24" i="13"/>
  <c r="EK24" i="13"/>
  <c r="EM24" i="13"/>
  <c r="EO24" i="13"/>
  <c r="EP24" i="13"/>
  <c r="EQ24" i="13"/>
  <c r="ER24" i="13"/>
  <c r="ES24" i="13"/>
  <c r="DP25" i="13"/>
  <c r="DQ25" i="13"/>
  <c r="DR25" i="13"/>
  <c r="DS25" i="13"/>
  <c r="DT25" i="13"/>
  <c r="DU25" i="13"/>
  <c r="DV25" i="13"/>
  <c r="DW25" i="13"/>
  <c r="DX25" i="13"/>
  <c r="DZ25" i="13"/>
  <c r="EA25" i="13"/>
  <c r="EB25" i="13"/>
  <c r="ED25" i="13"/>
  <c r="EE25" i="13"/>
  <c r="EF25" i="13"/>
  <c r="EH25" i="13"/>
  <c r="EI25" i="13"/>
  <c r="EJ25" i="13"/>
  <c r="EK25" i="13"/>
  <c r="EM25" i="13"/>
  <c r="EO25" i="13"/>
  <c r="EP25" i="13"/>
  <c r="EQ25" i="13"/>
  <c r="ER25" i="13"/>
  <c r="ES25" i="13"/>
  <c r="DP26" i="13"/>
  <c r="DQ26" i="13"/>
  <c r="DR26" i="13"/>
  <c r="DS26" i="13"/>
  <c r="DT26" i="13"/>
  <c r="DU26" i="13"/>
  <c r="DV26" i="13"/>
  <c r="DW26" i="13"/>
  <c r="DX26" i="13"/>
  <c r="DZ26" i="13"/>
  <c r="EA26" i="13"/>
  <c r="EB26" i="13"/>
  <c r="ED26" i="13"/>
  <c r="EE26" i="13"/>
  <c r="EF26" i="13"/>
  <c r="EH26" i="13"/>
  <c r="EI26" i="13"/>
  <c r="EJ26" i="13"/>
  <c r="EK26" i="13"/>
  <c r="EM26" i="13"/>
  <c r="EO26" i="13"/>
  <c r="EP26" i="13"/>
  <c r="EQ26" i="13"/>
  <c r="ER26" i="13"/>
  <c r="ES26" i="13"/>
  <c r="DP27" i="13"/>
  <c r="DQ27" i="13"/>
  <c r="DR27" i="13"/>
  <c r="DS27" i="13"/>
  <c r="DT27" i="13"/>
  <c r="DU27" i="13"/>
  <c r="DV27" i="13"/>
  <c r="DW27" i="13"/>
  <c r="DX27" i="13"/>
  <c r="DZ27" i="13"/>
  <c r="EA27" i="13"/>
  <c r="EB27" i="13"/>
  <c r="ED27" i="13"/>
  <c r="EE27" i="13"/>
  <c r="EF27" i="13"/>
  <c r="EH27" i="13"/>
  <c r="EI27" i="13"/>
  <c r="EJ27" i="13"/>
  <c r="EK27" i="13"/>
  <c r="EM27" i="13"/>
  <c r="EO27" i="13"/>
  <c r="EP27" i="13"/>
  <c r="EQ27" i="13"/>
  <c r="ER27" i="13"/>
  <c r="ES27" i="13"/>
  <c r="DP28" i="13"/>
  <c r="DQ28" i="13"/>
  <c r="DR28" i="13"/>
  <c r="DS28" i="13"/>
  <c r="DT28" i="13"/>
  <c r="DU28" i="13"/>
  <c r="DV28" i="13"/>
  <c r="DW28" i="13"/>
  <c r="DX28" i="13"/>
  <c r="DZ28" i="13"/>
  <c r="EA28" i="13"/>
  <c r="EB28" i="13"/>
  <c r="ED28" i="13"/>
  <c r="EE28" i="13"/>
  <c r="EF28" i="13"/>
  <c r="EH28" i="13"/>
  <c r="EI28" i="13"/>
  <c r="EJ28" i="13"/>
  <c r="EK28" i="13"/>
  <c r="EM28" i="13"/>
  <c r="EO28" i="13"/>
  <c r="EP28" i="13"/>
  <c r="EQ28" i="13"/>
  <c r="ER28" i="13"/>
  <c r="ES28" i="13"/>
  <c r="DP29" i="13"/>
  <c r="DQ29" i="13"/>
  <c r="DR29" i="13"/>
  <c r="DS29" i="13"/>
  <c r="DT29" i="13"/>
  <c r="DU29" i="13"/>
  <c r="DV29" i="13"/>
  <c r="DW29" i="13"/>
  <c r="DX29" i="13"/>
  <c r="DZ29" i="13"/>
  <c r="EA29" i="13"/>
  <c r="EB29" i="13"/>
  <c r="ED29" i="13"/>
  <c r="EE29" i="13"/>
  <c r="EF29" i="13"/>
  <c r="EH29" i="13"/>
  <c r="EI29" i="13"/>
  <c r="EJ29" i="13"/>
  <c r="EK29" i="13"/>
  <c r="EM29" i="13"/>
  <c r="EO29" i="13"/>
  <c r="EP29" i="13"/>
  <c r="EQ29" i="13"/>
  <c r="ER29" i="13"/>
  <c r="ES29" i="13"/>
  <c r="DP30" i="13"/>
  <c r="DQ30" i="13"/>
  <c r="DR30" i="13"/>
  <c r="DS30" i="13"/>
  <c r="DT30" i="13"/>
  <c r="DU30" i="13"/>
  <c r="DV30" i="13"/>
  <c r="DW30" i="13"/>
  <c r="DX30" i="13"/>
  <c r="DZ30" i="13"/>
  <c r="EA30" i="13"/>
  <c r="EB30" i="13"/>
  <c r="ED30" i="13"/>
  <c r="EE30" i="13"/>
  <c r="EF30" i="13"/>
  <c r="EH30" i="13"/>
  <c r="EI30" i="13"/>
  <c r="EJ30" i="13"/>
  <c r="EK30" i="13"/>
  <c r="EM30" i="13"/>
  <c r="EO30" i="13"/>
  <c r="EP30" i="13"/>
  <c r="EQ30" i="13"/>
  <c r="ER30" i="13"/>
  <c r="ES30" i="13"/>
  <c r="DP31" i="13"/>
  <c r="DQ31" i="13"/>
  <c r="DR31" i="13"/>
  <c r="DS31" i="13"/>
  <c r="DT31" i="13"/>
  <c r="DU31" i="13"/>
  <c r="DV31" i="13"/>
  <c r="DW31" i="13"/>
  <c r="DX31" i="13"/>
  <c r="DZ31" i="13"/>
  <c r="EA31" i="13"/>
  <c r="EB31" i="13"/>
  <c r="ED31" i="13"/>
  <c r="EE31" i="13"/>
  <c r="EF31" i="13"/>
  <c r="EH31" i="13"/>
  <c r="EI31" i="13"/>
  <c r="EJ31" i="13"/>
  <c r="EK31" i="13"/>
  <c r="EM31" i="13"/>
  <c r="EO31" i="13"/>
  <c r="EP31" i="13"/>
  <c r="EQ31" i="13"/>
  <c r="ER31" i="13"/>
  <c r="ES31" i="13"/>
  <c r="DP32" i="13"/>
  <c r="DQ32" i="13"/>
  <c r="DR32" i="13"/>
  <c r="DS32" i="13"/>
  <c r="DT32" i="13"/>
  <c r="DU32" i="13"/>
  <c r="DV32" i="13"/>
  <c r="DW32" i="13"/>
  <c r="DX32" i="13"/>
  <c r="DZ32" i="13"/>
  <c r="EA32" i="13"/>
  <c r="EB32" i="13"/>
  <c r="ED32" i="13"/>
  <c r="EE32" i="13"/>
  <c r="EF32" i="13"/>
  <c r="EH32" i="13"/>
  <c r="EI32" i="13"/>
  <c r="EJ32" i="13"/>
  <c r="EK32" i="13"/>
  <c r="EM32" i="13"/>
  <c r="EO32" i="13"/>
  <c r="EP32" i="13"/>
  <c r="EQ32" i="13"/>
  <c r="ER32" i="13"/>
  <c r="ES32" i="13"/>
  <c r="DP33" i="13"/>
  <c r="DQ33" i="13"/>
  <c r="DR33" i="13"/>
  <c r="DS33" i="13"/>
  <c r="DT33" i="13"/>
  <c r="DU33" i="13"/>
  <c r="DV33" i="13"/>
  <c r="DW33" i="13"/>
  <c r="DX33" i="13"/>
  <c r="DZ33" i="13"/>
  <c r="EA33" i="13"/>
  <c r="EB33" i="13"/>
  <c r="ED33" i="13"/>
  <c r="EE33" i="13"/>
  <c r="EF33" i="13"/>
  <c r="EH33" i="13"/>
  <c r="EI33" i="13"/>
  <c r="EJ33" i="13"/>
  <c r="EK33" i="13"/>
  <c r="EM33" i="13"/>
  <c r="EO33" i="13"/>
  <c r="EP33" i="13"/>
  <c r="EQ33" i="13"/>
  <c r="ER33" i="13"/>
  <c r="ES33" i="13"/>
  <c r="DP34" i="13"/>
  <c r="DQ34" i="13"/>
  <c r="DR34" i="13"/>
  <c r="DS34" i="13"/>
  <c r="DT34" i="13"/>
  <c r="DU34" i="13"/>
  <c r="DV34" i="13"/>
  <c r="DW34" i="13"/>
  <c r="DX34" i="13"/>
  <c r="DZ34" i="13"/>
  <c r="EA34" i="13"/>
  <c r="EB34" i="13"/>
  <c r="ED34" i="13"/>
  <c r="EE34" i="13"/>
  <c r="EF34" i="13"/>
  <c r="EH34" i="13"/>
  <c r="EI34" i="13"/>
  <c r="EJ34" i="13"/>
  <c r="EK34" i="13"/>
  <c r="EM34" i="13"/>
  <c r="EO34" i="13"/>
  <c r="EP34" i="13"/>
  <c r="EQ34" i="13"/>
  <c r="ER34" i="13"/>
  <c r="ES34" i="13"/>
  <c r="DP35" i="13"/>
  <c r="DQ35" i="13"/>
  <c r="DR35" i="13"/>
  <c r="DS35" i="13"/>
  <c r="DT35" i="13"/>
  <c r="DU35" i="13"/>
  <c r="DV35" i="13"/>
  <c r="DW35" i="13"/>
  <c r="DX35" i="13"/>
  <c r="DZ35" i="13"/>
  <c r="EA35" i="13"/>
  <c r="EB35" i="13"/>
  <c r="ED35" i="13"/>
  <c r="EE35" i="13"/>
  <c r="EF35" i="13"/>
  <c r="EH35" i="13"/>
  <c r="EI35" i="13"/>
  <c r="EJ35" i="13"/>
  <c r="EK35" i="13"/>
  <c r="EM35" i="13"/>
  <c r="EO35" i="13"/>
  <c r="EP35" i="13"/>
  <c r="EQ35" i="13"/>
  <c r="ER35" i="13"/>
  <c r="ES35" i="13"/>
  <c r="DP36" i="13"/>
  <c r="DQ36" i="13"/>
  <c r="DR36" i="13"/>
  <c r="DS36" i="13"/>
  <c r="DT36" i="13"/>
  <c r="DU36" i="13"/>
  <c r="DV36" i="13"/>
  <c r="DW36" i="13"/>
  <c r="DX36" i="13"/>
  <c r="DZ36" i="13"/>
  <c r="EA36" i="13"/>
  <c r="EB36" i="13"/>
  <c r="ED36" i="13"/>
  <c r="EE36" i="13"/>
  <c r="EF36" i="13"/>
  <c r="EH36" i="13"/>
  <c r="EI36" i="13"/>
  <c r="EJ36" i="13"/>
  <c r="EK36" i="13"/>
  <c r="EM36" i="13"/>
  <c r="EO36" i="13"/>
  <c r="EP36" i="13"/>
  <c r="EQ36" i="13"/>
  <c r="ER36" i="13"/>
  <c r="ES36" i="13"/>
  <c r="DP37" i="13"/>
  <c r="DQ37" i="13"/>
  <c r="DR37" i="13"/>
  <c r="DS37" i="13"/>
  <c r="DT37" i="13"/>
  <c r="DU37" i="13"/>
  <c r="DV37" i="13"/>
  <c r="DW37" i="13"/>
  <c r="DX37" i="13"/>
  <c r="DZ37" i="13"/>
  <c r="EA37" i="13"/>
  <c r="EB37" i="13"/>
  <c r="ED37" i="13"/>
  <c r="EE37" i="13"/>
  <c r="EF37" i="13"/>
  <c r="EH37" i="13"/>
  <c r="EI37" i="13"/>
  <c r="EJ37" i="13"/>
  <c r="EK37" i="13"/>
  <c r="EM37" i="13"/>
  <c r="EO37" i="13"/>
  <c r="EP37" i="13"/>
  <c r="EQ37" i="13"/>
  <c r="ER37" i="13"/>
  <c r="ES37" i="13"/>
  <c r="DP38" i="13"/>
  <c r="DQ38" i="13"/>
  <c r="DR38" i="13"/>
  <c r="DS38" i="13"/>
  <c r="DT38" i="13"/>
  <c r="DU38" i="13"/>
  <c r="DV38" i="13"/>
  <c r="DW38" i="13"/>
  <c r="DX38" i="13"/>
  <c r="DZ38" i="13"/>
  <c r="EA38" i="13"/>
  <c r="EB38" i="13"/>
  <c r="ED38" i="13"/>
  <c r="EE38" i="13"/>
  <c r="EF38" i="13"/>
  <c r="EH38" i="13"/>
  <c r="EI38" i="13"/>
  <c r="EJ38" i="13"/>
  <c r="EK38" i="13"/>
  <c r="EM38" i="13"/>
  <c r="EO38" i="13"/>
  <c r="EP38" i="13"/>
  <c r="EQ38" i="13"/>
  <c r="ER38" i="13"/>
  <c r="ES38" i="13"/>
  <c r="DP39" i="13"/>
  <c r="DQ39" i="13"/>
  <c r="DR39" i="13"/>
  <c r="DS39" i="13"/>
  <c r="DT39" i="13"/>
  <c r="DU39" i="13"/>
  <c r="DV39" i="13"/>
  <c r="DW39" i="13"/>
  <c r="DX39" i="13"/>
  <c r="DZ39" i="13"/>
  <c r="EA39" i="13"/>
  <c r="EB39" i="13"/>
  <c r="ED39" i="13"/>
  <c r="EE39" i="13"/>
  <c r="EF39" i="13"/>
  <c r="EH39" i="13"/>
  <c r="EI39" i="13"/>
  <c r="EJ39" i="13"/>
  <c r="EK39" i="13"/>
  <c r="EM39" i="13"/>
  <c r="EO39" i="13"/>
  <c r="EP39" i="13"/>
  <c r="EQ39" i="13"/>
  <c r="ER39" i="13"/>
  <c r="ES39" i="13"/>
  <c r="DP40" i="13"/>
  <c r="DQ40" i="13"/>
  <c r="DR40" i="13"/>
  <c r="DS40" i="13"/>
  <c r="DT40" i="13"/>
  <c r="DU40" i="13"/>
  <c r="DV40" i="13"/>
  <c r="DW40" i="13"/>
  <c r="DX40" i="13"/>
  <c r="DZ40" i="13"/>
  <c r="EA40" i="13"/>
  <c r="EB40" i="13"/>
  <c r="ED40" i="13"/>
  <c r="EE40" i="13"/>
  <c r="EF40" i="13"/>
  <c r="EH40" i="13"/>
  <c r="EI40" i="13"/>
  <c r="EJ40" i="13"/>
  <c r="EK40" i="13"/>
  <c r="EM40" i="13"/>
  <c r="EO40" i="13"/>
  <c r="EP40" i="13"/>
  <c r="EQ40" i="13"/>
  <c r="ER40" i="13"/>
  <c r="ES40" i="13"/>
  <c r="DP41" i="13"/>
  <c r="DQ41" i="13"/>
  <c r="DR41" i="13"/>
  <c r="DS41" i="13"/>
  <c r="DT41" i="13"/>
  <c r="DU41" i="13"/>
  <c r="DV41" i="13"/>
  <c r="DW41" i="13"/>
  <c r="DX41" i="13"/>
  <c r="DZ41" i="13"/>
  <c r="EA41" i="13"/>
  <c r="EB41" i="13"/>
  <c r="ED41" i="13"/>
  <c r="EE41" i="13"/>
  <c r="EF41" i="13"/>
  <c r="EH41" i="13"/>
  <c r="EI41" i="13"/>
  <c r="EJ41" i="13"/>
  <c r="EK41" i="13"/>
  <c r="EM41" i="13"/>
  <c r="EO41" i="13"/>
  <c r="EP41" i="13"/>
  <c r="EQ41" i="13"/>
  <c r="ER41" i="13"/>
  <c r="ES41" i="13"/>
  <c r="DP42" i="13"/>
  <c r="DQ42" i="13"/>
  <c r="DR42" i="13"/>
  <c r="DS42" i="13"/>
  <c r="DT42" i="13"/>
  <c r="DU42" i="13"/>
  <c r="DV42" i="13"/>
  <c r="DW42" i="13"/>
  <c r="DX42" i="13"/>
  <c r="DZ42" i="13"/>
  <c r="EA42" i="13"/>
  <c r="EB42" i="13"/>
  <c r="ED42" i="13"/>
  <c r="EE42" i="13"/>
  <c r="EF42" i="13"/>
  <c r="EH42" i="13"/>
  <c r="EI42" i="13"/>
  <c r="EJ42" i="13"/>
  <c r="EK42" i="13"/>
  <c r="EM42" i="13"/>
  <c r="EO42" i="13"/>
  <c r="EP42" i="13"/>
  <c r="EQ42" i="13"/>
  <c r="ER42" i="13"/>
  <c r="ES42" i="13"/>
  <c r="DP43" i="13"/>
  <c r="DQ43" i="13"/>
  <c r="DR43" i="13"/>
  <c r="DS43" i="13"/>
  <c r="DT43" i="13"/>
  <c r="DU43" i="13"/>
  <c r="DV43" i="13"/>
  <c r="DW43" i="13"/>
  <c r="DX43" i="13"/>
  <c r="DZ43" i="13"/>
  <c r="EA43" i="13"/>
  <c r="EB43" i="13"/>
  <c r="ED43" i="13"/>
  <c r="EE43" i="13"/>
  <c r="EF43" i="13"/>
  <c r="EH43" i="13"/>
  <c r="EI43" i="13"/>
  <c r="EJ43" i="13"/>
  <c r="EK43" i="13"/>
  <c r="EM43" i="13"/>
  <c r="EO43" i="13"/>
  <c r="EP43" i="13"/>
  <c r="EQ43" i="13"/>
  <c r="ER43" i="13"/>
  <c r="ES43" i="13"/>
  <c r="DP44" i="13"/>
  <c r="DQ44" i="13"/>
  <c r="DR44" i="13"/>
  <c r="DS44" i="13"/>
  <c r="DT44" i="13"/>
  <c r="DU44" i="13"/>
  <c r="DV44" i="13"/>
  <c r="DW44" i="13"/>
  <c r="DX44" i="13"/>
  <c r="DZ44" i="13"/>
  <c r="EA44" i="13"/>
  <c r="EB44" i="13"/>
  <c r="ED44" i="13"/>
  <c r="EE44" i="13"/>
  <c r="EF44" i="13"/>
  <c r="EH44" i="13"/>
  <c r="EI44" i="13"/>
  <c r="EJ44" i="13"/>
  <c r="EK44" i="13"/>
  <c r="EM44" i="13"/>
  <c r="EO44" i="13"/>
  <c r="EP44" i="13"/>
  <c r="EQ44" i="13"/>
  <c r="ER44" i="13"/>
  <c r="ES44" i="13"/>
  <c r="DP45" i="13"/>
  <c r="DQ45" i="13"/>
  <c r="DR45" i="13"/>
  <c r="DS45" i="13"/>
  <c r="DT45" i="13"/>
  <c r="DU45" i="13"/>
  <c r="DV45" i="13"/>
  <c r="DW45" i="13"/>
  <c r="DX45" i="13"/>
  <c r="DZ45" i="13"/>
  <c r="EA45" i="13"/>
  <c r="EB45" i="13"/>
  <c r="ED45" i="13"/>
  <c r="EE45" i="13"/>
  <c r="EF45" i="13"/>
  <c r="EH45" i="13"/>
  <c r="EI45" i="13"/>
  <c r="EJ45" i="13"/>
  <c r="EK45" i="13"/>
  <c r="EM45" i="13"/>
  <c r="EO45" i="13"/>
  <c r="EP45" i="13"/>
  <c r="EQ45" i="13"/>
  <c r="ER45" i="13"/>
  <c r="ES45" i="13"/>
  <c r="DP46" i="13"/>
  <c r="DQ46" i="13"/>
  <c r="DR46" i="13"/>
  <c r="DS46" i="13"/>
  <c r="DT46" i="13"/>
  <c r="DU46" i="13"/>
  <c r="DV46" i="13"/>
  <c r="DW46" i="13"/>
  <c r="DX46" i="13"/>
  <c r="DZ46" i="13"/>
  <c r="EA46" i="13"/>
  <c r="EB46" i="13"/>
  <c r="ED46" i="13"/>
  <c r="EE46" i="13"/>
  <c r="EF46" i="13"/>
  <c r="EH46" i="13"/>
  <c r="EI46" i="13"/>
  <c r="EJ46" i="13"/>
  <c r="EK46" i="13"/>
  <c r="EM46" i="13"/>
  <c r="EO46" i="13"/>
  <c r="EP46" i="13"/>
  <c r="EQ46" i="13"/>
  <c r="ER46" i="13"/>
  <c r="ES46" i="13"/>
  <c r="DP47" i="13"/>
  <c r="DQ47" i="13"/>
  <c r="DR47" i="13"/>
  <c r="DS47" i="13"/>
  <c r="DT47" i="13"/>
  <c r="DU47" i="13"/>
  <c r="DV47" i="13"/>
  <c r="DW47" i="13"/>
  <c r="DX47" i="13"/>
  <c r="DZ47" i="13"/>
  <c r="EA47" i="13"/>
  <c r="EB47" i="13"/>
  <c r="ED47" i="13"/>
  <c r="EE47" i="13"/>
  <c r="EF47" i="13"/>
  <c r="EH47" i="13"/>
  <c r="EI47" i="13"/>
  <c r="EJ47" i="13"/>
  <c r="EK47" i="13"/>
  <c r="EM47" i="13"/>
  <c r="EO47" i="13"/>
  <c r="EP47" i="13"/>
  <c r="EQ47" i="13"/>
  <c r="ER47" i="13"/>
  <c r="ES47" i="13"/>
  <c r="DP48" i="13"/>
  <c r="DQ48" i="13"/>
  <c r="DR48" i="13"/>
  <c r="DS48" i="13"/>
  <c r="DT48" i="13"/>
  <c r="DU48" i="13"/>
  <c r="DV48" i="13"/>
  <c r="DW48" i="13"/>
  <c r="DX48" i="13"/>
  <c r="DZ48" i="13"/>
  <c r="EA48" i="13"/>
  <c r="EB48" i="13"/>
  <c r="ED48" i="13"/>
  <c r="EE48" i="13"/>
  <c r="EF48" i="13"/>
  <c r="EH48" i="13"/>
  <c r="EI48" i="13"/>
  <c r="EJ48" i="13"/>
  <c r="EK48" i="13"/>
  <c r="EM48" i="13"/>
  <c r="EO48" i="13"/>
  <c r="EP48" i="13"/>
  <c r="EQ48" i="13"/>
  <c r="ER48" i="13"/>
  <c r="ES48" i="13"/>
  <c r="DP49" i="13"/>
  <c r="DQ49" i="13"/>
  <c r="DR49" i="13"/>
  <c r="DS49" i="13"/>
  <c r="DT49" i="13"/>
  <c r="DU49" i="13"/>
  <c r="DV49" i="13"/>
  <c r="DW49" i="13"/>
  <c r="DX49" i="13"/>
  <c r="DZ49" i="13"/>
  <c r="EA49" i="13"/>
  <c r="EB49" i="13"/>
  <c r="ED49" i="13"/>
  <c r="EE49" i="13"/>
  <c r="EF49" i="13"/>
  <c r="EH49" i="13"/>
  <c r="EI49" i="13"/>
  <c r="EJ49" i="13"/>
  <c r="EK49" i="13"/>
  <c r="EM49" i="13"/>
  <c r="EO49" i="13"/>
  <c r="EP49" i="13"/>
  <c r="EQ49" i="13"/>
  <c r="ER49" i="13"/>
  <c r="ES49" i="13"/>
  <c r="DP50" i="13"/>
  <c r="DQ50" i="13"/>
  <c r="DR50" i="13"/>
  <c r="DS50" i="13"/>
  <c r="DT50" i="13"/>
  <c r="DU50" i="13"/>
  <c r="DV50" i="13"/>
  <c r="DW50" i="13"/>
  <c r="DX50" i="13"/>
  <c r="DZ50" i="13"/>
  <c r="EA50" i="13"/>
  <c r="EB50" i="13"/>
  <c r="ED50" i="13"/>
  <c r="EE50" i="13"/>
  <c r="EF50" i="13"/>
  <c r="EH50" i="13"/>
  <c r="EI50" i="13"/>
  <c r="EJ50" i="13"/>
  <c r="EK50" i="13"/>
  <c r="EM50" i="13"/>
  <c r="EO50" i="13"/>
  <c r="EP50" i="13"/>
  <c r="EQ50" i="13"/>
  <c r="ER50" i="13"/>
  <c r="ES50" i="13"/>
  <c r="DP51" i="13"/>
  <c r="DQ51" i="13"/>
  <c r="DR51" i="13"/>
  <c r="DS51" i="13"/>
  <c r="DT51" i="13"/>
  <c r="DU51" i="13"/>
  <c r="DV51" i="13"/>
  <c r="DW51" i="13"/>
  <c r="DX51" i="13"/>
  <c r="DZ51" i="13"/>
  <c r="EA51" i="13"/>
  <c r="EB51" i="13"/>
  <c r="ED51" i="13"/>
  <c r="EE51" i="13"/>
  <c r="EF51" i="13"/>
  <c r="EH51" i="13"/>
  <c r="EI51" i="13"/>
  <c r="EJ51" i="13"/>
  <c r="EK51" i="13"/>
  <c r="EM51" i="13"/>
  <c r="EO51" i="13"/>
  <c r="EP51" i="13"/>
  <c r="EQ51" i="13"/>
  <c r="ER51" i="13"/>
  <c r="ES51" i="13"/>
  <c r="EO3" i="13"/>
  <c r="EP3" i="13"/>
  <c r="EQ3" i="13"/>
  <c r="ER3" i="13"/>
  <c r="ES3" i="13"/>
  <c r="EM3" i="13"/>
  <c r="EK3" i="13"/>
  <c r="EJ3" i="13"/>
  <c r="EI3" i="13"/>
  <c r="EH3" i="13"/>
  <c r="EF3" i="13"/>
  <c r="EE3" i="13"/>
  <c r="ED3" i="13"/>
  <c r="EB3" i="13"/>
  <c r="EA3" i="13"/>
  <c r="DZ3" i="13"/>
  <c r="DX3" i="13"/>
  <c r="DW3" i="13"/>
  <c r="DV3" i="13"/>
  <c r="DU3" i="13"/>
  <c r="DT3" i="13"/>
  <c r="DS3" i="13"/>
  <c r="DR3" i="13"/>
  <c r="DQ6" i="32"/>
  <c r="DR6" i="32"/>
  <c r="DS6" i="32"/>
  <c r="DT6" i="32"/>
  <c r="DU6" i="32"/>
  <c r="DV6" i="32"/>
  <c r="DW6" i="32"/>
  <c r="DX6" i="32"/>
  <c r="DY6" i="32"/>
  <c r="EA6" i="32"/>
  <c r="EB6" i="32"/>
  <c r="EC6" i="32"/>
  <c r="ED6" i="32"/>
  <c r="EE6" i="32"/>
  <c r="EF6" i="32"/>
  <c r="EG6" i="32"/>
  <c r="EH6" i="32"/>
  <c r="EI6" i="32"/>
  <c r="EJ6" i="32"/>
  <c r="EK6" i="32"/>
  <c r="DQ11" i="32"/>
  <c r="DR11" i="32"/>
  <c r="DS11" i="32"/>
  <c r="DT11" i="32"/>
  <c r="DU11" i="32"/>
  <c r="DV11" i="32"/>
  <c r="DW11" i="32"/>
  <c r="DX11" i="32"/>
  <c r="DY11" i="32"/>
  <c r="EA11" i="32"/>
  <c r="EB11" i="32"/>
  <c r="EC11" i="32"/>
  <c r="ED11" i="32"/>
  <c r="EE11" i="32"/>
  <c r="EF11" i="32"/>
  <c r="EG11" i="32"/>
  <c r="EH11" i="32"/>
  <c r="EI11" i="32"/>
  <c r="EJ11" i="32"/>
  <c r="EK11" i="32"/>
  <c r="DQ12" i="32"/>
  <c r="DR12" i="32"/>
  <c r="DS12" i="32"/>
  <c r="DT12" i="32"/>
  <c r="DU12" i="32"/>
  <c r="DV12" i="32"/>
  <c r="DW12" i="32"/>
  <c r="DX12" i="32"/>
  <c r="DY12" i="32"/>
  <c r="EA12" i="32"/>
  <c r="EB12" i="32"/>
  <c r="EC12" i="32"/>
  <c r="ED12" i="32"/>
  <c r="EE12" i="32"/>
  <c r="EF12" i="32"/>
  <c r="EG12" i="32"/>
  <c r="EH12" i="32"/>
  <c r="EI12" i="32"/>
  <c r="EJ12" i="32"/>
  <c r="EK12" i="32"/>
  <c r="DQ13" i="32"/>
  <c r="DR13" i="32"/>
  <c r="DS13" i="32"/>
  <c r="DT13" i="32"/>
  <c r="DU13" i="32"/>
  <c r="DV13" i="32"/>
  <c r="DW13" i="32"/>
  <c r="DX13" i="32"/>
  <c r="DY13" i="32"/>
  <c r="EA13" i="32"/>
  <c r="EB13" i="32"/>
  <c r="EC13" i="32"/>
  <c r="ED13" i="32"/>
  <c r="EE13" i="32"/>
  <c r="EF13" i="32"/>
  <c r="EG13" i="32"/>
  <c r="EH13" i="32"/>
  <c r="EI13" i="32"/>
  <c r="EJ13" i="32"/>
  <c r="EK13" i="32"/>
  <c r="DQ14" i="32"/>
  <c r="DR14" i="32"/>
  <c r="DS14" i="32"/>
  <c r="DT14" i="32"/>
  <c r="DU14" i="32"/>
  <c r="DV14" i="32"/>
  <c r="DW14" i="32"/>
  <c r="DX14" i="32"/>
  <c r="DY14" i="32"/>
  <c r="EA14" i="32"/>
  <c r="EB14" i="32"/>
  <c r="EC14" i="32"/>
  <c r="ED14" i="32"/>
  <c r="EE14" i="32"/>
  <c r="EF14" i="32"/>
  <c r="EG14" i="32"/>
  <c r="EH14" i="32"/>
  <c r="EI14" i="32"/>
  <c r="EJ14" i="32"/>
  <c r="EK14" i="32"/>
  <c r="DQ15" i="32"/>
  <c r="DR15" i="32"/>
  <c r="DS15" i="32"/>
  <c r="DT15" i="32"/>
  <c r="DU15" i="32"/>
  <c r="DV15" i="32"/>
  <c r="DW15" i="32"/>
  <c r="DX15" i="32"/>
  <c r="DY15" i="32"/>
  <c r="EA15" i="32"/>
  <c r="EB15" i="32"/>
  <c r="EC15" i="32"/>
  <c r="ED15" i="32"/>
  <c r="EE15" i="32"/>
  <c r="EF15" i="32"/>
  <c r="EG15" i="32"/>
  <c r="EH15" i="32"/>
  <c r="EI15" i="32"/>
  <c r="EJ15" i="32"/>
  <c r="EK15" i="32"/>
  <c r="DQ16" i="32"/>
  <c r="DR16" i="32"/>
  <c r="DS16" i="32"/>
  <c r="DT16" i="32"/>
  <c r="DU16" i="32"/>
  <c r="DV16" i="32"/>
  <c r="DW16" i="32"/>
  <c r="DX16" i="32"/>
  <c r="DY16" i="32"/>
  <c r="EA16" i="32"/>
  <c r="EB16" i="32"/>
  <c r="EC16" i="32"/>
  <c r="ED16" i="32"/>
  <c r="EE16" i="32"/>
  <c r="EF16" i="32"/>
  <c r="EG16" i="32"/>
  <c r="EH16" i="32"/>
  <c r="EI16" i="32"/>
  <c r="EJ16" i="32"/>
  <c r="EK16" i="32"/>
  <c r="DQ31" i="32"/>
  <c r="DR31" i="32"/>
  <c r="DS31" i="32"/>
  <c r="DT31" i="32"/>
  <c r="DU31" i="32"/>
  <c r="DV31" i="32"/>
  <c r="DW31" i="32"/>
  <c r="DX31" i="32"/>
  <c r="DY31" i="32"/>
  <c r="EA31" i="32"/>
  <c r="EB31" i="32"/>
  <c r="EC31" i="32"/>
  <c r="ED31" i="32"/>
  <c r="EE31" i="32"/>
  <c r="EF31" i="32"/>
  <c r="EG31" i="32"/>
  <c r="EH31" i="32"/>
  <c r="EI31" i="32"/>
  <c r="EJ31" i="32"/>
  <c r="EK31" i="32"/>
  <c r="DQ41" i="32"/>
  <c r="DR41" i="32"/>
  <c r="DS41" i="32"/>
  <c r="DT41" i="32"/>
  <c r="DU41" i="32"/>
  <c r="DV41" i="32"/>
  <c r="DW41" i="32"/>
  <c r="DX41" i="32"/>
  <c r="DY41" i="32"/>
  <c r="EA41" i="32"/>
  <c r="EB41" i="32"/>
  <c r="EC41" i="32"/>
  <c r="ED41" i="32"/>
  <c r="EE41" i="32"/>
  <c r="EF41" i="32"/>
  <c r="EG41" i="32"/>
  <c r="EH41" i="32"/>
  <c r="EI41" i="32"/>
  <c r="EJ41" i="32"/>
  <c r="EK41" i="32"/>
  <c r="DQ48" i="32"/>
  <c r="DR48" i="32"/>
  <c r="DS48" i="32"/>
  <c r="DT48" i="32"/>
  <c r="DU48" i="32"/>
  <c r="DV48" i="32"/>
  <c r="DW48" i="32"/>
  <c r="DX48" i="32"/>
  <c r="DY48" i="32"/>
  <c r="EA48" i="32"/>
  <c r="EB48" i="32"/>
  <c r="EC48" i="32"/>
  <c r="ED48" i="32"/>
  <c r="EE48" i="32"/>
  <c r="EF48" i="32"/>
  <c r="EG48" i="32"/>
  <c r="EH48" i="32"/>
  <c r="EI48" i="32"/>
  <c r="EJ48" i="32"/>
  <c r="EK48" i="32"/>
  <c r="EN4" i="32"/>
  <c r="EO4" i="32"/>
  <c r="EP4" i="32"/>
  <c r="EQ4" i="32"/>
  <c r="EM4" i="32"/>
  <c r="EK4" i="32"/>
  <c r="EJ4" i="32"/>
  <c r="EI4" i="32"/>
  <c r="EH4" i="32"/>
  <c r="EG4" i="32"/>
  <c r="EF4" i="32"/>
  <c r="EE4" i="32"/>
  <c r="ED4" i="32"/>
  <c r="EC4" i="32"/>
  <c r="EB4" i="32"/>
  <c r="EA4" i="32"/>
  <c r="DY4" i="32"/>
  <c r="DX4" i="32"/>
  <c r="DW4" i="32"/>
  <c r="DV4" i="32"/>
  <c r="DU4" i="32"/>
  <c r="DT4" i="32"/>
  <c r="DS4" i="32"/>
  <c r="DR4" i="32"/>
  <c r="DQ4" i="32"/>
  <c r="N63" i="32"/>
  <c r="M63" i="32"/>
  <c r="L63" i="32"/>
  <c r="J63" i="32"/>
  <c r="I63" i="32"/>
  <c r="H63" i="32"/>
  <c r="G63" i="32"/>
  <c r="F63" i="32"/>
  <c r="E63" i="32"/>
  <c r="D63" i="32"/>
  <c r="C63" i="32"/>
  <c r="B63" i="32"/>
  <c r="B62" i="32"/>
  <c r="B8" i="21" s="1"/>
  <c r="N61" i="32"/>
  <c r="M61" i="32"/>
  <c r="L61" i="32"/>
  <c r="J61" i="32"/>
  <c r="I61" i="32"/>
  <c r="H61" i="32"/>
  <c r="G61" i="32"/>
  <c r="F61" i="32"/>
  <c r="E61" i="32"/>
  <c r="D61" i="32"/>
  <c r="C61" i="32"/>
  <c r="B61" i="32"/>
  <c r="DP3" i="10"/>
  <c r="DQ3" i="10"/>
  <c r="DR3" i="10"/>
  <c r="DS3" i="10"/>
  <c r="DO3" i="10"/>
  <c r="DM3" i="10"/>
  <c r="DL3" i="10"/>
  <c r="DK3" i="10"/>
  <c r="DJ3" i="10"/>
  <c r="DI3" i="10"/>
  <c r="DH3" i="10"/>
  <c r="DF3" i="10"/>
  <c r="DE3" i="10"/>
  <c r="DD3" i="10"/>
  <c r="DC3" i="10"/>
  <c r="DB3" i="10"/>
  <c r="DA3" i="10"/>
  <c r="EC4" i="3"/>
  <c r="ED4" i="3"/>
  <c r="EE4" i="3"/>
  <c r="EF4" i="3"/>
  <c r="EG4" i="3"/>
  <c r="EH4" i="3"/>
  <c r="EI4" i="3"/>
  <c r="EJ4" i="3"/>
  <c r="EK4" i="3"/>
  <c r="EL4" i="3"/>
  <c r="EN4" i="3"/>
  <c r="EO4" i="3"/>
  <c r="EP4" i="3"/>
  <c r="EQ4" i="3"/>
  <c r="ER4" i="3"/>
  <c r="ES4" i="3"/>
  <c r="ET4" i="3"/>
  <c r="EU4" i="3"/>
  <c r="EV4" i="3"/>
  <c r="EW4" i="3"/>
  <c r="EX4" i="3"/>
  <c r="EY4" i="3"/>
  <c r="FA4" i="3"/>
  <c r="FB4" i="3"/>
  <c r="FC4" i="3"/>
  <c r="FD4" i="3"/>
  <c r="FF4" i="3"/>
  <c r="EC5" i="3"/>
  <c r="ED5" i="3"/>
  <c r="EE5" i="3"/>
  <c r="EF5" i="3"/>
  <c r="EG5" i="3"/>
  <c r="EH5" i="3"/>
  <c r="EI5" i="3"/>
  <c r="EJ5" i="3"/>
  <c r="EK5" i="3"/>
  <c r="EL5" i="3"/>
  <c r="EN5" i="3"/>
  <c r="EO5" i="3"/>
  <c r="EP5" i="3"/>
  <c r="EQ5" i="3"/>
  <c r="ER5" i="3"/>
  <c r="ES5" i="3"/>
  <c r="ET5" i="3"/>
  <c r="EU5" i="3"/>
  <c r="EV5" i="3"/>
  <c r="EW5" i="3"/>
  <c r="EX5" i="3"/>
  <c r="EY5" i="3"/>
  <c r="FA5" i="3"/>
  <c r="FB5" i="3"/>
  <c r="FC5" i="3"/>
  <c r="FD5" i="3"/>
  <c r="FF5" i="3"/>
  <c r="EC6" i="3"/>
  <c r="ED6" i="3"/>
  <c r="EE6" i="3"/>
  <c r="EF6" i="3"/>
  <c r="EG6" i="3"/>
  <c r="EH6" i="3"/>
  <c r="EI6" i="3"/>
  <c r="EJ6" i="3"/>
  <c r="EK6" i="3"/>
  <c r="EL6" i="3"/>
  <c r="EN6" i="3"/>
  <c r="EO6" i="3"/>
  <c r="EP6" i="3"/>
  <c r="EQ6" i="3"/>
  <c r="ER6" i="3"/>
  <c r="ES6" i="3"/>
  <c r="ET6" i="3"/>
  <c r="EU6" i="3"/>
  <c r="EV6" i="3"/>
  <c r="EW6" i="3"/>
  <c r="EX6" i="3"/>
  <c r="EY6" i="3"/>
  <c r="FA6" i="3"/>
  <c r="FB6" i="3"/>
  <c r="FC6" i="3"/>
  <c r="FD6" i="3"/>
  <c r="FF6" i="3"/>
  <c r="EC7" i="3"/>
  <c r="ED7" i="3"/>
  <c r="EE7" i="3"/>
  <c r="EF7" i="3"/>
  <c r="EG7" i="3"/>
  <c r="EH7" i="3"/>
  <c r="EI7" i="3"/>
  <c r="EJ7" i="3"/>
  <c r="EK7" i="3"/>
  <c r="EL7" i="3"/>
  <c r="EN7" i="3"/>
  <c r="EO7" i="3"/>
  <c r="EP7" i="3"/>
  <c r="EQ7" i="3"/>
  <c r="ER7" i="3"/>
  <c r="ES7" i="3"/>
  <c r="ET7" i="3"/>
  <c r="EU7" i="3"/>
  <c r="EV7" i="3"/>
  <c r="EW7" i="3"/>
  <c r="EX7" i="3"/>
  <c r="EY7" i="3"/>
  <c r="FA7" i="3"/>
  <c r="FB7" i="3"/>
  <c r="FC7" i="3"/>
  <c r="FD7" i="3"/>
  <c r="FF7" i="3"/>
  <c r="EC8" i="3"/>
  <c r="ED8" i="3"/>
  <c r="EE8" i="3"/>
  <c r="EF8" i="3"/>
  <c r="EG8" i="3"/>
  <c r="EH8" i="3"/>
  <c r="EI8" i="3"/>
  <c r="EJ8" i="3"/>
  <c r="EK8" i="3"/>
  <c r="EL8" i="3"/>
  <c r="EN8" i="3"/>
  <c r="EO8" i="3"/>
  <c r="EP8" i="3"/>
  <c r="EQ8" i="3"/>
  <c r="ER8" i="3"/>
  <c r="ES8" i="3"/>
  <c r="ET8" i="3"/>
  <c r="EU8" i="3"/>
  <c r="EV8" i="3"/>
  <c r="EW8" i="3"/>
  <c r="EX8" i="3"/>
  <c r="EY8" i="3"/>
  <c r="FA8" i="3"/>
  <c r="FB8" i="3"/>
  <c r="FC8" i="3"/>
  <c r="FD8" i="3"/>
  <c r="FF8" i="3"/>
  <c r="EC9" i="3"/>
  <c r="ED9" i="3"/>
  <c r="EE9" i="3"/>
  <c r="EF9" i="3"/>
  <c r="EG9" i="3"/>
  <c r="EH9" i="3"/>
  <c r="EI9" i="3"/>
  <c r="EJ9" i="3"/>
  <c r="EK9" i="3"/>
  <c r="EL9" i="3"/>
  <c r="EN9" i="3"/>
  <c r="EO9" i="3"/>
  <c r="EP9" i="3"/>
  <c r="EQ9" i="3"/>
  <c r="ER9" i="3"/>
  <c r="ES9" i="3"/>
  <c r="ET9" i="3"/>
  <c r="EU9" i="3"/>
  <c r="EV9" i="3"/>
  <c r="EW9" i="3"/>
  <c r="EX9" i="3"/>
  <c r="EY9" i="3"/>
  <c r="FA9" i="3"/>
  <c r="FB9" i="3"/>
  <c r="FC9" i="3"/>
  <c r="FD9" i="3"/>
  <c r="FF9" i="3"/>
  <c r="EC10" i="3"/>
  <c r="ED10" i="3"/>
  <c r="EE10" i="3"/>
  <c r="EF10" i="3"/>
  <c r="EG10" i="3"/>
  <c r="EH10" i="3"/>
  <c r="EI10" i="3"/>
  <c r="EJ10" i="3"/>
  <c r="EK10" i="3"/>
  <c r="EL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FA10" i="3"/>
  <c r="FB10" i="3"/>
  <c r="FC10" i="3"/>
  <c r="FD10" i="3"/>
  <c r="FF10" i="3"/>
  <c r="EC11" i="3"/>
  <c r="ED11" i="3"/>
  <c r="EE11" i="3"/>
  <c r="EF11" i="3"/>
  <c r="EG11" i="3"/>
  <c r="EH11" i="3"/>
  <c r="EI11" i="3"/>
  <c r="EJ11" i="3"/>
  <c r="EK11" i="3"/>
  <c r="EL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FA11" i="3"/>
  <c r="FB11" i="3"/>
  <c r="FC11" i="3"/>
  <c r="FD11" i="3"/>
  <c r="FF11" i="3"/>
  <c r="EC12" i="3"/>
  <c r="ED12" i="3"/>
  <c r="EE12" i="3"/>
  <c r="EF12" i="3"/>
  <c r="EG12" i="3"/>
  <c r="EH12" i="3"/>
  <c r="EI12" i="3"/>
  <c r="EJ12" i="3"/>
  <c r="EK12" i="3"/>
  <c r="EL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FA12" i="3"/>
  <c r="FB12" i="3"/>
  <c r="FC12" i="3"/>
  <c r="FD12" i="3"/>
  <c r="FF12" i="3"/>
  <c r="EC13" i="3"/>
  <c r="ED13" i="3"/>
  <c r="EE13" i="3"/>
  <c r="EF13" i="3"/>
  <c r="EG13" i="3"/>
  <c r="EH13" i="3"/>
  <c r="EI13" i="3"/>
  <c r="EJ13" i="3"/>
  <c r="EK13" i="3"/>
  <c r="EL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FA13" i="3"/>
  <c r="FB13" i="3"/>
  <c r="FC13" i="3"/>
  <c r="FD13" i="3"/>
  <c r="FF13" i="3"/>
  <c r="EC14" i="3"/>
  <c r="ED14" i="3"/>
  <c r="EE14" i="3"/>
  <c r="EF14" i="3"/>
  <c r="EG14" i="3"/>
  <c r="EH14" i="3"/>
  <c r="EI14" i="3"/>
  <c r="EJ14" i="3"/>
  <c r="EK14" i="3"/>
  <c r="EL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FA14" i="3"/>
  <c r="FB14" i="3"/>
  <c r="FC14" i="3"/>
  <c r="FD14" i="3"/>
  <c r="FF14" i="3"/>
  <c r="EC15" i="3"/>
  <c r="ED15" i="3"/>
  <c r="EE15" i="3"/>
  <c r="EF15" i="3"/>
  <c r="EG15" i="3"/>
  <c r="EH15" i="3"/>
  <c r="EI15" i="3"/>
  <c r="EJ15" i="3"/>
  <c r="EK15" i="3"/>
  <c r="EL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FA15" i="3"/>
  <c r="FB15" i="3"/>
  <c r="FC15" i="3"/>
  <c r="FD15" i="3"/>
  <c r="FF15" i="3"/>
  <c r="EC16" i="3"/>
  <c r="ED16" i="3"/>
  <c r="EE16" i="3"/>
  <c r="EF16" i="3"/>
  <c r="EG16" i="3"/>
  <c r="EH16" i="3"/>
  <c r="EI16" i="3"/>
  <c r="EJ16" i="3"/>
  <c r="EK16" i="3"/>
  <c r="EL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FA16" i="3"/>
  <c r="FB16" i="3"/>
  <c r="FC16" i="3"/>
  <c r="FD16" i="3"/>
  <c r="FF16" i="3"/>
  <c r="EC17" i="3"/>
  <c r="ED17" i="3"/>
  <c r="EE17" i="3"/>
  <c r="EF17" i="3"/>
  <c r="EG17" i="3"/>
  <c r="EH17" i="3"/>
  <c r="EI17" i="3"/>
  <c r="EJ17" i="3"/>
  <c r="EK17" i="3"/>
  <c r="EL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FA17" i="3"/>
  <c r="FB17" i="3"/>
  <c r="FC17" i="3"/>
  <c r="FD17" i="3"/>
  <c r="FF17" i="3"/>
  <c r="EC18" i="3"/>
  <c r="ED18" i="3"/>
  <c r="EE18" i="3"/>
  <c r="EF18" i="3"/>
  <c r="EG18" i="3"/>
  <c r="EH18" i="3"/>
  <c r="EI18" i="3"/>
  <c r="EJ18" i="3"/>
  <c r="EK18" i="3"/>
  <c r="EL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FA18" i="3"/>
  <c r="FB18" i="3"/>
  <c r="FC18" i="3"/>
  <c r="FD18" i="3"/>
  <c r="FF18" i="3"/>
  <c r="EC19" i="3"/>
  <c r="ED19" i="3"/>
  <c r="EE19" i="3"/>
  <c r="EF19" i="3"/>
  <c r="EG19" i="3"/>
  <c r="EH19" i="3"/>
  <c r="EI19" i="3"/>
  <c r="EJ19" i="3"/>
  <c r="EK19" i="3"/>
  <c r="EL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FA19" i="3"/>
  <c r="FB19" i="3"/>
  <c r="FC19" i="3"/>
  <c r="FD19" i="3"/>
  <c r="FF19" i="3"/>
  <c r="EC20" i="3"/>
  <c r="ED20" i="3"/>
  <c r="EE20" i="3"/>
  <c r="EF20" i="3"/>
  <c r="EG20" i="3"/>
  <c r="EH20" i="3"/>
  <c r="EI20" i="3"/>
  <c r="EJ20" i="3"/>
  <c r="EK20" i="3"/>
  <c r="EL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FA20" i="3"/>
  <c r="FB20" i="3"/>
  <c r="FC20" i="3"/>
  <c r="FD20" i="3"/>
  <c r="FF20" i="3"/>
  <c r="EC21" i="3"/>
  <c r="ED21" i="3"/>
  <c r="EE21" i="3"/>
  <c r="EF21" i="3"/>
  <c r="EG21" i="3"/>
  <c r="EH21" i="3"/>
  <c r="EI21" i="3"/>
  <c r="EJ21" i="3"/>
  <c r="EK21" i="3"/>
  <c r="EL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FA21" i="3"/>
  <c r="FB21" i="3"/>
  <c r="FC21" i="3"/>
  <c r="FD21" i="3"/>
  <c r="FF21" i="3"/>
  <c r="EC22" i="3"/>
  <c r="ED22" i="3"/>
  <c r="EE22" i="3"/>
  <c r="EF22" i="3"/>
  <c r="EG22" i="3"/>
  <c r="EH22" i="3"/>
  <c r="EI22" i="3"/>
  <c r="EJ22" i="3"/>
  <c r="EK22" i="3"/>
  <c r="EL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FA22" i="3"/>
  <c r="FB22" i="3"/>
  <c r="FC22" i="3"/>
  <c r="FD22" i="3"/>
  <c r="FF22" i="3"/>
  <c r="EC23" i="3"/>
  <c r="ED23" i="3"/>
  <c r="EE23" i="3"/>
  <c r="EF23" i="3"/>
  <c r="EG23" i="3"/>
  <c r="EH23" i="3"/>
  <c r="EI23" i="3"/>
  <c r="EJ23" i="3"/>
  <c r="EK23" i="3"/>
  <c r="EL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FA23" i="3"/>
  <c r="FB23" i="3"/>
  <c r="FC23" i="3"/>
  <c r="FD23" i="3"/>
  <c r="FF23" i="3"/>
  <c r="EC24" i="3"/>
  <c r="ED24" i="3"/>
  <c r="EE24" i="3"/>
  <c r="EF24" i="3"/>
  <c r="EG24" i="3"/>
  <c r="EH24" i="3"/>
  <c r="EI24" i="3"/>
  <c r="EJ24" i="3"/>
  <c r="EK24" i="3"/>
  <c r="EL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FA24" i="3"/>
  <c r="FB24" i="3"/>
  <c r="FC24" i="3"/>
  <c r="FD24" i="3"/>
  <c r="FF24" i="3"/>
  <c r="EC25" i="3"/>
  <c r="ED25" i="3"/>
  <c r="EE25" i="3"/>
  <c r="EF25" i="3"/>
  <c r="EG25" i="3"/>
  <c r="EH25" i="3"/>
  <c r="EI25" i="3"/>
  <c r="EJ25" i="3"/>
  <c r="EK25" i="3"/>
  <c r="EL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FA25" i="3"/>
  <c r="FB25" i="3"/>
  <c r="FC25" i="3"/>
  <c r="FD25" i="3"/>
  <c r="FF25" i="3"/>
  <c r="EC26" i="3"/>
  <c r="ED26" i="3"/>
  <c r="EE26" i="3"/>
  <c r="EF26" i="3"/>
  <c r="EG26" i="3"/>
  <c r="EH26" i="3"/>
  <c r="EI26" i="3"/>
  <c r="EJ26" i="3"/>
  <c r="EK26" i="3"/>
  <c r="EL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FA26" i="3"/>
  <c r="FB26" i="3"/>
  <c r="FC26" i="3"/>
  <c r="FD26" i="3"/>
  <c r="FF26" i="3"/>
  <c r="EC27" i="3"/>
  <c r="ED27" i="3"/>
  <c r="EE27" i="3"/>
  <c r="EF27" i="3"/>
  <c r="EG27" i="3"/>
  <c r="EH27" i="3"/>
  <c r="EI27" i="3"/>
  <c r="EJ27" i="3"/>
  <c r="EK27" i="3"/>
  <c r="EL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FA27" i="3"/>
  <c r="FB27" i="3"/>
  <c r="FC27" i="3"/>
  <c r="FD27" i="3"/>
  <c r="FF27" i="3"/>
  <c r="EC28" i="3"/>
  <c r="ED28" i="3"/>
  <c r="EE28" i="3"/>
  <c r="EF28" i="3"/>
  <c r="EG28" i="3"/>
  <c r="EH28" i="3"/>
  <c r="EI28" i="3"/>
  <c r="EJ28" i="3"/>
  <c r="EK28" i="3"/>
  <c r="EL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FA28" i="3"/>
  <c r="FB28" i="3"/>
  <c r="FC28" i="3"/>
  <c r="FD28" i="3"/>
  <c r="FF28" i="3"/>
  <c r="EC29" i="3"/>
  <c r="ED29" i="3"/>
  <c r="EE29" i="3"/>
  <c r="EF29" i="3"/>
  <c r="EG29" i="3"/>
  <c r="EH29" i="3"/>
  <c r="EI29" i="3"/>
  <c r="EJ29" i="3"/>
  <c r="EK29" i="3"/>
  <c r="EL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FA29" i="3"/>
  <c r="FB29" i="3"/>
  <c r="FC29" i="3"/>
  <c r="FD29" i="3"/>
  <c r="FF29" i="3"/>
  <c r="EC30" i="3"/>
  <c r="ED30" i="3"/>
  <c r="EE30" i="3"/>
  <c r="EF30" i="3"/>
  <c r="EG30" i="3"/>
  <c r="EH30" i="3"/>
  <c r="EI30" i="3"/>
  <c r="EJ30" i="3"/>
  <c r="EK30" i="3"/>
  <c r="EL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FA30" i="3"/>
  <c r="FB30" i="3"/>
  <c r="FC30" i="3"/>
  <c r="FD30" i="3"/>
  <c r="FF30" i="3"/>
  <c r="EC31" i="3"/>
  <c r="ED31" i="3"/>
  <c r="EE31" i="3"/>
  <c r="EF31" i="3"/>
  <c r="EG31" i="3"/>
  <c r="EH31" i="3"/>
  <c r="EI31" i="3"/>
  <c r="EJ31" i="3"/>
  <c r="EK31" i="3"/>
  <c r="EL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FA31" i="3"/>
  <c r="FB31" i="3"/>
  <c r="FC31" i="3"/>
  <c r="FD31" i="3"/>
  <c r="FF31" i="3"/>
  <c r="EC32" i="3"/>
  <c r="ED32" i="3"/>
  <c r="EE32" i="3"/>
  <c r="EF32" i="3"/>
  <c r="EG32" i="3"/>
  <c r="EH32" i="3"/>
  <c r="EI32" i="3"/>
  <c r="EJ32" i="3"/>
  <c r="EK32" i="3"/>
  <c r="EL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FA32" i="3"/>
  <c r="FB32" i="3"/>
  <c r="FC32" i="3"/>
  <c r="FD32" i="3"/>
  <c r="FF32" i="3"/>
  <c r="EC33" i="3"/>
  <c r="ED33" i="3"/>
  <c r="EE33" i="3"/>
  <c r="EF33" i="3"/>
  <c r="EG33" i="3"/>
  <c r="EH33" i="3"/>
  <c r="EI33" i="3"/>
  <c r="EJ33" i="3"/>
  <c r="EK33" i="3"/>
  <c r="EL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FA33" i="3"/>
  <c r="FB33" i="3"/>
  <c r="FC33" i="3"/>
  <c r="FD33" i="3"/>
  <c r="FF33" i="3"/>
  <c r="EC34" i="3"/>
  <c r="ED34" i="3"/>
  <c r="EE34" i="3"/>
  <c r="EF34" i="3"/>
  <c r="EG34" i="3"/>
  <c r="EH34" i="3"/>
  <c r="EI34" i="3"/>
  <c r="EJ34" i="3"/>
  <c r="EK34" i="3"/>
  <c r="EL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FA34" i="3"/>
  <c r="FB34" i="3"/>
  <c r="FC34" i="3"/>
  <c r="FD34" i="3"/>
  <c r="FF34" i="3"/>
  <c r="EC35" i="3"/>
  <c r="ED35" i="3"/>
  <c r="EE35" i="3"/>
  <c r="EF35" i="3"/>
  <c r="EG35" i="3"/>
  <c r="EH35" i="3"/>
  <c r="EI35" i="3"/>
  <c r="EJ35" i="3"/>
  <c r="EK35" i="3"/>
  <c r="EL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FA35" i="3"/>
  <c r="FB35" i="3"/>
  <c r="FC35" i="3"/>
  <c r="FD35" i="3"/>
  <c r="FF35" i="3"/>
  <c r="EC36" i="3"/>
  <c r="ED36" i="3"/>
  <c r="EE36" i="3"/>
  <c r="EF36" i="3"/>
  <c r="EG36" i="3"/>
  <c r="EH36" i="3"/>
  <c r="EI36" i="3"/>
  <c r="EJ36" i="3"/>
  <c r="EK36" i="3"/>
  <c r="EL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FA36" i="3"/>
  <c r="FB36" i="3"/>
  <c r="FC36" i="3"/>
  <c r="FD36" i="3"/>
  <c r="FF36" i="3"/>
  <c r="EC37" i="3"/>
  <c r="ED37" i="3"/>
  <c r="EE37" i="3"/>
  <c r="EF37" i="3"/>
  <c r="EG37" i="3"/>
  <c r="EH37" i="3"/>
  <c r="EI37" i="3"/>
  <c r="EJ37" i="3"/>
  <c r="EK37" i="3"/>
  <c r="EL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FA37" i="3"/>
  <c r="FB37" i="3"/>
  <c r="FC37" i="3"/>
  <c r="FD37" i="3"/>
  <c r="FF37" i="3"/>
  <c r="EC38" i="3"/>
  <c r="ED38" i="3"/>
  <c r="EE38" i="3"/>
  <c r="EF38" i="3"/>
  <c r="EG38" i="3"/>
  <c r="EH38" i="3"/>
  <c r="EI38" i="3"/>
  <c r="EJ38" i="3"/>
  <c r="EK38" i="3"/>
  <c r="EL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FA38" i="3"/>
  <c r="FB38" i="3"/>
  <c r="FC38" i="3"/>
  <c r="FD38" i="3"/>
  <c r="FF38" i="3"/>
  <c r="EC39" i="3"/>
  <c r="ED39" i="3"/>
  <c r="EE39" i="3"/>
  <c r="EF39" i="3"/>
  <c r="EG39" i="3"/>
  <c r="EH39" i="3"/>
  <c r="EI39" i="3"/>
  <c r="EJ39" i="3"/>
  <c r="EK39" i="3"/>
  <c r="EL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FA39" i="3"/>
  <c r="FB39" i="3"/>
  <c r="FC39" i="3"/>
  <c r="FD39" i="3"/>
  <c r="FF39" i="3"/>
  <c r="EC40" i="3"/>
  <c r="ED40" i="3"/>
  <c r="EE40" i="3"/>
  <c r="EF40" i="3"/>
  <c r="EG40" i="3"/>
  <c r="EH40" i="3"/>
  <c r="EI40" i="3"/>
  <c r="EJ40" i="3"/>
  <c r="EK40" i="3"/>
  <c r="EL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FA40" i="3"/>
  <c r="FB40" i="3"/>
  <c r="FC40" i="3"/>
  <c r="FD40" i="3"/>
  <c r="FF40" i="3"/>
  <c r="EC41" i="3"/>
  <c r="ED41" i="3"/>
  <c r="EE41" i="3"/>
  <c r="EF41" i="3"/>
  <c r="EG41" i="3"/>
  <c r="EH41" i="3"/>
  <c r="EI41" i="3"/>
  <c r="EJ41" i="3"/>
  <c r="EK41" i="3"/>
  <c r="EL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FA41" i="3"/>
  <c r="FB41" i="3"/>
  <c r="FC41" i="3"/>
  <c r="FD41" i="3"/>
  <c r="FF41" i="3"/>
  <c r="EC42" i="3"/>
  <c r="ED42" i="3"/>
  <c r="EE42" i="3"/>
  <c r="EF42" i="3"/>
  <c r="EG42" i="3"/>
  <c r="EH42" i="3"/>
  <c r="EI42" i="3"/>
  <c r="EJ42" i="3"/>
  <c r="EK42" i="3"/>
  <c r="EL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FA42" i="3"/>
  <c r="FB42" i="3"/>
  <c r="FC42" i="3"/>
  <c r="FD42" i="3"/>
  <c r="FF42" i="3"/>
  <c r="EC43" i="3"/>
  <c r="ED43" i="3"/>
  <c r="EE43" i="3"/>
  <c r="EF43" i="3"/>
  <c r="EG43" i="3"/>
  <c r="EH43" i="3"/>
  <c r="EI43" i="3"/>
  <c r="EJ43" i="3"/>
  <c r="EK43" i="3"/>
  <c r="EL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FA43" i="3"/>
  <c r="FB43" i="3"/>
  <c r="FC43" i="3"/>
  <c r="FD43" i="3"/>
  <c r="FF43" i="3"/>
  <c r="EC44" i="3"/>
  <c r="ED44" i="3"/>
  <c r="EE44" i="3"/>
  <c r="EF44" i="3"/>
  <c r="EG44" i="3"/>
  <c r="EH44" i="3"/>
  <c r="EI44" i="3"/>
  <c r="EJ44" i="3"/>
  <c r="EK44" i="3"/>
  <c r="EL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FA44" i="3"/>
  <c r="FB44" i="3"/>
  <c r="FC44" i="3"/>
  <c r="FD44" i="3"/>
  <c r="FF44" i="3"/>
  <c r="EC45" i="3"/>
  <c r="ED45" i="3"/>
  <c r="EE45" i="3"/>
  <c r="EF45" i="3"/>
  <c r="EG45" i="3"/>
  <c r="EH45" i="3"/>
  <c r="EI45" i="3"/>
  <c r="EJ45" i="3"/>
  <c r="EK45" i="3"/>
  <c r="EL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FA45" i="3"/>
  <c r="FB45" i="3"/>
  <c r="FC45" i="3"/>
  <c r="FD45" i="3"/>
  <c r="FF45" i="3"/>
  <c r="EC46" i="3"/>
  <c r="ED46" i="3"/>
  <c r="EE46" i="3"/>
  <c r="EF46" i="3"/>
  <c r="EG46" i="3"/>
  <c r="EH46" i="3"/>
  <c r="EI46" i="3"/>
  <c r="EJ46" i="3"/>
  <c r="EK46" i="3"/>
  <c r="EL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FA46" i="3"/>
  <c r="FB46" i="3"/>
  <c r="FC46" i="3"/>
  <c r="FD46" i="3"/>
  <c r="FF46" i="3"/>
  <c r="EC47" i="3"/>
  <c r="ED47" i="3"/>
  <c r="EE47" i="3"/>
  <c r="EF47" i="3"/>
  <c r="EG47" i="3"/>
  <c r="EH47" i="3"/>
  <c r="EI47" i="3"/>
  <c r="EJ47" i="3"/>
  <c r="EK47" i="3"/>
  <c r="EL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FA47" i="3"/>
  <c r="FB47" i="3"/>
  <c r="FC47" i="3"/>
  <c r="FD47" i="3"/>
  <c r="FF47" i="3"/>
  <c r="EC48" i="3"/>
  <c r="ED48" i="3"/>
  <c r="EE48" i="3"/>
  <c r="EF48" i="3"/>
  <c r="EG48" i="3"/>
  <c r="EH48" i="3"/>
  <c r="EI48" i="3"/>
  <c r="EJ48" i="3"/>
  <c r="EK48" i="3"/>
  <c r="EL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FA48" i="3"/>
  <c r="FB48" i="3"/>
  <c r="FC48" i="3"/>
  <c r="FD48" i="3"/>
  <c r="FF48" i="3"/>
  <c r="EC49" i="3"/>
  <c r="ED49" i="3"/>
  <c r="EE49" i="3"/>
  <c r="EF49" i="3"/>
  <c r="EG49" i="3"/>
  <c r="EH49" i="3"/>
  <c r="EI49" i="3"/>
  <c r="EJ49" i="3"/>
  <c r="EK49" i="3"/>
  <c r="EL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FA49" i="3"/>
  <c r="FB49" i="3"/>
  <c r="FC49" i="3"/>
  <c r="FD49" i="3"/>
  <c r="FF49" i="3"/>
  <c r="EC50" i="3"/>
  <c r="ED50" i="3"/>
  <c r="EE50" i="3"/>
  <c r="EF50" i="3"/>
  <c r="EG50" i="3"/>
  <c r="EH50" i="3"/>
  <c r="EI50" i="3"/>
  <c r="EJ50" i="3"/>
  <c r="EK50" i="3"/>
  <c r="EL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FA50" i="3"/>
  <c r="FB50" i="3"/>
  <c r="FC50" i="3"/>
  <c r="FD50" i="3"/>
  <c r="FF50" i="3"/>
  <c r="EC51" i="3"/>
  <c r="ED51" i="3"/>
  <c r="EE51" i="3"/>
  <c r="EF51" i="3"/>
  <c r="EG51" i="3"/>
  <c r="EH51" i="3"/>
  <c r="EI51" i="3"/>
  <c r="EJ51" i="3"/>
  <c r="EK51" i="3"/>
  <c r="EL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FA51" i="3"/>
  <c r="FB51" i="3"/>
  <c r="FC51" i="3"/>
  <c r="FD51" i="3"/>
  <c r="FF51" i="3"/>
  <c r="EC3" i="3"/>
  <c r="FF3" i="3"/>
  <c r="FB3" i="3"/>
  <c r="FC3" i="3"/>
  <c r="FD3" i="3"/>
  <c r="FA3" i="3"/>
  <c r="EY3" i="3"/>
  <c r="EX3" i="3"/>
  <c r="EW3" i="3"/>
  <c r="EV3" i="3"/>
  <c r="EU3" i="3"/>
  <c r="ET3" i="3"/>
  <c r="ES3" i="3"/>
  <c r="ER3" i="3"/>
  <c r="EQ3" i="3"/>
  <c r="EP3" i="3"/>
  <c r="EO3" i="3"/>
  <c r="EN3" i="3"/>
  <c r="EL3" i="3"/>
  <c r="EK3" i="3"/>
  <c r="EJ3" i="3"/>
  <c r="EI3" i="3"/>
  <c r="EH3" i="3"/>
  <c r="EG3" i="3"/>
  <c r="EF3" i="3"/>
  <c r="EE3" i="3"/>
  <c r="ED3" i="3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I4" i="5"/>
  <c r="EK4" i="5"/>
  <c r="EL4" i="5"/>
  <c r="EN4" i="5"/>
  <c r="EO4" i="5"/>
  <c r="EP4" i="5"/>
  <c r="EQ4" i="5"/>
  <c r="ER4" i="5"/>
  <c r="ES4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I5" i="5"/>
  <c r="EK5" i="5"/>
  <c r="EL5" i="5"/>
  <c r="EN5" i="5"/>
  <c r="EO5" i="5"/>
  <c r="EP5" i="5"/>
  <c r="EQ5" i="5"/>
  <c r="ER5" i="5"/>
  <c r="ES5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I6" i="5"/>
  <c r="EK6" i="5"/>
  <c r="EL6" i="5"/>
  <c r="EN6" i="5"/>
  <c r="EO6" i="5"/>
  <c r="EP6" i="5"/>
  <c r="EQ6" i="5"/>
  <c r="ER6" i="5"/>
  <c r="ES6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I7" i="5"/>
  <c r="EK7" i="5"/>
  <c r="EL7" i="5"/>
  <c r="EN7" i="5"/>
  <c r="EO7" i="5"/>
  <c r="EP7" i="5"/>
  <c r="EQ7" i="5"/>
  <c r="ER7" i="5"/>
  <c r="ES7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I8" i="5"/>
  <c r="EK8" i="5"/>
  <c r="EL8" i="5"/>
  <c r="EN8" i="5"/>
  <c r="EO8" i="5"/>
  <c r="EP8" i="5"/>
  <c r="EQ8" i="5"/>
  <c r="ER8" i="5"/>
  <c r="ES8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I9" i="5"/>
  <c r="EK9" i="5"/>
  <c r="EL9" i="5"/>
  <c r="EN9" i="5"/>
  <c r="EO9" i="5"/>
  <c r="EP9" i="5"/>
  <c r="EQ9" i="5"/>
  <c r="ER9" i="5"/>
  <c r="ES9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I10" i="5"/>
  <c r="EK10" i="5"/>
  <c r="EL10" i="5"/>
  <c r="EN10" i="5"/>
  <c r="EO10" i="5"/>
  <c r="EP10" i="5"/>
  <c r="EQ10" i="5"/>
  <c r="ER10" i="5"/>
  <c r="ES10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I11" i="5"/>
  <c r="EK11" i="5"/>
  <c r="EL11" i="5"/>
  <c r="EN11" i="5"/>
  <c r="EO11" i="5"/>
  <c r="EP11" i="5"/>
  <c r="EQ11" i="5"/>
  <c r="ER11" i="5"/>
  <c r="ES11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I12" i="5"/>
  <c r="EK12" i="5"/>
  <c r="EL12" i="5"/>
  <c r="EN12" i="5"/>
  <c r="EO12" i="5"/>
  <c r="EP12" i="5"/>
  <c r="EQ12" i="5"/>
  <c r="ER12" i="5"/>
  <c r="ES12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I13" i="5"/>
  <c r="EK13" i="5"/>
  <c r="EL13" i="5"/>
  <c r="EN13" i="5"/>
  <c r="EO13" i="5"/>
  <c r="EP13" i="5"/>
  <c r="EQ13" i="5"/>
  <c r="ER13" i="5"/>
  <c r="ES13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I14" i="5"/>
  <c r="EK14" i="5"/>
  <c r="EL14" i="5"/>
  <c r="EN14" i="5"/>
  <c r="EO14" i="5"/>
  <c r="EP14" i="5"/>
  <c r="EQ14" i="5"/>
  <c r="ER14" i="5"/>
  <c r="ES14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I15" i="5"/>
  <c r="EK15" i="5"/>
  <c r="EL15" i="5"/>
  <c r="EN15" i="5"/>
  <c r="EO15" i="5"/>
  <c r="EP15" i="5"/>
  <c r="EQ15" i="5"/>
  <c r="ER15" i="5"/>
  <c r="ES15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I16" i="5"/>
  <c r="EK16" i="5"/>
  <c r="EL16" i="5"/>
  <c r="EN16" i="5"/>
  <c r="EO16" i="5"/>
  <c r="EP16" i="5"/>
  <c r="EQ16" i="5"/>
  <c r="ER16" i="5"/>
  <c r="ES16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I17" i="5"/>
  <c r="EK17" i="5"/>
  <c r="EL17" i="5"/>
  <c r="EN17" i="5"/>
  <c r="EO17" i="5"/>
  <c r="EP17" i="5"/>
  <c r="EQ17" i="5"/>
  <c r="ER17" i="5"/>
  <c r="ES17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I18" i="5"/>
  <c r="EK18" i="5"/>
  <c r="EL18" i="5"/>
  <c r="EN18" i="5"/>
  <c r="EO18" i="5"/>
  <c r="EP18" i="5"/>
  <c r="EQ18" i="5"/>
  <c r="ER18" i="5"/>
  <c r="ES18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I19" i="5"/>
  <c r="EK19" i="5"/>
  <c r="EL19" i="5"/>
  <c r="EN19" i="5"/>
  <c r="EO19" i="5"/>
  <c r="EP19" i="5"/>
  <c r="EQ19" i="5"/>
  <c r="ER19" i="5"/>
  <c r="ES19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I20" i="5"/>
  <c r="EK20" i="5"/>
  <c r="EL20" i="5"/>
  <c r="EN20" i="5"/>
  <c r="EO20" i="5"/>
  <c r="EP20" i="5"/>
  <c r="EQ20" i="5"/>
  <c r="ER20" i="5"/>
  <c r="ES20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I21" i="5"/>
  <c r="EK21" i="5"/>
  <c r="EL21" i="5"/>
  <c r="EN21" i="5"/>
  <c r="EO21" i="5"/>
  <c r="EP21" i="5"/>
  <c r="EQ21" i="5"/>
  <c r="ER21" i="5"/>
  <c r="ES21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I22" i="5"/>
  <c r="EK22" i="5"/>
  <c r="EL22" i="5"/>
  <c r="EN22" i="5"/>
  <c r="EO22" i="5"/>
  <c r="EP22" i="5"/>
  <c r="EQ22" i="5"/>
  <c r="ER22" i="5"/>
  <c r="ES22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I23" i="5"/>
  <c r="EK23" i="5"/>
  <c r="EL23" i="5"/>
  <c r="EN23" i="5"/>
  <c r="EO23" i="5"/>
  <c r="EP23" i="5"/>
  <c r="EQ23" i="5"/>
  <c r="ER23" i="5"/>
  <c r="ES23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I24" i="5"/>
  <c r="EK24" i="5"/>
  <c r="EL24" i="5"/>
  <c r="EN24" i="5"/>
  <c r="EO24" i="5"/>
  <c r="EP24" i="5"/>
  <c r="EQ24" i="5"/>
  <c r="ER24" i="5"/>
  <c r="ES24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I25" i="5"/>
  <c r="EK25" i="5"/>
  <c r="EL25" i="5"/>
  <c r="EN25" i="5"/>
  <c r="EO25" i="5"/>
  <c r="EP25" i="5"/>
  <c r="EQ25" i="5"/>
  <c r="ER25" i="5"/>
  <c r="ES25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I26" i="5"/>
  <c r="EK26" i="5"/>
  <c r="EL26" i="5"/>
  <c r="EN26" i="5"/>
  <c r="EO26" i="5"/>
  <c r="EP26" i="5"/>
  <c r="EQ26" i="5"/>
  <c r="ER26" i="5"/>
  <c r="ES26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I27" i="5"/>
  <c r="EK27" i="5"/>
  <c r="EL27" i="5"/>
  <c r="EN27" i="5"/>
  <c r="EO27" i="5"/>
  <c r="EP27" i="5"/>
  <c r="EQ27" i="5"/>
  <c r="ER27" i="5"/>
  <c r="ES27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I28" i="5"/>
  <c r="EK28" i="5"/>
  <c r="EL28" i="5"/>
  <c r="EN28" i="5"/>
  <c r="EO28" i="5"/>
  <c r="EP28" i="5"/>
  <c r="EQ28" i="5"/>
  <c r="ER28" i="5"/>
  <c r="ES28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I29" i="5"/>
  <c r="EK29" i="5"/>
  <c r="EL29" i="5"/>
  <c r="EN29" i="5"/>
  <c r="EO29" i="5"/>
  <c r="EP29" i="5"/>
  <c r="EQ29" i="5"/>
  <c r="ER29" i="5"/>
  <c r="ES29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I30" i="5"/>
  <c r="EK30" i="5"/>
  <c r="EL30" i="5"/>
  <c r="EN30" i="5"/>
  <c r="EO30" i="5"/>
  <c r="EP30" i="5"/>
  <c r="EQ30" i="5"/>
  <c r="ER30" i="5"/>
  <c r="ES30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I31" i="5"/>
  <c r="EK31" i="5"/>
  <c r="EL31" i="5"/>
  <c r="EN31" i="5"/>
  <c r="EO31" i="5"/>
  <c r="EP31" i="5"/>
  <c r="EQ31" i="5"/>
  <c r="ER31" i="5"/>
  <c r="ES31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I32" i="5"/>
  <c r="EK32" i="5"/>
  <c r="EL32" i="5"/>
  <c r="EN32" i="5"/>
  <c r="EO32" i="5"/>
  <c r="EP32" i="5"/>
  <c r="EQ32" i="5"/>
  <c r="ER32" i="5"/>
  <c r="ES32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I33" i="5"/>
  <c r="EK33" i="5"/>
  <c r="EL33" i="5"/>
  <c r="EN33" i="5"/>
  <c r="EO33" i="5"/>
  <c r="EP33" i="5"/>
  <c r="EQ33" i="5"/>
  <c r="ER33" i="5"/>
  <c r="ES33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I34" i="5"/>
  <c r="EK34" i="5"/>
  <c r="EL34" i="5"/>
  <c r="EN34" i="5"/>
  <c r="EO34" i="5"/>
  <c r="EP34" i="5"/>
  <c r="EQ34" i="5"/>
  <c r="ER34" i="5"/>
  <c r="ES34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I35" i="5"/>
  <c r="EK35" i="5"/>
  <c r="EL35" i="5"/>
  <c r="EN35" i="5"/>
  <c r="EO35" i="5"/>
  <c r="EP35" i="5"/>
  <c r="EQ35" i="5"/>
  <c r="ER35" i="5"/>
  <c r="ES35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I36" i="5"/>
  <c r="EK36" i="5"/>
  <c r="EL36" i="5"/>
  <c r="EN36" i="5"/>
  <c r="EO36" i="5"/>
  <c r="EP36" i="5"/>
  <c r="EQ36" i="5"/>
  <c r="ER36" i="5"/>
  <c r="ES36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I37" i="5"/>
  <c r="EK37" i="5"/>
  <c r="EL37" i="5"/>
  <c r="EN37" i="5"/>
  <c r="EO37" i="5"/>
  <c r="EP37" i="5"/>
  <c r="EQ37" i="5"/>
  <c r="ER37" i="5"/>
  <c r="ES37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I38" i="5"/>
  <c r="EK38" i="5"/>
  <c r="EL38" i="5"/>
  <c r="EN38" i="5"/>
  <c r="EO38" i="5"/>
  <c r="EP38" i="5"/>
  <c r="EQ38" i="5"/>
  <c r="ER38" i="5"/>
  <c r="ES38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I39" i="5"/>
  <c r="EK39" i="5"/>
  <c r="EL39" i="5"/>
  <c r="EN39" i="5"/>
  <c r="EO39" i="5"/>
  <c r="EP39" i="5"/>
  <c r="EQ39" i="5"/>
  <c r="ER39" i="5"/>
  <c r="ES39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I40" i="5"/>
  <c r="EK40" i="5"/>
  <c r="EL40" i="5"/>
  <c r="EN40" i="5"/>
  <c r="EO40" i="5"/>
  <c r="EP40" i="5"/>
  <c r="EQ40" i="5"/>
  <c r="ER40" i="5"/>
  <c r="ES40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I41" i="5"/>
  <c r="EK41" i="5"/>
  <c r="EL41" i="5"/>
  <c r="EN41" i="5"/>
  <c r="EO41" i="5"/>
  <c r="EP41" i="5"/>
  <c r="EQ41" i="5"/>
  <c r="ER41" i="5"/>
  <c r="ES41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I42" i="5"/>
  <c r="EK42" i="5"/>
  <c r="EL42" i="5"/>
  <c r="EN42" i="5"/>
  <c r="EO42" i="5"/>
  <c r="EP42" i="5"/>
  <c r="EQ42" i="5"/>
  <c r="ER42" i="5"/>
  <c r="ES42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I43" i="5"/>
  <c r="EK43" i="5"/>
  <c r="EL43" i="5"/>
  <c r="EN43" i="5"/>
  <c r="EO43" i="5"/>
  <c r="EP43" i="5"/>
  <c r="EQ43" i="5"/>
  <c r="ER43" i="5"/>
  <c r="ES43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I44" i="5"/>
  <c r="EK44" i="5"/>
  <c r="EL44" i="5"/>
  <c r="EN44" i="5"/>
  <c r="EO44" i="5"/>
  <c r="EP44" i="5"/>
  <c r="EQ44" i="5"/>
  <c r="ER44" i="5"/>
  <c r="ES44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I45" i="5"/>
  <c r="EK45" i="5"/>
  <c r="EL45" i="5"/>
  <c r="EN45" i="5"/>
  <c r="EO45" i="5"/>
  <c r="EP45" i="5"/>
  <c r="EQ45" i="5"/>
  <c r="ER45" i="5"/>
  <c r="ES45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I46" i="5"/>
  <c r="EK46" i="5"/>
  <c r="EL46" i="5"/>
  <c r="EN46" i="5"/>
  <c r="EO46" i="5"/>
  <c r="EP46" i="5"/>
  <c r="EQ46" i="5"/>
  <c r="ER46" i="5"/>
  <c r="ES46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I47" i="5"/>
  <c r="EK47" i="5"/>
  <c r="EL47" i="5"/>
  <c r="EN47" i="5"/>
  <c r="EO47" i="5"/>
  <c r="EP47" i="5"/>
  <c r="EQ47" i="5"/>
  <c r="ER47" i="5"/>
  <c r="ES47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I48" i="5"/>
  <c r="EK48" i="5"/>
  <c r="EL48" i="5"/>
  <c r="EN48" i="5"/>
  <c r="EO48" i="5"/>
  <c r="EP48" i="5"/>
  <c r="EQ48" i="5"/>
  <c r="ER48" i="5"/>
  <c r="ES48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I49" i="5"/>
  <c r="EK49" i="5"/>
  <c r="EL49" i="5"/>
  <c r="EN49" i="5"/>
  <c r="EO49" i="5"/>
  <c r="EP49" i="5"/>
  <c r="EQ49" i="5"/>
  <c r="ER49" i="5"/>
  <c r="ES49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I50" i="5"/>
  <c r="EK50" i="5"/>
  <c r="EL50" i="5"/>
  <c r="EN50" i="5"/>
  <c r="EO50" i="5"/>
  <c r="EP50" i="5"/>
  <c r="EQ50" i="5"/>
  <c r="ER50" i="5"/>
  <c r="ES50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I51" i="5"/>
  <c r="EK51" i="5"/>
  <c r="EL51" i="5"/>
  <c r="EN51" i="5"/>
  <c r="EO51" i="5"/>
  <c r="EP51" i="5"/>
  <c r="EQ51" i="5"/>
  <c r="ER51" i="5"/>
  <c r="ES51" i="5"/>
  <c r="EO3" i="5"/>
  <c r="EP3" i="5"/>
  <c r="EQ3" i="5"/>
  <c r="ER3" i="5"/>
  <c r="ES3" i="5"/>
  <c r="EN3" i="5"/>
  <c r="EL3" i="5"/>
  <c r="EK3" i="5"/>
  <c r="EI3" i="5"/>
  <c r="EG3" i="5"/>
  <c r="EF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BH51" i="1"/>
  <c r="BG51" i="1"/>
  <c r="BH50" i="1"/>
  <c r="BG50" i="1"/>
  <c r="BH49" i="1"/>
  <c r="BG49" i="1"/>
  <c r="BH48" i="1"/>
  <c r="BG48" i="1"/>
  <c r="BH47" i="1"/>
  <c r="BG47" i="1"/>
  <c r="BH46" i="1"/>
  <c r="BG46" i="1"/>
  <c r="BH45" i="1"/>
  <c r="BG45" i="1"/>
  <c r="BH44" i="1"/>
  <c r="BG44" i="1"/>
  <c r="BH43" i="1"/>
  <c r="BG43" i="1"/>
  <c r="BH42" i="1"/>
  <c r="BG42" i="1"/>
  <c r="BH41" i="1"/>
  <c r="BG41" i="1"/>
  <c r="BH40" i="1"/>
  <c r="BG40" i="1"/>
  <c r="BH39" i="1"/>
  <c r="BG39" i="1"/>
  <c r="BH38" i="1"/>
  <c r="BG38" i="1"/>
  <c r="BH37" i="1"/>
  <c r="BG37" i="1"/>
  <c r="BH36" i="1"/>
  <c r="BG36" i="1"/>
  <c r="BH35" i="1"/>
  <c r="BG35" i="1"/>
  <c r="BH34" i="1"/>
  <c r="BG34" i="1"/>
  <c r="BH33" i="1"/>
  <c r="BG33" i="1"/>
  <c r="BH32" i="1"/>
  <c r="BG32" i="1"/>
  <c r="BH31" i="1"/>
  <c r="BG31" i="1"/>
  <c r="BH30" i="1"/>
  <c r="BG30" i="1"/>
  <c r="BH29" i="1"/>
  <c r="BG29" i="1"/>
  <c r="BH28" i="1"/>
  <c r="BG28" i="1"/>
  <c r="BH27" i="1"/>
  <c r="BG27" i="1"/>
  <c r="BH26" i="1"/>
  <c r="BG26" i="1"/>
  <c r="BH25" i="1"/>
  <c r="BG25" i="1"/>
  <c r="BH24" i="1"/>
  <c r="BG24" i="1"/>
  <c r="BH23" i="1"/>
  <c r="BG23" i="1"/>
  <c r="BH22" i="1"/>
  <c r="BG22" i="1"/>
  <c r="BH21" i="1"/>
  <c r="BG21" i="1"/>
  <c r="BH20" i="1"/>
  <c r="BG20" i="1"/>
  <c r="BH19" i="1"/>
  <c r="BG19" i="1"/>
  <c r="BH18" i="1"/>
  <c r="BG18" i="1"/>
  <c r="BH17" i="1"/>
  <c r="BG17" i="1"/>
  <c r="BH16" i="1"/>
  <c r="BG16" i="1"/>
  <c r="BH15" i="1"/>
  <c r="BG15" i="1"/>
  <c r="BH14" i="1"/>
  <c r="BG14" i="1"/>
  <c r="BH13" i="1"/>
  <c r="BG13" i="1"/>
  <c r="BH12" i="1"/>
  <c r="BG12" i="1"/>
  <c r="BH11" i="1"/>
  <c r="BG11" i="1"/>
  <c r="BH10" i="1"/>
  <c r="BG10" i="1"/>
  <c r="BH9" i="1"/>
  <c r="BG9" i="1"/>
  <c r="BH8" i="1"/>
  <c r="BG8" i="1"/>
  <c r="BH7" i="1"/>
  <c r="BG7" i="1"/>
  <c r="BH6" i="1"/>
  <c r="BG6" i="1"/>
  <c r="BH5" i="1"/>
  <c r="BG5" i="1"/>
  <c r="BH4" i="1"/>
  <c r="BG4" i="1"/>
  <c r="BH3" i="1"/>
  <c r="BG3" i="1"/>
  <c r="BE51" i="1"/>
  <c r="BD51" i="1"/>
  <c r="BE50" i="1"/>
  <c r="BD50" i="1"/>
  <c r="BE49" i="1"/>
  <c r="BD49" i="1"/>
  <c r="BE48" i="1"/>
  <c r="BD48" i="1"/>
  <c r="BE47" i="1"/>
  <c r="BD47" i="1"/>
  <c r="BE46" i="1"/>
  <c r="BD46" i="1"/>
  <c r="BE45" i="1"/>
  <c r="BD45" i="1"/>
  <c r="BE44" i="1"/>
  <c r="BD44" i="1"/>
  <c r="BE43" i="1"/>
  <c r="BD43" i="1"/>
  <c r="BE42" i="1"/>
  <c r="BD42" i="1"/>
  <c r="BE41" i="1"/>
  <c r="BD41" i="1"/>
  <c r="BE40" i="1"/>
  <c r="BD40" i="1"/>
  <c r="BE39" i="1"/>
  <c r="BD39" i="1"/>
  <c r="BE38" i="1"/>
  <c r="BD38" i="1"/>
  <c r="BE37" i="1"/>
  <c r="BD37" i="1"/>
  <c r="BE36" i="1"/>
  <c r="BD36" i="1"/>
  <c r="BE35" i="1"/>
  <c r="BD35" i="1"/>
  <c r="BE34" i="1"/>
  <c r="BD34" i="1"/>
  <c r="BE33" i="1"/>
  <c r="BD33" i="1"/>
  <c r="BE32" i="1"/>
  <c r="BD32" i="1"/>
  <c r="BE31" i="1"/>
  <c r="BD31" i="1"/>
  <c r="BE30" i="1"/>
  <c r="BD30" i="1"/>
  <c r="BE29" i="1"/>
  <c r="BD29" i="1"/>
  <c r="BE28" i="1"/>
  <c r="BD28" i="1"/>
  <c r="BE27" i="1"/>
  <c r="BD27" i="1"/>
  <c r="BE26" i="1"/>
  <c r="BD26" i="1"/>
  <c r="BE25" i="1"/>
  <c r="BD25" i="1"/>
  <c r="BE24" i="1"/>
  <c r="BD24" i="1"/>
  <c r="BE23" i="1"/>
  <c r="BD23" i="1"/>
  <c r="BE22" i="1"/>
  <c r="BD22" i="1"/>
  <c r="BE21" i="1"/>
  <c r="BD21" i="1"/>
  <c r="BE20" i="1"/>
  <c r="BD20" i="1"/>
  <c r="BE19" i="1"/>
  <c r="BD19" i="1"/>
  <c r="BE18" i="1"/>
  <c r="BD18" i="1"/>
  <c r="BE17" i="1"/>
  <c r="BD17" i="1"/>
  <c r="BE16" i="1"/>
  <c r="BD16" i="1"/>
  <c r="BE15" i="1"/>
  <c r="BD15" i="1"/>
  <c r="BE14" i="1"/>
  <c r="BD14" i="1"/>
  <c r="BE13" i="1"/>
  <c r="BD13" i="1"/>
  <c r="BE12" i="1"/>
  <c r="BD12" i="1"/>
  <c r="BE11" i="1"/>
  <c r="BD11" i="1"/>
  <c r="BE10" i="1"/>
  <c r="BD10" i="1"/>
  <c r="BE9" i="1"/>
  <c r="BD9" i="1"/>
  <c r="BE8" i="1"/>
  <c r="BD8" i="1"/>
  <c r="BE7" i="1"/>
  <c r="BD7" i="1"/>
  <c r="BE6" i="1"/>
  <c r="BD6" i="1"/>
  <c r="BE5" i="1"/>
  <c r="BD5" i="1"/>
  <c r="BE4" i="1"/>
  <c r="BD4" i="1"/>
  <c r="BE3" i="1"/>
  <c r="BD3" i="1"/>
  <c r="M63" i="13"/>
  <c r="L63" i="13"/>
  <c r="J63" i="13"/>
  <c r="I63" i="13"/>
  <c r="H63" i="13"/>
  <c r="G63" i="13"/>
  <c r="F63" i="13"/>
  <c r="E63" i="13"/>
  <c r="D63" i="13"/>
  <c r="C63" i="13"/>
  <c r="B63" i="13"/>
  <c r="O63" i="27"/>
  <c r="N63" i="27"/>
  <c r="M63" i="27"/>
  <c r="L63" i="27"/>
  <c r="J63" i="27"/>
  <c r="I63" i="27"/>
  <c r="H63" i="27"/>
  <c r="G63" i="27"/>
  <c r="F63" i="27"/>
  <c r="E63" i="27"/>
  <c r="D63" i="27"/>
  <c r="C63" i="27"/>
  <c r="B63" i="27"/>
  <c r="O63" i="25"/>
  <c r="N63" i="25"/>
  <c r="M63" i="25"/>
  <c r="L63" i="25"/>
  <c r="J63" i="25"/>
  <c r="I63" i="25"/>
  <c r="H63" i="25"/>
  <c r="G63" i="25"/>
  <c r="F63" i="25"/>
  <c r="E63" i="25"/>
  <c r="D63" i="25"/>
  <c r="C63" i="25"/>
  <c r="B63" i="25"/>
  <c r="H63" i="10"/>
  <c r="G63" i="10"/>
  <c r="F63" i="10"/>
  <c r="E63" i="10"/>
  <c r="D63" i="10"/>
  <c r="C63" i="10"/>
  <c r="B63" i="10"/>
  <c r="I63" i="4"/>
  <c r="H63" i="4"/>
  <c r="G63" i="4"/>
  <c r="F63" i="4"/>
  <c r="E63" i="4"/>
  <c r="D63" i="4"/>
  <c r="C63" i="4"/>
  <c r="B63" i="4"/>
  <c r="K63" i="5"/>
  <c r="J63" i="5"/>
  <c r="I63" i="5"/>
  <c r="H63" i="5"/>
  <c r="G63" i="5"/>
  <c r="F63" i="5"/>
  <c r="E63" i="5"/>
  <c r="D63" i="5"/>
  <c r="C63" i="5"/>
  <c r="B63" i="5"/>
  <c r="L63" i="3"/>
  <c r="J63" i="3"/>
  <c r="I63" i="3"/>
  <c r="H63" i="3"/>
  <c r="G63" i="3"/>
  <c r="F63" i="3"/>
  <c r="E63" i="3"/>
  <c r="D63" i="3"/>
  <c r="C63" i="3"/>
  <c r="B63" i="3"/>
  <c r="M61" i="13" l="1"/>
  <c r="L61" i="13"/>
  <c r="J61" i="13"/>
  <c r="I61" i="13"/>
  <c r="H61" i="13"/>
  <c r="G61" i="13"/>
  <c r="F61" i="13"/>
  <c r="E61" i="13"/>
  <c r="D61" i="13"/>
  <c r="C61" i="13"/>
  <c r="B61" i="13"/>
  <c r="J62" i="13"/>
  <c r="I62" i="13"/>
  <c r="H62" i="13"/>
  <c r="H21" i="21" s="1"/>
  <c r="G62" i="13"/>
  <c r="G21" i="21" s="1"/>
  <c r="F62" i="13"/>
  <c r="F21" i="21" s="1"/>
  <c r="E62" i="13"/>
  <c r="E21" i="21" s="1"/>
  <c r="D62" i="13"/>
  <c r="D21" i="21" s="1"/>
  <c r="C62" i="13"/>
  <c r="C21" i="21" s="1"/>
  <c r="B62" i="13"/>
  <c r="B21" i="21" s="1"/>
  <c r="H62" i="10"/>
  <c r="H16" i="21" s="1"/>
  <c r="G62" i="10"/>
  <c r="G16" i="21" s="1"/>
  <c r="F62" i="10"/>
  <c r="F16" i="21" s="1"/>
  <c r="E62" i="10"/>
  <c r="E16" i="21" s="1"/>
  <c r="D62" i="10"/>
  <c r="D16" i="21" s="1"/>
  <c r="C62" i="10"/>
  <c r="C16" i="21" s="1"/>
  <c r="B62" i="10"/>
  <c r="B16" i="21" s="1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J62" i="27"/>
  <c r="I62" i="27"/>
  <c r="H62" i="27"/>
  <c r="H13" i="21" s="1"/>
  <c r="G62" i="27"/>
  <c r="G13" i="21" s="1"/>
  <c r="F62" i="27"/>
  <c r="F13" i="21" s="1"/>
  <c r="E62" i="27"/>
  <c r="E13" i="21" s="1"/>
  <c r="D62" i="27"/>
  <c r="D13" i="21" s="1"/>
  <c r="C62" i="27"/>
  <c r="C13" i="21" s="1"/>
  <c r="B62" i="27"/>
  <c r="B13" i="21" s="1"/>
  <c r="I62" i="3"/>
  <c r="H62" i="3"/>
  <c r="H20" i="21" s="1"/>
  <c r="G62" i="3"/>
  <c r="G20" i="21" s="1"/>
  <c r="F62" i="3"/>
  <c r="F20" i="21" s="1"/>
  <c r="E62" i="3"/>
  <c r="E20" i="21" s="1"/>
  <c r="D62" i="3"/>
  <c r="D20" i="21" s="1"/>
  <c r="C62" i="3"/>
  <c r="C20" i="21" s="1"/>
  <c r="B62" i="3"/>
  <c r="B20" i="21" s="1"/>
  <c r="I62" i="4"/>
  <c r="H62" i="4"/>
  <c r="H10" i="21" s="1"/>
  <c r="G62" i="4"/>
  <c r="G10" i="21" s="1"/>
  <c r="F62" i="4"/>
  <c r="F10" i="21" s="1"/>
  <c r="E62" i="4"/>
  <c r="E10" i="21" s="1"/>
  <c r="E23" i="21" s="1"/>
  <c r="E24" i="21" s="1"/>
  <c r="D62" i="4"/>
  <c r="D10" i="21" s="1"/>
  <c r="D23" i="21" s="1"/>
  <c r="D24" i="21" s="1"/>
  <c r="C62" i="4"/>
  <c r="C10" i="21" s="1"/>
  <c r="C23" i="21" s="1"/>
  <c r="C24" i="21" s="1"/>
  <c r="B62" i="4"/>
  <c r="B10" i="21" s="1"/>
  <c r="B23" i="21" s="1"/>
  <c r="B24" i="21" s="1"/>
  <c r="G23" i="21" l="1"/>
  <c r="G24" i="21" s="1"/>
  <c r="F23" i="21"/>
  <c r="F24" i="21" s="1"/>
  <c r="H23" i="21"/>
  <c r="H24" i="21" s="1"/>
  <c r="B61" i="27"/>
  <c r="C61" i="27"/>
  <c r="D61" i="27"/>
  <c r="E61" i="27"/>
  <c r="F61" i="27"/>
  <c r="G61" i="27"/>
  <c r="H61" i="27"/>
  <c r="I61" i="27"/>
  <c r="J61" i="27"/>
  <c r="L61" i="27"/>
  <c r="M61" i="27"/>
  <c r="N61" i="27"/>
  <c r="O61" i="27"/>
  <c r="AT61" i="27"/>
  <c r="B61" i="4"/>
  <c r="B61" i="3"/>
  <c r="AT62" i="27" l="1"/>
  <c r="G14" i="42"/>
  <c r="AK61" i="3"/>
  <c r="AJ61" i="3"/>
  <c r="L61" i="3"/>
  <c r="J61" i="3"/>
  <c r="I61" i="3"/>
  <c r="H61" i="3"/>
  <c r="G61" i="3"/>
  <c r="F61" i="3"/>
  <c r="E61" i="3"/>
  <c r="D61" i="3"/>
  <c r="C61" i="3"/>
  <c r="O61" i="25" l="1"/>
  <c r="N61" i="25"/>
  <c r="M61" i="25"/>
  <c r="L61" i="25"/>
  <c r="J61" i="25"/>
  <c r="I61" i="25"/>
  <c r="H61" i="25"/>
  <c r="G61" i="25"/>
  <c r="F61" i="25"/>
  <c r="E61" i="25"/>
  <c r="D61" i="25"/>
  <c r="C61" i="25"/>
  <c r="B61" i="25"/>
  <c r="H61" i="10" l="1"/>
  <c r="G61" i="10"/>
  <c r="F61" i="10"/>
  <c r="E61" i="10"/>
  <c r="D61" i="10"/>
  <c r="C61" i="10"/>
  <c r="B61" i="10"/>
  <c r="EC55" i="3" l="1"/>
  <c r="EC56" i="3"/>
  <c r="EC57" i="3"/>
  <c r="EC54" i="3"/>
  <c r="AA24" i="20" l="1"/>
  <c r="Z24" i="20"/>
  <c r="X24" i="20"/>
  <c r="W24" i="20"/>
  <c r="T24" i="20"/>
  <c r="BE62" i="1" l="1"/>
  <c r="U24" i="20"/>
  <c r="BD62" i="1"/>
  <c r="AA62" i="1" l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G62" i="1"/>
  <c r="U8" i="20"/>
  <c r="T8" i="20"/>
  <c r="S8" i="20"/>
  <c r="S36" i="20" s="1"/>
  <c r="S39" i="20" s="1"/>
  <c r="R8" i="20"/>
  <c r="R36" i="20" s="1"/>
  <c r="R39" i="20" s="1"/>
  <c r="Q8" i="20"/>
  <c r="P8" i="20"/>
  <c r="O8" i="20"/>
  <c r="N8" i="20"/>
  <c r="J8" i="20"/>
  <c r="H8" i="20"/>
  <c r="D8" i="20"/>
  <c r="D36" i="20" s="1"/>
  <c r="D39" i="20" s="1"/>
  <c r="C8" i="20"/>
  <c r="C36" i="20" s="1"/>
  <c r="C39" i="20" s="1"/>
  <c r="B8" i="20"/>
  <c r="B36" i="20" s="1"/>
  <c r="B39" i="20" s="1"/>
  <c r="AG61" i="10"/>
  <c r="G17" i="42" s="1"/>
  <c r="G24" i="42" s="1"/>
  <c r="G25" i="42" s="1"/>
  <c r="AC19" i="20"/>
  <c r="AB19" i="20"/>
  <c r="AA19" i="20"/>
  <c r="Z19" i="20"/>
  <c r="U19" i="20"/>
  <c r="T19" i="20"/>
  <c r="Q19" i="20"/>
  <c r="P19" i="20"/>
  <c r="O19" i="20"/>
  <c r="N19" i="20"/>
  <c r="H19" i="20"/>
  <c r="C19" i="20"/>
  <c r="B19" i="20"/>
  <c r="AC18" i="20"/>
  <c r="AB18" i="20"/>
  <c r="AA18" i="20"/>
  <c r="Z18" i="20"/>
  <c r="X18" i="20"/>
  <c r="W18" i="20"/>
  <c r="W30" i="20" s="1"/>
  <c r="U18" i="20"/>
  <c r="T18" i="20"/>
  <c r="Q18" i="20"/>
  <c r="P18" i="20"/>
  <c r="O18" i="20"/>
  <c r="N18" i="20"/>
  <c r="H18" i="20"/>
  <c r="C18" i="20"/>
  <c r="B18" i="20"/>
  <c r="K61" i="5"/>
  <c r="J61" i="5"/>
  <c r="I61" i="5"/>
  <c r="H61" i="5"/>
  <c r="G61" i="5"/>
  <c r="E61" i="5"/>
  <c r="F61" i="5"/>
  <c r="D61" i="5"/>
  <c r="C61" i="5"/>
  <c r="B61" i="5"/>
  <c r="I61" i="4"/>
  <c r="H61" i="4"/>
  <c r="G61" i="4"/>
  <c r="F61" i="4"/>
  <c r="D61" i="4"/>
  <c r="E61" i="4"/>
  <c r="C61" i="4"/>
  <c r="U36" i="20" l="1"/>
  <c r="U39" i="20" s="1"/>
  <c r="N36" i="20"/>
  <c r="N39" i="20" s="1"/>
  <c r="O36" i="20"/>
  <c r="O39" i="20" s="1"/>
  <c r="J36" i="20"/>
  <c r="J39" i="20" s="1"/>
  <c r="Q36" i="20"/>
  <c r="Q39" i="20" s="1"/>
  <c r="H36" i="20"/>
  <c r="H39" i="20" s="1"/>
  <c r="P36" i="20"/>
  <c r="P39" i="20" s="1"/>
  <c r="T36" i="20"/>
  <c r="T39" i="20" s="1"/>
  <c r="U30" i="20"/>
  <c r="AA30" i="20"/>
  <c r="AA43" i="20" s="1"/>
  <c r="D30" i="20"/>
  <c r="R30" i="20"/>
  <c r="S30" i="20"/>
  <c r="W43" i="20"/>
  <c r="W41" i="20"/>
  <c r="Q30" i="20"/>
  <c r="T30" i="20"/>
  <c r="AC30" i="20"/>
  <c r="H30" i="20"/>
  <c r="P30" i="20"/>
  <c r="V30" i="20"/>
  <c r="X30" i="20"/>
  <c r="AB30" i="20"/>
  <c r="C30" i="20"/>
  <c r="N30" i="20"/>
  <c r="O30" i="20"/>
  <c r="Z30" i="20"/>
  <c r="BH62" i="1"/>
  <c r="J49" i="20" l="1"/>
  <c r="J50" i="20"/>
  <c r="U43" i="20"/>
  <c r="U41" i="20"/>
  <c r="AA41" i="20"/>
  <c r="S41" i="20"/>
  <c r="S43" i="20"/>
  <c r="R43" i="20"/>
  <c r="R41" i="20"/>
  <c r="V43" i="20"/>
  <c r="V41" i="20"/>
  <c r="AC43" i="20"/>
  <c r="AC41" i="20"/>
  <c r="Z43" i="20"/>
  <c r="Z41" i="20"/>
  <c r="AB43" i="20"/>
  <c r="AB41" i="20"/>
  <c r="T43" i="20"/>
  <c r="T41" i="20"/>
  <c r="X43" i="20"/>
  <c r="X41" i="20"/>
  <c r="P43" i="20"/>
  <c r="P41" i="20"/>
  <c r="Q41" i="20"/>
  <c r="Q43" i="20"/>
  <c r="O43" i="20"/>
  <c r="O41" i="20"/>
  <c r="N43" i="20"/>
  <c r="N41" i="20"/>
  <c r="H43" i="20"/>
  <c r="H41" i="20"/>
  <c r="N45" i="20"/>
  <c r="F45" i="20"/>
  <c r="Q45" i="20"/>
  <c r="P45" i="20"/>
  <c r="U45" i="20"/>
  <c r="AC45" i="20"/>
  <c r="K45" i="20"/>
  <c r="B45" i="20"/>
  <c r="X45" i="20"/>
  <c r="W45" i="20"/>
  <c r="E45" i="20"/>
  <c r="AD45" i="20"/>
  <c r="C45" i="20"/>
  <c r="T45" i="20"/>
  <c r="Z45" i="20"/>
  <c r="O45" i="20"/>
  <c r="I45" i="20"/>
  <c r="S45" i="20"/>
  <c r="AA45" i="20"/>
  <c r="V45" i="20"/>
  <c r="AB45" i="20"/>
  <c r="R45" i="20"/>
  <c r="H45" i="20"/>
  <c r="J45" i="20"/>
  <c r="M45" i="20"/>
  <c r="G45" i="20"/>
  <c r="D45" i="20"/>
  <c r="Y45" i="20"/>
  <c r="B47" i="20"/>
  <c r="G41" i="20" l="1"/>
  <c r="G43" i="20"/>
  <c r="D43" i="20" l="1"/>
  <c r="D41" i="20"/>
  <c r="E41" i="20"/>
  <c r="E43" i="20"/>
  <c r="F41" i="20"/>
  <c r="F43" i="20"/>
  <c r="J30" i="20"/>
  <c r="J43" i="20" s="1"/>
  <c r="J41" i="20" l="1"/>
  <c r="C43" i="20" l="1"/>
  <c r="C41" i="20"/>
  <c r="B30" i="20"/>
  <c r="B43" i="20" s="1"/>
  <c r="B41" i="20" l="1"/>
  <c r="AE61" i="34" l="1"/>
  <c r="HA3" i="34"/>
  <c r="AE63" i="34"/>
  <c r="B42" i="42" l="1"/>
</calcChain>
</file>

<file path=xl/connections.xml><?xml version="1.0" encoding="utf-8"?>
<connections xmlns="http://schemas.openxmlformats.org/spreadsheetml/2006/main">
  <connection id="1" name="2011ea_v6_11f_12US2_cbo5_soa_ag_state" type="6" refreshedVersion="3" background="1" saveData="1">
    <textPr codePage="437" sourceFile="C:\Users\jbeidler\Desktop\Work (local)\2011NEI summaries\Annual state post-smoke\2011ea_v6_11f_12US2_cbo5_soa_ag_state.txt" semicolon="1">
      <textFields count="3">
        <textField/>
        <textField/>
        <textField/>
      </textFields>
    </textPr>
  </connection>
  <connection id="2" name="2011ea_v6_11f_12US2_cbo5_soa_ag_state1" type="6" refreshedVersion="3" background="1" saveData="1">
    <textPr codePage="437" sourceFile="C:\Users\jbeidler\Desktop\Work (local)\2011NEI summaries\Annual state post-smoke\2011ea_v6_11f_12US2_cbo5_soa_ag_state.txt" semicolon="1">
      <textFields count="3">
        <textField/>
        <textField/>
        <textField/>
      </textFields>
    </textPr>
  </connection>
  <connection id="3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<sst xmlns="http://schemas.openxmlformats.org/spreadsheetml/2006/main" count="5723" uniqueCount="640">
  <si>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</si>
  <si>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</si>
  <si>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</si>
  <si>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</si>
  <si>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</si>
  <si>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</si>
  <si>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</si>
  <si>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</si>
  <si>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</si>
  <si>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</si>
  <si>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</si>
  <si>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</si>
  <si>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</si>
  <si>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</si>
  <si>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</si>
  <si>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</si>
  <si>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</si>
  <si>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</si>
  <si>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</si>
  <si>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</si>
  <si>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</si>
  <si>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</si>
  <si>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</si>
  <si>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</si>
  <si>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</si>
  <si>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</si>
  <si>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</si>
  <si>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</si>
  <si>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</si>
  <si>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</si>
  <si>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</si>
  <si>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</si>
  <si>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</si>
  <si>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</si>
  <si>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</si>
  <si>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</si>
  <si>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</si>
  <si>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</si>
  <si>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</si>
  <si>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</si>
  <si>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</si>
  <si>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</si>
  <si>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</si>
  <si>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</si>
  <si>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</si>
  <si>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</si>
  <si>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</si>
  <si>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</si>
  <si>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</si>
  <si>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</si>
  <si>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</si>
  <si>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</si>
  <si>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</si>
  <si>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</si>
  <si>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</si>
  <si>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</si>
  <si>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</si>
  <si>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</si>
  <si>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</si>
  <si>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</si>
  <si>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</si>
  <si>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</si>
  <si>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</si>
  <si>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</si>
  <si>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</si>
  <si>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</si>
  <si>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</si>
  <si>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</si>
  <si>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</si>
  <si>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</si>
  <si>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</si>
  <si>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</si>
  <si>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</si>
  <si>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</si>
  <si>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</si>
  <si>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</si>
  <si>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</si>
  <si>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</si>
  <si>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</si>
  <si>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</si>
  <si>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</si>
  <si>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</si>
  <si>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</si>
  <si>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</si>
  <si>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</si>
  <si>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</si>
  <si>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</si>
  <si>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</si>
  <si>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</si>
  <si>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</si>
  <si>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</si>
  <si>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</si>
  <si>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</si>
  <si>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</si>
  <si>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</si>
  <si>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</si>
  <si>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</si>
  <si>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</si>
  <si>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</si>
  <si>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</si>
  <si>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</si>
  <si>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</si>
  <si>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</si>
  <si>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</si>
  <si>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</si>
  <si>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</si>
  <si>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</si>
  <si>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</si>
  <si>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</si>
  <si>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</si>
  <si>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</si>
  <si>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</si>
  <si>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</si>
  <si>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</si>
  <si>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</si>
  <si>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</si>
  <si>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</si>
  <si>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</si>
  <si>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</si>
  <si>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</si>
  <si>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</si>
  <si>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</si>
  <si>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</si>
  <si>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</si>
  <si>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</si>
  <si>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</si>
  <si>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</si>
  <si>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</si>
  <si>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</si>
  <si>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</si>
  <si>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</si>
  <si>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</si>
  <si>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</si>
  <si>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</si>
  <si>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</si>
  <si>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</si>
  <si>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</si>
  <si>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</si>
  <si>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</si>
  <si>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</si>
  <si>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</si>
  <si>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</si>
  <si>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</si>
  <si>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</si>
  <si>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</si>
  <si>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</si>
  <si>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</si>
  <si>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</si>
  <si>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</si>
  <si>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</si>
  <si>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</si>
  <si>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</si>
  <si>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</si>
  <si>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</si>
  <si>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</si>
  <si>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</si>
  <si>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</si>
  <si>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PMFINE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</si>
  <si>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</si>
  <si>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</si>
  <si>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</si>
  <si>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</si>
  <si>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</si>
  <si>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</si>
  <si>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</si>
  <si>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</si>
  <si>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</si>
  <si>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</si>
  <si>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</si>
  <si>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</si>
  <si>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</si>
  <si>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</si>
  <si>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</si>
  <si>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</si>
  <si>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</si>
  <si>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</si>
  <si>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</si>
  <si>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</si>
  <si>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</si>
  <si>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</si>
  <si>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NAPHTHALENE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</si>
  <si>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</si>
  <si>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</si>
  <si>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</si>
  <si>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</si>
  <si>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</si>
  <si>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</si>
  <si>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</si>
  <si>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</si>
  <si>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</si>
  <si>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</si>
  <si>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</si>
  <si>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</si>
  <si>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</si>
  <si>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</si>
  <si>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</si>
  <si>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</si>
  <si>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</si>
  <si>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</si>
  <si>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</si>
  <si>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</si>
  <si>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</si>
  <si>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</si>
  <si>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</si>
  <si>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</si>
  <si>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</si>
  <si>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</si>
  <si>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</si>
  <si>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</si>
  <si>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</si>
  <si>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</si>
  <si>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</si>
  <si>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</si>
  <si>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</si>
  <si>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</si>
  <si>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nonpt</t>
  </si>
  <si>
    <t>nonroad</t>
  </si>
  <si>
    <t>ptnonipm</t>
  </si>
  <si>
    <t>rwc</t>
  </si>
  <si>
    <t>sector</t>
  </si>
  <si>
    <t>othar</t>
  </si>
  <si>
    <t>afdust</t>
  </si>
  <si>
    <t>beis</t>
  </si>
  <si>
    <t>ocean_cl2</t>
  </si>
  <si>
    <t>SMOKE TOTAL</t>
  </si>
  <si>
    <t>Low level totals (mrggrid)</t>
  </si>
  <si>
    <t>ptnonipm elevated</t>
  </si>
  <si>
    <t>othpt elevated</t>
  </si>
  <si>
    <t>Model-ready domain totals</t>
  </si>
  <si>
    <t>% diff</t>
  </si>
  <si>
    <t>CHLORINE</t>
  </si>
  <si>
    <t># State</t>
  </si>
  <si>
    <t>ptn inln ratio</t>
  </si>
  <si>
    <t>state</t>
  </si>
  <si>
    <t>Offshore to EEZ*</t>
  </si>
  <si>
    <t>* - Offshore to EEZ includes both c3marine, and the offshore oil rigs/etc from the US point inventory</t>
  </si>
  <si>
    <t>VOC**</t>
  </si>
  <si>
    <t>pt_oilgas elevated</t>
  </si>
  <si>
    <t>pt_oilgas</t>
  </si>
  <si>
    <t>ptn_og inln ratio</t>
  </si>
  <si>
    <t>Tribal</t>
  </si>
  <si>
    <t>EEZ Offshore</t>
  </si>
  <si>
    <t>ptegu elevated</t>
  </si>
  <si>
    <t>np_oilgas</t>
  </si>
  <si>
    <t>SESQ</t>
  </si>
  <si>
    <t>NR</t>
  </si>
  <si>
    <t>Offshore</t>
  </si>
  <si>
    <t>Eastern State Total</t>
  </si>
  <si>
    <t>Esatern States</t>
  </si>
  <si>
    <t>Avg molecular wt:</t>
  </si>
  <si>
    <t>Reduction</t>
  </si>
  <si>
    <t>Overall totals are provided for both the continental US ("CONUS") and the eastern states.</t>
  </si>
  <si>
    <t>Emissions are computed for each modeling sector and summarized.</t>
  </si>
  <si>
    <t>ag - agricultural ammonia emissions</t>
  </si>
  <si>
    <t>nonroad - mobile source emissions from off-road equipment</t>
  </si>
  <si>
    <t>onroad_rfl - refueling emissions from onroad vehicles</t>
  </si>
  <si>
    <t>othar - Non-US area sources</t>
  </si>
  <si>
    <t>othon - Non-US onroad sources</t>
  </si>
  <si>
    <t>onhpt - Non-US point sources</t>
  </si>
  <si>
    <t>rwc - residential wood combustion emissions</t>
  </si>
  <si>
    <t>afdust/afdust_adj - area fugitive dust emissions; afdust_adj are the emissions after metorological and land use adjustments</t>
  </si>
  <si>
    <t>onroad (plus RPD/RPV/RPP) - mobile source emissions on roads; onroad_RPD, onroad_RPV, and onroad_RPP are specific subcategories based on the type of activity data used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</si>
  <si>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</si>
  <si>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</si>
  <si>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</si>
  <si>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</si>
  <si>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</si>
  <si>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</si>
  <si>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</si>
  <si>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</si>
  <si>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</si>
  <si>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</si>
  <si>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</si>
  <si>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</si>
  <si>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</si>
  <si>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</si>
  <si>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</si>
  <si>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</si>
  <si>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</si>
  <si>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</si>
  <si>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</si>
  <si>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</si>
  <si>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</si>
  <si>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</si>
  <si>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</si>
  <si>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</si>
  <si>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</si>
  <si>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</si>
  <si>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Inventory total unspeciated Volitile Organic Compounds</t>
  </si>
  <si>
    <t>Xylenes (mixed isomers)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</si>
  <si>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</si>
  <si>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</si>
  <si>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</si>
  <si>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</si>
  <si>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</si>
  <si>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</si>
  <si>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</si>
  <si>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Ethene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</si>
  <si>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</si>
  <si>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</si>
  <si>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</si>
  <si>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</si>
  <si>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</si>
  <si>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</si>
  <si>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</si>
  <si>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</si>
  <si>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</si>
  <si>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Fine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</si>
  <si>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</si>
  <si>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</si>
  <si>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</si>
  <si>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</si>
  <si>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</si>
  <si>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</si>
  <si>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</si>
  <si>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</si>
  <si>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</si>
  <si>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</si>
  <si>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</si>
  <si>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</si>
  <si>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</si>
  <si>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</si>
  <si>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</si>
  <si>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</si>
  <si>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ACROLEI</t>
  </si>
  <si>
    <t>BUTADIE</t>
  </si>
  <si>
    <t>NAPHTH</t>
  </si>
  <si>
    <t>HGSUM</t>
  </si>
  <si>
    <t>TOLUENE</t>
  </si>
  <si>
    <t>XYLS</t>
  </si>
  <si>
    <t>MANGANESE</t>
  </si>
  <si>
    <t>NICKEL</t>
  </si>
  <si>
    <t>PAH_000E0</t>
  </si>
  <si>
    <t>PAH_176E3</t>
  </si>
  <si>
    <t>PAH_176E4</t>
  </si>
  <si>
    <t>PAH_176E5</t>
  </si>
  <si>
    <t>PAH_192E3</t>
  </si>
  <si>
    <t>PAH_880E5</t>
  </si>
  <si>
    <t>CHROMHEX_C</t>
  </si>
  <si>
    <t>CHROMHEX_F</t>
  </si>
  <si>
    <t>DIESEL_PMC</t>
  </si>
  <si>
    <t>DIESEL_PMFINE</t>
  </si>
  <si>
    <t>HGIIGAS</t>
  </si>
  <si>
    <t>HGNRVA</t>
  </si>
  <si>
    <t>MANGANESE_C</t>
  </si>
  <si>
    <t>MANGANESE_F</t>
  </si>
  <si>
    <t>NICKEL_C</t>
  </si>
  <si>
    <t>NICKEL_F</t>
  </si>
  <si>
    <t>PHGI</t>
  </si>
  <si>
    <t>TOLU</t>
  </si>
  <si>
    <t>BERYLLIUM_C</t>
  </si>
  <si>
    <t>BERYLLIUM_F</t>
  </si>
  <si>
    <t>CADMIUM_C</t>
  </si>
  <si>
    <t>CADMIUM_F</t>
  </si>
  <si>
    <t>LEAD_C</t>
  </si>
  <si>
    <t>LEAD_F</t>
  </si>
  <si>
    <t>naphth</t>
  </si>
  <si>
    <t>butadie</t>
  </si>
  <si>
    <t>acrolei</t>
  </si>
  <si>
    <t>toluene</t>
  </si>
  <si>
    <t>xyls</t>
  </si>
  <si>
    <t>lead</t>
  </si>
  <si>
    <t>manganese</t>
  </si>
  <si>
    <t>hgsum</t>
  </si>
  <si>
    <t>nickel</t>
  </si>
  <si>
    <t>beryllium</t>
  </si>
  <si>
    <t>cadmium</t>
  </si>
  <si>
    <t>chromhex</t>
  </si>
  <si>
    <t>pah000e0</t>
  </si>
  <si>
    <t>pah176e3</t>
  </si>
  <si>
    <t>pah176e4</t>
  </si>
  <si>
    <t>pah176e5</t>
  </si>
  <si>
    <t>pah880e5</t>
  </si>
  <si>
    <t>acetald</t>
  </si>
  <si>
    <t>benzene</t>
  </si>
  <si>
    <t>formald</t>
  </si>
  <si>
    <t>diff</t>
  </si>
  <si>
    <t>ACRYNITRL</t>
  </si>
  <si>
    <t>BERYLLIUM</t>
  </si>
  <si>
    <t>CADMIUM</t>
  </si>
  <si>
    <t>CARBONTET</t>
  </si>
  <si>
    <t>CHCL3</t>
  </si>
  <si>
    <t>CHROMHEX</t>
  </si>
  <si>
    <t>CL2_C2_12</t>
  </si>
  <si>
    <t>CL3_ETHE</t>
  </si>
  <si>
    <t>DICHLRBNZN</t>
  </si>
  <si>
    <t>DICLPRO13</t>
  </si>
  <si>
    <t>ETHDIBROM</t>
  </si>
  <si>
    <t>LEAD</t>
  </si>
  <si>
    <t>MECL</t>
  </si>
  <si>
    <t>PAH_114E1</t>
  </si>
  <si>
    <t>PERC</t>
  </si>
  <si>
    <t>PROPDICLR</t>
  </si>
  <si>
    <t>TTCLE1122</t>
  </si>
  <si>
    <t>VINYCHLRI</t>
  </si>
  <si>
    <t>PAH_101E2</t>
  </si>
  <si>
    <t>QUINOLINE</t>
  </si>
  <si>
    <t>PAH_176E2</t>
  </si>
  <si>
    <t>ACRYLONITRILE</t>
  </si>
  <si>
    <t>BR2_C2_12</t>
  </si>
  <si>
    <t>CL2_ME</t>
  </si>
  <si>
    <t>CL4_ETHANE1122</t>
  </si>
  <si>
    <t>CL4_ETHE</t>
  </si>
  <si>
    <t>CL_ETHE</t>
  </si>
  <si>
    <t>DICHLOROBENZENE</t>
  </si>
  <si>
    <t>DICHLOROPROPENE</t>
  </si>
  <si>
    <t>PROPDICHLORIDE</t>
  </si>
  <si>
    <t>ETOX</t>
  </si>
  <si>
    <t>MALANHYD</t>
  </si>
  <si>
    <t>TOL_DIIS</t>
  </si>
  <si>
    <t>TRIETHLAMN</t>
  </si>
  <si>
    <t>HYDRAZINE</t>
  </si>
  <si>
    <t xml:space="preserve">HEXAMTHLE  </t>
  </si>
  <si>
    <t>HEXAMETHY_DIIS</t>
  </si>
  <si>
    <t>MAL_ANHYDRIDE</t>
  </si>
  <si>
    <t>TRIETHYLAMINE</t>
  </si>
  <si>
    <t>agfire</t>
  </si>
  <si>
    <t>chromhex_c</t>
  </si>
  <si>
    <t>propdichloride</t>
  </si>
  <si>
    <t>volcanic</t>
  </si>
  <si>
    <t>form_primary</t>
  </si>
  <si>
    <t>egu inln ratio</t>
  </si>
  <si>
    <t>Note: This does not include every species, but only enough of a subset to QA the final sector merge.</t>
  </si>
  <si>
    <t>ARSENIC</t>
  </si>
  <si>
    <t>ARSENIC_C</t>
  </si>
  <si>
    <t>ARSENIC_F</t>
  </si>
  <si>
    <t>DIESEL_PMEC</t>
  </si>
  <si>
    <t>DIESEL_PMNO3</t>
  </si>
  <si>
    <t>DIESEL_PMOC</t>
  </si>
  <si>
    <t>DIESEL_PMSO4</t>
  </si>
  <si>
    <t>Inventory (2011eg)</t>
  </si>
  <si>
    <t>HEXAMTHLE</t>
  </si>
  <si>
    <t>SMOKE (2011eg_nata_v6_11g)</t>
  </si>
  <si>
    <t>ACENAPENE</t>
  </si>
  <si>
    <t>ACENAPHTY</t>
  </si>
  <si>
    <t>ANTHRACEN</t>
  </si>
  <si>
    <t>BENZAANTH</t>
  </si>
  <si>
    <t>BENZENE_INV</t>
  </si>
  <si>
    <t>BENZOAPYR</t>
  </si>
  <si>
    <t>BENZOBFLU</t>
  </si>
  <si>
    <t>BENZOGHIP</t>
  </si>
  <si>
    <t>BENZOKFLU</t>
  </si>
  <si>
    <t>BRAKEPM10</t>
  </si>
  <si>
    <t>CH4_INV</t>
  </si>
  <si>
    <t>CHRYSENE</t>
  </si>
  <si>
    <t>CO2_INV</t>
  </si>
  <si>
    <t>CO_INV</t>
  </si>
  <si>
    <t>DIBENZAHA</t>
  </si>
  <si>
    <t>ETHANOL</t>
  </si>
  <si>
    <t>FLUORANTH</t>
  </si>
  <si>
    <t>FLUORENE</t>
  </si>
  <si>
    <t>HG</t>
  </si>
  <si>
    <t>HGIIGAS_INV</t>
  </si>
  <si>
    <t>HONO_INV</t>
  </si>
  <si>
    <t>INDENO123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</si>
  <si>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</si>
  <si>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</si>
  <si>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</si>
  <si>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</si>
  <si>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</si>
  <si>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</si>
  <si>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</si>
  <si>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</si>
  <si>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PYRENE</t>
  </si>
  <si>
    <t>SO2_INV</t>
  </si>
  <si>
    <t>TIREPM10</t>
  </si>
  <si>
    <t>diesel_pmec</t>
  </si>
  <si>
    <t>SMOKE adjusted (2011ef_v6_11g)</t>
  </si>
  <si>
    <t>adj/unadj</t>
  </si>
  <si>
    <t># FIPS</t>
  </si>
  <si>
    <t>Canada total</t>
  </si>
  <si>
    <t>othafdust</t>
  </si>
  <si>
    <t>SMOKE (2011eg_v6_11g)</t>
  </si>
  <si>
    <t>Difference</t>
  </si>
  <si>
    <t>Baja Calif</t>
  </si>
  <si>
    <t>no fire 2-D</t>
  </si>
  <si>
    <t>no beis 2-D</t>
  </si>
  <si>
    <t>SMOKE (201fa_nata_cb6cmaq_14j, onroad+onroad_ca_adj)</t>
  </si>
  <si>
    <t>ACET</t>
  </si>
  <si>
    <t>BENZ</t>
  </si>
  <si>
    <t>ETHY</t>
  </si>
  <si>
    <t>ETHYLBENZ</t>
  </si>
  <si>
    <t>ETHYLB_INV</t>
  </si>
  <si>
    <t>HEXANE</t>
  </si>
  <si>
    <t>HEXANE_INV</t>
  </si>
  <si>
    <t>KET</t>
  </si>
  <si>
    <t>MTBE</t>
  </si>
  <si>
    <t>PROPIONAL</t>
  </si>
  <si>
    <t>PRPA</t>
  </si>
  <si>
    <t>STYRENE</t>
  </si>
  <si>
    <t>STYRENE_INV</t>
  </si>
  <si>
    <t>TOG_INV</t>
  </si>
  <si>
    <t>TRMEPN224</t>
  </si>
  <si>
    <t>XYLENES</t>
  </si>
  <si>
    <t>butadiene13</t>
  </si>
  <si>
    <t>DIESEL_PM10</t>
  </si>
  <si>
    <t>DIESEL_PM25</t>
  </si>
  <si>
    <t>NAPH</t>
  </si>
  <si>
    <t>SOAALK</t>
  </si>
  <si>
    <t>XYLMN</t>
  </si>
  <si>
    <t>Inventory (2014fa_nata)</t>
  </si>
  <si>
    <t>SMOKE (2014fa_nata_cb6cmaq_14j)</t>
  </si>
  <si>
    <t>SMOKE (2011el_cb6v2_v6_11g)</t>
  </si>
  <si>
    <t>VOC sum</t>
  </si>
  <si>
    <t>Inventory (2014fa)</t>
  </si>
  <si>
    <t>onroad_mex</t>
  </si>
  <si>
    <t>onroad_can</t>
  </si>
  <si>
    <t>onroad (all US)</t>
  </si>
  <si>
    <t>SMOKE unadjusted (2014fa_nata_cb6cmaq_14j)</t>
  </si>
  <si>
    <t>SMOKE (2014fa_nata)</t>
  </si>
  <si>
    <t>pah192e3</t>
  </si>
  <si>
    <t>rail</t>
  </si>
  <si>
    <t>cmv</t>
  </si>
  <si>
    <t>ACRYLONITRL</t>
  </si>
  <si>
    <t>ACETONIT</t>
  </si>
  <si>
    <t>CHLOROPRENE</t>
  </si>
  <si>
    <t>ACRYLCACID</t>
  </si>
  <si>
    <t>CARBNYLSUL</t>
  </si>
  <si>
    <t>MTHYLCHLRD</t>
  </si>
  <si>
    <t>SMOKE adjusted (2014fa_nata)</t>
  </si>
  <si>
    <t>SMOKE unadjusted (2014fa_nata)</t>
  </si>
  <si>
    <t>fipsst</t>
  </si>
  <si>
    <t>ACETONITRILE</t>
  </si>
  <si>
    <t>METHCHLORIDE</t>
  </si>
  <si>
    <t>ACRYLICACID</t>
  </si>
  <si>
    <t>CARBSULFIDE</t>
  </si>
  <si>
    <t>post-SMOKE larger because of secondary benzene</t>
  </si>
  <si>
    <t>ptagfire</t>
  </si>
  <si>
    <t>** - included pre-speciated inventory VOC in Canada, which for CB6-CMAQ is summed to total VOC and re-speciated</t>
  </si>
  <si>
    <t>Inventory (offshore 2014fa, Canada 2011v2 future, Mexico 2014fa)</t>
  </si>
  <si>
    <t>SMOKE (2014fa)</t>
  </si>
  <si>
    <t xml:space="preserve">#        </t>
  </si>
  <si>
    <t xml:space="preserve"> [moles/yr]   </t>
  </si>
  <si>
    <t xml:space="preserve"> [g/yr]       </t>
  </si>
  <si>
    <t xml:space="preserve"> [tons/yr]    </t>
  </si>
  <si>
    <t xml:space="preserve"> [moles/yr]      </t>
  </si>
  <si>
    <t xml:space="preserve"> [moles/yr]</t>
  </si>
  <si>
    <t>#Elevstat</t>
  </si>
  <si>
    <t xml:space="preserve"> ALDX         </t>
  </si>
  <si>
    <t xml:space="preserve"> S-BENZ       </t>
  </si>
  <si>
    <t xml:space="preserve"> BUTADIENE13  </t>
  </si>
  <si>
    <t xml:space="preserve"> CHROMHEX_C   </t>
  </si>
  <si>
    <t xml:space="preserve"> CL2          </t>
  </si>
  <si>
    <t xml:space="preserve"> CL2_C2_12    </t>
  </si>
  <si>
    <t xml:space="preserve"> S-CO         </t>
  </si>
  <si>
    <t xml:space="preserve"> DIESEL_PMEC  </t>
  </si>
  <si>
    <t xml:space="preserve"> FORM_PRIMARY </t>
  </si>
  <si>
    <t xml:space="preserve"> S-HCL        </t>
  </si>
  <si>
    <t xml:space="preserve"> S-HEXANE     </t>
  </si>
  <si>
    <t xml:space="preserve"> HGNRVA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</si>
  <si>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</si>
  <si>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</si>
  <si>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</si>
  <si>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</si>
  <si>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S-PAH_880E5  </t>
  </si>
  <si>
    <t xml:space="preserve"> PCL          </t>
  </si>
  <si>
    <t xml:space="preserve"> PEC          </t>
  </si>
  <si>
    <t xml:space="preserve"> S-PMC        </t>
  </si>
  <si>
    <t xml:space="preserve"> PNH4         </t>
  </si>
  <si>
    <t xml:space="preserve"> PNO3         </t>
  </si>
  <si>
    <t xml:space="preserve"> POC          </t>
  </si>
  <si>
    <t xml:space="preserve"> S-PROPDICHLORIDE</t>
  </si>
  <si>
    <t xml:space="preserve"> PSO4         </t>
  </si>
  <si>
    <t xml:space="preserve"> PTI          </t>
  </si>
  <si>
    <t xml:space="preserve"> S-SO2        </t>
  </si>
  <si>
    <t xml:space="preserve"> SULF         </t>
  </si>
  <si>
    <t xml:space="preserve"> TOLU         </t>
  </si>
  <si>
    <t xml:space="preserve"> S-XYLENES</t>
  </si>
  <si>
    <t xml:space="preserve">       E</t>
  </si>
  <si>
    <t xml:space="preserve">       L</t>
  </si>
  <si>
    <t>due to lumped polls in inventory with INVTABLE factor &lt; 1</t>
  </si>
  <si>
    <t>xylenes</t>
  </si>
  <si>
    <t>othpt (all inline)</t>
  </si>
  <si>
    <t>ptfire_s</t>
  </si>
  <si>
    <t>ptfire_f (all inline)</t>
  </si>
  <si>
    <t>ptegu (all inline)</t>
  </si>
  <si>
    <t>ptfire_f elevated</t>
  </si>
  <si>
    <t>Canada Unknown</t>
  </si>
  <si>
    <t>Unknown</t>
  </si>
  <si>
    <t>ptfire_mxca (all inline)</t>
  </si>
  <si>
    <t>ptfire_mxca elevated</t>
  </si>
  <si>
    <t>SMOKE (2014fa_nata - UNC srg rerun)</t>
  </si>
  <si>
    <t>SMOKE (2014fa_nata rerun)</t>
  </si>
  <si>
    <t>Sector</t>
  </si>
  <si>
    <t>afdust_adj</t>
  </si>
  <si>
    <t>onroad</t>
  </si>
  <si>
    <t>ptegu</t>
  </si>
  <si>
    <t>ptfire_f</t>
  </si>
  <si>
    <t>TOTAL no beis</t>
  </si>
  <si>
    <t>TOTAL w/beis</t>
  </si>
  <si>
    <t>Includes Tribal Data for point only. Does not include CMV offshore (that's in the Canada/Mexico/offshore table). Onroad is the sum of onroad+onroad_ca_adj. Ptegu NOX/SO2 are post-SMOKE.</t>
  </si>
  <si>
    <r>
      <rPr>
        <b/>
        <sz val="11"/>
        <color theme="1"/>
        <rFont val="Calibri"/>
        <family val="2"/>
        <scheme val="minor"/>
      </rPr>
      <t xml:space="preserve">2014fa_nata_cb6cmaq_14j </t>
    </r>
    <r>
      <rPr>
        <sz val="11"/>
        <color theme="1"/>
        <rFont val="Calibri"/>
        <family val="2"/>
        <scheme val="minor"/>
      </rPr>
      <t>case CAPs by sector from EMF/inventory summaries</t>
    </r>
  </si>
  <si>
    <t>Canada othafdust</t>
  </si>
  <si>
    <t>Canada othar</t>
  </si>
  <si>
    <t>Canada othpt</t>
  </si>
  <si>
    <t>Canada ptfire_mxca</t>
  </si>
  <si>
    <t>Canada onroad_can</t>
  </si>
  <si>
    <t>Canada subtotal</t>
  </si>
  <si>
    <t>Mexico othar</t>
  </si>
  <si>
    <t>Mexico othpt</t>
  </si>
  <si>
    <t>Mexico ptfire_mxca</t>
  </si>
  <si>
    <t>Mexico onroad_mex</t>
  </si>
  <si>
    <t>Mexico subtotal</t>
  </si>
  <si>
    <t>Non-US totals (12US2 only), including CMV offshore (cmv Offshore is C1/C2 only; othpt Offshore includes C3 as well as offshore point from NEI)</t>
  </si>
  <si>
    <t>Can/Mex/offshore total</t>
  </si>
  <si>
    <t>APIN</t>
  </si>
  <si>
    <t>BPIN</t>
  </si>
  <si>
    <t>VOC_BEIS</t>
  </si>
  <si>
    <t>TOTAL</t>
  </si>
  <si>
    <t>SMOKE (2014fa_nata) - US only</t>
  </si>
  <si>
    <t>Continental US totals</t>
  </si>
  <si>
    <t>Offshore cmv</t>
  </si>
  <si>
    <t>Offshore othpt</t>
  </si>
  <si>
    <t>1,3-Butadiene</t>
  </si>
  <si>
    <t xml:space="preserve">Includes Tribal Data for point only. Does not include CMV offshore (that's in the Canada/Mexico/offshore table). Onroad is the sum of onroad+onroad_ca_adj. </t>
  </si>
  <si>
    <r>
      <rPr>
        <b/>
        <sz val="11"/>
        <color theme="1"/>
        <rFont val="Calibri"/>
        <family val="2"/>
        <scheme val="minor"/>
      </rPr>
      <t xml:space="preserve">2014fa_nata_cb6cmaq_14j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</si>
  <si>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t>Diesel PM10</t>
  </si>
  <si>
    <t>Diesel PM2.5</t>
  </si>
  <si>
    <t>Chromium Hex</t>
  </si>
  <si>
    <t>Arsenic</t>
  </si>
  <si>
    <t>Cadmium</t>
  </si>
  <si>
    <t>Nickel</t>
  </si>
  <si>
    <t>VOC HAPs = post-SMOKE, including secondary (speciated) NBAFM, including in non-US areas.</t>
  </si>
  <si>
    <t>State totals, no biogenics, no ptfires.</t>
  </si>
  <si>
    <t>X</t>
  </si>
  <si>
    <t>Tribal Data (point)</t>
  </si>
  <si>
    <t>Eastern state?</t>
  </si>
  <si>
    <r>
      <rPr>
        <b/>
        <sz val="11"/>
        <color theme="1"/>
        <rFont val="Calibri"/>
        <family val="2"/>
        <scheme val="minor"/>
      </rPr>
      <t>2014fa</t>
    </r>
    <r>
      <rPr>
        <sz val="11"/>
        <color theme="1"/>
        <rFont val="Calibri"/>
        <family val="2"/>
        <scheme val="minor"/>
      </rPr>
      <t xml:space="preserve"> Anthropogenic state totals. 
CAPs and non-VOC HAPs are inventory-level except onroad (SMOKE-MOVES), afdust (post-adjusted), and ptegu NOX/SO2 (CEM). VOC HAPs are post-SMOKE and include contributions from speciation.</t>
    </r>
  </si>
  <si>
    <t>State totals including biogenics.</t>
  </si>
  <si>
    <t>agfire - nonpoint emissions from agricultural fires</t>
  </si>
  <si>
    <t xml:space="preserve">beis - emissions from natural sources computed with Biogenic Emissions Inventory System </t>
  </si>
  <si>
    <t>ptagfire - Point source agricultural fires</t>
  </si>
  <si>
    <t>ptfire_f - Point source wild and prescribed fire emissions - flaming only</t>
  </si>
  <si>
    <t>ptfire_s - Point source wild and prescribed fire emissions - smoldering only</t>
  </si>
  <si>
    <t>cmv - C1, C2, and C3 (ocean going vessel ) commerical marine emissions</t>
  </si>
  <si>
    <t>nonpt - nonpoint (county-level) emissions not included in other sectors</t>
  </si>
  <si>
    <t xml:space="preserve">ptegu - Emissions from EGUs </t>
  </si>
  <si>
    <t>ptnonipm - Point source emissions not included in ptegu or pt_oilgas</t>
  </si>
  <si>
    <t>pt_oilgas - oil and gas production-related emissions from point sources</t>
  </si>
  <si>
    <t>np_oilgas - oil and gas production-related emissions from nonpoint 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</si>
</sst>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0.000E+00"/>
    <numFmt numFmtId="170" formatCode="#,##0.0000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7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11" fontId="0" fillId="0" borderId="0" xfId="0" applyNumberFormat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0" xfId="0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0" fontId="26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7" fillId="0" borderId="0" xfId="0" applyNumberFormat="1" applyFont="1"/>
    <xf numFmtId="43" fontId="0" fillId="0" borderId="0" xfId="75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8" fillId="0" borderId="0" xfId="0" applyFont="1"/>
    <xf numFmtId="3" fontId="29" fillId="0" borderId="0" xfId="0" applyNumberFormat="1" applyFont="1"/>
    <xf numFmtId="0" fontId="30" fillId="0" borderId="0" xfId="0" applyFont="1"/>
    <xf numFmtId="3" fontId="31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2" fillId="0" borderId="0" xfId="0" applyFont="1"/>
    <xf numFmtId="0" fontId="0" fillId="34" borderId="0" xfId="0" applyFill="1"/>
    <xf numFmtId="0" fontId="0" fillId="0" borderId="0" xfId="0" applyNumberFormat="1" applyFont="1"/>
    <xf numFmtId="0" fontId="33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4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5" borderId="0" xfId="42" applyFont="1" applyFill="1"/>
    <xf numFmtId="0" fontId="18" fillId="34" borderId="0" xfId="42" applyFont="1" applyFill="1"/>
    <xf numFmtId="3" fontId="18" fillId="34" borderId="0" xfId="42" applyNumberFormat="1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0" fontId="34" fillId="0" borderId="0" xfId="0" applyFont="1"/>
    <xf numFmtId="0" fontId="35" fillId="0" borderId="0" xfId="0" applyFont="1"/>
    <xf numFmtId="0" fontId="0" fillId="0" borderId="0" xfId="0" applyAlignment="1">
      <alignment wrapText="1"/>
    </xf>
    <xf numFmtId="3" fontId="0" fillId="0" borderId="0" xfId="75" applyNumberFormat="1" applyFont="1"/>
    <xf numFmtId="0" fontId="0" fillId="0" borderId="0" xfId="0" applyAlignment="1">
      <alignment horizontal="left" wrapText="1"/>
    </xf>
  </cellXfs>
  <cellStyles count="76">
    <cellStyle name="20% - Accent1" xfId="19" builtinId="30" customBuiltin="1"/>
    <cellStyle name="20% - Accent1 2" xfId="53"/>
    <cellStyle name="20% - Accent2" xfId="23" builtinId="34" customBuiltin="1"/>
    <cellStyle name="20% - Accent2 2" xfId="54"/>
    <cellStyle name="20% - Accent3" xfId="27" builtinId="38" customBuiltin="1"/>
    <cellStyle name="20% - Accent3 2" xfId="55"/>
    <cellStyle name="20% - Accent4" xfId="31" builtinId="42" customBuiltin="1"/>
    <cellStyle name="20% - Accent4 2" xfId="56"/>
    <cellStyle name="20% - Accent5" xfId="35" builtinId="46" customBuiltin="1"/>
    <cellStyle name="20% - Accent5 2" xfId="57"/>
    <cellStyle name="20% - Accent6" xfId="39" builtinId="50" customBuiltin="1"/>
    <cellStyle name="20% - Accent6 2" xfId="58"/>
    <cellStyle name="40% - Accent1" xfId="20" builtinId="31" customBuiltin="1"/>
    <cellStyle name="40% - Accent1 2" xfId="59"/>
    <cellStyle name="40% - Accent2" xfId="24" builtinId="35" customBuiltin="1"/>
    <cellStyle name="40% - Accent2 2" xfId="60"/>
    <cellStyle name="40% - Accent3" xfId="28" builtinId="39" customBuiltin="1"/>
    <cellStyle name="40% - Accent3 2" xfId="61"/>
    <cellStyle name="40% - Accent4" xfId="32" builtinId="43" customBuiltin="1"/>
    <cellStyle name="40% - Accent4 2" xfId="62"/>
    <cellStyle name="40% - Accent5" xfId="36" builtinId="47" customBuiltin="1"/>
    <cellStyle name="40% - Accent5 2" xfId="63"/>
    <cellStyle name="40% - Accent6" xfId="40" builtinId="51" customBuiltin="1"/>
    <cellStyle name="40% - Accent6 2" xfId="6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5"/>
    <cellStyle name="Normal 3" xfId="43"/>
    <cellStyle name="Normal 4" xfId="47"/>
    <cellStyle name="Normal 5" xfId="48"/>
    <cellStyle name="Normal 5 2" xfId="51"/>
    <cellStyle name="Normal 5 2 2" xfId="65"/>
    <cellStyle name="Normal 5 3" xfId="52"/>
    <cellStyle name="Normal 5 3 2" xfId="66"/>
    <cellStyle name="Normal 5 4" xfId="67"/>
    <cellStyle name="Normal 6" xfId="68"/>
    <cellStyle name="Normal 7" xfId="69"/>
    <cellStyle name="Normal 8" xfId="46"/>
    <cellStyle name="Note" xfId="15" builtinId="10" customBuiltin="1"/>
    <cellStyle name="Note 2" xfId="50"/>
    <cellStyle name="Note 2 2" xfId="70"/>
    <cellStyle name="Note 3" xfId="49"/>
    <cellStyle name="Note 3 2" xfId="71"/>
    <cellStyle name="Note 4" xfId="72"/>
    <cellStyle name="Output" xfId="10" builtinId="21" customBuiltin="1"/>
    <cellStyle name="Percent" xfId="74" builtinId="5"/>
    <cellStyle name="Percent 2" xfId="73"/>
    <cellStyle name="Percent 3" xfId="44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annual_2011ea_v6_11f_afdust_12US2_cmaq_cb05_soa_state" connectionId="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annual_2011ea_v6_11f_c3marine_12US2_cbo5_soa_state" connectionId="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annual_2011_draft_ptfire_12US2_cbo5_soa" connectionId="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annual_2011_draft_ptfire_12US2_cbo5_soa" connectionId="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annual_2011ea_v6_11f_ptipm_12US2_cbo5_soa_state_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annual_2011ea_v6_11f_ptipm_12US2_cbo5_soa_state" connectionId="2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annual_2011ea_v6_11f_ptipm_12US2_cbo5_soa_state" connectionId="2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annual_2011ea_v6_11f_ptnonipm_12US2_cbo5_soa_state" connectionId="2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annual_2011ea_v6_11f_rwc_12US2_cbo5_soa_state" connectionId="2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annual_2011ea_v6_11f_othar_12US2_cmaq_cb05_soa_state_1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annual_2011ea_v6_11f_othar_12US2_cmaq_cb05_soa_state" connectionId="1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nnual_2011ea_v6_11f_afdust_12US2_cmaq_cb05_soa_state_1" connectionId="7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annual_2011ea_v6_11f_othon_12US2_cmaq_cb05_soa_state" connectionId="1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annual_2011ea_v6_11f_othon_12US2_cmaq_cb05_soa_state_1" connectionId="1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annual_2011ea_v6_11f_othon_12US2_cmaq_cb05_soa_state" connectionId="1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annual_2011ea_v6_11f_othpt_12US2_cmaq_cb05_soa_state_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annual_2011ea_v6_11f_othpt_12US2_cmaq_cb05_soa_state" connectionId="1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annual_2011ea_v6_11f_afdust_12US2_cmaq_cb05_soa_state" connectionId="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annual_2011ea_v6_11f_othar_12US2_cmaq_cb05_soa_state" connectionId="1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011ea_v6_11f_12US2_cbo5_soa_ag_state_1" connectionId="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2011ea_v6_11f_12US2_cbo5_soa_ag_state" connectionId="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nnual_2011ea_v6_11f_c1c2rail_12US2_cbo5_soa_state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nnual_2011ea_v6_11f_ptipm_12US2_cbo5_soa_state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annual_2011ea_v6_11f_nonpt_12US2_cbo5_soa_state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annual_2011ea_v6_11f_nonpt_12US2_cbo5_soa_state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annual_2011ea_v6_11f_nonroad_12US2_cbo5_soa_state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queryTable" Target="../queryTables/queryTable1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queryTable" Target="../queryTables/queryTable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tabSelected="1" topLeftCell="A7" workbookViewId="0">
      <selection activeCell="A25" sqref="A25"/>
    </sheetView>
  </sheetViews>
  <sheetFormatPr defaultRowHeight="14.4" x14ac:dyDescent="0.3"/>
  <cols>
    <col min="1" max="1" width="16" customWidth="1"/>
  </cols>
  <sheetData>
    <row r="1" spans="1:1" x14ac:dyDescent="0.3">
      <c r="A1" s="29" t="s">
        <v>262</v>
      </c>
    </row>
    <row r="2" spans="1:1" s="29" customFormat="1" x14ac:dyDescent="0.3">
      <c r="A2" s="29" t="s">
        <v>251</v>
      </c>
    </row>
    <row r="3" spans="1:1" s="29" customFormat="1" x14ac:dyDescent="0.3">
      <c r="A3" s="29" t="s">
        <v>252</v>
      </c>
    </row>
    <row r="5" spans="1:1" x14ac:dyDescent="0.3">
      <c r="A5" s="2" t="s">
        <v>263</v>
      </c>
    </row>
    <row r="6" spans="1:1" ht="15.6" x14ac:dyDescent="0.3">
      <c r="A6" s="50" t="s">
        <v>260</v>
      </c>
    </row>
    <row r="7" spans="1:1" ht="15.6" x14ac:dyDescent="0.3">
      <c r="A7" s="50" t="s">
        <v>253</v>
      </c>
    </row>
    <row r="8" spans="1:1" s="29" customFormat="1" ht="15.6" x14ac:dyDescent="0.3">
      <c r="A8" s="50" t="s">
        <v>629</v>
      </c>
    </row>
    <row r="9" spans="1:1" ht="15.6" x14ac:dyDescent="0.3">
      <c r="A9" s="50" t="s">
        <v>630</v>
      </c>
    </row>
    <row r="10" spans="1:1" ht="15.6" x14ac:dyDescent="0.3">
      <c r="A10" s="50" t="s">
        <v>634</v>
      </c>
    </row>
    <row r="11" spans="1:1" ht="15.6" x14ac:dyDescent="0.3">
      <c r="A11" s="50" t="s">
        <v>635</v>
      </c>
    </row>
    <row r="12" spans="1:1" ht="15.6" x14ac:dyDescent="0.3">
      <c r="A12" s="50" t="s">
        <v>254</v>
      </c>
    </row>
    <row r="13" spans="1:1" ht="15.6" x14ac:dyDescent="0.3">
      <c r="A13" s="50" t="s">
        <v>261</v>
      </c>
    </row>
    <row r="14" spans="1:1" ht="15.6" x14ac:dyDescent="0.3">
      <c r="A14" s="50" t="s">
        <v>255</v>
      </c>
    </row>
    <row r="15" spans="1:1" ht="15.6" x14ac:dyDescent="0.3">
      <c r="A15" s="50" t="s">
        <v>256</v>
      </c>
    </row>
    <row r="16" spans="1:1" ht="15.6" x14ac:dyDescent="0.3">
      <c r="A16" s="50" t="s">
        <v>257</v>
      </c>
    </row>
    <row r="17" spans="1:2" ht="15.6" x14ac:dyDescent="0.3">
      <c r="A17" s="50" t="s">
        <v>258</v>
      </c>
    </row>
    <row r="18" spans="1:2" s="29" customFormat="1" ht="15.6" x14ac:dyDescent="0.3">
      <c r="A18" s="50" t="s">
        <v>631</v>
      </c>
    </row>
    <row r="19" spans="1:2" ht="15.6" x14ac:dyDescent="0.3">
      <c r="A19" s="50" t="s">
        <v>632</v>
      </c>
    </row>
    <row r="20" spans="1:2" s="29" customFormat="1" ht="15.6" x14ac:dyDescent="0.3">
      <c r="A20" s="50" t="s">
        <v>633</v>
      </c>
    </row>
    <row r="21" spans="1:2" ht="15.6" x14ac:dyDescent="0.3">
      <c r="A21" s="50" t="s">
        <v>636</v>
      </c>
    </row>
    <row r="22" spans="1:2" ht="15.6" x14ac:dyDescent="0.3">
      <c r="A22" s="50" t="s">
        <v>637</v>
      </c>
    </row>
    <row r="23" spans="1:2" ht="15.6" x14ac:dyDescent="0.3">
      <c r="A23" s="50" t="s">
        <v>638</v>
      </c>
    </row>
    <row r="24" spans="1:2" ht="15.6" x14ac:dyDescent="0.3">
      <c r="A24" s="50" t="s">
        <v>639</v>
      </c>
    </row>
    <row r="25" spans="1:2" ht="15.6" x14ac:dyDescent="0.3">
      <c r="A25" s="50" t="s">
        <v>259</v>
      </c>
    </row>
    <row r="27" spans="1:2" ht="15.6" x14ac:dyDescent="0.3">
      <c r="A27" s="53" t="s">
        <v>321</v>
      </c>
    </row>
    <row r="28" spans="1:2" ht="15.6" x14ac:dyDescent="0.3">
      <c r="A28" s="51" t="s">
        <v>178</v>
      </c>
      <c r="B28" s="51" t="s">
        <v>319</v>
      </c>
    </row>
    <row r="29" spans="1:2" ht="15.6" x14ac:dyDescent="0.3">
      <c r="A29" s="50" t="s">
        <v>130</v>
      </c>
      <c r="B29" s="52" t="s">
        <v>294</v>
      </c>
    </row>
    <row r="30" spans="1:2" ht="15.6" x14ac:dyDescent="0.3">
      <c r="A30" s="50" t="s">
        <v>131</v>
      </c>
      <c r="B30" s="50" t="s">
        <v>318</v>
      </c>
    </row>
    <row r="31" spans="1:2" ht="15.6" x14ac:dyDescent="0.3">
      <c r="A31" s="50" t="s">
        <v>132</v>
      </c>
      <c r="B31" s="50" t="s">
        <v>293</v>
      </c>
    </row>
    <row r="32" spans="1:2" ht="15.6" x14ac:dyDescent="0.3">
      <c r="A32" s="50" t="s">
        <v>64</v>
      </c>
      <c r="B32" s="50" t="s">
        <v>282</v>
      </c>
    </row>
    <row r="33" spans="1:2" ht="15.6" x14ac:dyDescent="0.3">
      <c r="A33" s="50" t="s">
        <v>179</v>
      </c>
      <c r="B33" s="50" t="s">
        <v>310</v>
      </c>
    </row>
    <row r="34" spans="1:2" ht="15.6" x14ac:dyDescent="0.3">
      <c r="A34" s="50" t="s">
        <v>133</v>
      </c>
      <c r="B34" s="50" t="s">
        <v>311</v>
      </c>
    </row>
    <row r="35" spans="1:2" ht="15.6" x14ac:dyDescent="0.3">
      <c r="A35" s="50" t="s">
        <v>134</v>
      </c>
      <c r="B35" s="50" t="s">
        <v>312</v>
      </c>
    </row>
    <row r="36" spans="1:2" ht="15.6" x14ac:dyDescent="0.3">
      <c r="A36" s="50" t="s">
        <v>59</v>
      </c>
      <c r="B36" s="50" t="s">
        <v>283</v>
      </c>
    </row>
    <row r="37" spans="1:2" ht="15.6" x14ac:dyDescent="0.3">
      <c r="A37" s="50" t="s">
        <v>135</v>
      </c>
      <c r="B37" s="52" t="s">
        <v>297</v>
      </c>
    </row>
    <row r="38" spans="1:2" ht="15.6" x14ac:dyDescent="0.3">
      <c r="A38" s="50" t="s">
        <v>136</v>
      </c>
      <c r="B38" s="50" t="s">
        <v>296</v>
      </c>
    </row>
    <row r="39" spans="1:2" ht="15.6" x14ac:dyDescent="0.3">
      <c r="A39" s="50" t="s">
        <v>137</v>
      </c>
      <c r="B39" s="50" t="s">
        <v>291</v>
      </c>
    </row>
    <row r="40" spans="1:2" ht="15.6" x14ac:dyDescent="0.3">
      <c r="A40" s="50" t="s">
        <v>138</v>
      </c>
      <c r="B40" s="52" t="s">
        <v>298</v>
      </c>
    </row>
    <row r="41" spans="1:2" ht="15.6" x14ac:dyDescent="0.3">
      <c r="A41" s="50" t="s">
        <v>139</v>
      </c>
      <c r="B41" s="52" t="s">
        <v>299</v>
      </c>
    </row>
    <row r="42" spans="1:2" ht="15.6" x14ac:dyDescent="0.3">
      <c r="A42" s="50" t="s">
        <v>66</v>
      </c>
      <c r="B42" s="52" t="s">
        <v>317</v>
      </c>
    </row>
    <row r="43" spans="1:2" ht="15.6" x14ac:dyDescent="0.3">
      <c r="A43" s="50" t="s">
        <v>140</v>
      </c>
      <c r="B43" s="50" t="s">
        <v>290</v>
      </c>
    </row>
    <row r="44" spans="1:2" ht="15.6" x14ac:dyDescent="0.3">
      <c r="A44" s="50" t="s">
        <v>141</v>
      </c>
      <c r="B44" s="50" t="s">
        <v>295</v>
      </c>
    </row>
    <row r="45" spans="1:2" ht="15.6" x14ac:dyDescent="0.3">
      <c r="A45" s="50" t="s">
        <v>142</v>
      </c>
      <c r="B45" s="52" t="s">
        <v>300</v>
      </c>
    </row>
    <row r="46" spans="1:2" ht="15.6" x14ac:dyDescent="0.3">
      <c r="A46" s="50" t="s">
        <v>143</v>
      </c>
      <c r="B46" s="52" t="s">
        <v>301</v>
      </c>
    </row>
    <row r="47" spans="1:2" ht="15.6" x14ac:dyDescent="0.3">
      <c r="A47" s="50" t="s">
        <v>180</v>
      </c>
      <c r="B47" s="50" t="s">
        <v>309</v>
      </c>
    </row>
    <row r="48" spans="1:2" ht="15.6" x14ac:dyDescent="0.3">
      <c r="A48" s="50" t="s">
        <v>57</v>
      </c>
      <c r="B48" s="50" t="s">
        <v>284</v>
      </c>
    </row>
    <row r="49" spans="1:2" ht="15.6" x14ac:dyDescent="0.3">
      <c r="A49" s="50" t="s">
        <v>127</v>
      </c>
      <c r="B49" s="50" t="s">
        <v>285</v>
      </c>
    </row>
    <row r="50" spans="1:2" ht="15.6" x14ac:dyDescent="0.3">
      <c r="A50" s="50" t="s">
        <v>144</v>
      </c>
      <c r="B50" s="52" t="s">
        <v>302</v>
      </c>
    </row>
    <row r="51" spans="1:2" ht="15.6" x14ac:dyDescent="0.3">
      <c r="A51" s="50" t="s">
        <v>145</v>
      </c>
      <c r="B51" s="52" t="s">
        <v>303</v>
      </c>
    </row>
    <row r="52" spans="1:2" ht="15.6" x14ac:dyDescent="0.3">
      <c r="A52" s="50" t="s">
        <v>245</v>
      </c>
      <c r="B52" s="50" t="s">
        <v>313</v>
      </c>
    </row>
    <row r="53" spans="1:2" ht="15.6" x14ac:dyDescent="0.3">
      <c r="A53" s="50" t="s">
        <v>146</v>
      </c>
      <c r="B53" s="50" t="s">
        <v>314</v>
      </c>
    </row>
    <row r="54" spans="1:2" ht="15.6" x14ac:dyDescent="0.3">
      <c r="A54" s="50" t="s">
        <v>147</v>
      </c>
      <c r="B54" s="52" t="s">
        <v>304</v>
      </c>
    </row>
    <row r="55" spans="1:2" ht="15.6" x14ac:dyDescent="0.3">
      <c r="A55" s="50" t="s">
        <v>148</v>
      </c>
      <c r="B55" s="52" t="s">
        <v>271</v>
      </c>
    </row>
    <row r="56" spans="1:2" ht="15.6" x14ac:dyDescent="0.3">
      <c r="A56" s="50" t="s">
        <v>149</v>
      </c>
      <c r="B56" s="52" t="s">
        <v>305</v>
      </c>
    </row>
    <row r="57" spans="1:2" ht="15.6" x14ac:dyDescent="0.3">
      <c r="A57" s="50" t="s">
        <v>150</v>
      </c>
      <c r="B57" s="52" t="s">
        <v>272</v>
      </c>
    </row>
    <row r="58" spans="1:2" ht="15.6" x14ac:dyDescent="0.3">
      <c r="A58" s="50" t="s">
        <v>151</v>
      </c>
      <c r="B58" s="52" t="s">
        <v>269</v>
      </c>
    </row>
    <row r="59" spans="1:2" ht="15.6" x14ac:dyDescent="0.3">
      <c r="A59" s="50" t="s">
        <v>152</v>
      </c>
      <c r="B59" s="52" t="s">
        <v>264</v>
      </c>
    </row>
    <row r="60" spans="1:2" ht="15.6" x14ac:dyDescent="0.3">
      <c r="A60" s="50" t="s">
        <v>153</v>
      </c>
      <c r="B60" s="52" t="s">
        <v>273</v>
      </c>
    </row>
    <row r="61" spans="1:2" ht="15.6" x14ac:dyDescent="0.3">
      <c r="A61" s="50" t="s">
        <v>154</v>
      </c>
      <c r="B61" s="52" t="s">
        <v>279</v>
      </c>
    </row>
    <row r="62" spans="1:2" ht="15.6" x14ac:dyDescent="0.3">
      <c r="A62" s="50" t="s">
        <v>155</v>
      </c>
      <c r="B62" s="52" t="s">
        <v>277</v>
      </c>
    </row>
    <row r="63" spans="1:2" ht="15.6" x14ac:dyDescent="0.3">
      <c r="A63" s="50" t="s">
        <v>156</v>
      </c>
      <c r="B63" s="52" t="s">
        <v>306</v>
      </c>
    </row>
    <row r="64" spans="1:2" ht="15.6" x14ac:dyDescent="0.3">
      <c r="A64" s="50" t="s">
        <v>157</v>
      </c>
      <c r="B64" s="52" t="s">
        <v>307</v>
      </c>
    </row>
    <row r="65" spans="1:2" ht="15.6" x14ac:dyDescent="0.3">
      <c r="A65" s="50" t="s">
        <v>158</v>
      </c>
      <c r="B65" s="52" t="s">
        <v>276</v>
      </c>
    </row>
    <row r="66" spans="1:2" ht="15.6" x14ac:dyDescent="0.3">
      <c r="A66" s="50" t="s">
        <v>159</v>
      </c>
      <c r="B66" s="52" t="s">
        <v>278</v>
      </c>
    </row>
    <row r="67" spans="1:2" ht="15.6" x14ac:dyDescent="0.3">
      <c r="A67" s="50" t="s">
        <v>160</v>
      </c>
      <c r="B67" s="52" t="s">
        <v>268</v>
      </c>
    </row>
    <row r="68" spans="1:2" ht="15.6" x14ac:dyDescent="0.3">
      <c r="A68" s="50" t="s">
        <v>161</v>
      </c>
      <c r="B68" s="52" t="s">
        <v>280</v>
      </c>
    </row>
    <row r="69" spans="1:2" ht="15.6" x14ac:dyDescent="0.3">
      <c r="A69" s="50" t="s">
        <v>162</v>
      </c>
      <c r="B69" s="52" t="s">
        <v>281</v>
      </c>
    </row>
    <row r="70" spans="1:2" ht="15.6" x14ac:dyDescent="0.3">
      <c r="A70" s="50" t="s">
        <v>163</v>
      </c>
      <c r="B70" s="52" t="s">
        <v>270</v>
      </c>
    </row>
    <row r="71" spans="1:2" ht="15.6" x14ac:dyDescent="0.3">
      <c r="A71" s="50" t="s">
        <v>164</v>
      </c>
      <c r="B71" s="52" t="s">
        <v>266</v>
      </c>
    </row>
    <row r="72" spans="1:2" ht="15.6" x14ac:dyDescent="0.3">
      <c r="A72" s="50" t="s">
        <v>165</v>
      </c>
      <c r="B72" s="52" t="s">
        <v>267</v>
      </c>
    </row>
    <row r="73" spans="1:2" ht="15.6" x14ac:dyDescent="0.3">
      <c r="A73" s="50" t="s">
        <v>166</v>
      </c>
      <c r="B73" s="52" t="s">
        <v>274</v>
      </c>
    </row>
    <row r="74" spans="1:2" ht="15.6" x14ac:dyDescent="0.3">
      <c r="A74" s="50" t="s">
        <v>167</v>
      </c>
      <c r="B74" s="52" t="s">
        <v>265</v>
      </c>
    </row>
    <row r="75" spans="1:2" ht="15.6" x14ac:dyDescent="0.3">
      <c r="A75" s="50" t="s">
        <v>168</v>
      </c>
      <c r="B75" s="52" t="s">
        <v>275</v>
      </c>
    </row>
    <row r="76" spans="1:2" ht="15.6" x14ac:dyDescent="0.3">
      <c r="A76" s="50" t="s">
        <v>244</v>
      </c>
      <c r="B76" s="52" t="s">
        <v>320</v>
      </c>
    </row>
    <row r="77" spans="1:2" ht="15.6" x14ac:dyDescent="0.3">
      <c r="A77" s="50" t="s">
        <v>61</v>
      </c>
      <c r="B77" s="50" t="s">
        <v>286</v>
      </c>
    </row>
    <row r="78" spans="1:2" ht="15.6" x14ac:dyDescent="0.3">
      <c r="A78" s="50" t="s">
        <v>169</v>
      </c>
      <c r="B78" s="52" t="s">
        <v>308</v>
      </c>
    </row>
    <row r="79" spans="1:2" ht="15.6" x14ac:dyDescent="0.3">
      <c r="A79" s="50" t="s">
        <v>170</v>
      </c>
      <c r="B79" s="50" t="s">
        <v>292</v>
      </c>
    </row>
    <row r="80" spans="1:2" ht="15.6" x14ac:dyDescent="0.3">
      <c r="A80" s="50" t="s">
        <v>171</v>
      </c>
      <c r="B80" s="50" t="s">
        <v>287</v>
      </c>
    </row>
    <row r="81" spans="1:2" ht="15.6" x14ac:dyDescent="0.3">
      <c r="A81" s="50" t="s">
        <v>172</v>
      </c>
      <c r="B81" s="50" t="s">
        <v>315</v>
      </c>
    </row>
    <row r="82" spans="1:2" ht="15.6" x14ac:dyDescent="0.3">
      <c r="A82" s="50" t="s">
        <v>173</v>
      </c>
      <c r="B82" s="50" t="s">
        <v>316</v>
      </c>
    </row>
    <row r="83" spans="1:2" ht="15.6" x14ac:dyDescent="0.3">
      <c r="A83" s="50" t="s">
        <v>174</v>
      </c>
      <c r="B83" s="50" t="s">
        <v>288</v>
      </c>
    </row>
    <row r="84" spans="1:2" ht="15.6" x14ac:dyDescent="0.3">
      <c r="A84" s="50" t="s">
        <v>175</v>
      </c>
      <c r="B84" s="50" t="s">
        <v>289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V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" sqref="I1:L1048576"/>
    </sheetView>
  </sheetViews>
  <sheetFormatPr defaultColWidth="9.109375" defaultRowHeight="14.4" x14ac:dyDescent="0.3"/>
  <cols>
    <col min="1" max="1" width="19.5546875" style="29" customWidth="1"/>
    <col min="2" max="2" width="10.109375" style="27" bestFit="1" customWidth="1"/>
    <col min="3" max="3" width="7.6640625" style="27" bestFit="1" customWidth="1"/>
    <col min="4" max="4" width="9.33203125" style="27" bestFit="1" customWidth="1"/>
    <col min="5" max="7" width="7.6640625" style="27" bestFit="1" customWidth="1"/>
    <col min="8" max="8" width="9.33203125" style="27" bestFit="1" customWidth="1"/>
    <col min="9" max="12" width="9.109375" style="27" customWidth="1"/>
    <col min="13" max="34" width="9.109375" style="29" customWidth="1"/>
    <col min="35" max="35" width="15.44140625" style="29" bestFit="1" customWidth="1"/>
    <col min="36" max="37" width="9" style="29" customWidth="1"/>
    <col min="38" max="89" width="9.109375" style="27" customWidth="1"/>
    <col min="90" max="119" width="9.109375" style="29" customWidth="1"/>
    <col min="120" max="16384" width="9.109375" style="29"/>
  </cols>
  <sheetData>
    <row r="1" spans="1:152" x14ac:dyDescent="0.3">
      <c r="B1" s="27" t="s">
        <v>504</v>
      </c>
      <c r="AI1" s="29" t="s">
        <v>509</v>
      </c>
      <c r="DQ1" s="29" t="s">
        <v>376</v>
      </c>
    </row>
    <row r="2" spans="1:152" x14ac:dyDescent="0.3">
      <c r="A2" s="29" t="s">
        <v>521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324</v>
      </c>
      <c r="K2" s="27" t="s">
        <v>423</v>
      </c>
      <c r="L2" s="27" t="s">
        <v>64</v>
      </c>
      <c r="M2" s="29" t="s">
        <v>325</v>
      </c>
      <c r="N2" s="29" t="s">
        <v>379</v>
      </c>
      <c r="O2" s="29" t="s">
        <v>230</v>
      </c>
      <c r="P2" s="29" t="s">
        <v>65</v>
      </c>
      <c r="Q2" s="29" t="s">
        <v>327</v>
      </c>
      <c r="R2" s="29" t="s">
        <v>388</v>
      </c>
      <c r="S2" s="29" t="s">
        <v>330</v>
      </c>
      <c r="T2" s="29" t="s">
        <v>67</v>
      </c>
      <c r="U2" s="29" t="s">
        <v>331</v>
      </c>
      <c r="V2" s="29" t="s">
        <v>328</v>
      </c>
      <c r="W2" s="29" t="s">
        <v>493</v>
      </c>
      <c r="X2" s="29" t="s">
        <v>332</v>
      </c>
      <c r="Y2" s="29" t="s">
        <v>333</v>
      </c>
      <c r="Z2" s="29" t="s">
        <v>334</v>
      </c>
      <c r="AA2" s="29" t="s">
        <v>335</v>
      </c>
      <c r="AB2" s="29" t="s">
        <v>337</v>
      </c>
      <c r="AC2" s="29" t="s">
        <v>481</v>
      </c>
      <c r="AD2" s="29" t="s">
        <v>483</v>
      </c>
      <c r="AE2" s="29" t="s">
        <v>489</v>
      </c>
      <c r="AF2" s="29" t="s">
        <v>514</v>
      </c>
      <c r="AG2" s="29" t="s">
        <v>518</v>
      </c>
      <c r="AI2" s="29" t="s">
        <v>231</v>
      </c>
      <c r="AJ2" s="29" t="s">
        <v>478</v>
      </c>
      <c r="AK2" s="29" t="s">
        <v>522</v>
      </c>
      <c r="AL2" s="29" t="s">
        <v>178</v>
      </c>
      <c r="AM2" s="29" t="s">
        <v>130</v>
      </c>
      <c r="AN2" s="29" t="s">
        <v>131</v>
      </c>
      <c r="AO2" s="29" t="s">
        <v>132</v>
      </c>
      <c r="AP2" s="29" t="s">
        <v>424</v>
      </c>
      <c r="AQ2" s="29" t="s">
        <v>425</v>
      </c>
      <c r="AR2" s="29" t="s">
        <v>479</v>
      </c>
      <c r="AS2" s="29" t="s">
        <v>179</v>
      </c>
      <c r="AT2" s="29" t="s">
        <v>352</v>
      </c>
      <c r="AU2" s="29" t="s">
        <v>353</v>
      </c>
      <c r="AV2" s="29" t="s">
        <v>133</v>
      </c>
      <c r="AW2" s="29" t="s">
        <v>134</v>
      </c>
      <c r="AX2" s="29" t="s">
        <v>59</v>
      </c>
      <c r="AY2" s="29" t="s">
        <v>135</v>
      </c>
      <c r="AZ2" s="29" t="s">
        <v>136</v>
      </c>
      <c r="BA2" s="29" t="s">
        <v>480</v>
      </c>
      <c r="BB2" s="29" t="s">
        <v>481</v>
      </c>
      <c r="BC2" s="29" t="s">
        <v>137</v>
      </c>
      <c r="BD2" s="29" t="s">
        <v>138</v>
      </c>
      <c r="BE2" s="29" t="s">
        <v>139</v>
      </c>
      <c r="BF2" s="29" t="s">
        <v>483</v>
      </c>
      <c r="BG2" s="29" t="s">
        <v>342</v>
      </c>
      <c r="BH2" s="29" t="s">
        <v>343</v>
      </c>
      <c r="BI2" s="29" t="s">
        <v>140</v>
      </c>
      <c r="BJ2" s="29" t="s">
        <v>141</v>
      </c>
      <c r="BK2" s="29" t="s">
        <v>142</v>
      </c>
      <c r="BL2" s="29" t="s">
        <v>485</v>
      </c>
      <c r="BM2" s="29" t="s">
        <v>354</v>
      </c>
      <c r="BN2" s="29" t="s">
        <v>355</v>
      </c>
      <c r="BO2" s="29" t="s">
        <v>344</v>
      </c>
      <c r="BP2" s="29" t="s">
        <v>345</v>
      </c>
      <c r="BQ2" s="29" t="s">
        <v>143</v>
      </c>
      <c r="BR2" s="29" t="s">
        <v>523</v>
      </c>
      <c r="BS2" s="29" t="s">
        <v>57</v>
      </c>
      <c r="BT2" s="29" t="s">
        <v>127</v>
      </c>
      <c r="BU2" s="29" t="s">
        <v>346</v>
      </c>
      <c r="BV2" s="29" t="s">
        <v>347</v>
      </c>
      <c r="BW2" s="29" t="s">
        <v>144</v>
      </c>
      <c r="BX2" s="29" t="s">
        <v>145</v>
      </c>
      <c r="BY2" s="29" t="s">
        <v>60</v>
      </c>
      <c r="BZ2" s="29" t="s">
        <v>146</v>
      </c>
      <c r="CA2" s="29" t="s">
        <v>147</v>
      </c>
      <c r="CB2" s="29" t="s">
        <v>332</v>
      </c>
      <c r="CC2" s="29" t="s">
        <v>333</v>
      </c>
      <c r="CD2" s="29" t="s">
        <v>334</v>
      </c>
      <c r="CE2" s="29" t="s">
        <v>335</v>
      </c>
      <c r="CF2" s="29" t="s">
        <v>337</v>
      </c>
      <c r="CG2" s="29" t="s">
        <v>148</v>
      </c>
      <c r="CH2" s="29" t="s">
        <v>149</v>
      </c>
      <c r="CI2" s="29" t="s">
        <v>150</v>
      </c>
      <c r="CJ2" s="29" t="s">
        <v>151</v>
      </c>
      <c r="CK2" s="29" t="s">
        <v>152</v>
      </c>
      <c r="CL2" s="29" t="s">
        <v>153</v>
      </c>
      <c r="CM2" s="29" t="s">
        <v>154</v>
      </c>
      <c r="CN2" s="29" t="s">
        <v>348</v>
      </c>
      <c r="CO2" s="29" t="s">
        <v>155</v>
      </c>
      <c r="CP2" s="29" t="s">
        <v>54</v>
      </c>
      <c r="CQ2" s="29" t="s">
        <v>53</v>
      </c>
      <c r="CR2" s="29" t="s">
        <v>156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488</v>
      </c>
      <c r="DB2" s="29" t="s">
        <v>166</v>
      </c>
      <c r="DC2" s="29" t="s">
        <v>167</v>
      </c>
      <c r="DD2" s="29" t="s">
        <v>168</v>
      </c>
      <c r="DE2" s="29" t="s">
        <v>61</v>
      </c>
      <c r="DF2" s="29" t="s">
        <v>498</v>
      </c>
      <c r="DG2" s="29" t="s">
        <v>489</v>
      </c>
      <c r="DH2" s="29" t="s">
        <v>169</v>
      </c>
      <c r="DI2" s="29" t="s">
        <v>170</v>
      </c>
      <c r="DJ2" s="29" t="s">
        <v>171</v>
      </c>
      <c r="DK2" s="29" t="s">
        <v>349</v>
      </c>
      <c r="DL2" s="29" t="s">
        <v>173</v>
      </c>
      <c r="DM2" s="29" t="s">
        <v>174</v>
      </c>
      <c r="DN2" s="29" t="s">
        <v>493</v>
      </c>
      <c r="DO2" s="29" t="s">
        <v>499</v>
      </c>
      <c r="DQ2" s="29" t="s">
        <v>59</v>
      </c>
      <c r="DR2" s="29" t="s">
        <v>57</v>
      </c>
      <c r="DS2" s="29" t="s">
        <v>60</v>
      </c>
      <c r="DT2" s="29" t="s">
        <v>54</v>
      </c>
      <c r="DU2" s="29" t="s">
        <v>53</v>
      </c>
      <c r="DV2" s="29" t="s">
        <v>61</v>
      </c>
      <c r="DW2" s="29" t="s">
        <v>62</v>
      </c>
      <c r="DX2" s="29" t="s">
        <v>63</v>
      </c>
      <c r="DY2" s="29" t="s">
        <v>324</v>
      </c>
      <c r="DZ2" s="29" t="s">
        <v>423</v>
      </c>
      <c r="EA2" s="29" t="s">
        <v>64</v>
      </c>
      <c r="EB2" s="29" t="s">
        <v>325</v>
      </c>
      <c r="EC2" s="29" t="s">
        <v>379</v>
      </c>
      <c r="ED2" s="29" t="s">
        <v>230</v>
      </c>
      <c r="EE2" s="29" t="s">
        <v>65</v>
      </c>
      <c r="EF2" s="29" t="s">
        <v>327</v>
      </c>
      <c r="EG2" s="29" t="s">
        <v>388</v>
      </c>
      <c r="EH2" s="29" t="s">
        <v>330</v>
      </c>
      <c r="EI2" s="29" t="s">
        <v>67</v>
      </c>
      <c r="EJ2" s="29" t="s">
        <v>331</v>
      </c>
      <c r="EK2" s="29" t="s">
        <v>328</v>
      </c>
      <c r="EL2" s="29" t="s">
        <v>493</v>
      </c>
      <c r="EM2" s="29" t="s">
        <v>332</v>
      </c>
      <c r="EN2" s="29" t="s">
        <v>333</v>
      </c>
      <c r="EO2" s="29" t="s">
        <v>334</v>
      </c>
      <c r="EP2" s="29" t="s">
        <v>335</v>
      </c>
      <c r="EQ2" s="29" t="s">
        <v>337</v>
      </c>
      <c r="ER2" s="29" t="s">
        <v>481</v>
      </c>
      <c r="ES2" s="29" t="s">
        <v>483</v>
      </c>
      <c r="ET2" s="29" t="s">
        <v>489</v>
      </c>
      <c r="EU2" s="29" t="s">
        <v>514</v>
      </c>
      <c r="EV2" s="29" t="s">
        <v>518</v>
      </c>
    </row>
    <row r="3" spans="1:152" x14ac:dyDescent="0.3"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</row>
    <row r="4" spans="1:152" x14ac:dyDescent="0.3">
      <c r="A4" s="29" t="s">
        <v>2</v>
      </c>
      <c r="B4" s="27">
        <v>423.49270000000001</v>
      </c>
      <c r="C4" s="27">
        <v>37.007719999999999</v>
      </c>
      <c r="D4" s="27">
        <v>12.756220000000001</v>
      </c>
      <c r="E4" s="27">
        <v>93.495400000000004</v>
      </c>
      <c r="F4" s="27">
        <v>68.6404</v>
      </c>
      <c r="G4" s="27">
        <v>2.3687999999999998</v>
      </c>
      <c r="H4" s="27">
        <v>31.622699999999998</v>
      </c>
      <c r="I4" s="27">
        <v>4.2545190000000002</v>
      </c>
      <c r="J4" s="27">
        <v>1.24925</v>
      </c>
      <c r="L4" s="27">
        <v>2.1007479999999998</v>
      </c>
      <c r="M4" s="29">
        <v>1.0430060000000001</v>
      </c>
      <c r="P4" s="29">
        <v>9.9291800000000006</v>
      </c>
      <c r="V4" s="29">
        <v>1.384781</v>
      </c>
      <c r="W4" s="29">
        <v>0.71301499999999995</v>
      </c>
      <c r="X4" s="29">
        <v>6.1873209999999998E-2</v>
      </c>
      <c r="Y4" s="29">
        <v>2.3570753E-2</v>
      </c>
      <c r="Z4" s="29">
        <v>4.4312520000000001E-2</v>
      </c>
      <c r="AA4" s="29">
        <v>1.178537E-2</v>
      </c>
      <c r="AB4" s="29">
        <v>0.106068353</v>
      </c>
      <c r="AD4" s="29">
        <v>4.7141500000000003E-2</v>
      </c>
      <c r="AG4" s="29">
        <v>0.37713190000000002</v>
      </c>
      <c r="AH4" s="46"/>
      <c r="AI4" s="29" t="s">
        <v>2</v>
      </c>
      <c r="AJ4" s="29">
        <v>0</v>
      </c>
      <c r="AK4" s="29">
        <v>0</v>
      </c>
      <c r="AL4" s="29">
        <v>1.2484811631799999</v>
      </c>
      <c r="AM4" s="29">
        <v>4.2519037306099996</v>
      </c>
      <c r="AN4" s="29">
        <v>4.2519037306099996</v>
      </c>
      <c r="AO4" s="29">
        <v>5.2274911368600003</v>
      </c>
      <c r="AP4" s="29">
        <v>0</v>
      </c>
      <c r="AQ4" s="29">
        <v>0</v>
      </c>
      <c r="AR4" s="29">
        <v>2.0994561868299999</v>
      </c>
      <c r="AS4" s="29">
        <v>1.0423586442399999</v>
      </c>
      <c r="AT4" s="29">
        <v>0</v>
      </c>
      <c r="AU4" s="29">
        <v>0</v>
      </c>
      <c r="AV4" s="29">
        <v>0</v>
      </c>
      <c r="AW4" s="29">
        <v>0</v>
      </c>
      <c r="AX4" s="29">
        <v>423.23220622000002</v>
      </c>
      <c r="AY4" s="29">
        <v>1.88236106216</v>
      </c>
      <c r="AZ4" s="29">
        <v>0</v>
      </c>
      <c r="BA4" s="29">
        <v>0.28204647374199998</v>
      </c>
      <c r="BB4" s="29">
        <v>0</v>
      </c>
      <c r="BC4" s="29">
        <v>0</v>
      </c>
      <c r="BD4" s="29">
        <v>9.9230330316599993</v>
      </c>
      <c r="BE4" s="29">
        <v>9.9230330316599993</v>
      </c>
      <c r="BF4" s="29">
        <v>4.7111959939799997E-2</v>
      </c>
      <c r="BG4" s="29">
        <v>0</v>
      </c>
      <c r="BH4" s="29">
        <v>0</v>
      </c>
      <c r="BI4" s="29">
        <v>0</v>
      </c>
      <c r="BJ4" s="29">
        <v>0.62046878191199994</v>
      </c>
      <c r="BK4" s="29">
        <v>0.130195379163</v>
      </c>
      <c r="BL4" s="29">
        <v>0.15057026051799999</v>
      </c>
      <c r="BM4" s="29">
        <v>0</v>
      </c>
      <c r="BN4" s="29">
        <v>0</v>
      </c>
      <c r="BO4" s="29">
        <v>0</v>
      </c>
      <c r="BP4" s="29">
        <v>0</v>
      </c>
      <c r="BQ4" s="29">
        <v>0</v>
      </c>
      <c r="BR4" s="29">
        <v>0.37689778049599998</v>
      </c>
      <c r="BS4" s="29">
        <v>36.984863330000003</v>
      </c>
      <c r="BT4" s="29">
        <v>0</v>
      </c>
      <c r="BU4" s="29">
        <v>0</v>
      </c>
      <c r="BV4" s="29">
        <v>0</v>
      </c>
      <c r="BW4" s="29">
        <v>11.4734989071</v>
      </c>
      <c r="BX4" s="29">
        <v>1.2748386459200001</v>
      </c>
      <c r="BY4" s="29">
        <v>12.748337553000001</v>
      </c>
      <c r="BZ4" s="29">
        <v>0</v>
      </c>
      <c r="CA4" s="29">
        <v>0.98814326674300001</v>
      </c>
      <c r="CB4" s="29">
        <v>6.1838495772100002E-2</v>
      </c>
      <c r="CC4" s="29">
        <v>2.3556430553899999E-2</v>
      </c>
      <c r="CD4" s="29">
        <v>4.4285935327400001E-2</v>
      </c>
      <c r="CE4" s="29">
        <v>1.17781245986E-2</v>
      </c>
      <c r="CF4" s="29">
        <v>0.106002754852</v>
      </c>
      <c r="CG4" s="29">
        <v>2.0579469678199999E-2</v>
      </c>
      <c r="CH4" s="29">
        <v>3.3845705333799998</v>
      </c>
      <c r="CI4" s="29">
        <v>2.2637446055699999E-2</v>
      </c>
      <c r="CJ4" s="29">
        <v>6.2081246934200003</v>
      </c>
      <c r="CK4" s="29">
        <v>7.4772030842700001</v>
      </c>
      <c r="CL4" s="29">
        <v>6.8598119457399997E-3</v>
      </c>
      <c r="CM4" s="29">
        <v>0</v>
      </c>
      <c r="CN4" s="29">
        <v>0</v>
      </c>
      <c r="CO4" s="29">
        <v>4.8292991175999997</v>
      </c>
      <c r="CP4" s="29">
        <v>93.434139893299999</v>
      </c>
      <c r="CQ4" s="29">
        <v>68.594431674999996</v>
      </c>
      <c r="CR4" s="29">
        <v>24.8397082183</v>
      </c>
      <c r="CS4" s="29">
        <v>5.5290148315899998E-2</v>
      </c>
      <c r="CT4" s="29">
        <v>0</v>
      </c>
      <c r="CU4" s="29">
        <v>1.6394925334999999</v>
      </c>
      <c r="CV4" s="29">
        <v>0.44931816443200001</v>
      </c>
      <c r="CW4" s="29">
        <v>18.638121331400001</v>
      </c>
      <c r="CX4" s="29">
        <v>1.2347677827600001</v>
      </c>
      <c r="CY4" s="29">
        <v>0.24009354982700001</v>
      </c>
      <c r="CZ4" s="29">
        <v>26.629798773099999</v>
      </c>
      <c r="DA4" s="29">
        <v>0.46906500558100001</v>
      </c>
      <c r="DB4" s="29">
        <v>1.02897173123E-2</v>
      </c>
      <c r="DC4" s="29">
        <v>1.13187007281</v>
      </c>
      <c r="DD4" s="29">
        <v>6.8597858209700001E-4</v>
      </c>
      <c r="DE4" s="29">
        <v>2.3673340771700002</v>
      </c>
      <c r="DF4" s="29">
        <v>1.07338464751</v>
      </c>
      <c r="DG4" s="29">
        <v>0</v>
      </c>
      <c r="DH4" s="29">
        <v>0</v>
      </c>
      <c r="DI4" s="29">
        <v>2.7147151711E-3</v>
      </c>
      <c r="DJ4" s="29">
        <v>0.63142576592499999</v>
      </c>
      <c r="DK4" s="29">
        <v>1.38392971673</v>
      </c>
      <c r="DL4" s="29">
        <v>0.103579743633</v>
      </c>
      <c r="DM4" s="29">
        <v>31.603236495299999</v>
      </c>
      <c r="DN4" s="29">
        <v>0.71257615409700004</v>
      </c>
      <c r="DO4" s="29">
        <v>0.214013290759</v>
      </c>
      <c r="DQ4" s="55">
        <f t="shared" ref="DQ4:DQ48" si="0">(AX4-B4)/(B4+1E-50)</f>
        <v>-6.1510807624308569E-4</v>
      </c>
      <c r="DR4" s="55">
        <f t="shared" ref="DR4:DR48" si="1">(BS4-C4)/(C4+1E-50)</f>
        <v>-6.1761897247374108E-4</v>
      </c>
      <c r="DS4" s="55">
        <f t="shared" ref="DS4:DS48" si="2">(BY4-D4)/(D4+1E-50)</f>
        <v>-6.1792968449901847E-4</v>
      </c>
      <c r="DT4" s="55">
        <f t="shared" ref="DT4:DT48" si="3">(CP4-E4)/(E4+1E-50)</f>
        <v>-6.5522054240106208E-4</v>
      </c>
      <c r="DU4" s="55">
        <f t="shared" ref="DU4:DU48" si="4">(CQ4-F4)/(F4+1E-50)</f>
        <v>-6.6969780187767008E-4</v>
      </c>
      <c r="DV4" s="55">
        <f t="shared" ref="DV4:DV48" si="5">(DE4-G4)/(G4+1E-50)</f>
        <v>-6.1884617949999055E-4</v>
      </c>
      <c r="DW4" s="55">
        <f t="shared" ref="DW4:DW48" si="6">(DM4-H4)/(H4+1E-50)</f>
        <v>-6.1549155195473931E-4</v>
      </c>
      <c r="DX4" s="55">
        <f t="shared" ref="DX4:DX48" si="7">(AN4-I4)/(I4+1E-50)</f>
        <v>-6.1470389249655786E-4</v>
      </c>
      <c r="DY4" s="55">
        <f t="shared" ref="DY4:DY48" si="8">(AL4-J4)/(J4+1E-50)</f>
        <v>-6.1543871923158927E-4</v>
      </c>
      <c r="DZ4" s="55">
        <f t="shared" ref="DZ4:DZ48" si="9">(AP4+AQ4-K4)/(K4+1E-50)</f>
        <v>0</v>
      </c>
      <c r="EA4" s="55">
        <f t="shared" ref="EA4:EA48" si="10">(AR4-L4)/(L4+1E-50)</f>
        <v>-6.1493009632756222E-4</v>
      </c>
      <c r="EB4" s="55">
        <f t="shared" ref="EB4:EB48" si="11">(AS4-M4)/(M4+1E-50)</f>
        <v>-6.2066350529161858E-4</v>
      </c>
      <c r="EC4" s="55">
        <f t="shared" ref="EC4:EC48" si="12">(AT4+AU4-N4)/(N4+1E-50)</f>
        <v>0</v>
      </c>
      <c r="ED4" s="55">
        <f t="shared" ref="ED4:ED48" si="13">(AW4-O4)/(O4+1E-50)</f>
        <v>0</v>
      </c>
      <c r="EE4" s="55">
        <f t="shared" ref="EE4:EE48" si="14">(BE4-P4)/(P4+1E-50)</f>
        <v>-6.1908116682357248E-4</v>
      </c>
      <c r="EF4" s="55">
        <f t="shared" ref="EF4:EF48" si="15">(BG4+BH4+CN4-Q4)/(Q4+1E-50)</f>
        <v>0</v>
      </c>
      <c r="EG4" s="55">
        <f t="shared" ref="EG4:EG48" si="16">(BM4+BN4-R4)/(R4+1E-50)</f>
        <v>0</v>
      </c>
      <c r="EH4" s="55">
        <f t="shared" ref="EH4:EH48" si="17">(BO4+BP4-S4)/(S4+1E-50)</f>
        <v>0</v>
      </c>
      <c r="EI4" s="55">
        <f t="shared" ref="EI4:EI48" si="18">(BQ4-T4)/(T4+1E-50)</f>
        <v>0</v>
      </c>
      <c r="EJ4" s="55">
        <f t="shared" ref="EJ4:EJ48" si="19">(BU4+BV4-U4)/(U4+1E-50)</f>
        <v>0</v>
      </c>
      <c r="EK4" s="55">
        <f t="shared" ref="EK4:EK48" si="20">(DK4-V4)/(V4+1E-50)</f>
        <v>-6.1474216500663882E-4</v>
      </c>
      <c r="EL4" s="55">
        <f>(DN4-W4)/(W4+1E-50)</f>
        <v>-6.1547920169970917E-4</v>
      </c>
      <c r="EM4" s="55">
        <f>(CB4-X4)/(X4+1E-50)</f>
        <v>-5.6105425756956329E-4</v>
      </c>
      <c r="EN4" s="55">
        <f>(CC4-Y4)/(Y4+1E-50)</f>
        <v>-6.076363406803902E-4</v>
      </c>
      <c r="EO4" s="55">
        <f>(CD4-Z4)/(Z4+1E-50)</f>
        <v>-5.9993592330112653E-4</v>
      </c>
      <c r="EP4" s="55">
        <f>(CE4-AA4)/(AA4+1E-50)</f>
        <v>-6.1477928991618576E-4</v>
      </c>
      <c r="EQ4" s="55">
        <f>(CF4-AB4)/(AB4+1E-50)</f>
        <v>-6.1845165070113968E-4</v>
      </c>
      <c r="ER4" s="55">
        <f>(BB4-AC4)/(AC4+1E-50)</f>
        <v>0</v>
      </c>
      <c r="ES4" s="55">
        <f>(BF4-AD4)/(AD4+1E-50)</f>
        <v>-6.2662537679128178E-4</v>
      </c>
      <c r="ET4" s="55">
        <f>(DG4-AE4)/(AE4+1E-50)</f>
        <v>0</v>
      </c>
      <c r="EU4" s="55">
        <f>(AK4-AF4)/(AF4+1E-50)</f>
        <v>0</v>
      </c>
      <c r="EV4" s="55">
        <f>(BR4-AG4)/(AG4+1E-50)</f>
        <v>-6.2078944793596345E-4</v>
      </c>
    </row>
    <row r="5" spans="1:152" x14ac:dyDescent="0.3">
      <c r="AH5" s="46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</row>
    <row r="6" spans="1:152" x14ac:dyDescent="0.3">
      <c r="A6" s="29" t="s">
        <v>4</v>
      </c>
      <c r="B6" s="27">
        <v>22323.469123999999</v>
      </c>
      <c r="C6" s="27">
        <v>322.40333275</v>
      </c>
      <c r="D6" s="27">
        <v>1415.4019383</v>
      </c>
      <c r="E6" s="27">
        <v>2610.6804222999999</v>
      </c>
      <c r="F6" s="27">
        <v>2468.9909683000001</v>
      </c>
      <c r="G6" s="27">
        <v>135.77506237</v>
      </c>
      <c r="H6" s="27">
        <v>2019.0601677</v>
      </c>
      <c r="I6" s="27">
        <v>275.99820195000001</v>
      </c>
      <c r="J6" s="27">
        <v>81.041030079999999</v>
      </c>
      <c r="K6" s="27">
        <v>1.18213386E-2</v>
      </c>
      <c r="L6" s="27">
        <v>136.27892532000001</v>
      </c>
      <c r="M6" s="29">
        <v>30.001824639999999</v>
      </c>
      <c r="N6" s="29">
        <v>8.4278353099999995E-2</v>
      </c>
      <c r="O6" s="29">
        <v>289.74591189</v>
      </c>
      <c r="P6" s="29">
        <v>644.12197648999995</v>
      </c>
      <c r="Q6" s="29">
        <v>1.9876616400000002E-2</v>
      </c>
      <c r="R6" s="29">
        <v>0.22304199399999999</v>
      </c>
      <c r="S6" s="29">
        <v>0.74251596519999996</v>
      </c>
      <c r="U6" s="29">
        <v>1.37607432E-2</v>
      </c>
      <c r="V6" s="29">
        <v>89.833430539999995</v>
      </c>
      <c r="W6" s="29">
        <v>46.254519492</v>
      </c>
      <c r="X6" s="29">
        <v>4.0138289880000002</v>
      </c>
      <c r="Y6" s="29">
        <v>1.5290801785999999</v>
      </c>
      <c r="Z6" s="29">
        <v>2.8792909915</v>
      </c>
      <c r="AA6" s="29">
        <v>0.76453980990000003</v>
      </c>
      <c r="AB6" s="29">
        <v>7.1711911848999996</v>
      </c>
      <c r="AD6" s="29">
        <v>3.0581590844000002</v>
      </c>
      <c r="AG6" s="29">
        <v>24.465285013999999</v>
      </c>
      <c r="AH6" s="46"/>
      <c r="AI6" s="29" t="s">
        <v>4</v>
      </c>
      <c r="AJ6" s="29">
        <v>0</v>
      </c>
      <c r="AK6" s="29">
        <v>0</v>
      </c>
      <c r="AL6" s="29">
        <v>80.976725970100006</v>
      </c>
      <c r="AM6" s="29">
        <v>275.77922770100002</v>
      </c>
      <c r="AN6" s="29">
        <v>275.77922770100002</v>
      </c>
      <c r="AO6" s="29">
        <v>328.03061918399999</v>
      </c>
      <c r="AP6" s="29">
        <v>4.8428966390399999E-3</v>
      </c>
      <c r="AQ6" s="29">
        <v>6.96905354106E-3</v>
      </c>
      <c r="AR6" s="29">
        <v>136.17073907400001</v>
      </c>
      <c r="AS6" s="29">
        <v>29.978051390099999</v>
      </c>
      <c r="AT6" s="29">
        <v>2.0210759473600001E-2</v>
      </c>
      <c r="AU6" s="29">
        <v>6.4000774017300005E-2</v>
      </c>
      <c r="AV6" s="29">
        <v>0</v>
      </c>
      <c r="AW6" s="29">
        <v>289.516052565</v>
      </c>
      <c r="AX6" s="29">
        <v>22305.759044099999</v>
      </c>
      <c r="AY6" s="29">
        <v>118.120198148</v>
      </c>
      <c r="AZ6" s="29">
        <v>0</v>
      </c>
      <c r="BA6" s="29">
        <v>17.698713074200001</v>
      </c>
      <c r="BB6" s="29">
        <v>0</v>
      </c>
      <c r="BC6" s="29">
        <v>0</v>
      </c>
      <c r="BD6" s="29">
        <v>643.61101528400002</v>
      </c>
      <c r="BE6" s="29">
        <v>643.61101528400002</v>
      </c>
      <c r="BF6" s="29">
        <v>3.05573217819</v>
      </c>
      <c r="BG6" s="29">
        <v>5.9584539367600001E-3</v>
      </c>
      <c r="BH6" s="29">
        <v>9.9305496907599999E-3</v>
      </c>
      <c r="BI6" s="29">
        <v>0</v>
      </c>
      <c r="BJ6" s="29">
        <v>38.934976357499998</v>
      </c>
      <c r="BK6" s="29">
        <v>8.1698782451300005</v>
      </c>
      <c r="BL6" s="29">
        <v>9.4483885473499996</v>
      </c>
      <c r="BM6" s="29">
        <v>5.79449166322E-2</v>
      </c>
      <c r="BN6" s="29">
        <v>0.16492050365899999</v>
      </c>
      <c r="BO6" s="29">
        <v>0.24483619381800001</v>
      </c>
      <c r="BP6" s="29">
        <v>0.497090463112</v>
      </c>
      <c r="BQ6" s="29">
        <v>0</v>
      </c>
      <c r="BR6" s="29">
        <v>24.4458342565</v>
      </c>
      <c r="BS6" s="29">
        <v>322.147691114</v>
      </c>
      <c r="BT6" s="29">
        <v>0</v>
      </c>
      <c r="BU6" s="29">
        <v>5.6374167695699999E-3</v>
      </c>
      <c r="BV6" s="29">
        <v>8.1123950255999992E-3</v>
      </c>
      <c r="BW6" s="29">
        <v>1272.8507104099999</v>
      </c>
      <c r="BX6" s="29">
        <v>141.42778476300001</v>
      </c>
      <c r="BY6" s="29">
        <v>1414.27849517</v>
      </c>
      <c r="BZ6" s="29">
        <v>0</v>
      </c>
      <c r="CA6" s="29">
        <v>62.007539608499997</v>
      </c>
      <c r="CB6" s="29">
        <v>4.0106426221099998</v>
      </c>
      <c r="CC6" s="29">
        <v>1.5278743347899999</v>
      </c>
      <c r="CD6" s="29">
        <v>2.87701756444</v>
      </c>
      <c r="CE6" s="29">
        <v>0.76393021355900004</v>
      </c>
      <c r="CF6" s="29">
        <v>7.1655136639599997</v>
      </c>
      <c r="CG6" s="29">
        <v>0.74011017317299999</v>
      </c>
      <c r="CH6" s="29">
        <v>212.38453846300001</v>
      </c>
      <c r="CI6" s="29">
        <v>0.81412134991200003</v>
      </c>
      <c r="CJ6" s="29">
        <v>223.266431278</v>
      </c>
      <c r="CK6" s="29">
        <v>268.90651495499998</v>
      </c>
      <c r="CL6" s="29">
        <v>0.24670339831599999</v>
      </c>
      <c r="CM6" s="29">
        <v>0</v>
      </c>
      <c r="CN6" s="29">
        <v>3.9721726222500002E-3</v>
      </c>
      <c r="CO6" s="29">
        <v>173.679054428</v>
      </c>
      <c r="CP6" s="29">
        <v>2608.4762286199998</v>
      </c>
      <c r="CQ6" s="29">
        <v>2466.8991850799998</v>
      </c>
      <c r="CR6" s="29">
        <v>141.57704354000001</v>
      </c>
      <c r="CS6" s="29">
        <v>1.9884307294100001</v>
      </c>
      <c r="CT6" s="29">
        <v>0</v>
      </c>
      <c r="CU6" s="29">
        <v>58.962084315299997</v>
      </c>
      <c r="CV6" s="29">
        <v>16.159053518699999</v>
      </c>
      <c r="CW6" s="29">
        <v>670.29271032600002</v>
      </c>
      <c r="CX6" s="29">
        <v>44.406568538400002</v>
      </c>
      <c r="CY6" s="29">
        <v>8.6346146320799999</v>
      </c>
      <c r="CZ6" s="29">
        <v>957.70203531300001</v>
      </c>
      <c r="DA6" s="29">
        <v>29.434356869799998</v>
      </c>
      <c r="DB6" s="29">
        <v>0.37005363469699998</v>
      </c>
      <c r="DC6" s="29">
        <v>40.706028140999997</v>
      </c>
      <c r="DD6" s="29">
        <v>2.4670348980699999E-2</v>
      </c>
      <c r="DE6" s="29">
        <v>135.66681863900001</v>
      </c>
      <c r="DF6" s="29">
        <v>67.356218306499997</v>
      </c>
      <c r="DG6" s="29">
        <v>0</v>
      </c>
      <c r="DH6" s="29">
        <v>0</v>
      </c>
      <c r="DI6" s="29">
        <v>0.170352409506</v>
      </c>
      <c r="DJ6" s="29">
        <v>39.622635927600001</v>
      </c>
      <c r="DK6" s="29">
        <v>89.762132533599996</v>
      </c>
      <c r="DL6" s="29">
        <v>6.4997671883999999</v>
      </c>
      <c r="DM6" s="29">
        <v>2017.4586174200001</v>
      </c>
      <c r="DN6" s="29">
        <v>46.217870798699998</v>
      </c>
      <c r="DO6" s="29">
        <v>13.4295389769</v>
      </c>
      <c r="DQ6" s="55">
        <f t="shared" si="0"/>
        <v>-7.9333905503781426E-4</v>
      </c>
      <c r="DR6" s="55">
        <f t="shared" si="1"/>
        <v>-7.9292491743017542E-4</v>
      </c>
      <c r="DS6" s="55">
        <f t="shared" si="2"/>
        <v>-7.9372727958058182E-4</v>
      </c>
      <c r="DT6" s="55">
        <f t="shared" si="3"/>
        <v>-8.4429854423094422E-4</v>
      </c>
      <c r="DU6" s="55">
        <f t="shared" si="4"/>
        <v>-8.4722190030550387E-4</v>
      </c>
      <c r="DV6" s="55">
        <f t="shared" si="5"/>
        <v>-7.9722836513978557E-4</v>
      </c>
      <c r="DW6" s="55">
        <f t="shared" si="6"/>
        <v>-7.9321572760471617E-4</v>
      </c>
      <c r="DX6" s="55">
        <f t="shared" si="7"/>
        <v>-7.933901288228461E-4</v>
      </c>
      <c r="DY6" s="55">
        <f t="shared" si="8"/>
        <v>-7.9347596935175856E-4</v>
      </c>
      <c r="DZ6" s="55">
        <f t="shared" si="9"/>
        <v>-7.9419262214526075E-4</v>
      </c>
      <c r="EA6" s="55">
        <f t="shared" si="10"/>
        <v>-7.938589605543748E-4</v>
      </c>
      <c r="EB6" s="55">
        <f t="shared" si="11"/>
        <v>-7.9239346890601738E-4</v>
      </c>
      <c r="EC6" s="55">
        <f t="shared" si="12"/>
        <v>-7.9284426714774535E-4</v>
      </c>
      <c r="ED6" s="55">
        <f t="shared" si="13"/>
        <v>-7.9331343624710466E-4</v>
      </c>
      <c r="EE6" s="55">
        <f t="shared" si="14"/>
        <v>-7.9326777326292055E-4</v>
      </c>
      <c r="EF6" s="55">
        <f t="shared" si="15"/>
        <v>-7.7679972885126255E-4</v>
      </c>
      <c r="EG6" s="55">
        <f t="shared" si="16"/>
        <v>-7.9166127254047113E-4</v>
      </c>
      <c r="EH6" s="55">
        <f t="shared" si="17"/>
        <v>-7.936641063888628E-4</v>
      </c>
      <c r="EI6" s="55">
        <f t="shared" si="18"/>
        <v>0</v>
      </c>
      <c r="EJ6" s="55">
        <f t="shared" si="19"/>
        <v>-7.9439058422366799E-4</v>
      </c>
      <c r="EK6" s="55">
        <f t="shared" si="20"/>
        <v>-7.9366897124397943E-4</v>
      </c>
      <c r="EL6" s="55">
        <f t="shared" ref="EL6:EL48" si="21">(DN6-W6)/(W6+1E-50)</f>
        <v>-7.9232675428269185E-4</v>
      </c>
      <c r="EM6" s="55">
        <f t="shared" ref="EM6:EM48" si="22">(CB6-X6)/(X6+1E-50)</f>
        <v>-7.9384694752232695E-4</v>
      </c>
      <c r="EN6" s="55">
        <f t="shared" ref="EN6:EN48" si="23">(CC6-Y6)/(Y6+1E-50)</f>
        <v>-7.886073123412312E-4</v>
      </c>
      <c r="EO6" s="55">
        <f t="shared" ref="EO6:EO48" si="24">(CD6-Z6)/(Z6+1E-50)</f>
        <v>-7.8957877710568989E-4</v>
      </c>
      <c r="EP6" s="55">
        <f t="shared" ref="EP6:EP48" si="25">(CE6-AA6)/(AA6+1E-50)</f>
        <v>-7.9733760506170339E-4</v>
      </c>
      <c r="EQ6" s="55">
        <f t="shared" ref="EQ6:EQ48" si="26">(CF6-AB6)/(AB6+1E-50)</f>
        <v>-7.9171239388441009E-4</v>
      </c>
      <c r="ER6" s="55">
        <f t="shared" ref="ER6:ER48" si="27">(BB6-AC6)/(AC6+1E-50)</f>
        <v>0</v>
      </c>
      <c r="ES6" s="55">
        <f t="shared" ref="ES6:ES48" si="28">(BF6-AD6)/(AD6+1E-50)</f>
        <v>-7.9358402981064685E-4</v>
      </c>
      <c r="ET6" s="55">
        <f t="shared" ref="ET6:ET48" si="29">(DG6-AE6)/(AE6+1E-50)</f>
        <v>0</v>
      </c>
      <c r="EU6" s="55">
        <f t="shared" ref="EU6:EU48" si="30">(AK6-AF6)/(AF6+1E-50)</f>
        <v>0</v>
      </c>
      <c r="EV6" s="55">
        <f t="shared" ref="EV6:EV48" si="31">(BR6-AG6)/(AG6+1E-50)</f>
        <v>-7.9503498483132708E-4</v>
      </c>
    </row>
    <row r="7" spans="1:152" x14ac:dyDescent="0.3">
      <c r="AH7" s="46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</row>
    <row r="8" spans="1:152" x14ac:dyDescent="0.3">
      <c r="AH8" s="46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</row>
    <row r="9" spans="1:152" x14ac:dyDescent="0.3">
      <c r="AH9" s="46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</row>
    <row r="10" spans="1:152" x14ac:dyDescent="0.3">
      <c r="AH10" s="46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</row>
    <row r="11" spans="1:152" x14ac:dyDescent="0.3">
      <c r="A11" s="29" t="s">
        <v>9</v>
      </c>
      <c r="B11" s="27">
        <v>155217.19305999999</v>
      </c>
      <c r="C11" s="27">
        <v>34684.073228000001</v>
      </c>
      <c r="D11" s="27">
        <v>5936.3911986000003</v>
      </c>
      <c r="E11" s="27">
        <v>19775.008269999998</v>
      </c>
      <c r="F11" s="27">
        <v>15527.152588999999</v>
      </c>
      <c r="G11" s="27">
        <v>2608.7246132999999</v>
      </c>
      <c r="H11" s="27">
        <v>10580.967873</v>
      </c>
      <c r="I11" s="27">
        <v>3125.0107023999999</v>
      </c>
      <c r="J11" s="27">
        <v>917.59427304999997</v>
      </c>
      <c r="L11" s="27">
        <v>1543.0292047</v>
      </c>
      <c r="M11" s="29">
        <v>766.10556535000001</v>
      </c>
      <c r="P11" s="29">
        <v>2087.0871424000002</v>
      </c>
      <c r="V11" s="29">
        <v>1017.1416472</v>
      </c>
      <c r="W11" s="29">
        <v>523.71999387999995</v>
      </c>
      <c r="X11" s="29">
        <v>45.446916743999999</v>
      </c>
      <c r="Y11" s="29">
        <v>17.313127781999999</v>
      </c>
      <c r="Z11" s="29">
        <v>26.461595259999999</v>
      </c>
      <c r="AA11" s="29">
        <v>8.6565614906999997</v>
      </c>
      <c r="AB11" s="29">
        <v>77.909029732999997</v>
      </c>
      <c r="AD11" s="29">
        <v>34.626213733999997</v>
      </c>
      <c r="AG11" s="29">
        <v>277.00967179999998</v>
      </c>
      <c r="AH11" s="46"/>
      <c r="AI11" s="29" t="s">
        <v>9</v>
      </c>
      <c r="AJ11" s="29">
        <v>2.0439533309800001E-2</v>
      </c>
      <c r="AK11" s="29">
        <v>0</v>
      </c>
      <c r="AL11" s="29">
        <v>917.57181030799995</v>
      </c>
      <c r="AM11" s="29">
        <v>3124.9368264300001</v>
      </c>
      <c r="AN11" s="29">
        <v>3124.93580109</v>
      </c>
      <c r="AO11" s="29">
        <v>2979.7601752199998</v>
      </c>
      <c r="AP11" s="29">
        <v>0</v>
      </c>
      <c r="AQ11" s="29">
        <v>0</v>
      </c>
      <c r="AR11" s="29">
        <v>1542.9905901300001</v>
      </c>
      <c r="AS11" s="29">
        <v>766.08739491799997</v>
      </c>
      <c r="AT11" s="29">
        <v>0</v>
      </c>
      <c r="AU11" s="29">
        <v>0</v>
      </c>
      <c r="AV11" s="29">
        <v>0.102333121966</v>
      </c>
      <c r="AW11" s="29">
        <v>0</v>
      </c>
      <c r="AX11" s="29">
        <v>155213.501239</v>
      </c>
      <c r="AY11" s="29">
        <v>1072.95848082</v>
      </c>
      <c r="AZ11" s="29">
        <v>1.9327335039900001E-2</v>
      </c>
      <c r="BA11" s="29">
        <v>160.646210548</v>
      </c>
      <c r="BB11" s="29">
        <v>0</v>
      </c>
      <c r="BC11" s="29">
        <v>2.09092761656E-2</v>
      </c>
      <c r="BD11" s="29">
        <v>2087.0375939199998</v>
      </c>
      <c r="BE11" s="29">
        <v>2087.0375939199998</v>
      </c>
      <c r="BF11" s="29">
        <v>34.624899178500002</v>
      </c>
      <c r="BG11" s="29">
        <v>0</v>
      </c>
      <c r="BH11" s="29">
        <v>0</v>
      </c>
      <c r="BI11" s="29">
        <v>0</v>
      </c>
      <c r="BJ11" s="29">
        <v>353.958218719</v>
      </c>
      <c r="BK11" s="29">
        <v>74.210531340100005</v>
      </c>
      <c r="BL11" s="29">
        <v>85.831574807699994</v>
      </c>
      <c r="BM11" s="29">
        <v>0</v>
      </c>
      <c r="BN11" s="29">
        <v>0</v>
      </c>
      <c r="BO11" s="29">
        <v>0</v>
      </c>
      <c r="BP11" s="29">
        <v>0</v>
      </c>
      <c r="BQ11" s="29">
        <v>0</v>
      </c>
      <c r="BR11" s="29">
        <v>277.003166104</v>
      </c>
      <c r="BS11" s="29">
        <v>34683.250677999997</v>
      </c>
      <c r="BT11" s="29">
        <v>0</v>
      </c>
      <c r="BU11" s="29">
        <v>0</v>
      </c>
      <c r="BV11" s="29">
        <v>0</v>
      </c>
      <c r="BW11" s="29">
        <v>5342.6240398999998</v>
      </c>
      <c r="BX11" s="29">
        <v>593.62520766099999</v>
      </c>
      <c r="BY11" s="29">
        <v>5936.2492475600002</v>
      </c>
      <c r="BZ11" s="29">
        <v>5.2836803734999998E-3</v>
      </c>
      <c r="CA11" s="29">
        <v>563.49041250799996</v>
      </c>
      <c r="CB11" s="29">
        <v>45.445909937499998</v>
      </c>
      <c r="CC11" s="29">
        <v>17.312696369200001</v>
      </c>
      <c r="CD11" s="29">
        <v>26.461020600099999</v>
      </c>
      <c r="CE11" s="29">
        <v>8.6563554677399992</v>
      </c>
      <c r="CF11" s="29">
        <v>77.906573005200002</v>
      </c>
      <c r="CG11" s="29">
        <v>4.6572664615299999</v>
      </c>
      <c r="CH11" s="29">
        <v>1929.67659802</v>
      </c>
      <c r="CI11" s="29">
        <v>5.1229934105000003</v>
      </c>
      <c r="CJ11" s="29">
        <v>1404.94129888</v>
      </c>
      <c r="CK11" s="29">
        <v>1692.2525217299999</v>
      </c>
      <c r="CL11" s="29">
        <v>1.5524237004400001</v>
      </c>
      <c r="CM11" s="29">
        <v>3.3919420404900001E-2</v>
      </c>
      <c r="CN11" s="29">
        <v>0</v>
      </c>
      <c r="CO11" s="29">
        <v>1092.9045664</v>
      </c>
      <c r="CP11" s="29">
        <v>19773.698663800002</v>
      </c>
      <c r="CQ11" s="29">
        <v>15525.9439938</v>
      </c>
      <c r="CR11" s="29">
        <v>4247.7546700100002</v>
      </c>
      <c r="CS11" s="29">
        <v>12.5125249349</v>
      </c>
      <c r="CT11" s="29">
        <v>0</v>
      </c>
      <c r="CU11" s="29">
        <v>372.989845511</v>
      </c>
      <c r="CV11" s="29">
        <v>101.68360832099999</v>
      </c>
      <c r="CW11" s="29">
        <v>4218.01883034</v>
      </c>
      <c r="CX11" s="29">
        <v>279.43583569899999</v>
      </c>
      <c r="CY11" s="29">
        <v>54.338958849500003</v>
      </c>
      <c r="CZ11" s="29">
        <v>6026.7244223500002</v>
      </c>
      <c r="DA11" s="29">
        <v>267.73634406799999</v>
      </c>
      <c r="DB11" s="29">
        <v>2.3286273932100001</v>
      </c>
      <c r="DC11" s="29">
        <v>256.29110802399998</v>
      </c>
      <c r="DD11" s="29">
        <v>0.15524237824500001</v>
      </c>
      <c r="DE11" s="29">
        <v>2608.6622076100002</v>
      </c>
      <c r="DF11" s="29">
        <v>611.92056175899995</v>
      </c>
      <c r="DG11" s="29">
        <v>0</v>
      </c>
      <c r="DH11" s="29">
        <v>0</v>
      </c>
      <c r="DI11" s="29">
        <v>1.5613717711999999</v>
      </c>
      <c r="DJ11" s="29">
        <v>360.30013112799998</v>
      </c>
      <c r="DK11" s="29">
        <v>1017.11743782</v>
      </c>
      <c r="DL11" s="29">
        <v>59.204370210699999</v>
      </c>
      <c r="DM11" s="29">
        <v>10580.715767</v>
      </c>
      <c r="DN11" s="29">
        <v>523.70788599399998</v>
      </c>
      <c r="DO11" s="29">
        <v>122.059350989</v>
      </c>
      <c r="DQ11" s="55">
        <f t="shared" si="0"/>
        <v>-2.3784871554523611E-5</v>
      </c>
      <c r="DR11" s="55">
        <f t="shared" si="1"/>
        <v>-2.371549600294288E-5</v>
      </c>
      <c r="DS11" s="55">
        <f t="shared" si="2"/>
        <v>-2.3912009039022112E-5</v>
      </c>
      <c r="DT11" s="55">
        <f t="shared" si="3"/>
        <v>-6.6225317436834573E-5</v>
      </c>
      <c r="DU11" s="55">
        <f t="shared" si="4"/>
        <v>-7.7837529648286974E-5</v>
      </c>
      <c r="DV11" s="55">
        <f t="shared" si="5"/>
        <v>-2.3921915591047393E-5</v>
      </c>
      <c r="DW11" s="55">
        <f t="shared" si="6"/>
        <v>-2.3826364754704937E-5</v>
      </c>
      <c r="DX11" s="55">
        <f t="shared" si="7"/>
        <v>-2.3968337113960992E-5</v>
      </c>
      <c r="DY11" s="55">
        <f t="shared" si="8"/>
        <v>-2.4480037266745319E-5</v>
      </c>
      <c r="DZ11" s="55">
        <f t="shared" si="9"/>
        <v>0</v>
      </c>
      <c r="EA11" s="55">
        <f t="shared" si="10"/>
        <v>-2.5025171190744647E-5</v>
      </c>
      <c r="EB11" s="55">
        <f t="shared" si="11"/>
        <v>-2.371792194425878E-5</v>
      </c>
      <c r="EC11" s="55">
        <f t="shared" si="12"/>
        <v>0</v>
      </c>
      <c r="ED11" s="55">
        <f t="shared" si="13"/>
        <v>0</v>
      </c>
      <c r="EE11" s="55">
        <f t="shared" si="14"/>
        <v>-2.3740494104794511E-5</v>
      </c>
      <c r="EF11" s="55">
        <f t="shared" si="15"/>
        <v>0</v>
      </c>
      <c r="EG11" s="55">
        <f t="shared" si="16"/>
        <v>0</v>
      </c>
      <c r="EH11" s="55">
        <f t="shared" si="17"/>
        <v>0</v>
      </c>
      <c r="EI11" s="55">
        <f t="shared" si="18"/>
        <v>0</v>
      </c>
      <c r="EJ11" s="55">
        <f t="shared" si="19"/>
        <v>0</v>
      </c>
      <c r="EK11" s="55">
        <f t="shared" si="20"/>
        <v>-2.3801385054526019E-5</v>
      </c>
      <c r="EL11" s="55">
        <f t="shared" si="21"/>
        <v>-2.311900660936256E-5</v>
      </c>
      <c r="EM11" s="55">
        <f t="shared" si="22"/>
        <v>-2.2153461051551097E-5</v>
      </c>
      <c r="EN11" s="55">
        <f t="shared" si="23"/>
        <v>-2.4918247322480723E-5</v>
      </c>
      <c r="EO11" s="55">
        <f t="shared" si="24"/>
        <v>-2.1716751932507257E-5</v>
      </c>
      <c r="EP11" s="55">
        <f t="shared" si="25"/>
        <v>-2.3799629936416727E-5</v>
      </c>
      <c r="EQ11" s="55">
        <f t="shared" si="26"/>
        <v>-3.1533287071015245E-5</v>
      </c>
      <c r="ER11" s="55">
        <f t="shared" si="27"/>
        <v>0</v>
      </c>
      <c r="ES11" s="55">
        <f t="shared" si="28"/>
        <v>-3.7964171020649876E-5</v>
      </c>
      <c r="ET11" s="55">
        <f t="shared" si="29"/>
        <v>0</v>
      </c>
      <c r="EU11" s="55">
        <f t="shared" si="30"/>
        <v>0</v>
      </c>
      <c r="EV11" s="55">
        <f t="shared" si="31"/>
        <v>-2.3485447124292519E-5</v>
      </c>
    </row>
    <row r="12" spans="1:152" x14ac:dyDescent="0.3">
      <c r="A12" s="29" t="s">
        <v>10</v>
      </c>
      <c r="B12" s="27">
        <v>38165.389137999999</v>
      </c>
      <c r="C12" s="27">
        <v>7281.4744340999996</v>
      </c>
      <c r="D12" s="27">
        <v>1341.8132731000001</v>
      </c>
      <c r="E12" s="27">
        <v>5912.0206705999999</v>
      </c>
      <c r="F12" s="27">
        <v>4073.1692862</v>
      </c>
      <c r="G12" s="27">
        <v>476.40366476999998</v>
      </c>
      <c r="H12" s="27">
        <v>2631.3013507000001</v>
      </c>
      <c r="I12" s="27">
        <v>361.82022090999999</v>
      </c>
      <c r="J12" s="27">
        <v>104.6622706</v>
      </c>
      <c r="L12" s="27">
        <v>178.65503222000001</v>
      </c>
      <c r="M12" s="29">
        <v>88.701087440999999</v>
      </c>
      <c r="P12" s="29">
        <v>844.41418539999995</v>
      </c>
      <c r="V12" s="29">
        <v>117.76697061</v>
      </c>
      <c r="W12" s="29">
        <v>59.736614088000003</v>
      </c>
      <c r="X12" s="29">
        <v>5.2173332932000003</v>
      </c>
      <c r="Y12" s="29">
        <v>1.9784907608</v>
      </c>
      <c r="Z12" s="29">
        <v>3.7324611268000001</v>
      </c>
      <c r="AA12" s="29">
        <v>1.0022721929</v>
      </c>
      <c r="AB12" s="29">
        <v>8.9385478920000008</v>
      </c>
      <c r="AD12" s="29">
        <v>3.9495210298000001</v>
      </c>
      <c r="AG12" s="29">
        <v>31.596154773999999</v>
      </c>
      <c r="AH12" s="46"/>
      <c r="AI12" s="29" t="s">
        <v>10</v>
      </c>
      <c r="AJ12" s="29">
        <v>0</v>
      </c>
      <c r="AK12" s="29">
        <v>0</v>
      </c>
      <c r="AL12" s="29">
        <v>104.664517786</v>
      </c>
      <c r="AM12" s="29">
        <v>361.82801107799997</v>
      </c>
      <c r="AN12" s="29">
        <v>361.82801107799997</v>
      </c>
      <c r="AO12" s="29">
        <v>425.06576611399998</v>
      </c>
      <c r="AP12" s="29">
        <v>0</v>
      </c>
      <c r="AQ12" s="29">
        <v>0</v>
      </c>
      <c r="AR12" s="29">
        <v>178.65899539899999</v>
      </c>
      <c r="AS12" s="29">
        <v>88.703082735999999</v>
      </c>
      <c r="AT12" s="29">
        <v>0</v>
      </c>
      <c r="AU12" s="29">
        <v>0</v>
      </c>
      <c r="AV12" s="29">
        <v>0</v>
      </c>
      <c r="AW12" s="29">
        <v>0</v>
      </c>
      <c r="AX12" s="29">
        <v>38166.203263000003</v>
      </c>
      <c r="AY12" s="29">
        <v>153.06166844399999</v>
      </c>
      <c r="AZ12" s="29">
        <v>0</v>
      </c>
      <c r="BA12" s="29">
        <v>22.9341929723</v>
      </c>
      <c r="BB12" s="29">
        <v>0</v>
      </c>
      <c r="BC12" s="29">
        <v>0</v>
      </c>
      <c r="BD12" s="29">
        <v>844.43257261700001</v>
      </c>
      <c r="BE12" s="29">
        <v>844.43257261700001</v>
      </c>
      <c r="BF12" s="29">
        <v>3.9496065592199998</v>
      </c>
      <c r="BG12" s="29">
        <v>0</v>
      </c>
      <c r="BH12" s="29">
        <v>0</v>
      </c>
      <c r="BI12" s="29">
        <v>0</v>
      </c>
      <c r="BJ12" s="29">
        <v>50.452410661800002</v>
      </c>
      <c r="BK12" s="29">
        <v>10.5866302237</v>
      </c>
      <c r="BL12" s="29">
        <v>12.2433529505</v>
      </c>
      <c r="BM12" s="29">
        <v>0</v>
      </c>
      <c r="BN12" s="29">
        <v>0</v>
      </c>
      <c r="BO12" s="29">
        <v>0</v>
      </c>
      <c r="BP12" s="29">
        <v>0</v>
      </c>
      <c r="BQ12" s="29">
        <v>0</v>
      </c>
      <c r="BR12" s="29">
        <v>31.596849041599999</v>
      </c>
      <c r="BS12" s="29">
        <v>7281.6302178400001</v>
      </c>
      <c r="BT12" s="29">
        <v>0</v>
      </c>
      <c r="BU12" s="29">
        <v>0</v>
      </c>
      <c r="BV12" s="29">
        <v>0</v>
      </c>
      <c r="BW12" s="29">
        <v>1207.6579321900001</v>
      </c>
      <c r="BX12" s="29">
        <v>134.18411634</v>
      </c>
      <c r="BY12" s="29">
        <v>1341.8420485300001</v>
      </c>
      <c r="BZ12" s="29">
        <v>0</v>
      </c>
      <c r="CA12" s="29">
        <v>80.350107420200004</v>
      </c>
      <c r="CB12" s="29">
        <v>5.2174339627600004</v>
      </c>
      <c r="CC12" s="29">
        <v>1.9785338561200001</v>
      </c>
      <c r="CD12" s="29">
        <v>3.7325436072299998</v>
      </c>
      <c r="CE12" s="29">
        <v>1.0022895268700001</v>
      </c>
      <c r="CF12" s="29">
        <v>8.9387261070600008</v>
      </c>
      <c r="CG12" s="29">
        <v>1.22197770453</v>
      </c>
      <c r="CH12" s="29">
        <v>275.21039864199997</v>
      </c>
      <c r="CI12" s="29">
        <v>1.34417591921</v>
      </c>
      <c r="CJ12" s="29">
        <v>368.62969699199999</v>
      </c>
      <c r="CK12" s="29">
        <v>443.98488799299997</v>
      </c>
      <c r="CL12" s="29">
        <v>0.40732556300200001</v>
      </c>
      <c r="CM12" s="29">
        <v>0</v>
      </c>
      <c r="CN12" s="29">
        <v>0</v>
      </c>
      <c r="CO12" s="29">
        <v>286.75722276099998</v>
      </c>
      <c r="CP12" s="29">
        <v>5911.9269927200003</v>
      </c>
      <c r="CQ12" s="29">
        <v>4073.0363193200001</v>
      </c>
      <c r="CR12" s="29">
        <v>1838.8906734100001</v>
      </c>
      <c r="CS12" s="29">
        <v>3.2830437234900001</v>
      </c>
      <c r="CT12" s="29">
        <v>0</v>
      </c>
      <c r="CU12" s="29">
        <v>97.350820209700004</v>
      </c>
      <c r="CV12" s="29">
        <v>26.679856276900001</v>
      </c>
      <c r="CW12" s="29">
        <v>1106.70375401</v>
      </c>
      <c r="CX12" s="29">
        <v>73.318587343700003</v>
      </c>
      <c r="CY12" s="29">
        <v>14.2564043395</v>
      </c>
      <c r="CZ12" s="29">
        <v>1581.23810355</v>
      </c>
      <c r="DA12" s="29">
        <v>38.141375526300003</v>
      </c>
      <c r="DB12" s="29">
        <v>0.61098819573300001</v>
      </c>
      <c r="DC12" s="29">
        <v>67.208742180300007</v>
      </c>
      <c r="DD12" s="29">
        <v>4.0732564016399998E-2</v>
      </c>
      <c r="DE12" s="29">
        <v>476.414265032</v>
      </c>
      <c r="DF12" s="29">
        <v>87.281144741199995</v>
      </c>
      <c r="DG12" s="29">
        <v>0</v>
      </c>
      <c r="DH12" s="29">
        <v>0</v>
      </c>
      <c r="DI12" s="29">
        <v>0.22074539395000001</v>
      </c>
      <c r="DJ12" s="29">
        <v>51.343559457600001</v>
      </c>
      <c r="DK12" s="29">
        <v>117.76956716399999</v>
      </c>
      <c r="DL12" s="29">
        <v>8.42247151696</v>
      </c>
      <c r="DM12" s="29">
        <v>2631.35757891</v>
      </c>
      <c r="DN12" s="29">
        <v>59.737867459900002</v>
      </c>
      <c r="DO12" s="29">
        <v>17.4021365718</v>
      </c>
      <c r="DQ12" s="55">
        <f t="shared" si="0"/>
        <v>2.1331500042110847E-5</v>
      </c>
      <c r="DR12" s="55">
        <f t="shared" si="1"/>
        <v>2.139453230391938E-5</v>
      </c>
      <c r="DS12" s="55">
        <f t="shared" si="2"/>
        <v>2.1445182110559975E-5</v>
      </c>
      <c r="DT12" s="55">
        <f t="shared" si="3"/>
        <v>-1.5845323489054149E-5</v>
      </c>
      <c r="DU12" s="55">
        <f t="shared" si="4"/>
        <v>-3.2644574938342921E-5</v>
      </c>
      <c r="DV12" s="55">
        <f t="shared" si="5"/>
        <v>2.2250588700116384E-5</v>
      </c>
      <c r="DW12" s="55">
        <f t="shared" si="6"/>
        <v>2.1368973943259574E-5</v>
      </c>
      <c r="DX12" s="55">
        <f t="shared" si="7"/>
        <v>2.1530493736344234E-5</v>
      </c>
      <c r="DY12" s="55">
        <f t="shared" si="8"/>
        <v>2.1470831724964369E-5</v>
      </c>
      <c r="DZ12" s="55">
        <f t="shared" si="9"/>
        <v>0</v>
      </c>
      <c r="EA12" s="55">
        <f t="shared" si="10"/>
        <v>2.2183416558349796E-5</v>
      </c>
      <c r="EB12" s="55">
        <f t="shared" si="11"/>
        <v>2.2494594571093367E-5</v>
      </c>
      <c r="EC12" s="55">
        <f t="shared" si="12"/>
        <v>0</v>
      </c>
      <c r="ED12" s="55">
        <f t="shared" si="13"/>
        <v>0</v>
      </c>
      <c r="EE12" s="55">
        <f t="shared" si="14"/>
        <v>2.1775116190574219E-5</v>
      </c>
      <c r="EF12" s="55">
        <f t="shared" si="15"/>
        <v>0</v>
      </c>
      <c r="EG12" s="55">
        <f t="shared" si="16"/>
        <v>0</v>
      </c>
      <c r="EH12" s="55">
        <f t="shared" si="17"/>
        <v>0</v>
      </c>
      <c r="EI12" s="55">
        <f t="shared" si="18"/>
        <v>0</v>
      </c>
      <c r="EJ12" s="55">
        <f t="shared" si="19"/>
        <v>0</v>
      </c>
      <c r="EK12" s="55">
        <f t="shared" si="20"/>
        <v>2.2048236330981514E-5</v>
      </c>
      <c r="EL12" s="55">
        <f t="shared" si="21"/>
        <v>2.0981636122740123E-5</v>
      </c>
      <c r="EM12" s="55">
        <f t="shared" si="22"/>
        <v>1.9295213539703698E-5</v>
      </c>
      <c r="EN12" s="55">
        <f t="shared" si="23"/>
        <v>2.1781916223204887E-5</v>
      </c>
      <c r="EO12" s="55">
        <f t="shared" si="24"/>
        <v>2.2098135036817497E-5</v>
      </c>
      <c r="EP12" s="55">
        <f t="shared" si="25"/>
        <v>1.7294673166456362E-5</v>
      </c>
      <c r="EQ12" s="55">
        <f t="shared" si="26"/>
        <v>1.9937808931979265E-5</v>
      </c>
      <c r="ER12" s="55">
        <f t="shared" si="27"/>
        <v>0</v>
      </c>
      <c r="ES12" s="55">
        <f t="shared" si="28"/>
        <v>2.1655643647518803E-5</v>
      </c>
      <c r="ET12" s="55">
        <f t="shared" si="29"/>
        <v>0</v>
      </c>
      <c r="EU12" s="55">
        <f t="shared" si="30"/>
        <v>0</v>
      </c>
      <c r="EV12" s="55">
        <f t="shared" si="31"/>
        <v>2.1973167461865763E-5</v>
      </c>
    </row>
    <row r="13" spans="1:152" x14ac:dyDescent="0.3">
      <c r="A13" s="29" t="s">
        <v>12</v>
      </c>
      <c r="B13" s="27">
        <v>19470.686315999999</v>
      </c>
      <c r="C13" s="27">
        <v>1225.62834</v>
      </c>
      <c r="D13" s="27">
        <v>718.27523399999995</v>
      </c>
      <c r="E13" s="27">
        <v>2303.3880749999998</v>
      </c>
      <c r="F13" s="27">
        <v>1916.8394894999999</v>
      </c>
      <c r="G13" s="27">
        <v>128.47835474999999</v>
      </c>
      <c r="H13" s="27">
        <v>1510.058661</v>
      </c>
      <c r="I13" s="27">
        <v>207.78249099999999</v>
      </c>
      <c r="J13" s="27">
        <v>31.20178391</v>
      </c>
      <c r="L13" s="27">
        <v>102.58586689000001</v>
      </c>
      <c r="M13" s="29">
        <v>50.886052200000002</v>
      </c>
      <c r="P13" s="29">
        <v>484.90535540000002</v>
      </c>
      <c r="T13" s="29">
        <v>128.01792549999999</v>
      </c>
      <c r="V13" s="29">
        <v>67.626894780000001</v>
      </c>
      <c r="W13" s="29">
        <v>10.983100041</v>
      </c>
      <c r="X13" s="29">
        <v>2.9701882357999998</v>
      </c>
      <c r="Y13" s="29">
        <v>1.3252566548</v>
      </c>
      <c r="Z13" s="29">
        <v>2.2954605306999998</v>
      </c>
      <c r="AA13" s="29">
        <v>0.57554736159999997</v>
      </c>
      <c r="AB13" s="29">
        <v>5.6177721372000002</v>
      </c>
      <c r="AC13" s="29">
        <v>1.9800697383999999</v>
      </c>
      <c r="AD13" s="29">
        <v>3.9825701699999998</v>
      </c>
      <c r="AE13" s="29">
        <v>1.9800697383999999</v>
      </c>
      <c r="AF13" s="29">
        <v>11.5216978</v>
      </c>
      <c r="AG13" s="29">
        <v>21.300666089</v>
      </c>
      <c r="AH13" s="46"/>
      <c r="AI13" s="29" t="s">
        <v>12</v>
      </c>
      <c r="AJ13" s="29">
        <v>0</v>
      </c>
      <c r="AK13" s="29">
        <v>11.525265988899999</v>
      </c>
      <c r="AL13" s="29">
        <v>31.210800841600001</v>
      </c>
      <c r="AM13" s="29">
        <v>207.84480514399999</v>
      </c>
      <c r="AN13" s="29">
        <v>207.84480514399999</v>
      </c>
      <c r="AO13" s="29">
        <v>133.04376831600001</v>
      </c>
      <c r="AP13" s="29">
        <v>0</v>
      </c>
      <c r="AQ13" s="29">
        <v>0</v>
      </c>
      <c r="AR13" s="29">
        <v>102.616832987</v>
      </c>
      <c r="AS13" s="29">
        <v>50.9014693827</v>
      </c>
      <c r="AT13" s="29">
        <v>0</v>
      </c>
      <c r="AU13" s="29">
        <v>0</v>
      </c>
      <c r="AV13" s="29">
        <v>0</v>
      </c>
      <c r="AW13" s="29">
        <v>0</v>
      </c>
      <c r="AX13" s="29">
        <v>19476.484787699999</v>
      </c>
      <c r="AY13" s="29">
        <v>52.242328505400003</v>
      </c>
      <c r="AZ13" s="29">
        <v>0</v>
      </c>
      <c r="BA13" s="29">
        <v>8.7770908167100004</v>
      </c>
      <c r="BB13" s="29">
        <v>1.9806796277000001</v>
      </c>
      <c r="BC13" s="29">
        <v>0</v>
      </c>
      <c r="BD13" s="29">
        <v>485.05063294000001</v>
      </c>
      <c r="BE13" s="29">
        <v>485.05063294000001</v>
      </c>
      <c r="BF13" s="29">
        <v>3.9837780079599998</v>
      </c>
      <c r="BG13" s="29">
        <v>0</v>
      </c>
      <c r="BH13" s="29">
        <v>0</v>
      </c>
      <c r="BI13" s="29">
        <v>0</v>
      </c>
      <c r="BJ13" s="29">
        <v>15.094731041099999</v>
      </c>
      <c r="BK13" s="29">
        <v>3.2599720627600002</v>
      </c>
      <c r="BL13" s="29">
        <v>4.8814300634799999</v>
      </c>
      <c r="BM13" s="29">
        <v>0</v>
      </c>
      <c r="BN13" s="29">
        <v>0</v>
      </c>
      <c r="BO13" s="29">
        <v>0</v>
      </c>
      <c r="BP13" s="29">
        <v>0</v>
      </c>
      <c r="BQ13" s="29">
        <v>128.05829450499999</v>
      </c>
      <c r="BR13" s="29">
        <v>21.307100620700002</v>
      </c>
      <c r="BS13" s="29">
        <v>1225.9954668299999</v>
      </c>
      <c r="BT13" s="29">
        <v>0</v>
      </c>
      <c r="BU13" s="29">
        <v>0</v>
      </c>
      <c r="BV13" s="29">
        <v>0</v>
      </c>
      <c r="BW13" s="29">
        <v>646.63744616999998</v>
      </c>
      <c r="BX13" s="29">
        <v>71.848687404200007</v>
      </c>
      <c r="BY13" s="29">
        <v>718.48613357399995</v>
      </c>
      <c r="BZ13" s="29">
        <v>0</v>
      </c>
      <c r="CA13" s="29">
        <v>27.798765288999999</v>
      </c>
      <c r="CB13" s="29">
        <v>2.97107063776</v>
      </c>
      <c r="CC13" s="29">
        <v>1.3256498024600001</v>
      </c>
      <c r="CD13" s="29">
        <v>2.2961456060300001</v>
      </c>
      <c r="CE13" s="29">
        <v>0.57571880643100004</v>
      </c>
      <c r="CF13" s="29">
        <v>5.6194616534600002</v>
      </c>
      <c r="CG13" s="29">
        <v>0.57522234069599998</v>
      </c>
      <c r="CH13" s="29">
        <v>200.23024418200001</v>
      </c>
      <c r="CI13" s="29">
        <v>0.63274678496100001</v>
      </c>
      <c r="CJ13" s="29">
        <v>173.52548794699999</v>
      </c>
      <c r="CK13" s="29">
        <v>208.99748388099999</v>
      </c>
      <c r="CL13" s="29">
        <v>0.19174094733899999</v>
      </c>
      <c r="CM13" s="29">
        <v>0</v>
      </c>
      <c r="CN13" s="29">
        <v>0</v>
      </c>
      <c r="CO13" s="29">
        <v>134.98555234899999</v>
      </c>
      <c r="CP13" s="29">
        <v>2303.9617668999999</v>
      </c>
      <c r="CQ13" s="29">
        <v>1917.3045554400001</v>
      </c>
      <c r="CR13" s="29">
        <v>386.65721145800001</v>
      </c>
      <c r="CS13" s="29">
        <v>1.54543174862</v>
      </c>
      <c r="CT13" s="29">
        <v>0</v>
      </c>
      <c r="CU13" s="29">
        <v>45.826052896500002</v>
      </c>
      <c r="CV13" s="29">
        <v>12.559032524099999</v>
      </c>
      <c r="CW13" s="29">
        <v>520.95971816300005</v>
      </c>
      <c r="CX13" s="29">
        <v>34.513335456999997</v>
      </c>
      <c r="CY13" s="29">
        <v>6.7109406646099998</v>
      </c>
      <c r="CZ13" s="29">
        <v>744.33780935699997</v>
      </c>
      <c r="DA13" s="29">
        <v>10.4317011426</v>
      </c>
      <c r="DB13" s="29">
        <v>0.28761155103000002</v>
      </c>
      <c r="DC13" s="29">
        <v>31.637214777099999</v>
      </c>
      <c r="DD13" s="29">
        <v>1.9174052868199998E-2</v>
      </c>
      <c r="DE13" s="29">
        <v>128.51645437799999</v>
      </c>
      <c r="DF13" s="29">
        <v>34.602752769799999</v>
      </c>
      <c r="DG13" s="29">
        <v>1.98067542171</v>
      </c>
      <c r="DH13" s="29">
        <v>0</v>
      </c>
      <c r="DI13" s="29">
        <v>4.6175313914499999E-2</v>
      </c>
      <c r="DJ13" s="29">
        <v>27.3616533133</v>
      </c>
      <c r="DK13" s="29">
        <v>67.646924610200003</v>
      </c>
      <c r="DL13" s="29">
        <v>61.611163906999998</v>
      </c>
      <c r="DM13" s="29">
        <v>1510.51282649</v>
      </c>
      <c r="DN13" s="29">
        <v>10.9862388942</v>
      </c>
      <c r="DO13" s="29">
        <v>15.899720977299999</v>
      </c>
      <c r="DQ13" s="55">
        <f t="shared" si="0"/>
        <v>2.9780520346810033E-4</v>
      </c>
      <c r="DR13" s="55">
        <f t="shared" si="1"/>
        <v>2.9954172730695919E-4</v>
      </c>
      <c r="DS13" s="55">
        <f t="shared" si="2"/>
        <v>2.9361944282210278E-4</v>
      </c>
      <c r="DT13" s="55">
        <f t="shared" si="3"/>
        <v>2.4906437010189234E-4</v>
      </c>
      <c r="DU13" s="55">
        <f t="shared" si="4"/>
        <v>2.426212223546528E-4</v>
      </c>
      <c r="DV13" s="55">
        <f t="shared" si="5"/>
        <v>2.9654511123008965E-4</v>
      </c>
      <c r="DW13" s="55">
        <f t="shared" si="6"/>
        <v>3.0076016364765778E-4</v>
      </c>
      <c r="DX13" s="55">
        <f t="shared" si="7"/>
        <v>2.9990084198190865E-4</v>
      </c>
      <c r="DY13" s="55">
        <f t="shared" si="8"/>
        <v>2.8898769461420512E-4</v>
      </c>
      <c r="DZ13" s="55">
        <f t="shared" si="9"/>
        <v>0</v>
      </c>
      <c r="EA13" s="55">
        <f t="shared" si="10"/>
        <v>3.0185539137855838E-4</v>
      </c>
      <c r="EB13" s="55">
        <f t="shared" si="11"/>
        <v>3.0297462729872524E-4</v>
      </c>
      <c r="EC13" s="55">
        <f t="shared" si="12"/>
        <v>0</v>
      </c>
      <c r="ED13" s="55">
        <f t="shared" si="13"/>
        <v>0</v>
      </c>
      <c r="EE13" s="55">
        <f t="shared" si="14"/>
        <v>2.9959978453971726E-4</v>
      </c>
      <c r="EF13" s="55">
        <f t="shared" si="15"/>
        <v>0</v>
      </c>
      <c r="EG13" s="55">
        <f t="shared" si="16"/>
        <v>0</v>
      </c>
      <c r="EH13" s="55">
        <f t="shared" si="17"/>
        <v>0</v>
      </c>
      <c r="EI13" s="55">
        <f t="shared" si="18"/>
        <v>3.1533869059612507E-4</v>
      </c>
      <c r="EJ13" s="55">
        <f t="shared" si="19"/>
        <v>0</v>
      </c>
      <c r="EK13" s="55">
        <f t="shared" si="20"/>
        <v>2.9618142700714065E-4</v>
      </c>
      <c r="EL13" s="55">
        <f t="shared" si="21"/>
        <v>2.8578936623376266E-4</v>
      </c>
      <c r="EM13" s="55">
        <f t="shared" si="22"/>
        <v>2.9708620799333085E-4</v>
      </c>
      <c r="EN13" s="55">
        <f t="shared" si="23"/>
        <v>2.9665775197289934E-4</v>
      </c>
      <c r="EO13" s="55">
        <f t="shared" si="24"/>
        <v>2.9844788043093505E-4</v>
      </c>
      <c r="EP13" s="55">
        <f t="shared" si="25"/>
        <v>2.9788136031665049E-4</v>
      </c>
      <c r="EQ13" s="55">
        <f t="shared" si="26"/>
        <v>3.0074488938634634E-4</v>
      </c>
      <c r="ER13" s="55">
        <f t="shared" si="27"/>
        <v>3.0801405029955582E-4</v>
      </c>
      <c r="ES13" s="55">
        <f t="shared" si="28"/>
        <v>3.0328102417339541E-4</v>
      </c>
      <c r="ET13" s="55">
        <f t="shared" si="29"/>
        <v>3.0588988774179668E-4</v>
      </c>
      <c r="EU13" s="55">
        <f t="shared" si="30"/>
        <v>3.0969297771368505E-4</v>
      </c>
      <c r="EV13" s="55">
        <f t="shared" si="31"/>
        <v>3.0208124352152298E-4</v>
      </c>
    </row>
    <row r="14" spans="1:152" x14ac:dyDescent="0.3">
      <c r="A14" s="29" t="s">
        <v>13</v>
      </c>
      <c r="B14" s="27">
        <v>826.42865400000005</v>
      </c>
      <c r="C14" s="27">
        <v>178.24771860000001</v>
      </c>
      <c r="D14" s="27">
        <v>34.5711856</v>
      </c>
      <c r="E14" s="27">
        <v>145.84297050000001</v>
      </c>
      <c r="F14" s="27">
        <v>82.941844099999997</v>
      </c>
      <c r="G14" s="27">
        <v>16.345666699999999</v>
      </c>
      <c r="H14" s="27">
        <v>59.002827000000003</v>
      </c>
      <c r="I14" s="27">
        <v>9.8394843999999999</v>
      </c>
      <c r="J14" s="27">
        <v>4.9028933099999996</v>
      </c>
      <c r="L14" s="27">
        <v>4.8584996</v>
      </c>
      <c r="M14" s="29">
        <v>2.4122127</v>
      </c>
      <c r="P14" s="29">
        <v>22.963371200000001</v>
      </c>
      <c r="V14" s="29">
        <v>3.2026737000000001</v>
      </c>
      <c r="W14" s="29">
        <v>2.7983496940000001</v>
      </c>
      <c r="X14" s="29">
        <v>0.14258190000000001</v>
      </c>
      <c r="Y14" s="29">
        <v>8.7840998700000006E-2</v>
      </c>
      <c r="Z14" s="29">
        <v>0.13554489759999999</v>
      </c>
      <c r="AA14" s="29">
        <v>2.72739E-2</v>
      </c>
      <c r="AB14" s="29">
        <v>0.34991664309999998</v>
      </c>
      <c r="AD14" s="29">
        <v>0.18501487320000001</v>
      </c>
      <c r="AG14" s="29">
        <v>1.4801189159999999</v>
      </c>
      <c r="AH14" s="46"/>
      <c r="AI14" s="29" t="s">
        <v>13</v>
      </c>
      <c r="AJ14" s="29">
        <v>0</v>
      </c>
      <c r="AK14" s="29">
        <v>0</v>
      </c>
      <c r="AL14" s="29">
        <v>4.9028103290800003</v>
      </c>
      <c r="AM14" s="29">
        <v>9.8393367846600004</v>
      </c>
      <c r="AN14" s="29">
        <v>9.8393367846600004</v>
      </c>
      <c r="AO14" s="29">
        <v>7.1775762933699996</v>
      </c>
      <c r="AP14" s="29">
        <v>0</v>
      </c>
      <c r="AQ14" s="29">
        <v>0</v>
      </c>
      <c r="AR14" s="29">
        <v>4.8584292107599998</v>
      </c>
      <c r="AS14" s="29">
        <v>2.4121848127700001</v>
      </c>
      <c r="AT14" s="29">
        <v>0</v>
      </c>
      <c r="AU14" s="29">
        <v>0</v>
      </c>
      <c r="AV14" s="29">
        <v>0</v>
      </c>
      <c r="AW14" s="29">
        <v>0</v>
      </c>
      <c r="AX14" s="29">
        <v>826.41670163699996</v>
      </c>
      <c r="AY14" s="29">
        <v>2.5910397114500001</v>
      </c>
      <c r="AZ14" s="29">
        <v>0</v>
      </c>
      <c r="BA14" s="29">
        <v>0.38965073490500002</v>
      </c>
      <c r="BB14" s="29">
        <v>0</v>
      </c>
      <c r="BC14" s="29">
        <v>0</v>
      </c>
      <c r="BD14" s="29">
        <v>22.963039612999999</v>
      </c>
      <c r="BE14" s="29">
        <v>22.963039612999999</v>
      </c>
      <c r="BF14" s="29">
        <v>0.18501153712000001</v>
      </c>
      <c r="BG14" s="29">
        <v>0</v>
      </c>
      <c r="BH14" s="29">
        <v>0</v>
      </c>
      <c r="BI14" s="29">
        <v>0</v>
      </c>
      <c r="BJ14" s="29">
        <v>0.85088656090000003</v>
      </c>
      <c r="BK14" s="29">
        <v>0.17868347206999999</v>
      </c>
      <c r="BL14" s="29">
        <v>0.208305231486</v>
      </c>
      <c r="BM14" s="29">
        <v>0</v>
      </c>
      <c r="BN14" s="29">
        <v>0</v>
      </c>
      <c r="BO14" s="29">
        <v>0</v>
      </c>
      <c r="BP14" s="29">
        <v>0</v>
      </c>
      <c r="BQ14" s="29">
        <v>0</v>
      </c>
      <c r="BR14" s="29">
        <v>1.4800972112799999</v>
      </c>
      <c r="BS14" s="29">
        <v>178.24532634100001</v>
      </c>
      <c r="BT14" s="29">
        <v>0</v>
      </c>
      <c r="BU14" s="29">
        <v>0</v>
      </c>
      <c r="BV14" s="29">
        <v>0</v>
      </c>
      <c r="BW14" s="29">
        <v>31.113627146700001</v>
      </c>
      <c r="BX14" s="29">
        <v>3.4570637349200002</v>
      </c>
      <c r="BY14" s="29">
        <v>34.570690881600001</v>
      </c>
      <c r="BZ14" s="29">
        <v>0</v>
      </c>
      <c r="CA14" s="29">
        <v>1.3607312064599999</v>
      </c>
      <c r="CB14" s="29">
        <v>0.142580039076</v>
      </c>
      <c r="CC14" s="29">
        <v>8.7840661051399996E-2</v>
      </c>
      <c r="CD14" s="29">
        <v>0.13554299217999999</v>
      </c>
      <c r="CE14" s="29">
        <v>2.72736570634E-2</v>
      </c>
      <c r="CF14" s="29">
        <v>0.34990891261700002</v>
      </c>
      <c r="CG14" s="29">
        <v>2.4882210667099999E-2</v>
      </c>
      <c r="CH14" s="29">
        <v>4.8176138322600002</v>
      </c>
      <c r="CI14" s="29">
        <v>2.73703903041E-2</v>
      </c>
      <c r="CJ14" s="29">
        <v>7.5061272234400001</v>
      </c>
      <c r="CK14" s="29">
        <v>9.0405253072999994</v>
      </c>
      <c r="CL14" s="29">
        <v>8.2940879743399996E-3</v>
      </c>
      <c r="CM14" s="29">
        <v>0</v>
      </c>
      <c r="CN14" s="29">
        <v>0</v>
      </c>
      <c r="CO14" s="29">
        <v>5.8390262808599998</v>
      </c>
      <c r="CP14" s="29">
        <v>145.83638202899999</v>
      </c>
      <c r="CQ14" s="29">
        <v>82.936183900299994</v>
      </c>
      <c r="CR14" s="29">
        <v>62.900198128500001</v>
      </c>
      <c r="CS14" s="29">
        <v>6.6850202046999999E-2</v>
      </c>
      <c r="CT14" s="29">
        <v>0</v>
      </c>
      <c r="CU14" s="29">
        <v>1.9822815040999999</v>
      </c>
      <c r="CV14" s="29">
        <v>0.54326110724900001</v>
      </c>
      <c r="CW14" s="29">
        <v>22.534981482999999</v>
      </c>
      <c r="CX14" s="29">
        <v>1.4929314551099999</v>
      </c>
      <c r="CY14" s="29">
        <v>0.29029219727</v>
      </c>
      <c r="CZ14" s="29">
        <v>32.197569372499999</v>
      </c>
      <c r="DA14" s="29">
        <v>0.64179844872299996</v>
      </c>
      <c r="DB14" s="29">
        <v>1.2441077423E-2</v>
      </c>
      <c r="DC14" s="29">
        <v>1.3685205971200001</v>
      </c>
      <c r="DD14" s="29">
        <v>8.2940383703399999E-4</v>
      </c>
      <c r="DE14" s="29">
        <v>16.345453493200001</v>
      </c>
      <c r="DF14" s="29">
        <v>1.4846977801500001</v>
      </c>
      <c r="DG14" s="29">
        <v>0</v>
      </c>
      <c r="DH14" s="29">
        <v>0</v>
      </c>
      <c r="DI14" s="29">
        <v>3.6932243119499998E-3</v>
      </c>
      <c r="DJ14" s="29">
        <v>0.88384527962699999</v>
      </c>
      <c r="DK14" s="29">
        <v>3.2026264863199998</v>
      </c>
      <c r="DL14" s="29">
        <v>0.23033731921799999</v>
      </c>
      <c r="DM14" s="29">
        <v>59.0019623142</v>
      </c>
      <c r="DN14" s="29">
        <v>2.7983065256500002</v>
      </c>
      <c r="DO14" s="29">
        <v>0.30946941638999997</v>
      </c>
      <c r="DQ14" s="55">
        <f t="shared" si="0"/>
        <v>-1.4462667699432504E-5</v>
      </c>
      <c r="DR14" s="55">
        <f t="shared" si="1"/>
        <v>-1.3420979627640855E-5</v>
      </c>
      <c r="DS14" s="55">
        <f t="shared" si="2"/>
        <v>-1.4310136936663721E-5</v>
      </c>
      <c r="DT14" s="55">
        <f t="shared" si="3"/>
        <v>-4.517510153164911E-5</v>
      </c>
      <c r="DU14" s="55">
        <f t="shared" si="4"/>
        <v>-6.8242993164929842E-5</v>
      </c>
      <c r="DV14" s="55">
        <f t="shared" si="5"/>
        <v>-1.3043628253966149E-5</v>
      </c>
      <c r="DW14" s="55">
        <f t="shared" si="6"/>
        <v>-1.4654989327942346E-5</v>
      </c>
      <c r="DX14" s="55">
        <f t="shared" si="7"/>
        <v>-1.5002345041526603E-5</v>
      </c>
      <c r="DY14" s="55">
        <f t="shared" si="8"/>
        <v>-1.6924887969745513E-5</v>
      </c>
      <c r="DZ14" s="55">
        <f t="shared" si="9"/>
        <v>0</v>
      </c>
      <c r="EA14" s="55">
        <f t="shared" si="10"/>
        <v>-1.4487855468845964E-5</v>
      </c>
      <c r="EB14" s="55">
        <f t="shared" si="11"/>
        <v>-1.1560850334596208E-5</v>
      </c>
      <c r="EC14" s="55">
        <f t="shared" si="12"/>
        <v>0</v>
      </c>
      <c r="ED14" s="55">
        <f t="shared" si="13"/>
        <v>0</v>
      </c>
      <c r="EE14" s="55">
        <f t="shared" si="14"/>
        <v>-1.4439822320233901E-5</v>
      </c>
      <c r="EF14" s="55">
        <f t="shared" si="15"/>
        <v>0</v>
      </c>
      <c r="EG14" s="55">
        <f t="shared" si="16"/>
        <v>0</v>
      </c>
      <c r="EH14" s="55">
        <f t="shared" si="17"/>
        <v>0</v>
      </c>
      <c r="EI14" s="55">
        <f t="shared" si="18"/>
        <v>0</v>
      </c>
      <c r="EJ14" s="55">
        <f t="shared" si="19"/>
        <v>0</v>
      </c>
      <c r="EK14" s="55">
        <f t="shared" si="20"/>
        <v>-1.474195763379476E-5</v>
      </c>
      <c r="EL14" s="55">
        <f t="shared" si="21"/>
        <v>-1.5426360076624426E-5</v>
      </c>
      <c r="EM14" s="55">
        <f t="shared" si="22"/>
        <v>-1.3051614545800083E-5</v>
      </c>
      <c r="EN14" s="55">
        <f t="shared" si="23"/>
        <v>-3.8438611241571108E-6</v>
      </c>
      <c r="EO14" s="55">
        <f t="shared" si="24"/>
        <v>-1.4057482308382285E-5</v>
      </c>
      <c r="EP14" s="55">
        <f t="shared" si="25"/>
        <v>-8.9072923197613022E-6</v>
      </c>
      <c r="EQ14" s="55">
        <f t="shared" si="26"/>
        <v>-2.2092355857871265E-5</v>
      </c>
      <c r="ER14" s="55">
        <f t="shared" si="27"/>
        <v>0</v>
      </c>
      <c r="ES14" s="55">
        <f t="shared" si="28"/>
        <v>-1.8031415217051301E-5</v>
      </c>
      <c r="ET14" s="55">
        <f t="shared" si="29"/>
        <v>0</v>
      </c>
      <c r="EU14" s="55">
        <f t="shared" si="30"/>
        <v>0</v>
      </c>
      <c r="EV14" s="55">
        <f t="shared" si="31"/>
        <v>-1.4664173104831681E-5</v>
      </c>
    </row>
    <row r="15" spans="1:152" x14ac:dyDescent="0.3">
      <c r="A15" s="29" t="s">
        <v>14</v>
      </c>
      <c r="B15" s="27">
        <v>395.72045000000003</v>
      </c>
      <c r="C15" s="27">
        <v>70.122752000000006</v>
      </c>
      <c r="D15" s="27">
        <v>16.825153</v>
      </c>
      <c r="E15" s="27">
        <v>79.250602000000001</v>
      </c>
      <c r="F15" s="27">
        <v>37.703463999999997</v>
      </c>
      <c r="G15" s="27">
        <v>8.5663699999999992</v>
      </c>
      <c r="H15" s="27">
        <v>24.577349999999999</v>
      </c>
      <c r="I15" s="27">
        <v>5.2903034</v>
      </c>
      <c r="J15" s="27">
        <v>1.104187491</v>
      </c>
      <c r="L15" s="27">
        <v>2.6121789999999998</v>
      </c>
      <c r="M15" s="29">
        <v>1.2969301</v>
      </c>
      <c r="P15" s="29">
        <v>12.346477500000001</v>
      </c>
      <c r="V15" s="29">
        <v>1.72191345</v>
      </c>
      <c r="W15" s="29">
        <v>0.63021987499999998</v>
      </c>
      <c r="X15" s="29">
        <v>7.6223192999999995E-2</v>
      </c>
      <c r="Y15" s="29">
        <v>2.1893142899999999E-2</v>
      </c>
      <c r="Z15" s="29">
        <v>4.0016720399999997E-2</v>
      </c>
      <c r="AA15" s="29">
        <v>1.4654578E-2</v>
      </c>
      <c r="AB15" s="29">
        <v>0.1085837663</v>
      </c>
      <c r="AD15" s="29">
        <v>4.1667442399999997E-2</v>
      </c>
      <c r="AG15" s="29">
        <v>0.33333961499999998</v>
      </c>
      <c r="AH15" s="46"/>
      <c r="AI15" s="29" t="s">
        <v>14</v>
      </c>
      <c r="AJ15" s="29">
        <v>0</v>
      </c>
      <c r="AK15" s="29">
        <v>0</v>
      </c>
      <c r="AL15" s="29">
        <v>1.1041893925299999</v>
      </c>
      <c r="AM15" s="29">
        <v>5.29030442029</v>
      </c>
      <c r="AN15" s="29">
        <v>5.29030442029</v>
      </c>
      <c r="AO15" s="29">
        <v>1.4760886156899999</v>
      </c>
      <c r="AP15" s="29">
        <v>0</v>
      </c>
      <c r="AQ15" s="29">
        <v>0</v>
      </c>
      <c r="AR15" s="29">
        <v>2.61218530406</v>
      </c>
      <c r="AS15" s="29">
        <v>1.2969329116099999</v>
      </c>
      <c r="AT15" s="29">
        <v>0</v>
      </c>
      <c r="AU15" s="29">
        <v>0</v>
      </c>
      <c r="AV15" s="29">
        <v>0</v>
      </c>
      <c r="AW15" s="29">
        <v>0</v>
      </c>
      <c r="AX15" s="29">
        <v>395.72037645199998</v>
      </c>
      <c r="AY15" s="29">
        <v>0.53152229037099996</v>
      </c>
      <c r="AZ15" s="29">
        <v>0</v>
      </c>
      <c r="BA15" s="29">
        <v>7.9641121292699998E-2</v>
      </c>
      <c r="BB15" s="29">
        <v>0</v>
      </c>
      <c r="BC15" s="29">
        <v>0</v>
      </c>
      <c r="BD15" s="29">
        <v>12.3464667384</v>
      </c>
      <c r="BE15" s="29">
        <v>12.3464667384</v>
      </c>
      <c r="BF15" s="29">
        <v>4.16676716967E-2</v>
      </c>
      <c r="BG15" s="29">
        <v>0</v>
      </c>
      <c r="BH15" s="29">
        <v>0</v>
      </c>
      <c r="BI15" s="29">
        <v>0</v>
      </c>
      <c r="BJ15" s="29">
        <v>0.175202405664</v>
      </c>
      <c r="BK15" s="29">
        <v>3.6763277603000001E-2</v>
      </c>
      <c r="BL15" s="29">
        <v>4.2516112539399999E-2</v>
      </c>
      <c r="BM15" s="29">
        <v>0</v>
      </c>
      <c r="BN15" s="29">
        <v>0</v>
      </c>
      <c r="BO15" s="29">
        <v>0</v>
      </c>
      <c r="BP15" s="29">
        <v>0</v>
      </c>
      <c r="BQ15" s="29">
        <v>0</v>
      </c>
      <c r="BR15" s="29">
        <v>0.33333846468599998</v>
      </c>
      <c r="BS15" s="29">
        <v>70.122889976899998</v>
      </c>
      <c r="BT15" s="29">
        <v>0</v>
      </c>
      <c r="BU15" s="29">
        <v>0</v>
      </c>
      <c r="BV15" s="29">
        <v>0</v>
      </c>
      <c r="BW15" s="29">
        <v>15.142654394099999</v>
      </c>
      <c r="BX15" s="29">
        <v>1.6825150769799999</v>
      </c>
      <c r="BY15" s="29">
        <v>16.825169470999999</v>
      </c>
      <c r="BZ15" s="29">
        <v>0</v>
      </c>
      <c r="CA15" s="29">
        <v>0.27902548871600003</v>
      </c>
      <c r="CB15" s="29">
        <v>7.6221869276799997E-2</v>
      </c>
      <c r="CC15" s="29">
        <v>2.1893016451700002E-2</v>
      </c>
      <c r="CD15" s="29">
        <v>4.00168542268E-2</v>
      </c>
      <c r="CE15" s="29">
        <v>1.4654509394899999E-2</v>
      </c>
      <c r="CF15" s="29">
        <v>0.108585675268</v>
      </c>
      <c r="CG15" s="29">
        <v>1.13110203762E-2</v>
      </c>
      <c r="CH15" s="29">
        <v>0.95570063590700005</v>
      </c>
      <c r="CI15" s="29">
        <v>1.2442193733399999E-2</v>
      </c>
      <c r="CJ15" s="29">
        <v>3.4121626623000001</v>
      </c>
      <c r="CK15" s="29">
        <v>4.1096803364300003</v>
      </c>
      <c r="CL15" s="29">
        <v>3.77035529368E-3</v>
      </c>
      <c r="CM15" s="29">
        <v>0</v>
      </c>
      <c r="CN15" s="29">
        <v>0</v>
      </c>
      <c r="CO15" s="29">
        <v>2.6543291364999999</v>
      </c>
      <c r="CP15" s="29">
        <v>79.248566612800005</v>
      </c>
      <c r="CQ15" s="29">
        <v>37.701411871799998</v>
      </c>
      <c r="CR15" s="29">
        <v>41.547154741</v>
      </c>
      <c r="CS15" s="29">
        <v>3.0389019523000001E-2</v>
      </c>
      <c r="CT15" s="29">
        <v>0</v>
      </c>
      <c r="CU15" s="29">
        <v>0.90111238309700004</v>
      </c>
      <c r="CV15" s="29">
        <v>0.24695817689899999</v>
      </c>
      <c r="CW15" s="29">
        <v>10.2440311355</v>
      </c>
      <c r="CX15" s="29">
        <v>0.67866215970300003</v>
      </c>
      <c r="CY15" s="29">
        <v>0.13196218839599999</v>
      </c>
      <c r="CZ15" s="29">
        <v>14.6364617463</v>
      </c>
      <c r="DA15" s="29">
        <v>0.13245010004300001</v>
      </c>
      <c r="DB15" s="29">
        <v>5.6554775511100004E-3</v>
      </c>
      <c r="DC15" s="29">
        <v>0.62210684169200003</v>
      </c>
      <c r="DD15" s="29">
        <v>3.7703845049199999E-4</v>
      </c>
      <c r="DE15" s="29">
        <v>8.5663607492599994</v>
      </c>
      <c r="DF15" s="29">
        <v>0.30309305846399998</v>
      </c>
      <c r="DG15" s="29">
        <v>0</v>
      </c>
      <c r="DH15" s="29">
        <v>0</v>
      </c>
      <c r="DI15" s="29">
        <v>7.6656437176200005E-4</v>
      </c>
      <c r="DJ15" s="29">
        <v>0.17829391723599999</v>
      </c>
      <c r="DK15" s="29">
        <v>1.72191208425</v>
      </c>
      <c r="DL15" s="29">
        <v>2.9247756325099999E-2</v>
      </c>
      <c r="DM15" s="29">
        <v>24.577361314400001</v>
      </c>
      <c r="DN15" s="29">
        <v>0.63021866372000002</v>
      </c>
      <c r="DO15" s="29">
        <v>6.04288138542E-2</v>
      </c>
      <c r="DQ15" s="55">
        <f t="shared" si="0"/>
        <v>-1.8585847672460582E-7</v>
      </c>
      <c r="DR15" s="55">
        <f t="shared" si="1"/>
        <v>1.9676481036070725E-6</v>
      </c>
      <c r="DS15" s="55">
        <f t="shared" si="2"/>
        <v>9.7895097884545822E-7</v>
      </c>
      <c r="DT15" s="55">
        <f t="shared" si="3"/>
        <v>-2.5682924149848765E-5</v>
      </c>
      <c r="DU15" s="55">
        <f t="shared" si="4"/>
        <v>-5.4428107719731106E-5</v>
      </c>
      <c r="DV15" s="55">
        <f t="shared" si="5"/>
        <v>-1.0798903152443641E-6</v>
      </c>
      <c r="DW15" s="55">
        <f t="shared" si="6"/>
        <v>4.6035882639071979E-7</v>
      </c>
      <c r="DX15" s="55">
        <f t="shared" si="7"/>
        <v>1.9286039436645983E-7</v>
      </c>
      <c r="DY15" s="55">
        <f t="shared" si="8"/>
        <v>1.7221078987061924E-6</v>
      </c>
      <c r="DZ15" s="55">
        <f t="shared" si="9"/>
        <v>0</v>
      </c>
      <c r="EA15" s="55">
        <f t="shared" si="10"/>
        <v>2.4133338489588699E-6</v>
      </c>
      <c r="EB15" s="55">
        <f t="shared" si="11"/>
        <v>2.167896326818931E-6</v>
      </c>
      <c r="EC15" s="55">
        <f t="shared" si="12"/>
        <v>0</v>
      </c>
      <c r="ED15" s="55">
        <f t="shared" si="13"/>
        <v>0</v>
      </c>
      <c r="EE15" s="55">
        <f t="shared" si="14"/>
        <v>-8.7163322497967531E-7</v>
      </c>
      <c r="EF15" s="55">
        <f t="shared" si="15"/>
        <v>0</v>
      </c>
      <c r="EG15" s="55">
        <f t="shared" si="16"/>
        <v>0</v>
      </c>
      <c r="EH15" s="55">
        <f t="shared" si="17"/>
        <v>0</v>
      </c>
      <c r="EI15" s="55">
        <f t="shared" si="18"/>
        <v>0</v>
      </c>
      <c r="EJ15" s="55">
        <f t="shared" si="19"/>
        <v>0</v>
      </c>
      <c r="EK15" s="55">
        <f t="shared" si="20"/>
        <v>-7.931583320764222E-7</v>
      </c>
      <c r="EL15" s="55">
        <f t="shared" si="21"/>
        <v>-1.9219958748026116E-6</v>
      </c>
      <c r="EM15" s="55">
        <f t="shared" si="22"/>
        <v>-1.7366409722529026E-5</v>
      </c>
      <c r="EN15" s="55">
        <f t="shared" si="23"/>
        <v>-5.7757034051706221E-6</v>
      </c>
      <c r="EO15" s="55">
        <f t="shared" si="24"/>
        <v>3.3442720609069531E-6</v>
      </c>
      <c r="EP15" s="55">
        <f t="shared" si="25"/>
        <v>-4.6814790572787176E-6</v>
      </c>
      <c r="EQ15" s="55">
        <f t="shared" si="26"/>
        <v>1.7580602193648474E-5</v>
      </c>
      <c r="ER15" s="55">
        <f t="shared" si="27"/>
        <v>0</v>
      </c>
      <c r="ES15" s="55">
        <f t="shared" si="28"/>
        <v>5.5030183470600617E-6</v>
      </c>
      <c r="ET15" s="55">
        <f t="shared" si="29"/>
        <v>0</v>
      </c>
      <c r="EU15" s="55">
        <f t="shared" si="30"/>
        <v>0</v>
      </c>
      <c r="EV15" s="55">
        <f t="shared" si="31"/>
        <v>-3.4508769682174958E-6</v>
      </c>
    </row>
    <row r="16" spans="1:152" x14ac:dyDescent="0.3">
      <c r="A16" s="29" t="s">
        <v>15</v>
      </c>
      <c r="B16" s="27">
        <v>291.39</v>
      </c>
      <c r="C16" s="27">
        <v>20.010000000000002</v>
      </c>
      <c r="D16" s="27">
        <v>6.9</v>
      </c>
      <c r="E16" s="27">
        <v>50.62</v>
      </c>
      <c r="F16" s="27">
        <v>37.18</v>
      </c>
      <c r="G16" s="27">
        <v>1.29</v>
      </c>
      <c r="H16" s="27">
        <v>17.13</v>
      </c>
      <c r="I16" s="27">
        <v>2.310365</v>
      </c>
      <c r="J16" s="27">
        <v>0.80790625000000005</v>
      </c>
      <c r="L16" s="27">
        <v>1.1407799999999999</v>
      </c>
      <c r="M16" s="29">
        <v>0.56638500000000003</v>
      </c>
      <c r="P16" s="29">
        <v>5.39194</v>
      </c>
      <c r="V16" s="29">
        <v>0.75201499999999999</v>
      </c>
      <c r="W16" s="29">
        <v>0.46111595999999999</v>
      </c>
      <c r="X16" s="29">
        <v>3.3274999999999999E-2</v>
      </c>
      <c r="Y16" s="29">
        <v>1.4933065000000001E-2</v>
      </c>
      <c r="Z16" s="29">
        <v>2.6133065E-2</v>
      </c>
      <c r="AA16" s="29">
        <v>6.4099999999999999E-3</v>
      </c>
      <c r="AB16" s="29">
        <v>6.4314633199999999E-2</v>
      </c>
      <c r="AD16" s="29">
        <v>3.0487006000000001E-2</v>
      </c>
      <c r="AG16" s="29">
        <v>0.24389604000000001</v>
      </c>
      <c r="AH16" s="46"/>
      <c r="AI16" s="29" t="s">
        <v>15</v>
      </c>
      <c r="AJ16" s="29">
        <v>0</v>
      </c>
      <c r="AK16" s="29">
        <v>0</v>
      </c>
      <c r="AL16" s="29">
        <v>0.785738267484</v>
      </c>
      <c r="AM16" s="29">
        <v>2.2469715678900002</v>
      </c>
      <c r="AN16" s="29">
        <v>2.2469715678900002</v>
      </c>
      <c r="AO16" s="29">
        <v>2.7484968541499999</v>
      </c>
      <c r="AP16" s="29">
        <v>0</v>
      </c>
      <c r="AQ16" s="29">
        <v>0</v>
      </c>
      <c r="AR16" s="29">
        <v>1.10948036746</v>
      </c>
      <c r="AS16" s="29">
        <v>0.55084366923100003</v>
      </c>
      <c r="AT16" s="29">
        <v>0</v>
      </c>
      <c r="AU16" s="29">
        <v>0</v>
      </c>
      <c r="AV16" s="29">
        <v>0</v>
      </c>
      <c r="AW16" s="29">
        <v>0</v>
      </c>
      <c r="AX16" s="29">
        <v>283.39494648499999</v>
      </c>
      <c r="AY16" s="29">
        <v>0.98970501574400005</v>
      </c>
      <c r="AZ16" s="29">
        <v>0</v>
      </c>
      <c r="BA16" s="29">
        <v>0.14829381527499999</v>
      </c>
      <c r="BB16" s="29">
        <v>0</v>
      </c>
      <c r="BC16" s="29">
        <v>0</v>
      </c>
      <c r="BD16" s="29">
        <v>5.24396339838</v>
      </c>
      <c r="BE16" s="29">
        <v>5.24396339838</v>
      </c>
      <c r="BF16" s="29">
        <v>2.9650819909199998E-2</v>
      </c>
      <c r="BG16" s="29">
        <v>0</v>
      </c>
      <c r="BH16" s="29">
        <v>0</v>
      </c>
      <c r="BI16" s="29">
        <v>0</v>
      </c>
      <c r="BJ16" s="29">
        <v>0.32622768594599999</v>
      </c>
      <c r="BK16" s="29">
        <v>6.8453949119900007E-2</v>
      </c>
      <c r="BL16" s="29">
        <v>7.9166471195900007E-2</v>
      </c>
      <c r="BM16" s="29">
        <v>0</v>
      </c>
      <c r="BN16" s="29">
        <v>0</v>
      </c>
      <c r="BO16" s="29">
        <v>0</v>
      </c>
      <c r="BP16" s="29">
        <v>0</v>
      </c>
      <c r="BQ16" s="29">
        <v>0</v>
      </c>
      <c r="BR16" s="29">
        <v>0.237204558027</v>
      </c>
      <c r="BS16" s="29">
        <v>19.460910727600002</v>
      </c>
      <c r="BT16" s="29">
        <v>0</v>
      </c>
      <c r="BU16" s="29">
        <v>0</v>
      </c>
      <c r="BV16" s="29">
        <v>0</v>
      </c>
      <c r="BW16" s="29">
        <v>6.0395746530099998</v>
      </c>
      <c r="BX16" s="29">
        <v>0.67107180368999997</v>
      </c>
      <c r="BY16" s="29">
        <v>6.7106464567000002</v>
      </c>
      <c r="BZ16" s="29">
        <v>0</v>
      </c>
      <c r="CA16" s="29">
        <v>0.51954539772899999</v>
      </c>
      <c r="CB16" s="29">
        <v>3.2362033108600002E-2</v>
      </c>
      <c r="CC16" s="29">
        <v>1.4523017599399999E-2</v>
      </c>
      <c r="CD16" s="29">
        <v>2.54160647807E-2</v>
      </c>
      <c r="CE16" s="29">
        <v>6.2343836625499997E-3</v>
      </c>
      <c r="CF16" s="29">
        <v>6.2549646979800005E-2</v>
      </c>
      <c r="CG16" s="29">
        <v>1.08479432965E-2</v>
      </c>
      <c r="CH16" s="29">
        <v>1.7795263076500001</v>
      </c>
      <c r="CI16" s="29">
        <v>1.1932822100999999E-2</v>
      </c>
      <c r="CJ16" s="29">
        <v>3.2724629528700002</v>
      </c>
      <c r="CK16" s="29">
        <v>3.9414185879399999</v>
      </c>
      <c r="CL16" s="29">
        <v>3.6159773411400002E-3</v>
      </c>
      <c r="CM16" s="29">
        <v>0</v>
      </c>
      <c r="CN16" s="29">
        <v>0</v>
      </c>
      <c r="CO16" s="29">
        <v>2.54565408809</v>
      </c>
      <c r="CP16" s="29">
        <v>49.229129819000001</v>
      </c>
      <c r="CQ16" s="29">
        <v>36.157896696900004</v>
      </c>
      <c r="CR16" s="29">
        <v>13.071233122000001</v>
      </c>
      <c r="CS16" s="29">
        <v>2.9144671139599999E-2</v>
      </c>
      <c r="CT16" s="29">
        <v>0</v>
      </c>
      <c r="CU16" s="29">
        <v>0.86421876672300002</v>
      </c>
      <c r="CV16" s="29">
        <v>0.236848872115</v>
      </c>
      <c r="CW16" s="29">
        <v>9.8246344490900004</v>
      </c>
      <c r="CX16" s="29">
        <v>0.65087635465799998</v>
      </c>
      <c r="CY16" s="29">
        <v>0.12656055401300001</v>
      </c>
      <c r="CZ16" s="29">
        <v>14.037255978699999</v>
      </c>
      <c r="DA16" s="29">
        <v>0.24662406668100001</v>
      </c>
      <c r="DB16" s="29">
        <v>5.4239709412099999E-3</v>
      </c>
      <c r="DC16" s="29">
        <v>0.59663911562700001</v>
      </c>
      <c r="DD16" s="29">
        <v>3.6159233278999997E-4</v>
      </c>
      <c r="DE16" s="29">
        <v>1.25460407138</v>
      </c>
      <c r="DF16" s="29">
        <v>0.564366649617</v>
      </c>
      <c r="DG16" s="29">
        <v>0</v>
      </c>
      <c r="DH16" s="29">
        <v>0</v>
      </c>
      <c r="DI16" s="29">
        <v>1.4273498885499999E-3</v>
      </c>
      <c r="DJ16" s="29">
        <v>0.33198949524299998</v>
      </c>
      <c r="DK16" s="29">
        <v>0.73138113138600003</v>
      </c>
      <c r="DL16" s="29">
        <v>5.4460372617300003E-2</v>
      </c>
      <c r="DM16" s="29">
        <v>16.6599899904</v>
      </c>
      <c r="DN16" s="29">
        <v>0.44846223811399999</v>
      </c>
      <c r="DO16" s="29">
        <v>0.112523796552</v>
      </c>
      <c r="DQ16" s="55">
        <f t="shared" si="0"/>
        <v>-2.7437638611482875E-2</v>
      </c>
      <c r="DR16" s="55">
        <f t="shared" si="1"/>
        <v>-2.7440743248375803E-2</v>
      </c>
      <c r="DS16" s="55">
        <f t="shared" si="2"/>
        <v>-2.7442542507246405E-2</v>
      </c>
      <c r="DT16" s="55">
        <f t="shared" si="3"/>
        <v>-2.7476692631370939E-2</v>
      </c>
      <c r="DU16" s="55">
        <f t="shared" si="4"/>
        <v>-2.749067517751469E-2</v>
      </c>
      <c r="DV16" s="55">
        <f t="shared" si="5"/>
        <v>-2.7438704356589204E-2</v>
      </c>
      <c r="DW16" s="55">
        <f t="shared" si="6"/>
        <v>-2.7437828931698733E-2</v>
      </c>
      <c r="DX16" s="55">
        <f t="shared" si="7"/>
        <v>-2.7438708649931857E-2</v>
      </c>
      <c r="DY16" s="55">
        <f t="shared" si="8"/>
        <v>-2.7438805574285446E-2</v>
      </c>
      <c r="DZ16" s="55">
        <f t="shared" si="9"/>
        <v>0</v>
      </c>
      <c r="EA16" s="55">
        <f t="shared" si="10"/>
        <v>-2.7437045302336913E-2</v>
      </c>
      <c r="EB16" s="55">
        <f t="shared" si="11"/>
        <v>-2.7439516881626446E-2</v>
      </c>
      <c r="EC16" s="55">
        <f t="shared" si="12"/>
        <v>0</v>
      </c>
      <c r="ED16" s="55">
        <f t="shared" si="13"/>
        <v>0</v>
      </c>
      <c r="EE16" s="55">
        <f t="shared" si="14"/>
        <v>-2.7444037140620988E-2</v>
      </c>
      <c r="EF16" s="55">
        <f t="shared" si="15"/>
        <v>0</v>
      </c>
      <c r="EG16" s="55">
        <f t="shared" si="16"/>
        <v>0</v>
      </c>
      <c r="EH16" s="55">
        <f t="shared" si="17"/>
        <v>0</v>
      </c>
      <c r="EI16" s="55">
        <f t="shared" si="18"/>
        <v>0</v>
      </c>
      <c r="EJ16" s="55">
        <f t="shared" si="19"/>
        <v>0</v>
      </c>
      <c r="EK16" s="55">
        <f t="shared" si="20"/>
        <v>-2.7438107769126894E-2</v>
      </c>
      <c r="EL16" s="55">
        <f t="shared" si="21"/>
        <v>-2.7441517934013827E-2</v>
      </c>
      <c r="EM16" s="55">
        <f t="shared" si="22"/>
        <v>-2.7437021529676836E-2</v>
      </c>
      <c r="EN16" s="55">
        <f t="shared" si="23"/>
        <v>-2.7459024694528635E-2</v>
      </c>
      <c r="EO16" s="55">
        <f t="shared" si="24"/>
        <v>-2.7436514595589941E-2</v>
      </c>
      <c r="EP16" s="55">
        <f t="shared" si="25"/>
        <v>-2.7397244531981311E-2</v>
      </c>
      <c r="EQ16" s="55">
        <f t="shared" si="26"/>
        <v>-2.7442995977468986E-2</v>
      </c>
      <c r="ER16" s="55">
        <f t="shared" si="27"/>
        <v>0</v>
      </c>
      <c r="ES16" s="55">
        <f t="shared" si="28"/>
        <v>-2.7427622469717167E-2</v>
      </c>
      <c r="ET16" s="55">
        <f t="shared" si="29"/>
        <v>0</v>
      </c>
      <c r="EU16" s="55">
        <f t="shared" si="30"/>
        <v>0</v>
      </c>
      <c r="EV16" s="55">
        <f t="shared" si="31"/>
        <v>-2.7435795894841148E-2</v>
      </c>
    </row>
    <row r="17" spans="1:152" x14ac:dyDescent="0.3">
      <c r="AH17" s="46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</row>
    <row r="18" spans="1:152" x14ac:dyDescent="0.3">
      <c r="AH18" s="46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</row>
    <row r="19" spans="1:152" x14ac:dyDescent="0.3">
      <c r="AH19" s="46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</row>
    <row r="20" spans="1:152" x14ac:dyDescent="0.3">
      <c r="AH20" s="46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</row>
    <row r="21" spans="1:152" x14ac:dyDescent="0.3">
      <c r="AH21" s="46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DQ21" s="55"/>
      <c r="DR21" s="55"/>
      <c r="DS21" s="55"/>
      <c r="DT21" s="55"/>
      <c r="DU21" s="55"/>
      <c r="DV21" s="55"/>
      <c r="DW21" s="55"/>
      <c r="DX21" s="55"/>
      <c r="DY21" s="55"/>
      <c r="DZ21" s="55"/>
      <c r="EA21" s="55"/>
      <c r="EB21" s="55"/>
      <c r="EC21" s="55"/>
      <c r="ED21" s="55"/>
      <c r="EE21" s="55"/>
      <c r="EF21" s="55"/>
      <c r="EG21" s="55"/>
      <c r="EH21" s="55"/>
      <c r="EI21" s="55"/>
      <c r="EJ21" s="55"/>
      <c r="EK21" s="55"/>
      <c r="EL21" s="55"/>
      <c r="EM21" s="55"/>
      <c r="EN21" s="55"/>
      <c r="EO21" s="55"/>
      <c r="EP21" s="55"/>
      <c r="EQ21" s="55"/>
      <c r="ER21" s="55"/>
      <c r="ES21" s="55"/>
      <c r="ET21" s="55"/>
      <c r="EU21" s="55"/>
      <c r="EV21" s="55"/>
    </row>
    <row r="22" spans="1:152" x14ac:dyDescent="0.3">
      <c r="AH22" s="46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</row>
    <row r="23" spans="1:152" x14ac:dyDescent="0.3">
      <c r="AH23" s="46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</row>
    <row r="24" spans="1:152" x14ac:dyDescent="0.3">
      <c r="AH24" s="46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</row>
    <row r="25" spans="1:152" x14ac:dyDescent="0.3">
      <c r="AH25" s="46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</row>
    <row r="26" spans="1:152" x14ac:dyDescent="0.3">
      <c r="AH26" s="46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</row>
    <row r="27" spans="1:152" x14ac:dyDescent="0.3">
      <c r="AH27" s="46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</row>
    <row r="28" spans="1:152" x14ac:dyDescent="0.3">
      <c r="AH28" s="46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</row>
    <row r="29" spans="1:152" x14ac:dyDescent="0.3">
      <c r="AH29" s="46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</row>
    <row r="30" spans="1:152" x14ac:dyDescent="0.3">
      <c r="AH30" s="46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</row>
    <row r="31" spans="1:152" x14ac:dyDescent="0.3">
      <c r="A31" s="29" t="s">
        <v>30</v>
      </c>
      <c r="B31" s="27">
        <v>1452.3821390000001</v>
      </c>
      <c r="C31" s="27">
        <v>25.49200866</v>
      </c>
      <c r="D31" s="27">
        <v>97.212290899999999</v>
      </c>
      <c r="E31" s="27">
        <v>177.34564570000001</v>
      </c>
      <c r="F31" s="27">
        <v>175.81131669999999</v>
      </c>
      <c r="G31" s="27">
        <v>38.367992200000003</v>
      </c>
      <c r="H31" s="27">
        <v>204.50159339999999</v>
      </c>
      <c r="I31" s="27">
        <v>31.692721349999999</v>
      </c>
      <c r="J31" s="27">
        <v>9.3058920700000005</v>
      </c>
      <c r="L31" s="27">
        <v>15.64881458</v>
      </c>
      <c r="M31" s="29">
        <v>7.7695450499999996</v>
      </c>
      <c r="P31" s="29">
        <v>73.964286200000004</v>
      </c>
      <c r="V31" s="29">
        <v>10.31550403</v>
      </c>
      <c r="W31" s="29">
        <v>5.3113838979999999</v>
      </c>
      <c r="X31" s="29">
        <v>0.46090517920000001</v>
      </c>
      <c r="Y31" s="29">
        <v>0.17558287929999999</v>
      </c>
      <c r="Z31" s="29">
        <v>0.31827139389999998</v>
      </c>
      <c r="AA31" s="29">
        <v>8.7791503199999996E-2</v>
      </c>
      <c r="AB31" s="29">
        <v>0.79012326899999996</v>
      </c>
      <c r="AD31" s="29">
        <v>0.35116573470000001</v>
      </c>
      <c r="AG31" s="29">
        <v>2.8093258570000001</v>
      </c>
      <c r="AH31" s="46"/>
      <c r="AI31" s="29" t="s">
        <v>30</v>
      </c>
      <c r="AJ31" s="29">
        <v>1.48461750622</v>
      </c>
      <c r="AK31" s="29">
        <v>0</v>
      </c>
      <c r="AL31" s="29">
        <v>9.3058964082299998</v>
      </c>
      <c r="AM31" s="29">
        <v>31.6927182487</v>
      </c>
      <c r="AN31" s="29">
        <v>31.6927182487</v>
      </c>
      <c r="AO31" s="29">
        <v>18.583389027500001</v>
      </c>
      <c r="AP31" s="29">
        <v>0</v>
      </c>
      <c r="AQ31" s="29">
        <v>0</v>
      </c>
      <c r="AR31" s="29">
        <v>15.6487983109</v>
      </c>
      <c r="AS31" s="29">
        <v>7.7695704500499998</v>
      </c>
      <c r="AT31" s="29">
        <v>0</v>
      </c>
      <c r="AU31" s="29">
        <v>0</v>
      </c>
      <c r="AV31" s="29">
        <v>12.593365910799999</v>
      </c>
      <c r="AW31" s="29">
        <v>0</v>
      </c>
      <c r="AX31" s="29">
        <v>1452.38155869</v>
      </c>
      <c r="AY31" s="29">
        <v>8.0963803793799993</v>
      </c>
      <c r="AZ31" s="29">
        <v>1.6097672601299999</v>
      </c>
      <c r="BA31" s="29">
        <v>1.4862340527</v>
      </c>
      <c r="BB31" s="29">
        <v>0</v>
      </c>
      <c r="BC31" s="29">
        <v>4.82164239237E-2</v>
      </c>
      <c r="BD31" s="29">
        <v>73.9640959165</v>
      </c>
      <c r="BE31" s="29">
        <v>73.9640959165</v>
      </c>
      <c r="BF31" s="29">
        <v>0.35116558100900003</v>
      </c>
      <c r="BG31" s="29">
        <v>0</v>
      </c>
      <c r="BH31" s="29">
        <v>0</v>
      </c>
      <c r="BI31" s="29">
        <v>0</v>
      </c>
      <c r="BJ31" s="29">
        <v>2.3466325764799998</v>
      </c>
      <c r="BK31" s="29">
        <v>0.62054645942599995</v>
      </c>
      <c r="BL31" s="29">
        <v>0.99111383862199998</v>
      </c>
      <c r="BM31" s="29">
        <v>0</v>
      </c>
      <c r="BN31" s="29">
        <v>0</v>
      </c>
      <c r="BO31" s="29">
        <v>0</v>
      </c>
      <c r="BP31" s="29">
        <v>0</v>
      </c>
      <c r="BQ31" s="29">
        <v>0</v>
      </c>
      <c r="BR31" s="29">
        <v>2.8093311715599998</v>
      </c>
      <c r="BS31" s="29">
        <v>25.491999523800001</v>
      </c>
      <c r="BT31" s="29">
        <v>0</v>
      </c>
      <c r="BU31" s="29">
        <v>0</v>
      </c>
      <c r="BV31" s="29">
        <v>0</v>
      </c>
      <c r="BW31" s="29">
        <v>87.490875435600003</v>
      </c>
      <c r="BX31" s="29">
        <v>9.7212612086799997</v>
      </c>
      <c r="BY31" s="29">
        <v>97.212136644200001</v>
      </c>
      <c r="BZ31" s="29">
        <v>0</v>
      </c>
      <c r="CA31" s="29">
        <v>6.7422208039799996</v>
      </c>
      <c r="CB31" s="29">
        <v>0.46090340378400002</v>
      </c>
      <c r="CC31" s="29">
        <v>0.17558164152200001</v>
      </c>
      <c r="CD31" s="29">
        <v>0.31827168361000002</v>
      </c>
      <c r="CE31" s="29">
        <v>8.7791380836300004E-2</v>
      </c>
      <c r="CF31" s="29">
        <v>0.79012554634400001</v>
      </c>
      <c r="CG31" s="29">
        <v>6.7676157674600002E-2</v>
      </c>
      <c r="CH31" s="29">
        <v>16.144138170600002</v>
      </c>
      <c r="CI31" s="29">
        <v>9.44163517915E-2</v>
      </c>
      <c r="CJ31" s="29">
        <v>7.6876022498200003</v>
      </c>
      <c r="CK31" s="29">
        <v>19.1914202506</v>
      </c>
      <c r="CL31" s="29">
        <v>4.9779532509899999E-2</v>
      </c>
      <c r="CM31" s="29">
        <v>0</v>
      </c>
      <c r="CN31" s="29">
        <v>0</v>
      </c>
      <c r="CO31" s="29">
        <v>5.9326748696199996</v>
      </c>
      <c r="CP31" s="29">
        <v>177.341565927</v>
      </c>
      <c r="CQ31" s="29">
        <v>175.80723808900001</v>
      </c>
      <c r="CR31" s="29">
        <v>1.5343278383100001</v>
      </c>
      <c r="CS31" s="29">
        <v>6.6479844463899998E-2</v>
      </c>
      <c r="CT31" s="29">
        <v>1.02662626697E-2</v>
      </c>
      <c r="CU31" s="29">
        <v>3.13792734448</v>
      </c>
      <c r="CV31" s="29">
        <v>0.666249818504</v>
      </c>
      <c r="CW31" s="29">
        <v>55.196980703999998</v>
      </c>
      <c r="CX31" s="29">
        <v>1.8029170356699999</v>
      </c>
      <c r="CY31" s="29">
        <v>1.28730762237</v>
      </c>
      <c r="CZ31" s="29">
        <v>78.861552164100004</v>
      </c>
      <c r="DA31" s="29">
        <v>1.9420779340100001</v>
      </c>
      <c r="DB31" s="29">
        <v>2.1705167744200001E-2</v>
      </c>
      <c r="DC31" s="29">
        <v>1.66892697741</v>
      </c>
      <c r="DD31" s="29">
        <v>6.3355735731999999E-2</v>
      </c>
      <c r="DE31" s="29">
        <v>38.367672199200001</v>
      </c>
      <c r="DF31" s="29">
        <v>4.13018234817</v>
      </c>
      <c r="DG31" s="29">
        <v>0</v>
      </c>
      <c r="DH31" s="29">
        <v>0</v>
      </c>
      <c r="DI31" s="29">
        <v>0.598933151612</v>
      </c>
      <c r="DJ31" s="29">
        <v>3.49105619423</v>
      </c>
      <c r="DK31" s="29">
        <v>10.315524157900001</v>
      </c>
      <c r="DL31" s="29">
        <v>11.070149212900001</v>
      </c>
      <c r="DM31" s="29">
        <v>204.501517221</v>
      </c>
      <c r="DN31" s="29">
        <v>5.3113706612999998</v>
      </c>
      <c r="DO31" s="29">
        <v>0.98153873371</v>
      </c>
      <c r="DQ31" s="55">
        <f t="shared" si="0"/>
        <v>-3.9955737849521551E-7</v>
      </c>
      <c r="DR31" s="55">
        <f t="shared" si="1"/>
        <v>-3.583946687394764E-7</v>
      </c>
      <c r="DS31" s="55">
        <f t="shared" si="2"/>
        <v>-1.5867931777984862E-6</v>
      </c>
      <c r="DT31" s="55">
        <f t="shared" si="3"/>
        <v>-2.3004641494848054E-5</v>
      </c>
      <c r="DU31" s="55">
        <f t="shared" si="4"/>
        <v>-2.3198796735835249E-5</v>
      </c>
      <c r="DV31" s="55">
        <f t="shared" si="5"/>
        <v>-8.3403061159442823E-6</v>
      </c>
      <c r="DW31" s="55">
        <f t="shared" si="6"/>
        <v>-3.7251054489782041E-7</v>
      </c>
      <c r="DX31" s="55">
        <f t="shared" si="7"/>
        <v>-9.7855276130491428E-8</v>
      </c>
      <c r="DY31" s="55">
        <f t="shared" si="8"/>
        <v>4.6618099227906687E-7</v>
      </c>
      <c r="DZ31" s="55">
        <f t="shared" si="9"/>
        <v>0</v>
      </c>
      <c r="EA31" s="55">
        <f t="shared" si="10"/>
        <v>-1.0396378534911931E-6</v>
      </c>
      <c r="EB31" s="55">
        <f t="shared" si="11"/>
        <v>3.2691811215097364E-6</v>
      </c>
      <c r="EC31" s="55">
        <f t="shared" si="12"/>
        <v>0</v>
      </c>
      <c r="ED31" s="55">
        <f t="shared" si="13"/>
        <v>0</v>
      </c>
      <c r="EE31" s="55">
        <f t="shared" si="14"/>
        <v>-2.5726402535583374E-6</v>
      </c>
      <c r="EF31" s="55">
        <f t="shared" si="15"/>
        <v>0</v>
      </c>
      <c r="EG31" s="55">
        <f t="shared" si="16"/>
        <v>0</v>
      </c>
      <c r="EH31" s="55">
        <f t="shared" si="17"/>
        <v>0</v>
      </c>
      <c r="EI31" s="55">
        <f t="shared" si="18"/>
        <v>0</v>
      </c>
      <c r="EJ31" s="55">
        <f t="shared" si="19"/>
        <v>0</v>
      </c>
      <c r="EK31" s="55">
        <f t="shared" si="20"/>
        <v>1.9512279712563456E-6</v>
      </c>
      <c r="EL31" s="55">
        <f t="shared" si="21"/>
        <v>-2.4921376903427662E-6</v>
      </c>
      <c r="EM31" s="55">
        <f t="shared" si="22"/>
        <v>-3.852020068586523E-6</v>
      </c>
      <c r="EN31" s="55">
        <f t="shared" si="23"/>
        <v>-7.049536976040663E-6</v>
      </c>
      <c r="EO31" s="55">
        <f t="shared" si="24"/>
        <v>9.1026088300110567E-7</v>
      </c>
      <c r="EP31" s="55">
        <f t="shared" si="25"/>
        <v>-1.3937988931936582E-6</v>
      </c>
      <c r="EQ31" s="55">
        <f t="shared" si="26"/>
        <v>2.8822641850909022E-6</v>
      </c>
      <c r="ER31" s="55">
        <f t="shared" si="27"/>
        <v>0</v>
      </c>
      <c r="ES31" s="55">
        <f t="shared" si="28"/>
        <v>-4.3765944337789703E-7</v>
      </c>
      <c r="ET31" s="55">
        <f t="shared" si="29"/>
        <v>0</v>
      </c>
      <c r="EU31" s="55">
        <f t="shared" si="30"/>
        <v>0</v>
      </c>
      <c r="EV31" s="55">
        <f t="shared" si="31"/>
        <v>1.8917563394769477E-6</v>
      </c>
    </row>
    <row r="32" spans="1:152" x14ac:dyDescent="0.3">
      <c r="AH32" s="46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</row>
    <row r="33" spans="1:152" x14ac:dyDescent="0.3">
      <c r="AH33" s="46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</row>
    <row r="34" spans="1:152" x14ac:dyDescent="0.3">
      <c r="AH34" s="46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</row>
    <row r="35" spans="1:152" x14ac:dyDescent="0.3">
      <c r="AH35" s="46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</row>
    <row r="36" spans="1:152" x14ac:dyDescent="0.3">
      <c r="AH36" s="46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DQ36" s="55"/>
      <c r="DR36" s="55"/>
      <c r="DS36" s="55"/>
      <c r="DT36" s="55"/>
      <c r="DU36" s="55"/>
      <c r="DV36" s="55"/>
      <c r="DW36" s="55"/>
      <c r="DX36" s="55"/>
      <c r="DY36" s="55"/>
      <c r="DZ36" s="55"/>
      <c r="EA36" s="55"/>
      <c r="EB36" s="55"/>
      <c r="EC36" s="55"/>
      <c r="ED36" s="55"/>
      <c r="EE36" s="55"/>
      <c r="EF36" s="55"/>
      <c r="EG36" s="55"/>
      <c r="EH36" s="55"/>
      <c r="EI36" s="55"/>
      <c r="EJ36" s="55"/>
      <c r="EK36" s="55"/>
      <c r="EL36" s="55"/>
      <c r="EM36" s="55"/>
      <c r="EN36" s="55"/>
      <c r="EO36" s="55"/>
      <c r="EP36" s="55"/>
      <c r="EQ36" s="55"/>
      <c r="ER36" s="55"/>
      <c r="ES36" s="55"/>
      <c r="ET36" s="55"/>
      <c r="EU36" s="55"/>
      <c r="EV36" s="55"/>
    </row>
    <row r="37" spans="1:152" x14ac:dyDescent="0.3">
      <c r="AH37" s="46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5"/>
      <c r="EB37" s="55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5"/>
      <c r="EQ37" s="55"/>
      <c r="ER37" s="55"/>
      <c r="ES37" s="55"/>
      <c r="ET37" s="55"/>
      <c r="EU37" s="55"/>
      <c r="EV37" s="55"/>
    </row>
    <row r="38" spans="1:152" x14ac:dyDescent="0.3">
      <c r="AH38" s="46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55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</row>
    <row r="39" spans="1:152" x14ac:dyDescent="0.3">
      <c r="AH39" s="46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</row>
    <row r="40" spans="1:152" x14ac:dyDescent="0.3">
      <c r="AH40" s="46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</row>
    <row r="41" spans="1:152" x14ac:dyDescent="0.3">
      <c r="A41" s="29" t="s">
        <v>40</v>
      </c>
      <c r="B41" s="27">
        <v>14357.231250000001</v>
      </c>
      <c r="C41" s="27">
        <v>987.06578300000001</v>
      </c>
      <c r="D41" s="27">
        <v>340.15295959999997</v>
      </c>
      <c r="E41" s="27">
        <v>2494.2070389999999</v>
      </c>
      <c r="F41" s="27">
        <v>1831.32455</v>
      </c>
      <c r="G41" s="27">
        <v>63.071272</v>
      </c>
      <c r="H41" s="27">
        <v>843.57843279999997</v>
      </c>
      <c r="I41" s="27">
        <v>113.84364909999999</v>
      </c>
      <c r="J41" s="27">
        <v>36.120505170000001</v>
      </c>
      <c r="L41" s="27">
        <v>56.21227811</v>
      </c>
      <c r="M41" s="29">
        <v>27.909047569999998</v>
      </c>
      <c r="P41" s="29">
        <v>265.68789190000001</v>
      </c>
      <c r="V41" s="29">
        <v>37.05439518</v>
      </c>
      <c r="W41" s="29">
        <v>20.61592533</v>
      </c>
      <c r="X41" s="29">
        <v>1.639853512</v>
      </c>
      <c r="Y41" s="29">
        <v>0.67516759370000001</v>
      </c>
      <c r="Z41" s="29">
        <v>1.2270423292999999</v>
      </c>
      <c r="AA41" s="29">
        <v>0.31535658999999999</v>
      </c>
      <c r="AB41" s="29">
        <v>2.9779241018999998</v>
      </c>
      <c r="AD41" s="29">
        <v>1.3630377389999999</v>
      </c>
      <c r="AG41" s="29">
        <v>10.90430241</v>
      </c>
      <c r="AH41" s="46"/>
      <c r="AI41" s="29" t="s">
        <v>40</v>
      </c>
      <c r="AJ41" s="29">
        <v>0</v>
      </c>
      <c r="AK41" s="29">
        <v>0</v>
      </c>
      <c r="AL41" s="29">
        <v>36.1189755324</v>
      </c>
      <c r="AM41" s="29">
        <v>113.839045009</v>
      </c>
      <c r="AN41" s="29">
        <v>113.839045009</v>
      </c>
      <c r="AO41" s="29">
        <v>139.07598006800001</v>
      </c>
      <c r="AP41" s="29">
        <v>0</v>
      </c>
      <c r="AQ41" s="29">
        <v>0</v>
      </c>
      <c r="AR41" s="29">
        <v>56.209987222899997</v>
      </c>
      <c r="AS41" s="29">
        <v>27.9078820987</v>
      </c>
      <c r="AT41" s="29">
        <v>0</v>
      </c>
      <c r="AU41" s="29">
        <v>0</v>
      </c>
      <c r="AV41" s="29">
        <v>0</v>
      </c>
      <c r="AW41" s="29">
        <v>0</v>
      </c>
      <c r="AX41" s="29">
        <v>14356.6407187</v>
      </c>
      <c r="AY41" s="29">
        <v>50.079675393300001</v>
      </c>
      <c r="AZ41" s="29">
        <v>0</v>
      </c>
      <c r="BA41" s="29">
        <v>7.5037546670599999</v>
      </c>
      <c r="BB41" s="29">
        <v>0</v>
      </c>
      <c r="BC41" s="29">
        <v>0</v>
      </c>
      <c r="BD41" s="29">
        <v>265.67674622200002</v>
      </c>
      <c r="BE41" s="29">
        <v>265.67674622200002</v>
      </c>
      <c r="BF41" s="29">
        <v>1.3629805267299999</v>
      </c>
      <c r="BG41" s="29">
        <v>0</v>
      </c>
      <c r="BH41" s="29">
        <v>0</v>
      </c>
      <c r="BI41" s="29">
        <v>0</v>
      </c>
      <c r="BJ41" s="29">
        <v>16.507344314099999</v>
      </c>
      <c r="BK41" s="29">
        <v>3.4638003638699999</v>
      </c>
      <c r="BL41" s="29">
        <v>4.0058547038699999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10.9038500001</v>
      </c>
      <c r="BS41" s="29">
        <v>987.02563141400003</v>
      </c>
      <c r="BT41" s="29">
        <v>0</v>
      </c>
      <c r="BU41" s="29">
        <v>0</v>
      </c>
      <c r="BV41" s="29">
        <v>0</v>
      </c>
      <c r="BW41" s="29">
        <v>306.12489723200002</v>
      </c>
      <c r="BX41" s="29">
        <v>34.013890084400003</v>
      </c>
      <c r="BY41" s="29">
        <v>340.13878731599999</v>
      </c>
      <c r="BZ41" s="29">
        <v>0</v>
      </c>
      <c r="CA41" s="29">
        <v>26.2894397789</v>
      </c>
      <c r="CB41" s="29">
        <v>1.6397946185500001</v>
      </c>
      <c r="CC41" s="29">
        <v>0.67514077473699996</v>
      </c>
      <c r="CD41" s="29">
        <v>1.2269929694199999</v>
      </c>
      <c r="CE41" s="29">
        <v>0.315344650936</v>
      </c>
      <c r="CF41" s="29">
        <v>2.9777975099199998</v>
      </c>
      <c r="CG41" s="29">
        <v>0.54937538838300004</v>
      </c>
      <c r="CH41" s="29">
        <v>90.045202042900002</v>
      </c>
      <c r="CI41" s="29">
        <v>0.60431174901499995</v>
      </c>
      <c r="CJ41" s="29">
        <v>165.728069629</v>
      </c>
      <c r="CK41" s="29">
        <v>199.60619390599999</v>
      </c>
      <c r="CL41" s="29">
        <v>0.18312531074999999</v>
      </c>
      <c r="CM41" s="29">
        <v>0</v>
      </c>
      <c r="CN41" s="29">
        <v>0</v>
      </c>
      <c r="CO41" s="29">
        <v>128.91997739199999</v>
      </c>
      <c r="CP41" s="29">
        <v>2494.0058206899998</v>
      </c>
      <c r="CQ41" s="29">
        <v>1831.15060105</v>
      </c>
      <c r="CR41" s="29">
        <v>662.85521964400004</v>
      </c>
      <c r="CS41" s="29">
        <v>1.4759878013900001</v>
      </c>
      <c r="CT41" s="29">
        <v>0</v>
      </c>
      <c r="CU41" s="29">
        <v>43.766891795500001</v>
      </c>
      <c r="CV41" s="29">
        <v>11.994692241799999</v>
      </c>
      <c r="CW41" s="29">
        <v>497.55046127899999</v>
      </c>
      <c r="CX41" s="29">
        <v>32.962504613100002</v>
      </c>
      <c r="CY41" s="29">
        <v>6.4093877687600003</v>
      </c>
      <c r="CZ41" s="29">
        <v>710.89100209900005</v>
      </c>
      <c r="DA41" s="29">
        <v>12.4793413015</v>
      </c>
      <c r="DB41" s="29">
        <v>0.27468717928399999</v>
      </c>
      <c r="DC41" s="29">
        <v>30.215620372099998</v>
      </c>
      <c r="DD41" s="29">
        <v>1.8312524769800002E-2</v>
      </c>
      <c r="DE41" s="29">
        <v>63.068615250599997</v>
      </c>
      <c r="DF41" s="29">
        <v>28.557220101199999</v>
      </c>
      <c r="DG41" s="29">
        <v>0</v>
      </c>
      <c r="DH41" s="29">
        <v>0</v>
      </c>
      <c r="DI41" s="29">
        <v>7.2224979358799998E-2</v>
      </c>
      <c r="DJ41" s="29">
        <v>16.798912719</v>
      </c>
      <c r="DK41" s="29">
        <v>37.052929261700001</v>
      </c>
      <c r="DL41" s="29">
        <v>2.7557254851000001</v>
      </c>
      <c r="DM41" s="29">
        <v>843.54380139</v>
      </c>
      <c r="DN41" s="29">
        <v>20.615071259099999</v>
      </c>
      <c r="DO41" s="29">
        <v>5.6937392861899996</v>
      </c>
      <c r="DQ41" s="55">
        <f t="shared" si="0"/>
        <v>-4.1131280099726287E-5</v>
      </c>
      <c r="DR41" s="55">
        <f t="shared" si="1"/>
        <v>-4.0677720463519536E-5</v>
      </c>
      <c r="DS41" s="55">
        <f t="shared" si="2"/>
        <v>-4.166444418607651E-5</v>
      </c>
      <c r="DT41" s="55">
        <f t="shared" si="3"/>
        <v>-8.0674261139417145E-5</v>
      </c>
      <c r="DU41" s="55">
        <f t="shared" si="4"/>
        <v>-9.4985320870660133E-5</v>
      </c>
      <c r="DV41" s="55">
        <f t="shared" si="5"/>
        <v>-4.2122971612232233E-5</v>
      </c>
      <c r="DW41" s="55">
        <f t="shared" si="6"/>
        <v>-4.1052981742345106E-5</v>
      </c>
      <c r="DX41" s="55">
        <f t="shared" si="7"/>
        <v>-4.0442229640285334E-5</v>
      </c>
      <c r="DY41" s="55">
        <f t="shared" si="8"/>
        <v>-4.2348178487585377E-5</v>
      </c>
      <c r="DZ41" s="55">
        <f t="shared" si="9"/>
        <v>0</v>
      </c>
      <c r="EA41" s="55">
        <f t="shared" si="10"/>
        <v>-4.0754212016096001E-5</v>
      </c>
      <c r="EB41" s="55">
        <f t="shared" si="11"/>
        <v>-4.1759622827517511E-5</v>
      </c>
      <c r="EC41" s="55">
        <f t="shared" si="12"/>
        <v>0</v>
      </c>
      <c r="ED41" s="55">
        <f t="shared" si="13"/>
        <v>0</v>
      </c>
      <c r="EE41" s="55">
        <f t="shared" si="14"/>
        <v>-4.1950266985392951E-5</v>
      </c>
      <c r="EF41" s="55">
        <f t="shared" si="15"/>
        <v>0</v>
      </c>
      <c r="EG41" s="55">
        <f t="shared" si="16"/>
        <v>0</v>
      </c>
      <c r="EH41" s="55">
        <f t="shared" si="17"/>
        <v>0</v>
      </c>
      <c r="EI41" s="55">
        <f t="shared" si="18"/>
        <v>0</v>
      </c>
      <c r="EJ41" s="55">
        <f t="shared" si="19"/>
        <v>0</v>
      </c>
      <c r="EK41" s="55">
        <f t="shared" si="20"/>
        <v>-3.956125293310489E-5</v>
      </c>
      <c r="EL41" s="55">
        <f t="shared" si="21"/>
        <v>-4.1427725718333872E-5</v>
      </c>
      <c r="EM41" s="55">
        <f t="shared" si="22"/>
        <v>-3.5913848138817783E-5</v>
      </c>
      <c r="EN41" s="55">
        <f t="shared" si="23"/>
        <v>-3.9721934598610459E-5</v>
      </c>
      <c r="EO41" s="55">
        <f t="shared" si="24"/>
        <v>-4.0226713310002168E-5</v>
      </c>
      <c r="EP41" s="55">
        <f t="shared" si="25"/>
        <v>-3.7858932962169402E-5</v>
      </c>
      <c r="EQ41" s="55">
        <f t="shared" si="26"/>
        <v>-4.251014319646697E-5</v>
      </c>
      <c r="ER41" s="55">
        <f t="shared" si="27"/>
        <v>0</v>
      </c>
      <c r="ES41" s="55">
        <f t="shared" si="28"/>
        <v>-4.197409093160517E-5</v>
      </c>
      <c r="ET41" s="55">
        <f t="shared" si="29"/>
        <v>0</v>
      </c>
      <c r="EU41" s="55">
        <f t="shared" si="30"/>
        <v>0</v>
      </c>
      <c r="EV41" s="55">
        <f t="shared" si="31"/>
        <v>-4.1489118972388746E-5</v>
      </c>
    </row>
    <row r="42" spans="1:152" x14ac:dyDescent="0.3">
      <c r="AH42" s="46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</row>
    <row r="43" spans="1:152" x14ac:dyDescent="0.3">
      <c r="AH43" s="46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</row>
    <row r="44" spans="1:152" x14ac:dyDescent="0.3">
      <c r="AH44" s="46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</row>
    <row r="45" spans="1:152" x14ac:dyDescent="0.3">
      <c r="AH45" s="46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</row>
    <row r="46" spans="1:152" x14ac:dyDescent="0.3">
      <c r="AH46" s="46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DQ46" s="55"/>
      <c r="DR46" s="55"/>
      <c r="DS46" s="55"/>
      <c r="DT46" s="55"/>
      <c r="DU46" s="55"/>
      <c r="DV46" s="55"/>
      <c r="DW46" s="55"/>
      <c r="DX46" s="55"/>
      <c r="DY46" s="55"/>
      <c r="DZ46" s="55"/>
      <c r="EA46" s="55"/>
      <c r="EB46" s="55"/>
      <c r="EC46" s="55"/>
      <c r="ED46" s="55"/>
      <c r="EE46" s="55"/>
      <c r="EF46" s="55"/>
      <c r="EG46" s="55"/>
      <c r="EH46" s="55"/>
      <c r="EI46" s="55"/>
      <c r="EJ46" s="55"/>
      <c r="EK46" s="55"/>
      <c r="EL46" s="55"/>
      <c r="EM46" s="55"/>
      <c r="EN46" s="55"/>
      <c r="EO46" s="55"/>
      <c r="EP46" s="55"/>
      <c r="EQ46" s="55"/>
      <c r="ER46" s="55"/>
      <c r="ES46" s="55"/>
      <c r="ET46" s="55"/>
      <c r="EU46" s="55"/>
      <c r="EV46" s="55"/>
    </row>
    <row r="47" spans="1:152" x14ac:dyDescent="0.3">
      <c r="AH47" s="46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5"/>
      <c r="EB47" s="55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5"/>
      <c r="EQ47" s="55"/>
      <c r="ER47" s="55"/>
      <c r="ES47" s="55"/>
      <c r="ET47" s="55"/>
      <c r="EU47" s="55"/>
      <c r="EV47" s="55"/>
    </row>
    <row r="48" spans="1:152" x14ac:dyDescent="0.3">
      <c r="A48" s="29" t="s">
        <v>47</v>
      </c>
      <c r="B48" s="27">
        <v>22858.028904999999</v>
      </c>
      <c r="C48" s="27">
        <v>6871.1612568999999</v>
      </c>
      <c r="D48" s="27">
        <v>1140.9919037</v>
      </c>
      <c r="E48" s="27">
        <v>3108.7350072999998</v>
      </c>
      <c r="F48" s="27">
        <v>2705.480806</v>
      </c>
      <c r="G48" s="27">
        <v>187.2425226</v>
      </c>
      <c r="H48" s="27">
        <v>2605.568448</v>
      </c>
      <c r="I48" s="27">
        <v>372.28706123000001</v>
      </c>
      <c r="J48" s="27">
        <v>110.1633171</v>
      </c>
      <c r="L48" s="27">
        <v>183.82303128999999</v>
      </c>
      <c r="M48" s="29">
        <v>91.266945864999997</v>
      </c>
      <c r="P48" s="29">
        <v>868.84167577000005</v>
      </c>
      <c r="V48" s="29">
        <v>121.17372263999999</v>
      </c>
      <c r="W48" s="29">
        <v>62.87628797</v>
      </c>
      <c r="X48" s="29">
        <v>5.3645647089999997</v>
      </c>
      <c r="Y48" s="29">
        <v>2.0765524988999999</v>
      </c>
      <c r="Z48" s="29">
        <v>3.8812637493</v>
      </c>
      <c r="AA48" s="29">
        <v>1.031265173</v>
      </c>
      <c r="AB48" s="29">
        <v>9.3254526121999994</v>
      </c>
      <c r="AD48" s="29">
        <v>4.1571046755000003</v>
      </c>
      <c r="AG48" s="29">
        <v>33.256853354999997</v>
      </c>
      <c r="AH48" s="46"/>
      <c r="AI48" s="29" t="s">
        <v>47</v>
      </c>
      <c r="AJ48" s="29">
        <v>5.82792004452E-3</v>
      </c>
      <c r="AK48" s="29">
        <v>0</v>
      </c>
      <c r="AL48" s="29">
        <v>110.18218703700001</v>
      </c>
      <c r="AM48" s="29">
        <v>372.35058304299997</v>
      </c>
      <c r="AN48" s="29">
        <v>372.35058304299997</v>
      </c>
      <c r="AO48" s="29">
        <v>371.75948411100001</v>
      </c>
      <c r="AP48" s="29">
        <v>0</v>
      </c>
      <c r="AQ48" s="29">
        <v>0</v>
      </c>
      <c r="AR48" s="29">
        <v>183.85486923100001</v>
      </c>
      <c r="AS48" s="29">
        <v>91.282741174700007</v>
      </c>
      <c r="AT48" s="29">
        <v>0</v>
      </c>
      <c r="AU48" s="29">
        <v>0</v>
      </c>
      <c r="AV48" s="29">
        <v>4.9436321686300001E-2</v>
      </c>
      <c r="AW48" s="29">
        <v>0</v>
      </c>
      <c r="AX48" s="29">
        <v>22861.955291800001</v>
      </c>
      <c r="AY48" s="29">
        <v>140.173417419</v>
      </c>
      <c r="AZ48" s="29">
        <v>6.3192238245000001E-3</v>
      </c>
      <c r="BA48" s="29">
        <v>22.377309803199999</v>
      </c>
      <c r="BB48" s="29">
        <v>0</v>
      </c>
      <c r="BC48" s="29">
        <v>1.8928362133800001E-4</v>
      </c>
      <c r="BD48" s="29">
        <v>868.99141834399995</v>
      </c>
      <c r="BE48" s="29">
        <v>868.99141834399995</v>
      </c>
      <c r="BF48" s="29">
        <v>4.1578158509599996</v>
      </c>
      <c r="BG48" s="29">
        <v>0</v>
      </c>
      <c r="BH48" s="29">
        <v>0</v>
      </c>
      <c r="BI48" s="29">
        <v>0</v>
      </c>
      <c r="BJ48" s="29">
        <v>43.121491051200003</v>
      </c>
      <c r="BK48" s="29">
        <v>9.1815684604700003</v>
      </c>
      <c r="BL48" s="29">
        <v>12.2361511358</v>
      </c>
      <c r="BM48" s="29">
        <v>0</v>
      </c>
      <c r="BN48" s="29">
        <v>0</v>
      </c>
      <c r="BO48" s="29">
        <v>0</v>
      </c>
      <c r="BP48" s="29">
        <v>0</v>
      </c>
      <c r="BQ48" s="29">
        <v>0</v>
      </c>
      <c r="BR48" s="29">
        <v>33.262530033799997</v>
      </c>
      <c r="BS48" s="29">
        <v>6872.3414608900002</v>
      </c>
      <c r="BT48" s="29">
        <v>0</v>
      </c>
      <c r="BU48" s="29">
        <v>0</v>
      </c>
      <c r="BV48" s="29">
        <v>0</v>
      </c>
      <c r="BW48" s="29">
        <v>1027.0691222200001</v>
      </c>
      <c r="BX48" s="29">
        <v>114.118674269</v>
      </c>
      <c r="BY48" s="29">
        <v>1141.18779649</v>
      </c>
      <c r="BZ48" s="29">
        <v>0</v>
      </c>
      <c r="CA48" s="29">
        <v>74.1511383056</v>
      </c>
      <c r="CB48" s="29">
        <v>5.3654838727799996</v>
      </c>
      <c r="CC48" s="29">
        <v>2.07690999206</v>
      </c>
      <c r="CD48" s="29">
        <v>3.8819255164199999</v>
      </c>
      <c r="CE48" s="29">
        <v>1.0314388301199999</v>
      </c>
      <c r="CF48" s="29">
        <v>9.3270604375200001</v>
      </c>
      <c r="CG48" s="29">
        <v>0.81181301367100001</v>
      </c>
      <c r="CH48" s="29">
        <v>406.69136537700001</v>
      </c>
      <c r="CI48" s="29">
        <v>0.89302971395399999</v>
      </c>
      <c r="CJ48" s="29">
        <v>244.87278849500001</v>
      </c>
      <c r="CK48" s="29">
        <v>294.94821294100001</v>
      </c>
      <c r="CL48" s="29">
        <v>0.27065370552200002</v>
      </c>
      <c r="CM48" s="29">
        <v>0</v>
      </c>
      <c r="CN48" s="29">
        <v>0</v>
      </c>
      <c r="CO48" s="29">
        <v>190.48672429600001</v>
      </c>
      <c r="CP48" s="29">
        <v>3109.1223957000002</v>
      </c>
      <c r="CQ48" s="29">
        <v>2705.7990335300001</v>
      </c>
      <c r="CR48" s="29">
        <v>403.323362164</v>
      </c>
      <c r="CS48" s="29">
        <v>2.1808590490999999</v>
      </c>
      <c r="CT48" s="8">
        <v>1.89853061944E-5</v>
      </c>
      <c r="CU48" s="29">
        <v>64.670131763200004</v>
      </c>
      <c r="CV48" s="29">
        <v>17.723055909300001</v>
      </c>
      <c r="CW48" s="29">
        <v>735.21895760899997</v>
      </c>
      <c r="CX48" s="29">
        <v>48.704499271800003</v>
      </c>
      <c r="CY48" s="29">
        <v>9.4720577648400006</v>
      </c>
      <c r="CZ48" s="29">
        <v>1050.4673603399999</v>
      </c>
      <c r="DA48" s="29">
        <v>31.1698820047</v>
      </c>
      <c r="DB48" s="29">
        <v>0.40588390046900003</v>
      </c>
      <c r="DC48" s="29">
        <v>44.645813461199999</v>
      </c>
      <c r="DD48" s="29">
        <v>2.7173315976799998E-2</v>
      </c>
      <c r="DE48" s="29">
        <v>187.274013489</v>
      </c>
      <c r="DF48" s="29">
        <v>86.927997498400003</v>
      </c>
      <c r="DG48" s="29">
        <v>0</v>
      </c>
      <c r="DH48" s="29">
        <v>0</v>
      </c>
      <c r="DI48" s="29">
        <v>0.16206358823299999</v>
      </c>
      <c r="DJ48" s="29">
        <v>61.335695928100002</v>
      </c>
      <c r="DK48" s="29">
        <v>121.193810466</v>
      </c>
      <c r="DL48" s="29">
        <v>93.216049653699997</v>
      </c>
      <c r="DM48" s="29">
        <v>2606.01590188</v>
      </c>
      <c r="DN48" s="29">
        <v>62.887152159000003</v>
      </c>
      <c r="DO48" s="29">
        <v>30.433238014299999</v>
      </c>
      <c r="DQ48" s="55">
        <f t="shared" si="0"/>
        <v>1.7177276379866567E-4</v>
      </c>
      <c r="DR48" s="55">
        <f t="shared" si="1"/>
        <v>1.7176194035836069E-4</v>
      </c>
      <c r="DS48" s="55">
        <f t="shared" si="2"/>
        <v>1.7168639791814174E-4</v>
      </c>
      <c r="DT48" s="55">
        <f t="shared" si="3"/>
        <v>1.2461287278933206E-4</v>
      </c>
      <c r="DU48" s="55">
        <f t="shared" si="4"/>
        <v>1.1762328133850318E-4</v>
      </c>
      <c r="DV48" s="55">
        <f t="shared" si="5"/>
        <v>1.6818235816695287E-4</v>
      </c>
      <c r="DW48" s="55">
        <f t="shared" si="6"/>
        <v>1.7172985048367144E-4</v>
      </c>
      <c r="DX48" s="55">
        <f t="shared" si="7"/>
        <v>1.7062589494809698E-4</v>
      </c>
      <c r="DY48" s="55">
        <f t="shared" si="8"/>
        <v>1.7129056655834093E-4</v>
      </c>
      <c r="DZ48" s="55">
        <f t="shared" si="9"/>
        <v>0</v>
      </c>
      <c r="EA48" s="55">
        <f t="shared" si="10"/>
        <v>1.7319886837135654E-4</v>
      </c>
      <c r="EB48" s="55">
        <f t="shared" si="11"/>
        <v>1.7306714441145399E-4</v>
      </c>
      <c r="EC48" s="55">
        <f t="shared" si="12"/>
        <v>0</v>
      </c>
      <c r="ED48" s="55">
        <f t="shared" si="13"/>
        <v>0</v>
      </c>
      <c r="EE48" s="55">
        <f t="shared" si="14"/>
        <v>1.7234736566612574E-4</v>
      </c>
      <c r="EF48" s="55">
        <f t="shared" si="15"/>
        <v>0</v>
      </c>
      <c r="EG48" s="55">
        <f t="shared" si="16"/>
        <v>0</v>
      </c>
      <c r="EH48" s="55">
        <f t="shared" si="17"/>
        <v>0</v>
      </c>
      <c r="EI48" s="55">
        <f t="shared" si="18"/>
        <v>0</v>
      </c>
      <c r="EJ48" s="55">
        <f t="shared" si="19"/>
        <v>0</v>
      </c>
      <c r="EK48" s="55">
        <f t="shared" si="20"/>
        <v>1.6577708072638723E-4</v>
      </c>
      <c r="EL48" s="55">
        <f t="shared" si="21"/>
        <v>1.7278674283676811E-4</v>
      </c>
      <c r="EM48" s="55">
        <f t="shared" si="22"/>
        <v>1.7133986257223069E-4</v>
      </c>
      <c r="EN48" s="55">
        <f t="shared" si="23"/>
        <v>1.7215705366923473E-4</v>
      </c>
      <c r="EO48" s="55">
        <f t="shared" si="24"/>
        <v>1.705030017914505E-4</v>
      </c>
      <c r="EP48" s="55">
        <f t="shared" si="25"/>
        <v>1.6839230543854326E-4</v>
      </c>
      <c r="EQ48" s="55">
        <f t="shared" si="26"/>
        <v>1.7241257736887392E-4</v>
      </c>
      <c r="ER48" s="55">
        <f t="shared" si="27"/>
        <v>0</v>
      </c>
      <c r="ES48" s="55">
        <f t="shared" si="28"/>
        <v>1.710747059583693E-4</v>
      </c>
      <c r="ET48" s="55">
        <f t="shared" si="29"/>
        <v>0</v>
      </c>
      <c r="EU48" s="55">
        <f t="shared" si="30"/>
        <v>0</v>
      </c>
      <c r="EV48" s="55">
        <f t="shared" si="31"/>
        <v>1.7069199961297559E-4</v>
      </c>
    </row>
    <row r="49" spans="1:147" x14ac:dyDescent="0.3">
      <c r="AH49" s="46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</row>
    <row r="50" spans="1:147" x14ac:dyDescent="0.3">
      <c r="AH50" s="46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</row>
    <row r="51" spans="1:147" x14ac:dyDescent="0.3">
      <c r="AH51" s="46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</row>
    <row r="52" spans="1:147" x14ac:dyDescent="0.3">
      <c r="AH52" s="46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</row>
    <row r="53" spans="1:147" x14ac:dyDescent="0.3">
      <c r="A53" s="46"/>
      <c r="AH53" s="46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8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</row>
    <row r="54" spans="1:147" x14ac:dyDescent="0.3">
      <c r="A54" s="29" t="s">
        <v>51</v>
      </c>
      <c r="B54" s="27">
        <v>7278.1830606000003</v>
      </c>
      <c r="C54" s="27">
        <v>145.62654975999999</v>
      </c>
      <c r="D54" s="27">
        <v>265.41224846</v>
      </c>
      <c r="E54" s="27">
        <v>753.07769513000005</v>
      </c>
      <c r="F54" s="27">
        <v>716.37995974</v>
      </c>
      <c r="G54" s="27">
        <v>46.682569844</v>
      </c>
      <c r="H54" s="27">
        <v>622.26264111</v>
      </c>
      <c r="I54" s="27">
        <v>79.939086091999997</v>
      </c>
      <c r="J54" s="27">
        <v>6.5708669999999998</v>
      </c>
      <c r="L54" s="27">
        <v>39.464385331000003</v>
      </c>
      <c r="M54" s="29">
        <v>19.568583748999998</v>
      </c>
      <c r="P54" s="29">
        <v>186.54921311000001</v>
      </c>
      <c r="T54" s="29">
        <v>73.008309999999994</v>
      </c>
      <c r="V54" s="29">
        <v>26.011956698999999</v>
      </c>
      <c r="W54" s="29">
        <v>0.3652516583</v>
      </c>
      <c r="X54" s="29">
        <v>1.1339366134</v>
      </c>
      <c r="Y54" s="29">
        <v>7.63377051E-2</v>
      </c>
      <c r="Z54" s="29">
        <v>0.44285156850000001</v>
      </c>
      <c r="AA54" s="29">
        <v>0.22142017559999999</v>
      </c>
      <c r="AB54" s="29">
        <v>0.77894698620000002</v>
      </c>
      <c r="AC54" s="29">
        <v>1.0957358651</v>
      </c>
      <c r="AD54" s="29">
        <v>1.8262301343</v>
      </c>
      <c r="AE54" s="29">
        <v>1.0957358651</v>
      </c>
      <c r="AF54" s="29">
        <v>6.5708669999999998</v>
      </c>
      <c r="AG54" s="29">
        <v>8.7664594220000005</v>
      </c>
      <c r="AH54" s="46"/>
      <c r="AI54" s="29" t="s">
        <v>51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</row>
    <row r="55" spans="1:147" x14ac:dyDescent="0.3">
      <c r="AH55" s="46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DQ55" s="55"/>
      <c r="DR55" s="55"/>
      <c r="DS55" s="55"/>
      <c r="DT55" s="55"/>
      <c r="DU55" s="55"/>
      <c r="DV55" s="55"/>
      <c r="DW55" s="55"/>
      <c r="DX55" s="55"/>
      <c r="DY55" s="55"/>
      <c r="DZ55" s="55"/>
      <c r="EA55" s="55"/>
      <c r="EB55" s="55"/>
      <c r="EC55" s="55"/>
      <c r="ED55" s="55"/>
      <c r="EE55" s="55"/>
      <c r="EF55" s="55"/>
      <c r="EG55" s="55"/>
      <c r="EH55" s="55"/>
      <c r="EI55" s="55"/>
      <c r="EJ55" s="55"/>
      <c r="EK55" s="55"/>
      <c r="EL55" s="55"/>
      <c r="EM55" s="55"/>
      <c r="EN55" s="55"/>
      <c r="EO55" s="55"/>
      <c r="EP55" s="55"/>
      <c r="EQ55" s="55"/>
    </row>
    <row r="56" spans="1:147" x14ac:dyDescent="0.3">
      <c r="A56" s="29" t="s">
        <v>11</v>
      </c>
      <c r="B56" s="27">
        <v>6933.87</v>
      </c>
      <c r="C56" s="27">
        <v>2551.14</v>
      </c>
      <c r="D56" s="27">
        <v>359.38600000000002</v>
      </c>
      <c r="E56" s="27">
        <v>582.79499999999996</v>
      </c>
      <c r="F56" s="27">
        <v>515.47500000000002</v>
      </c>
      <c r="G56" s="27">
        <v>196.91300000000001</v>
      </c>
      <c r="H56" s="27">
        <v>533.58699999999999</v>
      </c>
      <c r="I56" s="27">
        <v>85.611000000000004</v>
      </c>
      <c r="J56" s="27">
        <v>25.436699999999998</v>
      </c>
      <c r="L56" s="27">
        <v>42.271900000000002</v>
      </c>
      <c r="M56" s="29">
        <v>20.9877</v>
      </c>
      <c r="P56" s="29">
        <v>199.79900000000001</v>
      </c>
      <c r="V56" s="29">
        <v>27.865100000000002</v>
      </c>
      <c r="W56" s="29">
        <v>14.5181</v>
      </c>
      <c r="X56" s="29">
        <v>1.233179</v>
      </c>
      <c r="Y56" s="29">
        <v>0.47923339999999998</v>
      </c>
      <c r="Z56" s="29">
        <v>0.89424599999999999</v>
      </c>
      <c r="AA56" s="29">
        <v>0.23715</v>
      </c>
      <c r="AB56" s="29">
        <v>2.1498534</v>
      </c>
      <c r="AD56" s="29">
        <v>0.95987699999999998</v>
      </c>
      <c r="AG56" s="29">
        <v>7.6790099999999999</v>
      </c>
      <c r="AH56" s="46"/>
      <c r="AI56" s="29" t="s">
        <v>11</v>
      </c>
      <c r="AJ56" s="29">
        <v>0</v>
      </c>
      <c r="AK56" s="29">
        <v>0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AZ56" s="29">
        <v>0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</row>
    <row r="57" spans="1:147" x14ac:dyDescent="0.3">
      <c r="A57" s="46"/>
      <c r="AH57" s="46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</row>
    <row r="58" spans="1:147" x14ac:dyDescent="0.3">
      <c r="A58" s="46"/>
      <c r="Q58" s="8"/>
      <c r="Y58" s="8"/>
      <c r="Z58" s="8"/>
      <c r="AH58" s="46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</row>
    <row r="59" spans="1:147" x14ac:dyDescent="0.3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</row>
    <row r="60" spans="1:147" x14ac:dyDescent="0.3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</row>
    <row r="61" spans="1:147" x14ac:dyDescent="0.3">
      <c r="A61" s="1" t="s">
        <v>55</v>
      </c>
      <c r="B61" s="1">
        <f t="shared" ref="B61:J61" si="32">SUM(B4:B58)</f>
        <v>289993.46479659999</v>
      </c>
      <c r="C61" s="1">
        <f t="shared" si="32"/>
        <v>54399.453123770014</v>
      </c>
      <c r="D61" s="1">
        <f t="shared" si="32"/>
        <v>11686.08960526</v>
      </c>
      <c r="E61" s="1">
        <f t="shared" si="32"/>
        <v>38086.466797529989</v>
      </c>
      <c r="F61" s="1">
        <f t="shared" si="32"/>
        <v>30157.089673539998</v>
      </c>
      <c r="G61" s="1">
        <f t="shared" si="32"/>
        <v>3910.2298885340001</v>
      </c>
      <c r="H61" s="1">
        <f t="shared" si="32"/>
        <v>21683.21904471</v>
      </c>
      <c r="I61" s="1">
        <f t="shared" si="32"/>
        <v>4675.6798058320001</v>
      </c>
      <c r="J61" s="1">
        <f t="shared" si="32"/>
        <v>1330.160876031</v>
      </c>
      <c r="K61" s="1"/>
      <c r="L61" s="1">
        <f>SUM(L4:L58)</f>
        <v>2308.6816450409997</v>
      </c>
      <c r="M61" s="1">
        <f>SUM(M4:M58)</f>
        <v>1108.5148856650001</v>
      </c>
      <c r="N61" s="1">
        <f>SUM(N4:N58)</f>
        <v>8.4278353099999995E-2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54">
        <f t="shared" ref="AJ61:BO61" si="33">SUM(AJ4:AJ58)</f>
        <v>1.5108849595743199</v>
      </c>
      <c r="AK61" s="54">
        <f t="shared" si="33"/>
        <v>11.525265988899999</v>
      </c>
      <c r="AL61" s="54">
        <f t="shared" si="33"/>
        <v>1298.0721330356041</v>
      </c>
      <c r="AM61" s="54">
        <f t="shared" si="33"/>
        <v>4509.8997331571509</v>
      </c>
      <c r="AN61" s="54">
        <f t="shared" si="33"/>
        <v>4509.8987078171504</v>
      </c>
      <c r="AO61" s="54">
        <f t="shared" si="33"/>
        <v>4411.9488349405692</v>
      </c>
      <c r="AP61" s="54">
        <f t="shared" si="33"/>
        <v>4.8428966390399999E-3</v>
      </c>
      <c r="AQ61" s="54">
        <f t="shared" si="33"/>
        <v>6.96905354106E-3</v>
      </c>
      <c r="AR61" s="54">
        <f t="shared" si="33"/>
        <v>2226.8303634239101</v>
      </c>
      <c r="AS61" s="54">
        <f t="shared" si="33"/>
        <v>1067.9325121881011</v>
      </c>
      <c r="AT61" s="54">
        <f t="shared" si="33"/>
        <v>2.0210759473600001E-2</v>
      </c>
      <c r="AU61" s="54">
        <f t="shared" si="33"/>
        <v>6.4000774017300005E-2</v>
      </c>
      <c r="AV61" s="54">
        <f t="shared" si="33"/>
        <v>12.7451353544523</v>
      </c>
      <c r="AW61" s="54">
        <f t="shared" si="33"/>
        <v>289.516052565</v>
      </c>
      <c r="AX61" s="54">
        <f t="shared" si="33"/>
        <v>275761.69013378402</v>
      </c>
      <c r="AY61" s="54">
        <f t="shared" si="33"/>
        <v>1600.726777188805</v>
      </c>
      <c r="AZ61" s="54">
        <f t="shared" si="33"/>
        <v>1.6354138189943999</v>
      </c>
      <c r="BA61" s="54">
        <f t="shared" si="33"/>
        <v>242.32313807938471</v>
      </c>
      <c r="BB61" s="54">
        <f t="shared" si="33"/>
        <v>1.9806796277000001</v>
      </c>
      <c r="BC61" s="54">
        <f t="shared" si="33"/>
        <v>6.931498371063799E-2</v>
      </c>
      <c r="BD61" s="54">
        <f t="shared" si="33"/>
        <v>5319.2405780249392</v>
      </c>
      <c r="BE61" s="54">
        <f t="shared" si="33"/>
        <v>5319.2405780249392</v>
      </c>
      <c r="BF61" s="54">
        <f t="shared" si="33"/>
        <v>51.789419871234692</v>
      </c>
      <c r="BG61" s="54">
        <f t="shared" si="33"/>
        <v>5.9584539367600001E-3</v>
      </c>
      <c r="BH61" s="54">
        <f t="shared" si="33"/>
        <v>9.9305496907599999E-3</v>
      </c>
      <c r="BI61" s="54">
        <f t="shared" si="33"/>
        <v>0</v>
      </c>
      <c r="BJ61" s="54">
        <f t="shared" si="33"/>
        <v>522.38859015560195</v>
      </c>
      <c r="BK61" s="54">
        <f t="shared" si="33"/>
        <v>109.90702323341191</v>
      </c>
      <c r="BL61" s="54">
        <f t="shared" si="33"/>
        <v>130.11842412306129</v>
      </c>
      <c r="BM61" s="54">
        <f t="shared" si="33"/>
        <v>5.79449166322E-2</v>
      </c>
      <c r="BN61" s="54">
        <f t="shared" si="33"/>
        <v>0.16492050365899999</v>
      </c>
      <c r="BO61" s="54">
        <f t="shared" si="33"/>
        <v>0.24483619381800001</v>
      </c>
      <c r="BP61" s="54">
        <f t="shared" ref="BP61:CU61" si="34">SUM(BP4:BP58)</f>
        <v>0.497090463112</v>
      </c>
      <c r="BQ61" s="54">
        <f t="shared" si="34"/>
        <v>128.05829450499999</v>
      </c>
      <c r="BR61" s="54">
        <f t="shared" si="34"/>
        <v>403.75619924274901</v>
      </c>
      <c r="BS61" s="54">
        <f t="shared" si="34"/>
        <v>51702.697135987284</v>
      </c>
      <c r="BT61" s="54">
        <f t="shared" si="34"/>
        <v>0</v>
      </c>
      <c r="BU61" s="54">
        <f t="shared" si="34"/>
        <v>5.6374167695699999E-3</v>
      </c>
      <c r="BV61" s="54">
        <f t="shared" si="34"/>
        <v>8.1123950255999992E-3</v>
      </c>
      <c r="BW61" s="54">
        <f t="shared" si="34"/>
        <v>9954.2243786585113</v>
      </c>
      <c r="BX61" s="54">
        <f t="shared" si="34"/>
        <v>1106.0251109917899</v>
      </c>
      <c r="BY61" s="54">
        <f t="shared" si="34"/>
        <v>11060.2494896465</v>
      </c>
      <c r="BZ61" s="54">
        <f t="shared" si="34"/>
        <v>5.2836803734999998E-3</v>
      </c>
      <c r="CA61" s="54">
        <f t="shared" si="34"/>
        <v>843.97706907382803</v>
      </c>
      <c r="CB61" s="54">
        <f t="shared" si="34"/>
        <v>65.424241492477492</v>
      </c>
      <c r="CC61" s="54">
        <f t="shared" si="34"/>
        <v>25.220199896545395</v>
      </c>
      <c r="CD61" s="54">
        <f t="shared" si="34"/>
        <v>41.039179393764904</v>
      </c>
      <c r="CE61" s="54">
        <f t="shared" si="34"/>
        <v>12.492809551211749</v>
      </c>
      <c r="CF61" s="54">
        <f t="shared" si="34"/>
        <v>113.35230491318082</v>
      </c>
      <c r="CG61" s="54">
        <f t="shared" si="34"/>
        <v>8.6910618836755997</v>
      </c>
      <c r="CH61" s="54">
        <f t="shared" si="34"/>
        <v>3141.3198962066972</v>
      </c>
      <c r="CI61" s="54">
        <f t="shared" si="34"/>
        <v>9.5801781315377017</v>
      </c>
      <c r="CJ61" s="54">
        <f t="shared" si="34"/>
        <v>2609.0502530028498</v>
      </c>
      <c r="CK61" s="54">
        <f t="shared" si="34"/>
        <v>3152.4560629725393</v>
      </c>
      <c r="CL61" s="54">
        <f t="shared" si="34"/>
        <v>2.9242923904338003</v>
      </c>
      <c r="CM61" s="54">
        <f t="shared" si="34"/>
        <v>3.3919420404900001E-2</v>
      </c>
      <c r="CN61" s="54">
        <f t="shared" si="34"/>
        <v>3.9721726222500002E-3</v>
      </c>
      <c r="CO61" s="54">
        <f t="shared" si="34"/>
        <v>2029.5340811186702</v>
      </c>
      <c r="CP61" s="54">
        <f t="shared" si="34"/>
        <v>36746.281652711099</v>
      </c>
      <c r="CQ61" s="54">
        <f t="shared" si="34"/>
        <v>28921.330850453</v>
      </c>
      <c r="CR61" s="54">
        <f t="shared" si="34"/>
        <v>7824.9508022741111</v>
      </c>
      <c r="CS61" s="54">
        <f t="shared" si="34"/>
        <v>23.234431872399401</v>
      </c>
      <c r="CT61" s="54">
        <f t="shared" si="34"/>
        <v>1.0285247975894401E-2</v>
      </c>
      <c r="CU61" s="54">
        <f t="shared" si="34"/>
        <v>692.09085902309994</v>
      </c>
      <c r="CV61" s="54">
        <f t="shared" ref="CV61:DO61" si="35">SUM(CV4:CV58)</f>
        <v>188.94193493099903</v>
      </c>
      <c r="CW61" s="54">
        <f t="shared" si="35"/>
        <v>7865.1831808299885</v>
      </c>
      <c r="CX61" s="54">
        <f t="shared" si="35"/>
        <v>519.20148571090101</v>
      </c>
      <c r="CY61" s="54">
        <f t="shared" si="35"/>
        <v>101.898580131166</v>
      </c>
      <c r="CZ61" s="54">
        <f t="shared" si="35"/>
        <v>11237.723371043699</v>
      </c>
      <c r="DA61" s="54">
        <f t="shared" si="35"/>
        <v>392.82501646793804</v>
      </c>
      <c r="DB61" s="54">
        <f t="shared" si="35"/>
        <v>4.3333672653948199</v>
      </c>
      <c r="DC61" s="54">
        <f t="shared" si="35"/>
        <v>476.09259056035899</v>
      </c>
      <c r="DD61" s="54">
        <f t="shared" si="35"/>
        <v>0.350914933791313</v>
      </c>
      <c r="DE61" s="54">
        <f t="shared" si="35"/>
        <v>3666.5037989888106</v>
      </c>
      <c r="DF61" s="54">
        <f t="shared" si="35"/>
        <v>924.20161966001092</v>
      </c>
      <c r="DG61" s="54">
        <f t="shared" si="35"/>
        <v>1.98067542171</v>
      </c>
      <c r="DH61" s="54">
        <f t="shared" si="35"/>
        <v>0</v>
      </c>
      <c r="DI61" s="54">
        <f t="shared" si="35"/>
        <v>2.8404684615176619</v>
      </c>
      <c r="DJ61" s="54">
        <f t="shared" si="35"/>
        <v>562.27919912586094</v>
      </c>
      <c r="DK61" s="54">
        <f t="shared" si="35"/>
        <v>1467.8981754320857</v>
      </c>
      <c r="DL61" s="54">
        <f t="shared" si="35"/>
        <v>243.19732236655338</v>
      </c>
      <c r="DM61" s="54">
        <f t="shared" si="35"/>
        <v>20525.948560425299</v>
      </c>
      <c r="DN61" s="54">
        <f t="shared" si="35"/>
        <v>734.05302080778097</v>
      </c>
      <c r="DO61" s="54">
        <f t="shared" si="35"/>
        <v>206.59569886675521</v>
      </c>
    </row>
    <row r="62" spans="1:147" x14ac:dyDescent="0.3">
      <c r="A62" s="46" t="s">
        <v>56</v>
      </c>
      <c r="B62" s="27">
        <f t="shared" ref="B62:AG62" si="36">SUM(B2:B53)</f>
        <v>275781.41173599998</v>
      </c>
      <c r="C62" s="27">
        <f t="shared" si="36"/>
        <v>51702.686574010011</v>
      </c>
      <c r="D62" s="27">
        <f t="shared" si="36"/>
        <v>11061.2913568</v>
      </c>
      <c r="E62" s="27">
        <f t="shared" si="36"/>
        <v>36750.594102399991</v>
      </c>
      <c r="F62" s="27">
        <f t="shared" si="36"/>
        <v>28925.2347138</v>
      </c>
      <c r="G62" s="27">
        <f t="shared" si="36"/>
        <v>3666.6343186900003</v>
      </c>
      <c r="H62" s="27">
        <f t="shared" si="36"/>
        <v>20527.369403600002</v>
      </c>
      <c r="I62" s="27">
        <f t="shared" si="36"/>
        <v>4510.1297197399999</v>
      </c>
      <c r="J62" s="27">
        <f t="shared" si="36"/>
        <v>1298.1533090310002</v>
      </c>
      <c r="K62" s="27">
        <f t="shared" si="36"/>
        <v>1.18213386E-2</v>
      </c>
      <c r="L62" s="27">
        <f t="shared" si="36"/>
        <v>2226.9453597099996</v>
      </c>
      <c r="M62" s="27">
        <f t="shared" si="36"/>
        <v>1067.9586019160001</v>
      </c>
      <c r="N62" s="27">
        <f t="shared" si="36"/>
        <v>8.4278353099999995E-2</v>
      </c>
      <c r="O62" s="27">
        <f t="shared" si="36"/>
        <v>289.74591189</v>
      </c>
      <c r="P62" s="27">
        <f t="shared" si="36"/>
        <v>5319.6534822600006</v>
      </c>
      <c r="Q62" s="27">
        <f t="shared" si="36"/>
        <v>1.9876616400000002E-2</v>
      </c>
      <c r="R62" s="27">
        <f t="shared" si="36"/>
        <v>0.22304199399999999</v>
      </c>
      <c r="S62" s="27">
        <f t="shared" si="36"/>
        <v>0.74251596519999996</v>
      </c>
      <c r="T62" s="27">
        <f t="shared" si="36"/>
        <v>128.01792549999999</v>
      </c>
      <c r="U62" s="27">
        <f t="shared" si="36"/>
        <v>1.37607432E-2</v>
      </c>
      <c r="V62" s="27">
        <f t="shared" si="36"/>
        <v>1467.9739481300003</v>
      </c>
      <c r="W62" s="27">
        <f t="shared" si="36"/>
        <v>734.10052522799992</v>
      </c>
      <c r="X62" s="27">
        <f t="shared" si="36"/>
        <v>65.427543964199998</v>
      </c>
      <c r="Y62" s="27">
        <f t="shared" si="36"/>
        <v>25.221496307699997</v>
      </c>
      <c r="Z62" s="27">
        <f t="shared" si="36"/>
        <v>41.041392584499988</v>
      </c>
      <c r="AA62" s="27">
        <f t="shared" si="36"/>
        <v>12.493457969300001</v>
      </c>
      <c r="AB62" s="27">
        <f t="shared" si="36"/>
        <v>113.3589243258</v>
      </c>
      <c r="AC62" s="27">
        <f t="shared" si="36"/>
        <v>1.9800697383999999</v>
      </c>
      <c r="AD62" s="27">
        <f t="shared" si="36"/>
        <v>51.792082988999994</v>
      </c>
      <c r="AE62" s="27">
        <f t="shared" si="36"/>
        <v>1.9800697383999999</v>
      </c>
      <c r="AF62" s="27">
        <f t="shared" si="36"/>
        <v>11.5216978</v>
      </c>
      <c r="AG62" s="27">
        <f t="shared" si="36"/>
        <v>403.77674576999993</v>
      </c>
      <c r="AH62" s="27"/>
    </row>
    <row r="63" spans="1:147" x14ac:dyDescent="0.3">
      <c r="A63" s="29" t="s">
        <v>247</v>
      </c>
      <c r="B63" s="27" t="e">
        <f>+B4+B11+B14+B15+B31+B41+B49+B50+B51+B52+#REF!+#REF!+#REF!+#REF!+#REF!+#REF!+#REF!+#REF!+#REF!+#REF!+#REF!+#REF!+#REF!+#REF!+#REF!+#REF!+#REF!+#REF!+#REF!+#REF!+#REF!+#REF!+#REF!+#REF!+#REF!+#REF!+#REF!</f>
        <v>#REF!</v>
      </c>
      <c r="C63" s="27" t="e">
        <f>+C4+C11+C14+C15+C31+C41+C49+C50+C51+C52+#REF!+#REF!+#REF!+#REF!+#REF!+#REF!+#REF!+#REF!+#REF!+#REF!+#REF!+#REF!+#REF!+#REF!+#REF!+#REF!+#REF!+#REF!+#REF!+#REF!+#REF!+#REF!+#REF!+#REF!+#REF!+#REF!+#REF!</f>
        <v>#REF!</v>
      </c>
      <c r="D63" s="27" t="e">
        <f>+D4+D11+D14+D15+D31+D41+D49+D50+D51+D52+#REF!+#REF!+#REF!+#REF!+#REF!+#REF!+#REF!+#REF!+#REF!+#REF!+#REF!+#REF!+#REF!+#REF!+#REF!+#REF!+#REF!+#REF!+#REF!+#REF!+#REF!+#REF!+#REF!+#REF!+#REF!+#REF!+#REF!</f>
        <v>#REF!</v>
      </c>
      <c r="E63" s="27" t="e">
        <f>+E4+E11+E14+E15+E31+E41+E49+E50+E51+E52+#REF!+#REF!+#REF!+#REF!+#REF!+#REF!+#REF!+#REF!+#REF!+#REF!+#REF!+#REF!+#REF!+#REF!+#REF!+#REF!+#REF!+#REF!+#REF!+#REF!+#REF!+#REF!+#REF!+#REF!+#REF!+#REF!+#REF!</f>
        <v>#REF!</v>
      </c>
      <c r="F63" s="27" t="e">
        <f>+F4+F11+F14+F15+F31+F41+F49+F50+F51+F52+#REF!+#REF!+#REF!+#REF!+#REF!+#REF!+#REF!+#REF!+#REF!+#REF!+#REF!+#REF!+#REF!+#REF!+#REF!+#REF!+#REF!+#REF!+#REF!+#REF!+#REF!+#REF!+#REF!+#REF!+#REF!+#REF!+#REF!</f>
        <v>#REF!</v>
      </c>
      <c r="G63" s="27" t="e">
        <f>+G4+G11+G14+G15+G31+G41+G49+G50+G51+G52+#REF!+#REF!+#REF!+#REF!+#REF!+#REF!+#REF!+#REF!+#REF!+#REF!+#REF!+#REF!+#REF!+#REF!+#REF!+#REF!+#REF!+#REF!+#REF!+#REF!+#REF!+#REF!+#REF!+#REF!+#REF!+#REF!+#REF!</f>
        <v>#REF!</v>
      </c>
      <c r="H63" s="27" t="e">
        <f>+H4+H11+H14+H15+H31+H41+H49+H50+H51+H52+#REF!+#REF!+#REF!+#REF!+#REF!+#REF!+#REF!+#REF!+#REF!+#REF!+#REF!+#REF!+#REF!+#REF!+#REF!+#REF!+#REF!+#REF!+#REF!+#REF!+#REF!+#REF!+#REF!+#REF!+#REF!+#REF!+#REF!</f>
        <v>#REF!</v>
      </c>
      <c r="I63" s="27" t="e">
        <f>+I4+I11+I14+I15+I31+I41+I49+I50+I51+I52+#REF!+#REF!+#REF!+#REF!+#REF!+#REF!+#REF!+#REF!+#REF!+#REF!+#REF!+#REF!+#REF!+#REF!+#REF!+#REF!+#REF!+#REF!+#REF!+#REF!+#REF!+#REF!+#REF!+#REF!+#REF!+#REF!+#REF!</f>
        <v>#REF!</v>
      </c>
      <c r="J63" s="27" t="e">
        <f>+J4+J11+J14+J15+J31+J41+J49+J50+J51+J52+#REF!+#REF!+#REF!+#REF!+#REF!+#REF!+#REF!+#REF!+#REF!+#REF!+#REF!+#REF!+#REF!+#REF!+#REF!+#REF!+#REF!+#REF!+#REF!+#REF!+#REF!+#REF!+#REF!+#REF!+#REF!+#REF!+#REF!</f>
        <v>#REF!</v>
      </c>
      <c r="L63" s="27" t="e">
        <f>+L4+L11+L14+L15+L31+L41+L49+L50+L51+L52+#REF!+#REF!+#REF!+#REF!+#REF!+#REF!+#REF!+#REF!+#REF!+#REF!+#REF!+#REF!+#REF!+#REF!+#REF!+#REF!+#REF!+#REF!+#REF!+#REF!+#REF!+#REF!+#REF!+#REF!+#REF!+#REF!+#REF!</f>
        <v>#REF!</v>
      </c>
      <c r="M63" s="27" t="e">
        <f>+M4+M11+M14+M15+M31+M41+M49+M50+M51+M52+#REF!+#REF!+#REF!+#REF!+#REF!+#REF!+#REF!+#REF!+#REF!+#REF!+#REF!+#REF!+#REF!+#REF!+#REF!+#REF!+#REF!+#REF!+#REF!+#REF!+#REF!+#REF!+#REF!+#REF!+#REF!+#REF!+#REF!</f>
        <v>#REF!</v>
      </c>
      <c r="N63" s="27" t="e">
        <f>+N4+N11+N14+N15+N31+N41+N49+N50+N51+N52+#REF!+#REF!+#REF!+#REF!+#REF!+#REF!+#REF!+#REF!+#REF!+#REF!+#REF!+#REF!+#REF!+#REF!+#REF!+#REF!+#REF!+#REF!+#REF!+#REF!+#REF!+#REF!+#REF!+#REF!+#REF!+#REF!+#REF!</f>
        <v>#REF!</v>
      </c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I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" sqref="I1:K1048576"/>
    </sheetView>
  </sheetViews>
  <sheetFormatPr defaultColWidth="9.109375" defaultRowHeight="14.4" x14ac:dyDescent="0.3"/>
  <cols>
    <col min="1" max="1" width="19.5546875" style="29" customWidth="1"/>
    <col min="2" max="2" width="10.109375" style="27" bestFit="1" customWidth="1"/>
    <col min="3" max="3" width="7.6640625" style="27" bestFit="1" customWidth="1"/>
    <col min="4" max="4" width="9.33203125" style="27" bestFit="1" customWidth="1"/>
    <col min="5" max="7" width="7.6640625" style="27" bestFit="1" customWidth="1"/>
    <col min="8" max="8" width="9.33203125" style="27" bestFit="1" customWidth="1"/>
    <col min="9" max="11" width="9.109375" style="27" customWidth="1"/>
    <col min="12" max="23" width="9.109375" style="29" customWidth="1"/>
    <col min="24" max="24" width="15.44140625" style="29" bestFit="1" customWidth="1"/>
    <col min="25" max="25" width="9" style="29" customWidth="1"/>
    <col min="26" max="63" width="9.109375" style="27" customWidth="1"/>
    <col min="64" max="91" width="9.109375" style="29" customWidth="1"/>
    <col min="92" max="16384" width="9.109375" style="29"/>
  </cols>
  <sheetData>
    <row r="1" spans="1:113" x14ac:dyDescent="0.3">
      <c r="B1" s="27" t="s">
        <v>504</v>
      </c>
      <c r="X1" s="29" t="s">
        <v>432</v>
      </c>
      <c r="CO1" s="29" t="s">
        <v>376</v>
      </c>
    </row>
    <row r="2" spans="1:113" x14ac:dyDescent="0.3">
      <c r="A2" s="29" t="s">
        <v>521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324</v>
      </c>
      <c r="K2" s="27" t="s">
        <v>64</v>
      </c>
      <c r="L2" s="29" t="s">
        <v>325</v>
      </c>
      <c r="M2" s="29" t="s">
        <v>65</v>
      </c>
      <c r="N2" s="29" t="s">
        <v>328</v>
      </c>
      <c r="O2" s="29" t="s">
        <v>493</v>
      </c>
      <c r="P2" s="29" t="s">
        <v>332</v>
      </c>
      <c r="Q2" s="29" t="s">
        <v>333</v>
      </c>
      <c r="R2" s="29" t="s">
        <v>334</v>
      </c>
      <c r="S2" s="29" t="s">
        <v>335</v>
      </c>
      <c r="T2" s="29" t="s">
        <v>337</v>
      </c>
      <c r="U2" s="29" t="s">
        <v>483</v>
      </c>
      <c r="V2" s="29" t="s">
        <v>518</v>
      </c>
      <c r="X2" s="29" t="s">
        <v>231</v>
      </c>
      <c r="Y2" s="29" t="s">
        <v>478</v>
      </c>
      <c r="Z2" s="29" t="s">
        <v>178</v>
      </c>
      <c r="AA2" s="29" t="s">
        <v>130</v>
      </c>
      <c r="AB2" s="29" t="s">
        <v>131</v>
      </c>
      <c r="AC2" s="29" t="s">
        <v>132</v>
      </c>
      <c r="AD2" s="29" t="s">
        <v>479</v>
      </c>
      <c r="AE2" s="29" t="s">
        <v>179</v>
      </c>
      <c r="AF2" s="29" t="s">
        <v>133</v>
      </c>
      <c r="AG2" s="29" t="s">
        <v>59</v>
      </c>
      <c r="AH2" s="29" t="s">
        <v>135</v>
      </c>
      <c r="AI2" s="29" t="s">
        <v>136</v>
      </c>
      <c r="AJ2" s="29" t="s">
        <v>480</v>
      </c>
      <c r="AK2" s="29" t="s">
        <v>137</v>
      </c>
      <c r="AL2" s="29" t="s">
        <v>138</v>
      </c>
      <c r="AM2" s="29" t="s">
        <v>139</v>
      </c>
      <c r="AN2" s="29" t="s">
        <v>483</v>
      </c>
      <c r="AO2" s="29" t="s">
        <v>140</v>
      </c>
      <c r="AP2" s="29" t="s">
        <v>141</v>
      </c>
      <c r="AQ2" s="29" t="s">
        <v>142</v>
      </c>
      <c r="AR2" s="29" t="s">
        <v>485</v>
      </c>
      <c r="AS2" s="29" t="s">
        <v>143</v>
      </c>
      <c r="AT2" s="29" t="s">
        <v>523</v>
      </c>
      <c r="AU2" s="29" t="s">
        <v>57</v>
      </c>
      <c r="AV2" s="29" t="s">
        <v>127</v>
      </c>
      <c r="AW2" s="29" t="s">
        <v>144</v>
      </c>
      <c r="AX2" s="29" t="s">
        <v>145</v>
      </c>
      <c r="AY2" s="29" t="s">
        <v>60</v>
      </c>
      <c r="AZ2" s="29" t="s">
        <v>146</v>
      </c>
      <c r="BA2" s="29" t="s">
        <v>147</v>
      </c>
      <c r="BB2" s="29" t="s">
        <v>332</v>
      </c>
      <c r="BC2" s="29" t="s">
        <v>333</v>
      </c>
      <c r="BD2" s="29" t="s">
        <v>334</v>
      </c>
      <c r="BE2" s="29" t="s">
        <v>335</v>
      </c>
      <c r="BF2" s="29" t="s">
        <v>337</v>
      </c>
      <c r="BG2" s="29" t="s">
        <v>148</v>
      </c>
      <c r="BH2" s="29" t="s">
        <v>149</v>
      </c>
      <c r="BI2" s="29" t="s">
        <v>150</v>
      </c>
      <c r="BJ2" s="29" t="s">
        <v>151</v>
      </c>
      <c r="BK2" s="29" t="s">
        <v>152</v>
      </c>
      <c r="BL2" s="29" t="s">
        <v>153</v>
      </c>
      <c r="BM2" s="29" t="s">
        <v>154</v>
      </c>
      <c r="BN2" s="29" t="s">
        <v>155</v>
      </c>
      <c r="BO2" s="29" t="s">
        <v>54</v>
      </c>
      <c r="BP2" s="29" t="s">
        <v>53</v>
      </c>
      <c r="BQ2" s="29" t="s">
        <v>156</v>
      </c>
      <c r="BR2" s="29" t="s">
        <v>158</v>
      </c>
      <c r="BS2" s="29" t="s">
        <v>159</v>
      </c>
      <c r="BT2" s="29" t="s">
        <v>160</v>
      </c>
      <c r="BU2" s="29" t="s">
        <v>161</v>
      </c>
      <c r="BV2" s="29" t="s">
        <v>162</v>
      </c>
      <c r="BW2" s="29" t="s">
        <v>163</v>
      </c>
      <c r="BX2" s="29" t="s">
        <v>164</v>
      </c>
      <c r="BY2" s="29" t="s">
        <v>165</v>
      </c>
      <c r="BZ2" s="29" t="s">
        <v>488</v>
      </c>
      <c r="CA2" s="29" t="s">
        <v>166</v>
      </c>
      <c r="CB2" s="29" t="s">
        <v>167</v>
      </c>
      <c r="CC2" s="29" t="s">
        <v>168</v>
      </c>
      <c r="CD2" s="29" t="s">
        <v>61</v>
      </c>
      <c r="CE2" s="29" t="s">
        <v>498</v>
      </c>
      <c r="CF2" s="29" t="s">
        <v>169</v>
      </c>
      <c r="CG2" s="29" t="s">
        <v>170</v>
      </c>
      <c r="CH2" s="29" t="s">
        <v>171</v>
      </c>
      <c r="CI2" s="29" t="s">
        <v>349</v>
      </c>
      <c r="CJ2" s="29" t="s">
        <v>173</v>
      </c>
      <c r="CK2" s="29" t="s">
        <v>174</v>
      </c>
      <c r="CL2" s="29" t="s">
        <v>493</v>
      </c>
      <c r="CM2" s="29" t="s">
        <v>499</v>
      </c>
      <c r="CO2" s="29" t="s">
        <v>59</v>
      </c>
      <c r="CP2" s="29" t="s">
        <v>57</v>
      </c>
      <c r="CQ2" s="29" t="s">
        <v>60</v>
      </c>
      <c r="CR2" s="29" t="s">
        <v>54</v>
      </c>
      <c r="CS2" s="29" t="s">
        <v>53</v>
      </c>
      <c r="CT2" s="29" t="s">
        <v>61</v>
      </c>
      <c r="CU2" s="29" t="s">
        <v>62</v>
      </c>
      <c r="CV2" s="29" t="s">
        <v>63</v>
      </c>
      <c r="CW2" s="29" t="s">
        <v>324</v>
      </c>
      <c r="CX2" s="29" t="s">
        <v>64</v>
      </c>
      <c r="CY2" s="29" t="s">
        <v>325</v>
      </c>
      <c r="CZ2" s="29" t="s">
        <v>65</v>
      </c>
      <c r="DA2" s="29" t="s">
        <v>328</v>
      </c>
      <c r="DB2" s="29" t="s">
        <v>493</v>
      </c>
      <c r="DC2" s="29" t="s">
        <v>332</v>
      </c>
      <c r="DD2" s="29" t="s">
        <v>333</v>
      </c>
      <c r="DE2" s="29" t="s">
        <v>334</v>
      </c>
      <c r="DF2" s="29" t="s">
        <v>335</v>
      </c>
      <c r="DG2" s="29" t="s">
        <v>337</v>
      </c>
      <c r="DH2" s="29" t="s">
        <v>483</v>
      </c>
      <c r="DI2" s="29" t="s">
        <v>518</v>
      </c>
    </row>
    <row r="3" spans="1:113" x14ac:dyDescent="0.3">
      <c r="A3" s="29" t="s">
        <v>0</v>
      </c>
      <c r="B3" s="27">
        <v>7499.22</v>
      </c>
      <c r="C3" s="27">
        <v>722.90499999999997</v>
      </c>
      <c r="D3" s="27">
        <v>204.72200000000001</v>
      </c>
      <c r="E3" s="27">
        <v>1269.26</v>
      </c>
      <c r="F3" s="27">
        <v>911.57299999999998</v>
      </c>
      <c r="G3" s="27">
        <v>53.371099999999998</v>
      </c>
      <c r="H3" s="27">
        <v>470.44099999999997</v>
      </c>
      <c r="I3" s="27">
        <v>64.149299999999997</v>
      </c>
      <c r="J3" s="27">
        <v>18.855499999999999</v>
      </c>
      <c r="K3" s="27">
        <v>31.661300000000001</v>
      </c>
      <c r="L3" s="29">
        <v>15.7026</v>
      </c>
      <c r="M3" s="29">
        <v>149.9375</v>
      </c>
      <c r="N3" s="29">
        <v>20.913799999999998</v>
      </c>
      <c r="O3" s="29">
        <v>10.75972</v>
      </c>
      <c r="P3" s="29">
        <v>0.93321399999999999</v>
      </c>
      <c r="Q3" s="29">
        <v>0.35552709999999998</v>
      </c>
      <c r="R3" s="29">
        <v>0.66724329999999998</v>
      </c>
      <c r="S3" s="29">
        <v>0.17760899999999999</v>
      </c>
      <c r="T3" s="29">
        <v>1.6000460999999999</v>
      </c>
      <c r="U3" s="29">
        <v>0.71154899999999999</v>
      </c>
      <c r="V3" s="29">
        <v>5.6861699999999997</v>
      </c>
      <c r="W3" s="46"/>
      <c r="X3" s="29" t="s">
        <v>0</v>
      </c>
      <c r="Y3" s="29">
        <v>0</v>
      </c>
      <c r="Z3" s="29">
        <v>18.853058691299999</v>
      </c>
      <c r="AA3" s="29">
        <v>64.140881425499998</v>
      </c>
      <c r="AB3" s="8">
        <v>64.140881425499998</v>
      </c>
      <c r="AC3" s="29">
        <v>122.619625004</v>
      </c>
      <c r="AD3" s="29">
        <v>31.657084271199999</v>
      </c>
      <c r="AE3" s="29">
        <v>15.700599603800001</v>
      </c>
      <c r="AF3" s="29">
        <v>0</v>
      </c>
      <c r="AG3" s="29">
        <v>7498.0938220999997</v>
      </c>
      <c r="AH3" s="29">
        <v>44.256227106600001</v>
      </c>
      <c r="AI3" s="8">
        <v>0</v>
      </c>
      <c r="AJ3" s="29">
        <v>6.6450717707800004</v>
      </c>
      <c r="AK3" s="29">
        <v>0</v>
      </c>
      <c r="AL3" s="29">
        <v>149.91826123600001</v>
      </c>
      <c r="AM3" s="29">
        <v>149.91826123600001</v>
      </c>
      <c r="AN3" s="29">
        <v>0.71145628219699997</v>
      </c>
      <c r="AO3" s="29">
        <v>0</v>
      </c>
      <c r="AP3" s="29">
        <v>14.5562205434</v>
      </c>
      <c r="AQ3" s="29">
        <v>3.05207791041</v>
      </c>
      <c r="AR3" s="29">
        <v>3.5570170755200001</v>
      </c>
      <c r="AS3" s="29">
        <v>0</v>
      </c>
      <c r="AT3" s="29">
        <v>5.6854481376299999</v>
      </c>
      <c r="AU3" s="29">
        <v>722.91995678900003</v>
      </c>
      <c r="AV3" s="29">
        <v>0</v>
      </c>
      <c r="AW3" s="29">
        <v>184.23384227</v>
      </c>
      <c r="AX3" s="29">
        <v>20.470417972100002</v>
      </c>
      <c r="AY3" s="29">
        <v>204.704260242</v>
      </c>
      <c r="AZ3" s="29">
        <v>0</v>
      </c>
      <c r="BA3" s="29">
        <v>23.256779695300001</v>
      </c>
      <c r="BB3" s="29">
        <v>0.93309510899100001</v>
      </c>
      <c r="BC3" s="29">
        <v>0.35548270260199999</v>
      </c>
      <c r="BD3" s="29">
        <v>0.66715784577600001</v>
      </c>
      <c r="BE3" s="29">
        <v>0.177581316755</v>
      </c>
      <c r="BF3" s="29">
        <v>1.59984443394</v>
      </c>
      <c r="BG3" s="29">
        <v>0.27342533176799999</v>
      </c>
      <c r="BH3" s="29">
        <v>82.188489644300006</v>
      </c>
      <c r="BI3" s="29">
        <v>0.30076686320899998</v>
      </c>
      <c r="BJ3" s="29">
        <v>82.483054613999997</v>
      </c>
      <c r="BK3" s="29">
        <v>99.344186246500001</v>
      </c>
      <c r="BL3" s="29">
        <v>9.1141233265499999E-2</v>
      </c>
      <c r="BM3" s="29">
        <v>0</v>
      </c>
      <c r="BN3" s="29">
        <v>64.1635645872</v>
      </c>
      <c r="BO3" s="29">
        <v>1268.9975664999999</v>
      </c>
      <c r="BP3" s="29">
        <v>911.36552033700002</v>
      </c>
      <c r="BQ3" s="29">
        <v>357.63204616500002</v>
      </c>
      <c r="BR3" s="29">
        <v>0.73459842093899996</v>
      </c>
      <c r="BS3" s="29">
        <v>0</v>
      </c>
      <c r="BT3" s="29">
        <v>21.7828203509</v>
      </c>
      <c r="BU3" s="29">
        <v>5.9697871867399996</v>
      </c>
      <c r="BV3" s="29">
        <v>247.63139701399999</v>
      </c>
      <c r="BW3" s="29">
        <v>16.405477769099999</v>
      </c>
      <c r="BX3" s="29">
        <v>3.1899307418</v>
      </c>
      <c r="BY3" s="29">
        <v>353.81119341700003</v>
      </c>
      <c r="BZ3" s="29">
        <v>10.988912011</v>
      </c>
      <c r="CA3" s="29">
        <v>0.13671262366600001</v>
      </c>
      <c r="CB3" s="29">
        <v>15.0383497963</v>
      </c>
      <c r="CC3" s="29">
        <v>9.1141404454400006E-3</v>
      </c>
      <c r="CD3" s="29">
        <v>53.372083392</v>
      </c>
      <c r="CE3" s="29">
        <v>25.337486069099999</v>
      </c>
      <c r="CF3" s="8">
        <v>0</v>
      </c>
      <c r="CG3" s="29">
        <v>6.3447431861700002E-2</v>
      </c>
      <c r="CH3" s="29">
        <v>15.109225653499999</v>
      </c>
      <c r="CI3" s="29">
        <v>20.911220960000001</v>
      </c>
      <c r="CJ3" s="29">
        <v>3.8774405562399998</v>
      </c>
      <c r="CK3" s="29">
        <v>470.38265260100002</v>
      </c>
      <c r="CL3" s="29">
        <v>10.758320880099999</v>
      </c>
      <c r="CM3" s="29">
        <v>5.2781641179900003</v>
      </c>
      <c r="CO3" s="55">
        <f>(AG3-B3)/(B3+1E-50)</f>
        <v>-1.5017267129122555E-4</v>
      </c>
      <c r="CP3" s="55">
        <f>(AU3-C3)/(C3+1E-50)</f>
        <v>2.0689840297207235E-5</v>
      </c>
      <c r="CQ3" s="55">
        <f>(AY3-D3)/(D3+1E-50)</f>
        <v>-8.6652914684326609E-5</v>
      </c>
      <c r="CR3" s="55">
        <f>(BO3-E3)/(E3+1E-50)</f>
        <v>-2.0676102610973546E-4</v>
      </c>
      <c r="CS3" s="55">
        <f>(BP3-F3)/(F3+1E-50)</f>
        <v>-2.2760619610273476E-4</v>
      </c>
      <c r="CT3" s="55">
        <f>(CD3-G3)/(G3+1E-50)</f>
        <v>1.8425552405739628E-5</v>
      </c>
      <c r="CU3" s="55">
        <f>(CK3-H3)/(H3+1E-50)</f>
        <v>-1.2402702783123945E-4</v>
      </c>
      <c r="CV3" s="55">
        <f>(AB3-I3)/(I3+1E-50)</f>
        <v>-1.3123408205543161E-4</v>
      </c>
      <c r="CW3" s="55">
        <f>(Z3-J3)/(J3+1E-50)</f>
        <v>-1.2947462013735634E-4</v>
      </c>
      <c r="CX3" s="55">
        <f>(AD3-K3)/(K3+1E-50)</f>
        <v>-1.3315084345879617E-4</v>
      </c>
      <c r="CY3" s="55">
        <f>(AE3-L3)/(L3+1E-50)</f>
        <v>-1.2739267382469774E-4</v>
      </c>
      <c r="CZ3" s="55">
        <f>(AM3-M3)/(M3+1E-50)</f>
        <v>-1.2831188995410475E-4</v>
      </c>
      <c r="DA3" s="55">
        <f>(CI3-N3)/(N3+1E-50)</f>
        <v>-1.2331761803196833E-4</v>
      </c>
      <c r="DB3" s="55">
        <f>(CL3-O3)/(O3+1E-50)</f>
        <v>-1.3003311424463656E-4</v>
      </c>
      <c r="DC3" s="55">
        <f>(BB3-P3)/(P3+1E-50)</f>
        <v>-1.2739951286626355E-4</v>
      </c>
      <c r="DD3" s="55">
        <f>(BC3-Q3)/(Q3+1E-50)</f>
        <v>-1.2487767599149446E-4</v>
      </c>
      <c r="DE3" s="55">
        <f>(BD3-R3)/(R3+1E-50)</f>
        <v>-1.280705613678999E-4</v>
      </c>
      <c r="DF3" s="55">
        <f>(BE3-S3)/(S3+1E-50)</f>
        <v>-1.5586622862576269E-4</v>
      </c>
      <c r="DG3" s="55">
        <f>(BF3-T3)/(T3+1E-50)</f>
        <v>-1.2603765603999705E-4</v>
      </c>
      <c r="DH3" s="55">
        <f>(AN3-U3)/(U3+1E-50)</f>
        <v>-1.3030417160310779E-4</v>
      </c>
      <c r="DI3" s="55">
        <f>(AT3-V3)/(V3+1E-50)</f>
        <v>-1.2695054315995234E-4</v>
      </c>
    </row>
    <row r="4" spans="1:113" x14ac:dyDescent="0.3">
      <c r="A4" s="29" t="s">
        <v>2</v>
      </c>
      <c r="W4" s="46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CO4" s="55">
        <f t="shared" ref="CO4:CO51" si="0">(AG4-B4)/(B4+1E-50)</f>
        <v>0</v>
      </c>
      <c r="CP4" s="55">
        <f t="shared" ref="CP4:CP51" si="1">(AU4-C4)/(C4+1E-50)</f>
        <v>0</v>
      </c>
      <c r="CQ4" s="55">
        <f t="shared" ref="CQ4:CQ51" si="2">(AY4-D4)/(D4+1E-50)</f>
        <v>0</v>
      </c>
      <c r="CR4" s="55">
        <f t="shared" ref="CR4:CR51" si="3">(BO4-E4)/(E4+1E-50)</f>
        <v>0</v>
      </c>
      <c r="CS4" s="55">
        <f t="shared" ref="CS4:CS51" si="4">(BP4-F4)/(F4+1E-50)</f>
        <v>0</v>
      </c>
      <c r="CT4" s="55">
        <f t="shared" ref="CT4:CT51" si="5">(CD4-G4)/(G4+1E-50)</f>
        <v>0</v>
      </c>
      <c r="CU4" s="55">
        <f t="shared" ref="CU4:CU51" si="6">(CK4-H4)/(H4+1E-50)</f>
        <v>0</v>
      </c>
      <c r="CV4" s="55">
        <f t="shared" ref="CV4:CV51" si="7">(AB4-I4)/(I4+1E-50)</f>
        <v>0</v>
      </c>
      <c r="CW4" s="55">
        <f t="shared" ref="CW4:CW51" si="8">(Z4-J4)/(J4+1E-50)</f>
        <v>0</v>
      </c>
      <c r="CX4" s="55">
        <f t="shared" ref="CX4:CX51" si="9">(AD4-K4)/(K4+1E-50)</f>
        <v>0</v>
      </c>
      <c r="CY4" s="55">
        <f t="shared" ref="CY4:CY51" si="10">(AE4-L4)/(L4+1E-50)</f>
        <v>0</v>
      </c>
      <c r="CZ4" s="55">
        <f t="shared" ref="CZ4:CZ51" si="11">(AM4-M4)/(M4+1E-50)</f>
        <v>0</v>
      </c>
      <c r="DA4" s="55">
        <f t="shared" ref="DA4:DA51" si="12">(CI4-N4)/(N4+1E-50)</f>
        <v>0</v>
      </c>
      <c r="DB4" s="55">
        <f t="shared" ref="DB4:DB51" si="13">(CL4-O4)/(O4+1E-50)</f>
        <v>0</v>
      </c>
      <c r="DC4" s="55">
        <f t="shared" ref="DC4:DC51" si="14">(BB4-P4)/(P4+1E-50)</f>
        <v>0</v>
      </c>
      <c r="DD4" s="55">
        <f t="shared" ref="DD4:DD51" si="15">(BC4-Q4)/(Q4+1E-50)</f>
        <v>0</v>
      </c>
      <c r="DE4" s="55">
        <f t="shared" ref="DE4:DE51" si="16">(BD4-R4)/(R4+1E-50)</f>
        <v>0</v>
      </c>
      <c r="DF4" s="55">
        <f t="shared" ref="DF4:DF51" si="17">(BE4-S4)/(S4+1E-50)</f>
        <v>0</v>
      </c>
      <c r="DG4" s="55">
        <f t="shared" ref="DG4:DG51" si="18">(BF4-T4)/(T4+1E-50)</f>
        <v>0</v>
      </c>
      <c r="DH4" s="55">
        <f t="shared" ref="DH4:DH51" si="19">(AN4-U4)/(U4+1E-50)</f>
        <v>0</v>
      </c>
      <c r="DI4" s="55">
        <f t="shared" ref="DI4:DI51" si="20">(AT4-V4)/(V4+1E-50)</f>
        <v>0</v>
      </c>
    </row>
    <row r="5" spans="1:113" x14ac:dyDescent="0.3">
      <c r="A5" s="29" t="s">
        <v>3</v>
      </c>
      <c r="B5" s="27">
        <v>16383.740836000001</v>
      </c>
      <c r="C5" s="27">
        <v>3926.3989759999999</v>
      </c>
      <c r="D5" s="27">
        <v>670.28209600000002</v>
      </c>
      <c r="E5" s="27">
        <v>2533.5866804000002</v>
      </c>
      <c r="F5" s="27">
        <v>1705.7337583999999</v>
      </c>
      <c r="G5" s="27">
        <v>288.3269568</v>
      </c>
      <c r="H5" s="27">
        <v>1297.3362096999999</v>
      </c>
      <c r="I5" s="27">
        <v>174.21465799999999</v>
      </c>
      <c r="J5" s="27">
        <v>51.143580120000003</v>
      </c>
      <c r="K5" s="27">
        <v>85.90719172</v>
      </c>
      <c r="L5" s="29">
        <v>42.718781880000002</v>
      </c>
      <c r="M5" s="29">
        <v>405.9526664</v>
      </c>
      <c r="N5" s="29">
        <v>56.659475839999999</v>
      </c>
      <c r="O5" s="29">
        <v>29.187615879999999</v>
      </c>
      <c r="P5" s="29">
        <v>2.5334420739999999</v>
      </c>
      <c r="Q5" s="29">
        <v>0.96556665200000003</v>
      </c>
      <c r="R5" s="29">
        <v>1.8105042099999999</v>
      </c>
      <c r="S5" s="29">
        <v>0.48234677599999998</v>
      </c>
      <c r="T5" s="29">
        <v>4.3447316840000001</v>
      </c>
      <c r="U5" s="29">
        <v>1.9304891040000001</v>
      </c>
      <c r="V5" s="29">
        <v>15.436306832</v>
      </c>
      <c r="W5" s="46"/>
      <c r="X5" s="29" t="s">
        <v>3</v>
      </c>
      <c r="Y5" s="29">
        <v>0</v>
      </c>
      <c r="Z5" s="29">
        <v>51.157357731600001</v>
      </c>
      <c r="AA5" s="29">
        <v>174.261367355</v>
      </c>
      <c r="AB5" s="29">
        <v>174.261367355</v>
      </c>
      <c r="AC5" s="29">
        <v>330.706323317</v>
      </c>
      <c r="AD5" s="29">
        <v>85.930250234100001</v>
      </c>
      <c r="AE5" s="29">
        <v>42.730297476399997</v>
      </c>
      <c r="AF5" s="29">
        <v>0</v>
      </c>
      <c r="AG5" s="29">
        <v>16388.763342300001</v>
      </c>
      <c r="AH5" s="29">
        <v>119.959568265</v>
      </c>
      <c r="AI5" s="29">
        <v>0</v>
      </c>
      <c r="AJ5" s="29">
        <v>18.141143572400001</v>
      </c>
      <c r="AK5" s="29">
        <v>0</v>
      </c>
      <c r="AL5" s="29">
        <v>406.06215680600002</v>
      </c>
      <c r="AM5" s="29">
        <v>406.06215680600002</v>
      </c>
      <c r="AN5" s="29">
        <v>1.9310092384099999</v>
      </c>
      <c r="AO5" s="29">
        <v>0</v>
      </c>
      <c r="AP5" s="29">
        <v>39.163441638000002</v>
      </c>
      <c r="AQ5" s="29">
        <v>8.2240778166900004</v>
      </c>
      <c r="AR5" s="29">
        <v>9.7387268793700006</v>
      </c>
      <c r="AS5" s="29">
        <v>0</v>
      </c>
      <c r="AT5" s="29">
        <v>15.440466362</v>
      </c>
      <c r="AU5" s="29">
        <v>3927.2172691300002</v>
      </c>
      <c r="AV5" s="29">
        <v>0</v>
      </c>
      <c r="AW5" s="29">
        <v>603.40222681499995</v>
      </c>
      <c r="AX5" s="29">
        <v>67.044611608400004</v>
      </c>
      <c r="AY5" s="29">
        <v>670.44683842400002</v>
      </c>
      <c r="AZ5" s="29">
        <v>0</v>
      </c>
      <c r="BA5" s="29">
        <v>63.093278917399999</v>
      </c>
      <c r="BB5" s="29">
        <v>2.5341245763</v>
      </c>
      <c r="BC5" s="29">
        <v>0.96582604263500005</v>
      </c>
      <c r="BD5" s="29">
        <v>1.8109883798799999</v>
      </c>
      <c r="BE5" s="29">
        <v>0.48247442006300001</v>
      </c>
      <c r="BF5" s="29">
        <v>4.3459079966100003</v>
      </c>
      <c r="BG5" s="29">
        <v>0.51189461229199995</v>
      </c>
      <c r="BH5" s="29">
        <v>237.472477322</v>
      </c>
      <c r="BI5" s="29">
        <v>0.56308437986899995</v>
      </c>
      <c r="BJ5" s="29">
        <v>154.421555219</v>
      </c>
      <c r="BK5" s="29">
        <v>185.98835654600001</v>
      </c>
      <c r="BL5" s="29">
        <v>0.17063110826799999</v>
      </c>
      <c r="BM5" s="29">
        <v>0</v>
      </c>
      <c r="BN5" s="29">
        <v>120.12458681699999</v>
      </c>
      <c r="BO5" s="29">
        <v>2534.3191487099998</v>
      </c>
      <c r="BP5" s="29">
        <v>1706.22329595</v>
      </c>
      <c r="BQ5" s="29">
        <v>828.09585275699999</v>
      </c>
      <c r="BR5" s="29">
        <v>1.3752885535899999</v>
      </c>
      <c r="BS5" s="29">
        <v>0</v>
      </c>
      <c r="BT5" s="29">
        <v>40.780950947500003</v>
      </c>
      <c r="BU5" s="29">
        <v>11.1763825317</v>
      </c>
      <c r="BV5" s="29">
        <v>463.60593827600002</v>
      </c>
      <c r="BW5" s="29">
        <v>30.713691518000001</v>
      </c>
      <c r="BX5" s="29">
        <v>5.97208112702</v>
      </c>
      <c r="BY5" s="29">
        <v>662.39163456799997</v>
      </c>
      <c r="BZ5" s="29">
        <v>29.4273124013</v>
      </c>
      <c r="CA5" s="29">
        <v>0.25594735642200001</v>
      </c>
      <c r="CB5" s="29">
        <v>28.154209265199999</v>
      </c>
      <c r="CC5" s="29">
        <v>1.7063125090700001E-2</v>
      </c>
      <c r="CD5" s="29">
        <v>288.38387974800003</v>
      </c>
      <c r="CE5" s="29">
        <v>69.344144506199996</v>
      </c>
      <c r="CF5" s="29">
        <v>0</v>
      </c>
      <c r="CG5" s="29">
        <v>0.16793242660499999</v>
      </c>
      <c r="CH5" s="29">
        <v>42.312448795999998</v>
      </c>
      <c r="CI5" s="29">
        <v>56.674938378500002</v>
      </c>
      <c r="CJ5" s="29">
        <v>18.633727219499999</v>
      </c>
      <c r="CK5" s="29">
        <v>1297.68552116</v>
      </c>
      <c r="CL5" s="29">
        <v>29.195487856100002</v>
      </c>
      <c r="CM5" s="29">
        <v>15.6856386063</v>
      </c>
      <c r="CO5" s="55">
        <f t="shared" si="0"/>
        <v>3.0655430589843371E-4</v>
      </c>
      <c r="CP5" s="55">
        <f t="shared" si="1"/>
        <v>2.0840804385953887E-4</v>
      </c>
      <c r="CQ5" s="55">
        <f t="shared" si="2"/>
        <v>2.4578073169956251E-4</v>
      </c>
      <c r="CR5" s="55">
        <f t="shared" si="3"/>
        <v>2.8910331573260491E-4</v>
      </c>
      <c r="CS5" s="55">
        <f t="shared" si="4"/>
        <v>2.8699528727110096E-4</v>
      </c>
      <c r="CT5" s="55">
        <f t="shared" si="5"/>
        <v>1.9742499498410316E-4</v>
      </c>
      <c r="CU5" s="55">
        <f t="shared" si="6"/>
        <v>2.6925284085060474E-4</v>
      </c>
      <c r="CV5" s="55">
        <f t="shared" si="7"/>
        <v>2.6811380590041172E-4</v>
      </c>
      <c r="CW5" s="55">
        <f t="shared" si="8"/>
        <v>2.6939083200025205E-4</v>
      </c>
      <c r="CX5" s="55">
        <f t="shared" si="9"/>
        <v>2.6841191800514128E-4</v>
      </c>
      <c r="CY5" s="55">
        <f t="shared" si="10"/>
        <v>2.6956752728444914E-4</v>
      </c>
      <c r="CZ5" s="55">
        <f t="shared" si="11"/>
        <v>2.6971224741786882E-4</v>
      </c>
      <c r="DA5" s="55">
        <f t="shared" si="12"/>
        <v>2.7290295702112727E-4</v>
      </c>
      <c r="DB5" s="55">
        <f t="shared" si="13"/>
        <v>2.6970260717307834E-4</v>
      </c>
      <c r="DC5" s="55">
        <f t="shared" si="14"/>
        <v>2.6939723903871254E-4</v>
      </c>
      <c r="DD5" s="55">
        <f t="shared" si="15"/>
        <v>2.6864083847836015E-4</v>
      </c>
      <c r="DE5" s="55">
        <f t="shared" si="16"/>
        <v>2.674226755871482E-4</v>
      </c>
      <c r="DF5" s="55">
        <f t="shared" si="17"/>
        <v>2.6463131786337877E-4</v>
      </c>
      <c r="DG5" s="55">
        <f t="shared" si="18"/>
        <v>2.7074459265967736E-4</v>
      </c>
      <c r="DH5" s="55">
        <f t="shared" si="19"/>
        <v>2.6943141451673939E-4</v>
      </c>
      <c r="DI5" s="55">
        <f t="shared" si="20"/>
        <v>2.6946406580736977E-4</v>
      </c>
    </row>
    <row r="6" spans="1:113" x14ac:dyDescent="0.3">
      <c r="A6" s="29" t="s">
        <v>4</v>
      </c>
      <c r="W6" s="46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CO6" s="55">
        <f t="shared" si="0"/>
        <v>0</v>
      </c>
      <c r="CP6" s="55">
        <f t="shared" si="1"/>
        <v>0</v>
      </c>
      <c r="CQ6" s="55">
        <f t="shared" si="2"/>
        <v>0</v>
      </c>
      <c r="CR6" s="55">
        <f t="shared" si="3"/>
        <v>0</v>
      </c>
      <c r="CS6" s="55">
        <f t="shared" si="4"/>
        <v>0</v>
      </c>
      <c r="CT6" s="55">
        <f t="shared" si="5"/>
        <v>0</v>
      </c>
      <c r="CU6" s="55">
        <f t="shared" si="6"/>
        <v>0</v>
      </c>
      <c r="CV6" s="55">
        <f t="shared" si="7"/>
        <v>0</v>
      </c>
      <c r="CW6" s="55">
        <f t="shared" si="8"/>
        <v>0</v>
      </c>
      <c r="CX6" s="55">
        <f t="shared" si="9"/>
        <v>0</v>
      </c>
      <c r="CY6" s="55">
        <f t="shared" si="10"/>
        <v>0</v>
      </c>
      <c r="CZ6" s="55">
        <f t="shared" si="11"/>
        <v>0</v>
      </c>
      <c r="DA6" s="55">
        <f t="shared" si="12"/>
        <v>0</v>
      </c>
      <c r="DB6" s="55">
        <f t="shared" si="13"/>
        <v>0</v>
      </c>
      <c r="DC6" s="55">
        <f t="shared" si="14"/>
        <v>0</v>
      </c>
      <c r="DD6" s="55">
        <f t="shared" si="15"/>
        <v>0</v>
      </c>
      <c r="DE6" s="55">
        <f t="shared" si="16"/>
        <v>0</v>
      </c>
      <c r="DF6" s="55">
        <f t="shared" si="17"/>
        <v>0</v>
      </c>
      <c r="DG6" s="55">
        <f t="shared" si="18"/>
        <v>0</v>
      </c>
      <c r="DH6" s="55">
        <f t="shared" si="19"/>
        <v>0</v>
      </c>
      <c r="DI6" s="55">
        <f t="shared" si="20"/>
        <v>0</v>
      </c>
    </row>
    <row r="7" spans="1:113" x14ac:dyDescent="0.3">
      <c r="A7" s="29" t="s">
        <v>5</v>
      </c>
      <c r="B7" s="27">
        <v>271.39999999999998</v>
      </c>
      <c r="C7" s="27">
        <v>18.606999999999999</v>
      </c>
      <c r="D7" s="27">
        <v>6.4169999999999998</v>
      </c>
      <c r="E7" s="27">
        <v>46.92</v>
      </c>
      <c r="F7" s="27">
        <v>34.5</v>
      </c>
      <c r="G7" s="27">
        <v>1.1891</v>
      </c>
      <c r="H7" s="27">
        <v>15.893000000000001</v>
      </c>
      <c r="I7" s="27">
        <v>2.1459000000000001</v>
      </c>
      <c r="J7" s="27">
        <v>0.63019999999999998</v>
      </c>
      <c r="K7" s="27">
        <v>1.0603</v>
      </c>
      <c r="L7" s="29">
        <v>0.52669999999999995</v>
      </c>
      <c r="M7" s="29">
        <v>5.0140000000000002</v>
      </c>
      <c r="N7" s="29">
        <v>0.69920000000000004</v>
      </c>
      <c r="O7" s="29">
        <v>0.35880000000000001</v>
      </c>
      <c r="P7" s="29">
        <v>3.1188E-2</v>
      </c>
      <c r="Q7" s="29">
        <v>1.18818E-2</v>
      </c>
      <c r="R7" s="29">
        <v>2.2263999999999999E-2</v>
      </c>
      <c r="S7" s="29">
        <v>5.934E-3</v>
      </c>
      <c r="T7" s="29">
        <v>5.3488800000000003E-2</v>
      </c>
      <c r="U7" s="29">
        <v>2.3689999999999999E-2</v>
      </c>
      <c r="V7" s="29">
        <v>0.19020999999999999</v>
      </c>
      <c r="W7" s="46"/>
      <c r="X7" s="29" t="s">
        <v>5</v>
      </c>
      <c r="Y7" s="29">
        <v>0</v>
      </c>
      <c r="Z7" s="29">
        <v>0.63019447951800001</v>
      </c>
      <c r="AA7" s="29">
        <v>2.14589482941</v>
      </c>
      <c r="AB7" s="29">
        <v>2.14589482941</v>
      </c>
      <c r="AC7" s="29">
        <v>4.1888323847900004</v>
      </c>
      <c r="AD7" s="29">
        <v>1.06029282877</v>
      </c>
      <c r="AE7" s="29">
        <v>0.52670014602399995</v>
      </c>
      <c r="AF7" s="29">
        <v>0</v>
      </c>
      <c r="AG7" s="29">
        <v>271.39993805</v>
      </c>
      <c r="AH7" s="29">
        <v>1.5082422854899999</v>
      </c>
      <c r="AI7" s="29">
        <v>0</v>
      </c>
      <c r="AJ7" s="29">
        <v>0.225679428972</v>
      </c>
      <c r="AK7" s="29">
        <v>0</v>
      </c>
      <c r="AL7" s="29">
        <v>5.0139810664200004</v>
      </c>
      <c r="AM7" s="29">
        <v>5.0139810664200004</v>
      </c>
      <c r="AN7" s="29">
        <v>2.3690091081200002E-2</v>
      </c>
      <c r="AO7" s="29">
        <v>0</v>
      </c>
      <c r="AP7" s="29">
        <v>0.49783029015000002</v>
      </c>
      <c r="AQ7" s="29">
        <v>0.10430699966699999</v>
      </c>
      <c r="AR7" s="29">
        <v>0.12062999156699999</v>
      </c>
      <c r="AS7" s="29">
        <v>0</v>
      </c>
      <c r="AT7" s="29">
        <v>0.19020735657000001</v>
      </c>
      <c r="AU7" s="29">
        <v>18.607017532299999</v>
      </c>
      <c r="AV7" s="29">
        <v>0</v>
      </c>
      <c r="AW7" s="29">
        <v>5.7752753187100003</v>
      </c>
      <c r="AX7" s="29">
        <v>0.64170675661499998</v>
      </c>
      <c r="AY7" s="29">
        <v>6.41698207532</v>
      </c>
      <c r="AZ7" s="29">
        <v>0</v>
      </c>
      <c r="BA7" s="29">
        <v>0.79226021065200003</v>
      </c>
      <c r="BB7" s="29">
        <v>3.1188388917400001E-2</v>
      </c>
      <c r="BC7" s="29">
        <v>1.18817753821E-2</v>
      </c>
      <c r="BD7" s="29">
        <v>2.2264300225400002E-2</v>
      </c>
      <c r="BE7" s="29">
        <v>5.9339413680800004E-3</v>
      </c>
      <c r="BF7" s="29">
        <v>5.3488662180300003E-2</v>
      </c>
      <c r="BG7" s="29">
        <v>1.03499815363E-2</v>
      </c>
      <c r="BH7" s="29">
        <v>2.7120050758100001</v>
      </c>
      <c r="BI7" s="29">
        <v>1.13850537652E-2</v>
      </c>
      <c r="BJ7" s="29">
        <v>3.1222484939699999</v>
      </c>
      <c r="BK7" s="29">
        <v>3.7604987957299998</v>
      </c>
      <c r="BL7" s="29">
        <v>3.4499864966899998E-3</v>
      </c>
      <c r="BM7" s="29">
        <v>0</v>
      </c>
      <c r="BN7" s="29">
        <v>2.4287991975200001</v>
      </c>
      <c r="BO7" s="29">
        <v>46.918128148699999</v>
      </c>
      <c r="BP7" s="29">
        <v>34.498130794300003</v>
      </c>
      <c r="BQ7" s="29">
        <v>12.4199973545</v>
      </c>
      <c r="BR7" s="29">
        <v>2.7807256513299999E-2</v>
      </c>
      <c r="BS7" s="29">
        <v>0</v>
      </c>
      <c r="BT7" s="29">
        <v>0.82454857608999998</v>
      </c>
      <c r="BU7" s="29">
        <v>0.22597593655100001</v>
      </c>
      <c r="BV7" s="29">
        <v>9.37364837382</v>
      </c>
      <c r="BW7" s="29">
        <v>0.62100001653500003</v>
      </c>
      <c r="BX7" s="29">
        <v>0.120750552533</v>
      </c>
      <c r="BY7" s="29">
        <v>13.3928988023</v>
      </c>
      <c r="BZ7" s="29">
        <v>0.37666315812500001</v>
      </c>
      <c r="CA7" s="29">
        <v>5.1750602137400001E-3</v>
      </c>
      <c r="CB7" s="29">
        <v>0.56924971202100005</v>
      </c>
      <c r="CC7" s="29">
        <v>3.4499864966900003E-4</v>
      </c>
      <c r="CD7" s="29">
        <v>1.1890993083000001</v>
      </c>
      <c r="CE7" s="29">
        <v>0.85945392388499997</v>
      </c>
      <c r="CF7" s="29">
        <v>0</v>
      </c>
      <c r="CG7" s="29">
        <v>2.18677806754E-3</v>
      </c>
      <c r="CH7" s="29">
        <v>0.50668866642400001</v>
      </c>
      <c r="CI7" s="29">
        <v>0.69919799978200003</v>
      </c>
      <c r="CJ7" s="29">
        <v>8.2981799646200005E-2</v>
      </c>
      <c r="CK7" s="29">
        <v>15.892994593199999</v>
      </c>
      <c r="CL7" s="29">
        <v>0.35880770601899997</v>
      </c>
      <c r="CM7" s="29">
        <v>0.17153146872899999</v>
      </c>
      <c r="CO7" s="55">
        <f t="shared" si="0"/>
        <v>-2.2826086947063801E-7</v>
      </c>
      <c r="CP7" s="55">
        <f t="shared" si="1"/>
        <v>9.4224216689124893E-7</v>
      </c>
      <c r="CQ7" s="55">
        <f t="shared" si="2"/>
        <v>-2.7933115162594223E-6</v>
      </c>
      <c r="CR7" s="55">
        <f t="shared" si="3"/>
        <v>-3.9894528985559404E-5</v>
      </c>
      <c r="CS7" s="55">
        <f t="shared" si="4"/>
        <v>-5.4179875362223541E-5</v>
      </c>
      <c r="CT7" s="55">
        <f t="shared" si="5"/>
        <v>-5.8170044566815791E-7</v>
      </c>
      <c r="CU7" s="55">
        <f t="shared" si="6"/>
        <v>-3.4020008818316684E-7</v>
      </c>
      <c r="CV7" s="55">
        <f t="shared" si="7"/>
        <v>-2.4095204809910181E-6</v>
      </c>
      <c r="CW7" s="55">
        <f t="shared" si="8"/>
        <v>-8.75988892411388E-6</v>
      </c>
      <c r="CX7" s="55">
        <f t="shared" si="9"/>
        <v>-6.7633971517938755E-6</v>
      </c>
      <c r="CY7" s="55">
        <f t="shared" si="10"/>
        <v>2.7724321246032553E-7</v>
      </c>
      <c r="CZ7" s="55">
        <f t="shared" si="11"/>
        <v>-3.7761428001245913E-6</v>
      </c>
      <c r="DA7" s="55">
        <f t="shared" si="12"/>
        <v>-2.8607236842233053E-6</v>
      </c>
      <c r="DB7" s="55">
        <f t="shared" si="13"/>
        <v>2.1477198996556525E-5</v>
      </c>
      <c r="DC7" s="55">
        <f t="shared" si="14"/>
        <v>1.2470097473393236E-5</v>
      </c>
      <c r="DD7" s="55">
        <f t="shared" si="15"/>
        <v>-2.071899880470443E-6</v>
      </c>
      <c r="DE7" s="55">
        <f t="shared" si="16"/>
        <v>1.3484791591916778E-5</v>
      </c>
      <c r="DF7" s="55">
        <f t="shared" si="17"/>
        <v>-9.8806740815071148E-6</v>
      </c>
      <c r="DG7" s="55">
        <f t="shared" si="18"/>
        <v>-2.5766085610370264E-6</v>
      </c>
      <c r="DH7" s="55">
        <f t="shared" si="19"/>
        <v>3.8447108485545637E-6</v>
      </c>
      <c r="DI7" s="55">
        <f t="shared" si="20"/>
        <v>-1.3897429157124692E-5</v>
      </c>
    </row>
    <row r="8" spans="1:113" x14ac:dyDescent="0.3">
      <c r="A8" s="29" t="s">
        <v>6</v>
      </c>
      <c r="W8" s="46"/>
      <c r="Z8" s="29"/>
      <c r="AA8" s="29"/>
      <c r="AB8" s="8"/>
      <c r="AC8" s="29"/>
      <c r="AD8" s="29"/>
      <c r="AE8" s="29"/>
      <c r="AF8" s="29"/>
      <c r="AG8" s="29"/>
      <c r="AH8" s="29"/>
      <c r="AI8" s="8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CF8" s="8"/>
      <c r="CO8" s="55">
        <f t="shared" si="0"/>
        <v>0</v>
      </c>
      <c r="CP8" s="55">
        <f t="shared" si="1"/>
        <v>0</v>
      </c>
      <c r="CQ8" s="55">
        <f t="shared" si="2"/>
        <v>0</v>
      </c>
      <c r="CR8" s="55">
        <f t="shared" si="3"/>
        <v>0</v>
      </c>
      <c r="CS8" s="55">
        <f t="shared" si="4"/>
        <v>0</v>
      </c>
      <c r="CT8" s="55">
        <f t="shared" si="5"/>
        <v>0</v>
      </c>
      <c r="CU8" s="55">
        <f t="shared" si="6"/>
        <v>0</v>
      </c>
      <c r="CV8" s="55">
        <f t="shared" si="7"/>
        <v>0</v>
      </c>
      <c r="CW8" s="55">
        <f t="shared" si="8"/>
        <v>0</v>
      </c>
      <c r="CX8" s="55">
        <f t="shared" si="9"/>
        <v>0</v>
      </c>
      <c r="CY8" s="55">
        <f t="shared" si="10"/>
        <v>0</v>
      </c>
      <c r="CZ8" s="55">
        <f t="shared" si="11"/>
        <v>0</v>
      </c>
      <c r="DA8" s="55">
        <f t="shared" si="12"/>
        <v>0</v>
      </c>
      <c r="DB8" s="55">
        <f t="shared" si="13"/>
        <v>0</v>
      </c>
      <c r="DC8" s="55">
        <f t="shared" si="14"/>
        <v>0</v>
      </c>
      <c r="DD8" s="55">
        <f t="shared" si="15"/>
        <v>0</v>
      </c>
      <c r="DE8" s="55">
        <f t="shared" si="16"/>
        <v>0</v>
      </c>
      <c r="DF8" s="55">
        <f t="shared" si="17"/>
        <v>0</v>
      </c>
      <c r="DG8" s="55">
        <f t="shared" si="18"/>
        <v>0</v>
      </c>
      <c r="DH8" s="55">
        <f t="shared" si="19"/>
        <v>0</v>
      </c>
      <c r="DI8" s="55">
        <f t="shared" si="20"/>
        <v>0</v>
      </c>
    </row>
    <row r="9" spans="1:113" x14ac:dyDescent="0.3">
      <c r="A9" s="29" t="s">
        <v>7</v>
      </c>
      <c r="W9" s="46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CO9" s="55">
        <f t="shared" si="0"/>
        <v>0</v>
      </c>
      <c r="CP9" s="55">
        <f t="shared" si="1"/>
        <v>0</v>
      </c>
      <c r="CQ9" s="55">
        <f t="shared" si="2"/>
        <v>0</v>
      </c>
      <c r="CR9" s="55">
        <f t="shared" si="3"/>
        <v>0</v>
      </c>
      <c r="CS9" s="55">
        <f t="shared" si="4"/>
        <v>0</v>
      </c>
      <c r="CT9" s="55">
        <f t="shared" si="5"/>
        <v>0</v>
      </c>
      <c r="CU9" s="55">
        <f t="shared" si="6"/>
        <v>0</v>
      </c>
      <c r="CV9" s="55">
        <f t="shared" si="7"/>
        <v>0</v>
      </c>
      <c r="CW9" s="55">
        <f t="shared" si="8"/>
        <v>0</v>
      </c>
      <c r="CX9" s="55">
        <f t="shared" si="9"/>
        <v>0</v>
      </c>
      <c r="CY9" s="55">
        <f t="shared" si="10"/>
        <v>0</v>
      </c>
      <c r="CZ9" s="55">
        <f t="shared" si="11"/>
        <v>0</v>
      </c>
      <c r="DA9" s="55">
        <f t="shared" si="12"/>
        <v>0</v>
      </c>
      <c r="DB9" s="55">
        <f t="shared" si="13"/>
        <v>0</v>
      </c>
      <c r="DC9" s="55">
        <f t="shared" si="14"/>
        <v>0</v>
      </c>
      <c r="DD9" s="55">
        <f t="shared" si="15"/>
        <v>0</v>
      </c>
      <c r="DE9" s="55">
        <f t="shared" si="16"/>
        <v>0</v>
      </c>
      <c r="DF9" s="55">
        <f t="shared" si="17"/>
        <v>0</v>
      </c>
      <c r="DG9" s="55">
        <f t="shared" si="18"/>
        <v>0</v>
      </c>
      <c r="DH9" s="55">
        <f t="shared" si="19"/>
        <v>0</v>
      </c>
      <c r="DI9" s="55">
        <f t="shared" si="20"/>
        <v>0</v>
      </c>
    </row>
    <row r="10" spans="1:113" x14ac:dyDescent="0.3">
      <c r="A10" s="29" t="s">
        <v>8</v>
      </c>
      <c r="W10" s="46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CO10" s="55">
        <f t="shared" si="0"/>
        <v>0</v>
      </c>
      <c r="CP10" s="55">
        <f t="shared" si="1"/>
        <v>0</v>
      </c>
      <c r="CQ10" s="55">
        <f t="shared" si="2"/>
        <v>0</v>
      </c>
      <c r="CR10" s="55">
        <f t="shared" si="3"/>
        <v>0</v>
      </c>
      <c r="CS10" s="55">
        <f t="shared" si="4"/>
        <v>0</v>
      </c>
      <c r="CT10" s="55">
        <f t="shared" si="5"/>
        <v>0</v>
      </c>
      <c r="CU10" s="55">
        <f t="shared" si="6"/>
        <v>0</v>
      </c>
      <c r="CV10" s="55">
        <f t="shared" si="7"/>
        <v>0</v>
      </c>
      <c r="CW10" s="55">
        <f t="shared" si="8"/>
        <v>0</v>
      </c>
      <c r="CX10" s="55">
        <f t="shared" si="9"/>
        <v>0</v>
      </c>
      <c r="CY10" s="55">
        <f t="shared" si="10"/>
        <v>0</v>
      </c>
      <c r="CZ10" s="55">
        <f t="shared" si="11"/>
        <v>0</v>
      </c>
      <c r="DA10" s="55">
        <f t="shared" si="12"/>
        <v>0</v>
      </c>
      <c r="DB10" s="55">
        <f t="shared" si="13"/>
        <v>0</v>
      </c>
      <c r="DC10" s="55">
        <f t="shared" si="14"/>
        <v>0</v>
      </c>
      <c r="DD10" s="55">
        <f t="shared" si="15"/>
        <v>0</v>
      </c>
      <c r="DE10" s="55">
        <f t="shared" si="16"/>
        <v>0</v>
      </c>
      <c r="DF10" s="55">
        <f t="shared" si="17"/>
        <v>0</v>
      </c>
      <c r="DG10" s="55">
        <f t="shared" si="18"/>
        <v>0</v>
      </c>
      <c r="DH10" s="55">
        <f t="shared" si="19"/>
        <v>0</v>
      </c>
      <c r="DI10" s="55">
        <f t="shared" si="20"/>
        <v>0</v>
      </c>
    </row>
    <row r="11" spans="1:113" x14ac:dyDescent="0.3">
      <c r="A11" s="29" t="s">
        <v>9</v>
      </c>
      <c r="W11" s="46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CO11" s="55">
        <f t="shared" si="0"/>
        <v>0</v>
      </c>
      <c r="CP11" s="55">
        <f t="shared" si="1"/>
        <v>0</v>
      </c>
      <c r="CQ11" s="55">
        <f t="shared" si="2"/>
        <v>0</v>
      </c>
      <c r="CR11" s="55">
        <f t="shared" si="3"/>
        <v>0</v>
      </c>
      <c r="CS11" s="55">
        <f t="shared" si="4"/>
        <v>0</v>
      </c>
      <c r="CT11" s="55">
        <f t="shared" si="5"/>
        <v>0</v>
      </c>
      <c r="CU11" s="55">
        <f t="shared" si="6"/>
        <v>0</v>
      </c>
      <c r="CV11" s="55">
        <f t="shared" si="7"/>
        <v>0</v>
      </c>
      <c r="CW11" s="55">
        <f t="shared" si="8"/>
        <v>0</v>
      </c>
      <c r="CX11" s="55">
        <f t="shared" si="9"/>
        <v>0</v>
      </c>
      <c r="CY11" s="55">
        <f t="shared" si="10"/>
        <v>0</v>
      </c>
      <c r="CZ11" s="55">
        <f t="shared" si="11"/>
        <v>0</v>
      </c>
      <c r="DA11" s="55">
        <f t="shared" si="12"/>
        <v>0</v>
      </c>
      <c r="DB11" s="55">
        <f t="shared" si="13"/>
        <v>0</v>
      </c>
      <c r="DC11" s="55">
        <f t="shared" si="14"/>
        <v>0</v>
      </c>
      <c r="DD11" s="55">
        <f t="shared" si="15"/>
        <v>0</v>
      </c>
      <c r="DE11" s="55">
        <f t="shared" si="16"/>
        <v>0</v>
      </c>
      <c r="DF11" s="55">
        <f t="shared" si="17"/>
        <v>0</v>
      </c>
      <c r="DG11" s="55">
        <f t="shared" si="18"/>
        <v>0</v>
      </c>
      <c r="DH11" s="55">
        <f t="shared" si="19"/>
        <v>0</v>
      </c>
      <c r="DI11" s="55">
        <f t="shared" si="20"/>
        <v>0</v>
      </c>
    </row>
    <row r="12" spans="1:113" x14ac:dyDescent="0.3">
      <c r="A12" s="29" t="s">
        <v>10</v>
      </c>
      <c r="W12" s="46"/>
      <c r="Z12" s="29"/>
      <c r="AA12" s="29"/>
      <c r="AB12" s="29"/>
      <c r="AC12" s="29"/>
      <c r="AD12" s="29"/>
      <c r="AE12" s="29"/>
      <c r="AF12" s="29"/>
      <c r="AG12" s="29"/>
      <c r="AH12" s="29"/>
      <c r="AI12" s="8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CF12" s="8"/>
      <c r="CO12" s="55">
        <f t="shared" si="0"/>
        <v>0</v>
      </c>
      <c r="CP12" s="55">
        <f t="shared" si="1"/>
        <v>0</v>
      </c>
      <c r="CQ12" s="55">
        <f t="shared" si="2"/>
        <v>0</v>
      </c>
      <c r="CR12" s="55">
        <f t="shared" si="3"/>
        <v>0</v>
      </c>
      <c r="CS12" s="55">
        <f t="shared" si="4"/>
        <v>0</v>
      </c>
      <c r="CT12" s="55">
        <f t="shared" si="5"/>
        <v>0</v>
      </c>
      <c r="CU12" s="55">
        <f t="shared" si="6"/>
        <v>0</v>
      </c>
      <c r="CV12" s="55">
        <f t="shared" si="7"/>
        <v>0</v>
      </c>
      <c r="CW12" s="55">
        <f t="shared" si="8"/>
        <v>0</v>
      </c>
      <c r="CX12" s="55">
        <f t="shared" si="9"/>
        <v>0</v>
      </c>
      <c r="CY12" s="55">
        <f t="shared" si="10"/>
        <v>0</v>
      </c>
      <c r="CZ12" s="55">
        <f t="shared" si="11"/>
        <v>0</v>
      </c>
      <c r="DA12" s="55">
        <f t="shared" si="12"/>
        <v>0</v>
      </c>
      <c r="DB12" s="55">
        <f t="shared" si="13"/>
        <v>0</v>
      </c>
      <c r="DC12" s="55">
        <f t="shared" si="14"/>
        <v>0</v>
      </c>
      <c r="DD12" s="55">
        <f t="shared" si="15"/>
        <v>0</v>
      </c>
      <c r="DE12" s="55">
        <f t="shared" si="16"/>
        <v>0</v>
      </c>
      <c r="DF12" s="55">
        <f t="shared" si="17"/>
        <v>0</v>
      </c>
      <c r="DG12" s="55">
        <f t="shared" si="18"/>
        <v>0</v>
      </c>
      <c r="DH12" s="55">
        <f t="shared" si="19"/>
        <v>0</v>
      </c>
      <c r="DI12" s="55">
        <f t="shared" si="20"/>
        <v>0</v>
      </c>
    </row>
    <row r="13" spans="1:113" x14ac:dyDescent="0.3">
      <c r="A13" s="29" t="s">
        <v>12</v>
      </c>
      <c r="W13" s="46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CO13" s="55">
        <f t="shared" si="0"/>
        <v>0</v>
      </c>
      <c r="CP13" s="55">
        <f t="shared" si="1"/>
        <v>0</v>
      </c>
      <c r="CQ13" s="55">
        <f t="shared" si="2"/>
        <v>0</v>
      </c>
      <c r="CR13" s="55">
        <f t="shared" si="3"/>
        <v>0</v>
      </c>
      <c r="CS13" s="55">
        <f t="shared" si="4"/>
        <v>0</v>
      </c>
      <c r="CT13" s="55">
        <f t="shared" si="5"/>
        <v>0</v>
      </c>
      <c r="CU13" s="55">
        <f t="shared" si="6"/>
        <v>0</v>
      </c>
      <c r="CV13" s="55">
        <f t="shared" si="7"/>
        <v>0</v>
      </c>
      <c r="CW13" s="55">
        <f t="shared" si="8"/>
        <v>0</v>
      </c>
      <c r="CX13" s="55">
        <f t="shared" si="9"/>
        <v>0</v>
      </c>
      <c r="CY13" s="55">
        <f t="shared" si="10"/>
        <v>0</v>
      </c>
      <c r="CZ13" s="55">
        <f t="shared" si="11"/>
        <v>0</v>
      </c>
      <c r="DA13" s="55">
        <f t="shared" si="12"/>
        <v>0</v>
      </c>
      <c r="DB13" s="55">
        <f t="shared" si="13"/>
        <v>0</v>
      </c>
      <c r="DC13" s="55">
        <f t="shared" si="14"/>
        <v>0</v>
      </c>
      <c r="DD13" s="55">
        <f t="shared" si="15"/>
        <v>0</v>
      </c>
      <c r="DE13" s="55">
        <f t="shared" si="16"/>
        <v>0</v>
      </c>
      <c r="DF13" s="55">
        <f t="shared" si="17"/>
        <v>0</v>
      </c>
      <c r="DG13" s="55">
        <f t="shared" si="18"/>
        <v>0</v>
      </c>
      <c r="DH13" s="55">
        <f t="shared" si="19"/>
        <v>0</v>
      </c>
      <c r="DI13" s="55">
        <f t="shared" si="20"/>
        <v>0</v>
      </c>
    </row>
    <row r="14" spans="1:113" x14ac:dyDescent="0.3">
      <c r="A14" s="29" t="s">
        <v>13</v>
      </c>
      <c r="W14" s="46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CO14" s="55">
        <f t="shared" si="0"/>
        <v>0</v>
      </c>
      <c r="CP14" s="55">
        <f t="shared" si="1"/>
        <v>0</v>
      </c>
      <c r="CQ14" s="55">
        <f t="shared" si="2"/>
        <v>0</v>
      </c>
      <c r="CR14" s="55">
        <f t="shared" si="3"/>
        <v>0</v>
      </c>
      <c r="CS14" s="55">
        <f t="shared" si="4"/>
        <v>0</v>
      </c>
      <c r="CT14" s="55">
        <f t="shared" si="5"/>
        <v>0</v>
      </c>
      <c r="CU14" s="55">
        <f t="shared" si="6"/>
        <v>0</v>
      </c>
      <c r="CV14" s="55">
        <f t="shared" si="7"/>
        <v>0</v>
      </c>
      <c r="CW14" s="55">
        <f t="shared" si="8"/>
        <v>0</v>
      </c>
      <c r="CX14" s="55">
        <f t="shared" si="9"/>
        <v>0</v>
      </c>
      <c r="CY14" s="55">
        <f t="shared" si="10"/>
        <v>0</v>
      </c>
      <c r="CZ14" s="55">
        <f t="shared" si="11"/>
        <v>0</v>
      </c>
      <c r="DA14" s="55">
        <f t="shared" si="12"/>
        <v>0</v>
      </c>
      <c r="DB14" s="55">
        <f t="shared" si="13"/>
        <v>0</v>
      </c>
      <c r="DC14" s="55">
        <f t="shared" si="14"/>
        <v>0</v>
      </c>
      <c r="DD14" s="55">
        <f t="shared" si="15"/>
        <v>0</v>
      </c>
      <c r="DE14" s="55">
        <f t="shared" si="16"/>
        <v>0</v>
      </c>
      <c r="DF14" s="55">
        <f t="shared" si="17"/>
        <v>0</v>
      </c>
      <c r="DG14" s="55">
        <f t="shared" si="18"/>
        <v>0</v>
      </c>
      <c r="DH14" s="55">
        <f t="shared" si="19"/>
        <v>0</v>
      </c>
      <c r="DI14" s="55">
        <f t="shared" si="20"/>
        <v>0</v>
      </c>
    </row>
    <row r="15" spans="1:113" x14ac:dyDescent="0.3">
      <c r="A15" s="29" t="s">
        <v>14</v>
      </c>
      <c r="W15" s="46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CO15" s="55">
        <f t="shared" si="0"/>
        <v>0</v>
      </c>
      <c r="CP15" s="55">
        <f t="shared" si="1"/>
        <v>0</v>
      </c>
      <c r="CQ15" s="55">
        <f t="shared" si="2"/>
        <v>0</v>
      </c>
      <c r="CR15" s="55">
        <f t="shared" si="3"/>
        <v>0</v>
      </c>
      <c r="CS15" s="55">
        <f t="shared" si="4"/>
        <v>0</v>
      </c>
      <c r="CT15" s="55">
        <f t="shared" si="5"/>
        <v>0</v>
      </c>
      <c r="CU15" s="55">
        <f t="shared" si="6"/>
        <v>0</v>
      </c>
      <c r="CV15" s="55">
        <f t="shared" si="7"/>
        <v>0</v>
      </c>
      <c r="CW15" s="55">
        <f t="shared" si="8"/>
        <v>0</v>
      </c>
      <c r="CX15" s="55">
        <f t="shared" si="9"/>
        <v>0</v>
      </c>
      <c r="CY15" s="55">
        <f t="shared" si="10"/>
        <v>0</v>
      </c>
      <c r="CZ15" s="55">
        <f t="shared" si="11"/>
        <v>0</v>
      </c>
      <c r="DA15" s="55">
        <f t="shared" si="12"/>
        <v>0</v>
      </c>
      <c r="DB15" s="55">
        <f t="shared" si="13"/>
        <v>0</v>
      </c>
      <c r="DC15" s="55">
        <f t="shared" si="14"/>
        <v>0</v>
      </c>
      <c r="DD15" s="55">
        <f t="shared" si="15"/>
        <v>0</v>
      </c>
      <c r="DE15" s="55">
        <f t="shared" si="16"/>
        <v>0</v>
      </c>
      <c r="DF15" s="55">
        <f t="shared" si="17"/>
        <v>0</v>
      </c>
      <c r="DG15" s="55">
        <f t="shared" si="18"/>
        <v>0</v>
      </c>
      <c r="DH15" s="55">
        <f t="shared" si="19"/>
        <v>0</v>
      </c>
      <c r="DI15" s="55">
        <f t="shared" si="20"/>
        <v>0</v>
      </c>
    </row>
    <row r="16" spans="1:113" x14ac:dyDescent="0.3">
      <c r="A16" s="29" t="s">
        <v>15</v>
      </c>
      <c r="W16" s="46"/>
      <c r="Z16" s="29"/>
      <c r="AA16" s="29"/>
      <c r="AB16" s="29"/>
      <c r="AC16" s="29"/>
      <c r="AD16" s="29"/>
      <c r="AE16" s="29"/>
      <c r="AF16" s="29"/>
      <c r="AG16" s="29"/>
      <c r="AH16" s="29"/>
      <c r="AI16" s="8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CF16" s="8"/>
      <c r="CO16" s="55">
        <f t="shared" si="0"/>
        <v>0</v>
      </c>
      <c r="CP16" s="55">
        <f t="shared" si="1"/>
        <v>0</v>
      </c>
      <c r="CQ16" s="55">
        <f t="shared" si="2"/>
        <v>0</v>
      </c>
      <c r="CR16" s="55">
        <f t="shared" si="3"/>
        <v>0</v>
      </c>
      <c r="CS16" s="55">
        <f t="shared" si="4"/>
        <v>0</v>
      </c>
      <c r="CT16" s="55">
        <f t="shared" si="5"/>
        <v>0</v>
      </c>
      <c r="CU16" s="55">
        <f t="shared" si="6"/>
        <v>0</v>
      </c>
      <c r="CV16" s="55">
        <f t="shared" si="7"/>
        <v>0</v>
      </c>
      <c r="CW16" s="55">
        <f t="shared" si="8"/>
        <v>0</v>
      </c>
      <c r="CX16" s="55">
        <f t="shared" si="9"/>
        <v>0</v>
      </c>
      <c r="CY16" s="55">
        <f t="shared" si="10"/>
        <v>0</v>
      </c>
      <c r="CZ16" s="55">
        <f t="shared" si="11"/>
        <v>0</v>
      </c>
      <c r="DA16" s="55">
        <f t="shared" si="12"/>
        <v>0</v>
      </c>
      <c r="DB16" s="55">
        <f t="shared" si="13"/>
        <v>0</v>
      </c>
      <c r="DC16" s="55">
        <f t="shared" si="14"/>
        <v>0</v>
      </c>
      <c r="DD16" s="55">
        <f t="shared" si="15"/>
        <v>0</v>
      </c>
      <c r="DE16" s="55">
        <f t="shared" si="16"/>
        <v>0</v>
      </c>
      <c r="DF16" s="55">
        <f t="shared" si="17"/>
        <v>0</v>
      </c>
      <c r="DG16" s="55">
        <f t="shared" si="18"/>
        <v>0</v>
      </c>
      <c r="DH16" s="55">
        <f t="shared" si="19"/>
        <v>0</v>
      </c>
      <c r="DI16" s="55">
        <f t="shared" si="20"/>
        <v>0</v>
      </c>
    </row>
    <row r="17" spans="1:113" x14ac:dyDescent="0.3">
      <c r="A17" s="29" t="s">
        <v>16</v>
      </c>
      <c r="B17" s="27">
        <v>90730.13</v>
      </c>
      <c r="C17" s="27">
        <v>9895.0049999999992</v>
      </c>
      <c r="D17" s="27">
        <v>2532.8449999999998</v>
      </c>
      <c r="E17" s="27">
        <v>15410.48</v>
      </c>
      <c r="F17" s="27">
        <v>10861.191999999999</v>
      </c>
      <c r="G17" s="27">
        <v>660.49310000000003</v>
      </c>
      <c r="H17" s="27">
        <v>5620.25</v>
      </c>
      <c r="I17" s="27">
        <v>800.25149999999996</v>
      </c>
      <c r="J17" s="27">
        <v>235.02119999999999</v>
      </c>
      <c r="K17" s="27">
        <v>395.40320000000003</v>
      </c>
      <c r="L17" s="29">
        <v>196.42330000000001</v>
      </c>
      <c r="M17" s="29">
        <v>1869.904</v>
      </c>
      <c r="N17" s="29">
        <v>260.74599999999998</v>
      </c>
      <c r="O17" s="29">
        <v>133.916</v>
      </c>
      <c r="P17" s="29">
        <v>11.633937</v>
      </c>
      <c r="Q17" s="29">
        <v>4.4321649000000001</v>
      </c>
      <c r="R17" s="29">
        <v>8.3061869999999995</v>
      </c>
      <c r="S17" s="29">
        <v>2.214099</v>
      </c>
      <c r="T17" s="29">
        <v>19.950695899999999</v>
      </c>
      <c r="U17" s="29">
        <v>8.8449869999999997</v>
      </c>
      <c r="V17" s="29">
        <v>70.930779999999999</v>
      </c>
      <c r="W17" s="46"/>
      <c r="X17" s="29" t="s">
        <v>16</v>
      </c>
      <c r="Y17" s="29">
        <v>0</v>
      </c>
      <c r="Z17" s="29">
        <v>235.026969925</v>
      </c>
      <c r="AA17" s="29">
        <v>800.27146062199995</v>
      </c>
      <c r="AB17" s="29">
        <v>800.27146062199995</v>
      </c>
      <c r="AC17" s="29">
        <v>1424.7726285900001</v>
      </c>
      <c r="AD17" s="29">
        <v>395.41234228799999</v>
      </c>
      <c r="AE17" s="29">
        <v>196.42831139899999</v>
      </c>
      <c r="AF17" s="29">
        <v>0</v>
      </c>
      <c r="AG17" s="29">
        <v>90731.979213500003</v>
      </c>
      <c r="AH17" s="29">
        <v>517.42898376200003</v>
      </c>
      <c r="AI17" s="8">
        <v>0</v>
      </c>
      <c r="AJ17" s="29">
        <v>78.380353286599998</v>
      </c>
      <c r="AK17" s="29">
        <v>0</v>
      </c>
      <c r="AL17" s="29">
        <v>1869.95065363</v>
      </c>
      <c r="AM17" s="29">
        <v>1869.95065363</v>
      </c>
      <c r="AN17" s="29">
        <v>8.8452203288100009</v>
      </c>
      <c r="AO17" s="29">
        <v>0</v>
      </c>
      <c r="AP17" s="29">
        <v>168.62998307199999</v>
      </c>
      <c r="AQ17" s="29">
        <v>35.423916113099999</v>
      </c>
      <c r="AR17" s="29">
        <v>42.105336892399997</v>
      </c>
      <c r="AS17" s="29">
        <v>0</v>
      </c>
      <c r="AT17" s="29">
        <v>70.932584380899996</v>
      </c>
      <c r="AU17" s="29">
        <v>9895.3726265299993</v>
      </c>
      <c r="AV17" s="29">
        <v>0</v>
      </c>
      <c r="AW17" s="29">
        <v>2279.6172480599998</v>
      </c>
      <c r="AX17" s="29">
        <v>253.29126062</v>
      </c>
      <c r="AY17" s="29">
        <v>2532.9085086800001</v>
      </c>
      <c r="AZ17" s="29">
        <v>0</v>
      </c>
      <c r="BA17" s="29">
        <v>272.19922603600003</v>
      </c>
      <c r="BB17" s="29">
        <v>11.6342290733</v>
      </c>
      <c r="BC17" s="29">
        <v>4.4322750283600003</v>
      </c>
      <c r="BD17" s="29">
        <v>8.3063989902799999</v>
      </c>
      <c r="BE17" s="29">
        <v>2.2141536472499999</v>
      </c>
      <c r="BF17" s="29">
        <v>19.951168324899999</v>
      </c>
      <c r="BG17" s="29">
        <v>3.2584155241800001</v>
      </c>
      <c r="BH17" s="29">
        <v>1039.2002663400001</v>
      </c>
      <c r="BI17" s="29">
        <v>3.5842621718799998</v>
      </c>
      <c r="BJ17" s="29">
        <v>982.95491559100003</v>
      </c>
      <c r="BK17" s="29">
        <v>1183.8916713799999</v>
      </c>
      <c r="BL17" s="29">
        <v>1.0861370967299999</v>
      </c>
      <c r="BM17" s="29">
        <v>0</v>
      </c>
      <c r="BN17" s="29">
        <v>764.64120614900003</v>
      </c>
      <c r="BO17" s="29">
        <v>15410.184785400001</v>
      </c>
      <c r="BP17" s="29">
        <v>10860.8024105</v>
      </c>
      <c r="BQ17" s="29">
        <v>4549.3823748200002</v>
      </c>
      <c r="BR17" s="29">
        <v>8.75426325832</v>
      </c>
      <c r="BS17" s="29">
        <v>0</v>
      </c>
      <c r="BT17" s="29">
        <v>259.587365234</v>
      </c>
      <c r="BU17" s="29">
        <v>71.142064727700003</v>
      </c>
      <c r="BV17" s="29">
        <v>2951.0397296000001</v>
      </c>
      <c r="BW17" s="29">
        <v>195.50503579799999</v>
      </c>
      <c r="BX17" s="29">
        <v>38.014871394499998</v>
      </c>
      <c r="BY17" s="29">
        <v>4216.3919252400001</v>
      </c>
      <c r="BZ17" s="29">
        <v>126.56724107300001</v>
      </c>
      <c r="CA17" s="29">
        <v>1.6292099497899999</v>
      </c>
      <c r="CB17" s="29">
        <v>179.21272376600001</v>
      </c>
      <c r="CC17" s="29">
        <v>0.108613656421</v>
      </c>
      <c r="CD17" s="29">
        <v>660.50809534999996</v>
      </c>
      <c r="CE17" s="29">
        <v>299.780734306</v>
      </c>
      <c r="CF17" s="8">
        <v>0</v>
      </c>
      <c r="CG17" s="29">
        <v>0.72025254819999995</v>
      </c>
      <c r="CH17" s="29">
        <v>183.88476759</v>
      </c>
      <c r="CI17" s="29">
        <v>260.75234943999999</v>
      </c>
      <c r="CJ17" s="29">
        <v>88.607757182100002</v>
      </c>
      <c r="CK17" s="29">
        <v>5620.3780378900001</v>
      </c>
      <c r="CL17" s="29">
        <v>133.919055445</v>
      </c>
      <c r="CM17" s="29">
        <v>69.055313253600005</v>
      </c>
      <c r="CO17" s="55">
        <f t="shared" si="0"/>
        <v>2.0381470852051671E-5</v>
      </c>
      <c r="CP17" s="55">
        <f t="shared" si="1"/>
        <v>3.7152738174468063E-5</v>
      </c>
      <c r="CQ17" s="55">
        <f t="shared" si="2"/>
        <v>2.5074049142473471E-5</v>
      </c>
      <c r="CR17" s="55">
        <f t="shared" si="3"/>
        <v>-1.91567426841261E-5</v>
      </c>
      <c r="CS17" s="55">
        <f t="shared" si="4"/>
        <v>-3.5869865848858233E-5</v>
      </c>
      <c r="CT17" s="55">
        <f t="shared" si="5"/>
        <v>2.2703265181628043E-5</v>
      </c>
      <c r="CU17" s="55">
        <f t="shared" si="6"/>
        <v>2.2781529291417093E-5</v>
      </c>
      <c r="CV17" s="55">
        <f t="shared" si="7"/>
        <v>2.4942936064456053E-5</v>
      </c>
      <c r="CW17" s="55">
        <f t="shared" si="8"/>
        <v>2.4550657557743024E-5</v>
      </c>
      <c r="CX17" s="55">
        <f t="shared" si="9"/>
        <v>2.3121431490600182E-5</v>
      </c>
      <c r="CY17" s="55">
        <f t="shared" si="10"/>
        <v>2.551326141034658E-5</v>
      </c>
      <c r="CZ17" s="55">
        <f t="shared" si="11"/>
        <v>2.4949746083241216E-5</v>
      </c>
      <c r="DA17" s="55">
        <f t="shared" si="12"/>
        <v>2.4351054282743147E-5</v>
      </c>
      <c r="DB17" s="55">
        <f t="shared" si="13"/>
        <v>2.2816131007505452E-5</v>
      </c>
      <c r="DC17" s="55">
        <f t="shared" si="14"/>
        <v>2.510528465133469E-5</v>
      </c>
      <c r="DD17" s="55">
        <f t="shared" si="15"/>
        <v>2.4847532184607788E-5</v>
      </c>
      <c r="DE17" s="55">
        <f t="shared" si="16"/>
        <v>2.5521972958278809E-5</v>
      </c>
      <c r="DF17" s="55">
        <f t="shared" si="17"/>
        <v>2.4681484432185463E-5</v>
      </c>
      <c r="DG17" s="55">
        <f t="shared" si="18"/>
        <v>2.3679620117906726E-5</v>
      </c>
      <c r="DH17" s="55">
        <f t="shared" si="19"/>
        <v>2.637977986865943E-5</v>
      </c>
      <c r="DI17" s="55">
        <f t="shared" si="20"/>
        <v>2.5438616352416848E-5</v>
      </c>
    </row>
    <row r="18" spans="1:113" x14ac:dyDescent="0.3">
      <c r="A18" s="29" t="s">
        <v>17</v>
      </c>
      <c r="B18" s="27">
        <v>2288.7800000000002</v>
      </c>
      <c r="C18" s="27">
        <v>345.63400000000001</v>
      </c>
      <c r="D18" s="27">
        <v>77.525999999999996</v>
      </c>
      <c r="E18" s="27">
        <v>402.005</v>
      </c>
      <c r="F18" s="27">
        <v>255.57300000000001</v>
      </c>
      <c r="G18" s="27">
        <v>29.492799999999999</v>
      </c>
      <c r="H18" s="27">
        <v>149.732</v>
      </c>
      <c r="I18" s="27">
        <v>23.4407</v>
      </c>
      <c r="J18" s="27">
        <v>6.883</v>
      </c>
      <c r="K18" s="27">
        <v>11.5655</v>
      </c>
      <c r="L18" s="29">
        <v>5.7426000000000004</v>
      </c>
      <c r="M18" s="29">
        <v>54.698</v>
      </c>
      <c r="N18" s="29">
        <v>7.6308999999999996</v>
      </c>
      <c r="O18" s="29">
        <v>3.92536</v>
      </c>
      <c r="P18" s="29">
        <v>0.34090799999999999</v>
      </c>
      <c r="Q18" s="29">
        <v>0.12988440000000001</v>
      </c>
      <c r="R18" s="29">
        <v>0.24362839999999999</v>
      </c>
      <c r="S18" s="29">
        <v>6.4905000000000004E-2</v>
      </c>
      <c r="T18" s="29">
        <v>0.58450579999999996</v>
      </c>
      <c r="U18" s="29">
        <v>0.26000499999999999</v>
      </c>
      <c r="V18" s="29">
        <v>2.0769299999999999</v>
      </c>
      <c r="W18" s="46"/>
      <c r="X18" s="29" t="s">
        <v>17</v>
      </c>
      <c r="Y18" s="29">
        <v>0</v>
      </c>
      <c r="Z18" s="29">
        <v>6.8841253379999996</v>
      </c>
      <c r="AA18" s="29">
        <v>23.444509985900002</v>
      </c>
      <c r="AB18" s="29">
        <v>23.444509985900002</v>
      </c>
      <c r="AC18" s="29">
        <v>38.258744250200003</v>
      </c>
      <c r="AD18" s="29">
        <v>11.5673606307</v>
      </c>
      <c r="AE18" s="29">
        <v>5.7435295934699999</v>
      </c>
      <c r="AF18" s="29">
        <v>0</v>
      </c>
      <c r="AG18" s="29">
        <v>2289.0571907600001</v>
      </c>
      <c r="AH18" s="29">
        <v>13.8700042838</v>
      </c>
      <c r="AI18" s="29">
        <v>0</v>
      </c>
      <c r="AJ18" s="29">
        <v>2.0958557119300001</v>
      </c>
      <c r="AK18" s="29">
        <v>0</v>
      </c>
      <c r="AL18" s="29">
        <v>54.706868248600003</v>
      </c>
      <c r="AM18" s="29">
        <v>54.706868248600003</v>
      </c>
      <c r="AN18" s="29">
        <v>0.26004717469700001</v>
      </c>
      <c r="AO18" s="29">
        <v>0</v>
      </c>
      <c r="AP18" s="29">
        <v>4.5319648403399997</v>
      </c>
      <c r="AQ18" s="29">
        <v>0.95152280903700004</v>
      </c>
      <c r="AR18" s="29">
        <v>1.12476667956</v>
      </c>
      <c r="AS18" s="29">
        <v>0</v>
      </c>
      <c r="AT18" s="29">
        <v>2.0772590529400001</v>
      </c>
      <c r="AU18" s="29">
        <v>345.68482878399999</v>
      </c>
      <c r="AV18" s="29">
        <v>0</v>
      </c>
      <c r="AW18" s="29">
        <v>69.784289136200002</v>
      </c>
      <c r="AX18" s="29">
        <v>7.7538143267399997</v>
      </c>
      <c r="AY18" s="29">
        <v>77.538103462899997</v>
      </c>
      <c r="AZ18" s="29">
        <v>0</v>
      </c>
      <c r="BA18" s="29">
        <v>7.2943360198300002</v>
      </c>
      <c r="BB18" s="29">
        <v>0.34096408497699998</v>
      </c>
      <c r="BC18" s="29">
        <v>0.129906790434</v>
      </c>
      <c r="BD18" s="29">
        <v>0.24366744873400001</v>
      </c>
      <c r="BE18" s="29">
        <v>6.4914972932800005E-2</v>
      </c>
      <c r="BF18" s="29">
        <v>0.58460427410100002</v>
      </c>
      <c r="BG18" s="29">
        <v>7.6679973765000006E-2</v>
      </c>
      <c r="BH18" s="29">
        <v>27.267269731999999</v>
      </c>
      <c r="BI18" s="29">
        <v>8.4348057121800005E-2</v>
      </c>
      <c r="BJ18" s="29">
        <v>23.1317121646</v>
      </c>
      <c r="BK18" s="29">
        <v>27.8602808688</v>
      </c>
      <c r="BL18" s="29">
        <v>2.5559830685E-2</v>
      </c>
      <c r="BM18" s="29">
        <v>0</v>
      </c>
      <c r="BN18" s="29">
        <v>17.994170351099999</v>
      </c>
      <c r="BO18" s="29">
        <v>402.04729407100001</v>
      </c>
      <c r="BP18" s="29">
        <v>255.585196924</v>
      </c>
      <c r="BQ18" s="29">
        <v>146.46209714700001</v>
      </c>
      <c r="BR18" s="29">
        <v>0.20601216400200001</v>
      </c>
      <c r="BS18" s="29">
        <v>0</v>
      </c>
      <c r="BT18" s="29">
        <v>6.1088167352899996</v>
      </c>
      <c r="BU18" s="29">
        <v>1.67417427868</v>
      </c>
      <c r="BV18" s="29">
        <v>69.446251867000001</v>
      </c>
      <c r="BW18" s="29">
        <v>4.6007860689899998</v>
      </c>
      <c r="BX18" s="29">
        <v>0.89459342802200004</v>
      </c>
      <c r="BY18" s="29">
        <v>99.223531914700004</v>
      </c>
      <c r="BZ18" s="29">
        <v>3.4070896344100001</v>
      </c>
      <c r="CA18" s="29">
        <v>3.8340022046199997E-2</v>
      </c>
      <c r="CB18" s="29">
        <v>4.2173832129099997</v>
      </c>
      <c r="CC18" s="29">
        <v>2.5559867061300001E-3</v>
      </c>
      <c r="CD18" s="29">
        <v>29.498873918800001</v>
      </c>
      <c r="CE18" s="29">
        <v>8.0091786741799993</v>
      </c>
      <c r="CF18" s="29">
        <v>0</v>
      </c>
      <c r="CG18" s="29">
        <v>1.9468580976399998E-2</v>
      </c>
      <c r="CH18" s="29">
        <v>4.8747309474499998</v>
      </c>
      <c r="CI18" s="29">
        <v>7.6321806888100001</v>
      </c>
      <c r="CJ18" s="29">
        <v>2.0494745703200001</v>
      </c>
      <c r="CK18" s="29">
        <v>149.74926635700001</v>
      </c>
      <c r="CL18" s="29">
        <v>3.9259835022099998</v>
      </c>
      <c r="CM18" s="29">
        <v>1.7957949041200001</v>
      </c>
      <c r="CO18" s="55">
        <f t="shared" si="0"/>
        <v>1.2110852069658921E-4</v>
      </c>
      <c r="CP18" s="55">
        <f t="shared" si="1"/>
        <v>1.4705956011264881E-4</v>
      </c>
      <c r="CQ18" s="55">
        <f t="shared" si="2"/>
        <v>1.5612133864768916E-4</v>
      </c>
      <c r="CR18" s="55">
        <f t="shared" si="3"/>
        <v>1.0520782328581686E-4</v>
      </c>
      <c r="CS18" s="55">
        <f t="shared" si="4"/>
        <v>4.7723836242459763E-5</v>
      </c>
      <c r="CT18" s="55">
        <f t="shared" si="5"/>
        <v>2.0594581728428893E-4</v>
      </c>
      <c r="CU18" s="55">
        <f t="shared" si="6"/>
        <v>1.1531507626967591E-4</v>
      </c>
      <c r="CV18" s="55">
        <f t="shared" si="7"/>
        <v>1.6253720665347166E-4</v>
      </c>
      <c r="CW18" s="55">
        <f t="shared" si="8"/>
        <v>1.6349527822164567E-4</v>
      </c>
      <c r="CX18" s="55">
        <f t="shared" si="9"/>
        <v>1.6087767065838335E-4</v>
      </c>
      <c r="CY18" s="55">
        <f t="shared" si="10"/>
        <v>1.6187675791445435E-4</v>
      </c>
      <c r="CZ18" s="55">
        <f t="shared" si="11"/>
        <v>1.6213113093719076E-4</v>
      </c>
      <c r="DA18" s="55">
        <f t="shared" si="12"/>
        <v>1.678293268160428E-4</v>
      </c>
      <c r="DB18" s="55">
        <f t="shared" si="13"/>
        <v>1.5883949752375549E-4</v>
      </c>
      <c r="DC18" s="55">
        <f t="shared" si="14"/>
        <v>1.645164589859807E-4</v>
      </c>
      <c r="DD18" s="55">
        <f t="shared" si="15"/>
        <v>1.7238739987239312E-4</v>
      </c>
      <c r="DE18" s="55">
        <f t="shared" si="16"/>
        <v>1.6027989347717019E-4</v>
      </c>
      <c r="DF18" s="55">
        <f t="shared" si="17"/>
        <v>1.5365430706418439E-4</v>
      </c>
      <c r="DG18" s="55">
        <f t="shared" si="18"/>
        <v>1.6847412121497634E-4</v>
      </c>
      <c r="DH18" s="55">
        <f t="shared" si="19"/>
        <v>1.6220725370673329E-4</v>
      </c>
      <c r="DI18" s="55">
        <f t="shared" si="20"/>
        <v>1.5843236892922977E-4</v>
      </c>
    </row>
    <row r="19" spans="1:113" x14ac:dyDescent="0.3">
      <c r="A19" s="29" t="s">
        <v>18</v>
      </c>
      <c r="B19" s="27">
        <v>14886.886693</v>
      </c>
      <c r="C19" s="27">
        <v>3892.9376379999999</v>
      </c>
      <c r="D19" s="27">
        <v>647.13394800000003</v>
      </c>
      <c r="E19" s="27">
        <v>1866.0491876999999</v>
      </c>
      <c r="F19" s="27">
        <v>1397.5819892</v>
      </c>
      <c r="G19" s="27">
        <v>304.49694840000001</v>
      </c>
      <c r="H19" s="27">
        <v>659.53515172000004</v>
      </c>
      <c r="I19" s="27">
        <v>164.8265165</v>
      </c>
      <c r="J19" s="27">
        <v>48.420169309999999</v>
      </c>
      <c r="K19" s="27">
        <v>81.305552610000007</v>
      </c>
      <c r="L19" s="29">
        <v>40.43972419</v>
      </c>
      <c r="M19" s="29">
        <v>384.35264319999999</v>
      </c>
      <c r="N19" s="29">
        <v>53.62789892</v>
      </c>
      <c r="O19" s="29">
        <v>27.580813689999999</v>
      </c>
      <c r="P19" s="29">
        <v>2.3962193245000001</v>
      </c>
      <c r="Q19" s="29">
        <v>0.91306467599999996</v>
      </c>
      <c r="R19" s="29">
        <v>1.7142044175</v>
      </c>
      <c r="S19" s="29">
        <v>0.45647453799999999</v>
      </c>
      <c r="T19" s="29">
        <v>4.110153242</v>
      </c>
      <c r="U19" s="29">
        <v>1.826291152</v>
      </c>
      <c r="V19" s="29">
        <v>14.604061216</v>
      </c>
      <c r="W19" s="46"/>
      <c r="X19" s="29" t="s">
        <v>18</v>
      </c>
      <c r="Y19" s="29">
        <v>0</v>
      </c>
      <c r="Z19" s="29">
        <v>48.4618434279</v>
      </c>
      <c r="AA19" s="29">
        <v>164.968214391</v>
      </c>
      <c r="AB19" s="29">
        <v>164.968214391</v>
      </c>
      <c r="AC19" s="29">
        <v>170.05637667799999</v>
      </c>
      <c r="AD19" s="29">
        <v>81.375482916400003</v>
      </c>
      <c r="AE19" s="29">
        <v>40.474491820200001</v>
      </c>
      <c r="AF19" s="29">
        <v>0</v>
      </c>
      <c r="AG19" s="29">
        <v>14899.6462429</v>
      </c>
      <c r="AH19" s="29">
        <v>61.5372911491</v>
      </c>
      <c r="AI19" s="29">
        <v>0</v>
      </c>
      <c r="AJ19" s="29">
        <v>9.2742507641199996</v>
      </c>
      <c r="AK19" s="29">
        <v>0</v>
      </c>
      <c r="AL19" s="29">
        <v>384.68309212000003</v>
      </c>
      <c r="AM19" s="29">
        <v>384.68309212000003</v>
      </c>
      <c r="AN19" s="29">
        <v>1.8278632699599999</v>
      </c>
      <c r="AO19" s="29">
        <v>0</v>
      </c>
      <c r="AP19" s="29">
        <v>20.1622304168</v>
      </c>
      <c r="AQ19" s="29">
        <v>4.2308301266299999</v>
      </c>
      <c r="AR19" s="29">
        <v>4.9718429122899996</v>
      </c>
      <c r="AS19" s="29">
        <v>0</v>
      </c>
      <c r="AT19" s="29">
        <v>14.6166323558</v>
      </c>
      <c r="AU19" s="29">
        <v>3896.5600778200001</v>
      </c>
      <c r="AV19" s="29">
        <v>0</v>
      </c>
      <c r="AW19" s="29">
        <v>582.93303051199996</v>
      </c>
      <c r="AX19" s="29">
        <v>64.770367853699994</v>
      </c>
      <c r="AY19" s="29">
        <v>647.70339836599999</v>
      </c>
      <c r="AZ19" s="29">
        <v>0</v>
      </c>
      <c r="BA19" s="29">
        <v>32.352298559399998</v>
      </c>
      <c r="BB19" s="29">
        <v>2.3982811097000001</v>
      </c>
      <c r="BC19" s="29">
        <v>0.913847694903</v>
      </c>
      <c r="BD19" s="29">
        <v>1.71567889632</v>
      </c>
      <c r="BE19" s="29">
        <v>0.45686590031899998</v>
      </c>
      <c r="BF19" s="29">
        <v>4.1136983486899998</v>
      </c>
      <c r="BG19" s="29">
        <v>0.41963097635000002</v>
      </c>
      <c r="BH19" s="29">
        <v>118.196275285</v>
      </c>
      <c r="BI19" s="29">
        <v>0.46159495404000001</v>
      </c>
      <c r="BJ19" s="29">
        <v>126.58879601</v>
      </c>
      <c r="BK19" s="29">
        <v>152.46603330400001</v>
      </c>
      <c r="BL19" s="29">
        <v>0.13987712648200001</v>
      </c>
      <c r="BM19" s="29">
        <v>0</v>
      </c>
      <c r="BN19" s="29">
        <v>98.473480416900003</v>
      </c>
      <c r="BO19" s="29">
        <v>1867.5394843900001</v>
      </c>
      <c r="BP19" s="29">
        <v>1398.6956031499999</v>
      </c>
      <c r="BQ19" s="29">
        <v>468.84388123999997</v>
      </c>
      <c r="BR19" s="29">
        <v>1.1274084792200001</v>
      </c>
      <c r="BS19" s="29">
        <v>0</v>
      </c>
      <c r="BT19" s="29">
        <v>33.430642483100002</v>
      </c>
      <c r="BU19" s="29">
        <v>9.1619635827099994</v>
      </c>
      <c r="BV19" s="29">
        <v>380.04613647600002</v>
      </c>
      <c r="BW19" s="29">
        <v>25.177884047799999</v>
      </c>
      <c r="BX19" s="29">
        <v>4.8956846163999996</v>
      </c>
      <c r="BY19" s="29">
        <v>543.00293883300003</v>
      </c>
      <c r="BZ19" s="29">
        <v>15.184208308900001</v>
      </c>
      <c r="CA19" s="29">
        <v>0.20981565215299999</v>
      </c>
      <c r="CB19" s="29">
        <v>23.079728471199999</v>
      </c>
      <c r="CC19" s="29">
        <v>1.39877199234E-2</v>
      </c>
      <c r="CD19" s="29">
        <v>304.77226800199998</v>
      </c>
      <c r="CE19" s="29">
        <v>35.4083276908</v>
      </c>
      <c r="CF19" s="29">
        <v>0</v>
      </c>
      <c r="CG19" s="29">
        <v>8.7145754825000005E-2</v>
      </c>
      <c r="CH19" s="29">
        <v>21.370787076599999</v>
      </c>
      <c r="CI19" s="29">
        <v>53.674123235400003</v>
      </c>
      <c r="CJ19" s="29">
        <v>7.5559914482200004</v>
      </c>
      <c r="CK19" s="29">
        <v>660.09786895599996</v>
      </c>
      <c r="CL19" s="29">
        <v>27.604515443099999</v>
      </c>
      <c r="CM19" s="29">
        <v>7.7065199152700004</v>
      </c>
      <c r="CO19" s="55">
        <f t="shared" si="0"/>
        <v>8.5709995401520793E-4</v>
      </c>
      <c r="CP19" s="55">
        <f t="shared" si="1"/>
        <v>9.305157587526147E-4</v>
      </c>
      <c r="CQ19" s="55">
        <f t="shared" si="2"/>
        <v>8.7995749220060298E-4</v>
      </c>
      <c r="CR19" s="55">
        <f t="shared" si="3"/>
        <v>7.9863740989433206E-4</v>
      </c>
      <c r="CS19" s="55">
        <f t="shared" si="4"/>
        <v>7.9681475477327542E-4</v>
      </c>
      <c r="CT19" s="55">
        <f t="shared" si="5"/>
        <v>9.041785260793364E-4</v>
      </c>
      <c r="CU19" s="55">
        <f t="shared" si="6"/>
        <v>8.5320279674616791E-4</v>
      </c>
      <c r="CV19" s="55">
        <f t="shared" si="7"/>
        <v>8.5967897647103923E-4</v>
      </c>
      <c r="CW19" s="55">
        <f t="shared" si="8"/>
        <v>8.6067683144995814E-4</v>
      </c>
      <c r="CX19" s="55">
        <f t="shared" si="9"/>
        <v>8.6009262781144152E-4</v>
      </c>
      <c r="CY19" s="55">
        <f t="shared" si="10"/>
        <v>8.5973954809015387E-4</v>
      </c>
      <c r="CZ19" s="55">
        <f t="shared" si="11"/>
        <v>8.5975451410668887E-4</v>
      </c>
      <c r="DA19" s="55">
        <f t="shared" si="12"/>
        <v>8.6194529957176044E-4</v>
      </c>
      <c r="DB19" s="55">
        <f t="shared" si="13"/>
        <v>8.5935655729376791E-4</v>
      </c>
      <c r="DC19" s="55">
        <f t="shared" si="14"/>
        <v>8.6043259017211013E-4</v>
      </c>
      <c r="DD19" s="55">
        <f t="shared" si="15"/>
        <v>8.5757222197043175E-4</v>
      </c>
      <c r="DE19" s="55">
        <f t="shared" si="16"/>
        <v>8.601534361639627E-4</v>
      </c>
      <c r="DF19" s="55">
        <f t="shared" si="17"/>
        <v>8.5735848644420839E-4</v>
      </c>
      <c r="DG19" s="55">
        <f t="shared" si="18"/>
        <v>8.6252421291105113E-4</v>
      </c>
      <c r="DH19" s="55">
        <f t="shared" si="19"/>
        <v>8.6082548134685198E-4</v>
      </c>
      <c r="DI19" s="55">
        <f t="shared" si="20"/>
        <v>8.6079752844555268E-4</v>
      </c>
    </row>
    <row r="20" spans="1:113" x14ac:dyDescent="0.3">
      <c r="A20" s="29" t="s">
        <v>19</v>
      </c>
      <c r="W20" s="46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CO20" s="55">
        <f t="shared" si="0"/>
        <v>0</v>
      </c>
      <c r="CP20" s="55">
        <f t="shared" si="1"/>
        <v>0</v>
      </c>
      <c r="CQ20" s="55">
        <f t="shared" si="2"/>
        <v>0</v>
      </c>
      <c r="CR20" s="55">
        <f t="shared" si="3"/>
        <v>0</v>
      </c>
      <c r="CS20" s="55">
        <f t="shared" si="4"/>
        <v>0</v>
      </c>
      <c r="CT20" s="55">
        <f t="shared" si="5"/>
        <v>0</v>
      </c>
      <c r="CU20" s="55">
        <f t="shared" si="6"/>
        <v>0</v>
      </c>
      <c r="CV20" s="55">
        <f t="shared" si="7"/>
        <v>0</v>
      </c>
      <c r="CW20" s="55">
        <f t="shared" si="8"/>
        <v>0</v>
      </c>
      <c r="CX20" s="55">
        <f t="shared" si="9"/>
        <v>0</v>
      </c>
      <c r="CY20" s="55">
        <f t="shared" si="10"/>
        <v>0</v>
      </c>
      <c r="CZ20" s="55">
        <f t="shared" si="11"/>
        <v>0</v>
      </c>
      <c r="DA20" s="55">
        <f t="shared" si="12"/>
        <v>0</v>
      </c>
      <c r="DB20" s="55">
        <f t="shared" si="13"/>
        <v>0</v>
      </c>
      <c r="DC20" s="55">
        <f t="shared" si="14"/>
        <v>0</v>
      </c>
      <c r="DD20" s="55">
        <f t="shared" si="15"/>
        <v>0</v>
      </c>
      <c r="DE20" s="55">
        <f t="shared" si="16"/>
        <v>0</v>
      </c>
      <c r="DF20" s="55">
        <f t="shared" si="17"/>
        <v>0</v>
      </c>
      <c r="DG20" s="55">
        <f t="shared" si="18"/>
        <v>0</v>
      </c>
      <c r="DH20" s="55">
        <f t="shared" si="19"/>
        <v>0</v>
      </c>
      <c r="DI20" s="55">
        <f t="shared" si="20"/>
        <v>0</v>
      </c>
    </row>
    <row r="21" spans="1:113" x14ac:dyDescent="0.3">
      <c r="A21" s="29" t="s">
        <v>20</v>
      </c>
      <c r="B21" s="27">
        <v>11.76</v>
      </c>
      <c r="C21" s="27">
        <v>0.80800000000000005</v>
      </c>
      <c r="D21" s="27">
        <v>0.27800000000000002</v>
      </c>
      <c r="E21" s="27">
        <v>2.04</v>
      </c>
      <c r="F21" s="27">
        <v>1.5</v>
      </c>
      <c r="G21" s="27">
        <v>5.16E-2</v>
      </c>
      <c r="H21" s="27">
        <v>0.69199999999999995</v>
      </c>
      <c r="I21" s="27">
        <v>9.3200000000000005E-2</v>
      </c>
      <c r="J21" s="27">
        <v>2.7400000000000001E-2</v>
      </c>
      <c r="K21" s="27">
        <v>4.5999999999999999E-2</v>
      </c>
      <c r="L21" s="29">
        <v>2.2800000000000001E-2</v>
      </c>
      <c r="M21" s="29">
        <v>0.218</v>
      </c>
      <c r="N21" s="29">
        <v>3.04E-2</v>
      </c>
      <c r="O21" s="29">
        <v>1.5640000000000001E-2</v>
      </c>
      <c r="P21" s="29">
        <v>1.356E-3</v>
      </c>
      <c r="Q21" s="29">
        <v>5.1659999999999998E-4</v>
      </c>
      <c r="R21" s="29">
        <v>9.6960000000000004E-4</v>
      </c>
      <c r="S21" s="29">
        <v>2.5799999999999998E-4</v>
      </c>
      <c r="T21" s="29">
        <v>2.3246E-3</v>
      </c>
      <c r="U21" s="29">
        <v>1.034E-3</v>
      </c>
      <c r="V21" s="29">
        <v>8.26E-3</v>
      </c>
      <c r="W21" s="46"/>
      <c r="X21" s="29" t="s">
        <v>20</v>
      </c>
      <c r="Y21" s="29">
        <v>0</v>
      </c>
      <c r="Z21" s="29">
        <v>2.7400525751599999E-2</v>
      </c>
      <c r="AA21" s="29">
        <v>9.3199594490600002E-2</v>
      </c>
      <c r="AB21" s="29">
        <v>9.3199594490600002E-2</v>
      </c>
      <c r="AC21" s="29">
        <v>0.182388035516</v>
      </c>
      <c r="AD21" s="29">
        <v>4.5999931692E-2</v>
      </c>
      <c r="AE21" s="29">
        <v>2.2800386867099998E-2</v>
      </c>
      <c r="AF21" s="29">
        <v>0</v>
      </c>
      <c r="AG21" s="29">
        <v>11.7599969135</v>
      </c>
      <c r="AH21" s="29">
        <v>6.5668359595900005E-2</v>
      </c>
      <c r="AI21" s="29">
        <v>0</v>
      </c>
      <c r="AJ21" s="29">
        <v>9.8260303245799995E-3</v>
      </c>
      <c r="AK21" s="29">
        <v>0</v>
      </c>
      <c r="AL21" s="29">
        <v>0.218003220512</v>
      </c>
      <c r="AM21" s="29">
        <v>0.218003220512</v>
      </c>
      <c r="AN21" s="29">
        <v>1.03400310852E-3</v>
      </c>
      <c r="AO21" s="29">
        <v>0</v>
      </c>
      <c r="AP21" s="29">
        <v>2.1676185783500002E-2</v>
      </c>
      <c r="AQ21" s="29">
        <v>4.5416589361599998E-3</v>
      </c>
      <c r="AR21" s="29">
        <v>5.2524937250899998E-3</v>
      </c>
      <c r="AS21" s="29">
        <v>0</v>
      </c>
      <c r="AT21" s="29">
        <v>8.2599710974099998E-3</v>
      </c>
      <c r="AU21" s="29">
        <v>0.80800057320200003</v>
      </c>
      <c r="AV21" s="29">
        <v>0</v>
      </c>
      <c r="AW21" s="29">
        <v>0.250195053931</v>
      </c>
      <c r="AX21" s="29">
        <v>2.7800239201500002E-2</v>
      </c>
      <c r="AY21" s="29">
        <v>0.277995293132</v>
      </c>
      <c r="AZ21" s="29">
        <v>0</v>
      </c>
      <c r="BA21" s="29">
        <v>3.4494798745599999E-2</v>
      </c>
      <c r="BB21" s="29">
        <v>1.3560169094499999E-3</v>
      </c>
      <c r="BC21" s="29">
        <v>5.1662582604399996E-4</v>
      </c>
      <c r="BD21" s="29">
        <v>9.6959980599300001E-4</v>
      </c>
      <c r="BE21" s="29">
        <v>2.5801220258300003E-4</v>
      </c>
      <c r="BF21" s="29">
        <v>2.3246001642400001E-3</v>
      </c>
      <c r="BG21" s="29">
        <v>4.5000744059899998E-4</v>
      </c>
      <c r="BH21" s="29">
        <v>0.118082362473</v>
      </c>
      <c r="BI21" s="29">
        <v>4.9500377541500005E-4</v>
      </c>
      <c r="BJ21" s="29">
        <v>0.13575003995900001</v>
      </c>
      <c r="BK21" s="29">
        <v>0.16349983740900001</v>
      </c>
      <c r="BL21" s="29">
        <v>1.50000275578E-4</v>
      </c>
      <c r="BM21" s="29">
        <v>0</v>
      </c>
      <c r="BN21" s="29">
        <v>0.105600070548</v>
      </c>
      <c r="BO21" s="29">
        <v>2.03991874403</v>
      </c>
      <c r="BP21" s="29">
        <v>1.4999188542599999</v>
      </c>
      <c r="BQ21" s="29">
        <v>0.53999988976900004</v>
      </c>
      <c r="BR21" s="29">
        <v>1.2089926531E-3</v>
      </c>
      <c r="BS21" s="29">
        <v>0</v>
      </c>
      <c r="BT21" s="29">
        <v>3.5850019566000001E-2</v>
      </c>
      <c r="BU21" s="29">
        <v>9.8248978984400003E-3</v>
      </c>
      <c r="BV21" s="29">
        <v>0.40754994846699999</v>
      </c>
      <c r="BW21" s="29">
        <v>2.7000005511599999E-2</v>
      </c>
      <c r="BX21" s="29">
        <v>5.2500868069900002E-3</v>
      </c>
      <c r="BY21" s="29">
        <v>0.58229997189100002</v>
      </c>
      <c r="BZ21" s="29">
        <v>1.6400172401400001E-2</v>
      </c>
      <c r="CA21" s="29">
        <v>2.250037203E-4</v>
      </c>
      <c r="CB21" s="29">
        <v>2.47499683086E-2</v>
      </c>
      <c r="CC21" s="8">
        <v>1.5000027557799999E-5</v>
      </c>
      <c r="CD21" s="29">
        <v>5.1600147709699999E-2</v>
      </c>
      <c r="CE21" s="29">
        <v>3.7421563584100002E-2</v>
      </c>
      <c r="CF21" s="29">
        <v>0</v>
      </c>
      <c r="CG21" s="8">
        <v>9.52091976829E-5</v>
      </c>
      <c r="CH21" s="29">
        <v>2.206189075E-2</v>
      </c>
      <c r="CI21" s="29">
        <v>3.0400487098000001E-2</v>
      </c>
      <c r="CJ21" s="29">
        <v>3.61315868318E-3</v>
      </c>
      <c r="CK21" s="29">
        <v>0.69199975749200004</v>
      </c>
      <c r="CL21" s="29">
        <v>1.5639935911600001E-2</v>
      </c>
      <c r="CM21" s="29">
        <v>7.4686533617699998E-3</v>
      </c>
      <c r="CO21" s="55">
        <f t="shared" si="0"/>
        <v>-2.6245748295771856E-7</v>
      </c>
      <c r="CP21" s="55">
        <f t="shared" si="1"/>
        <v>7.0940841581189852E-7</v>
      </c>
      <c r="CQ21" s="55">
        <f t="shared" si="2"/>
        <v>-1.6931179856209266E-5</v>
      </c>
      <c r="CR21" s="55">
        <f t="shared" si="3"/>
        <v>-3.9831357843177723E-5</v>
      </c>
      <c r="CS21" s="55">
        <f t="shared" si="4"/>
        <v>-5.4097160000043942E-5</v>
      </c>
      <c r="CT21" s="55">
        <f t="shared" si="5"/>
        <v>2.8625910852540719E-6</v>
      </c>
      <c r="CU21" s="55">
        <f t="shared" si="6"/>
        <v>-3.5044508656582625E-7</v>
      </c>
      <c r="CV21" s="55">
        <f t="shared" si="7"/>
        <v>-4.3509592275029918E-6</v>
      </c>
      <c r="CW21" s="55">
        <f t="shared" si="8"/>
        <v>1.9188014598494017E-5</v>
      </c>
      <c r="CX21" s="55">
        <f t="shared" si="9"/>
        <v>-1.4849565217262237E-6</v>
      </c>
      <c r="CY21" s="55">
        <f t="shared" si="10"/>
        <v>1.6967855263048048E-5</v>
      </c>
      <c r="CZ21" s="55">
        <f t="shared" si="11"/>
        <v>1.4772990825670543E-5</v>
      </c>
      <c r="DA21" s="55">
        <f t="shared" si="12"/>
        <v>1.6022960526344721E-5</v>
      </c>
      <c r="DB21" s="55">
        <f t="shared" si="13"/>
        <v>-4.0977237851748115E-6</v>
      </c>
      <c r="DC21" s="55">
        <f t="shared" si="14"/>
        <v>1.2470095870158997E-5</v>
      </c>
      <c r="DD21" s="55">
        <f t="shared" si="15"/>
        <v>4.9992342237670093E-5</v>
      </c>
      <c r="DE21" s="55">
        <f t="shared" si="16"/>
        <v>-2.0008972775027042E-7</v>
      </c>
      <c r="DF21" s="55">
        <f t="shared" si="17"/>
        <v>4.7296833333501653E-5</v>
      </c>
      <c r="DG21" s="55">
        <f t="shared" si="18"/>
        <v>7.0653015603679434E-8</v>
      </c>
      <c r="DH21" s="55">
        <f t="shared" si="19"/>
        <v>3.0063056092839333E-6</v>
      </c>
      <c r="DI21" s="55">
        <f t="shared" si="20"/>
        <v>-3.4991029055863534E-6</v>
      </c>
    </row>
    <row r="22" spans="1:113" x14ac:dyDescent="0.3">
      <c r="A22" s="29" t="s">
        <v>128</v>
      </c>
      <c r="B22" s="27">
        <v>11.76</v>
      </c>
      <c r="C22" s="27">
        <v>0.80800000000000005</v>
      </c>
      <c r="D22" s="27">
        <v>0.27800000000000002</v>
      </c>
      <c r="E22" s="27">
        <v>2.04</v>
      </c>
      <c r="F22" s="27">
        <v>1.5</v>
      </c>
      <c r="G22" s="27">
        <v>5.16E-2</v>
      </c>
      <c r="H22" s="27">
        <v>0.69199999999999995</v>
      </c>
      <c r="I22" s="27">
        <v>9.3200000000000005E-2</v>
      </c>
      <c r="J22" s="27">
        <v>2.7400000000000001E-2</v>
      </c>
      <c r="K22" s="27">
        <v>4.5999999999999999E-2</v>
      </c>
      <c r="L22" s="29">
        <v>2.2800000000000001E-2</v>
      </c>
      <c r="M22" s="29">
        <v>0.218</v>
      </c>
      <c r="N22" s="29">
        <v>3.04E-2</v>
      </c>
      <c r="O22" s="29">
        <v>1.5640000000000001E-2</v>
      </c>
      <c r="P22" s="29">
        <v>1.356E-3</v>
      </c>
      <c r="Q22" s="29">
        <v>5.1659999999999998E-4</v>
      </c>
      <c r="R22" s="29">
        <v>9.6960000000000004E-4</v>
      </c>
      <c r="S22" s="29">
        <v>2.5799999999999998E-4</v>
      </c>
      <c r="T22" s="29">
        <v>2.3246E-3</v>
      </c>
      <c r="U22" s="29">
        <v>1.034E-3</v>
      </c>
      <c r="V22" s="29">
        <v>8.26E-3</v>
      </c>
      <c r="W22" s="46"/>
      <c r="X22" s="29" t="s">
        <v>128</v>
      </c>
      <c r="Y22" s="29">
        <v>0</v>
      </c>
      <c r="Z22" s="29">
        <v>2.7400321814300001E-2</v>
      </c>
      <c r="AA22" s="29">
        <v>9.3199643050299999E-2</v>
      </c>
      <c r="AB22" s="8">
        <v>9.3199643050299999E-2</v>
      </c>
      <c r="AC22" s="29">
        <v>0.182387265662</v>
      </c>
      <c r="AD22" s="29">
        <v>4.5999759485E-2</v>
      </c>
      <c r="AE22" s="29">
        <v>2.2800255693299999E-2</v>
      </c>
      <c r="AF22" s="29">
        <v>0</v>
      </c>
      <c r="AG22" s="29">
        <v>11.7599969135</v>
      </c>
      <c r="AH22" s="29">
        <v>6.5668174057100001E-2</v>
      </c>
      <c r="AI22" s="8">
        <v>0</v>
      </c>
      <c r="AJ22" s="29">
        <v>9.8261680887600008E-3</v>
      </c>
      <c r="AK22" s="29">
        <v>0</v>
      </c>
      <c r="AL22" s="29">
        <v>0.218002227572</v>
      </c>
      <c r="AM22" s="29">
        <v>0.218002227572</v>
      </c>
      <c r="AN22" s="29">
        <v>1.03400310852E-3</v>
      </c>
      <c r="AO22" s="29">
        <v>0</v>
      </c>
      <c r="AP22" s="29">
        <v>2.1676383705599999E-2</v>
      </c>
      <c r="AQ22" s="29">
        <v>4.5416364103200001E-3</v>
      </c>
      <c r="AR22" s="29">
        <v>5.2524841945100001E-3</v>
      </c>
      <c r="AS22" s="29">
        <v>0</v>
      </c>
      <c r="AT22" s="29">
        <v>8.2599989252499992E-3</v>
      </c>
      <c r="AU22" s="29">
        <v>0.80800057320200003</v>
      </c>
      <c r="AV22" s="29">
        <v>0</v>
      </c>
      <c r="AW22" s="29">
        <v>0.25019911043499998</v>
      </c>
      <c r="AX22" s="29">
        <v>2.7800188495199999E-2</v>
      </c>
      <c r="AY22" s="29">
        <v>0.27799929893000003</v>
      </c>
      <c r="AZ22" s="29">
        <v>0</v>
      </c>
      <c r="BA22" s="29">
        <v>3.4494890182300002E-2</v>
      </c>
      <c r="BB22" s="29">
        <v>1.3559960206599999E-3</v>
      </c>
      <c r="BC22" s="29">
        <v>5.1661775712799997E-4</v>
      </c>
      <c r="BD22" s="29">
        <v>9.6960253972500001E-4</v>
      </c>
      <c r="BE22" s="29">
        <v>2.5800214950599999E-4</v>
      </c>
      <c r="BF22" s="29">
        <v>2.3246001642400001E-3</v>
      </c>
      <c r="BG22" s="29">
        <v>4.5000248020000001E-4</v>
      </c>
      <c r="BH22" s="29">
        <v>0.118082203409</v>
      </c>
      <c r="BI22" s="29">
        <v>4.9499826386E-4</v>
      </c>
      <c r="BJ22" s="29">
        <v>0.13575003995900001</v>
      </c>
      <c r="BK22" s="29">
        <v>0.16349983740900001</v>
      </c>
      <c r="BL22" s="29">
        <v>1.5000005511599999E-4</v>
      </c>
      <c r="BM22" s="29">
        <v>0</v>
      </c>
      <c r="BN22" s="29">
        <v>0.105599960317</v>
      </c>
      <c r="BO22" s="29">
        <v>2.0399187308000002</v>
      </c>
      <c r="BP22" s="29">
        <v>1.4999188410299999</v>
      </c>
      <c r="BQ22" s="29">
        <v>0.53999988976900004</v>
      </c>
      <c r="BR22" s="29">
        <v>1.20899816465E-3</v>
      </c>
      <c r="BS22" s="29">
        <v>0</v>
      </c>
      <c r="BT22" s="29">
        <v>3.5850030589100003E-2</v>
      </c>
      <c r="BU22" s="29">
        <v>9.8249971064300005E-3</v>
      </c>
      <c r="BV22" s="29">
        <v>0.40754994846699999</v>
      </c>
      <c r="BW22" s="29">
        <v>2.7000038580899999E-2</v>
      </c>
      <c r="BX22" s="29">
        <v>5.2499920082499998E-3</v>
      </c>
      <c r="BY22" s="29">
        <v>0.58229997189100002</v>
      </c>
      <c r="BZ22" s="29">
        <v>1.6400250173400001E-2</v>
      </c>
      <c r="CA22" s="29">
        <v>2.2500228729499999E-4</v>
      </c>
      <c r="CB22" s="29">
        <v>2.4750023424100001E-2</v>
      </c>
      <c r="CC22" s="8">
        <v>1.5000027557799999E-5</v>
      </c>
      <c r="CD22" s="29">
        <v>5.16002182576E-2</v>
      </c>
      <c r="CE22" s="29">
        <v>3.7421634650500003E-2</v>
      </c>
      <c r="CF22" s="8">
        <v>0</v>
      </c>
      <c r="CG22" s="8">
        <v>9.52091976829E-5</v>
      </c>
      <c r="CH22" s="29">
        <v>2.2061941532300001E-2</v>
      </c>
      <c r="CI22" s="29">
        <v>3.0400375376299998E-2</v>
      </c>
      <c r="CJ22" s="29">
        <v>3.6131459580999998E-3</v>
      </c>
      <c r="CK22" s="29">
        <v>0.69199975749200004</v>
      </c>
      <c r="CL22" s="29">
        <v>1.5639959317000001E-2</v>
      </c>
      <c r="CM22" s="29">
        <v>7.46866506446E-3</v>
      </c>
      <c r="CO22" s="55">
        <f t="shared" si="0"/>
        <v>-2.6245748295771856E-7</v>
      </c>
      <c r="CP22" s="55">
        <f t="shared" si="1"/>
        <v>7.0940841581189852E-7</v>
      </c>
      <c r="CQ22" s="55">
        <f t="shared" si="2"/>
        <v>-2.521834532365607E-6</v>
      </c>
      <c r="CR22" s="55">
        <f t="shared" si="3"/>
        <v>-3.9837843137178894E-5</v>
      </c>
      <c r="CS22" s="55">
        <f t="shared" si="4"/>
        <v>-5.4105980000033561E-5</v>
      </c>
      <c r="CT22" s="55">
        <f t="shared" si="5"/>
        <v>4.2297984496144313E-6</v>
      </c>
      <c r="CU22" s="55">
        <f t="shared" si="6"/>
        <v>-3.5044508656582625E-7</v>
      </c>
      <c r="CV22" s="55">
        <f t="shared" si="7"/>
        <v>-3.8299324034989688E-6</v>
      </c>
      <c r="CW22" s="55">
        <f t="shared" si="8"/>
        <v>1.1745047445255498E-5</v>
      </c>
      <c r="CX22" s="55">
        <f t="shared" si="9"/>
        <v>-5.2285869565120135E-6</v>
      </c>
      <c r="CY22" s="55">
        <f t="shared" si="10"/>
        <v>1.1214618420980735E-5</v>
      </c>
      <c r="CZ22" s="55">
        <f t="shared" si="11"/>
        <v>1.0218220183469992E-5</v>
      </c>
      <c r="DA22" s="55">
        <f t="shared" si="12"/>
        <v>1.2347904605213194E-5</v>
      </c>
      <c r="DB22" s="55">
        <f t="shared" si="13"/>
        <v>-2.6012148337640077E-6</v>
      </c>
      <c r="DC22" s="55">
        <f t="shared" si="14"/>
        <v>-2.9346165192429885E-6</v>
      </c>
      <c r="DD22" s="55">
        <f t="shared" si="15"/>
        <v>3.4373070073547182E-5</v>
      </c>
      <c r="DE22" s="55">
        <f t="shared" si="16"/>
        <v>2.619353341550501E-6</v>
      </c>
      <c r="DF22" s="55">
        <f t="shared" si="17"/>
        <v>8.3314186046715189E-6</v>
      </c>
      <c r="DG22" s="55">
        <f t="shared" si="18"/>
        <v>7.0653015603679434E-8</v>
      </c>
      <c r="DH22" s="55">
        <f t="shared" si="19"/>
        <v>3.0063056092839333E-6</v>
      </c>
      <c r="DI22" s="55">
        <f t="shared" si="20"/>
        <v>-1.3011501220354251E-7</v>
      </c>
    </row>
    <row r="23" spans="1:113" x14ac:dyDescent="0.3">
      <c r="A23" s="29" t="s">
        <v>22</v>
      </c>
      <c r="B23" s="27">
        <v>157.68</v>
      </c>
      <c r="C23" s="27">
        <v>13.37</v>
      </c>
      <c r="D23" s="27">
        <v>3.9340000000000002</v>
      </c>
      <c r="E23" s="27">
        <v>26.864999999999998</v>
      </c>
      <c r="F23" s="27">
        <v>19.533000000000001</v>
      </c>
      <c r="G23" s="27">
        <v>0.73019999999999996</v>
      </c>
      <c r="H23" s="27">
        <v>9.3849999999999998</v>
      </c>
      <c r="I23" s="27">
        <v>1.3048</v>
      </c>
      <c r="J23" s="27">
        <v>0.3836</v>
      </c>
      <c r="K23" s="27">
        <v>0.64400000000000002</v>
      </c>
      <c r="L23" s="29">
        <v>0.31919999999999998</v>
      </c>
      <c r="M23" s="29">
        <v>3.052</v>
      </c>
      <c r="N23" s="29">
        <v>0.42559999999999998</v>
      </c>
      <c r="O23" s="29">
        <v>0.21895999999999999</v>
      </c>
      <c r="P23" s="29">
        <v>1.8984000000000001E-2</v>
      </c>
      <c r="Q23" s="29">
        <v>7.2323999999999999E-3</v>
      </c>
      <c r="R23" s="29">
        <v>1.35744E-2</v>
      </c>
      <c r="S23" s="29">
        <v>3.6120000000000002E-3</v>
      </c>
      <c r="T23" s="29">
        <v>3.2544400000000001E-2</v>
      </c>
      <c r="U23" s="29">
        <v>1.4475999999999999E-2</v>
      </c>
      <c r="V23" s="29">
        <v>0.11564000000000001</v>
      </c>
      <c r="W23" s="46"/>
      <c r="X23" s="29" t="s">
        <v>22</v>
      </c>
      <c r="Y23" s="29">
        <v>0</v>
      </c>
      <c r="Z23" s="29">
        <v>0.38360592060199999</v>
      </c>
      <c r="AA23" s="29">
        <v>1.3047963138200001</v>
      </c>
      <c r="AB23" s="29">
        <v>1.3047963138200001</v>
      </c>
      <c r="AC23" s="29">
        <v>2.3658539135900001</v>
      </c>
      <c r="AD23" s="29">
        <v>0.64399887148099999</v>
      </c>
      <c r="AE23" s="29">
        <v>0.31920409247600001</v>
      </c>
      <c r="AF23" s="29">
        <v>0</v>
      </c>
      <c r="AG23" s="29">
        <v>157.679958994</v>
      </c>
      <c r="AH23" s="29">
        <v>0.860254088242</v>
      </c>
      <c r="AI23" s="29">
        <v>0</v>
      </c>
      <c r="AJ23" s="29">
        <v>0.13054318113499999</v>
      </c>
      <c r="AK23" s="29">
        <v>0</v>
      </c>
      <c r="AL23" s="29">
        <v>3.0520374746300001</v>
      </c>
      <c r="AM23" s="29">
        <v>3.0520374746300001</v>
      </c>
      <c r="AN23" s="29">
        <v>1.44760055226E-2</v>
      </c>
      <c r="AO23" s="29">
        <v>0</v>
      </c>
      <c r="AP23" s="29">
        <v>0.27984021408199999</v>
      </c>
      <c r="AQ23" s="29">
        <v>5.88084162649E-2</v>
      </c>
      <c r="AR23" s="29">
        <v>7.0178041429299995E-2</v>
      </c>
      <c r="AS23" s="29">
        <v>0</v>
      </c>
      <c r="AT23" s="29">
        <v>0.115639400569</v>
      </c>
      <c r="AU23" s="29">
        <v>13.3700071099</v>
      </c>
      <c r="AV23" s="29">
        <v>0</v>
      </c>
      <c r="AW23" s="29">
        <v>3.5405465037499999</v>
      </c>
      <c r="AX23" s="29">
        <v>0.393403301421</v>
      </c>
      <c r="AY23" s="29">
        <v>3.9339498051700001</v>
      </c>
      <c r="AZ23" s="29">
        <v>0</v>
      </c>
      <c r="BA23" s="29">
        <v>0.452653802642</v>
      </c>
      <c r="BB23" s="29">
        <v>1.8984215843500001E-2</v>
      </c>
      <c r="BC23" s="29">
        <v>7.2326997029300002E-3</v>
      </c>
      <c r="BD23" s="29">
        <v>1.35744000176E-2</v>
      </c>
      <c r="BE23" s="29">
        <v>3.6121607830799998E-3</v>
      </c>
      <c r="BF23" s="29">
        <v>3.2544229457099998E-2</v>
      </c>
      <c r="BG23" s="29">
        <v>5.8599750877700004E-3</v>
      </c>
      <c r="BH23" s="29">
        <v>1.7540468787500001</v>
      </c>
      <c r="BI23" s="29">
        <v>6.4459255829800001E-3</v>
      </c>
      <c r="BJ23" s="29">
        <v>1.7677369004100001</v>
      </c>
      <c r="BK23" s="29">
        <v>2.1290950577899999</v>
      </c>
      <c r="BL23" s="29">
        <v>1.9533058857900002E-3</v>
      </c>
      <c r="BM23" s="29">
        <v>0</v>
      </c>
      <c r="BN23" s="29">
        <v>1.37512381708</v>
      </c>
      <c r="BO23" s="29">
        <v>26.8639410804</v>
      </c>
      <c r="BP23" s="29">
        <v>19.5319428661</v>
      </c>
      <c r="BQ23" s="29">
        <v>7.3319982142600004</v>
      </c>
      <c r="BR23" s="29">
        <v>1.57435308123E-2</v>
      </c>
      <c r="BS23" s="29">
        <v>0</v>
      </c>
      <c r="BT23" s="29">
        <v>0.46683885866699998</v>
      </c>
      <c r="BU23" s="29">
        <v>0.12794015553599999</v>
      </c>
      <c r="BV23" s="29">
        <v>5.3071153072400001</v>
      </c>
      <c r="BW23" s="29">
        <v>0.35159414011500001</v>
      </c>
      <c r="BX23" s="29">
        <v>6.8366357468400002E-2</v>
      </c>
      <c r="BY23" s="29">
        <v>7.5827100315799996</v>
      </c>
      <c r="BZ23" s="29">
        <v>0.20978404476400001</v>
      </c>
      <c r="CA23" s="29">
        <v>2.92998748877E-3</v>
      </c>
      <c r="CB23" s="29">
        <v>0.32229418475799998</v>
      </c>
      <c r="CC23" s="29">
        <v>1.9533061062499999E-4</v>
      </c>
      <c r="CD23" s="29">
        <v>0.73020120923499998</v>
      </c>
      <c r="CE23" s="29">
        <v>0.49960332579</v>
      </c>
      <c r="CF23" s="29">
        <v>0</v>
      </c>
      <c r="CG23" s="29">
        <v>1.1901299882599999E-3</v>
      </c>
      <c r="CH23" s="29">
        <v>0.30815353687399999</v>
      </c>
      <c r="CI23" s="29">
        <v>0.42560670765000003</v>
      </c>
      <c r="CJ23" s="29">
        <v>0.161847583697</v>
      </c>
      <c r="CK23" s="29">
        <v>9.3849967757399995</v>
      </c>
      <c r="CL23" s="29">
        <v>0.21895818995399999</v>
      </c>
      <c r="CM23" s="29">
        <v>0.11727706188500001</v>
      </c>
      <c r="CO23" s="55">
        <f t="shared" si="0"/>
        <v>-2.6005834603984527E-7</v>
      </c>
      <c r="CP23" s="55">
        <f t="shared" si="1"/>
        <v>5.3178010473460359E-7</v>
      </c>
      <c r="CQ23" s="55">
        <f t="shared" si="2"/>
        <v>-1.275923487544905E-5</v>
      </c>
      <c r="CR23" s="55">
        <f t="shared" si="3"/>
        <v>-3.9416326074758079E-5</v>
      </c>
      <c r="CS23" s="55">
        <f t="shared" si="4"/>
        <v>-5.4120406491661115E-5</v>
      </c>
      <c r="CT23" s="55">
        <f t="shared" si="5"/>
        <v>1.6560325938393017E-6</v>
      </c>
      <c r="CU23" s="55">
        <f t="shared" si="6"/>
        <v>-3.4355460845209835E-7</v>
      </c>
      <c r="CV23" s="55">
        <f t="shared" si="7"/>
        <v>-2.825091968046148E-6</v>
      </c>
      <c r="CW23" s="55">
        <f t="shared" si="8"/>
        <v>1.5434311783102186E-5</v>
      </c>
      <c r="CX23" s="55">
        <f t="shared" si="9"/>
        <v>-1.7523586956933678E-6</v>
      </c>
      <c r="CY23" s="55">
        <f t="shared" si="10"/>
        <v>1.2821040100339182E-5</v>
      </c>
      <c r="CZ23" s="55">
        <f t="shared" si="11"/>
        <v>1.2278712319801417E-5</v>
      </c>
      <c r="DA23" s="55">
        <f t="shared" si="12"/>
        <v>1.5760455827181557E-5</v>
      </c>
      <c r="DB23" s="55">
        <f t="shared" si="13"/>
        <v>-8.2665601023033556E-6</v>
      </c>
      <c r="DC23" s="55">
        <f t="shared" si="14"/>
        <v>1.1369758744223557E-5</v>
      </c>
      <c r="DD23" s="55">
        <f t="shared" si="15"/>
        <v>4.1438931751600725E-5</v>
      </c>
      <c r="DE23" s="55">
        <f t="shared" si="16"/>
        <v>1.2965581965117555E-9</v>
      </c>
      <c r="DF23" s="55">
        <f t="shared" si="17"/>
        <v>4.4513588039765521E-5</v>
      </c>
      <c r="DG23" s="55">
        <f t="shared" si="18"/>
        <v>-5.2403147700819924E-6</v>
      </c>
      <c r="DH23" s="55">
        <f t="shared" si="19"/>
        <v>3.8150041451857701E-7</v>
      </c>
      <c r="DI23" s="55">
        <f t="shared" si="20"/>
        <v>-5.1835956416765891E-6</v>
      </c>
    </row>
    <row r="24" spans="1:113" x14ac:dyDescent="0.3">
      <c r="A24" s="29" t="s">
        <v>23</v>
      </c>
      <c r="B24" s="27">
        <v>2664.72</v>
      </c>
      <c r="C24" s="27">
        <v>357.12099999999998</v>
      </c>
      <c r="D24" s="27">
        <v>78.242000000000004</v>
      </c>
      <c r="E24" s="27">
        <v>427.12200000000001</v>
      </c>
      <c r="F24" s="27">
        <v>300.041</v>
      </c>
      <c r="G24" s="27">
        <v>15.0892</v>
      </c>
      <c r="H24" s="27">
        <v>165.815</v>
      </c>
      <c r="I24" s="27">
        <v>25.0672</v>
      </c>
      <c r="J24" s="27">
        <v>7.3417000000000003</v>
      </c>
      <c r="K24" s="27">
        <v>12.355499999999999</v>
      </c>
      <c r="L24" s="29">
        <v>6.1593999999999998</v>
      </c>
      <c r="M24" s="29">
        <v>58.372</v>
      </c>
      <c r="N24" s="29">
        <v>8.1651000000000007</v>
      </c>
      <c r="O24" s="29">
        <v>4.1904000000000003</v>
      </c>
      <c r="P24" s="29">
        <v>0.364203</v>
      </c>
      <c r="Q24" s="29">
        <v>0.13876640000000001</v>
      </c>
      <c r="R24" s="29">
        <v>0.26023600000000002</v>
      </c>
      <c r="S24" s="29">
        <v>6.9470000000000004E-2</v>
      </c>
      <c r="T24" s="29">
        <v>0.62463939999999996</v>
      </c>
      <c r="U24" s="29">
        <v>0.27754000000000001</v>
      </c>
      <c r="V24" s="29">
        <v>2.2203200000000001</v>
      </c>
      <c r="W24" s="46"/>
      <c r="X24" s="29" t="s">
        <v>23</v>
      </c>
      <c r="Y24" s="29">
        <v>0</v>
      </c>
      <c r="Z24" s="29">
        <v>7.3476746933800001</v>
      </c>
      <c r="AA24" s="29">
        <v>25.087407776999999</v>
      </c>
      <c r="AB24" s="29">
        <v>25.087407776999999</v>
      </c>
      <c r="AC24" s="29">
        <v>36.462402582999999</v>
      </c>
      <c r="AD24" s="29">
        <v>12.3654962117</v>
      </c>
      <c r="AE24" s="29">
        <v>6.1644443037699999</v>
      </c>
      <c r="AF24" s="29">
        <v>0</v>
      </c>
      <c r="AG24" s="29">
        <v>2667.2887593999999</v>
      </c>
      <c r="AH24" s="29">
        <v>13.6982335308</v>
      </c>
      <c r="AI24" s="29">
        <v>0</v>
      </c>
      <c r="AJ24" s="29">
        <v>2.1728963875599998</v>
      </c>
      <c r="AK24" s="29">
        <v>0</v>
      </c>
      <c r="AL24" s="29">
        <v>58.419498905899999</v>
      </c>
      <c r="AM24" s="29">
        <v>58.419498905899999</v>
      </c>
      <c r="AN24" s="29">
        <v>0.27776540672</v>
      </c>
      <c r="AO24" s="29">
        <v>0</v>
      </c>
      <c r="AP24" s="29">
        <v>4.2432701400099999</v>
      </c>
      <c r="AQ24" s="29">
        <v>0.90093026324900005</v>
      </c>
      <c r="AR24" s="29">
        <v>1.1882794266600001</v>
      </c>
      <c r="AS24" s="29">
        <v>0</v>
      </c>
      <c r="AT24" s="29">
        <v>2.22211608375</v>
      </c>
      <c r="AU24" s="29">
        <v>357.29784410000002</v>
      </c>
      <c r="AV24" s="29">
        <v>0</v>
      </c>
      <c r="AW24" s="29">
        <v>70.472496414700004</v>
      </c>
      <c r="AX24" s="29">
        <v>7.8302811091500004</v>
      </c>
      <c r="AY24" s="29">
        <v>78.302777523900005</v>
      </c>
      <c r="AZ24" s="29">
        <v>0</v>
      </c>
      <c r="BA24" s="29">
        <v>7.2476836149699997</v>
      </c>
      <c r="BB24" s="29">
        <v>0.36449766277000001</v>
      </c>
      <c r="BC24" s="29">
        <v>0.13887706406100001</v>
      </c>
      <c r="BD24" s="29">
        <v>0.26044591301699999</v>
      </c>
      <c r="BE24" s="29">
        <v>6.9527281601899998E-2</v>
      </c>
      <c r="BF24" s="29">
        <v>0.62514654629400002</v>
      </c>
      <c r="BG24" s="29">
        <v>9.0111218880399996E-2</v>
      </c>
      <c r="BH24" s="29">
        <v>38.634659486099999</v>
      </c>
      <c r="BI24" s="29">
        <v>9.9122109161899993E-2</v>
      </c>
      <c r="BJ24" s="29">
        <v>27.183492231500001</v>
      </c>
      <c r="BK24" s="29">
        <v>32.740336976499997</v>
      </c>
      <c r="BL24" s="29">
        <v>3.00370484521E-2</v>
      </c>
      <c r="BM24" s="29">
        <v>0</v>
      </c>
      <c r="BN24" s="29">
        <v>21.146059403500001</v>
      </c>
      <c r="BO24" s="29">
        <v>427.551388444</v>
      </c>
      <c r="BP24" s="29">
        <v>300.35390039100002</v>
      </c>
      <c r="BQ24" s="29">
        <v>127.197488054</v>
      </c>
      <c r="BR24" s="29">
        <v>0.242098584082</v>
      </c>
      <c r="BS24" s="29">
        <v>0</v>
      </c>
      <c r="BT24" s="29">
        <v>7.1788416475099996</v>
      </c>
      <c r="BU24" s="29">
        <v>1.96742517789</v>
      </c>
      <c r="BV24" s="29">
        <v>81.6105615723</v>
      </c>
      <c r="BW24" s="29">
        <v>5.40665782613</v>
      </c>
      <c r="BX24" s="29">
        <v>1.05129696368</v>
      </c>
      <c r="BY24" s="29">
        <v>116.603689876</v>
      </c>
      <c r="BZ24" s="29">
        <v>3.0791876739899999</v>
      </c>
      <c r="CA24" s="29">
        <v>4.5055795234699998E-2</v>
      </c>
      <c r="CB24" s="29">
        <v>4.9561102531500003</v>
      </c>
      <c r="CC24" s="29">
        <v>3.0037068514099999E-3</v>
      </c>
      <c r="CD24" s="29">
        <v>15.1005245986</v>
      </c>
      <c r="CE24" s="29">
        <v>8.4402293503300001</v>
      </c>
      <c r="CF24" s="29">
        <v>0</v>
      </c>
      <c r="CG24" s="29">
        <v>1.6001234694900002E-2</v>
      </c>
      <c r="CH24" s="29">
        <v>5.8959562378000001</v>
      </c>
      <c r="CI24" s="29">
        <v>8.17170588886</v>
      </c>
      <c r="CJ24" s="29">
        <v>8.4941915994699997</v>
      </c>
      <c r="CK24" s="29">
        <v>165.96587928599999</v>
      </c>
      <c r="CL24" s="29">
        <v>4.19380549137</v>
      </c>
      <c r="CM24" s="29">
        <v>2.87177818848</v>
      </c>
      <c r="CO24" s="55">
        <f t="shared" si="0"/>
        <v>9.6398848659524829E-4</v>
      </c>
      <c r="CP24" s="55">
        <f t="shared" si="1"/>
        <v>4.9519378585980486E-4</v>
      </c>
      <c r="CQ24" s="55">
        <f t="shared" si="2"/>
        <v>7.7678898673347525E-4</v>
      </c>
      <c r="CR24" s="55">
        <f t="shared" si="3"/>
        <v>1.0053063152916095E-3</v>
      </c>
      <c r="CS24" s="55">
        <f t="shared" si="4"/>
        <v>1.0428587793002552E-3</v>
      </c>
      <c r="CT24" s="55">
        <f t="shared" si="5"/>
        <v>7.5051020597512804E-4</v>
      </c>
      <c r="CU24" s="55">
        <f t="shared" si="6"/>
        <v>9.0992543497265903E-4</v>
      </c>
      <c r="CV24" s="55">
        <f t="shared" si="7"/>
        <v>8.0614416448584363E-4</v>
      </c>
      <c r="CW24" s="55">
        <f t="shared" si="8"/>
        <v>8.1380244085154459E-4</v>
      </c>
      <c r="CX24" s="55">
        <f t="shared" si="9"/>
        <v>8.0904954878400364E-4</v>
      </c>
      <c r="CY24" s="55">
        <f t="shared" si="10"/>
        <v>8.1896025099848879E-4</v>
      </c>
      <c r="CZ24" s="55">
        <f t="shared" si="11"/>
        <v>8.1372757315150248E-4</v>
      </c>
      <c r="DA24" s="55">
        <f t="shared" si="12"/>
        <v>8.0903955371022438E-4</v>
      </c>
      <c r="DB24" s="55">
        <f t="shared" si="13"/>
        <v>8.1268885309270715E-4</v>
      </c>
      <c r="DC24" s="55">
        <f t="shared" si="14"/>
        <v>8.0906189679933794E-4</v>
      </c>
      <c r="DD24" s="55">
        <f t="shared" si="15"/>
        <v>7.9748455678026631E-4</v>
      </c>
      <c r="DE24" s="55">
        <f t="shared" si="16"/>
        <v>8.0662558984907155E-4</v>
      </c>
      <c r="DF24" s="55">
        <f t="shared" si="17"/>
        <v>8.2455163235921152E-4</v>
      </c>
      <c r="DG24" s="55">
        <f t="shared" si="18"/>
        <v>8.1190250566976787E-4</v>
      </c>
      <c r="DH24" s="55">
        <f t="shared" si="19"/>
        <v>8.1215940044673785E-4</v>
      </c>
      <c r="DI24" s="55">
        <f t="shared" si="20"/>
        <v>8.0893013169270863E-4</v>
      </c>
    </row>
    <row r="25" spans="1:113" x14ac:dyDescent="0.3">
      <c r="A25" s="29" t="s">
        <v>24</v>
      </c>
      <c r="B25" s="27">
        <v>8334.7510839999995</v>
      </c>
      <c r="C25" s="27">
        <v>1574.2247440000001</v>
      </c>
      <c r="D25" s="27">
        <v>302.918024</v>
      </c>
      <c r="E25" s="27">
        <v>1348.8422075999999</v>
      </c>
      <c r="F25" s="27">
        <v>912.15728960000001</v>
      </c>
      <c r="G25" s="27">
        <v>118.5123392</v>
      </c>
      <c r="H25" s="27">
        <v>604.11902429999998</v>
      </c>
      <c r="I25" s="27">
        <v>83.714901999999995</v>
      </c>
      <c r="J25" s="27">
        <v>24.583206279999999</v>
      </c>
      <c r="K25" s="27">
        <v>41.294246680000001</v>
      </c>
      <c r="L25" s="29">
        <v>20.514871719999999</v>
      </c>
      <c r="M25" s="29">
        <v>195.25364160000001</v>
      </c>
      <c r="N25" s="29">
        <v>27.245628960000001</v>
      </c>
      <c r="O25" s="29">
        <v>14.027517720000001</v>
      </c>
      <c r="P25" s="29">
        <v>1.217473206</v>
      </c>
      <c r="Q25" s="29">
        <v>0.46393978800000002</v>
      </c>
      <c r="R25" s="29">
        <v>0.87017049000000002</v>
      </c>
      <c r="S25" s="29">
        <v>0.23177294400000001</v>
      </c>
      <c r="T25" s="29">
        <v>2.0877761960000001</v>
      </c>
      <c r="U25" s="29">
        <v>0.928024776</v>
      </c>
      <c r="V25" s="29">
        <v>7.4183122079999997</v>
      </c>
      <c r="W25" s="46"/>
      <c r="X25" s="29" t="s">
        <v>24</v>
      </c>
      <c r="Y25" s="29">
        <v>0</v>
      </c>
      <c r="Z25" s="29">
        <v>24.583794874300001</v>
      </c>
      <c r="AA25" s="29">
        <v>83.716703601500001</v>
      </c>
      <c r="AB25" s="29">
        <v>83.716703601500001</v>
      </c>
      <c r="AC25" s="29">
        <v>155.189907874</v>
      </c>
      <c r="AD25" s="29">
        <v>41.295131088700003</v>
      </c>
      <c r="AE25" s="29">
        <v>20.515337350500001</v>
      </c>
      <c r="AF25" s="29">
        <v>0</v>
      </c>
      <c r="AG25" s="29">
        <v>8334.9926816299994</v>
      </c>
      <c r="AH25" s="29">
        <v>56.193482842599998</v>
      </c>
      <c r="AI25" s="29">
        <v>0</v>
      </c>
      <c r="AJ25" s="29">
        <v>8.47662027296</v>
      </c>
      <c r="AK25" s="29">
        <v>0</v>
      </c>
      <c r="AL25" s="29">
        <v>195.25816978700001</v>
      </c>
      <c r="AM25" s="29">
        <v>195.25816978700001</v>
      </c>
      <c r="AN25" s="29">
        <v>0.92804554857300003</v>
      </c>
      <c r="AO25" s="29">
        <v>0</v>
      </c>
      <c r="AP25" s="29">
        <v>18.3939235484</v>
      </c>
      <c r="AQ25" s="29">
        <v>3.8605319794600002</v>
      </c>
      <c r="AR25" s="29">
        <v>4.5459074916900004</v>
      </c>
      <c r="AS25" s="29">
        <v>0</v>
      </c>
      <c r="AT25" s="29">
        <v>7.41848455435</v>
      </c>
      <c r="AU25" s="29">
        <v>1574.2414621200001</v>
      </c>
      <c r="AV25" s="29">
        <v>0</v>
      </c>
      <c r="AW25" s="29">
        <v>272.63199811700002</v>
      </c>
      <c r="AX25" s="29">
        <v>30.292404455300002</v>
      </c>
      <c r="AY25" s="29">
        <v>302.92440257300001</v>
      </c>
      <c r="AZ25" s="29">
        <v>0</v>
      </c>
      <c r="BA25" s="29">
        <v>29.546274584300001</v>
      </c>
      <c r="BB25" s="29">
        <v>1.21750120163</v>
      </c>
      <c r="BC25" s="29">
        <v>0.463950881777</v>
      </c>
      <c r="BD25" s="29">
        <v>0.87018958515599998</v>
      </c>
      <c r="BE25" s="29">
        <v>0.23177493891199999</v>
      </c>
      <c r="BF25" s="29">
        <v>2.0878283337100001</v>
      </c>
      <c r="BG25" s="29">
        <v>0.27365684511799998</v>
      </c>
      <c r="BH25" s="29">
        <v>108.810828407</v>
      </c>
      <c r="BI25" s="29">
        <v>0.30102260503400002</v>
      </c>
      <c r="BJ25" s="29">
        <v>82.553054069200002</v>
      </c>
      <c r="BK25" s="29">
        <v>99.428506206500003</v>
      </c>
      <c r="BL25" s="29">
        <v>9.12186249872E-2</v>
      </c>
      <c r="BM25" s="29">
        <v>0</v>
      </c>
      <c r="BN25" s="29">
        <v>64.218035728299995</v>
      </c>
      <c r="BO25" s="29">
        <v>1348.8351098099999</v>
      </c>
      <c r="BP25" s="29">
        <v>912.13905526799999</v>
      </c>
      <c r="BQ25" s="29">
        <v>436.69605454200001</v>
      </c>
      <c r="BR25" s="29">
        <v>0.73522231813600003</v>
      </c>
      <c r="BS25" s="29">
        <v>0</v>
      </c>
      <c r="BT25" s="29">
        <v>21.8013096245</v>
      </c>
      <c r="BU25" s="29">
        <v>5.9748520171899999</v>
      </c>
      <c r="BV25" s="29">
        <v>247.84157857400001</v>
      </c>
      <c r="BW25" s="29">
        <v>16.419401822699999</v>
      </c>
      <c r="BX25" s="29">
        <v>3.1926366875299999</v>
      </c>
      <c r="BY25" s="29">
        <v>354.11149631799998</v>
      </c>
      <c r="BZ25" s="29">
        <v>13.8441780045</v>
      </c>
      <c r="CA25" s="29">
        <v>0.13682837824899999</v>
      </c>
      <c r="CB25" s="29">
        <v>15.051113573</v>
      </c>
      <c r="CC25" s="29">
        <v>9.1218752304200006E-3</v>
      </c>
      <c r="CD25" s="29">
        <v>118.51334878900001</v>
      </c>
      <c r="CE25" s="29">
        <v>32.373410251099997</v>
      </c>
      <c r="CF25" s="29">
        <v>0</v>
      </c>
      <c r="CG25" s="29">
        <v>7.9334872688700001E-2</v>
      </c>
      <c r="CH25" s="29">
        <v>19.5961478316</v>
      </c>
      <c r="CI25" s="29">
        <v>27.246359245699999</v>
      </c>
      <c r="CJ25" s="29">
        <v>7.3853418991400002</v>
      </c>
      <c r="CK25" s="29">
        <v>604.13326751499994</v>
      </c>
      <c r="CL25" s="29">
        <v>14.027844073900001</v>
      </c>
      <c r="CM25" s="29">
        <v>7.1197267458400004</v>
      </c>
      <c r="CO25" s="55">
        <f t="shared" si="0"/>
        <v>2.8986784076092684E-5</v>
      </c>
      <c r="CP25" s="55">
        <f t="shared" si="1"/>
        <v>1.0619906759609689E-5</v>
      </c>
      <c r="CQ25" s="55">
        <f t="shared" si="2"/>
        <v>2.1057092990961565E-5</v>
      </c>
      <c r="CR25" s="55">
        <f t="shared" si="3"/>
        <v>-5.2621351556146924E-6</v>
      </c>
      <c r="CS25" s="55">
        <f t="shared" si="4"/>
        <v>-1.9990337420880712E-5</v>
      </c>
      <c r="CT25" s="55">
        <f t="shared" si="5"/>
        <v>8.5188513434212685E-6</v>
      </c>
      <c r="CU25" s="55">
        <f t="shared" si="6"/>
        <v>2.3576835734429543E-5</v>
      </c>
      <c r="CV25" s="55">
        <f t="shared" si="7"/>
        <v>2.1520678600397158E-5</v>
      </c>
      <c r="CW25" s="55">
        <f t="shared" si="8"/>
        <v>2.3942942726740525E-5</v>
      </c>
      <c r="CX25" s="55">
        <f t="shared" si="9"/>
        <v>2.1417237777852026E-5</v>
      </c>
      <c r="CY25" s="55">
        <f t="shared" si="10"/>
        <v>2.269721723624746E-5</v>
      </c>
      <c r="CZ25" s="55">
        <f t="shared" si="11"/>
        <v>2.319130625630977E-5</v>
      </c>
      <c r="DA25" s="55">
        <f t="shared" si="12"/>
        <v>2.6803774692444431E-5</v>
      </c>
      <c r="DB25" s="55">
        <f t="shared" si="13"/>
        <v>2.3265263784692082E-5</v>
      </c>
      <c r="DC25" s="55">
        <f t="shared" si="14"/>
        <v>2.299486334650349E-5</v>
      </c>
      <c r="DD25" s="55">
        <f t="shared" si="15"/>
        <v>2.3912105163056053E-5</v>
      </c>
      <c r="DE25" s="55">
        <f t="shared" si="16"/>
        <v>2.1944154874707025E-5</v>
      </c>
      <c r="DF25" s="55">
        <f t="shared" si="17"/>
        <v>8.6071823809628854E-6</v>
      </c>
      <c r="DG25" s="55">
        <f t="shared" si="18"/>
        <v>2.497284435942045E-5</v>
      </c>
      <c r="DH25" s="55">
        <f t="shared" si="19"/>
        <v>2.2383640541983267E-5</v>
      </c>
      <c r="DI25" s="55">
        <f t="shared" si="20"/>
        <v>2.323255548808474E-5</v>
      </c>
    </row>
    <row r="26" spans="1:113" x14ac:dyDescent="0.3">
      <c r="A26" s="29" t="s">
        <v>25</v>
      </c>
      <c r="B26" s="27">
        <v>13385.9123</v>
      </c>
      <c r="C26" s="27">
        <v>1370.0620100000001</v>
      </c>
      <c r="D26" s="27">
        <v>357.08347300000003</v>
      </c>
      <c r="E26" s="27">
        <v>2245.522798</v>
      </c>
      <c r="F26" s="27">
        <v>1639.932147</v>
      </c>
      <c r="G26" s="27">
        <v>82.554631000000001</v>
      </c>
      <c r="H26" s="27">
        <v>826.66804393999996</v>
      </c>
      <c r="I26" s="27">
        <v>112.4256675</v>
      </c>
      <c r="J26" s="27">
        <v>32.941171799999999</v>
      </c>
      <c r="K26" s="27">
        <v>55.421525299999999</v>
      </c>
      <c r="L26" s="29">
        <v>27.6129107</v>
      </c>
      <c r="M26" s="29">
        <v>261.89095099999997</v>
      </c>
      <c r="N26" s="29">
        <v>36.6156121</v>
      </c>
      <c r="O26" s="29">
        <v>18.805811899999998</v>
      </c>
      <c r="P26" s="29">
        <v>1.6338034340000001</v>
      </c>
      <c r="Q26" s="29">
        <v>0.62257632650000005</v>
      </c>
      <c r="R26" s="29">
        <v>1.1675193690000001</v>
      </c>
      <c r="S26" s="29">
        <v>0.31153151000000001</v>
      </c>
      <c r="T26" s="29">
        <v>2.8017847095000001</v>
      </c>
      <c r="U26" s="29">
        <v>1.24496904</v>
      </c>
      <c r="V26" s="29">
        <v>9.9597623199999994</v>
      </c>
      <c r="W26" s="46"/>
      <c r="X26" s="29" t="s">
        <v>25</v>
      </c>
      <c r="Y26" s="29">
        <v>0</v>
      </c>
      <c r="Z26" s="29">
        <v>32.9506129739</v>
      </c>
      <c r="AA26" s="29">
        <v>112.456998066</v>
      </c>
      <c r="AB26" s="29">
        <v>112.456998066</v>
      </c>
      <c r="AC26" s="29">
        <v>204.176846547</v>
      </c>
      <c r="AD26" s="29">
        <v>55.437280721199997</v>
      </c>
      <c r="AE26" s="29">
        <v>27.6209840374</v>
      </c>
      <c r="AF26" s="29">
        <v>0</v>
      </c>
      <c r="AG26" s="29">
        <v>13389.8405748</v>
      </c>
      <c r="AH26" s="29">
        <v>74.592729057499994</v>
      </c>
      <c r="AI26" s="29">
        <v>0</v>
      </c>
      <c r="AJ26" s="29">
        <v>11.394393516299999</v>
      </c>
      <c r="AK26" s="29">
        <v>0</v>
      </c>
      <c r="AL26" s="8">
        <v>261.96607609699998</v>
      </c>
      <c r="AM26" s="8">
        <v>261.96607609699998</v>
      </c>
      <c r="AN26" s="8">
        <v>1.2453247296500001</v>
      </c>
      <c r="AO26" s="8">
        <v>0</v>
      </c>
      <c r="AP26" s="8">
        <v>24.095184965400001</v>
      </c>
      <c r="AQ26" s="8">
        <v>5.0709398092400004</v>
      </c>
      <c r="AR26" s="8">
        <v>6.1412977994900002</v>
      </c>
      <c r="AS26" s="8">
        <v>0</v>
      </c>
      <c r="AT26" s="8">
        <v>9.9626218112899991</v>
      </c>
      <c r="AU26" s="8">
        <v>1370.4013247</v>
      </c>
      <c r="AV26" s="8">
        <v>0</v>
      </c>
      <c r="AW26" s="8">
        <v>321.46433923000001</v>
      </c>
      <c r="AX26" s="8">
        <v>35.718251961299998</v>
      </c>
      <c r="AY26" s="8">
        <v>357.18259119099997</v>
      </c>
      <c r="AZ26" s="8">
        <v>0</v>
      </c>
      <c r="BA26" s="8">
        <v>39.280700443400001</v>
      </c>
      <c r="BB26" s="8">
        <v>1.6342642763999999</v>
      </c>
      <c r="BC26" s="8">
        <v>0.62274571827699998</v>
      </c>
      <c r="BD26" s="8">
        <v>1.1678498983900001</v>
      </c>
      <c r="BE26" s="8">
        <v>0.311622707773</v>
      </c>
      <c r="BF26" s="8">
        <v>2.8025887595499999</v>
      </c>
      <c r="BG26" s="8">
        <v>0.492130866803</v>
      </c>
      <c r="BH26" s="8">
        <v>160.60821838999999</v>
      </c>
      <c r="BI26" s="8">
        <v>0.541340521475</v>
      </c>
      <c r="BJ26" s="8">
        <v>148.458368544</v>
      </c>
      <c r="BK26" s="8">
        <v>178.80622285699999</v>
      </c>
      <c r="BL26" s="8">
        <v>0.164042355995</v>
      </c>
      <c r="BM26" s="8">
        <v>0</v>
      </c>
      <c r="BN26" s="8">
        <v>115.485911071</v>
      </c>
      <c r="BO26" s="8">
        <v>2246.1051460100002</v>
      </c>
      <c r="BP26" s="8">
        <v>1640.33583079</v>
      </c>
      <c r="BQ26" s="29">
        <v>605.76931521500001</v>
      </c>
      <c r="BR26" s="29">
        <v>1.3221842447200001</v>
      </c>
      <c r="BS26" s="29">
        <v>0</v>
      </c>
      <c r="BT26" s="29">
        <v>39.2061027803</v>
      </c>
      <c r="BU26" s="29">
        <v>10.7447977696</v>
      </c>
      <c r="BV26" s="29">
        <v>445.70331266099998</v>
      </c>
      <c r="BW26" s="29">
        <v>29.527625454300001</v>
      </c>
      <c r="BX26" s="29">
        <v>5.7415047589199997</v>
      </c>
      <c r="BY26" s="29">
        <v>636.81278223699996</v>
      </c>
      <c r="BZ26" s="29">
        <v>17.9824194931</v>
      </c>
      <c r="CA26" s="29">
        <v>0.24606617647199999</v>
      </c>
      <c r="CB26" s="29">
        <v>27.0670342471</v>
      </c>
      <c r="CC26" s="29">
        <v>1.6404248849300002E-2</v>
      </c>
      <c r="CD26" s="29">
        <v>82.575585690500006</v>
      </c>
      <c r="CE26" s="29">
        <v>43.705478608200004</v>
      </c>
      <c r="CF26" s="29">
        <v>0</v>
      </c>
      <c r="CG26" s="29">
        <v>0.10085542215399999</v>
      </c>
      <c r="CH26" s="29">
        <v>27.506433697199999</v>
      </c>
      <c r="CI26" s="29">
        <v>36.626069829000002</v>
      </c>
      <c r="CJ26" s="29">
        <v>18.741965497199999</v>
      </c>
      <c r="CK26" s="29">
        <v>826.90491934700003</v>
      </c>
      <c r="CL26" s="29">
        <v>18.811179837299999</v>
      </c>
      <c r="CM26" s="29">
        <v>10.968064677199999</v>
      </c>
      <c r="CO26" s="55">
        <f t="shared" si="0"/>
        <v>2.9346335998335421E-4</v>
      </c>
      <c r="CP26" s="55">
        <f t="shared" si="1"/>
        <v>2.4766375355516327E-4</v>
      </c>
      <c r="CQ26" s="55">
        <f t="shared" si="2"/>
        <v>2.7757708909688307E-4</v>
      </c>
      <c r="CR26" s="55">
        <f t="shared" si="3"/>
        <v>2.5933738482590096E-4</v>
      </c>
      <c r="CS26" s="55">
        <f t="shared" si="4"/>
        <v>2.46158836960746E-4</v>
      </c>
      <c r="CT26" s="55">
        <f t="shared" si="5"/>
        <v>2.5382816501239421E-4</v>
      </c>
      <c r="CU26" s="55">
        <f t="shared" si="6"/>
        <v>2.8654235365273539E-4</v>
      </c>
      <c r="CV26" s="55">
        <f t="shared" si="7"/>
        <v>2.7867805187809148E-4</v>
      </c>
      <c r="CW26" s="55">
        <f t="shared" si="8"/>
        <v>2.8660710545824834E-4</v>
      </c>
      <c r="CX26" s="55">
        <f t="shared" si="9"/>
        <v>2.8428342804917269E-4</v>
      </c>
      <c r="CY26" s="55">
        <f t="shared" si="10"/>
        <v>2.9237545754273009E-4</v>
      </c>
      <c r="CZ26" s="55">
        <f t="shared" si="11"/>
        <v>2.8685640612306404E-4</v>
      </c>
      <c r="DA26" s="55">
        <f t="shared" si="12"/>
        <v>2.8560847136575119E-4</v>
      </c>
      <c r="DB26" s="55">
        <f t="shared" si="13"/>
        <v>2.8544033772882985E-4</v>
      </c>
      <c r="DC26" s="55">
        <f t="shared" si="14"/>
        <v>2.8206722449567541E-4</v>
      </c>
      <c r="DD26" s="55">
        <f t="shared" si="15"/>
        <v>2.7208194367462436E-4</v>
      </c>
      <c r="DE26" s="55">
        <f t="shared" si="16"/>
        <v>2.8310398848723558E-4</v>
      </c>
      <c r="DF26" s="55">
        <f t="shared" si="17"/>
        <v>2.9274012442588761E-4</v>
      </c>
      <c r="DG26" s="55">
        <f t="shared" si="18"/>
        <v>2.8697781356056299E-4</v>
      </c>
      <c r="DH26" s="55">
        <f t="shared" si="19"/>
        <v>2.8570160266804841E-4</v>
      </c>
      <c r="DI26" s="55">
        <f t="shared" si="20"/>
        <v>2.8710437037816162E-4</v>
      </c>
    </row>
    <row r="27" spans="1:113" x14ac:dyDescent="0.3">
      <c r="A27" s="29" t="s">
        <v>26</v>
      </c>
      <c r="B27" s="27">
        <v>8727.7999999999993</v>
      </c>
      <c r="C27" s="27">
        <v>880.1</v>
      </c>
      <c r="D27" s="27">
        <v>240.72200000000001</v>
      </c>
      <c r="E27" s="27">
        <v>1450.19</v>
      </c>
      <c r="F27" s="27">
        <v>1039.6600000000001</v>
      </c>
      <c r="G27" s="27">
        <v>52.659500000000001</v>
      </c>
      <c r="H27" s="27">
        <v>547.53</v>
      </c>
      <c r="I27" s="27">
        <v>77.116</v>
      </c>
      <c r="J27" s="27">
        <v>22.634499999999999</v>
      </c>
      <c r="K27" s="27">
        <v>38.054200000000002</v>
      </c>
      <c r="L27" s="29">
        <v>18.888999999999999</v>
      </c>
      <c r="M27" s="29">
        <v>180.084</v>
      </c>
      <c r="N27" s="29">
        <v>25.060700000000001</v>
      </c>
      <c r="O27" s="29">
        <v>12.8881</v>
      </c>
      <c r="P27" s="29">
        <v>1.1207199999999999</v>
      </c>
      <c r="Q27" s="29">
        <v>0.4267841</v>
      </c>
      <c r="R27" s="29">
        <v>0.80071700000000001</v>
      </c>
      <c r="S27" s="29">
        <v>0.213641</v>
      </c>
      <c r="T27" s="29">
        <v>1.9213880999999999</v>
      </c>
      <c r="U27" s="29">
        <v>0.85367000000000004</v>
      </c>
      <c r="V27" s="29">
        <v>6.8315000000000001</v>
      </c>
      <c r="W27" s="46"/>
      <c r="X27" s="29" t="s">
        <v>26</v>
      </c>
      <c r="Y27" s="29">
        <v>0</v>
      </c>
      <c r="Z27" s="29">
        <v>22.641361570600001</v>
      </c>
      <c r="AA27" s="29">
        <v>77.139575344500003</v>
      </c>
      <c r="AB27" s="29">
        <v>77.139575344500003</v>
      </c>
      <c r="AC27" s="29">
        <v>134.64800475000001</v>
      </c>
      <c r="AD27" s="29">
        <v>38.065757153200003</v>
      </c>
      <c r="AE27" s="29">
        <v>18.894688288299999</v>
      </c>
      <c r="AF27" s="29">
        <v>0</v>
      </c>
      <c r="AG27" s="29">
        <v>8730.7324221599993</v>
      </c>
      <c r="AH27" s="29">
        <v>49.241108047099999</v>
      </c>
      <c r="AI27" s="29">
        <v>0</v>
      </c>
      <c r="AJ27" s="29">
        <v>7.5322053095800001</v>
      </c>
      <c r="AK27" s="29">
        <v>0</v>
      </c>
      <c r="AL27" s="8">
        <v>180.13824888600001</v>
      </c>
      <c r="AM27" s="8">
        <v>180.13824888600001</v>
      </c>
      <c r="AN27" s="8">
        <v>0.85392973642100001</v>
      </c>
      <c r="AO27" s="8">
        <v>0</v>
      </c>
      <c r="AP27" s="8">
        <v>15.882356254599999</v>
      </c>
      <c r="AQ27" s="8">
        <v>3.3435222373100002</v>
      </c>
      <c r="AR27" s="8">
        <v>4.0619833133499998</v>
      </c>
      <c r="AS27" s="8">
        <v>0</v>
      </c>
      <c r="AT27" s="8">
        <v>6.8335506377100002</v>
      </c>
      <c r="AU27" s="8">
        <v>880.30136885000002</v>
      </c>
      <c r="AV27" s="8">
        <v>0</v>
      </c>
      <c r="AW27" s="8">
        <v>216.71236592299999</v>
      </c>
      <c r="AX27" s="8">
        <v>24.0791271372</v>
      </c>
      <c r="AY27" s="8">
        <v>240.79149305999999</v>
      </c>
      <c r="AZ27" s="8">
        <v>0</v>
      </c>
      <c r="BA27" s="8">
        <v>25.934682919099998</v>
      </c>
      <c r="BB27" s="8">
        <v>1.1210633964400001</v>
      </c>
      <c r="BC27" s="8">
        <v>0.42691074433499998</v>
      </c>
      <c r="BD27" s="8">
        <v>0.80095750965900003</v>
      </c>
      <c r="BE27" s="8">
        <v>0.21370482713</v>
      </c>
      <c r="BF27" s="8">
        <v>1.9219619544</v>
      </c>
      <c r="BG27" s="8">
        <v>0.31201200637100002</v>
      </c>
      <c r="BH27" s="8">
        <v>107.21269776600001</v>
      </c>
      <c r="BI27" s="8">
        <v>0.34321081036399997</v>
      </c>
      <c r="BJ27" s="8">
        <v>94.123124169799993</v>
      </c>
      <c r="BK27" s="8">
        <v>113.363794265</v>
      </c>
      <c r="BL27" s="8">
        <v>0.104004123415</v>
      </c>
      <c r="BM27" s="8">
        <v>0</v>
      </c>
      <c r="BN27" s="29">
        <v>73.218445410800001</v>
      </c>
      <c r="BO27" s="29">
        <v>1450.64334676</v>
      </c>
      <c r="BP27" s="29">
        <v>1039.97847884</v>
      </c>
      <c r="BQ27" s="29">
        <v>410.66486791599999</v>
      </c>
      <c r="BR27" s="29">
        <v>0.83826453700199999</v>
      </c>
      <c r="BS27" s="29">
        <v>0</v>
      </c>
      <c r="BT27" s="29">
        <v>24.8568293127</v>
      </c>
      <c r="BU27" s="29">
        <v>6.8122220054299998</v>
      </c>
      <c r="BV27" s="29">
        <v>282.57739766399999</v>
      </c>
      <c r="BW27" s="29">
        <v>18.720631844700002</v>
      </c>
      <c r="BX27" s="29">
        <v>3.6401245611399999</v>
      </c>
      <c r="BY27" s="29">
        <v>403.74144656300001</v>
      </c>
      <c r="BZ27" s="29">
        <v>11.841689901100001</v>
      </c>
      <c r="CA27" s="29">
        <v>0.15600558320499999</v>
      </c>
      <c r="CB27" s="29">
        <v>17.160565573700001</v>
      </c>
      <c r="CC27" s="29">
        <v>1.0400411162E-2</v>
      </c>
      <c r="CD27" s="29">
        <v>52.6724645579</v>
      </c>
      <c r="CE27" s="29">
        <v>28.905382114599998</v>
      </c>
      <c r="CF27" s="29">
        <v>0</v>
      </c>
      <c r="CG27" s="29">
        <v>6.6248812331300005E-2</v>
      </c>
      <c r="CH27" s="29">
        <v>18.2678568591</v>
      </c>
      <c r="CI27" s="29">
        <v>25.068351656099999</v>
      </c>
      <c r="CJ27" s="29">
        <v>13.0299612317</v>
      </c>
      <c r="CK27" s="29">
        <v>547.70317608899995</v>
      </c>
      <c r="CL27" s="29">
        <v>12.8920204474</v>
      </c>
      <c r="CM27" s="29">
        <v>7.3520042893499999</v>
      </c>
      <c r="CO27" s="55">
        <f t="shared" si="0"/>
        <v>3.3598640665459653E-4</v>
      </c>
      <c r="CP27" s="55">
        <f t="shared" si="1"/>
        <v>2.2880223838199566E-4</v>
      </c>
      <c r="CQ27" s="55">
        <f t="shared" si="2"/>
        <v>2.8868595309105525E-4</v>
      </c>
      <c r="CR27" s="55">
        <f t="shared" si="3"/>
        <v>3.1261197498254106E-4</v>
      </c>
      <c r="CS27" s="55">
        <f t="shared" si="4"/>
        <v>3.0632980012686633E-4</v>
      </c>
      <c r="CT27" s="55">
        <f t="shared" si="5"/>
        <v>2.4619599312561641E-4</v>
      </c>
      <c r="CU27" s="55">
        <f t="shared" si="6"/>
        <v>3.1628602816280476E-4</v>
      </c>
      <c r="CV27" s="55">
        <f t="shared" si="7"/>
        <v>3.0571275092072814E-4</v>
      </c>
      <c r="CW27" s="55">
        <f t="shared" si="8"/>
        <v>3.0314655061970436E-4</v>
      </c>
      <c r="CX27" s="55">
        <f t="shared" si="9"/>
        <v>3.0370243494809597E-4</v>
      </c>
      <c r="CY27" s="55">
        <f t="shared" si="10"/>
        <v>3.0114290327704014E-4</v>
      </c>
      <c r="CZ27" s="55">
        <f t="shared" si="11"/>
        <v>3.0124212034389811E-4</v>
      </c>
      <c r="DA27" s="55">
        <f t="shared" si="12"/>
        <v>3.0532491510605868E-4</v>
      </c>
      <c r="DB27" s="55">
        <f t="shared" si="13"/>
        <v>3.0419126170657632E-4</v>
      </c>
      <c r="DC27" s="55">
        <f t="shared" si="14"/>
        <v>3.0640698836475056E-4</v>
      </c>
      <c r="DD27" s="55">
        <f t="shared" si="15"/>
        <v>2.9674098683615742E-4</v>
      </c>
      <c r="DE27" s="55">
        <f t="shared" si="16"/>
        <v>3.0036786904739259E-4</v>
      </c>
      <c r="DF27" s="55">
        <f t="shared" si="17"/>
        <v>2.9875880565995893E-4</v>
      </c>
      <c r="DG27" s="55">
        <f t="shared" si="18"/>
        <v>2.9866657340077099E-4</v>
      </c>
      <c r="DH27" s="55">
        <f t="shared" si="19"/>
        <v>3.0425857884190319E-4</v>
      </c>
      <c r="DI27" s="55">
        <f t="shared" si="20"/>
        <v>3.0017385786430871E-4</v>
      </c>
    </row>
    <row r="28" spans="1:113" x14ac:dyDescent="0.3">
      <c r="A28" s="29" t="s">
        <v>27</v>
      </c>
      <c r="B28" s="27">
        <v>3704.4</v>
      </c>
      <c r="C28" s="27">
        <v>254.94</v>
      </c>
      <c r="D28" s="27">
        <v>87.78</v>
      </c>
      <c r="E28" s="27">
        <v>642.6</v>
      </c>
      <c r="F28" s="27">
        <v>474.6</v>
      </c>
      <c r="G28" s="27">
        <v>16.295999999999999</v>
      </c>
      <c r="H28" s="27">
        <v>217.56</v>
      </c>
      <c r="I28" s="27">
        <v>29.4</v>
      </c>
      <c r="J28" s="27">
        <v>8.61</v>
      </c>
      <c r="K28" s="27">
        <v>14.49</v>
      </c>
      <c r="L28" s="29">
        <v>7.2240000000000002</v>
      </c>
      <c r="M28" s="29">
        <v>68.459999999999994</v>
      </c>
      <c r="N28" s="29">
        <v>9.5760000000000005</v>
      </c>
      <c r="O28" s="29">
        <v>4.9139999999999997</v>
      </c>
      <c r="P28" s="29">
        <v>0.42714000000000002</v>
      </c>
      <c r="Q28" s="29">
        <v>0.16275000000000001</v>
      </c>
      <c r="R28" s="29">
        <v>0.30521399999999999</v>
      </c>
      <c r="S28" s="29">
        <v>8.1479999999999997E-2</v>
      </c>
      <c r="T28" s="29">
        <v>0.73260599999999998</v>
      </c>
      <c r="U28" s="29">
        <v>0.32550000000000001</v>
      </c>
      <c r="V28" s="29">
        <v>2.6040000000000001</v>
      </c>
      <c r="W28" s="46"/>
      <c r="X28" s="29" t="s">
        <v>27</v>
      </c>
      <c r="Y28" s="29">
        <v>0</v>
      </c>
      <c r="Z28" s="29">
        <v>8.6116958381199993</v>
      </c>
      <c r="AA28" s="29">
        <v>29.405583980999999</v>
      </c>
      <c r="AB28" s="29">
        <v>29.405583980999999</v>
      </c>
      <c r="AC28" s="29">
        <v>57.353063407100002</v>
      </c>
      <c r="AD28" s="29">
        <v>14.4928329</v>
      </c>
      <c r="AE28" s="29">
        <v>7.2254624531099996</v>
      </c>
      <c r="AF28" s="29">
        <v>0</v>
      </c>
      <c r="AG28" s="29">
        <v>3705.1331756999998</v>
      </c>
      <c r="AH28" s="29">
        <v>20.650414677600001</v>
      </c>
      <c r="AI28" s="29">
        <v>0</v>
      </c>
      <c r="AJ28" s="29">
        <v>3.0899533199600002</v>
      </c>
      <c r="AK28" s="29">
        <v>0</v>
      </c>
      <c r="AL28" s="8">
        <v>68.473517762300006</v>
      </c>
      <c r="AM28" s="8">
        <v>68.473517762300006</v>
      </c>
      <c r="AN28" s="8">
        <v>0.32556391310999999</v>
      </c>
      <c r="AO28" s="8">
        <v>0</v>
      </c>
      <c r="AP28" s="8">
        <v>6.8162031660900002</v>
      </c>
      <c r="AQ28" s="8">
        <v>1.42815195379</v>
      </c>
      <c r="AR28" s="8">
        <v>1.65165936565</v>
      </c>
      <c r="AS28" s="8">
        <v>0</v>
      </c>
      <c r="AT28" s="8">
        <v>2.6045161185499999</v>
      </c>
      <c r="AU28" s="8">
        <v>254.99052541699999</v>
      </c>
      <c r="AV28" s="8">
        <v>0</v>
      </c>
      <c r="AW28" s="8">
        <v>79.017613827399998</v>
      </c>
      <c r="AX28" s="8">
        <v>8.7797403572599997</v>
      </c>
      <c r="AY28" s="8">
        <v>87.797354184599996</v>
      </c>
      <c r="AZ28" s="8">
        <v>0</v>
      </c>
      <c r="BA28" s="8">
        <v>10.847167616</v>
      </c>
      <c r="BB28" s="8">
        <v>0.42722269856799999</v>
      </c>
      <c r="BC28" s="8">
        <v>0.16277977673800001</v>
      </c>
      <c r="BD28" s="8">
        <v>0.305273118934</v>
      </c>
      <c r="BE28" s="8">
        <v>8.1496323418000005E-2</v>
      </c>
      <c r="BF28" s="8">
        <v>0.73274962482799999</v>
      </c>
      <c r="BG28" s="8">
        <v>0.142409076429</v>
      </c>
      <c r="BH28" s="8">
        <v>37.131857663300003</v>
      </c>
      <c r="BI28" s="8">
        <v>0.15664929093800001</v>
      </c>
      <c r="BJ28" s="8">
        <v>42.9597878051</v>
      </c>
      <c r="BK28" s="8">
        <v>51.741627452000003</v>
      </c>
      <c r="BL28" s="8">
        <v>4.74694738118E-2</v>
      </c>
      <c r="BM28" s="8">
        <v>0</v>
      </c>
      <c r="BN28" s="8">
        <v>33.418457977099997</v>
      </c>
      <c r="BO28" s="8">
        <v>642.70149724199996</v>
      </c>
      <c r="BP28" s="8">
        <v>474.66828791900002</v>
      </c>
      <c r="BQ28" s="29">
        <v>168.03320932299999</v>
      </c>
      <c r="BR28" s="29">
        <v>0.38260354613399999</v>
      </c>
      <c r="BS28" s="29">
        <v>0</v>
      </c>
      <c r="BT28" s="29">
        <v>11.3451735864</v>
      </c>
      <c r="BU28" s="29">
        <v>3.1092502741999999</v>
      </c>
      <c r="BV28" s="29">
        <v>128.97434051499999</v>
      </c>
      <c r="BW28" s="29">
        <v>8.5444890071999993</v>
      </c>
      <c r="BX28" s="29">
        <v>1.6614358813300001</v>
      </c>
      <c r="BY28" s="29">
        <v>184.27618446100001</v>
      </c>
      <c r="BZ28" s="29">
        <v>5.1572450223799997</v>
      </c>
      <c r="CA28" s="29">
        <v>7.1204678869199997E-2</v>
      </c>
      <c r="CB28" s="29">
        <v>7.8324579440799997</v>
      </c>
      <c r="CC28" s="29">
        <v>4.7469498503599997E-3</v>
      </c>
      <c r="CD28" s="29">
        <v>16.2993197286</v>
      </c>
      <c r="CE28" s="29">
        <v>11.7673766599</v>
      </c>
      <c r="CF28" s="29">
        <v>0</v>
      </c>
      <c r="CG28" s="29">
        <v>2.9942241465600001E-2</v>
      </c>
      <c r="CH28" s="29">
        <v>6.9374852927899999</v>
      </c>
      <c r="CI28" s="29">
        <v>9.5778773218400008</v>
      </c>
      <c r="CJ28" s="29">
        <v>1.13617730637</v>
      </c>
      <c r="CK28" s="29">
        <v>217.60304778</v>
      </c>
      <c r="CL28" s="29">
        <v>4.9149747512799999</v>
      </c>
      <c r="CM28" s="29">
        <v>2.3485731107399999</v>
      </c>
      <c r="CO28" s="55">
        <f t="shared" si="0"/>
        <v>1.9792022999668492E-4</v>
      </c>
      <c r="CP28" s="55">
        <f t="shared" si="1"/>
        <v>1.9818552208358318E-4</v>
      </c>
      <c r="CQ28" s="55">
        <f t="shared" si="2"/>
        <v>1.9770089542031142E-4</v>
      </c>
      <c r="CR28" s="55">
        <f t="shared" si="3"/>
        <v>1.5794777777767928E-4</v>
      </c>
      <c r="CS28" s="55">
        <f t="shared" si="4"/>
        <v>1.438852064896743E-4</v>
      </c>
      <c r="CT28" s="55">
        <f t="shared" si="5"/>
        <v>2.0371432253320267E-4</v>
      </c>
      <c r="CU28" s="55">
        <f t="shared" si="6"/>
        <v>1.9786624379479167E-4</v>
      </c>
      <c r="CV28" s="55">
        <f t="shared" si="7"/>
        <v>1.89931326530643E-4</v>
      </c>
      <c r="CW28" s="55">
        <f t="shared" si="8"/>
        <v>1.9696145412309509E-4</v>
      </c>
      <c r="CX28" s="55">
        <f t="shared" si="9"/>
        <v>1.9550724637678281E-4</v>
      </c>
      <c r="CY28" s="55">
        <f t="shared" si="10"/>
        <v>2.0244367524908265E-4</v>
      </c>
      <c r="CZ28" s="55">
        <f t="shared" si="11"/>
        <v>1.9745489775068337E-4</v>
      </c>
      <c r="DA28" s="55">
        <f t="shared" si="12"/>
        <v>1.96044469507136E-4</v>
      </c>
      <c r="DB28" s="55">
        <f t="shared" si="13"/>
        <v>1.9836208384213294E-4</v>
      </c>
      <c r="DC28" s="55">
        <f t="shared" si="14"/>
        <v>1.9360998267540513E-4</v>
      </c>
      <c r="DD28" s="55">
        <f t="shared" si="15"/>
        <v>1.8295998771123548E-4</v>
      </c>
      <c r="DE28" s="55">
        <f t="shared" si="16"/>
        <v>1.9369666529062596E-4</v>
      </c>
      <c r="DF28" s="55">
        <f t="shared" si="17"/>
        <v>2.0033649975464225E-4</v>
      </c>
      <c r="DG28" s="55">
        <f t="shared" si="18"/>
        <v>1.9604648064581884E-4</v>
      </c>
      <c r="DH28" s="55">
        <f t="shared" si="19"/>
        <v>1.9635364055293431E-4</v>
      </c>
      <c r="DI28" s="55">
        <f t="shared" si="20"/>
        <v>1.9820220814123572E-4</v>
      </c>
    </row>
    <row r="29" spans="1:113" x14ac:dyDescent="0.3">
      <c r="A29" s="29" t="s">
        <v>28</v>
      </c>
      <c r="B29" s="27">
        <v>121.94</v>
      </c>
      <c r="C29" s="27">
        <v>9.9550000000000001</v>
      </c>
      <c r="D29" s="27">
        <v>3.2040000000000002</v>
      </c>
      <c r="E29" s="27">
        <v>20.483000000000001</v>
      </c>
      <c r="F29" s="27">
        <v>14.97</v>
      </c>
      <c r="G29" s="27">
        <v>0.72260000000000002</v>
      </c>
      <c r="H29" s="27">
        <v>7.6459999999999999</v>
      </c>
      <c r="I29" s="27">
        <v>1.0269999999999999</v>
      </c>
      <c r="J29" s="27">
        <v>0.30199999999999999</v>
      </c>
      <c r="K29" s="27">
        <v>0.50690000000000002</v>
      </c>
      <c r="L29" s="29">
        <v>0.25140000000000001</v>
      </c>
      <c r="M29" s="29">
        <v>2.4009999999999998</v>
      </c>
      <c r="N29" s="29">
        <v>0.33500000000000002</v>
      </c>
      <c r="O29" s="29">
        <v>0.17230999999999999</v>
      </c>
      <c r="P29" s="29">
        <v>1.4943E-2</v>
      </c>
      <c r="Q29" s="29">
        <v>5.6927999999999996E-3</v>
      </c>
      <c r="R29" s="29">
        <v>1.06848E-2</v>
      </c>
      <c r="S29" s="29">
        <v>2.8440000000000002E-3</v>
      </c>
      <c r="T29" s="29">
        <v>2.5616799999999999E-2</v>
      </c>
      <c r="U29" s="29">
        <v>1.1391999999999999E-2</v>
      </c>
      <c r="V29" s="29">
        <v>9.1039999999999996E-2</v>
      </c>
      <c r="W29" s="46"/>
      <c r="X29" s="29" t="s">
        <v>28</v>
      </c>
      <c r="Y29" s="29">
        <v>0</v>
      </c>
      <c r="Z29" s="29">
        <v>0.30200134208099999</v>
      </c>
      <c r="AA29" s="29">
        <v>1.0270029301400001</v>
      </c>
      <c r="AB29" s="29">
        <v>1.0270029301400001</v>
      </c>
      <c r="AC29" s="29">
        <v>1.97932224971</v>
      </c>
      <c r="AD29" s="29">
        <v>0.50689791079900004</v>
      </c>
      <c r="AE29" s="29">
        <v>0.251401215457</v>
      </c>
      <c r="AF29" s="29">
        <v>0</v>
      </c>
      <c r="AG29" s="29">
        <v>121.93996990700001</v>
      </c>
      <c r="AH29" s="29">
        <v>0.71547873322</v>
      </c>
      <c r="AI29" s="29">
        <v>0</v>
      </c>
      <c r="AJ29" s="29">
        <v>0.107665636198</v>
      </c>
      <c r="AK29" s="29">
        <v>0</v>
      </c>
      <c r="AL29" s="8">
        <v>2.4010149066799999</v>
      </c>
      <c r="AM29" s="8">
        <v>2.4010149066799999</v>
      </c>
      <c r="AN29" s="8">
        <v>1.13919686172E-2</v>
      </c>
      <c r="AO29" s="8">
        <v>0</v>
      </c>
      <c r="AP29" s="8">
        <v>0.23479145800599999</v>
      </c>
      <c r="AQ29" s="8">
        <v>4.9252634012000002E-2</v>
      </c>
      <c r="AR29" s="8">
        <v>5.7682655703100001E-2</v>
      </c>
      <c r="AS29" s="8">
        <v>0</v>
      </c>
      <c r="AT29" s="8">
        <v>9.1040173448600006E-2</v>
      </c>
      <c r="AU29" s="8">
        <v>9.9550006889400002</v>
      </c>
      <c r="AV29" s="8">
        <v>0</v>
      </c>
      <c r="AW29" s="8">
        <v>2.8836072686400001</v>
      </c>
      <c r="AX29" s="8">
        <v>0.32039904980799999</v>
      </c>
      <c r="AY29" s="8">
        <v>3.2040063184499998</v>
      </c>
      <c r="AZ29" s="8">
        <v>0</v>
      </c>
      <c r="BA29" s="8">
        <v>0.37608346291</v>
      </c>
      <c r="BB29" s="8">
        <v>1.49427565491E-2</v>
      </c>
      <c r="BC29" s="8">
        <v>5.6928626465400003E-3</v>
      </c>
      <c r="BD29" s="8">
        <v>1.0684815996700001E-2</v>
      </c>
      <c r="BE29" s="8">
        <v>2.84404041072E-3</v>
      </c>
      <c r="BF29" s="8">
        <v>2.5616793928500001E-2</v>
      </c>
      <c r="BG29" s="8">
        <v>4.4909781356600002E-3</v>
      </c>
      <c r="BH29" s="8">
        <v>1.3555852348699999</v>
      </c>
      <c r="BI29" s="8">
        <v>4.9401213644400003E-3</v>
      </c>
      <c r="BJ29" s="8">
        <v>1.35478485645</v>
      </c>
      <c r="BK29" s="8">
        <v>1.6317292503700001</v>
      </c>
      <c r="BL29" s="8">
        <v>1.4969938876899999E-3</v>
      </c>
      <c r="BM29" s="8">
        <v>0</v>
      </c>
      <c r="BN29" s="8">
        <v>1.0538873548400001</v>
      </c>
      <c r="BO29" s="8">
        <v>20.482185286100002</v>
      </c>
      <c r="BP29" s="29">
        <v>14.9691867246</v>
      </c>
      <c r="BQ29" s="29">
        <v>5.5129985614799999</v>
      </c>
      <c r="BR29" s="29">
        <v>1.2065691121399999E-2</v>
      </c>
      <c r="BS29" s="29">
        <v>0</v>
      </c>
      <c r="BT29" s="29">
        <v>0.357783010081</v>
      </c>
      <c r="BU29" s="29">
        <v>9.8053616406800007E-2</v>
      </c>
      <c r="BV29" s="29">
        <v>4.0673474539400001</v>
      </c>
      <c r="BW29" s="29">
        <v>0.26945911804099998</v>
      </c>
      <c r="BX29" s="29">
        <v>5.2395079283699998E-2</v>
      </c>
      <c r="BY29" s="29">
        <v>5.8113530316300004</v>
      </c>
      <c r="BZ29" s="29">
        <v>0.17699878287099999</v>
      </c>
      <c r="CA29" s="29">
        <v>2.2454928156899999E-3</v>
      </c>
      <c r="CB29" s="29">
        <v>0.247004976934</v>
      </c>
      <c r="CC29" s="29">
        <v>1.49699344676E-4</v>
      </c>
      <c r="CD29" s="29">
        <v>0.72260355274800003</v>
      </c>
      <c r="CE29" s="29">
        <v>0.41084023991800001</v>
      </c>
      <c r="CF29" s="29">
        <v>0</v>
      </c>
      <c r="CG29" s="29">
        <v>1.0183479673900001E-3</v>
      </c>
      <c r="CH29" s="29">
        <v>0.24674887196299999</v>
      </c>
      <c r="CI29" s="29">
        <v>0.33500093624299998</v>
      </c>
      <c r="CJ29" s="29">
        <v>7.7539449157599999E-2</v>
      </c>
      <c r="CK29" s="29">
        <v>7.64599756389</v>
      </c>
      <c r="CL29" s="29">
        <v>0.17230951001700001</v>
      </c>
      <c r="CM29" s="29">
        <v>8.7851773016500004E-2</v>
      </c>
      <c r="CO29" s="55">
        <f t="shared" si="0"/>
        <v>-2.4678530418524083E-7</v>
      </c>
      <c r="CP29" s="55">
        <f t="shared" si="1"/>
        <v>6.9205424425889734E-8</v>
      </c>
      <c r="CQ29" s="55">
        <f t="shared" si="2"/>
        <v>1.9720505616897028E-6</v>
      </c>
      <c r="CR29" s="55">
        <f t="shared" si="3"/>
        <v>-3.9775125713946426E-5</v>
      </c>
      <c r="CS29" s="55">
        <f t="shared" si="4"/>
        <v>-5.4327014028091843E-5</v>
      </c>
      <c r="CT29" s="55">
        <f t="shared" si="5"/>
        <v>4.9166177691849429E-6</v>
      </c>
      <c r="CU29" s="55">
        <f t="shared" si="6"/>
        <v>-3.1861234631809365E-7</v>
      </c>
      <c r="CV29" s="55">
        <f t="shared" si="7"/>
        <v>2.8531061345571637E-6</v>
      </c>
      <c r="CW29" s="55">
        <f t="shared" si="8"/>
        <v>4.4439768211913014E-6</v>
      </c>
      <c r="CX29" s="55">
        <f t="shared" si="9"/>
        <v>-4.1215249555678368E-6</v>
      </c>
      <c r="CY29" s="55">
        <f t="shared" si="10"/>
        <v>4.83475338103524E-6</v>
      </c>
      <c r="CZ29" s="55">
        <f t="shared" si="11"/>
        <v>6.2085297793204907E-6</v>
      </c>
      <c r="DA29" s="55">
        <f t="shared" si="12"/>
        <v>2.794755223762459E-6</v>
      </c>
      <c r="DB29" s="55">
        <f t="shared" si="13"/>
        <v>-2.8436132550599328E-6</v>
      </c>
      <c r="DC29" s="55">
        <f t="shared" si="14"/>
        <v>-1.6291969484045673E-5</v>
      </c>
      <c r="DD29" s="55">
        <f t="shared" si="15"/>
        <v>1.1004521500963076E-5</v>
      </c>
      <c r="DE29" s="55">
        <f t="shared" si="16"/>
        <v>1.4971454777898607E-6</v>
      </c>
      <c r="DF29" s="55">
        <f t="shared" si="17"/>
        <v>1.4209113924006104E-5</v>
      </c>
      <c r="DG29" s="55">
        <f t="shared" si="18"/>
        <v>-2.3701242923420125E-7</v>
      </c>
      <c r="DH29" s="55">
        <f t="shared" si="19"/>
        <v>-2.7548103931993625E-6</v>
      </c>
      <c r="DI29" s="55">
        <f t="shared" si="20"/>
        <v>1.9051911248951088E-6</v>
      </c>
    </row>
    <row r="30" spans="1:113" x14ac:dyDescent="0.3">
      <c r="A30" s="29" t="s">
        <v>29</v>
      </c>
      <c r="W30" s="46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CO30" s="55">
        <f t="shared" si="0"/>
        <v>0</v>
      </c>
      <c r="CP30" s="55">
        <f t="shared" si="1"/>
        <v>0</v>
      </c>
      <c r="CQ30" s="55">
        <f t="shared" si="2"/>
        <v>0</v>
      </c>
      <c r="CR30" s="55">
        <f t="shared" si="3"/>
        <v>0</v>
      </c>
      <c r="CS30" s="55">
        <f t="shared" si="4"/>
        <v>0</v>
      </c>
      <c r="CT30" s="55">
        <f t="shared" si="5"/>
        <v>0</v>
      </c>
      <c r="CU30" s="55">
        <f t="shared" si="6"/>
        <v>0</v>
      </c>
      <c r="CV30" s="55">
        <f t="shared" si="7"/>
        <v>0</v>
      </c>
      <c r="CW30" s="55">
        <f t="shared" si="8"/>
        <v>0</v>
      </c>
      <c r="CX30" s="55">
        <f t="shared" si="9"/>
        <v>0</v>
      </c>
      <c r="CY30" s="55">
        <f t="shared" si="10"/>
        <v>0</v>
      </c>
      <c r="CZ30" s="55">
        <f t="shared" si="11"/>
        <v>0</v>
      </c>
      <c r="DA30" s="55">
        <f t="shared" si="12"/>
        <v>0</v>
      </c>
      <c r="DB30" s="55">
        <f t="shared" si="13"/>
        <v>0</v>
      </c>
      <c r="DC30" s="55">
        <f t="shared" si="14"/>
        <v>0</v>
      </c>
      <c r="DD30" s="55">
        <f t="shared" si="15"/>
        <v>0</v>
      </c>
      <c r="DE30" s="55">
        <f t="shared" si="16"/>
        <v>0</v>
      </c>
      <c r="DF30" s="55">
        <f t="shared" si="17"/>
        <v>0</v>
      </c>
      <c r="DG30" s="55">
        <f t="shared" si="18"/>
        <v>0</v>
      </c>
      <c r="DH30" s="55">
        <f t="shared" si="19"/>
        <v>0</v>
      </c>
      <c r="DI30" s="55">
        <f t="shared" si="20"/>
        <v>0</v>
      </c>
    </row>
    <row r="31" spans="1:113" x14ac:dyDescent="0.3">
      <c r="A31" s="29" t="s">
        <v>30</v>
      </c>
      <c r="W31" s="46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CO31" s="55">
        <f t="shared" si="0"/>
        <v>0</v>
      </c>
      <c r="CP31" s="55">
        <f t="shared" si="1"/>
        <v>0</v>
      </c>
      <c r="CQ31" s="55">
        <f t="shared" si="2"/>
        <v>0</v>
      </c>
      <c r="CR31" s="55">
        <f t="shared" si="3"/>
        <v>0</v>
      </c>
      <c r="CS31" s="55">
        <f t="shared" si="4"/>
        <v>0</v>
      </c>
      <c r="CT31" s="55">
        <f t="shared" si="5"/>
        <v>0</v>
      </c>
      <c r="CU31" s="55">
        <f t="shared" si="6"/>
        <v>0</v>
      </c>
      <c r="CV31" s="55">
        <f t="shared" si="7"/>
        <v>0</v>
      </c>
      <c r="CW31" s="55">
        <f t="shared" si="8"/>
        <v>0</v>
      </c>
      <c r="CX31" s="55">
        <f t="shared" si="9"/>
        <v>0</v>
      </c>
      <c r="CY31" s="55">
        <f t="shared" si="10"/>
        <v>0</v>
      </c>
      <c r="CZ31" s="55">
        <f t="shared" si="11"/>
        <v>0</v>
      </c>
      <c r="DA31" s="55">
        <f t="shared" si="12"/>
        <v>0</v>
      </c>
      <c r="DB31" s="55">
        <f t="shared" si="13"/>
        <v>0</v>
      </c>
      <c r="DC31" s="55">
        <f t="shared" si="14"/>
        <v>0</v>
      </c>
      <c r="DD31" s="55">
        <f t="shared" si="15"/>
        <v>0</v>
      </c>
      <c r="DE31" s="55">
        <f t="shared" si="16"/>
        <v>0</v>
      </c>
      <c r="DF31" s="55">
        <f t="shared" si="17"/>
        <v>0</v>
      </c>
      <c r="DG31" s="55">
        <f t="shared" si="18"/>
        <v>0</v>
      </c>
      <c r="DH31" s="55">
        <f t="shared" si="19"/>
        <v>0</v>
      </c>
      <c r="DI31" s="55">
        <f t="shared" si="20"/>
        <v>0</v>
      </c>
    </row>
    <row r="32" spans="1:113" x14ac:dyDescent="0.3">
      <c r="A32" s="29" t="s">
        <v>31</v>
      </c>
      <c r="B32" s="27">
        <v>1196.8499999999999</v>
      </c>
      <c r="C32" s="27">
        <v>87.412000000000006</v>
      </c>
      <c r="D32" s="27">
        <v>29.137</v>
      </c>
      <c r="E32" s="27">
        <v>205.16</v>
      </c>
      <c r="F32" s="27">
        <v>150.637</v>
      </c>
      <c r="G32" s="27">
        <v>5.7594000000000003</v>
      </c>
      <c r="H32" s="27">
        <v>71.236000000000004</v>
      </c>
      <c r="I32" s="27">
        <v>9.6016999999999992</v>
      </c>
      <c r="J32" s="27">
        <v>2.8197000000000001</v>
      </c>
      <c r="K32" s="27">
        <v>4.7441000000000004</v>
      </c>
      <c r="L32" s="29">
        <v>2.3567999999999998</v>
      </c>
      <c r="M32" s="29">
        <v>22.433</v>
      </c>
      <c r="N32" s="29">
        <v>3.1282999999999999</v>
      </c>
      <c r="O32" s="29">
        <v>1.6054999999999999</v>
      </c>
      <c r="P32" s="29">
        <v>0.13955699999999999</v>
      </c>
      <c r="Q32" s="29">
        <v>5.3167300000000001E-2</v>
      </c>
      <c r="R32" s="29">
        <v>9.9626999999999993E-2</v>
      </c>
      <c r="S32" s="29">
        <v>2.6554999999999999E-2</v>
      </c>
      <c r="T32" s="29">
        <v>0.2393363</v>
      </c>
      <c r="U32" s="29">
        <v>0.106027</v>
      </c>
      <c r="V32" s="29">
        <v>0.85109999999999997</v>
      </c>
      <c r="W32" s="46"/>
      <c r="X32" s="29" t="s">
        <v>31</v>
      </c>
      <c r="Y32" s="29">
        <v>0</v>
      </c>
      <c r="Z32" s="29">
        <v>2.8196905983399998</v>
      </c>
      <c r="AA32" s="29">
        <v>9.6016851458799994</v>
      </c>
      <c r="AB32" s="29">
        <v>9.6016851458799994</v>
      </c>
      <c r="AC32" s="29">
        <v>18.703387344399999</v>
      </c>
      <c r="AD32" s="29">
        <v>4.7440831506499999</v>
      </c>
      <c r="AE32" s="29">
        <v>2.3567988364199999</v>
      </c>
      <c r="AF32" s="29">
        <v>0</v>
      </c>
      <c r="AG32" s="29">
        <v>1196.84971202</v>
      </c>
      <c r="AH32" s="29">
        <v>6.7399773494600002</v>
      </c>
      <c r="AI32" s="29">
        <v>0</v>
      </c>
      <c r="AJ32" s="29">
        <v>1.0097246096900001</v>
      </c>
      <c r="AK32" s="29">
        <v>0</v>
      </c>
      <c r="AL32" s="8">
        <v>22.432956037899999</v>
      </c>
      <c r="AM32" s="8">
        <v>22.432956037899999</v>
      </c>
      <c r="AN32" s="8">
        <v>0.106027057954</v>
      </c>
      <c r="AO32" s="8">
        <v>0</v>
      </c>
      <c r="AP32" s="8">
        <v>2.2219474646099999</v>
      </c>
      <c r="AQ32" s="8">
        <v>0.46566561041299998</v>
      </c>
      <c r="AR32" s="8">
        <v>0.53999191036000005</v>
      </c>
      <c r="AS32" s="8">
        <v>0</v>
      </c>
      <c r="AT32" s="8">
        <v>0.85109565181299995</v>
      </c>
      <c r="AU32" s="8">
        <v>87.412006702100001</v>
      </c>
      <c r="AV32" s="8">
        <v>0</v>
      </c>
      <c r="AW32" s="8">
        <v>26.223229484600001</v>
      </c>
      <c r="AX32" s="8">
        <v>2.9137183970199998</v>
      </c>
      <c r="AY32" s="8">
        <v>29.136947881600001</v>
      </c>
      <c r="AZ32" s="8">
        <v>0</v>
      </c>
      <c r="BA32" s="8">
        <v>3.5408888967499998</v>
      </c>
      <c r="BB32" s="8">
        <v>0.139557735963</v>
      </c>
      <c r="BC32" s="8">
        <v>5.3167085875500002E-2</v>
      </c>
      <c r="BD32" s="8">
        <v>9.9627582907600001E-2</v>
      </c>
      <c r="BE32" s="8">
        <v>2.6554949651900001E-2</v>
      </c>
      <c r="BF32" s="8">
        <v>0.23933570727</v>
      </c>
      <c r="BG32" s="8">
        <v>4.5191213479099997E-2</v>
      </c>
      <c r="BH32" s="8">
        <v>12.2577283176</v>
      </c>
      <c r="BI32" s="8">
        <v>4.97102134625E-2</v>
      </c>
      <c r="BJ32" s="8">
        <v>13.632645050300001</v>
      </c>
      <c r="BK32" s="8">
        <v>16.419427128999999</v>
      </c>
      <c r="BL32" s="8">
        <v>1.5063757668E-2</v>
      </c>
      <c r="BM32" s="8">
        <v>0</v>
      </c>
      <c r="BN32" s="8">
        <v>10.6048411294</v>
      </c>
      <c r="BO32" s="8">
        <v>205.15181846300001</v>
      </c>
      <c r="BP32" s="8">
        <v>150.628829878</v>
      </c>
      <c r="BQ32" s="29">
        <v>54.522988585599997</v>
      </c>
      <c r="BR32" s="29">
        <v>0.121414188947</v>
      </c>
      <c r="BS32" s="29">
        <v>0</v>
      </c>
      <c r="BT32" s="29">
        <v>3.6002214542800002</v>
      </c>
      <c r="BU32" s="29">
        <v>0.98667386475700003</v>
      </c>
      <c r="BV32" s="29">
        <v>40.928063184499997</v>
      </c>
      <c r="BW32" s="29">
        <v>2.7114660185099999</v>
      </c>
      <c r="BX32" s="29">
        <v>0.52723014600100004</v>
      </c>
      <c r="BY32" s="29">
        <v>58.477270237100001</v>
      </c>
      <c r="BZ32" s="29">
        <v>1.6798583335299999</v>
      </c>
      <c r="CA32" s="29">
        <v>2.25955720167E-2</v>
      </c>
      <c r="CB32" s="29">
        <v>2.48551034243</v>
      </c>
      <c r="CC32" s="29">
        <v>1.5063757667999999E-3</v>
      </c>
      <c r="CD32" s="29">
        <v>5.7594085263799997</v>
      </c>
      <c r="CE32" s="29">
        <v>3.84697978241</v>
      </c>
      <c r="CF32" s="29">
        <v>0</v>
      </c>
      <c r="CG32" s="29">
        <v>9.7343745846799994E-3</v>
      </c>
      <c r="CH32" s="29">
        <v>2.2770827803299998</v>
      </c>
      <c r="CI32" s="29">
        <v>3.1282937105199999</v>
      </c>
      <c r="CJ32" s="29">
        <v>0.447332363683</v>
      </c>
      <c r="CK32" s="29">
        <v>71.235982517300002</v>
      </c>
      <c r="CL32" s="29">
        <v>1.6055195145000001</v>
      </c>
      <c r="CM32" s="29">
        <v>0.77952570349600003</v>
      </c>
      <c r="CO32" s="55">
        <f t="shared" si="0"/>
        <v>-2.4061494751984401E-7</v>
      </c>
      <c r="CP32" s="55">
        <f t="shared" si="1"/>
        <v>7.6672539182055501E-8</v>
      </c>
      <c r="CQ32" s="55">
        <f t="shared" si="2"/>
        <v>-1.7887359714212632E-6</v>
      </c>
      <c r="CR32" s="55">
        <f t="shared" si="3"/>
        <v>-3.9878811659117148E-5</v>
      </c>
      <c r="CS32" s="55">
        <f t="shared" si="4"/>
        <v>-5.4237152890695326E-5</v>
      </c>
      <c r="CT32" s="55">
        <f t="shared" si="5"/>
        <v>1.4804285167507032E-6</v>
      </c>
      <c r="CU32" s="55">
        <f t="shared" si="6"/>
        <v>-2.4541945087240963E-7</v>
      </c>
      <c r="CV32" s="55">
        <f t="shared" si="7"/>
        <v>-1.547030213378513E-6</v>
      </c>
      <c r="CW32" s="55">
        <f t="shared" si="8"/>
        <v>-3.3342766962076211E-6</v>
      </c>
      <c r="CX32" s="55">
        <f t="shared" si="9"/>
        <v>-3.551643093646746E-6</v>
      </c>
      <c r="CY32" s="55">
        <f t="shared" si="10"/>
        <v>-4.9371181258812049E-7</v>
      </c>
      <c r="CZ32" s="55">
        <f t="shared" si="11"/>
        <v>-1.9597066821752782E-6</v>
      </c>
      <c r="DA32" s="55">
        <f t="shared" si="12"/>
        <v>-2.0105105008858982E-6</v>
      </c>
      <c r="DB32" s="55">
        <f t="shared" si="13"/>
        <v>1.2154780442323667E-5</v>
      </c>
      <c r="DC32" s="55">
        <f t="shared" si="14"/>
        <v>5.2735656399519348E-6</v>
      </c>
      <c r="DD32" s="55">
        <f t="shared" si="15"/>
        <v>-4.0273720877112221E-6</v>
      </c>
      <c r="DE32" s="55">
        <f t="shared" si="16"/>
        <v>5.8508998565450044E-6</v>
      </c>
      <c r="DF32" s="55">
        <f t="shared" si="17"/>
        <v>-1.8959932215470539E-6</v>
      </c>
      <c r="DG32" s="55">
        <f t="shared" si="18"/>
        <v>-2.4765570454569489E-6</v>
      </c>
      <c r="DH32" s="55">
        <f t="shared" si="19"/>
        <v>5.4659662163173116E-7</v>
      </c>
      <c r="DI32" s="55">
        <f t="shared" si="20"/>
        <v>-5.1089025966560177E-6</v>
      </c>
    </row>
    <row r="33" spans="1:113" x14ac:dyDescent="0.3">
      <c r="A33" s="29" t="s">
        <v>32</v>
      </c>
      <c r="B33" s="27">
        <v>139.46</v>
      </c>
      <c r="C33" s="27">
        <v>18.391999999999999</v>
      </c>
      <c r="D33" s="27">
        <v>4.601</v>
      </c>
      <c r="E33" s="27">
        <v>25.39</v>
      </c>
      <c r="F33" s="27">
        <v>15.686</v>
      </c>
      <c r="G33" s="27">
        <v>1.7694000000000001</v>
      </c>
      <c r="H33" s="27">
        <v>8.7240000000000002</v>
      </c>
      <c r="I33" s="27">
        <v>1.4421999999999999</v>
      </c>
      <c r="J33" s="27">
        <v>0.42349999999999999</v>
      </c>
      <c r="K33" s="27">
        <v>0.71160000000000001</v>
      </c>
      <c r="L33" s="29">
        <v>0.35320000000000001</v>
      </c>
      <c r="M33" s="29">
        <v>3.3650000000000002</v>
      </c>
      <c r="N33" s="29">
        <v>0.46960000000000002</v>
      </c>
      <c r="O33" s="29">
        <v>0.24142</v>
      </c>
      <c r="P33" s="29">
        <v>2.0974E-2</v>
      </c>
      <c r="Q33" s="29">
        <v>7.9909000000000004E-3</v>
      </c>
      <c r="R33" s="29">
        <v>1.4988400000000001E-2</v>
      </c>
      <c r="S33" s="29">
        <v>3.993E-3</v>
      </c>
      <c r="T33" s="29">
        <v>3.59569E-2</v>
      </c>
      <c r="U33" s="29">
        <v>1.6001000000000001E-2</v>
      </c>
      <c r="V33" s="29">
        <v>0.12776999999999999</v>
      </c>
      <c r="W33" s="46"/>
      <c r="X33" s="29" t="s">
        <v>32</v>
      </c>
      <c r="Y33" s="29">
        <v>0</v>
      </c>
      <c r="Z33" s="29">
        <v>0.42350236657500001</v>
      </c>
      <c r="AA33" s="29">
        <v>1.44220059718</v>
      </c>
      <c r="AB33" s="29">
        <v>1.44220059718</v>
      </c>
      <c r="AC33" s="29">
        <v>2.29934348402</v>
      </c>
      <c r="AD33" s="29">
        <v>0.71160509783299997</v>
      </c>
      <c r="AE33" s="29">
        <v>0.35320171117400001</v>
      </c>
      <c r="AF33" s="29">
        <v>0</v>
      </c>
      <c r="AG33" s="29">
        <v>139.45994786099999</v>
      </c>
      <c r="AH33" s="29">
        <v>0.82789968081200005</v>
      </c>
      <c r="AI33" s="29">
        <v>0</v>
      </c>
      <c r="AJ33" s="29">
        <v>0.123878732608</v>
      </c>
      <c r="AK33" s="29">
        <v>0</v>
      </c>
      <c r="AL33" s="8">
        <v>3.3650084266800002</v>
      </c>
      <c r="AM33" s="8">
        <v>3.3650084266800002</v>
      </c>
      <c r="AN33" s="8">
        <v>1.6001238950699999E-2</v>
      </c>
      <c r="AO33" s="8">
        <v>0</v>
      </c>
      <c r="AP33" s="8">
        <v>0.27327060910399997</v>
      </c>
      <c r="AQ33" s="8">
        <v>5.7256851738799998E-2</v>
      </c>
      <c r="AR33" s="8">
        <v>6.6218046958400001E-2</v>
      </c>
      <c r="AS33" s="8">
        <v>0</v>
      </c>
      <c r="AT33" s="8">
        <v>0.12776997390799999</v>
      </c>
      <c r="AU33" s="8">
        <v>18.391995458499999</v>
      </c>
      <c r="AV33" s="8">
        <v>0</v>
      </c>
      <c r="AW33" s="8">
        <v>4.1408802614700004</v>
      </c>
      <c r="AX33" s="8">
        <v>0.46010207179399998</v>
      </c>
      <c r="AY33" s="8">
        <v>4.6009823332600002</v>
      </c>
      <c r="AZ33" s="8">
        <v>0</v>
      </c>
      <c r="BA33" s="8">
        <v>0.43487506462300002</v>
      </c>
      <c r="BB33" s="8">
        <v>2.0974124076100002E-2</v>
      </c>
      <c r="BC33" s="8">
        <v>7.9910675771799992E-3</v>
      </c>
      <c r="BD33" s="8">
        <v>1.4988395178499999E-2</v>
      </c>
      <c r="BE33" s="8">
        <v>3.9930542502399999E-3</v>
      </c>
      <c r="BF33" s="8">
        <v>3.5956656249799997E-2</v>
      </c>
      <c r="BG33" s="8">
        <v>4.7058498542200001E-3</v>
      </c>
      <c r="BH33" s="8">
        <v>1.4886644200500001</v>
      </c>
      <c r="BI33" s="8">
        <v>5.1764138516400002E-3</v>
      </c>
      <c r="BJ33" s="8">
        <v>1.4195828855199999</v>
      </c>
      <c r="BK33" s="8">
        <v>1.70977275859</v>
      </c>
      <c r="BL33" s="8">
        <v>1.56860000992E-3</v>
      </c>
      <c r="BM33" s="8">
        <v>0</v>
      </c>
      <c r="BN33" s="8">
        <v>1.1042946036400001</v>
      </c>
      <c r="BO33" s="8">
        <v>25.389148060299998</v>
      </c>
      <c r="BP33" s="8">
        <v>15.6851498681</v>
      </c>
      <c r="BQ33" s="29">
        <v>9.7039981922099994</v>
      </c>
      <c r="BR33" s="29">
        <v>1.26428413168E-2</v>
      </c>
      <c r="BS33" s="29">
        <v>0</v>
      </c>
      <c r="BT33" s="29">
        <v>0.37489555052200002</v>
      </c>
      <c r="BU33" s="29">
        <v>0.102742891472</v>
      </c>
      <c r="BV33" s="29">
        <v>4.2618852824899998</v>
      </c>
      <c r="BW33" s="29">
        <v>0.28234823106599999</v>
      </c>
      <c r="BX33" s="29">
        <v>5.4900974994100002E-2</v>
      </c>
      <c r="BY33" s="29">
        <v>6.0893044968799996</v>
      </c>
      <c r="BZ33" s="29">
        <v>0.206758037969</v>
      </c>
      <c r="CA33" s="29">
        <v>2.35291941555E-3</v>
      </c>
      <c r="CB33" s="29">
        <v>0.258818708422</v>
      </c>
      <c r="CC33" s="29">
        <v>1.5686006713099999E-4</v>
      </c>
      <c r="CD33" s="29">
        <v>1.76939687495</v>
      </c>
      <c r="CE33" s="29">
        <v>0.47177193635699999</v>
      </c>
      <c r="CF33" s="29">
        <v>0</v>
      </c>
      <c r="CG33" s="29">
        <v>1.2003807451E-3</v>
      </c>
      <c r="CH33" s="29">
        <v>0.27813151037400002</v>
      </c>
      <c r="CI33" s="29">
        <v>0.469603724241</v>
      </c>
      <c r="CJ33" s="29">
        <v>4.5550571953899999E-2</v>
      </c>
      <c r="CK33" s="29">
        <v>8.7239973103599997</v>
      </c>
      <c r="CL33" s="29">
        <v>0.24141750257799999</v>
      </c>
      <c r="CM33" s="29">
        <v>9.4156980575599999E-2</v>
      </c>
      <c r="CO33" s="55">
        <f t="shared" si="0"/>
        <v>-3.7386347353197591E-7</v>
      </c>
      <c r="CP33" s="55">
        <f t="shared" si="1"/>
        <v>-2.4692801223108429E-7</v>
      </c>
      <c r="CQ33" s="55">
        <f t="shared" si="2"/>
        <v>-3.8397609214977056E-6</v>
      </c>
      <c r="CR33" s="55">
        <f t="shared" si="3"/>
        <v>-3.3554143363615248E-5</v>
      </c>
      <c r="CS33" s="55">
        <f t="shared" si="4"/>
        <v>-5.4196857070001959E-5</v>
      </c>
      <c r="CT33" s="55">
        <f t="shared" si="5"/>
        <v>-1.7661636713619736E-6</v>
      </c>
      <c r="CU33" s="55">
        <f t="shared" si="6"/>
        <v>-3.0830353054759359E-7</v>
      </c>
      <c r="CV33" s="55">
        <f t="shared" si="7"/>
        <v>4.1407571773470567E-7</v>
      </c>
      <c r="CW33" s="55">
        <f t="shared" si="8"/>
        <v>5.5881345927354499E-6</v>
      </c>
      <c r="CX33" s="55">
        <f t="shared" si="9"/>
        <v>7.1639024732381299E-6</v>
      </c>
      <c r="CY33" s="55">
        <f t="shared" si="10"/>
        <v>4.8447734994236387E-6</v>
      </c>
      <c r="CZ33" s="55">
        <f t="shared" si="11"/>
        <v>2.5042139673125023E-6</v>
      </c>
      <c r="DA33" s="55">
        <f t="shared" si="12"/>
        <v>7.9306665246603006E-6</v>
      </c>
      <c r="DB33" s="55">
        <f t="shared" si="13"/>
        <v>-1.0344718747446213E-5</v>
      </c>
      <c r="DC33" s="55">
        <f t="shared" si="14"/>
        <v>5.9157099266688237E-6</v>
      </c>
      <c r="DD33" s="55">
        <f t="shared" si="15"/>
        <v>2.0971002014642857E-5</v>
      </c>
      <c r="DE33" s="55">
        <f t="shared" si="16"/>
        <v>-3.216821009136451E-7</v>
      </c>
      <c r="DF33" s="55">
        <f t="shared" si="17"/>
        <v>1.3586336088136337E-5</v>
      </c>
      <c r="DG33" s="55">
        <f t="shared" si="18"/>
        <v>-6.7789548043151307E-6</v>
      </c>
      <c r="DH33" s="55">
        <f t="shared" si="19"/>
        <v>1.4933485407007057E-5</v>
      </c>
      <c r="DI33" s="55">
        <f t="shared" si="20"/>
        <v>-2.0421069112490485E-7</v>
      </c>
    </row>
    <row r="34" spans="1:113" x14ac:dyDescent="0.3">
      <c r="A34" s="29" t="s">
        <v>33</v>
      </c>
      <c r="B34" s="27">
        <v>5321.66</v>
      </c>
      <c r="C34" s="27">
        <v>1034.98</v>
      </c>
      <c r="D34" s="27">
        <v>201.44399999999999</v>
      </c>
      <c r="E34" s="27">
        <v>871.66600000000005</v>
      </c>
      <c r="F34" s="27">
        <v>559.928</v>
      </c>
      <c r="G34" s="27">
        <v>80.5488</v>
      </c>
      <c r="H34" s="27">
        <v>381.80200000000002</v>
      </c>
      <c r="I34" s="27">
        <v>56.630400000000002</v>
      </c>
      <c r="J34" s="27">
        <v>16.627199999999998</v>
      </c>
      <c r="K34" s="27">
        <v>27.9437</v>
      </c>
      <c r="L34" s="29">
        <v>13.883699999999999</v>
      </c>
      <c r="M34" s="29">
        <v>132.14850000000001</v>
      </c>
      <c r="N34" s="29">
        <v>18.428100000000001</v>
      </c>
      <c r="O34" s="29">
        <v>9.4858100000000007</v>
      </c>
      <c r="P34" s="29">
        <v>0.82358299999999995</v>
      </c>
      <c r="Q34" s="29">
        <v>0.31375789999999998</v>
      </c>
      <c r="R34" s="29">
        <v>0.58861470000000005</v>
      </c>
      <c r="S34" s="29">
        <v>0.15684600000000001</v>
      </c>
      <c r="T34" s="29">
        <v>1.4124810999999999</v>
      </c>
      <c r="U34" s="29">
        <v>0.62790999999999997</v>
      </c>
      <c r="V34" s="29">
        <v>5.0194299999999998</v>
      </c>
      <c r="W34" s="46"/>
      <c r="X34" s="29" t="s">
        <v>33</v>
      </c>
      <c r="Y34" s="29">
        <v>0</v>
      </c>
      <c r="Z34" s="29">
        <v>16.627449293800002</v>
      </c>
      <c r="AA34" s="29">
        <v>56.631369794000001</v>
      </c>
      <c r="AB34" s="29">
        <v>56.631369794000001</v>
      </c>
      <c r="AC34" s="29">
        <v>92.127679607000005</v>
      </c>
      <c r="AD34" s="29">
        <v>27.944131676800001</v>
      </c>
      <c r="AE34" s="29">
        <v>13.8839611552</v>
      </c>
      <c r="AF34" s="29">
        <v>0</v>
      </c>
      <c r="AG34" s="29">
        <v>5321.7792485500004</v>
      </c>
      <c r="AH34" s="29">
        <v>33.836991001400001</v>
      </c>
      <c r="AI34" s="29">
        <v>0</v>
      </c>
      <c r="AJ34" s="29">
        <v>5.2070006646899998</v>
      </c>
      <c r="AK34" s="29">
        <v>0</v>
      </c>
      <c r="AL34" s="8">
        <v>132.15079752899999</v>
      </c>
      <c r="AM34" s="8">
        <v>132.15079752899999</v>
      </c>
      <c r="AN34" s="8">
        <v>0.62792230654400005</v>
      </c>
      <c r="AO34" s="8">
        <v>0</v>
      </c>
      <c r="AP34" s="8">
        <v>10.843790371400001</v>
      </c>
      <c r="AQ34" s="8">
        <v>2.2858864573000002</v>
      </c>
      <c r="AR34" s="8">
        <v>2.8146633169999999</v>
      </c>
      <c r="AS34" s="8">
        <v>0</v>
      </c>
      <c r="AT34" s="8">
        <v>5.0195082209999997</v>
      </c>
      <c r="AU34" s="8">
        <v>1035.1050476999999</v>
      </c>
      <c r="AV34" s="8">
        <v>0</v>
      </c>
      <c r="AW34" s="8">
        <v>181.30693688700001</v>
      </c>
      <c r="AX34" s="8">
        <v>20.145215970300001</v>
      </c>
      <c r="AY34" s="8">
        <v>201.45215285699999</v>
      </c>
      <c r="AZ34" s="8">
        <v>0</v>
      </c>
      <c r="BA34" s="8">
        <v>17.834937305299999</v>
      </c>
      <c r="BB34" s="8">
        <v>0.82359802612499999</v>
      </c>
      <c r="BC34" s="8">
        <v>0.31376461308300002</v>
      </c>
      <c r="BD34" s="8">
        <v>0.58862441676199995</v>
      </c>
      <c r="BE34" s="8">
        <v>0.15684784722</v>
      </c>
      <c r="BF34" s="8">
        <v>1.41249960174</v>
      </c>
      <c r="BG34" s="8">
        <v>0.16798198625399999</v>
      </c>
      <c r="BH34" s="8">
        <v>77.205015653000004</v>
      </c>
      <c r="BI34" s="8">
        <v>0.184780422626</v>
      </c>
      <c r="BJ34" s="8">
        <v>50.674449665700003</v>
      </c>
      <c r="BK34" s="8">
        <v>61.033290453399999</v>
      </c>
      <c r="BL34" s="8">
        <v>5.5993887244599999E-2</v>
      </c>
      <c r="BM34" s="8">
        <v>0</v>
      </c>
      <c r="BN34" s="8">
        <v>39.419681895099998</v>
      </c>
      <c r="BO34" s="8">
        <v>871.63490232000004</v>
      </c>
      <c r="BP34" s="29">
        <v>559.90842304600005</v>
      </c>
      <c r="BQ34" s="29">
        <v>311.72647927399998</v>
      </c>
      <c r="BR34" s="29">
        <v>0.451309957506</v>
      </c>
      <c r="BS34" s="29">
        <v>0</v>
      </c>
      <c r="BT34" s="29">
        <v>13.382538247399999</v>
      </c>
      <c r="BU34" s="29">
        <v>3.66759248885</v>
      </c>
      <c r="BV34" s="29">
        <v>152.13533810600001</v>
      </c>
      <c r="BW34" s="29">
        <v>10.078907080700001</v>
      </c>
      <c r="BX34" s="29">
        <v>1.9597883518799999</v>
      </c>
      <c r="BY34" s="29">
        <v>217.368192045</v>
      </c>
      <c r="BZ34" s="29">
        <v>8.0510215583299996</v>
      </c>
      <c r="CA34" s="29">
        <v>8.3991121987200004E-2</v>
      </c>
      <c r="CB34" s="29">
        <v>9.2389879462300009</v>
      </c>
      <c r="CC34" s="29">
        <v>5.5993898708600002E-3</v>
      </c>
      <c r="CD34" s="29">
        <v>80.551487072599997</v>
      </c>
      <c r="CE34" s="29">
        <v>20.0230042594</v>
      </c>
      <c r="CF34" s="29">
        <v>0</v>
      </c>
      <c r="CG34" s="29">
        <v>4.4550529557100003E-2</v>
      </c>
      <c r="CH34" s="29">
        <v>12.879529787299999</v>
      </c>
      <c r="CI34" s="29">
        <v>18.428517811100001</v>
      </c>
      <c r="CJ34" s="29">
        <v>10.905825309900001</v>
      </c>
      <c r="CK34" s="29">
        <v>381.81999404800001</v>
      </c>
      <c r="CL34" s="29">
        <v>9.4859070035900004</v>
      </c>
      <c r="CM34" s="29">
        <v>5.3834455418899996</v>
      </c>
      <c r="CO34" s="55">
        <f t="shared" si="0"/>
        <v>2.2408148961136279E-5</v>
      </c>
      <c r="CP34" s="55">
        <f t="shared" si="1"/>
        <v>1.2082136852873311E-4</v>
      </c>
      <c r="CQ34" s="55">
        <f t="shared" si="2"/>
        <v>4.0472076606892753E-5</v>
      </c>
      <c r="CR34" s="55">
        <f t="shared" si="3"/>
        <v>-3.5676142008540224E-5</v>
      </c>
      <c r="CS34" s="55">
        <f t="shared" si="4"/>
        <v>-3.4963341715264528E-5</v>
      </c>
      <c r="CT34" s="55">
        <f t="shared" si="5"/>
        <v>3.3359560912105571E-5</v>
      </c>
      <c r="CU34" s="55">
        <f t="shared" si="6"/>
        <v>4.7129265954582164E-5</v>
      </c>
      <c r="CV34" s="55">
        <f t="shared" si="7"/>
        <v>1.7124971746615318E-5</v>
      </c>
      <c r="CW34" s="55">
        <f t="shared" si="8"/>
        <v>1.4993131736140699E-5</v>
      </c>
      <c r="CX34" s="55">
        <f t="shared" si="9"/>
        <v>1.5448090267275556E-5</v>
      </c>
      <c r="CY34" s="55">
        <f t="shared" si="10"/>
        <v>1.8810201891460745E-5</v>
      </c>
      <c r="CZ34" s="55">
        <f t="shared" si="11"/>
        <v>1.7385963518124905E-5</v>
      </c>
      <c r="DA34" s="55">
        <f t="shared" si="12"/>
        <v>2.2672500149237576E-5</v>
      </c>
      <c r="DB34" s="55">
        <f t="shared" si="13"/>
        <v>1.0226178892434556E-5</v>
      </c>
      <c r="DC34" s="55">
        <f t="shared" si="14"/>
        <v>1.8244821712006459E-5</v>
      </c>
      <c r="DD34" s="55">
        <f t="shared" si="15"/>
        <v>2.1395741748790415E-5</v>
      </c>
      <c r="DE34" s="55">
        <f t="shared" si="16"/>
        <v>1.6507848002947545E-5</v>
      </c>
      <c r="DF34" s="55">
        <f t="shared" si="17"/>
        <v>1.1777284725078823E-5</v>
      </c>
      <c r="DG34" s="55">
        <f t="shared" si="18"/>
        <v>1.3098752259457013E-5</v>
      </c>
      <c r="DH34" s="55">
        <f t="shared" si="19"/>
        <v>1.9599216448351972E-5</v>
      </c>
      <c r="DI34" s="55">
        <f t="shared" si="20"/>
        <v>1.5583641967290792E-5</v>
      </c>
    </row>
    <row r="35" spans="1:113" x14ac:dyDescent="0.3">
      <c r="A35" s="29" t="s">
        <v>34</v>
      </c>
      <c r="B35" s="27">
        <v>18438.22</v>
      </c>
      <c r="C35" s="27">
        <v>3530.529</v>
      </c>
      <c r="D35" s="27">
        <v>655.13099999999997</v>
      </c>
      <c r="E35" s="27">
        <v>2932.2440000000001</v>
      </c>
      <c r="F35" s="27">
        <v>1963.5419999999999</v>
      </c>
      <c r="G35" s="27">
        <v>213.25919999999999</v>
      </c>
      <c r="H35" s="27">
        <v>1278.7059999999999</v>
      </c>
      <c r="I35" s="27">
        <v>190.21960000000001</v>
      </c>
      <c r="J35" s="27">
        <v>55.8279</v>
      </c>
      <c r="K35" s="27">
        <v>93.868099999999998</v>
      </c>
      <c r="L35" s="29">
        <v>46.724800000000002</v>
      </c>
      <c r="M35" s="29">
        <v>443.71499999999997</v>
      </c>
      <c r="N35" s="29">
        <v>61.949399999999997</v>
      </c>
      <c r="O35" s="29">
        <v>31.842700000000001</v>
      </c>
      <c r="P35" s="29">
        <v>2.7666369999999998</v>
      </c>
      <c r="Q35" s="29">
        <v>1.0541319</v>
      </c>
      <c r="R35" s="29">
        <v>1.9768650999999999</v>
      </c>
      <c r="S35" s="29">
        <v>0.52734800000000004</v>
      </c>
      <c r="T35" s="29">
        <v>4.7441563000000002</v>
      </c>
      <c r="U35" s="29">
        <v>2.1073949999999999</v>
      </c>
      <c r="V35" s="29">
        <v>16.8628</v>
      </c>
      <c r="W35" s="46"/>
      <c r="X35" s="29" t="s">
        <v>34</v>
      </c>
      <c r="Y35" s="29">
        <v>0</v>
      </c>
      <c r="Z35" s="29">
        <v>55.986871332500002</v>
      </c>
      <c r="AA35" s="29">
        <v>190.76092665300001</v>
      </c>
      <c r="AB35" s="29">
        <v>190.76092665300001</v>
      </c>
      <c r="AC35" s="29">
        <v>300.84858385899997</v>
      </c>
      <c r="AD35" s="29">
        <v>94.135229481500005</v>
      </c>
      <c r="AE35" s="29">
        <v>46.857896436799997</v>
      </c>
      <c r="AF35" s="29">
        <v>0</v>
      </c>
      <c r="AG35" s="29">
        <v>18489.3018945</v>
      </c>
      <c r="AH35" s="29">
        <v>111.227193789</v>
      </c>
      <c r="AI35" s="29">
        <v>0</v>
      </c>
      <c r="AJ35" s="29">
        <v>17.270973114499999</v>
      </c>
      <c r="AK35" s="29">
        <v>0</v>
      </c>
      <c r="AL35" s="8">
        <v>444.978277741</v>
      </c>
      <c r="AM35" s="8">
        <v>444.978277741</v>
      </c>
      <c r="AN35" s="8">
        <v>2.1133923534800001</v>
      </c>
      <c r="AO35" s="8">
        <v>0</v>
      </c>
      <c r="AP35" s="8">
        <v>35.295437356500003</v>
      </c>
      <c r="AQ35" s="8">
        <v>7.4556755207699998</v>
      </c>
      <c r="AR35" s="8">
        <v>9.3685462442999992</v>
      </c>
      <c r="AS35" s="8">
        <v>0</v>
      </c>
      <c r="AT35" s="8">
        <v>16.910836238400002</v>
      </c>
      <c r="AU35" s="8">
        <v>3540.5955496400002</v>
      </c>
      <c r="AV35" s="8">
        <v>0</v>
      </c>
      <c r="AW35" s="8">
        <v>591.29271438599994</v>
      </c>
      <c r="AX35" s="8">
        <v>65.699200465199993</v>
      </c>
      <c r="AY35" s="8">
        <v>656.99191485100005</v>
      </c>
      <c r="AZ35" s="8">
        <v>0</v>
      </c>
      <c r="BA35" s="8">
        <v>58.691548387399997</v>
      </c>
      <c r="BB35" s="8">
        <v>2.7745160015899999</v>
      </c>
      <c r="BC35" s="8">
        <v>1.0571305238099999</v>
      </c>
      <c r="BD35" s="8">
        <v>1.9824955183299999</v>
      </c>
      <c r="BE35" s="8">
        <v>0.52885069038800003</v>
      </c>
      <c r="BF35" s="8">
        <v>4.7576640971800002</v>
      </c>
      <c r="BG35" s="8">
        <v>0.59066097962399999</v>
      </c>
      <c r="BH35" s="8">
        <v>271.378991595</v>
      </c>
      <c r="BI35" s="8">
        <v>0.64972590022999999</v>
      </c>
      <c r="BJ35" s="8">
        <v>178.18254292099999</v>
      </c>
      <c r="BK35" s="8">
        <v>214.606573962</v>
      </c>
      <c r="BL35" s="8">
        <v>0.196886876106</v>
      </c>
      <c r="BM35" s="8">
        <v>0</v>
      </c>
      <c r="BN35" s="8">
        <v>138.608293678</v>
      </c>
      <c r="BO35" s="8">
        <v>2940.25775862</v>
      </c>
      <c r="BP35" s="8">
        <v>1968.76172043</v>
      </c>
      <c r="BQ35" s="29">
        <v>971.49603818399999</v>
      </c>
      <c r="BR35" s="29">
        <v>1.5869095961699999</v>
      </c>
      <c r="BS35" s="29">
        <v>0</v>
      </c>
      <c r="BT35" s="29">
        <v>47.055944189999998</v>
      </c>
      <c r="BU35" s="29">
        <v>12.896082045</v>
      </c>
      <c r="BV35" s="29">
        <v>534.94141988700005</v>
      </c>
      <c r="BW35" s="29">
        <v>35.439623318300001</v>
      </c>
      <c r="BX35" s="29">
        <v>6.89103891268</v>
      </c>
      <c r="BY35" s="29">
        <v>764.314669224</v>
      </c>
      <c r="BZ35" s="29">
        <v>26.035544868599999</v>
      </c>
      <c r="CA35" s="29">
        <v>0.29533061437300001</v>
      </c>
      <c r="CB35" s="29">
        <v>32.486329635099999</v>
      </c>
      <c r="CC35" s="29">
        <v>1.9688695139400001E-2</v>
      </c>
      <c r="CD35" s="29">
        <v>213.87590350400001</v>
      </c>
      <c r="CE35" s="29">
        <v>66.615458035000003</v>
      </c>
      <c r="CF35" s="29">
        <v>0</v>
      </c>
      <c r="CG35" s="29">
        <v>0.14159527497300001</v>
      </c>
      <c r="CH35" s="29">
        <v>43.962862574600003</v>
      </c>
      <c r="CI35" s="29">
        <v>62.125776326299999</v>
      </c>
      <c r="CJ35" s="29">
        <v>45.574821228600001</v>
      </c>
      <c r="CK35" s="29">
        <v>1282.25869949</v>
      </c>
      <c r="CL35" s="29">
        <v>31.9334013914</v>
      </c>
      <c r="CM35" s="29">
        <v>19.3470011066</v>
      </c>
      <c r="CO35" s="55">
        <f t="shared" si="0"/>
        <v>2.7704352426643772E-3</v>
      </c>
      <c r="CP35" s="55">
        <f t="shared" si="1"/>
        <v>2.8512864899283294E-3</v>
      </c>
      <c r="CQ35" s="55">
        <f t="shared" si="2"/>
        <v>2.8405232709184502E-3</v>
      </c>
      <c r="CR35" s="55">
        <f t="shared" si="3"/>
        <v>2.732978094592354E-3</v>
      </c>
      <c r="CS35" s="55">
        <f t="shared" si="4"/>
        <v>2.6583187067045432E-3</v>
      </c>
      <c r="CT35" s="55">
        <f t="shared" si="5"/>
        <v>2.8918025763953648E-3</v>
      </c>
      <c r="CU35" s="55">
        <f t="shared" si="6"/>
        <v>2.7783552200428582E-3</v>
      </c>
      <c r="CV35" s="55">
        <f t="shared" si="7"/>
        <v>2.8457985034139421E-3</v>
      </c>
      <c r="CW35" s="55">
        <f t="shared" si="8"/>
        <v>2.8475248486868028E-3</v>
      </c>
      <c r="CX35" s="55">
        <f t="shared" si="9"/>
        <v>2.8457961916775422E-3</v>
      </c>
      <c r="CY35" s="55">
        <f t="shared" si="10"/>
        <v>2.8485180632125849E-3</v>
      </c>
      <c r="CZ35" s="55">
        <f t="shared" si="11"/>
        <v>2.8470476341796525E-3</v>
      </c>
      <c r="DA35" s="55">
        <f t="shared" si="12"/>
        <v>2.8471030599166668E-3</v>
      </c>
      <c r="DB35" s="55">
        <f t="shared" si="13"/>
        <v>2.8484202470267805E-3</v>
      </c>
      <c r="DC35" s="55">
        <f t="shared" si="14"/>
        <v>2.8478624373201476E-3</v>
      </c>
      <c r="DD35" s="55">
        <f t="shared" si="15"/>
        <v>2.8446381425321953E-3</v>
      </c>
      <c r="DE35" s="55">
        <f t="shared" si="16"/>
        <v>2.8481550562048964E-3</v>
      </c>
      <c r="DF35" s="55">
        <f t="shared" si="17"/>
        <v>2.8495232521977784E-3</v>
      </c>
      <c r="DG35" s="55">
        <f t="shared" si="18"/>
        <v>2.8472496110636038E-3</v>
      </c>
      <c r="DH35" s="55">
        <f t="shared" si="19"/>
        <v>2.845861112890649E-3</v>
      </c>
      <c r="DI35" s="55">
        <f t="shared" si="20"/>
        <v>2.8486513746235325E-3</v>
      </c>
    </row>
    <row r="36" spans="1:113" x14ac:dyDescent="0.3">
      <c r="A36" s="29" t="s">
        <v>35</v>
      </c>
      <c r="B36" s="27">
        <v>240.18</v>
      </c>
      <c r="C36" s="27">
        <v>22.068000000000001</v>
      </c>
      <c r="D36" s="27">
        <v>6.1449999999999996</v>
      </c>
      <c r="E36" s="27">
        <v>40.68</v>
      </c>
      <c r="F36" s="27">
        <v>29.513999999999999</v>
      </c>
      <c r="G36" s="27">
        <v>1.2094</v>
      </c>
      <c r="H36" s="27">
        <v>14.47</v>
      </c>
      <c r="I36" s="27">
        <v>2.0122</v>
      </c>
      <c r="J36" s="27">
        <v>0.59150000000000003</v>
      </c>
      <c r="K36" s="27">
        <v>0.99319999999999997</v>
      </c>
      <c r="L36" s="29">
        <v>0.4924</v>
      </c>
      <c r="M36" s="29">
        <v>4.7069999999999999</v>
      </c>
      <c r="N36" s="29">
        <v>0.65620000000000001</v>
      </c>
      <c r="O36" s="29">
        <v>0.33766000000000002</v>
      </c>
      <c r="P36" s="29">
        <v>2.9276E-2</v>
      </c>
      <c r="Q36" s="29">
        <v>1.11527E-2</v>
      </c>
      <c r="R36" s="29">
        <v>2.0933199999999999E-2</v>
      </c>
      <c r="S36" s="29">
        <v>5.5710000000000004E-3</v>
      </c>
      <c r="T36" s="29">
        <v>5.0192300000000002E-2</v>
      </c>
      <c r="U36" s="29">
        <v>2.2322999999999999E-2</v>
      </c>
      <c r="V36" s="29">
        <v>0.17835000000000001</v>
      </c>
      <c r="W36" s="46"/>
      <c r="X36" s="29" t="s">
        <v>35</v>
      </c>
      <c r="Y36" s="29">
        <v>0</v>
      </c>
      <c r="Z36" s="29">
        <v>0.59150748699099998</v>
      </c>
      <c r="AA36" s="29">
        <v>2.0121897242300002</v>
      </c>
      <c r="AB36" s="29">
        <v>2.0121897242300002</v>
      </c>
      <c r="AC36" s="29">
        <v>3.56935151358</v>
      </c>
      <c r="AD36" s="29">
        <v>0.99319676563500003</v>
      </c>
      <c r="AE36" s="29">
        <v>0.49240642041999999</v>
      </c>
      <c r="AF36" s="29">
        <v>0</v>
      </c>
      <c r="AG36" s="29">
        <v>240.17992801899999</v>
      </c>
      <c r="AH36" s="29">
        <v>1.3042704419</v>
      </c>
      <c r="AI36" s="29">
        <v>0</v>
      </c>
      <c r="AJ36" s="29">
        <v>0.19929683891</v>
      </c>
      <c r="AK36" s="29">
        <v>0</v>
      </c>
      <c r="AL36" s="8">
        <v>4.7070528143899999</v>
      </c>
      <c r="AM36" s="8">
        <v>4.7070528143899999</v>
      </c>
      <c r="AN36" s="8">
        <v>2.2323037748599998E-2</v>
      </c>
      <c r="AO36" s="8">
        <v>0</v>
      </c>
      <c r="AP36" s="8">
        <v>0.421180511466</v>
      </c>
      <c r="AQ36" s="8">
        <v>8.8644793812700004E-2</v>
      </c>
      <c r="AR36" s="8">
        <v>0.107433050253</v>
      </c>
      <c r="AS36" s="8">
        <v>0</v>
      </c>
      <c r="AT36" s="8">
        <v>0.17834960738399999</v>
      </c>
      <c r="AU36" s="8">
        <v>22.068008289400002</v>
      </c>
      <c r="AV36" s="8">
        <v>0</v>
      </c>
      <c r="AW36" s="8">
        <v>5.5304419495500001</v>
      </c>
      <c r="AX36" s="8">
        <v>0.61450459829000004</v>
      </c>
      <c r="AY36" s="8">
        <v>6.1449465478400001</v>
      </c>
      <c r="AZ36" s="8">
        <v>0</v>
      </c>
      <c r="BA36" s="8">
        <v>0.68687395549999997</v>
      </c>
      <c r="BB36" s="8">
        <v>2.9276124329700001E-2</v>
      </c>
      <c r="BC36" s="8">
        <v>1.11531172583E-2</v>
      </c>
      <c r="BD36" s="8">
        <v>2.0933249205000001E-2</v>
      </c>
      <c r="BE36" s="8">
        <v>5.5711283586000002E-3</v>
      </c>
      <c r="BF36" s="8">
        <v>5.0192234219000001E-2</v>
      </c>
      <c r="BG36" s="8">
        <v>8.8542868323400001E-3</v>
      </c>
      <c r="BH36" s="8">
        <v>2.8154488265299999</v>
      </c>
      <c r="BI36" s="8">
        <v>9.7396388829199994E-3</v>
      </c>
      <c r="BJ36" s="8">
        <v>2.6710176865799999</v>
      </c>
      <c r="BK36" s="8">
        <v>3.2170229887000001</v>
      </c>
      <c r="BL36" s="8">
        <v>2.95140671418E-3</v>
      </c>
      <c r="BM36" s="8">
        <v>0</v>
      </c>
      <c r="BN36" s="8">
        <v>2.0777859422299998</v>
      </c>
      <c r="BO36" s="8">
        <v>40.6784002642</v>
      </c>
      <c r="BP36" s="29">
        <v>29.512403031000002</v>
      </c>
      <c r="BQ36" s="29">
        <v>11.165997233200001</v>
      </c>
      <c r="BR36" s="29">
        <v>2.3788222578599999E-2</v>
      </c>
      <c r="BS36" s="29">
        <v>0</v>
      </c>
      <c r="BT36" s="29">
        <v>0.70538497660300004</v>
      </c>
      <c r="BU36" s="29">
        <v>0.19331554975000001</v>
      </c>
      <c r="BV36" s="29">
        <v>8.0189526943199994</v>
      </c>
      <c r="BW36" s="29">
        <v>0.53125262212199997</v>
      </c>
      <c r="BX36" s="29">
        <v>0.103299831898</v>
      </c>
      <c r="BY36" s="29">
        <v>11.457333950600001</v>
      </c>
      <c r="BZ36" s="29">
        <v>0.31425471298399998</v>
      </c>
      <c r="CA36" s="29">
        <v>4.4271567541400002E-3</v>
      </c>
      <c r="CB36" s="29">
        <v>0.48698093553100003</v>
      </c>
      <c r="CC36" s="29">
        <v>2.95140847787E-4</v>
      </c>
      <c r="CD36" s="29">
        <v>1.2093979860799999</v>
      </c>
      <c r="CE36" s="29">
        <v>0.76454374212999998</v>
      </c>
      <c r="CF36" s="29">
        <v>0</v>
      </c>
      <c r="CG36" s="29">
        <v>1.76138517436E-3</v>
      </c>
      <c r="CH36" s="29">
        <v>0.48162838170200001</v>
      </c>
      <c r="CI36" s="29">
        <v>0.65620931205599997</v>
      </c>
      <c r="CJ36" s="29">
        <v>0.33165427747199999</v>
      </c>
      <c r="CK36" s="29">
        <v>14.4699950947</v>
      </c>
      <c r="CL36" s="29">
        <v>0.33765852064700003</v>
      </c>
      <c r="CM36" s="29">
        <v>0.192451070833</v>
      </c>
      <c r="CO36" s="55">
        <f t="shared" si="0"/>
        <v>-2.9969606136710002E-7</v>
      </c>
      <c r="CP36" s="55">
        <f t="shared" si="1"/>
        <v>3.7562987131567387E-7</v>
      </c>
      <c r="CQ36" s="55">
        <f t="shared" si="2"/>
        <v>-8.698480065015952E-6</v>
      </c>
      <c r="CR36" s="55">
        <f t="shared" si="3"/>
        <v>-3.9324872173040317E-5</v>
      </c>
      <c r="CS36" s="55">
        <f t="shared" si="4"/>
        <v>-5.410886359008361E-5</v>
      </c>
      <c r="CT36" s="55">
        <f t="shared" si="5"/>
        <v>-1.6652224244245363E-6</v>
      </c>
      <c r="CU36" s="55">
        <f t="shared" si="6"/>
        <v>-3.3899792680421437E-7</v>
      </c>
      <c r="CV36" s="55">
        <f t="shared" si="7"/>
        <v>-5.1067339229650058E-6</v>
      </c>
      <c r="CW36" s="55">
        <f t="shared" si="8"/>
        <v>1.2657634826626814E-5</v>
      </c>
      <c r="CX36" s="55">
        <f t="shared" si="9"/>
        <v>-3.2565092629256833E-6</v>
      </c>
      <c r="CY36" s="55">
        <f t="shared" si="10"/>
        <v>1.3039033306227083E-5</v>
      </c>
      <c r="CZ36" s="55">
        <f t="shared" si="11"/>
        <v>1.1220393031664415E-5</v>
      </c>
      <c r="DA36" s="55">
        <f t="shared" si="12"/>
        <v>1.4190880828963707E-5</v>
      </c>
      <c r="DB36" s="55">
        <f t="shared" si="13"/>
        <v>-4.3811911389830752E-6</v>
      </c>
      <c r="DC36" s="55">
        <f t="shared" si="14"/>
        <v>4.2468130892400475E-6</v>
      </c>
      <c r="DD36" s="55">
        <f t="shared" si="15"/>
        <v>3.7413209357399054E-5</v>
      </c>
      <c r="DE36" s="55">
        <f t="shared" si="16"/>
        <v>2.3505722967142473E-6</v>
      </c>
      <c r="DF36" s="55">
        <f t="shared" si="17"/>
        <v>2.3040495422689258E-5</v>
      </c>
      <c r="DG36" s="55">
        <f t="shared" si="18"/>
        <v>-1.3105795112251031E-6</v>
      </c>
      <c r="DH36" s="55">
        <f t="shared" si="19"/>
        <v>1.6910182322852822E-6</v>
      </c>
      <c r="DI36" s="55">
        <f t="shared" si="20"/>
        <v>-2.2013793104385821E-6</v>
      </c>
    </row>
    <row r="37" spans="1:113" x14ac:dyDescent="0.3">
      <c r="A37" s="29" t="s">
        <v>36</v>
      </c>
      <c r="B37" s="27">
        <v>49599.53</v>
      </c>
      <c r="C37" s="27">
        <v>4267.32</v>
      </c>
      <c r="D37" s="27">
        <v>1253.8900000000001</v>
      </c>
      <c r="E37" s="27">
        <v>8438.732</v>
      </c>
      <c r="F37" s="27">
        <v>6123.6480000000001</v>
      </c>
      <c r="G37" s="27">
        <v>251.97559999999999</v>
      </c>
      <c r="H37" s="27">
        <v>2964.6289999999999</v>
      </c>
      <c r="I37" s="27">
        <v>411.03120000000001</v>
      </c>
      <c r="J37" s="27">
        <v>120.7131</v>
      </c>
      <c r="K37" s="27">
        <v>203.09549999999999</v>
      </c>
      <c r="L37" s="29">
        <v>100.89</v>
      </c>
      <c r="M37" s="29">
        <v>960.41</v>
      </c>
      <c r="N37" s="29">
        <v>133.92850000000001</v>
      </c>
      <c r="O37" s="29">
        <v>68.738100000000003</v>
      </c>
      <c r="P37" s="29">
        <v>5.9742870000000003</v>
      </c>
      <c r="Q37" s="29">
        <v>2.2760376999999998</v>
      </c>
      <c r="R37" s="29">
        <v>4.2649429999999997</v>
      </c>
      <c r="S37" s="29">
        <v>1.1367620000000001</v>
      </c>
      <c r="T37" s="29">
        <v>10.245941699999999</v>
      </c>
      <c r="U37" s="29">
        <v>4.5387719999999998</v>
      </c>
      <c r="V37" s="29">
        <v>36.434130000000003</v>
      </c>
      <c r="W37" s="46"/>
      <c r="X37" s="29" t="s">
        <v>36</v>
      </c>
      <c r="Y37" s="29">
        <v>0</v>
      </c>
      <c r="Z37" s="29">
        <v>120.71913981900001</v>
      </c>
      <c r="AA37" s="29">
        <v>411.05139675800001</v>
      </c>
      <c r="AB37" s="29">
        <v>411.05139675800001</v>
      </c>
      <c r="AC37" s="29">
        <v>755.52050340899996</v>
      </c>
      <c r="AD37" s="29">
        <v>203.10489215699999</v>
      </c>
      <c r="AE37" s="29">
        <v>100.895118887</v>
      </c>
      <c r="AF37" s="29">
        <v>0</v>
      </c>
      <c r="AG37" s="29">
        <v>49601.870815800001</v>
      </c>
      <c r="AH37" s="29">
        <v>274.05815402100001</v>
      </c>
      <c r="AI37" s="29">
        <v>0</v>
      </c>
      <c r="AJ37" s="29">
        <v>41.445743950699999</v>
      </c>
      <c r="AK37" s="29">
        <v>0</v>
      </c>
      <c r="AL37" s="8">
        <v>960.45713779300002</v>
      </c>
      <c r="AM37" s="8">
        <v>960.45713779300002</v>
      </c>
      <c r="AN37" s="8">
        <v>4.5390181378500003</v>
      </c>
      <c r="AO37" s="8">
        <v>0</v>
      </c>
      <c r="AP37" s="8">
        <v>89.470949378599997</v>
      </c>
      <c r="AQ37" s="8">
        <v>18.788347503099999</v>
      </c>
      <c r="AR37" s="8">
        <v>22.249547976799999</v>
      </c>
      <c r="AS37" s="8">
        <v>0</v>
      </c>
      <c r="AT37" s="8">
        <v>36.435953117700002</v>
      </c>
      <c r="AU37" s="8">
        <v>4267.5960236299998</v>
      </c>
      <c r="AV37" s="8">
        <v>0</v>
      </c>
      <c r="AW37" s="8">
        <v>1128.5586651900001</v>
      </c>
      <c r="AX37" s="8">
        <v>125.396487186</v>
      </c>
      <c r="AY37" s="8">
        <v>1253.9551523800001</v>
      </c>
      <c r="AZ37" s="8">
        <v>0</v>
      </c>
      <c r="BA37" s="8">
        <v>144.14259231400001</v>
      </c>
      <c r="BB37" s="8">
        <v>5.9746025235199998</v>
      </c>
      <c r="BC37" s="8">
        <v>2.2761512962400001</v>
      </c>
      <c r="BD37" s="8">
        <v>4.2651720343699999</v>
      </c>
      <c r="BE37" s="8">
        <v>1.1368186738499999</v>
      </c>
      <c r="BF37" s="8">
        <v>10.246421060299999</v>
      </c>
      <c r="BG37" s="8">
        <v>1.8371785947699999</v>
      </c>
      <c r="BH37" s="8">
        <v>542.59578282200005</v>
      </c>
      <c r="BI37" s="8">
        <v>2.0209022891699999</v>
      </c>
      <c r="BJ37" s="8">
        <v>554.21578421200002</v>
      </c>
      <c r="BK37" s="8">
        <v>667.508875698</v>
      </c>
      <c r="BL37" s="8">
        <v>0.61239108594199998</v>
      </c>
      <c r="BM37" s="8">
        <v>0</v>
      </c>
      <c r="BN37" s="8">
        <v>431.12482558699998</v>
      </c>
      <c r="BO37" s="8">
        <v>8438.7951260499995</v>
      </c>
      <c r="BP37" s="8">
        <v>6123.6040754899996</v>
      </c>
      <c r="BQ37" s="29">
        <v>2315.1910505599999</v>
      </c>
      <c r="BR37" s="29">
        <v>4.9358754851500004</v>
      </c>
      <c r="BS37" s="29">
        <v>0</v>
      </c>
      <c r="BT37" s="29">
        <v>146.362117617</v>
      </c>
      <c r="BU37" s="29">
        <v>40.111776120599998</v>
      </c>
      <c r="BV37" s="29">
        <v>1663.8730822299999</v>
      </c>
      <c r="BW37" s="29">
        <v>110.23085536000001</v>
      </c>
      <c r="BX37" s="29">
        <v>21.433799714500001</v>
      </c>
      <c r="BY37" s="29">
        <v>2377.3119426600001</v>
      </c>
      <c r="BZ37" s="29">
        <v>67.227746524599993</v>
      </c>
      <c r="CA37" s="29">
        <v>0.91859091342999999</v>
      </c>
      <c r="CB37" s="29">
        <v>101.04483881500001</v>
      </c>
      <c r="CC37" s="29">
        <v>6.1239112198699999E-2</v>
      </c>
      <c r="CD37" s="29">
        <v>251.99426568999999</v>
      </c>
      <c r="CE37" s="29">
        <v>158.425858936</v>
      </c>
      <c r="CF37" s="29">
        <v>0</v>
      </c>
      <c r="CG37" s="29">
        <v>0.38363985162899999</v>
      </c>
      <c r="CH37" s="29">
        <v>96.672698943300006</v>
      </c>
      <c r="CI37" s="29">
        <v>133.935077842</v>
      </c>
      <c r="CJ37" s="29">
        <v>42.608464513999998</v>
      </c>
      <c r="CK37" s="29">
        <v>2964.78120416</v>
      </c>
      <c r="CL37" s="29">
        <v>68.741161131599995</v>
      </c>
      <c r="CM37" s="29">
        <v>35.841661575499998</v>
      </c>
      <c r="CO37" s="55">
        <f t="shared" si="0"/>
        <v>4.7194314139710991E-5</v>
      </c>
      <c r="CP37" s="55">
        <f t="shared" si="1"/>
        <v>6.4683133676418517E-5</v>
      </c>
      <c r="CQ37" s="55">
        <f t="shared" si="2"/>
        <v>5.1960203845610263E-5</v>
      </c>
      <c r="CR37" s="55">
        <f t="shared" si="3"/>
        <v>7.4805136600477826E-6</v>
      </c>
      <c r="CS37" s="55">
        <f t="shared" si="4"/>
        <v>-7.1729318864472904E-6</v>
      </c>
      <c r="CT37" s="55">
        <f t="shared" si="5"/>
        <v>7.4077370983563303E-5</v>
      </c>
      <c r="CU37" s="55">
        <f t="shared" si="6"/>
        <v>5.1340036139466453E-5</v>
      </c>
      <c r="CV37" s="55">
        <f t="shared" si="7"/>
        <v>4.9136800320747708E-5</v>
      </c>
      <c r="CW37" s="55">
        <f t="shared" si="8"/>
        <v>5.0034495013454268E-5</v>
      </c>
      <c r="CX37" s="55">
        <f t="shared" si="9"/>
        <v>4.6245027585582786E-5</v>
      </c>
      <c r="CY37" s="55">
        <f t="shared" si="10"/>
        <v>5.0737307959111336E-5</v>
      </c>
      <c r="CZ37" s="55">
        <f t="shared" si="11"/>
        <v>4.9080906071414469E-5</v>
      </c>
      <c r="DA37" s="55">
        <f t="shared" si="12"/>
        <v>4.91145797943265E-5</v>
      </c>
      <c r="DB37" s="55">
        <f t="shared" si="13"/>
        <v>4.4533258847596822E-5</v>
      </c>
      <c r="DC37" s="55">
        <f t="shared" si="14"/>
        <v>5.2813585955849899E-5</v>
      </c>
      <c r="DD37" s="55">
        <f t="shared" si="15"/>
        <v>4.9909647806049525E-5</v>
      </c>
      <c r="DE37" s="55">
        <f t="shared" si="16"/>
        <v>5.3701625086247106E-5</v>
      </c>
      <c r="DF37" s="55">
        <f t="shared" si="17"/>
        <v>4.9855510652058531E-5</v>
      </c>
      <c r="DG37" s="55">
        <f t="shared" si="18"/>
        <v>4.6785382352893298E-5</v>
      </c>
      <c r="DH37" s="55">
        <f t="shared" si="19"/>
        <v>5.4230053856085757E-5</v>
      </c>
      <c r="DI37" s="55">
        <f t="shared" si="20"/>
        <v>5.0038732913314746E-5</v>
      </c>
    </row>
    <row r="38" spans="1:113" x14ac:dyDescent="0.3">
      <c r="A38" s="29" t="s">
        <v>37</v>
      </c>
      <c r="B38" s="27">
        <v>11593.2</v>
      </c>
      <c r="C38" s="27">
        <v>954.78</v>
      </c>
      <c r="D38" s="27">
        <v>295.67099999999999</v>
      </c>
      <c r="E38" s="27">
        <v>1971</v>
      </c>
      <c r="F38" s="27">
        <v>1437.0719999999999</v>
      </c>
      <c r="G38" s="27">
        <v>59.820300000000003</v>
      </c>
      <c r="H38" s="27">
        <v>707.16600000000005</v>
      </c>
      <c r="I38" s="27">
        <v>96.677999999999997</v>
      </c>
      <c r="J38" s="27">
        <v>28.378499999999999</v>
      </c>
      <c r="K38" s="27">
        <v>47.7102</v>
      </c>
      <c r="L38" s="29">
        <v>23.682600000000001</v>
      </c>
      <c r="M38" s="29">
        <v>225.786</v>
      </c>
      <c r="N38" s="29">
        <v>31.418399999999998</v>
      </c>
      <c r="O38" s="29">
        <v>16.157699999999998</v>
      </c>
      <c r="P38" s="29">
        <v>1.405125</v>
      </c>
      <c r="Q38" s="29">
        <v>0.53507879999999997</v>
      </c>
      <c r="R38" s="29">
        <v>1.0039229999999999</v>
      </c>
      <c r="S38" s="29">
        <v>0.267876</v>
      </c>
      <c r="T38" s="29">
        <v>2.4089868000000001</v>
      </c>
      <c r="U38" s="29">
        <v>1.0702799999999999</v>
      </c>
      <c r="V38" s="29">
        <v>8.5638000000000005</v>
      </c>
      <c r="W38" s="46"/>
      <c r="X38" s="29" t="s">
        <v>37</v>
      </c>
      <c r="Y38" s="29">
        <v>0</v>
      </c>
      <c r="Z38" s="29">
        <v>28.409276063899998</v>
      </c>
      <c r="AA38" s="29">
        <v>96.783202615700006</v>
      </c>
      <c r="AB38" s="29">
        <v>96.783202615700006</v>
      </c>
      <c r="AC38" s="29">
        <v>181.08920136200001</v>
      </c>
      <c r="AD38" s="29">
        <v>47.762146936100002</v>
      </c>
      <c r="AE38" s="29">
        <v>23.708284498899999</v>
      </c>
      <c r="AF38" s="29">
        <v>0</v>
      </c>
      <c r="AG38" s="29">
        <v>11606.400022</v>
      </c>
      <c r="AH38" s="29">
        <v>65.633523143399998</v>
      </c>
      <c r="AI38" s="29">
        <v>0</v>
      </c>
      <c r="AJ38" s="29">
        <v>9.9138450891899996</v>
      </c>
      <c r="AK38" s="29">
        <v>0</v>
      </c>
      <c r="AL38" s="29">
        <v>226.03150635099999</v>
      </c>
      <c r="AM38" s="29">
        <v>226.03150635099999</v>
      </c>
      <c r="AN38" s="29">
        <v>1.0714407996499999</v>
      </c>
      <c r="AO38" s="29">
        <v>0</v>
      </c>
      <c r="AP38" s="29">
        <v>21.453874065000001</v>
      </c>
      <c r="AQ38" s="29">
        <v>4.5040293704199996</v>
      </c>
      <c r="AR38" s="29">
        <v>5.3195433628900002</v>
      </c>
      <c r="AS38" s="29">
        <v>0</v>
      </c>
      <c r="AT38" s="29">
        <v>8.5730848447899994</v>
      </c>
      <c r="AU38" s="29">
        <v>955.687149589</v>
      </c>
      <c r="AV38" s="29">
        <v>0</v>
      </c>
      <c r="AW38" s="29">
        <v>266.38605805899999</v>
      </c>
      <c r="AX38" s="29">
        <v>29.598464912899999</v>
      </c>
      <c r="AY38" s="29">
        <v>295.98452297199998</v>
      </c>
      <c r="AZ38" s="29">
        <v>0</v>
      </c>
      <c r="BA38" s="29">
        <v>34.515117808399999</v>
      </c>
      <c r="BB38" s="29">
        <v>1.40665034188</v>
      </c>
      <c r="BC38" s="29">
        <v>0.53565671522299996</v>
      </c>
      <c r="BD38" s="29">
        <v>1.0050117680499999</v>
      </c>
      <c r="BE38" s="29">
        <v>0.26816613634499997</v>
      </c>
      <c r="BF38" s="29">
        <v>2.4115876426499998</v>
      </c>
      <c r="BG38" s="29">
        <v>0.43162791712800003</v>
      </c>
      <c r="BH38" s="29">
        <v>128.59753640700001</v>
      </c>
      <c r="BI38" s="29">
        <v>0.47479197076700003</v>
      </c>
      <c r="BJ38" s="29">
        <v>130.207710445</v>
      </c>
      <c r="BK38" s="29">
        <v>156.824762314</v>
      </c>
      <c r="BL38" s="29">
        <v>0.14387539697000001</v>
      </c>
      <c r="BM38" s="29">
        <v>0</v>
      </c>
      <c r="BN38" s="29">
        <v>101.288654354</v>
      </c>
      <c r="BO38" s="29">
        <v>1973.21685533</v>
      </c>
      <c r="BP38" s="29">
        <v>1438.6815076400001</v>
      </c>
      <c r="BQ38" s="29">
        <v>534.53534769600003</v>
      </c>
      <c r="BR38" s="29">
        <v>1.1596360433599999</v>
      </c>
      <c r="BS38" s="29">
        <v>0</v>
      </c>
      <c r="BT38" s="29">
        <v>34.386360003699998</v>
      </c>
      <c r="BU38" s="29">
        <v>9.4238781285000002</v>
      </c>
      <c r="BV38" s="29">
        <v>390.910848063</v>
      </c>
      <c r="BW38" s="29">
        <v>25.897660675600001</v>
      </c>
      <c r="BX38" s="29">
        <v>5.0356626266999998</v>
      </c>
      <c r="BY38" s="29">
        <v>558.52631315600001</v>
      </c>
      <c r="BZ38" s="29">
        <v>16.132991778000001</v>
      </c>
      <c r="CA38" s="29">
        <v>0.21581337213499999</v>
      </c>
      <c r="CB38" s="29">
        <v>23.739525631500001</v>
      </c>
      <c r="CC38" s="29">
        <v>1.4387539586700001E-2</v>
      </c>
      <c r="CD38" s="29">
        <v>59.878279645299997</v>
      </c>
      <c r="CE38" s="29">
        <v>37.8798318487</v>
      </c>
      <c r="CF38" s="29">
        <v>0</v>
      </c>
      <c r="CG38" s="29">
        <v>9.2248654165500002E-2</v>
      </c>
      <c r="CH38" s="29">
        <v>23.027353702399999</v>
      </c>
      <c r="CI38" s="29">
        <v>31.4524506966</v>
      </c>
      <c r="CJ38" s="29">
        <v>9.4595563932599998</v>
      </c>
      <c r="CK38" s="29">
        <v>707.94590926900003</v>
      </c>
      <c r="CL38" s="29">
        <v>16.175296521100002</v>
      </c>
      <c r="CM38" s="29">
        <v>8.4571838878500003</v>
      </c>
      <c r="CO38" s="55">
        <f t="shared" si="0"/>
        <v>1.1386003864333472E-3</v>
      </c>
      <c r="CP38" s="55">
        <f t="shared" si="1"/>
        <v>9.5011373195922396E-4</v>
      </c>
      <c r="CQ38" s="55">
        <f t="shared" si="2"/>
        <v>1.0603778253531358E-3</v>
      </c>
      <c r="CR38" s="55">
        <f t="shared" si="3"/>
        <v>1.1247363419584191E-3</v>
      </c>
      <c r="CS38" s="55">
        <f t="shared" si="4"/>
        <v>1.1199909538284613E-3</v>
      </c>
      <c r="CT38" s="55">
        <f t="shared" si="5"/>
        <v>9.6923026631418312E-4</v>
      </c>
      <c r="CU38" s="55">
        <f t="shared" si="6"/>
        <v>1.102865902772436E-3</v>
      </c>
      <c r="CV38" s="55">
        <f t="shared" si="7"/>
        <v>1.0881753418565605E-3</v>
      </c>
      <c r="CW38" s="55">
        <f t="shared" si="8"/>
        <v>1.084485222968072E-3</v>
      </c>
      <c r="CX38" s="55">
        <f t="shared" si="9"/>
        <v>1.0888014743179028E-3</v>
      </c>
      <c r="CY38" s="55">
        <f t="shared" si="10"/>
        <v>1.0845303682872102E-3</v>
      </c>
      <c r="CZ38" s="55">
        <f t="shared" si="11"/>
        <v>1.0873408935894557E-3</v>
      </c>
      <c r="DA38" s="55">
        <f t="shared" si="12"/>
        <v>1.0837820067222193E-3</v>
      </c>
      <c r="DB38" s="55">
        <f t="shared" si="13"/>
        <v>1.0890486331596278E-3</v>
      </c>
      <c r="DC38" s="55">
        <f t="shared" si="14"/>
        <v>1.0855560039143039E-3</v>
      </c>
      <c r="DD38" s="55">
        <f t="shared" si="15"/>
        <v>1.0800562889054692E-3</v>
      </c>
      <c r="DE38" s="55">
        <f t="shared" si="16"/>
        <v>1.0845135035256906E-3</v>
      </c>
      <c r="DF38" s="55">
        <f t="shared" si="17"/>
        <v>1.0830994377994648E-3</v>
      </c>
      <c r="DG38" s="55">
        <f t="shared" si="18"/>
        <v>1.0796417190827748E-3</v>
      </c>
      <c r="DH38" s="55">
        <f t="shared" si="19"/>
        <v>1.0845756717868633E-3</v>
      </c>
      <c r="DI38" s="55">
        <f t="shared" si="20"/>
        <v>1.0841968273428751E-3</v>
      </c>
    </row>
    <row r="39" spans="1:113" x14ac:dyDescent="0.3">
      <c r="A39" s="29" t="s">
        <v>129</v>
      </c>
      <c r="B39" s="27">
        <v>116.42</v>
      </c>
      <c r="C39" s="27">
        <v>12.837999999999999</v>
      </c>
      <c r="D39" s="27">
        <v>3.367</v>
      </c>
      <c r="E39" s="27">
        <v>20.195</v>
      </c>
      <c r="F39" s="27">
        <v>13.869</v>
      </c>
      <c r="G39" s="27">
        <v>1.0005999999999999</v>
      </c>
      <c r="H39" s="27">
        <v>7.4470000000000001</v>
      </c>
      <c r="I39" s="27">
        <v>1.0599000000000001</v>
      </c>
      <c r="J39" s="27">
        <v>0.31140000000000001</v>
      </c>
      <c r="K39" s="27">
        <v>0.52300000000000002</v>
      </c>
      <c r="L39" s="29">
        <v>0.25950000000000001</v>
      </c>
      <c r="M39" s="29">
        <v>2.4750000000000001</v>
      </c>
      <c r="N39" s="29">
        <v>0.3453</v>
      </c>
      <c r="O39" s="29">
        <v>0.17766000000000001</v>
      </c>
      <c r="P39" s="29">
        <v>1.5417E-2</v>
      </c>
      <c r="Q39" s="29">
        <v>5.8742999999999998E-3</v>
      </c>
      <c r="R39" s="29">
        <v>1.10198E-2</v>
      </c>
      <c r="S39" s="29">
        <v>2.934E-3</v>
      </c>
      <c r="T39" s="29">
        <v>2.6428500000000001E-2</v>
      </c>
      <c r="U39" s="29">
        <v>1.1756000000000001E-2</v>
      </c>
      <c r="V39" s="29">
        <v>9.3920000000000003E-2</v>
      </c>
      <c r="W39" s="46"/>
      <c r="X39" s="29" t="s">
        <v>129</v>
      </c>
      <c r="Y39" s="29">
        <v>0</v>
      </c>
      <c r="Z39" s="29">
        <v>0.31140222281000002</v>
      </c>
      <c r="AA39" s="29">
        <v>1.05989899559</v>
      </c>
      <c r="AB39" s="29">
        <v>1.05989899559</v>
      </c>
      <c r="AC39" s="29">
        <v>1.96277399742</v>
      </c>
      <c r="AD39" s="29">
        <v>0.52299883403000003</v>
      </c>
      <c r="AE39" s="29">
        <v>0.25950175049800001</v>
      </c>
      <c r="AF39" s="29">
        <v>0</v>
      </c>
      <c r="AG39" s="29">
        <v>116.41996197</v>
      </c>
      <c r="AH39" s="29">
        <v>0.706706737912</v>
      </c>
      <c r="AI39" s="29">
        <v>0</v>
      </c>
      <c r="AJ39" s="29">
        <v>0.105745240803</v>
      </c>
      <c r="AK39" s="29">
        <v>0</v>
      </c>
      <c r="AL39" s="29">
        <v>2.4750120827800002</v>
      </c>
      <c r="AM39" s="29">
        <v>2.4750120827800002</v>
      </c>
      <c r="AN39" s="29">
        <v>1.17560621125E-2</v>
      </c>
      <c r="AO39" s="29">
        <v>0</v>
      </c>
      <c r="AP39" s="29">
        <v>0.23327079125</v>
      </c>
      <c r="AQ39" s="29">
        <v>4.8875333777500002E-2</v>
      </c>
      <c r="AR39" s="29">
        <v>5.65250999432E-2</v>
      </c>
      <c r="AS39" s="29">
        <v>0</v>
      </c>
      <c r="AT39" s="29">
        <v>9.3919859663700006E-2</v>
      </c>
      <c r="AU39" s="29">
        <v>12.8380025022</v>
      </c>
      <c r="AV39" s="29">
        <v>0</v>
      </c>
      <c r="AW39" s="29">
        <v>3.0302864134699998</v>
      </c>
      <c r="AX39" s="29">
        <v>0.336701177819</v>
      </c>
      <c r="AY39" s="29">
        <v>3.36698759129</v>
      </c>
      <c r="AZ39" s="29">
        <v>0</v>
      </c>
      <c r="BA39" s="29">
        <v>0.371219670685</v>
      </c>
      <c r="BB39" s="29">
        <v>1.54170992686E-2</v>
      </c>
      <c r="BC39" s="29">
        <v>5.8744320948900001E-3</v>
      </c>
      <c r="BD39" s="29">
        <v>1.1019796491300001E-2</v>
      </c>
      <c r="BE39" s="29">
        <v>2.9340430893400001E-3</v>
      </c>
      <c r="BF39" s="29">
        <v>2.6428418459299999E-2</v>
      </c>
      <c r="BG39" s="29">
        <v>4.1607266434099998E-3</v>
      </c>
      <c r="BH39" s="29">
        <v>1.27075461499</v>
      </c>
      <c r="BI39" s="29">
        <v>4.5767858816000003E-3</v>
      </c>
      <c r="BJ39" s="29">
        <v>1.2551445405299999</v>
      </c>
      <c r="BK39" s="29">
        <v>1.5117197705000001</v>
      </c>
      <c r="BL39" s="29">
        <v>1.3868999156699999E-3</v>
      </c>
      <c r="BM39" s="29">
        <v>0</v>
      </c>
      <c r="BN39" s="29">
        <v>0.97637758560800003</v>
      </c>
      <c r="BO39" s="29">
        <v>20.194247357399998</v>
      </c>
      <c r="BP39" s="29">
        <v>13.8682489116</v>
      </c>
      <c r="BQ39" s="29">
        <v>6.3259984457399998</v>
      </c>
      <c r="BR39" s="29">
        <v>1.11784057276E-2</v>
      </c>
      <c r="BS39" s="29">
        <v>0</v>
      </c>
      <c r="BT39" s="29">
        <v>0.33146929237099998</v>
      </c>
      <c r="BU39" s="29">
        <v>9.0841812860700005E-2</v>
      </c>
      <c r="BV39" s="29">
        <v>3.7682065951300001</v>
      </c>
      <c r="BW39" s="29">
        <v>0.24964226701299999</v>
      </c>
      <c r="BX39" s="29">
        <v>4.8541479411600003E-2</v>
      </c>
      <c r="BY39" s="29">
        <v>5.3839452812799999</v>
      </c>
      <c r="BZ39" s="29">
        <v>0.17649338146999999</v>
      </c>
      <c r="CA39" s="29">
        <v>2.0803719197300002E-3</v>
      </c>
      <c r="CB39" s="29">
        <v>0.22883840672</v>
      </c>
      <c r="CC39" s="29">
        <v>1.38690123845E-4</v>
      </c>
      <c r="CD39" s="29">
        <v>1.0005996130899999</v>
      </c>
      <c r="CE39" s="29">
        <v>0.40271425804599997</v>
      </c>
      <c r="CF39" s="29">
        <v>0</v>
      </c>
      <c r="CG39" s="29">
        <v>1.0246521978599999E-3</v>
      </c>
      <c r="CH39" s="29">
        <v>0.237421085866</v>
      </c>
      <c r="CI39" s="29">
        <v>0.34530411348899998</v>
      </c>
      <c r="CJ39" s="29">
        <v>3.8883267269600001E-2</v>
      </c>
      <c r="CK39" s="29">
        <v>7.4469973599700001</v>
      </c>
      <c r="CL39" s="29">
        <v>0.17765845610299999</v>
      </c>
      <c r="CM39" s="29">
        <v>8.0374588397600005E-2</v>
      </c>
      <c r="CO39" s="55">
        <f t="shared" si="0"/>
        <v>-3.2666208554296504E-7</v>
      </c>
      <c r="CP39" s="55">
        <f t="shared" si="1"/>
        <v>1.9490574863495585E-7</v>
      </c>
      <c r="CQ39" s="55">
        <f t="shared" si="2"/>
        <v>-3.6853905553807591E-6</v>
      </c>
      <c r="CR39" s="55">
        <f t="shared" si="3"/>
        <v>-3.7268759594056081E-5</v>
      </c>
      <c r="CS39" s="55">
        <f t="shared" si="4"/>
        <v>-5.4155916071777983E-5</v>
      </c>
      <c r="CT39" s="55">
        <f t="shared" si="5"/>
        <v>-3.8667799324270823E-7</v>
      </c>
      <c r="CU39" s="55">
        <f t="shared" si="6"/>
        <v>-3.5450919832753734E-7</v>
      </c>
      <c r="CV39" s="55">
        <f t="shared" si="7"/>
        <v>-9.4764600439718249E-7</v>
      </c>
      <c r="CW39" s="55">
        <f t="shared" si="8"/>
        <v>7.13811817600411E-6</v>
      </c>
      <c r="CX39" s="55">
        <f t="shared" si="9"/>
        <v>-2.2293881453047983E-6</v>
      </c>
      <c r="CY39" s="55">
        <f t="shared" si="10"/>
        <v>6.7456570327443476E-6</v>
      </c>
      <c r="CZ39" s="55">
        <f t="shared" si="11"/>
        <v>4.8819313131672274E-6</v>
      </c>
      <c r="DA39" s="55">
        <f t="shared" si="12"/>
        <v>1.1912797567273187E-5</v>
      </c>
      <c r="DB39" s="55">
        <f t="shared" si="13"/>
        <v>-8.6901778679643907E-6</v>
      </c>
      <c r="DC39" s="55">
        <f t="shared" si="14"/>
        <v>6.4389051047423814E-6</v>
      </c>
      <c r="DD39" s="55">
        <f t="shared" si="15"/>
        <v>2.2486915887898317E-5</v>
      </c>
      <c r="DE39" s="55">
        <f t="shared" si="16"/>
        <v>-3.1839960788280955E-7</v>
      </c>
      <c r="DF39" s="55">
        <f t="shared" si="17"/>
        <v>1.4686209952337968E-5</v>
      </c>
      <c r="DG39" s="55">
        <f t="shared" si="18"/>
        <v>-3.0853321225620616E-6</v>
      </c>
      <c r="DH39" s="55">
        <f t="shared" si="19"/>
        <v>5.2834722694135448E-6</v>
      </c>
      <c r="DI39" s="55">
        <f t="shared" si="20"/>
        <v>-1.4942110306370791E-6</v>
      </c>
    </row>
    <row r="40" spans="1:113" x14ac:dyDescent="0.3">
      <c r="A40" s="29" t="s">
        <v>39</v>
      </c>
      <c r="W40" s="46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CO40" s="55">
        <f t="shared" si="0"/>
        <v>0</v>
      </c>
      <c r="CP40" s="55">
        <f t="shared" si="1"/>
        <v>0</v>
      </c>
      <c r="CQ40" s="55">
        <f t="shared" si="2"/>
        <v>0</v>
      </c>
      <c r="CR40" s="55">
        <f t="shared" si="3"/>
        <v>0</v>
      </c>
      <c r="CS40" s="55">
        <f t="shared" si="4"/>
        <v>0</v>
      </c>
      <c r="CT40" s="55">
        <f t="shared" si="5"/>
        <v>0</v>
      </c>
      <c r="CU40" s="55">
        <f t="shared" si="6"/>
        <v>0</v>
      </c>
      <c r="CV40" s="55">
        <f t="shared" si="7"/>
        <v>0</v>
      </c>
      <c r="CW40" s="55">
        <f t="shared" si="8"/>
        <v>0</v>
      </c>
      <c r="CX40" s="55">
        <f t="shared" si="9"/>
        <v>0</v>
      </c>
      <c r="CY40" s="55">
        <f t="shared" si="10"/>
        <v>0</v>
      </c>
      <c r="CZ40" s="55">
        <f t="shared" si="11"/>
        <v>0</v>
      </c>
      <c r="DA40" s="55">
        <f t="shared" si="12"/>
        <v>0</v>
      </c>
      <c r="DB40" s="55">
        <f t="shared" si="13"/>
        <v>0</v>
      </c>
      <c r="DC40" s="55">
        <f t="shared" si="14"/>
        <v>0</v>
      </c>
      <c r="DD40" s="55">
        <f t="shared" si="15"/>
        <v>0</v>
      </c>
      <c r="DE40" s="55">
        <f t="shared" si="16"/>
        <v>0</v>
      </c>
      <c r="DF40" s="55">
        <f t="shared" si="17"/>
        <v>0</v>
      </c>
      <c r="DG40" s="55">
        <f t="shared" si="18"/>
        <v>0</v>
      </c>
      <c r="DH40" s="55">
        <f t="shared" si="19"/>
        <v>0</v>
      </c>
      <c r="DI40" s="55">
        <f t="shared" si="20"/>
        <v>0</v>
      </c>
    </row>
    <row r="41" spans="1:113" x14ac:dyDescent="0.3">
      <c r="A41" s="29" t="s">
        <v>40</v>
      </c>
      <c r="W41" s="46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CO41" s="55">
        <f t="shared" si="0"/>
        <v>0</v>
      </c>
      <c r="CP41" s="55">
        <f t="shared" si="1"/>
        <v>0</v>
      </c>
      <c r="CQ41" s="55">
        <f t="shared" si="2"/>
        <v>0</v>
      </c>
      <c r="CR41" s="55">
        <f t="shared" si="3"/>
        <v>0</v>
      </c>
      <c r="CS41" s="55">
        <f t="shared" si="4"/>
        <v>0</v>
      </c>
      <c r="CT41" s="55">
        <f t="shared" si="5"/>
        <v>0</v>
      </c>
      <c r="CU41" s="55">
        <f t="shared" si="6"/>
        <v>0</v>
      </c>
      <c r="CV41" s="55">
        <f t="shared" si="7"/>
        <v>0</v>
      </c>
      <c r="CW41" s="55">
        <f t="shared" si="8"/>
        <v>0</v>
      </c>
      <c r="CX41" s="55">
        <f t="shared" si="9"/>
        <v>0</v>
      </c>
      <c r="CY41" s="55">
        <f t="shared" si="10"/>
        <v>0</v>
      </c>
      <c r="CZ41" s="55">
        <f t="shared" si="11"/>
        <v>0</v>
      </c>
      <c r="DA41" s="55">
        <f t="shared" si="12"/>
        <v>0</v>
      </c>
      <c r="DB41" s="55">
        <f t="shared" si="13"/>
        <v>0</v>
      </c>
      <c r="DC41" s="55">
        <f t="shared" si="14"/>
        <v>0</v>
      </c>
      <c r="DD41" s="55">
        <f t="shared" si="15"/>
        <v>0</v>
      </c>
      <c r="DE41" s="55">
        <f t="shared" si="16"/>
        <v>0</v>
      </c>
      <c r="DF41" s="55">
        <f t="shared" si="17"/>
        <v>0</v>
      </c>
      <c r="DG41" s="55">
        <f t="shared" si="18"/>
        <v>0</v>
      </c>
      <c r="DH41" s="55">
        <f t="shared" si="19"/>
        <v>0</v>
      </c>
      <c r="DI41" s="55">
        <f t="shared" si="20"/>
        <v>0</v>
      </c>
    </row>
    <row r="42" spans="1:113" x14ac:dyDescent="0.3">
      <c r="A42" s="29" t="s">
        <v>41</v>
      </c>
      <c r="B42" s="27">
        <v>3867.2</v>
      </c>
      <c r="C42" s="27">
        <v>635.51099999999997</v>
      </c>
      <c r="D42" s="27">
        <v>137.535</v>
      </c>
      <c r="E42" s="27">
        <v>678.39599999999996</v>
      </c>
      <c r="F42" s="27">
        <v>423.798</v>
      </c>
      <c r="G42" s="27">
        <v>55.102200000000003</v>
      </c>
      <c r="H42" s="27">
        <v>258.06700000000001</v>
      </c>
      <c r="I42" s="27">
        <v>40.904000000000003</v>
      </c>
      <c r="J42" s="27">
        <v>12.026</v>
      </c>
      <c r="K42" s="27">
        <v>20.215900000000001</v>
      </c>
      <c r="L42" s="29">
        <v>10.0563</v>
      </c>
      <c r="M42" s="29">
        <v>95.507999999999996</v>
      </c>
      <c r="N42" s="29">
        <v>13.3317</v>
      </c>
      <c r="O42" s="29">
        <v>6.8615000000000004</v>
      </c>
      <c r="P42" s="29">
        <v>0.59567999999999999</v>
      </c>
      <c r="Q42" s="29">
        <v>0.22698170000000001</v>
      </c>
      <c r="R42" s="29">
        <v>0.42550280000000001</v>
      </c>
      <c r="S42" s="29">
        <v>0.113498</v>
      </c>
      <c r="T42" s="29">
        <v>1.0213059</v>
      </c>
      <c r="U42" s="29">
        <v>0.45351999999999998</v>
      </c>
      <c r="V42" s="29">
        <v>3.6307399999999999</v>
      </c>
      <c r="W42" s="46"/>
      <c r="X42" s="29" t="s">
        <v>41</v>
      </c>
      <c r="Y42" s="29">
        <v>0</v>
      </c>
      <c r="Z42" s="29">
        <v>12.0303616328</v>
      </c>
      <c r="AA42" s="29">
        <v>40.9186693324</v>
      </c>
      <c r="AB42" s="29">
        <v>40.9186693324</v>
      </c>
      <c r="AC42" s="29">
        <v>67.126508649399995</v>
      </c>
      <c r="AD42" s="29">
        <v>20.223179762800001</v>
      </c>
      <c r="AE42" s="29">
        <v>10.0599814465</v>
      </c>
      <c r="AF42" s="29">
        <v>0</v>
      </c>
      <c r="AG42" s="29">
        <v>3868.6480521600001</v>
      </c>
      <c r="AH42" s="29">
        <v>24.241316154500002</v>
      </c>
      <c r="AI42" s="29">
        <v>0</v>
      </c>
      <c r="AJ42" s="29">
        <v>3.6427560248600002</v>
      </c>
      <c r="AK42" s="29">
        <v>0</v>
      </c>
      <c r="AL42" s="29">
        <v>95.542625093500007</v>
      </c>
      <c r="AM42" s="29">
        <v>95.542625093500007</v>
      </c>
      <c r="AN42" s="29">
        <v>0.453686598803</v>
      </c>
      <c r="AO42" s="29">
        <v>0</v>
      </c>
      <c r="AP42" s="29">
        <v>7.9664263686599996</v>
      </c>
      <c r="AQ42" s="29">
        <v>1.6706381119</v>
      </c>
      <c r="AR42" s="29">
        <v>1.9505330888600001</v>
      </c>
      <c r="AS42" s="29">
        <v>0</v>
      </c>
      <c r="AT42" s="29">
        <v>3.6320543302399999</v>
      </c>
      <c r="AU42" s="29">
        <v>635.74288827500004</v>
      </c>
      <c r="AV42" s="29">
        <v>0</v>
      </c>
      <c r="AW42" s="29">
        <v>123.826694092</v>
      </c>
      <c r="AX42" s="29">
        <v>13.758524574400001</v>
      </c>
      <c r="AY42" s="29">
        <v>137.58521866699999</v>
      </c>
      <c r="AZ42" s="29">
        <v>0</v>
      </c>
      <c r="BA42" s="29">
        <v>12.7399563766</v>
      </c>
      <c r="BB42" s="29">
        <v>0.59589636270400004</v>
      </c>
      <c r="BC42" s="29">
        <v>0.227062913959</v>
      </c>
      <c r="BD42" s="29">
        <v>0.425657458622</v>
      </c>
      <c r="BE42" s="29">
        <v>0.11353891817</v>
      </c>
      <c r="BF42" s="29">
        <v>1.0216767878699999</v>
      </c>
      <c r="BG42" s="29">
        <v>0.127188759294</v>
      </c>
      <c r="BH42" s="29">
        <v>45.352075050800003</v>
      </c>
      <c r="BI42" s="29">
        <v>0.139906969912</v>
      </c>
      <c r="BJ42" s="29">
        <v>38.368374587300003</v>
      </c>
      <c r="BK42" s="29">
        <v>46.211630152600002</v>
      </c>
      <c r="BL42" s="29">
        <v>4.2395964880399997E-2</v>
      </c>
      <c r="BM42" s="29">
        <v>0</v>
      </c>
      <c r="BN42" s="29">
        <v>29.846788361800002</v>
      </c>
      <c r="BO42" s="29">
        <v>678.62582978299997</v>
      </c>
      <c r="BP42" s="29">
        <v>423.93710962199998</v>
      </c>
      <c r="BQ42" s="29">
        <v>254.68872016200001</v>
      </c>
      <c r="BR42" s="29">
        <v>0.34171258784000003</v>
      </c>
      <c r="BS42" s="29">
        <v>0</v>
      </c>
      <c r="BT42" s="29">
        <v>10.132639814399999</v>
      </c>
      <c r="BU42" s="29">
        <v>2.7769391469200002</v>
      </c>
      <c r="BV42" s="29">
        <v>115.18992631099999</v>
      </c>
      <c r="BW42" s="29">
        <v>7.6312829797699999</v>
      </c>
      <c r="BX42" s="29">
        <v>1.48386317234</v>
      </c>
      <c r="BY42" s="29">
        <v>164.58128011400001</v>
      </c>
      <c r="BZ42" s="29">
        <v>6.0109788665700004</v>
      </c>
      <c r="CA42" s="29">
        <v>6.3594410180899993E-2</v>
      </c>
      <c r="CB42" s="29">
        <v>6.9953466933400001</v>
      </c>
      <c r="CC42" s="29">
        <v>4.2395966644100001E-3</v>
      </c>
      <c r="CD42" s="29">
        <v>55.122071903699997</v>
      </c>
      <c r="CE42" s="29">
        <v>13.8935156378</v>
      </c>
      <c r="CF42" s="29">
        <v>0</v>
      </c>
      <c r="CG42" s="29">
        <v>3.4662923727900002E-2</v>
      </c>
      <c r="CH42" s="29">
        <v>8.3067737066300005</v>
      </c>
      <c r="CI42" s="29">
        <v>13.336497719900001</v>
      </c>
      <c r="CJ42" s="29">
        <v>2.30847380217</v>
      </c>
      <c r="CK42" s="29">
        <v>258.16402993899999</v>
      </c>
      <c r="CL42" s="29">
        <v>6.8640152697300003</v>
      </c>
      <c r="CM42" s="29">
        <v>2.9224183732900002</v>
      </c>
      <c r="CO42" s="55">
        <f t="shared" si="0"/>
        <v>3.7444460074480653E-4</v>
      </c>
      <c r="CP42" s="55">
        <f t="shared" si="1"/>
        <v>3.6488475415858096E-4</v>
      </c>
      <c r="CQ42" s="55">
        <f t="shared" si="2"/>
        <v>3.6513372596063385E-4</v>
      </c>
      <c r="CR42" s="55">
        <f t="shared" si="3"/>
        <v>3.387841069228206E-4</v>
      </c>
      <c r="CS42" s="55">
        <f t="shared" si="4"/>
        <v>3.2824511205805149E-4</v>
      </c>
      <c r="CT42" s="55">
        <f t="shared" si="5"/>
        <v>3.6063721049238055E-4</v>
      </c>
      <c r="CU42" s="55">
        <f t="shared" si="6"/>
        <v>3.7598739474625157E-4</v>
      </c>
      <c r="CV42" s="55">
        <f t="shared" si="7"/>
        <v>3.5862831018963678E-4</v>
      </c>
      <c r="CW42" s="55">
        <f t="shared" si="8"/>
        <v>3.626835855646297E-4</v>
      </c>
      <c r="CX42" s="55">
        <f t="shared" si="9"/>
        <v>3.6010085131008983E-4</v>
      </c>
      <c r="CY42" s="55">
        <f t="shared" si="10"/>
        <v>3.6608359933573058E-4</v>
      </c>
      <c r="CZ42" s="55">
        <f t="shared" si="11"/>
        <v>3.6253605457146437E-4</v>
      </c>
      <c r="DA42" s="55">
        <f t="shared" si="12"/>
        <v>3.5987307695199304E-4</v>
      </c>
      <c r="DB42" s="55">
        <f t="shared" si="13"/>
        <v>3.6657723967061662E-4</v>
      </c>
      <c r="DC42" s="55">
        <f t="shared" si="14"/>
        <v>3.632196884233992E-4</v>
      </c>
      <c r="DD42" s="55">
        <f t="shared" si="15"/>
        <v>3.5779958912981606E-4</v>
      </c>
      <c r="DE42" s="55">
        <f t="shared" si="16"/>
        <v>3.6347263049733456E-4</v>
      </c>
      <c r="DF42" s="55">
        <f t="shared" si="17"/>
        <v>3.6051886376853412E-4</v>
      </c>
      <c r="DG42" s="55">
        <f t="shared" si="18"/>
        <v>3.6315061922186819E-4</v>
      </c>
      <c r="DH42" s="55">
        <f t="shared" si="19"/>
        <v>3.673460994002858E-4</v>
      </c>
      <c r="DI42" s="55">
        <f t="shared" si="20"/>
        <v>3.6200065000524691E-4</v>
      </c>
    </row>
    <row r="43" spans="1:113" x14ac:dyDescent="0.3">
      <c r="A43" s="29" t="s">
        <v>42</v>
      </c>
      <c r="B43" s="27">
        <v>2568.42</v>
      </c>
      <c r="C43" s="27">
        <v>392.70499999999998</v>
      </c>
      <c r="D43" s="27">
        <v>83.269000000000005</v>
      </c>
      <c r="E43" s="27">
        <v>430.13200000000001</v>
      </c>
      <c r="F43" s="27">
        <v>294.00799999999998</v>
      </c>
      <c r="G43" s="27">
        <v>28.5899</v>
      </c>
      <c r="H43" s="27">
        <v>172.28200000000001</v>
      </c>
      <c r="I43" s="27">
        <v>24.471900000000002</v>
      </c>
      <c r="J43" s="27">
        <v>7.1871999999999998</v>
      </c>
      <c r="K43" s="27">
        <v>12.0747</v>
      </c>
      <c r="L43" s="29">
        <v>5.9951999999999996</v>
      </c>
      <c r="M43" s="29">
        <v>57.138500000000001</v>
      </c>
      <c r="N43" s="29">
        <v>7.9679000000000002</v>
      </c>
      <c r="O43" s="29">
        <v>4.1016700000000004</v>
      </c>
      <c r="P43" s="29">
        <v>0.355935</v>
      </c>
      <c r="Q43" s="29">
        <v>0.1356107</v>
      </c>
      <c r="R43" s="29">
        <v>0.25441710000000001</v>
      </c>
      <c r="S43" s="29">
        <v>6.7759E-2</v>
      </c>
      <c r="T43" s="29">
        <v>0.61035910000000004</v>
      </c>
      <c r="U43" s="29">
        <v>0.27137099999999997</v>
      </c>
      <c r="V43" s="29">
        <v>2.16873</v>
      </c>
      <c r="W43" s="46"/>
      <c r="X43" s="29" t="s">
        <v>42</v>
      </c>
      <c r="Y43" s="29">
        <v>0</v>
      </c>
      <c r="Z43" s="29">
        <v>7.18497109699</v>
      </c>
      <c r="AA43" s="29">
        <v>24.464283741500001</v>
      </c>
      <c r="AB43" s="29">
        <v>24.464283741500001</v>
      </c>
      <c r="AC43" s="29">
        <v>43.1720048695</v>
      </c>
      <c r="AD43" s="29">
        <v>12.0709189313</v>
      </c>
      <c r="AE43" s="29">
        <v>5.9933514528399998</v>
      </c>
      <c r="AF43" s="29">
        <v>0</v>
      </c>
      <c r="AG43" s="29">
        <v>2567.3698789099999</v>
      </c>
      <c r="AH43" s="29">
        <v>15.718116201000001</v>
      </c>
      <c r="AI43" s="29">
        <v>0</v>
      </c>
      <c r="AJ43" s="29">
        <v>2.3894888939099999</v>
      </c>
      <c r="AK43" s="29">
        <v>0</v>
      </c>
      <c r="AL43" s="29">
        <v>57.1207900474</v>
      </c>
      <c r="AM43" s="29">
        <v>57.1207900474</v>
      </c>
      <c r="AN43" s="29">
        <v>0.27128692869400001</v>
      </c>
      <c r="AO43" s="29">
        <v>0</v>
      </c>
      <c r="AP43" s="29">
        <v>5.1033864925000003</v>
      </c>
      <c r="AQ43" s="29">
        <v>1.0728944955999999</v>
      </c>
      <c r="AR43" s="29">
        <v>1.28544237063</v>
      </c>
      <c r="AS43" s="29">
        <v>0</v>
      </c>
      <c r="AT43" s="29">
        <v>2.16805346203</v>
      </c>
      <c r="AU43" s="29">
        <v>392.67840484599998</v>
      </c>
      <c r="AV43" s="29">
        <v>0</v>
      </c>
      <c r="AW43" s="29">
        <v>74.923553740399996</v>
      </c>
      <c r="AX43" s="29">
        <v>8.3248323351900009</v>
      </c>
      <c r="AY43" s="29">
        <v>83.248386075599996</v>
      </c>
      <c r="AZ43" s="29">
        <v>0</v>
      </c>
      <c r="BA43" s="29">
        <v>8.2723778601400006</v>
      </c>
      <c r="BB43" s="29">
        <v>0.355825191411</v>
      </c>
      <c r="BC43" s="29">
        <v>0.13556901540499999</v>
      </c>
      <c r="BD43" s="29">
        <v>0.25433775408499998</v>
      </c>
      <c r="BE43" s="29">
        <v>6.7737039831999996E-2</v>
      </c>
      <c r="BF43" s="29">
        <v>0.610173233905</v>
      </c>
      <c r="BG43" s="29">
        <v>8.8160290679399997E-2</v>
      </c>
      <c r="BH43" s="29">
        <v>32.533788749499998</v>
      </c>
      <c r="BI43" s="29">
        <v>9.6976261071300002E-2</v>
      </c>
      <c r="BJ43" s="29">
        <v>26.59495351</v>
      </c>
      <c r="BK43" s="29">
        <v>32.031475608599997</v>
      </c>
      <c r="BL43" s="29">
        <v>2.9386650903600001E-2</v>
      </c>
      <c r="BM43" s="29">
        <v>0</v>
      </c>
      <c r="BN43" s="29">
        <v>20.688220506299999</v>
      </c>
      <c r="BO43" s="29">
        <v>429.92707969000003</v>
      </c>
      <c r="BP43" s="29">
        <v>293.85097613900001</v>
      </c>
      <c r="BQ43" s="29">
        <v>136.07610355099999</v>
      </c>
      <c r="BR43" s="29">
        <v>0.23685592354400001</v>
      </c>
      <c r="BS43" s="29">
        <v>0</v>
      </c>
      <c r="BT43" s="29">
        <v>7.0234213418399998</v>
      </c>
      <c r="BU43" s="29">
        <v>1.9248336689900001</v>
      </c>
      <c r="BV43" s="29">
        <v>79.843625611099995</v>
      </c>
      <c r="BW43" s="29">
        <v>5.2896090984699997</v>
      </c>
      <c r="BX43" s="29">
        <v>1.02852577368</v>
      </c>
      <c r="BY43" s="29">
        <v>114.07910834099999</v>
      </c>
      <c r="BZ43" s="29">
        <v>3.8212076219500002</v>
      </c>
      <c r="CA43" s="29">
        <v>4.4080150685900002E-2</v>
      </c>
      <c r="CB43" s="29">
        <v>4.8488047311200004</v>
      </c>
      <c r="CC43" s="29">
        <v>2.9386710538600001E-3</v>
      </c>
      <c r="CD43" s="29">
        <v>28.587354297099999</v>
      </c>
      <c r="CE43" s="29">
        <v>9.1503693268700008</v>
      </c>
      <c r="CF43" s="29">
        <v>0</v>
      </c>
      <c r="CG43" s="29">
        <v>2.1612351217299999E-2</v>
      </c>
      <c r="CH43" s="29">
        <v>5.6752011015299999</v>
      </c>
      <c r="CI43" s="29">
        <v>7.9654724863500004</v>
      </c>
      <c r="CJ43" s="29">
        <v>3.2253465967400001</v>
      </c>
      <c r="CK43" s="29">
        <v>172.22425657400001</v>
      </c>
      <c r="CL43" s="29">
        <v>4.1003911865699996</v>
      </c>
      <c r="CM43" s="29">
        <v>2.18831774043</v>
      </c>
      <c r="CO43" s="55">
        <f t="shared" si="0"/>
        <v>-4.0885878867170288E-4</v>
      </c>
      <c r="CP43" s="55">
        <f t="shared" si="1"/>
        <v>-6.7722982900665914E-5</v>
      </c>
      <c r="CQ43" s="55">
        <f t="shared" si="2"/>
        <v>-2.4755820773649092E-4</v>
      </c>
      <c r="CR43" s="55">
        <f t="shared" si="3"/>
        <v>-4.7641261287227464E-4</v>
      </c>
      <c r="CS43" s="55">
        <f t="shared" si="4"/>
        <v>-5.3408023251057994E-4</v>
      </c>
      <c r="CT43" s="55">
        <f t="shared" si="5"/>
        <v>-8.9042035823871029E-5</v>
      </c>
      <c r="CU43" s="55">
        <f t="shared" si="6"/>
        <v>-3.351680732752221E-4</v>
      </c>
      <c r="CV43" s="55">
        <f t="shared" si="7"/>
        <v>-3.1122464949597634E-4</v>
      </c>
      <c r="CW43" s="55">
        <f t="shared" si="8"/>
        <v>-3.1012118905829572E-4</v>
      </c>
      <c r="CX43" s="55">
        <f t="shared" si="9"/>
        <v>-3.131397633067811E-4</v>
      </c>
      <c r="CY43" s="55">
        <f t="shared" si="10"/>
        <v>-3.0833786362420351E-4</v>
      </c>
      <c r="CZ43" s="55">
        <f t="shared" si="11"/>
        <v>-3.0994780402006763E-4</v>
      </c>
      <c r="DA43" s="55">
        <f t="shared" si="12"/>
        <v>-3.0466166116540418E-4</v>
      </c>
      <c r="DB43" s="55">
        <f t="shared" si="13"/>
        <v>-3.1177872183788614E-4</v>
      </c>
      <c r="DC43" s="55">
        <f t="shared" si="14"/>
        <v>-3.0850742129884517E-4</v>
      </c>
      <c r="DD43" s="55">
        <f t="shared" si="15"/>
        <v>-3.0738426245132398E-4</v>
      </c>
      <c r="DE43" s="55">
        <f t="shared" si="16"/>
        <v>-3.1187335678312751E-4</v>
      </c>
      <c r="DF43" s="55">
        <f t="shared" si="17"/>
        <v>-3.2409226818583834E-4</v>
      </c>
      <c r="DG43" s="55">
        <f t="shared" si="18"/>
        <v>-3.0451924940586998E-4</v>
      </c>
      <c r="DH43" s="55">
        <f t="shared" si="19"/>
        <v>-3.0980210118239051E-4</v>
      </c>
      <c r="DI43" s="55">
        <f t="shared" si="20"/>
        <v>-3.1195122029943877E-4</v>
      </c>
    </row>
    <row r="44" spans="1:113" x14ac:dyDescent="0.3">
      <c r="A44" s="29" t="s">
        <v>43</v>
      </c>
      <c r="B44" s="27">
        <v>36272.922727999998</v>
      </c>
      <c r="C44" s="27">
        <v>3462.6466639999999</v>
      </c>
      <c r="D44" s="27">
        <v>964.51934640000002</v>
      </c>
      <c r="E44" s="27">
        <v>6120.0514279999998</v>
      </c>
      <c r="F44" s="27">
        <v>4400.5680199999997</v>
      </c>
      <c r="G44" s="27">
        <v>227.55889759999999</v>
      </c>
      <c r="H44" s="27">
        <v>2187.1458108000002</v>
      </c>
      <c r="I44" s="27">
        <v>307.476112</v>
      </c>
      <c r="J44" s="27">
        <v>90.291791680000003</v>
      </c>
      <c r="K44" s="27">
        <v>151.91145408</v>
      </c>
      <c r="L44" s="29">
        <v>75.469176559999994</v>
      </c>
      <c r="M44" s="29">
        <v>718.35072720000005</v>
      </c>
      <c r="N44" s="29">
        <v>100.16400152</v>
      </c>
      <c r="O44" s="29">
        <v>51.426852320000002</v>
      </c>
      <c r="P44" s="29">
        <v>4.4696625360000004</v>
      </c>
      <c r="Q44" s="29">
        <v>1.702785328</v>
      </c>
      <c r="R44" s="29">
        <v>3.19069124</v>
      </c>
      <c r="S44" s="29">
        <v>0.85058086399999999</v>
      </c>
      <c r="T44" s="29">
        <v>7.6644633759999996</v>
      </c>
      <c r="U44" s="29">
        <v>3.3970834559999998</v>
      </c>
      <c r="V44" s="29">
        <v>27.253827600000001</v>
      </c>
      <c r="W44" s="46"/>
      <c r="X44" s="29" t="s">
        <v>43</v>
      </c>
      <c r="Y44" s="29">
        <v>0</v>
      </c>
      <c r="Z44" s="29">
        <v>90.317032544499995</v>
      </c>
      <c r="AA44" s="29">
        <v>307.56225187000001</v>
      </c>
      <c r="AB44" s="29">
        <v>307.56225187000001</v>
      </c>
      <c r="AC44" s="29">
        <v>562.95376671400004</v>
      </c>
      <c r="AD44" s="29">
        <v>151.95333989100001</v>
      </c>
      <c r="AE44" s="29">
        <v>75.490426658199993</v>
      </c>
      <c r="AF44" s="29">
        <v>0</v>
      </c>
      <c r="AG44" s="29">
        <v>36282.320584499997</v>
      </c>
      <c r="AH44" s="29">
        <v>203.76522630299999</v>
      </c>
      <c r="AI44" s="29">
        <v>0</v>
      </c>
      <c r="AJ44" s="29">
        <v>30.720819860999999</v>
      </c>
      <c r="AK44" s="29">
        <v>0</v>
      </c>
      <c r="AL44" s="29">
        <v>718.551285409</v>
      </c>
      <c r="AM44" s="29">
        <v>718.551285409</v>
      </c>
      <c r="AN44" s="29">
        <v>3.39806048176</v>
      </c>
      <c r="AO44" s="29">
        <v>0</v>
      </c>
      <c r="AP44" s="29">
        <v>66.736320018499995</v>
      </c>
      <c r="AQ44" s="29">
        <v>14.0050188382</v>
      </c>
      <c r="AR44" s="29">
        <v>16.471615505300001</v>
      </c>
      <c r="AS44" s="29">
        <v>0</v>
      </c>
      <c r="AT44" s="29">
        <v>27.261475661999999</v>
      </c>
      <c r="AU44" s="29">
        <v>3463.6484284399999</v>
      </c>
      <c r="AV44" s="29">
        <v>0</v>
      </c>
      <c r="AW44" s="29">
        <v>868.31250222799997</v>
      </c>
      <c r="AX44" s="29">
        <v>96.480359636000003</v>
      </c>
      <c r="AY44" s="29">
        <v>964.79286186399997</v>
      </c>
      <c r="AZ44" s="29">
        <v>0</v>
      </c>
      <c r="BA44" s="29">
        <v>107.13203714300001</v>
      </c>
      <c r="BB44" s="29">
        <v>4.4709403168500002</v>
      </c>
      <c r="BC44" s="29">
        <v>1.7032668851099999</v>
      </c>
      <c r="BD44" s="29">
        <v>3.19160181731</v>
      </c>
      <c r="BE44" s="29">
        <v>0.85081647574200003</v>
      </c>
      <c r="BF44" s="29">
        <v>7.66658666902</v>
      </c>
      <c r="BG44" s="29">
        <v>1.3205011234599999</v>
      </c>
      <c r="BH44" s="29">
        <v>392.66685715199998</v>
      </c>
      <c r="BI44" s="29">
        <v>1.4525579044100001</v>
      </c>
      <c r="BJ44" s="29">
        <v>398.351834779</v>
      </c>
      <c r="BK44" s="29">
        <v>479.78290906299998</v>
      </c>
      <c r="BL44" s="29">
        <v>0.44016436638599998</v>
      </c>
      <c r="BM44" s="29">
        <v>0</v>
      </c>
      <c r="BN44" s="29">
        <v>309.87814461300002</v>
      </c>
      <c r="BO44" s="29">
        <v>6121.4147245900003</v>
      </c>
      <c r="BP44" s="29">
        <v>4401.4407205199996</v>
      </c>
      <c r="BQ44" s="29">
        <v>1719.97400406</v>
      </c>
      <c r="BR44" s="29">
        <v>3.5477368954499999</v>
      </c>
      <c r="BS44" s="29">
        <v>0</v>
      </c>
      <c r="BT44" s="29">
        <v>105.20008822600001</v>
      </c>
      <c r="BU44" s="29">
        <v>28.831011260299999</v>
      </c>
      <c r="BV44" s="29">
        <v>1195.9361183200001</v>
      </c>
      <c r="BW44" s="29">
        <v>79.230222333200004</v>
      </c>
      <c r="BX44" s="29">
        <v>15.4059009098</v>
      </c>
      <c r="BY44" s="29">
        <v>1708.73162404</v>
      </c>
      <c r="BZ44" s="29">
        <v>50.247216295599998</v>
      </c>
      <c r="CA44" s="29">
        <v>0.66025342138499998</v>
      </c>
      <c r="CB44" s="29">
        <v>72.627636808199995</v>
      </c>
      <c r="CC44" s="29">
        <v>4.4016460073800001E-2</v>
      </c>
      <c r="CD44" s="29">
        <v>227.64096251300001</v>
      </c>
      <c r="CE44" s="29">
        <v>117.30417381399999</v>
      </c>
      <c r="CF44" s="29">
        <v>0</v>
      </c>
      <c r="CG44" s="29">
        <v>0.288204222495</v>
      </c>
      <c r="CH44" s="29">
        <v>70.882989450699995</v>
      </c>
      <c r="CI44" s="29">
        <v>100.19213627800001</v>
      </c>
      <c r="CJ44" s="29">
        <v>25.732575491399999</v>
      </c>
      <c r="CK44" s="29">
        <v>2187.7369650599999</v>
      </c>
      <c r="CL44" s="29">
        <v>51.440925143599998</v>
      </c>
      <c r="CM44" s="29">
        <v>25.639171158700002</v>
      </c>
      <c r="CO44" s="55">
        <f t="shared" si="0"/>
        <v>2.5908737959914424E-4</v>
      </c>
      <c r="CP44" s="55">
        <f t="shared" si="1"/>
        <v>2.8930599544417973E-4</v>
      </c>
      <c r="CQ44" s="55">
        <f t="shared" si="2"/>
        <v>2.8357695988248807E-4</v>
      </c>
      <c r="CR44" s="55">
        <f t="shared" si="3"/>
        <v>2.2275900881540321E-4</v>
      </c>
      <c r="CS44" s="55">
        <f t="shared" si="4"/>
        <v>1.9831542565267585E-4</v>
      </c>
      <c r="CT44" s="55">
        <f t="shared" si="5"/>
        <v>3.6063152821325068E-4</v>
      </c>
      <c r="CU44" s="55">
        <f t="shared" si="6"/>
        <v>2.7028571075628623E-4</v>
      </c>
      <c r="CV44" s="55">
        <f t="shared" si="7"/>
        <v>2.8015142197456588E-4</v>
      </c>
      <c r="CW44" s="55">
        <f t="shared" si="8"/>
        <v>2.7954772001254568E-4</v>
      </c>
      <c r="CX44" s="55">
        <f t="shared" si="9"/>
        <v>2.7572516670109953E-4</v>
      </c>
      <c r="CY44" s="55">
        <f t="shared" si="10"/>
        <v>2.8157320867420706E-4</v>
      </c>
      <c r="CZ44" s="55">
        <f t="shared" si="11"/>
        <v>2.7919260245157679E-4</v>
      </c>
      <c r="DA44" s="55">
        <f t="shared" si="12"/>
        <v>2.8088692117985694E-4</v>
      </c>
      <c r="DB44" s="55">
        <f t="shared" si="13"/>
        <v>2.73647383908093E-4</v>
      </c>
      <c r="DC44" s="55">
        <f t="shared" si="14"/>
        <v>2.8587859591369902E-4</v>
      </c>
      <c r="DD44" s="55">
        <f t="shared" si="15"/>
        <v>2.8280553166703344E-4</v>
      </c>
      <c r="DE44" s="55">
        <f t="shared" si="16"/>
        <v>2.8538559249624969E-4</v>
      </c>
      <c r="DF44" s="55">
        <f t="shared" si="17"/>
        <v>2.7700099070185693E-4</v>
      </c>
      <c r="DG44" s="55">
        <f t="shared" si="18"/>
        <v>2.77030878202002E-4</v>
      </c>
      <c r="DH44" s="55">
        <f t="shared" si="19"/>
        <v>2.8760722915844038E-4</v>
      </c>
      <c r="DI44" s="55">
        <f t="shared" si="20"/>
        <v>2.8062340865463165E-4</v>
      </c>
    </row>
    <row r="45" spans="1:113" x14ac:dyDescent="0.3">
      <c r="A45" s="29" t="s">
        <v>44</v>
      </c>
      <c r="B45" s="27">
        <v>332.16</v>
      </c>
      <c r="C45" s="27">
        <v>31.998000000000001</v>
      </c>
      <c r="D45" s="27">
        <v>9.0670000000000002</v>
      </c>
      <c r="E45" s="27">
        <v>56.378999999999998</v>
      </c>
      <c r="F45" s="27">
        <v>39.817</v>
      </c>
      <c r="G45" s="27">
        <v>2.1419999999999999</v>
      </c>
      <c r="H45" s="27">
        <v>20.443000000000001</v>
      </c>
      <c r="I45" s="27">
        <v>2.9316</v>
      </c>
      <c r="J45" s="27">
        <v>0.86180000000000001</v>
      </c>
      <c r="K45" s="27">
        <v>1.4469000000000001</v>
      </c>
      <c r="L45" s="29">
        <v>0.71750000000000003</v>
      </c>
      <c r="M45" s="29">
        <v>6.8529999999999998</v>
      </c>
      <c r="N45" s="29">
        <v>0.95599999999999996</v>
      </c>
      <c r="O45" s="29">
        <v>0.49170000000000003</v>
      </c>
      <c r="P45" s="29">
        <v>4.2651000000000001E-2</v>
      </c>
      <c r="Q45" s="29">
        <v>1.6248700000000001E-2</v>
      </c>
      <c r="R45" s="29">
        <v>3.0494199999999999E-2</v>
      </c>
      <c r="S45" s="29">
        <v>8.1169999999999992E-3</v>
      </c>
      <c r="T45" s="29">
        <v>7.3116700000000007E-2</v>
      </c>
      <c r="U45" s="29">
        <v>3.2523000000000003E-2</v>
      </c>
      <c r="V45" s="29">
        <v>0.25983000000000001</v>
      </c>
      <c r="W45" s="46"/>
      <c r="X45" s="29" t="s">
        <v>44</v>
      </c>
      <c r="Y45" s="29">
        <v>0</v>
      </c>
      <c r="Z45" s="29">
        <v>0.86179498545599997</v>
      </c>
      <c r="AA45" s="29">
        <v>2.9315931281599998</v>
      </c>
      <c r="AB45" s="29">
        <v>2.9315931281599998</v>
      </c>
      <c r="AC45" s="29">
        <v>5.1367118490700001</v>
      </c>
      <c r="AD45" s="29">
        <v>1.44688814044</v>
      </c>
      <c r="AE45" s="29">
        <v>0.71749919722699995</v>
      </c>
      <c r="AF45" s="29">
        <v>0</v>
      </c>
      <c r="AG45" s="29">
        <v>332.15989638299999</v>
      </c>
      <c r="AH45" s="29">
        <v>1.8691966062700001</v>
      </c>
      <c r="AI45" s="29">
        <v>0</v>
      </c>
      <c r="AJ45" s="29">
        <v>0.283937835335</v>
      </c>
      <c r="AK45" s="29">
        <v>0</v>
      </c>
      <c r="AL45" s="29">
        <v>6.8529901181100001</v>
      </c>
      <c r="AM45" s="29">
        <v>6.8529901181100001</v>
      </c>
      <c r="AN45" s="29">
        <v>3.2522709171800002E-2</v>
      </c>
      <c r="AO45" s="29">
        <v>0</v>
      </c>
      <c r="AP45" s="29">
        <v>0.60736736889999998</v>
      </c>
      <c r="AQ45" s="29">
        <v>0.12766936952300001</v>
      </c>
      <c r="AR45" s="29">
        <v>0.15270146041900001</v>
      </c>
      <c r="AS45" s="29">
        <v>0</v>
      </c>
      <c r="AT45" s="29">
        <v>0.25983042209000001</v>
      </c>
      <c r="AU45" s="29">
        <v>31.998008895600002</v>
      </c>
      <c r="AV45" s="29">
        <v>0</v>
      </c>
      <c r="AW45" s="29">
        <v>8.16033818901</v>
      </c>
      <c r="AX45" s="29">
        <v>0.90670166283599996</v>
      </c>
      <c r="AY45" s="29">
        <v>9.0670398518499997</v>
      </c>
      <c r="AZ45" s="29">
        <v>0</v>
      </c>
      <c r="BA45" s="29">
        <v>0.98365431620900001</v>
      </c>
      <c r="BB45" s="29">
        <v>4.2651281381400001E-2</v>
      </c>
      <c r="BC45" s="29">
        <v>1.62486837415E-2</v>
      </c>
      <c r="BD45" s="29">
        <v>3.0494225543900001E-2</v>
      </c>
      <c r="BE45" s="29">
        <v>8.1166150233999996E-3</v>
      </c>
      <c r="BF45" s="29">
        <v>7.3116705853799993E-2</v>
      </c>
      <c r="BG45" s="29">
        <v>1.1945244244600001E-2</v>
      </c>
      <c r="BH45" s="29">
        <v>3.8444835837200002</v>
      </c>
      <c r="BI45" s="29">
        <v>1.31396919041E-2</v>
      </c>
      <c r="BJ45" s="29">
        <v>3.6034387693799999</v>
      </c>
      <c r="BK45" s="29">
        <v>4.3400528006999997</v>
      </c>
      <c r="BL45" s="29">
        <v>3.9816922678400004E-3</v>
      </c>
      <c r="BM45" s="29">
        <v>0</v>
      </c>
      <c r="BN45" s="29">
        <v>2.8031144694900001</v>
      </c>
      <c r="BO45" s="29">
        <v>56.376835589400002</v>
      </c>
      <c r="BP45" s="29">
        <v>39.814839965600001</v>
      </c>
      <c r="BQ45" s="29">
        <v>16.561995623800001</v>
      </c>
      <c r="BR45" s="29">
        <v>3.2092300908900001E-2</v>
      </c>
      <c r="BS45" s="29">
        <v>0</v>
      </c>
      <c r="BT45" s="29">
        <v>0.95162629452600001</v>
      </c>
      <c r="BU45" s="29">
        <v>0.260802317058</v>
      </c>
      <c r="BV45" s="29">
        <v>10.8182769777</v>
      </c>
      <c r="BW45" s="29">
        <v>0.71670546801400004</v>
      </c>
      <c r="BX45" s="29">
        <v>0.13935885844699999</v>
      </c>
      <c r="BY45" s="29">
        <v>15.456954424999999</v>
      </c>
      <c r="BZ45" s="29">
        <v>0.45501175423500001</v>
      </c>
      <c r="CA45" s="29">
        <v>5.9725645816500004E-3</v>
      </c>
      <c r="CB45" s="29">
        <v>0.65697992140499994</v>
      </c>
      <c r="CC45" s="29">
        <v>3.9817005351700001E-4</v>
      </c>
      <c r="CD45" s="29">
        <v>2.1420070569899998</v>
      </c>
      <c r="CE45" s="29">
        <v>1.0870478532700001</v>
      </c>
      <c r="CF45" s="29">
        <v>0</v>
      </c>
      <c r="CG45" s="29">
        <v>2.5767423267800001E-3</v>
      </c>
      <c r="CH45" s="29">
        <v>0.67263126771199999</v>
      </c>
      <c r="CI45" s="29">
        <v>0.95600472309899998</v>
      </c>
      <c r="CJ45" s="29">
        <v>0.37005777430199999</v>
      </c>
      <c r="CK45" s="29">
        <v>20.4429932153</v>
      </c>
      <c r="CL45" s="29">
        <v>0.49170004626000002</v>
      </c>
      <c r="CM45" s="29">
        <v>0.257940640103</v>
      </c>
      <c r="CO45" s="55">
        <f t="shared" si="0"/>
        <v>-3.1194906080243869E-7</v>
      </c>
      <c r="CP45" s="55">
        <f t="shared" si="1"/>
        <v>2.7800487532388002E-7</v>
      </c>
      <c r="CQ45" s="55">
        <f t="shared" si="2"/>
        <v>4.3952630417503451E-6</v>
      </c>
      <c r="CR45" s="55">
        <f t="shared" si="3"/>
        <v>-3.8390368754241691E-5</v>
      </c>
      <c r="CS45" s="55">
        <f t="shared" si="4"/>
        <v>-5.424904940099036E-5</v>
      </c>
      <c r="CT45" s="55">
        <f t="shared" si="5"/>
        <v>3.2945798318957331E-6</v>
      </c>
      <c r="CU45" s="55">
        <f t="shared" si="6"/>
        <v>-3.3188377448594583E-7</v>
      </c>
      <c r="CV45" s="55">
        <f t="shared" si="7"/>
        <v>-2.344057852416565E-6</v>
      </c>
      <c r="CW45" s="55">
        <f t="shared" si="8"/>
        <v>-5.8186864702217347E-6</v>
      </c>
      <c r="CX45" s="55">
        <f t="shared" si="9"/>
        <v>-8.1965305135457072E-6</v>
      </c>
      <c r="CY45" s="55">
        <f t="shared" si="10"/>
        <v>-1.1188473868638437E-6</v>
      </c>
      <c r="CZ45" s="55">
        <f t="shared" si="11"/>
        <v>-1.4419801546211762E-6</v>
      </c>
      <c r="DA45" s="55">
        <f t="shared" si="12"/>
        <v>4.9404801255383506E-6</v>
      </c>
      <c r="DB45" s="55">
        <f t="shared" si="13"/>
        <v>9.4081757163514589E-8</v>
      </c>
      <c r="DC45" s="55">
        <f t="shared" si="14"/>
        <v>6.5972990082218347E-6</v>
      </c>
      <c r="DD45" s="55">
        <f t="shared" si="15"/>
        <v>-1.0006031252451318E-6</v>
      </c>
      <c r="DE45" s="55">
        <f t="shared" si="16"/>
        <v>8.3766421162532962E-7</v>
      </c>
      <c r="DF45" s="55">
        <f t="shared" si="17"/>
        <v>-4.7428434150502469E-5</v>
      </c>
      <c r="DG45" s="55">
        <f t="shared" si="18"/>
        <v>8.0061052897772426E-8</v>
      </c>
      <c r="DH45" s="55">
        <f t="shared" si="19"/>
        <v>-8.9422316514973128E-6</v>
      </c>
      <c r="DI45" s="55">
        <f t="shared" si="20"/>
        <v>1.6244852403778204E-6</v>
      </c>
    </row>
    <row r="46" spans="1:113" x14ac:dyDescent="0.3">
      <c r="A46" s="29" t="s">
        <v>45</v>
      </c>
      <c r="W46" s="46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CO46" s="55">
        <f t="shared" si="0"/>
        <v>0</v>
      </c>
      <c r="CP46" s="55">
        <f t="shared" si="1"/>
        <v>0</v>
      </c>
      <c r="CQ46" s="55">
        <f t="shared" si="2"/>
        <v>0</v>
      </c>
      <c r="CR46" s="55">
        <f t="shared" si="3"/>
        <v>0</v>
      </c>
      <c r="CS46" s="55">
        <f t="shared" si="4"/>
        <v>0</v>
      </c>
      <c r="CT46" s="55">
        <f t="shared" si="5"/>
        <v>0</v>
      </c>
      <c r="CU46" s="55">
        <f t="shared" si="6"/>
        <v>0</v>
      </c>
      <c r="CV46" s="55">
        <f t="shared" si="7"/>
        <v>0</v>
      </c>
      <c r="CW46" s="55">
        <f t="shared" si="8"/>
        <v>0</v>
      </c>
      <c r="CX46" s="55">
        <f t="shared" si="9"/>
        <v>0</v>
      </c>
      <c r="CY46" s="55">
        <f t="shared" si="10"/>
        <v>0</v>
      </c>
      <c r="CZ46" s="55">
        <f t="shared" si="11"/>
        <v>0</v>
      </c>
      <c r="DA46" s="55">
        <f t="shared" si="12"/>
        <v>0</v>
      </c>
      <c r="DB46" s="55">
        <f t="shared" si="13"/>
        <v>0</v>
      </c>
      <c r="DC46" s="55">
        <f t="shared" si="14"/>
        <v>0</v>
      </c>
      <c r="DD46" s="55">
        <f t="shared" si="15"/>
        <v>0</v>
      </c>
      <c r="DE46" s="55">
        <f t="shared" si="16"/>
        <v>0</v>
      </c>
      <c r="DF46" s="55">
        <f t="shared" si="17"/>
        <v>0</v>
      </c>
      <c r="DG46" s="55">
        <f t="shared" si="18"/>
        <v>0</v>
      </c>
      <c r="DH46" s="55">
        <f t="shared" si="19"/>
        <v>0</v>
      </c>
      <c r="DI46" s="55">
        <f t="shared" si="20"/>
        <v>0</v>
      </c>
    </row>
    <row r="47" spans="1:113" x14ac:dyDescent="0.3">
      <c r="A47" s="29" t="s">
        <v>46</v>
      </c>
      <c r="B47" s="27">
        <v>1135.51</v>
      </c>
      <c r="C47" s="27">
        <v>135.066</v>
      </c>
      <c r="D47" s="27">
        <v>32.676000000000002</v>
      </c>
      <c r="E47" s="27">
        <v>191.727</v>
      </c>
      <c r="F47" s="27">
        <v>136.47999999999999</v>
      </c>
      <c r="G47" s="27">
        <v>9.4385999999999992</v>
      </c>
      <c r="H47" s="27">
        <v>72.978999999999999</v>
      </c>
      <c r="I47" s="27">
        <v>9.9898000000000007</v>
      </c>
      <c r="J47" s="27">
        <v>2.9352</v>
      </c>
      <c r="K47" s="27">
        <v>4.9294000000000002</v>
      </c>
      <c r="L47" s="29">
        <v>2.4460000000000002</v>
      </c>
      <c r="M47" s="29">
        <v>23.3385</v>
      </c>
      <c r="N47" s="29">
        <v>3.2549000000000001</v>
      </c>
      <c r="O47" s="29">
        <v>1.67527</v>
      </c>
      <c r="P47" s="29">
        <v>0.145317</v>
      </c>
      <c r="Q47" s="29">
        <v>5.5366499999999999E-2</v>
      </c>
      <c r="R47" s="29">
        <v>0.1038859</v>
      </c>
      <c r="S47" s="29">
        <v>2.7657000000000001E-2</v>
      </c>
      <c r="T47" s="29">
        <v>0.2491603</v>
      </c>
      <c r="U47" s="29">
        <v>0.110791</v>
      </c>
      <c r="V47" s="29">
        <v>0.88532</v>
      </c>
      <c r="W47" s="46"/>
      <c r="X47" s="29" t="s">
        <v>46</v>
      </c>
      <c r="Y47" s="29">
        <v>0</v>
      </c>
      <c r="Z47" s="29">
        <v>2.9352137437299999</v>
      </c>
      <c r="AA47" s="29">
        <v>9.98983260278</v>
      </c>
      <c r="AB47" s="29">
        <v>9.98983260278</v>
      </c>
      <c r="AC47" s="29">
        <v>18.781014032600002</v>
      </c>
      <c r="AD47" s="29">
        <v>4.92938967018</v>
      </c>
      <c r="AE47" s="29">
        <v>2.4460139896199999</v>
      </c>
      <c r="AF47" s="29">
        <v>0</v>
      </c>
      <c r="AG47" s="29">
        <v>1135.5096422399999</v>
      </c>
      <c r="AH47" s="29">
        <v>6.7976679743500004</v>
      </c>
      <c r="AI47" s="29">
        <v>0</v>
      </c>
      <c r="AJ47" s="29">
        <v>1.0248247580600001</v>
      </c>
      <c r="AK47" s="29">
        <v>0</v>
      </c>
      <c r="AL47" s="29">
        <v>23.338649765500001</v>
      </c>
      <c r="AM47" s="29">
        <v>23.338649765500001</v>
      </c>
      <c r="AN47" s="29">
        <v>0.110791231171</v>
      </c>
      <c r="AO47" s="29">
        <v>0</v>
      </c>
      <c r="AP47" s="29">
        <v>2.2264551723600001</v>
      </c>
      <c r="AQ47" s="29">
        <v>0.467230998294</v>
      </c>
      <c r="AR47" s="29">
        <v>0.54948290436699998</v>
      </c>
      <c r="AS47" s="29">
        <v>0</v>
      </c>
      <c r="AT47" s="29">
        <v>0.88531940491399996</v>
      </c>
      <c r="AU47" s="29">
        <v>135.066002083</v>
      </c>
      <c r="AV47" s="29">
        <v>0</v>
      </c>
      <c r="AW47" s="29">
        <v>29.408321235500001</v>
      </c>
      <c r="AX47" s="29">
        <v>3.2676140831299998</v>
      </c>
      <c r="AY47" s="29">
        <v>32.675935318599997</v>
      </c>
      <c r="AZ47" s="29">
        <v>0</v>
      </c>
      <c r="BA47" s="29">
        <v>3.5739712728400002</v>
      </c>
      <c r="BB47" s="29">
        <v>0.14531761184299999</v>
      </c>
      <c r="BC47" s="29">
        <v>5.5367482090200003E-2</v>
      </c>
      <c r="BD47" s="29">
        <v>0.103886184009</v>
      </c>
      <c r="BE47" s="29">
        <v>2.7657201607200001E-2</v>
      </c>
      <c r="BF47" s="29">
        <v>0.24915937587199999</v>
      </c>
      <c r="BG47" s="29">
        <v>4.0944176546099997E-2</v>
      </c>
      <c r="BH47" s="29">
        <v>13.095885471300001</v>
      </c>
      <c r="BI47" s="29">
        <v>4.5038501187700003E-2</v>
      </c>
      <c r="BJ47" s="29">
        <v>12.3514406654</v>
      </c>
      <c r="BK47" s="29">
        <v>14.8763084707</v>
      </c>
      <c r="BL47" s="29">
        <v>1.3648020855700001E-2</v>
      </c>
      <c r="BM47" s="29">
        <v>0</v>
      </c>
      <c r="BN47" s="29">
        <v>9.6081897187499994</v>
      </c>
      <c r="BO47" s="29">
        <v>191.71959961799999</v>
      </c>
      <c r="BP47" s="29">
        <v>136.47261074599999</v>
      </c>
      <c r="BQ47" s="29">
        <v>55.246988872199999</v>
      </c>
      <c r="BR47" s="29">
        <v>0.110002740345</v>
      </c>
      <c r="BS47" s="29">
        <v>0</v>
      </c>
      <c r="BT47" s="29">
        <v>3.2618738625499999</v>
      </c>
      <c r="BU47" s="29">
        <v>0.89394219040199996</v>
      </c>
      <c r="BV47" s="29">
        <v>37.081610366100001</v>
      </c>
      <c r="BW47" s="29">
        <v>2.4566423496900001</v>
      </c>
      <c r="BX47" s="29">
        <v>0.477680842386</v>
      </c>
      <c r="BY47" s="29">
        <v>52.9815317714</v>
      </c>
      <c r="BZ47" s="29">
        <v>1.6763561870499999</v>
      </c>
      <c r="CA47" s="29">
        <v>2.0472183733199999E-2</v>
      </c>
      <c r="CB47" s="29">
        <v>2.2519200824499999</v>
      </c>
      <c r="CC47" s="29">
        <v>1.36480320993E-3</v>
      </c>
      <c r="CD47" s="29">
        <v>9.4385183176500007</v>
      </c>
      <c r="CE47" s="29">
        <v>3.91318546244</v>
      </c>
      <c r="CF47" s="29">
        <v>0</v>
      </c>
      <c r="CG47" s="29">
        <v>9.6153180358999994E-3</v>
      </c>
      <c r="CH47" s="29">
        <v>2.3643530671800002</v>
      </c>
      <c r="CI47" s="29">
        <v>3.2549390806299998</v>
      </c>
      <c r="CJ47" s="29">
        <v>0.85639320550300002</v>
      </c>
      <c r="CK47" s="29">
        <v>72.978975512199995</v>
      </c>
      <c r="CL47" s="29">
        <v>1.67525926479</v>
      </c>
      <c r="CM47" s="29">
        <v>0.85499232637199996</v>
      </c>
      <c r="CO47" s="55">
        <f t="shared" si="0"/>
        <v>-3.1506547722399392E-7</v>
      </c>
      <c r="CP47" s="55">
        <f t="shared" si="1"/>
        <v>1.542208992837E-8</v>
      </c>
      <c r="CQ47" s="55">
        <f t="shared" si="2"/>
        <v>-1.9794772923530709E-6</v>
      </c>
      <c r="CR47" s="55">
        <f t="shared" si="3"/>
        <v>-3.8598538547071412E-5</v>
      </c>
      <c r="CS47" s="55">
        <f t="shared" si="4"/>
        <v>-5.4141661781968942E-5</v>
      </c>
      <c r="CT47" s="55">
        <f t="shared" si="5"/>
        <v>-8.6540747566908233E-6</v>
      </c>
      <c r="CU47" s="55">
        <f t="shared" si="6"/>
        <v>-3.3554584201805415E-7</v>
      </c>
      <c r="CV47" s="55">
        <f t="shared" si="7"/>
        <v>3.2636068789445304E-6</v>
      </c>
      <c r="CW47" s="55">
        <f t="shared" si="8"/>
        <v>4.6823828018018709E-6</v>
      </c>
      <c r="CX47" s="55">
        <f t="shared" si="9"/>
        <v>-2.0955532113980399E-6</v>
      </c>
      <c r="CY47" s="55">
        <f t="shared" si="10"/>
        <v>5.7193867537881349E-6</v>
      </c>
      <c r="CZ47" s="55">
        <f t="shared" si="11"/>
        <v>6.4171004992421999E-6</v>
      </c>
      <c r="DA47" s="55">
        <f t="shared" si="12"/>
        <v>1.2006706811173368E-5</v>
      </c>
      <c r="DB47" s="55">
        <f t="shared" si="13"/>
        <v>-6.4080476580233859E-6</v>
      </c>
      <c r="DC47" s="55">
        <f t="shared" si="14"/>
        <v>4.2104020863824927E-6</v>
      </c>
      <c r="DD47" s="55">
        <f t="shared" si="15"/>
        <v>1.773798596631144E-5</v>
      </c>
      <c r="DE47" s="55">
        <f t="shared" si="16"/>
        <v>2.7338551237305944E-6</v>
      </c>
      <c r="DF47" s="55">
        <f t="shared" si="17"/>
        <v>7.2895541815948909E-6</v>
      </c>
      <c r="DG47" s="55">
        <f t="shared" si="18"/>
        <v>-3.7089696874371082E-6</v>
      </c>
      <c r="DH47" s="55">
        <f t="shared" si="19"/>
        <v>2.0865503515200334E-6</v>
      </c>
      <c r="DI47" s="55">
        <f t="shared" si="20"/>
        <v>-6.7217051465295258E-7</v>
      </c>
    </row>
    <row r="48" spans="1:113" x14ac:dyDescent="0.3">
      <c r="A48" s="29" t="s">
        <v>47</v>
      </c>
      <c r="W48" s="46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CO48" s="55">
        <f t="shared" si="0"/>
        <v>0</v>
      </c>
      <c r="CP48" s="55">
        <f t="shared" si="1"/>
        <v>0</v>
      </c>
      <c r="CQ48" s="55">
        <f t="shared" si="2"/>
        <v>0</v>
      </c>
      <c r="CR48" s="55">
        <f t="shared" si="3"/>
        <v>0</v>
      </c>
      <c r="CS48" s="55">
        <f t="shared" si="4"/>
        <v>0</v>
      </c>
      <c r="CT48" s="55">
        <f t="shared" si="5"/>
        <v>0</v>
      </c>
      <c r="CU48" s="55">
        <f t="shared" si="6"/>
        <v>0</v>
      </c>
      <c r="CV48" s="55">
        <f t="shared" si="7"/>
        <v>0</v>
      </c>
      <c r="CW48" s="55">
        <f t="shared" si="8"/>
        <v>0</v>
      </c>
      <c r="CX48" s="55">
        <f t="shared" si="9"/>
        <v>0</v>
      </c>
      <c r="CY48" s="55">
        <f t="shared" si="10"/>
        <v>0</v>
      </c>
      <c r="CZ48" s="55">
        <f t="shared" si="11"/>
        <v>0</v>
      </c>
      <c r="DA48" s="55">
        <f t="shared" si="12"/>
        <v>0</v>
      </c>
      <c r="DB48" s="55">
        <f t="shared" si="13"/>
        <v>0</v>
      </c>
      <c r="DC48" s="55">
        <f t="shared" si="14"/>
        <v>0</v>
      </c>
      <c r="DD48" s="55">
        <f t="shared" si="15"/>
        <v>0</v>
      </c>
      <c r="DE48" s="55">
        <f t="shared" si="16"/>
        <v>0</v>
      </c>
      <c r="DF48" s="55">
        <f t="shared" si="17"/>
        <v>0</v>
      </c>
      <c r="DG48" s="55">
        <f t="shared" si="18"/>
        <v>0</v>
      </c>
      <c r="DH48" s="55">
        <f t="shared" si="19"/>
        <v>0</v>
      </c>
      <c r="DI48" s="55">
        <f t="shared" si="20"/>
        <v>0</v>
      </c>
    </row>
    <row r="49" spans="1:113" x14ac:dyDescent="0.3">
      <c r="A49" s="29" t="s">
        <v>48</v>
      </c>
      <c r="B49" s="27">
        <v>104.75</v>
      </c>
      <c r="C49" s="27">
        <v>8.5579999999999998</v>
      </c>
      <c r="D49" s="27">
        <v>2.6</v>
      </c>
      <c r="E49" s="27">
        <v>18.004999999999999</v>
      </c>
      <c r="F49" s="27">
        <v>13.214</v>
      </c>
      <c r="G49" s="27">
        <v>0.55559999999999998</v>
      </c>
      <c r="H49" s="27">
        <v>6.3310000000000004</v>
      </c>
      <c r="I49" s="27">
        <v>0.84640000000000004</v>
      </c>
      <c r="J49" s="27">
        <v>0.24879999999999999</v>
      </c>
      <c r="K49" s="27">
        <v>0.41770000000000002</v>
      </c>
      <c r="L49" s="29">
        <v>0.20710000000000001</v>
      </c>
      <c r="M49" s="29">
        <v>1.9790000000000001</v>
      </c>
      <c r="N49" s="29">
        <v>0.27600000000000002</v>
      </c>
      <c r="O49" s="29">
        <v>0.14202000000000001</v>
      </c>
      <c r="P49" s="29">
        <v>1.2314E-2</v>
      </c>
      <c r="Q49" s="29">
        <v>4.6915999999999998E-3</v>
      </c>
      <c r="R49" s="29">
        <v>8.8045999999999992E-3</v>
      </c>
      <c r="S49" s="29">
        <v>2.343E-3</v>
      </c>
      <c r="T49" s="29">
        <v>2.11106E-2</v>
      </c>
      <c r="U49" s="29">
        <v>9.3889999999999998E-3</v>
      </c>
      <c r="V49" s="29">
        <v>7.5009999999999993E-2</v>
      </c>
      <c r="W49" s="46"/>
      <c r="X49" s="29" t="s">
        <v>48</v>
      </c>
      <c r="Y49" s="29">
        <v>0</v>
      </c>
      <c r="Z49" s="29">
        <v>0.24880343577799999</v>
      </c>
      <c r="AA49" s="29">
        <v>0.84639695779400004</v>
      </c>
      <c r="AB49" s="29">
        <v>0.84639695779400004</v>
      </c>
      <c r="AC49" s="29">
        <v>1.66863323368</v>
      </c>
      <c r="AD49" s="29">
        <v>0.41769873582900002</v>
      </c>
      <c r="AE49" s="29">
        <v>0.207102573964</v>
      </c>
      <c r="AF49" s="29">
        <v>0</v>
      </c>
      <c r="AG49" s="29">
        <v>104.749972718</v>
      </c>
      <c r="AH49" s="29">
        <v>0.60079047078799996</v>
      </c>
      <c r="AI49" s="29">
        <v>0</v>
      </c>
      <c r="AJ49" s="29">
        <v>8.98978623767E-2</v>
      </c>
      <c r="AK49" s="29">
        <v>0</v>
      </c>
      <c r="AL49" s="29">
        <v>1.9790204997</v>
      </c>
      <c r="AM49" s="29">
        <v>1.9790204997</v>
      </c>
      <c r="AN49" s="29">
        <v>9.3890316804200007E-3</v>
      </c>
      <c r="AO49" s="29">
        <v>0</v>
      </c>
      <c r="AP49" s="29">
        <v>0.198313262671</v>
      </c>
      <c r="AQ49" s="29">
        <v>4.1550833134299997E-2</v>
      </c>
      <c r="AR49" s="29">
        <v>4.8054116353300001E-2</v>
      </c>
      <c r="AS49" s="29">
        <v>0</v>
      </c>
      <c r="AT49" s="29">
        <v>7.5009923338700005E-2</v>
      </c>
      <c r="AU49" s="29">
        <v>8.5580055887200004</v>
      </c>
      <c r="AV49" s="29">
        <v>0</v>
      </c>
      <c r="AW49" s="29">
        <v>2.33998242916</v>
      </c>
      <c r="AX49" s="29">
        <v>0.26000150134799999</v>
      </c>
      <c r="AY49" s="29">
        <v>2.5999839305100001</v>
      </c>
      <c r="AZ49" s="29">
        <v>0</v>
      </c>
      <c r="BA49" s="29">
        <v>0.31558833457300001</v>
      </c>
      <c r="BB49" s="29">
        <v>1.23140272381E-2</v>
      </c>
      <c r="BC49" s="29">
        <v>4.6917575577199999E-3</v>
      </c>
      <c r="BD49" s="29">
        <v>8.8046048380400008E-3</v>
      </c>
      <c r="BE49" s="29">
        <v>2.3430453545899999E-3</v>
      </c>
      <c r="BF49" s="29">
        <v>2.1110620656200001E-2</v>
      </c>
      <c r="BG49" s="29">
        <v>3.9642287956699997E-3</v>
      </c>
      <c r="BH49" s="29">
        <v>1.08031650391</v>
      </c>
      <c r="BI49" s="29">
        <v>4.3606226954799997E-3</v>
      </c>
      <c r="BJ49" s="29">
        <v>1.1958673258500001</v>
      </c>
      <c r="BK49" s="29">
        <v>1.4403245203599999</v>
      </c>
      <c r="BL49" s="29">
        <v>1.3214005963499999E-3</v>
      </c>
      <c r="BM49" s="29">
        <v>0</v>
      </c>
      <c r="BN49" s="29">
        <v>0.93026560183399998</v>
      </c>
      <c r="BO49" s="29">
        <v>18.004284095199999</v>
      </c>
      <c r="BP49" s="29">
        <v>13.2132850156</v>
      </c>
      <c r="BQ49" s="29">
        <v>4.7909990795699997</v>
      </c>
      <c r="BR49" s="29">
        <v>1.06504527742E-2</v>
      </c>
      <c r="BS49" s="29">
        <v>0</v>
      </c>
      <c r="BT49" s="29">
        <v>0.31581483379899999</v>
      </c>
      <c r="BU49" s="29">
        <v>8.6551464144599993E-2</v>
      </c>
      <c r="BV49" s="29">
        <v>3.5902433351499998</v>
      </c>
      <c r="BW49" s="29">
        <v>0.237852290327</v>
      </c>
      <c r="BX49" s="29">
        <v>4.6249114568699998E-2</v>
      </c>
      <c r="BY49" s="29">
        <v>5.1296745426800001</v>
      </c>
      <c r="BZ49" s="29">
        <v>0.15004317467200001</v>
      </c>
      <c r="CA49" s="29">
        <v>1.98212283051E-3</v>
      </c>
      <c r="CB49" s="29">
        <v>0.218031019031</v>
      </c>
      <c r="CC49" s="29">
        <v>1.3214019191200001E-4</v>
      </c>
      <c r="CD49" s="29">
        <v>0.55560015652799999</v>
      </c>
      <c r="CE49" s="29">
        <v>0.342364504485</v>
      </c>
      <c r="CF49" s="29">
        <v>0</v>
      </c>
      <c r="CG49" s="29">
        <v>8.7106204167799995E-4</v>
      </c>
      <c r="CH49" s="29">
        <v>0.20184153888100001</v>
      </c>
      <c r="CI49" s="29">
        <v>0.27600394230800002</v>
      </c>
      <c r="CJ49" s="29">
        <v>3.3056151775000001E-2</v>
      </c>
      <c r="CK49" s="29">
        <v>6.3309977568000004</v>
      </c>
      <c r="CL49" s="29">
        <v>0.14201962680399999</v>
      </c>
      <c r="CM49" s="29">
        <v>6.83296470031E-2</v>
      </c>
      <c r="CO49" s="55">
        <f t="shared" si="0"/>
        <v>-2.6044868739763558E-7</v>
      </c>
      <c r="CP49" s="55">
        <f t="shared" si="1"/>
        <v>6.5304043007244541E-7</v>
      </c>
      <c r="CQ49" s="55">
        <f t="shared" si="2"/>
        <v>-6.1805730769201809E-6</v>
      </c>
      <c r="CR49" s="55">
        <f t="shared" si="3"/>
        <v>-3.9761444043312056E-5</v>
      </c>
      <c r="CS49" s="55">
        <f t="shared" si="4"/>
        <v>-5.4108097472382526E-5</v>
      </c>
      <c r="CT49" s="55">
        <f t="shared" si="5"/>
        <v>2.8172786178182924E-7</v>
      </c>
      <c r="CU49" s="55">
        <f t="shared" si="6"/>
        <v>-3.5432001263211348E-7</v>
      </c>
      <c r="CV49" s="55">
        <f t="shared" si="7"/>
        <v>-3.5942887523670709E-6</v>
      </c>
      <c r="CW49" s="55">
        <f t="shared" si="8"/>
        <v>1.3809397106084562E-5</v>
      </c>
      <c r="CX49" s="55">
        <f t="shared" si="9"/>
        <v>-3.0265046684049895E-6</v>
      </c>
      <c r="CY49" s="55">
        <f t="shared" si="10"/>
        <v>1.2428604538853952E-5</v>
      </c>
      <c r="CZ49" s="55">
        <f t="shared" si="11"/>
        <v>1.0358615462331503E-5</v>
      </c>
      <c r="DA49" s="55">
        <f t="shared" si="12"/>
        <v>1.4283724637657244E-5</v>
      </c>
      <c r="DB49" s="55">
        <f t="shared" si="13"/>
        <v>-2.6277707366548833E-6</v>
      </c>
      <c r="DC49" s="55">
        <f t="shared" si="14"/>
        <v>2.2119619944333308E-6</v>
      </c>
      <c r="DD49" s="55">
        <f t="shared" si="15"/>
        <v>3.3582939722088926E-5</v>
      </c>
      <c r="DE49" s="55">
        <f t="shared" si="16"/>
        <v>5.4949003948007399E-7</v>
      </c>
      <c r="DF49" s="55">
        <f t="shared" si="17"/>
        <v>1.9357486128847691E-5</v>
      </c>
      <c r="DG49" s="55">
        <f t="shared" si="18"/>
        <v>9.7847526837079089E-7</v>
      </c>
      <c r="DH49" s="55">
        <f t="shared" si="19"/>
        <v>3.3742059858224993E-6</v>
      </c>
      <c r="DI49" s="55">
        <f t="shared" si="20"/>
        <v>-1.0220143979285818E-6</v>
      </c>
    </row>
    <row r="50" spans="1:113" x14ac:dyDescent="0.3">
      <c r="A50" s="29" t="s">
        <v>49</v>
      </c>
      <c r="B50" s="27">
        <v>492.22</v>
      </c>
      <c r="C50" s="27">
        <v>34.063000000000002</v>
      </c>
      <c r="D50" s="27">
        <v>11.72</v>
      </c>
      <c r="E50" s="27">
        <v>85.215999999999994</v>
      </c>
      <c r="F50" s="27">
        <v>62.652999999999999</v>
      </c>
      <c r="G50" s="27">
        <v>2.218</v>
      </c>
      <c r="H50" s="27">
        <v>29.109000000000002</v>
      </c>
      <c r="I50" s="27">
        <v>3.915</v>
      </c>
      <c r="J50" s="27">
        <v>1.151</v>
      </c>
      <c r="K50" s="27">
        <v>1.9322999999999999</v>
      </c>
      <c r="L50" s="29">
        <v>0.95779999999999998</v>
      </c>
      <c r="M50" s="29">
        <v>9.157</v>
      </c>
      <c r="N50" s="29">
        <v>1.2769999999999999</v>
      </c>
      <c r="O50" s="29">
        <v>0.65697000000000005</v>
      </c>
      <c r="P50" s="29">
        <v>5.6960999999999998E-2</v>
      </c>
      <c r="Q50" s="29">
        <v>2.17006E-2</v>
      </c>
      <c r="R50" s="29">
        <v>4.0729599999999998E-2</v>
      </c>
      <c r="S50" s="29">
        <v>1.0838E-2</v>
      </c>
      <c r="T50" s="29">
        <v>9.7648600000000002E-2</v>
      </c>
      <c r="U50" s="29">
        <v>4.3434E-2</v>
      </c>
      <c r="V50" s="29">
        <v>0.34698000000000001</v>
      </c>
      <c r="W50" s="46"/>
      <c r="X50" s="29" t="s">
        <v>49</v>
      </c>
      <c r="Y50" s="29">
        <v>0</v>
      </c>
      <c r="Z50" s="29">
        <v>1.1510037093900001</v>
      </c>
      <c r="AA50" s="29">
        <v>3.9149827290300001</v>
      </c>
      <c r="AB50" s="29">
        <v>3.9149827290300001</v>
      </c>
      <c r="AC50" s="29">
        <v>7.6720964665400002</v>
      </c>
      <c r="AD50" s="29">
        <v>1.9322909161899999</v>
      </c>
      <c r="AE50" s="29">
        <v>0.95780501940200002</v>
      </c>
      <c r="AF50" s="29">
        <v>0</v>
      </c>
      <c r="AG50" s="29">
        <v>492.219860778</v>
      </c>
      <c r="AH50" s="29">
        <v>2.76236644952</v>
      </c>
      <c r="AI50" s="29">
        <v>0</v>
      </c>
      <c r="AJ50" s="29">
        <v>0.41334309006100001</v>
      </c>
      <c r="AK50" s="29">
        <v>0</v>
      </c>
      <c r="AL50" s="29">
        <v>9.1570345338799992</v>
      </c>
      <c r="AM50" s="29">
        <v>9.1570345338799992</v>
      </c>
      <c r="AN50" s="29">
        <v>4.3433963045000003E-2</v>
      </c>
      <c r="AO50" s="29">
        <v>0</v>
      </c>
      <c r="AP50" s="29">
        <v>0.91181723470999998</v>
      </c>
      <c r="AQ50" s="29">
        <v>0.19104429822899999</v>
      </c>
      <c r="AR50" s="29">
        <v>0.22094471451100001</v>
      </c>
      <c r="AS50" s="29">
        <v>0</v>
      </c>
      <c r="AT50" s="29">
        <v>0.346981660315</v>
      </c>
      <c r="AU50" s="29">
        <v>34.063018348</v>
      </c>
      <c r="AV50" s="29">
        <v>0</v>
      </c>
      <c r="AW50" s="29">
        <v>10.548070746300001</v>
      </c>
      <c r="AX50" s="29">
        <v>1.1720048634</v>
      </c>
      <c r="AY50" s="29">
        <v>11.7200756097</v>
      </c>
      <c r="AZ50" s="29">
        <v>0</v>
      </c>
      <c r="BA50" s="29">
        <v>1.45104131384</v>
      </c>
      <c r="BB50" s="29">
        <v>5.6960480828099999E-2</v>
      </c>
      <c r="BC50" s="29">
        <v>2.1700880195300001E-2</v>
      </c>
      <c r="BD50" s="29">
        <v>4.0729725469399999E-2</v>
      </c>
      <c r="BE50" s="29">
        <v>1.08377163644E-2</v>
      </c>
      <c r="BF50" s="29">
        <v>9.7648870737500004E-2</v>
      </c>
      <c r="BG50" s="29">
        <v>1.8795829957499999E-2</v>
      </c>
      <c r="BH50" s="29">
        <v>4.96714898857</v>
      </c>
      <c r="BI50" s="29">
        <v>2.06753429565E-2</v>
      </c>
      <c r="BJ50" s="29">
        <v>5.6700969482500003</v>
      </c>
      <c r="BK50" s="29">
        <v>6.8291723297900004</v>
      </c>
      <c r="BL50" s="29">
        <v>6.2652594564499998E-3</v>
      </c>
      <c r="BM50" s="29">
        <v>0</v>
      </c>
      <c r="BN50" s="29">
        <v>4.4107663817200002</v>
      </c>
      <c r="BO50" s="29">
        <v>85.212600697400006</v>
      </c>
      <c r="BP50" s="29">
        <v>62.6496062696</v>
      </c>
      <c r="BQ50" s="29">
        <v>22.5629944278</v>
      </c>
      <c r="BR50" s="29">
        <v>5.0498111190099997E-2</v>
      </c>
      <c r="BS50" s="29">
        <v>0</v>
      </c>
      <c r="BT50" s="29">
        <v>1.4974076952299999</v>
      </c>
      <c r="BU50" s="29">
        <v>0.41037943749099998</v>
      </c>
      <c r="BV50" s="29">
        <v>17.022818278500001</v>
      </c>
      <c r="BW50" s="29">
        <v>1.12775599244</v>
      </c>
      <c r="BX50" s="29">
        <v>0.21928278135099999</v>
      </c>
      <c r="BY50" s="29">
        <v>24.3218910145</v>
      </c>
      <c r="BZ50" s="29">
        <v>0.68988229306299997</v>
      </c>
      <c r="CA50" s="29">
        <v>9.3979653543699998E-3</v>
      </c>
      <c r="CB50" s="29">
        <v>1.0337763741699999</v>
      </c>
      <c r="CC50" s="29">
        <v>6.2652722432600004E-4</v>
      </c>
      <c r="CD50" s="29">
        <v>2.2180193896499998</v>
      </c>
      <c r="CE50" s="29">
        <v>1.5741444681400001</v>
      </c>
      <c r="CF50" s="29">
        <v>0</v>
      </c>
      <c r="CG50" s="29">
        <v>4.0051325813800004E-3</v>
      </c>
      <c r="CH50" s="29">
        <v>0.92803835013000002</v>
      </c>
      <c r="CI50" s="29">
        <v>1.27701058812</v>
      </c>
      <c r="CJ50" s="29">
        <v>0.15198692701899999</v>
      </c>
      <c r="CK50" s="29">
        <v>29.108989566599998</v>
      </c>
      <c r="CL50" s="29">
        <v>0.65696636571900002</v>
      </c>
      <c r="CM50" s="29">
        <v>0.31417036649899999</v>
      </c>
      <c r="CO50" s="55">
        <f t="shared" si="0"/>
        <v>-2.8284506933851505E-7</v>
      </c>
      <c r="CP50" s="55">
        <f t="shared" si="1"/>
        <v>5.3864897388835016E-7</v>
      </c>
      <c r="CQ50" s="55">
        <f t="shared" si="2"/>
        <v>6.4513395904134675E-6</v>
      </c>
      <c r="CR50" s="55">
        <f t="shared" si="3"/>
        <v>-3.9890426680290837E-5</v>
      </c>
      <c r="CS50" s="55">
        <f t="shared" si="4"/>
        <v>-5.416708537498809E-5</v>
      </c>
      <c r="CT50" s="55">
        <f t="shared" si="5"/>
        <v>8.7419522091129485E-6</v>
      </c>
      <c r="CU50" s="55">
        <f t="shared" si="6"/>
        <v>-3.584252294309896E-7</v>
      </c>
      <c r="CV50" s="55">
        <f t="shared" si="7"/>
        <v>-4.4114865900197671E-6</v>
      </c>
      <c r="CW50" s="55">
        <f t="shared" si="8"/>
        <v>3.2227541268902351E-6</v>
      </c>
      <c r="CX50" s="55">
        <f t="shared" si="9"/>
        <v>-4.7010350359555054E-6</v>
      </c>
      <c r="CY50" s="55">
        <f t="shared" si="10"/>
        <v>5.2405533514714595E-6</v>
      </c>
      <c r="CZ50" s="55">
        <f t="shared" si="11"/>
        <v>3.7713093807128849E-6</v>
      </c>
      <c r="DA50" s="55">
        <f t="shared" si="12"/>
        <v>8.2914017228653179E-6</v>
      </c>
      <c r="DB50" s="55">
        <f t="shared" si="13"/>
        <v>-5.5318827344188601E-6</v>
      </c>
      <c r="DC50" s="55">
        <f t="shared" si="14"/>
        <v>-9.1145151945825414E-6</v>
      </c>
      <c r="DD50" s="55">
        <f t="shared" si="15"/>
        <v>1.29118687962638E-5</v>
      </c>
      <c r="DE50" s="55">
        <f t="shared" si="16"/>
        <v>3.0805458438489967E-6</v>
      </c>
      <c r="DF50" s="55">
        <f t="shared" si="17"/>
        <v>-2.6170474257237765E-5</v>
      </c>
      <c r="DG50" s="55">
        <f t="shared" si="18"/>
        <v>2.7725691920024627E-6</v>
      </c>
      <c r="DH50" s="55">
        <f t="shared" si="19"/>
        <v>-8.5083114605189938E-7</v>
      </c>
      <c r="DI50" s="55">
        <f t="shared" si="20"/>
        <v>4.7850452475214126E-6</v>
      </c>
    </row>
    <row r="51" spans="1:113" x14ac:dyDescent="0.3">
      <c r="A51" s="29" t="s">
        <v>50</v>
      </c>
      <c r="B51" s="27">
        <v>731.84</v>
      </c>
      <c r="C51" s="27">
        <v>62.625999999999998</v>
      </c>
      <c r="D51" s="27">
        <v>19.16</v>
      </c>
      <c r="E51" s="27">
        <v>128.12</v>
      </c>
      <c r="F51" s="27">
        <v>89.542000000000002</v>
      </c>
      <c r="G51" s="27">
        <v>4.7054</v>
      </c>
      <c r="H51" s="27">
        <v>43.287999999999997</v>
      </c>
      <c r="I51" s="27">
        <v>6.3167999999999997</v>
      </c>
      <c r="J51" s="27">
        <v>1.8548</v>
      </c>
      <c r="K51" s="27">
        <v>3.1204000000000001</v>
      </c>
      <c r="L51" s="29">
        <v>1.55</v>
      </c>
      <c r="M51" s="29">
        <v>14.757999999999999</v>
      </c>
      <c r="N51" s="29">
        <v>2.0575999999999999</v>
      </c>
      <c r="O51" s="29">
        <v>1.0566</v>
      </c>
      <c r="P51" s="29">
        <v>9.1812000000000005E-2</v>
      </c>
      <c r="Q51" s="29">
        <v>3.4977599999999998E-2</v>
      </c>
      <c r="R51" s="29">
        <v>6.5547999999999995E-2</v>
      </c>
      <c r="S51" s="29">
        <v>1.7472000000000001E-2</v>
      </c>
      <c r="T51" s="29">
        <v>0.1574496</v>
      </c>
      <c r="U51" s="29">
        <v>6.9800000000000001E-2</v>
      </c>
      <c r="V51" s="29">
        <v>0.55972</v>
      </c>
      <c r="W51" s="46"/>
      <c r="X51" s="29" t="s">
        <v>50</v>
      </c>
      <c r="Y51" s="29">
        <v>0</v>
      </c>
      <c r="Z51" s="29">
        <v>1.8570723323</v>
      </c>
      <c r="AA51" s="29">
        <v>6.3245584350500001</v>
      </c>
      <c r="AB51" s="29">
        <v>6.3245584350500001</v>
      </c>
      <c r="AC51" s="29">
        <v>11.2804544614</v>
      </c>
      <c r="AD51" s="29">
        <v>3.1242271216600002</v>
      </c>
      <c r="AE51" s="29">
        <v>1.5519054105100001</v>
      </c>
      <c r="AF51" s="29">
        <v>0</v>
      </c>
      <c r="AG51" s="29">
        <v>732.82323098400002</v>
      </c>
      <c r="AH51" s="29">
        <v>4.0729279858299998</v>
      </c>
      <c r="AI51" s="29">
        <v>0</v>
      </c>
      <c r="AJ51" s="29">
        <v>0.61186965785500003</v>
      </c>
      <c r="AK51" s="29">
        <v>0</v>
      </c>
      <c r="AL51" s="29">
        <v>14.776131256199999</v>
      </c>
      <c r="AM51" s="29">
        <v>14.776131256199999</v>
      </c>
      <c r="AN51" s="29">
        <v>6.9886031341499996E-2</v>
      </c>
      <c r="AO51" s="29">
        <v>0</v>
      </c>
      <c r="AP51" s="29">
        <v>1.33886454199</v>
      </c>
      <c r="AQ51" s="29">
        <v>0.280758190716</v>
      </c>
      <c r="AR51" s="29">
        <v>0.32758948089099998</v>
      </c>
      <c r="AS51" s="29">
        <v>0</v>
      </c>
      <c r="AT51" s="29">
        <v>0.56040335253600004</v>
      </c>
      <c r="AU51" s="29">
        <v>62.693453705700001</v>
      </c>
      <c r="AV51" s="29">
        <v>0</v>
      </c>
      <c r="AW51" s="29">
        <v>17.264871906</v>
      </c>
      <c r="AX51" s="29">
        <v>1.9183431692499999</v>
      </c>
      <c r="AY51" s="29">
        <v>19.1832150752</v>
      </c>
      <c r="AZ51" s="29">
        <v>0</v>
      </c>
      <c r="BA51" s="29">
        <v>2.1404725464999999</v>
      </c>
      <c r="BB51" s="29">
        <v>9.1925480028899997E-2</v>
      </c>
      <c r="BC51" s="29">
        <v>3.5020576839300002E-2</v>
      </c>
      <c r="BD51" s="29">
        <v>6.5629205950300001E-2</v>
      </c>
      <c r="BE51" s="29">
        <v>1.74934711222E-2</v>
      </c>
      <c r="BF51" s="29">
        <v>0.157643017025</v>
      </c>
      <c r="BG51" s="29">
        <v>2.6900111884599998E-2</v>
      </c>
      <c r="BH51" s="29">
        <v>7.6004141440800002</v>
      </c>
      <c r="BI51" s="29">
        <v>2.9590171795200002E-2</v>
      </c>
      <c r="BJ51" s="29">
        <v>8.1148614670699999</v>
      </c>
      <c r="BK51" s="29">
        <v>9.7737011745100002</v>
      </c>
      <c r="BL51" s="29">
        <v>8.9666998462300009E-3</v>
      </c>
      <c r="BM51" s="29">
        <v>0</v>
      </c>
      <c r="BN51" s="29">
        <v>6.31255587339</v>
      </c>
      <c r="BO51" s="29">
        <v>128.285149601</v>
      </c>
      <c r="BP51" s="29">
        <v>89.662153739900006</v>
      </c>
      <c r="BQ51" s="29">
        <v>38.622995860800003</v>
      </c>
      <c r="BR51" s="29">
        <v>7.2272241053399994E-2</v>
      </c>
      <c r="BS51" s="29">
        <v>0</v>
      </c>
      <c r="BT51" s="29">
        <v>2.1430385312800002</v>
      </c>
      <c r="BU51" s="29">
        <v>0.58732062368799998</v>
      </c>
      <c r="BV51" s="29">
        <v>24.3625235206</v>
      </c>
      <c r="BW51" s="29">
        <v>1.6140062721499999</v>
      </c>
      <c r="BX51" s="29">
        <v>0.31383583282400002</v>
      </c>
      <c r="BY51" s="29">
        <v>34.808729641699998</v>
      </c>
      <c r="BZ51" s="29">
        <v>1.0104068347299999</v>
      </c>
      <c r="CA51" s="29">
        <v>1.34502097147E-2</v>
      </c>
      <c r="CB51" s="29">
        <v>1.4795046986</v>
      </c>
      <c r="CC51" s="29">
        <v>8.9666980825300001E-4</v>
      </c>
      <c r="CD51" s="29">
        <v>4.7096936743900004</v>
      </c>
      <c r="CE51" s="29">
        <v>2.33344707968</v>
      </c>
      <c r="CF51" s="29">
        <v>0</v>
      </c>
      <c r="CG51" s="29">
        <v>5.8290224438499998E-3</v>
      </c>
      <c r="CH51" s="29">
        <v>1.3938719232400001</v>
      </c>
      <c r="CI51" s="29">
        <v>2.0601378813600002</v>
      </c>
      <c r="CJ51" s="29">
        <v>0.377092331103</v>
      </c>
      <c r="CK51" s="29">
        <v>43.345575488999998</v>
      </c>
      <c r="CL51" s="29">
        <v>1.0579130987300001</v>
      </c>
      <c r="CM51" s="29">
        <v>0.48918304454200001</v>
      </c>
      <c r="CO51" s="55">
        <f t="shared" si="0"/>
        <v>1.3435053891560833E-3</v>
      </c>
      <c r="CP51" s="55">
        <f t="shared" si="1"/>
        <v>1.0770878820298877E-3</v>
      </c>
      <c r="CQ51" s="55">
        <f t="shared" si="2"/>
        <v>1.2116427557411036E-3</v>
      </c>
      <c r="CR51" s="55">
        <f t="shared" si="3"/>
        <v>1.2890227989384637E-3</v>
      </c>
      <c r="CS51" s="55">
        <f t="shared" si="4"/>
        <v>1.3418701827076071E-3</v>
      </c>
      <c r="CT51" s="55">
        <f t="shared" si="5"/>
        <v>9.1249933905733634E-4</v>
      </c>
      <c r="CU51" s="55">
        <f t="shared" si="6"/>
        <v>1.3300565745703501E-3</v>
      </c>
      <c r="CV51" s="55">
        <f t="shared" si="7"/>
        <v>1.228222367337956E-3</v>
      </c>
      <c r="CW51" s="55">
        <f t="shared" si="8"/>
        <v>1.2251090683631728E-3</v>
      </c>
      <c r="CX51" s="55">
        <f t="shared" si="9"/>
        <v>1.2264843161133505E-3</v>
      </c>
      <c r="CY51" s="55">
        <f t="shared" si="10"/>
        <v>1.2292971032258312E-3</v>
      </c>
      <c r="CZ51" s="55">
        <f t="shared" si="11"/>
        <v>1.2285713646835767E-3</v>
      </c>
      <c r="DA51" s="55">
        <f t="shared" si="12"/>
        <v>1.233418234836862E-3</v>
      </c>
      <c r="DB51" s="55">
        <f t="shared" si="13"/>
        <v>1.2427585936021892E-3</v>
      </c>
      <c r="DC51" s="55">
        <f t="shared" si="14"/>
        <v>1.2360043229642382E-3</v>
      </c>
      <c r="DD51" s="55">
        <f t="shared" si="15"/>
        <v>1.2286960597640954E-3</v>
      </c>
      <c r="DE51" s="55">
        <f t="shared" si="16"/>
        <v>1.2388776209801401E-3</v>
      </c>
      <c r="DF51" s="55">
        <f t="shared" si="17"/>
        <v>1.2288874885530402E-3</v>
      </c>
      <c r="DG51" s="55">
        <f t="shared" si="18"/>
        <v>1.2284377032396611E-3</v>
      </c>
      <c r="DH51" s="55">
        <f t="shared" si="19"/>
        <v>1.2325407091689864E-3</v>
      </c>
      <c r="DI51" s="55">
        <f t="shared" si="20"/>
        <v>1.2208828271279355E-3</v>
      </c>
    </row>
    <row r="52" spans="1:113" x14ac:dyDescent="0.3"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</row>
    <row r="53" spans="1:113" x14ac:dyDescent="0.3"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</row>
    <row r="54" spans="1:113" x14ac:dyDescent="0.3">
      <c r="A54" s="46"/>
      <c r="W54" s="46"/>
      <c r="X54" s="29" t="s">
        <v>51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/>
      <c r="AK54" s="40">
        <v>0</v>
      </c>
      <c r="AL54" s="40">
        <v>0</v>
      </c>
      <c r="AM54" s="40">
        <v>0</v>
      </c>
      <c r="AN54" s="40"/>
      <c r="AO54" s="40">
        <v>0</v>
      </c>
      <c r="AP54" s="40">
        <v>0</v>
      </c>
      <c r="AQ54" s="40">
        <v>0</v>
      </c>
      <c r="AR54" s="40"/>
      <c r="AS54" s="40">
        <v>0</v>
      </c>
      <c r="AT54" s="40"/>
      <c r="AU54" s="40">
        <v>0</v>
      </c>
      <c r="AV54" s="40">
        <v>0</v>
      </c>
      <c r="AW54" s="40">
        <v>0</v>
      </c>
      <c r="AX54" s="40">
        <v>0</v>
      </c>
      <c r="AY54" s="40">
        <v>0</v>
      </c>
      <c r="AZ54" s="40">
        <v>0</v>
      </c>
      <c r="BA54" s="40">
        <v>0</v>
      </c>
      <c r="BB54" s="40">
        <v>0</v>
      </c>
      <c r="BC54" s="40">
        <v>0</v>
      </c>
      <c r="BD54" s="40">
        <v>0</v>
      </c>
      <c r="BE54" s="40">
        <v>0</v>
      </c>
      <c r="BF54" s="40">
        <v>0</v>
      </c>
      <c r="BG54" s="40">
        <v>0</v>
      </c>
      <c r="BH54" s="40">
        <v>0</v>
      </c>
      <c r="BI54" s="40">
        <v>0</v>
      </c>
      <c r="BJ54" s="40">
        <v>0</v>
      </c>
      <c r="BK54" s="40">
        <v>0</v>
      </c>
      <c r="BL54" s="40">
        <v>0</v>
      </c>
      <c r="BM54" s="40">
        <v>0</v>
      </c>
      <c r="BN54" s="40">
        <v>0</v>
      </c>
      <c r="BO54" s="40">
        <v>0</v>
      </c>
      <c r="BP54" s="40">
        <v>0</v>
      </c>
      <c r="BQ54" s="40">
        <v>0</v>
      </c>
      <c r="BR54" s="40">
        <v>0</v>
      </c>
      <c r="BS54" s="40">
        <v>0</v>
      </c>
      <c r="BT54" s="40">
        <v>0</v>
      </c>
      <c r="BU54" s="40">
        <v>0</v>
      </c>
      <c r="BV54" s="40">
        <v>0</v>
      </c>
      <c r="BW54" s="40">
        <v>0</v>
      </c>
      <c r="BX54" s="40">
        <v>0</v>
      </c>
      <c r="BY54" s="40">
        <v>0</v>
      </c>
      <c r="BZ54" s="40"/>
      <c r="CA54" s="40">
        <v>0</v>
      </c>
      <c r="CB54" s="40">
        <v>0</v>
      </c>
      <c r="CC54" s="40">
        <v>0</v>
      </c>
      <c r="CD54" s="40">
        <v>0</v>
      </c>
      <c r="CE54" s="40"/>
      <c r="CF54" s="40">
        <v>0</v>
      </c>
      <c r="CG54" s="40">
        <v>0</v>
      </c>
      <c r="CH54" s="40">
        <v>0</v>
      </c>
      <c r="CI54" s="40">
        <v>0</v>
      </c>
      <c r="CJ54" s="40">
        <v>0</v>
      </c>
      <c r="CK54" s="40">
        <v>0</v>
      </c>
      <c r="CL54" s="40"/>
      <c r="CM54" s="40">
        <v>0</v>
      </c>
    </row>
    <row r="55" spans="1:113" x14ac:dyDescent="0.3">
      <c r="A55" s="46"/>
      <c r="W55" s="46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</row>
    <row r="56" spans="1:113" x14ac:dyDescent="0.3">
      <c r="A56" s="46"/>
      <c r="W56" s="46"/>
      <c r="X56" s="29" t="s">
        <v>11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/>
      <c r="AK56" s="40">
        <v>0</v>
      </c>
      <c r="AL56" s="40">
        <v>0</v>
      </c>
      <c r="AM56" s="40">
        <v>0</v>
      </c>
      <c r="AN56" s="40"/>
      <c r="AO56" s="40">
        <v>0</v>
      </c>
      <c r="AP56" s="40">
        <v>0</v>
      </c>
      <c r="AQ56" s="40">
        <v>0</v>
      </c>
      <c r="AR56" s="40"/>
      <c r="AS56" s="40">
        <v>0</v>
      </c>
      <c r="AT56" s="40"/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/>
      <c r="CA56" s="40">
        <v>0</v>
      </c>
      <c r="CB56" s="40">
        <v>0</v>
      </c>
      <c r="CC56" s="40">
        <v>0</v>
      </c>
      <c r="CD56" s="40">
        <v>0</v>
      </c>
      <c r="CE56" s="40"/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/>
      <c r="CM56" s="40">
        <v>0</v>
      </c>
    </row>
    <row r="57" spans="1:113" x14ac:dyDescent="0.3">
      <c r="A57" s="46"/>
      <c r="W57" s="46"/>
      <c r="X57" s="29" t="s">
        <v>58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/>
      <c r="AK57" s="40">
        <v>0</v>
      </c>
      <c r="AL57" s="40">
        <v>0</v>
      </c>
      <c r="AM57" s="40">
        <v>0</v>
      </c>
      <c r="AN57" s="40"/>
      <c r="AO57" s="40">
        <v>0</v>
      </c>
      <c r="AP57" s="40">
        <v>0</v>
      </c>
      <c r="AQ57" s="40">
        <v>0</v>
      </c>
      <c r="AR57" s="40"/>
      <c r="AS57" s="40">
        <v>0</v>
      </c>
      <c r="AT57" s="40"/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/>
      <c r="CA57" s="40">
        <v>0</v>
      </c>
      <c r="CB57" s="40">
        <v>0</v>
      </c>
      <c r="CC57" s="40">
        <v>0</v>
      </c>
      <c r="CD57" s="40">
        <v>0</v>
      </c>
      <c r="CE57" s="40"/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40">
        <v>0</v>
      </c>
      <c r="CL57" s="40"/>
      <c r="CM57" s="40">
        <v>0</v>
      </c>
    </row>
    <row r="58" spans="1:113" x14ac:dyDescent="0.3">
      <c r="A58" s="46"/>
      <c r="Q58" s="8"/>
      <c r="R58" s="8"/>
      <c r="W58" s="46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</row>
    <row r="59" spans="1:113" x14ac:dyDescent="0.3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</row>
    <row r="60" spans="1:113" x14ac:dyDescent="0.3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</row>
    <row r="61" spans="1:113" x14ac:dyDescent="0.3">
      <c r="A61" s="1" t="s">
        <v>55</v>
      </c>
      <c r="B61" s="1">
        <f>SUM(B3:B58)</f>
        <v>301331.423641</v>
      </c>
      <c r="C61" s="1">
        <f t="shared" ref="C61:L61" si="21">SUM(C3:C58)</f>
        <v>37954.369031999995</v>
      </c>
      <c r="D61" s="1">
        <f t="shared" si="21"/>
        <v>8923.2978873999982</v>
      </c>
      <c r="E61" s="1">
        <f t="shared" si="21"/>
        <v>49907.099301699993</v>
      </c>
      <c r="F61" s="1">
        <f t="shared" si="21"/>
        <v>35324.023204200006</v>
      </c>
      <c r="G61" s="1">
        <f t="shared" si="21"/>
        <v>2569.6909729999988</v>
      </c>
      <c r="H61" s="1">
        <f t="shared" si="21"/>
        <v>18817.119240459997</v>
      </c>
      <c r="I61" s="1">
        <f t="shared" si="21"/>
        <v>2724.7973559999996</v>
      </c>
      <c r="J61" s="1">
        <f t="shared" si="21"/>
        <v>800.05401918999985</v>
      </c>
      <c r="K61" s="1">
        <f t="shared" si="21"/>
        <v>1345.3995703899998</v>
      </c>
      <c r="L61" s="1">
        <f t="shared" si="21"/>
        <v>668.61216504999982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Y61" s="54">
        <f t="shared" ref="Y61:CJ61" si="22">SUM(Y3:Y58)</f>
        <v>0</v>
      </c>
      <c r="Z61" s="54">
        <f t="shared" si="22"/>
        <v>800.36419031872674</v>
      </c>
      <c r="AA61" s="54">
        <f t="shared" si="22"/>
        <v>2725.8522349406053</v>
      </c>
      <c r="AB61" s="54">
        <f t="shared" si="22"/>
        <v>2725.8522349406053</v>
      </c>
      <c r="AC61" s="54">
        <f t="shared" si="22"/>
        <v>4757.0547217021776</v>
      </c>
      <c r="AD61" s="54">
        <f t="shared" si="22"/>
        <v>1345.9184249863738</v>
      </c>
      <c r="AE61" s="54">
        <f t="shared" si="22"/>
        <v>668.87230786714247</v>
      </c>
      <c r="AF61" s="54">
        <f t="shared" si="22"/>
        <v>0</v>
      </c>
      <c r="AG61" s="54">
        <f t="shared" si="22"/>
        <v>301438.12993542099</v>
      </c>
      <c r="AH61" s="54">
        <f t="shared" si="22"/>
        <v>1728.8056786728469</v>
      </c>
      <c r="AI61" s="54">
        <f t="shared" si="22"/>
        <v>0</v>
      </c>
      <c r="AJ61" s="54">
        <f t="shared" si="22"/>
        <v>262.13943058145708</v>
      </c>
      <c r="AK61" s="54">
        <f t="shared" si="22"/>
        <v>0</v>
      </c>
      <c r="AL61" s="54">
        <f t="shared" si="22"/>
        <v>6364.3958578736538</v>
      </c>
      <c r="AM61" s="54">
        <f t="shared" si="22"/>
        <v>6364.3958578736538</v>
      </c>
      <c r="AN61" s="54">
        <f t="shared" si="22"/>
        <v>30.154789669942566</v>
      </c>
      <c r="AO61" s="54">
        <f t="shared" si="22"/>
        <v>0</v>
      </c>
      <c r="AP61" s="54">
        <f t="shared" si="22"/>
        <v>562.83326412498809</v>
      </c>
      <c r="AQ61" s="54">
        <f t="shared" si="22"/>
        <v>118.25913894113471</v>
      </c>
      <c r="AR61" s="54">
        <f t="shared" si="22"/>
        <v>140.87464615243491</v>
      </c>
      <c r="AS61" s="54">
        <f t="shared" si="22"/>
        <v>0</v>
      </c>
      <c r="AT61" s="54">
        <f t="shared" si="22"/>
        <v>241.58673212765271</v>
      </c>
      <c r="AU61" s="54">
        <f t="shared" si="22"/>
        <v>37972.677304410761</v>
      </c>
      <c r="AV61" s="54">
        <f t="shared" si="22"/>
        <v>0</v>
      </c>
      <c r="AW61" s="54">
        <f t="shared" si="22"/>
        <v>8034.2228207582257</v>
      </c>
      <c r="AX61" s="54">
        <f t="shared" si="22"/>
        <v>892.6941635415676</v>
      </c>
      <c r="AY61" s="54">
        <f t="shared" si="22"/>
        <v>8926.9169843048549</v>
      </c>
      <c r="AZ61" s="54">
        <f t="shared" si="22"/>
        <v>0</v>
      </c>
      <c r="BA61" s="54">
        <f t="shared" si="22"/>
        <v>909.56956813719194</v>
      </c>
      <c r="BB61" s="54">
        <f t="shared" si="22"/>
        <v>39.629493292353018</v>
      </c>
      <c r="BC61" s="54">
        <f t="shared" si="22"/>
        <v>15.098260071496636</v>
      </c>
      <c r="BD61" s="54">
        <f t="shared" si="22"/>
        <v>28.30608404185346</v>
      </c>
      <c r="BE61" s="54">
        <f t="shared" si="22"/>
        <v>7.5452994994375393</v>
      </c>
      <c r="BF61" s="54">
        <f t="shared" si="22"/>
        <v>67.958998181924969</v>
      </c>
      <c r="BG61" s="54">
        <f t="shared" si="22"/>
        <v>10.600728696083873</v>
      </c>
      <c r="BH61" s="54">
        <f t="shared" si="22"/>
        <v>3501.5317340910615</v>
      </c>
      <c r="BI61" s="54">
        <f t="shared" si="22"/>
        <v>11.660811966648529</v>
      </c>
      <c r="BJ61" s="54">
        <f t="shared" si="22"/>
        <v>3197.8838762078271</v>
      </c>
      <c r="BK61" s="54">
        <f t="shared" si="22"/>
        <v>3851.5963580754565</v>
      </c>
      <c r="BL61" s="54">
        <f t="shared" si="22"/>
        <v>3.5335662744554042</v>
      </c>
      <c r="BM61" s="54">
        <f t="shared" si="22"/>
        <v>0</v>
      </c>
      <c r="BN61" s="54">
        <f t="shared" si="22"/>
        <v>2487.6357286134671</v>
      </c>
      <c r="BO61" s="54">
        <f t="shared" si="22"/>
        <v>49922.153219455926</v>
      </c>
      <c r="BP61" s="54">
        <f t="shared" si="22"/>
        <v>35333.838338461683</v>
      </c>
      <c r="BQ61" s="54">
        <f t="shared" si="22"/>
        <v>14588.3148808967</v>
      </c>
      <c r="BR61" s="54">
        <f t="shared" si="22"/>
        <v>28.480554569271344</v>
      </c>
      <c r="BS61" s="54">
        <f t="shared" si="22"/>
        <v>0</v>
      </c>
      <c r="BT61" s="54">
        <f t="shared" si="22"/>
        <v>844.52456512869423</v>
      </c>
      <c r="BU61" s="54">
        <f t="shared" si="22"/>
        <v>231.44922216612196</v>
      </c>
      <c r="BV61" s="54">
        <f t="shared" si="22"/>
        <v>9600.7227940138237</v>
      </c>
      <c r="BW61" s="54">
        <f t="shared" si="22"/>
        <v>636.04356683307583</v>
      </c>
      <c r="BX61" s="54">
        <f t="shared" si="22"/>
        <v>123.6751315519037</v>
      </c>
      <c r="BY61" s="54">
        <f t="shared" si="22"/>
        <v>13717.338150178137</v>
      </c>
      <c r="BZ61" s="54">
        <f t="shared" si="22"/>
        <v>422.16150215536783</v>
      </c>
      <c r="CA61" s="54">
        <f t="shared" si="22"/>
        <v>5.300371833130443</v>
      </c>
      <c r="CB61" s="54">
        <f t="shared" si="22"/>
        <v>583.03955571733468</v>
      </c>
      <c r="CC61" s="54">
        <f t="shared" si="22"/>
        <v>0.35335669107147655</v>
      </c>
      <c r="CD61" s="54">
        <f t="shared" si="22"/>
        <v>2570.8945144330582</v>
      </c>
      <c r="CE61" s="54">
        <f t="shared" si="22"/>
        <v>1002.9448998629653</v>
      </c>
      <c r="CF61" s="54">
        <f t="shared" si="22"/>
        <v>0</v>
      </c>
      <c r="CG61" s="54">
        <f t="shared" si="22"/>
        <v>2.3983468781175441</v>
      </c>
      <c r="CH61" s="54">
        <f t="shared" si="22"/>
        <v>617.10396406145833</v>
      </c>
      <c r="CI61" s="54">
        <f t="shared" si="22"/>
        <v>887.71521938643218</v>
      </c>
      <c r="CJ61" s="54">
        <f t="shared" si="22"/>
        <v>312.30869385355254</v>
      </c>
      <c r="CK61" s="54">
        <f t="shared" ref="CK61:CM61" si="23">SUM(CK3:CK58)</f>
        <v>18823.927187791043</v>
      </c>
      <c r="CL61" s="54">
        <f t="shared" si="23"/>
        <v>456.15175307269948</v>
      </c>
      <c r="CM61" s="54">
        <f t="shared" si="23"/>
        <v>233.4834991830281</v>
      </c>
    </row>
    <row r="62" spans="1:113" x14ac:dyDescent="0.3">
      <c r="A62" s="46" t="s">
        <v>56</v>
      </c>
      <c r="B62" s="27">
        <f>SUM(B2:B51)</f>
        <v>301331.423641</v>
      </c>
      <c r="C62" s="27">
        <f t="shared" ref="C62:V62" si="24">SUM(C2:C51)</f>
        <v>37954.369031999995</v>
      </c>
      <c r="D62" s="27">
        <f t="shared" si="24"/>
        <v>8923.2978873999982</v>
      </c>
      <c r="E62" s="27">
        <f t="shared" si="24"/>
        <v>49907.099301699993</v>
      </c>
      <c r="F62" s="27">
        <f t="shared" si="24"/>
        <v>35324.023204200006</v>
      </c>
      <c r="G62" s="27">
        <f t="shared" si="24"/>
        <v>2569.6909729999988</v>
      </c>
      <c r="H62" s="27">
        <f t="shared" si="24"/>
        <v>18817.119240459997</v>
      </c>
      <c r="I62" s="27">
        <f t="shared" si="24"/>
        <v>2724.7973559999996</v>
      </c>
      <c r="J62" s="27">
        <f t="shared" si="24"/>
        <v>800.05401918999985</v>
      </c>
      <c r="K62" s="27">
        <f t="shared" si="24"/>
        <v>1345.3995703899998</v>
      </c>
      <c r="L62" s="27">
        <f t="shared" si="24"/>
        <v>668.61216504999982</v>
      </c>
      <c r="M62" s="27">
        <f t="shared" si="24"/>
        <v>6361.9306293999989</v>
      </c>
      <c r="N62" s="27">
        <f t="shared" si="24"/>
        <v>887.37061733999985</v>
      </c>
      <c r="O62" s="27">
        <f t="shared" si="24"/>
        <v>455.97582151000006</v>
      </c>
      <c r="P62" s="27">
        <f t="shared" si="24"/>
        <v>39.614075574499999</v>
      </c>
      <c r="Q62" s="27">
        <f t="shared" si="24"/>
        <v>15.092418770500002</v>
      </c>
      <c r="R62" s="27">
        <f t="shared" si="24"/>
        <v>28.295074226500006</v>
      </c>
      <c r="S62" s="27">
        <f t="shared" si="24"/>
        <v>7.5423856319999993</v>
      </c>
      <c r="T62" s="27">
        <f t="shared" si="24"/>
        <v>67.9327204075</v>
      </c>
      <c r="U62" s="27">
        <f t="shared" si="24"/>
        <v>30.143026528000007</v>
      </c>
      <c r="V62" s="27">
        <f t="shared" si="24"/>
        <v>241.49301017600004</v>
      </c>
      <c r="W62" s="27"/>
    </row>
    <row r="63" spans="1:113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278356.233641</v>
      </c>
      <c r="C63" s="27">
        <f t="shared" ref="C63:L63" si="25">+C3+C5+C8+C9+C11+C12+C14+C15+C16+C17+C18+C19+C20+C21+C22+C23+C24+C25+C26+C28+C30+C31+C33+C34+C35+C36+C37+C39+C40+C41+C42+C43+C44+C46+C47+C49+C50</f>
        <v>35908.891031999992</v>
      </c>
      <c r="D63" s="27">
        <f t="shared" si="25"/>
        <v>8319.9198873999994</v>
      </c>
      <c r="E63" s="27">
        <f t="shared" si="25"/>
        <v>46028.847301699992</v>
      </c>
      <c r="F63" s="27">
        <f t="shared" si="25"/>
        <v>32517.825204199995</v>
      </c>
      <c r="G63" s="27">
        <f t="shared" si="25"/>
        <v>2442.6926729999996</v>
      </c>
      <c r="H63" s="27">
        <f t="shared" si="25"/>
        <v>17403.917240459996</v>
      </c>
      <c r="I63" s="27">
        <f t="shared" si="25"/>
        <v>2528.9803559999996</v>
      </c>
      <c r="J63" s="27">
        <f t="shared" si="25"/>
        <v>742.57251918999987</v>
      </c>
      <c r="K63" s="27">
        <f t="shared" si="25"/>
        <v>1248.75657039</v>
      </c>
      <c r="L63" s="27">
        <f t="shared" si="25"/>
        <v>620.63816504999988</v>
      </c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X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49" sqref="N49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32" width="10.33203125" style="40" customWidth="1"/>
    <col min="34" max="34" width="15.109375" bestFit="1" customWidth="1"/>
    <col min="35" max="35" width="15.109375" style="40" customWidth="1"/>
    <col min="36" max="36" width="10" style="40" bestFit="1" customWidth="1"/>
    <col min="37" max="37" width="6.88671875" style="40" bestFit="1" customWidth="1"/>
    <col min="38" max="38" width="14.6640625" style="40" bestFit="1" customWidth="1"/>
    <col min="39" max="39" width="5.88671875" style="40" bestFit="1" customWidth="1"/>
    <col min="40" max="40" width="10.88671875" style="40" bestFit="1" customWidth="1"/>
    <col min="41" max="41" width="10.6640625" style="40" bestFit="1" customWidth="1"/>
    <col min="42" max="42" width="9.109375" style="40" bestFit="1" customWidth="1"/>
    <col min="43" max="43" width="13.5546875" style="40" bestFit="1" customWidth="1"/>
    <col min="44" max="44" width="7.88671875" style="40" bestFit="1" customWidth="1"/>
    <col min="45" max="45" width="13.5546875" style="40" bestFit="1" customWidth="1"/>
    <col min="46" max="46" width="13.44140625" style="40" bestFit="1" customWidth="1"/>
    <col min="47" max="47" width="10.44140625" style="40" bestFit="1" customWidth="1"/>
    <col min="48" max="48" width="11.109375" style="40" bestFit="1" customWidth="1"/>
    <col min="49" max="49" width="11.88671875" style="40" bestFit="1" customWidth="1"/>
    <col min="50" max="50" width="15.109375" style="40" bestFit="1" customWidth="1"/>
    <col min="51" max="51" width="12.88671875" style="40" bestFit="1" customWidth="1"/>
    <col min="52" max="52" width="11.5546875" style="40" bestFit="1" customWidth="1"/>
    <col min="53" max="53" width="12.5546875" style="40" bestFit="1" customWidth="1"/>
    <col min="54" max="54" width="7.88671875" style="40" bestFit="1" customWidth="1"/>
    <col min="55" max="55" width="6.88671875" style="40" bestFit="1" customWidth="1"/>
    <col min="56" max="57" width="6.6640625" style="40" customWidth="1"/>
    <col min="58" max="58" width="9.33203125" style="40" bestFit="1" customWidth="1"/>
    <col min="59" max="59" width="6.88671875" style="40" bestFit="1" customWidth="1"/>
    <col min="60" max="60" width="15.5546875" style="40" bestFit="1" customWidth="1"/>
    <col min="61" max="61" width="15.44140625" style="40" customWidth="1"/>
    <col min="62" max="63" width="8.88671875" style="40" bestFit="1" customWidth="1"/>
    <col min="64" max="65" width="6.88671875" style="40" bestFit="1" customWidth="1"/>
    <col min="66" max="66" width="5.33203125" style="40" bestFit="1" customWidth="1"/>
    <col min="67" max="67" width="5.109375" style="40" customWidth="1"/>
    <col min="68" max="68" width="14.88671875" style="40" bestFit="1" customWidth="1"/>
    <col min="69" max="69" width="14.6640625" style="40" bestFit="1" customWidth="1"/>
    <col min="70" max="70" width="6.6640625" style="40" bestFit="1" customWidth="1"/>
    <col min="71" max="71" width="14.33203125" style="40" bestFit="1" customWidth="1"/>
    <col min="72" max="72" width="5.88671875" style="40" bestFit="1" customWidth="1"/>
    <col min="73" max="73" width="10.109375" style="40" bestFit="1" customWidth="1"/>
    <col min="74" max="74" width="9.44140625" style="40" bestFit="1" customWidth="1"/>
    <col min="75" max="75" width="9.33203125" style="40" bestFit="1" customWidth="1"/>
    <col min="76" max="76" width="9.44140625" style="40" bestFit="1" customWidth="1"/>
    <col min="77" max="77" width="7.88671875" style="40" bestFit="1" customWidth="1"/>
    <col min="78" max="78" width="9.44140625" style="40" bestFit="1" customWidth="1"/>
    <col min="79" max="79" width="6.109375" style="40" bestFit="1" customWidth="1"/>
    <col min="80" max="80" width="7.88671875" style="40" bestFit="1" customWidth="1"/>
    <col min="81" max="86" width="10.88671875" style="40" bestFit="1" customWidth="1"/>
    <col min="87" max="87" width="4.44140625" style="40" bestFit="1" customWidth="1"/>
    <col min="88" max="88" width="9.44140625" style="40" bestFit="1" customWidth="1"/>
    <col min="89" max="89" width="4.6640625" style="40" bestFit="1" customWidth="1"/>
    <col min="90" max="90" width="4.33203125" style="40" bestFit="1" customWidth="1"/>
    <col min="91" max="91" width="8.109375" style="40" bestFit="1" customWidth="1"/>
    <col min="92" max="92" width="4.33203125" style="40" bestFit="1" customWidth="1"/>
    <col min="93" max="93" width="6" style="40" bestFit="1" customWidth="1"/>
    <col min="94" max="94" width="5.6640625" style="40" bestFit="1" customWidth="1"/>
    <col min="95" max="95" width="3.44140625" style="40" bestFit="1" customWidth="1"/>
    <col min="96" max="97" width="9.33203125" style="40" bestFit="1" customWidth="1"/>
    <col min="98" max="98" width="5.109375" style="40" bestFit="1" customWidth="1"/>
    <col min="99" max="99" width="5.33203125" style="40" bestFit="1" customWidth="1"/>
    <col min="100" max="100" width="5.44140625" style="40" bestFit="1" customWidth="1"/>
    <col min="101" max="101" width="8.88671875" style="40" bestFit="1" customWidth="1"/>
    <col min="102" max="102" width="5" style="40" bestFit="1" customWidth="1"/>
    <col min="103" max="103" width="8" style="40" bestFit="1" customWidth="1"/>
    <col min="104" max="104" width="6" style="40" bestFit="1" customWidth="1"/>
    <col min="105" max="105" width="6.109375" style="40" bestFit="1" customWidth="1"/>
    <col min="106" max="106" width="8.109375" style="40" bestFit="1" customWidth="1"/>
    <col min="107" max="107" width="5.6640625" style="40" customWidth="1"/>
    <col min="108" max="108" width="4" style="40" bestFit="1" customWidth="1"/>
    <col min="109" max="109" width="5.6640625" style="40" bestFit="1" customWidth="1"/>
    <col min="110" max="110" width="4" style="40" bestFit="1" customWidth="1"/>
    <col min="111" max="111" width="5.109375" style="40" bestFit="1" customWidth="1"/>
    <col min="112" max="113" width="4.5546875" style="40" customWidth="1"/>
    <col min="114" max="115" width="5.44140625" style="40" bestFit="1" customWidth="1"/>
    <col min="116" max="117" width="9.33203125" style="40" bestFit="1" customWidth="1"/>
    <col min="118" max="118" width="6.88671875" style="40" bestFit="1" customWidth="1"/>
    <col min="119" max="119" width="9.33203125" style="40" bestFit="1" customWidth="1"/>
    <col min="120" max="120" width="9.109375" style="40" customWidth="1"/>
    <col min="121" max="121" width="9.33203125" style="40" bestFit="1" customWidth="1"/>
    <col min="122" max="122" width="7.6640625" style="27" customWidth="1"/>
    <col min="123" max="123" width="9.109375" style="29"/>
    <col min="143" max="143" width="9.109375" style="29"/>
  </cols>
  <sheetData>
    <row r="1" spans="1:154" x14ac:dyDescent="0.3">
      <c r="B1" s="29" t="s">
        <v>500</v>
      </c>
      <c r="AH1" s="29" t="s">
        <v>501</v>
      </c>
      <c r="EN1" s="29"/>
    </row>
    <row r="2" spans="1:154" x14ac:dyDescent="0.3">
      <c r="A2" s="12" t="s">
        <v>52</v>
      </c>
      <c r="B2" s="12" t="s">
        <v>59</v>
      </c>
      <c r="C2" s="12" t="s">
        <v>57</v>
      </c>
      <c r="D2" s="12" t="s">
        <v>60</v>
      </c>
      <c r="E2" s="12" t="s">
        <v>54</v>
      </c>
      <c r="F2" s="12" t="s">
        <v>53</v>
      </c>
      <c r="G2" s="12" t="s">
        <v>61</v>
      </c>
      <c r="H2" s="12" t="s">
        <v>62</v>
      </c>
      <c r="I2" s="12" t="s">
        <v>63</v>
      </c>
      <c r="J2" s="12" t="s">
        <v>64</v>
      </c>
      <c r="K2" s="12" t="s">
        <v>65</v>
      </c>
      <c r="L2" s="40" t="s">
        <v>324</v>
      </c>
      <c r="M2" s="40" t="s">
        <v>325</v>
      </c>
      <c r="N2" s="40" t="s">
        <v>326</v>
      </c>
      <c r="O2" s="40" t="s">
        <v>328</v>
      </c>
      <c r="P2" s="40" t="s">
        <v>493</v>
      </c>
      <c r="Q2" s="40" t="s">
        <v>327</v>
      </c>
      <c r="R2" s="40" t="s">
        <v>382</v>
      </c>
      <c r="S2" s="40" t="s">
        <v>330</v>
      </c>
      <c r="T2" s="40" t="s">
        <v>331</v>
      </c>
      <c r="U2" s="40" t="s">
        <v>423</v>
      </c>
      <c r="V2" s="40" t="s">
        <v>332</v>
      </c>
      <c r="W2" s="40" t="s">
        <v>333</v>
      </c>
      <c r="X2" s="40" t="s">
        <v>334</v>
      </c>
      <c r="Y2" s="40" t="s">
        <v>335</v>
      </c>
      <c r="Z2" s="40" t="s">
        <v>336</v>
      </c>
      <c r="AA2" s="40" t="s">
        <v>337</v>
      </c>
      <c r="AB2" s="40" t="s">
        <v>481</v>
      </c>
      <c r="AC2" s="40" t="s">
        <v>483</v>
      </c>
      <c r="AD2" s="40" t="s">
        <v>489</v>
      </c>
      <c r="AE2" s="40" t="s">
        <v>495</v>
      </c>
      <c r="AF2" s="40" t="s">
        <v>496</v>
      </c>
      <c r="AH2" s="29" t="s">
        <v>231</v>
      </c>
      <c r="AI2" s="40" t="s">
        <v>478</v>
      </c>
      <c r="AJ2" s="40" t="s">
        <v>178</v>
      </c>
      <c r="AK2" s="40" t="s">
        <v>130</v>
      </c>
      <c r="AL2" s="40" t="s">
        <v>131</v>
      </c>
      <c r="AM2" s="40" t="s">
        <v>132</v>
      </c>
      <c r="AN2" s="40" t="s">
        <v>424</v>
      </c>
      <c r="AO2" s="40" t="s">
        <v>425</v>
      </c>
      <c r="AP2" s="40" t="s">
        <v>479</v>
      </c>
      <c r="AQ2" s="40" t="s">
        <v>179</v>
      </c>
      <c r="AR2" s="40" t="s">
        <v>133</v>
      </c>
      <c r="AS2" s="40" t="s">
        <v>338</v>
      </c>
      <c r="AT2" s="40" t="s">
        <v>339</v>
      </c>
      <c r="AU2" s="40" t="s">
        <v>59</v>
      </c>
      <c r="AV2" s="40" t="s">
        <v>340</v>
      </c>
      <c r="AW2" s="40" t="s">
        <v>426</v>
      </c>
      <c r="AX2" s="40" t="s">
        <v>341</v>
      </c>
      <c r="AY2" s="40" t="s">
        <v>427</v>
      </c>
      <c r="AZ2" s="40" t="s">
        <v>428</v>
      </c>
      <c r="BA2" s="40" t="s">
        <v>429</v>
      </c>
      <c r="BB2" s="40" t="s">
        <v>135</v>
      </c>
      <c r="BC2" s="40" t="s">
        <v>136</v>
      </c>
      <c r="BD2" s="40" t="s">
        <v>480</v>
      </c>
      <c r="BE2" s="40" t="s">
        <v>481</v>
      </c>
      <c r="BF2" s="40" t="s">
        <v>137</v>
      </c>
      <c r="BG2" s="40" t="s">
        <v>138</v>
      </c>
      <c r="BH2" s="40" t="s">
        <v>139</v>
      </c>
      <c r="BI2" s="40" t="s">
        <v>483</v>
      </c>
      <c r="BJ2" s="40" t="s">
        <v>342</v>
      </c>
      <c r="BK2" s="40" t="s">
        <v>343</v>
      </c>
      <c r="BL2" s="40" t="s">
        <v>140</v>
      </c>
      <c r="BM2" s="40" t="s">
        <v>141</v>
      </c>
      <c r="BN2" s="40" t="s">
        <v>142</v>
      </c>
      <c r="BO2" s="40" t="s">
        <v>485</v>
      </c>
      <c r="BP2" s="40" t="s">
        <v>344</v>
      </c>
      <c r="BQ2" s="40" t="s">
        <v>345</v>
      </c>
      <c r="BR2" s="40" t="s">
        <v>143</v>
      </c>
      <c r="BS2" s="40" t="s">
        <v>497</v>
      </c>
      <c r="BT2" s="40" t="s">
        <v>57</v>
      </c>
      <c r="BU2" s="40" t="s">
        <v>127</v>
      </c>
      <c r="BV2" s="40" t="s">
        <v>346</v>
      </c>
      <c r="BW2" s="40" t="s">
        <v>347</v>
      </c>
      <c r="BX2" s="40" t="s">
        <v>144</v>
      </c>
      <c r="BY2" s="40" t="s">
        <v>145</v>
      </c>
      <c r="BZ2" s="40" t="s">
        <v>60</v>
      </c>
      <c r="CA2" s="40" t="s">
        <v>146</v>
      </c>
      <c r="CB2" s="40" t="s">
        <v>147</v>
      </c>
      <c r="CC2" s="40" t="s">
        <v>332</v>
      </c>
      <c r="CD2" s="40" t="s">
        <v>333</v>
      </c>
      <c r="CE2" s="40" t="s">
        <v>334</v>
      </c>
      <c r="CF2" s="40" t="s">
        <v>335</v>
      </c>
      <c r="CG2" s="40" t="s">
        <v>336</v>
      </c>
      <c r="CH2" s="40" t="s">
        <v>337</v>
      </c>
      <c r="CI2" s="40" t="s">
        <v>148</v>
      </c>
      <c r="CJ2" s="40" t="s">
        <v>149</v>
      </c>
      <c r="CK2" s="40" t="s">
        <v>150</v>
      </c>
      <c r="CL2" s="40" t="s">
        <v>151</v>
      </c>
      <c r="CM2" s="40" t="s">
        <v>152</v>
      </c>
      <c r="CN2" s="40" t="s">
        <v>153</v>
      </c>
      <c r="CO2" s="40" t="s">
        <v>154</v>
      </c>
      <c r="CP2" s="40" t="s">
        <v>348</v>
      </c>
      <c r="CQ2" s="40" t="s">
        <v>155</v>
      </c>
      <c r="CR2" s="40" t="s">
        <v>54</v>
      </c>
      <c r="CS2" s="40" t="s">
        <v>53</v>
      </c>
      <c r="CT2" s="40" t="s">
        <v>156</v>
      </c>
      <c r="CU2" s="40" t="s">
        <v>158</v>
      </c>
      <c r="CV2" s="40" t="s">
        <v>159</v>
      </c>
      <c r="CW2" s="40" t="s">
        <v>160</v>
      </c>
      <c r="CX2" s="40" t="s">
        <v>161</v>
      </c>
      <c r="CY2" s="40" t="s">
        <v>162</v>
      </c>
      <c r="CZ2" s="40" t="s">
        <v>163</v>
      </c>
      <c r="DA2" s="40" t="s">
        <v>164</v>
      </c>
      <c r="DB2" s="40" t="s">
        <v>165</v>
      </c>
      <c r="DC2" s="40" t="s">
        <v>488</v>
      </c>
      <c r="DD2" s="40" t="s">
        <v>166</v>
      </c>
      <c r="DE2" s="40" t="s">
        <v>167</v>
      </c>
      <c r="DF2" s="40" t="s">
        <v>168</v>
      </c>
      <c r="DG2" s="40" t="s">
        <v>61</v>
      </c>
      <c r="DH2" s="40" t="s">
        <v>498</v>
      </c>
      <c r="DI2" s="40" t="s">
        <v>489</v>
      </c>
      <c r="DJ2" s="40" t="s">
        <v>169</v>
      </c>
      <c r="DK2" s="40" t="s">
        <v>170</v>
      </c>
      <c r="DL2" s="40" t="s">
        <v>171</v>
      </c>
      <c r="DM2" s="40" t="s">
        <v>349</v>
      </c>
      <c r="DN2" s="40" t="s">
        <v>173</v>
      </c>
      <c r="DO2" s="40" t="s">
        <v>174</v>
      </c>
      <c r="DP2" s="40" t="s">
        <v>493</v>
      </c>
      <c r="DQ2" s="40" t="s">
        <v>499</v>
      </c>
      <c r="DS2" s="29" t="s">
        <v>140</v>
      </c>
      <c r="DT2" s="29" t="s">
        <v>59</v>
      </c>
      <c r="DU2" s="29" t="s">
        <v>57</v>
      </c>
      <c r="DV2" s="29" t="s">
        <v>60</v>
      </c>
      <c r="DW2" s="29" t="s">
        <v>54</v>
      </c>
      <c r="DX2" s="29" t="s">
        <v>53</v>
      </c>
      <c r="DY2" s="29" t="s">
        <v>61</v>
      </c>
      <c r="DZ2" s="29" t="s">
        <v>62</v>
      </c>
      <c r="EA2" s="29" t="s">
        <v>63</v>
      </c>
      <c r="EB2" s="29" t="s">
        <v>64</v>
      </c>
      <c r="EC2" s="29" t="s">
        <v>65</v>
      </c>
      <c r="ED2" s="40" t="s">
        <v>324</v>
      </c>
      <c r="EE2" s="40" t="s">
        <v>325</v>
      </c>
      <c r="EF2" s="40" t="s">
        <v>326</v>
      </c>
      <c r="EG2" s="40" t="s">
        <v>328</v>
      </c>
      <c r="EH2" s="40" t="s">
        <v>329</v>
      </c>
      <c r="EI2" s="40" t="s">
        <v>327</v>
      </c>
      <c r="EJ2" s="40" t="s">
        <v>382</v>
      </c>
      <c r="EK2" s="40" t="s">
        <v>330</v>
      </c>
      <c r="EL2" s="40" t="s">
        <v>331</v>
      </c>
      <c r="EM2" s="40" t="s">
        <v>423</v>
      </c>
      <c r="EN2" s="63" t="s">
        <v>332</v>
      </c>
      <c r="EO2" s="63" t="s">
        <v>333</v>
      </c>
      <c r="EP2" s="63" t="s">
        <v>334</v>
      </c>
      <c r="EQ2" s="63" t="s">
        <v>335</v>
      </c>
      <c r="ER2" s="63" t="s">
        <v>336</v>
      </c>
      <c r="ES2" s="63" t="s">
        <v>337</v>
      </c>
      <c r="ET2" s="40" t="s">
        <v>481</v>
      </c>
      <c r="EU2" s="40" t="s">
        <v>483</v>
      </c>
      <c r="EV2" s="40" t="s">
        <v>489</v>
      </c>
      <c r="EW2" s="40" t="s">
        <v>495</v>
      </c>
      <c r="EX2" s="40" t="s">
        <v>496</v>
      </c>
    </row>
    <row r="3" spans="1:154" x14ac:dyDescent="0.3">
      <c r="A3" s="13" t="s">
        <v>0</v>
      </c>
      <c r="B3" s="27">
        <v>220943.68839</v>
      </c>
      <c r="C3" s="27">
        <v>33.280373048000001</v>
      </c>
      <c r="D3" s="27">
        <v>19183.665804</v>
      </c>
      <c r="E3" s="27">
        <v>2098.7747408999999</v>
      </c>
      <c r="F3" s="27">
        <v>1987.3879695000001</v>
      </c>
      <c r="G3" s="27">
        <v>48.539672619999997</v>
      </c>
      <c r="H3" s="27">
        <v>32365.010392</v>
      </c>
      <c r="I3" s="27">
        <v>228.13142911</v>
      </c>
      <c r="J3" s="27">
        <v>744.22731796999994</v>
      </c>
      <c r="K3" s="27">
        <v>559.65839242000004</v>
      </c>
      <c r="L3" s="40">
        <v>39.442027602000003</v>
      </c>
      <c r="M3" s="40">
        <v>113.62017643999999</v>
      </c>
      <c r="N3" s="40">
        <v>53.765415208</v>
      </c>
      <c r="O3" s="40">
        <v>2854.1046615</v>
      </c>
      <c r="P3" s="40">
        <v>2013.9358987999999</v>
      </c>
      <c r="Q3" s="40">
        <v>3.7990010560000001E-4</v>
      </c>
      <c r="R3" s="40">
        <v>1.181157E-4</v>
      </c>
      <c r="S3" s="40">
        <v>1.0237375199999999E-2</v>
      </c>
      <c r="T3" s="40">
        <v>1.7272876E-2</v>
      </c>
      <c r="U3" s="29">
        <v>1.4161533299999999E-2</v>
      </c>
      <c r="V3" s="40">
        <v>9.5660782766000008</v>
      </c>
      <c r="W3" s="40">
        <v>0.4742197326</v>
      </c>
      <c r="X3" s="40">
        <v>1.4335693382000001</v>
      </c>
      <c r="Y3" s="40">
        <v>0.30799728679999999</v>
      </c>
      <c r="Z3" s="40">
        <v>1.2096114200000001E-2</v>
      </c>
      <c r="AA3" s="40">
        <v>12.506441924000001</v>
      </c>
      <c r="AB3" s="40">
        <v>573.37518511999997</v>
      </c>
      <c r="AC3" s="40">
        <v>481.50438488999998</v>
      </c>
      <c r="AD3" s="40">
        <v>67.503393203000002</v>
      </c>
      <c r="AE3" s="40">
        <v>1075.3467567</v>
      </c>
      <c r="AF3" s="40">
        <v>1043.0863606999999</v>
      </c>
      <c r="AG3" s="27"/>
      <c r="AH3" s="29" t="s">
        <v>0</v>
      </c>
      <c r="AI3" s="40">
        <v>33.110712264999997</v>
      </c>
      <c r="AJ3" s="40">
        <v>39.360277864700002</v>
      </c>
      <c r="AK3" s="40">
        <v>229.02548547800001</v>
      </c>
      <c r="AL3" s="40">
        <v>229.02548547800001</v>
      </c>
      <c r="AM3" s="40">
        <v>103.9807191</v>
      </c>
      <c r="AN3" s="40">
        <v>2.4191683680799998E-3</v>
      </c>
      <c r="AO3" s="40">
        <v>1.18111832427E-2</v>
      </c>
      <c r="AP3" s="40">
        <v>758.69824789999996</v>
      </c>
      <c r="AQ3" s="40">
        <v>115.833039075</v>
      </c>
      <c r="AR3" s="40">
        <v>1646.88235401</v>
      </c>
      <c r="AS3" s="40">
        <v>2.3523806897200001E-5</v>
      </c>
      <c r="AT3" s="40">
        <v>9.4095779140999995E-5</v>
      </c>
      <c r="AU3" s="40">
        <v>222836.44239700001</v>
      </c>
      <c r="AV3" s="40">
        <v>31.863271426400001</v>
      </c>
      <c r="AW3" s="40">
        <v>794.52562013299996</v>
      </c>
      <c r="AX3" s="40">
        <v>50.594345356200002</v>
      </c>
      <c r="AY3" s="40">
        <v>1.1755101492</v>
      </c>
      <c r="AZ3" s="40">
        <v>180.91116790999999</v>
      </c>
      <c r="BA3" s="40">
        <v>3.03922385037</v>
      </c>
      <c r="BB3" s="40">
        <v>1165.0293715600001</v>
      </c>
      <c r="BC3" s="40">
        <v>142.22181858100001</v>
      </c>
      <c r="BD3" s="40">
        <v>1246.9944633699999</v>
      </c>
      <c r="BE3" s="40">
        <v>586.861135741</v>
      </c>
      <c r="BF3" s="40">
        <v>2805.7744108799998</v>
      </c>
      <c r="BG3" s="40">
        <v>559.01056312599997</v>
      </c>
      <c r="BH3" s="40">
        <v>559.01056312599997</v>
      </c>
      <c r="BI3" s="40">
        <v>494.12016096799999</v>
      </c>
      <c r="BJ3" s="40">
        <v>4.2234757436600002E-5</v>
      </c>
      <c r="BK3" s="40">
        <v>3.32457843889E-4</v>
      </c>
      <c r="BL3" s="40">
        <v>153.35892387300001</v>
      </c>
      <c r="BM3" s="40">
        <v>1077.0632751400001</v>
      </c>
      <c r="BN3" s="40">
        <v>47.587624828599999</v>
      </c>
      <c r="BO3" s="40">
        <v>5.0185005334800001</v>
      </c>
      <c r="BP3" s="40">
        <v>3.37556129345E-3</v>
      </c>
      <c r="BQ3" s="40">
        <v>6.8533996593899997E-3</v>
      </c>
      <c r="BR3" s="40">
        <v>44.853103197099998</v>
      </c>
      <c r="BS3" s="40">
        <v>54.804289176099999</v>
      </c>
      <c r="BT3" s="40">
        <v>33.343064848399997</v>
      </c>
      <c r="BU3" s="40">
        <v>0</v>
      </c>
      <c r="BV3" s="40">
        <v>8.7712894613600004E-3</v>
      </c>
      <c r="BW3" s="40">
        <v>8.4273135027600008E-3</v>
      </c>
      <c r="BX3" s="40">
        <v>17252.8752083</v>
      </c>
      <c r="BY3" s="40">
        <v>1763.6286496499999</v>
      </c>
      <c r="BZ3" s="40">
        <v>19169.862781799999</v>
      </c>
      <c r="CA3" s="40">
        <v>0</v>
      </c>
      <c r="CB3" s="40">
        <v>782.87593299100001</v>
      </c>
      <c r="CC3" s="40">
        <v>9.7105870617600001</v>
      </c>
      <c r="CD3" s="40">
        <v>0.47940408698100001</v>
      </c>
      <c r="CE3" s="40">
        <v>1.45267527404</v>
      </c>
      <c r="CF3" s="40">
        <v>0.312814681288</v>
      </c>
      <c r="CG3" s="40">
        <v>1.2199785288800001E-2</v>
      </c>
      <c r="CH3" s="40">
        <v>12.6825606756</v>
      </c>
      <c r="CI3" s="40">
        <v>7.45124391276E-2</v>
      </c>
      <c r="CJ3" s="40">
        <v>14981.1672229</v>
      </c>
      <c r="CK3" s="40">
        <v>1.22879140804</v>
      </c>
      <c r="CL3" s="40">
        <v>1.5253040312599999</v>
      </c>
      <c r="CM3" s="40">
        <v>908.78273086499996</v>
      </c>
      <c r="CN3" s="40">
        <v>0.39237831754300001</v>
      </c>
      <c r="CO3" s="40">
        <v>0</v>
      </c>
      <c r="CP3" s="40">
        <v>8.0194637146799992E-6</v>
      </c>
      <c r="CQ3" s="40">
        <v>9.67256759095E-2</v>
      </c>
      <c r="CR3" s="40">
        <v>2095.7945122800002</v>
      </c>
      <c r="CS3" s="40">
        <v>1983.9374111899999</v>
      </c>
      <c r="CT3" s="40">
        <v>111.857101087</v>
      </c>
      <c r="CU3" s="40">
        <v>0</v>
      </c>
      <c r="CV3" s="40">
        <v>6.7738455640199997E-3</v>
      </c>
      <c r="CW3" s="40">
        <v>263.20003162500001</v>
      </c>
      <c r="CX3" s="40">
        <v>0.72141452449099996</v>
      </c>
      <c r="CY3" s="40">
        <v>161.146617448</v>
      </c>
      <c r="CZ3" s="40">
        <v>0.14902458932900001</v>
      </c>
      <c r="DA3" s="40">
        <v>2.97426073866</v>
      </c>
      <c r="DB3" s="40">
        <v>634.63588606500002</v>
      </c>
      <c r="DC3" s="40">
        <v>207.79335396299999</v>
      </c>
      <c r="DD3" s="40">
        <v>1.19875484471</v>
      </c>
      <c r="DE3" s="40">
        <v>7.7662151545700002</v>
      </c>
      <c r="DF3" s="40">
        <v>3.7989616980000002E-2</v>
      </c>
      <c r="DG3" s="40">
        <v>48.679674158600001</v>
      </c>
      <c r="DH3" s="40">
        <v>8352.6024840400005</v>
      </c>
      <c r="DI3" s="40">
        <v>68.891911305999997</v>
      </c>
      <c r="DJ3" s="40">
        <v>0</v>
      </c>
      <c r="DK3" s="40">
        <v>0</v>
      </c>
      <c r="DL3" s="40">
        <v>3717.07396552</v>
      </c>
      <c r="DM3" s="40">
        <v>2920.48979663</v>
      </c>
      <c r="DN3" s="40">
        <v>938.07007469600001</v>
      </c>
      <c r="DO3" s="40">
        <v>33089.877978099998</v>
      </c>
      <c r="DP3" s="40">
        <v>2060.5788613499999</v>
      </c>
      <c r="DQ3" s="40">
        <v>4936.9812840000004</v>
      </c>
      <c r="DS3" s="37">
        <f t="shared" ref="DS3:DS34" si="0">BL3/(BL3+BX3+BY3+1E-50)</f>
        <v>8.0000011277293042E-3</v>
      </c>
      <c r="DT3" s="55">
        <f t="shared" ref="DT3:DT34" si="1">(AU3-B3)/(B3+1E-50)</f>
        <v>8.5666805908436051E-3</v>
      </c>
      <c r="DU3" s="55">
        <f t="shared" ref="DU3:DU34" si="2">(BT3-C3)/(C3+1E-50)</f>
        <v>1.8837469252395776E-3</v>
      </c>
      <c r="DV3" s="55">
        <f t="shared" ref="DV3:DV34" si="3">(BZ3-D3)/(D3+1E-50)</f>
        <v>-7.1951952984520304E-4</v>
      </c>
      <c r="DW3" s="55">
        <f t="shared" ref="DW3:DW34" si="4">(CR3-E3)/(E3+1E-50)</f>
        <v>-1.4199849854881143E-3</v>
      </c>
      <c r="DX3" s="55">
        <f t="shared" ref="DX3:DX34" si="5">(CS3-F3)/(F3+1E-50)</f>
        <v>-1.7362278342000063E-3</v>
      </c>
      <c r="DY3" s="55">
        <f t="shared" ref="DY3:DY34" si="6">(DG3-G3)/(G3+1E-50)</f>
        <v>2.884270351306781E-3</v>
      </c>
      <c r="DZ3" s="55">
        <f t="shared" ref="DZ3:DZ34" si="7">(DO3-H3)/(H3+1E-50)</f>
        <v>2.23966430821592E-2</v>
      </c>
      <c r="EA3" s="55">
        <f t="shared" ref="EA3:EA34" si="8">(AL3-I3)/(I3+1E-50)</f>
        <v>3.9190407542176653E-3</v>
      </c>
      <c r="EB3" s="55">
        <f t="shared" ref="EB3:EB34" si="9">(AP3-J3)/(J3+1E-50)</f>
        <v>1.9444233744968953E-2</v>
      </c>
      <c r="EC3" s="55">
        <f t="shared" ref="EC3:EC34" si="10">(BH3-K3)/(K3+1E-50)</f>
        <v>-1.1575441425953049E-3</v>
      </c>
      <c r="ED3" s="55">
        <f t="shared" ref="ED3:ED34" si="11">(AJ3-L3)/(L3+1E-50)</f>
        <v>-2.0726555471467594E-3</v>
      </c>
      <c r="EE3" s="55">
        <f t="shared" ref="EE3:EE34" si="12">(AQ3-M3)/(M3+1E-50)</f>
        <v>1.9475965487243944E-2</v>
      </c>
      <c r="EF3" s="55">
        <f t="shared" ref="EF3:EF34" si="13">(BS3-N3)/(N3+1E-50)</f>
        <v>1.9322346234674298E-2</v>
      </c>
      <c r="EG3" s="55">
        <f t="shared" ref="EG3:EG34" si="14">(DM3-O3)/(O3+1E-50)</f>
        <v>2.3259530747239902E-2</v>
      </c>
      <c r="EH3" s="55">
        <f>(DP3-P3)/(P3+1E-50)</f>
        <v>2.3160102850240723E-2</v>
      </c>
      <c r="EI3" s="55">
        <f t="shared" ref="EI3:EI34" si="15">(BJ3+BK3+CP3-Q3)/(Q3+1E-50)</f>
        <v>7.401839059346698E-3</v>
      </c>
      <c r="EJ3" s="55">
        <f>(AS3+AT3-R3)/(R3+1E-50)</f>
        <v>-4.2002372402652807E-3</v>
      </c>
      <c r="EK3" s="55">
        <f t="shared" ref="EK3:EK34" si="16">(BP3+BQ3-S3)/(S3+1E-50)</f>
        <v>-8.2191450402238414E-4</v>
      </c>
      <c r="EL3" s="55">
        <f t="shared" ref="EL3:EL34" si="17">(BV3+BW3-T3)/(T3+1E-50)</f>
        <v>-4.2999808416386513E-3</v>
      </c>
      <c r="EM3" s="55">
        <f t="shared" ref="EM3:EM34" si="18">(AN3+AO3-U3)/(U3+1E-50)</f>
        <v>4.8595239881263916E-3</v>
      </c>
      <c r="EN3" s="55">
        <f t="shared" ref="EN3:EN34" si="19">(CC3-V3)/(V3+1E-50)</f>
        <v>1.5106377031587598E-2</v>
      </c>
      <c r="EO3" s="55">
        <f t="shared" ref="EO3:EO34" si="20">(CD3-W3)/(W3+1E-50)</f>
        <v>1.0932388562946972E-2</v>
      </c>
      <c r="EP3" s="55">
        <f t="shared" ref="EP3:EP34" si="21">(CE3-X3)/(X3+1E-50)</f>
        <v>1.3327528240796093E-2</v>
      </c>
      <c r="EQ3" s="55">
        <f t="shared" ref="EQ3:EQ34" si="22">(CF3-Y3)/(Y3+1E-50)</f>
        <v>1.5641028978051388E-2</v>
      </c>
      <c r="ER3" s="55">
        <f t="shared" ref="ER3:ER34" si="23">(CG3-Z3)/(Z3+1E-50)</f>
        <v>8.5706109487623684E-3</v>
      </c>
      <c r="ES3" s="55">
        <f t="shared" ref="ES3:ES34" si="24">(CH3-AA3)/(AA3+1E-50)</f>
        <v>1.4082242788976221E-2</v>
      </c>
      <c r="ET3" s="55">
        <f>(BE3-AB3)/(AB3+1E-50)</f>
        <v>2.3520289979374664E-2</v>
      </c>
      <c r="EU3" s="55">
        <f>(BI3-AC3)/(AC3+1E-50)</f>
        <v>2.6200750136225848E-2</v>
      </c>
      <c r="EV3" s="55">
        <f>(DI3-AD3)/(AD3+1E-50)</f>
        <v>2.0569604535647056E-2</v>
      </c>
      <c r="EW3" s="55">
        <f>(SUM(AV3:BA3)-AE3)/(AE3+1E-50)</f>
        <v>-1.2310092342169978E-2</v>
      </c>
      <c r="EX3" s="55">
        <f>(SUM(AW3:BA3)-AF3)/(AF3+1E-50)</f>
        <v>-1.231009606204872E-2</v>
      </c>
    </row>
    <row r="4" spans="1:154" x14ac:dyDescent="0.3">
      <c r="A4" s="13" t="s">
        <v>2</v>
      </c>
      <c r="B4" s="27">
        <v>272249.19683999999</v>
      </c>
      <c r="C4" s="27">
        <v>43.938381663999998</v>
      </c>
      <c r="D4" s="27">
        <v>24573.093857</v>
      </c>
      <c r="E4" s="27">
        <v>2812.7008608000001</v>
      </c>
      <c r="F4" s="27">
        <v>2672.3778759000002</v>
      </c>
      <c r="G4" s="27">
        <v>53.189917698000002</v>
      </c>
      <c r="H4" s="27">
        <v>29890.753591000001</v>
      </c>
      <c r="I4" s="27">
        <v>284.22351098000001</v>
      </c>
      <c r="J4" s="27">
        <v>751.51697079999997</v>
      </c>
      <c r="K4" s="27">
        <v>727.93720633999999</v>
      </c>
      <c r="L4" s="40">
        <v>52.601847390000003</v>
      </c>
      <c r="M4" s="40">
        <v>109.96964431000001</v>
      </c>
      <c r="N4" s="40">
        <v>51.325846495</v>
      </c>
      <c r="O4" s="40">
        <v>2665.6228620000002</v>
      </c>
      <c r="P4" s="40">
        <v>1831.9740592000001</v>
      </c>
      <c r="Q4" s="40">
        <v>4.0758880000000002E-4</v>
      </c>
      <c r="R4" s="40">
        <v>1.451828E-4</v>
      </c>
      <c r="S4" s="40">
        <v>1.30144604E-2</v>
      </c>
      <c r="T4" s="40">
        <v>2.1364463699999999E-2</v>
      </c>
      <c r="U4" s="29">
        <v>1.6070207E-2</v>
      </c>
      <c r="V4" s="40">
        <v>9.8451906473000008</v>
      </c>
      <c r="W4" s="40">
        <v>0.54337892119999998</v>
      </c>
      <c r="X4" s="40">
        <v>1.5657717913</v>
      </c>
      <c r="Y4" s="40">
        <v>0.31940629770000001</v>
      </c>
      <c r="Z4" s="40">
        <v>1.4329052700000001E-2</v>
      </c>
      <c r="AA4" s="40">
        <v>13.159327419</v>
      </c>
      <c r="AB4" s="40">
        <v>514.66426753999997</v>
      </c>
      <c r="AC4" s="40">
        <v>435.60162451999997</v>
      </c>
      <c r="AD4" s="40">
        <v>63.908427959000001</v>
      </c>
      <c r="AE4" s="40">
        <v>1654.5716789000001</v>
      </c>
      <c r="AF4" s="40">
        <v>1604.9346134</v>
      </c>
      <c r="AG4" s="27"/>
      <c r="AH4" s="29" t="s">
        <v>2</v>
      </c>
      <c r="AI4" s="40">
        <v>39.294018509799997</v>
      </c>
      <c r="AJ4" s="40">
        <v>52.145896816499999</v>
      </c>
      <c r="AK4" s="40">
        <v>282.80786992399999</v>
      </c>
      <c r="AL4" s="40">
        <v>282.80786992399999</v>
      </c>
      <c r="AM4" s="40">
        <v>141.469399076</v>
      </c>
      <c r="AN4" s="40">
        <v>2.72427077388E-3</v>
      </c>
      <c r="AO4" s="40">
        <v>1.3300906253999999E-2</v>
      </c>
      <c r="AP4" s="40">
        <v>758.15760883600001</v>
      </c>
      <c r="AQ4" s="40">
        <v>110.906159864</v>
      </c>
      <c r="AR4" s="40">
        <v>1607.2051496300001</v>
      </c>
      <c r="AS4" s="40">
        <v>2.8779061249899999E-5</v>
      </c>
      <c r="AT4" s="40">
        <v>1.15117161483E-4</v>
      </c>
      <c r="AU4" s="40">
        <v>272302.18342199997</v>
      </c>
      <c r="AV4" s="40">
        <v>48.980690382900001</v>
      </c>
      <c r="AW4" s="40">
        <v>1221.35776734</v>
      </c>
      <c r="AX4" s="40">
        <v>77.774403338900001</v>
      </c>
      <c r="AY4" s="40">
        <v>1.80701300033</v>
      </c>
      <c r="AZ4" s="40">
        <v>278.10052916400002</v>
      </c>
      <c r="BA4" s="40">
        <v>4.6719497616299996</v>
      </c>
      <c r="BB4" s="40">
        <v>1257.18356954</v>
      </c>
      <c r="BC4" s="40">
        <v>131.79436754</v>
      </c>
      <c r="BD4" s="40">
        <v>1217.56470472</v>
      </c>
      <c r="BE4" s="40">
        <v>521.41324672999997</v>
      </c>
      <c r="BF4" s="40">
        <v>2455.3844605600002</v>
      </c>
      <c r="BG4" s="40">
        <v>722.22544088100005</v>
      </c>
      <c r="BH4" s="40">
        <v>722.22544088100005</v>
      </c>
      <c r="BI4" s="40">
        <v>442.69334588599997</v>
      </c>
      <c r="BJ4" s="40">
        <v>4.9089982338300002E-5</v>
      </c>
      <c r="BK4" s="40">
        <v>3.4679369014400002E-4</v>
      </c>
      <c r="BL4" s="40">
        <v>194.960604644</v>
      </c>
      <c r="BM4" s="40">
        <v>939.35719020299996</v>
      </c>
      <c r="BN4" s="40">
        <v>42.439566018000001</v>
      </c>
      <c r="BO4" s="40">
        <v>6.9806612677400004</v>
      </c>
      <c r="BP4" s="40">
        <v>4.2638449963300004E-3</v>
      </c>
      <c r="BQ4" s="40">
        <v>8.6569509692100005E-3</v>
      </c>
      <c r="BR4" s="40">
        <v>37.5921180753</v>
      </c>
      <c r="BS4" s="40">
        <v>51.718386305199999</v>
      </c>
      <c r="BT4" s="40">
        <v>43.676781393200002</v>
      </c>
      <c r="BU4" s="40">
        <v>0</v>
      </c>
      <c r="BV4" s="40">
        <v>1.07983385781E-2</v>
      </c>
      <c r="BW4" s="40">
        <v>1.0374852476599999E-2</v>
      </c>
      <c r="BX4" s="40">
        <v>21932.822242300001</v>
      </c>
      <c r="BY4" s="40">
        <v>2242.0183559100001</v>
      </c>
      <c r="BZ4" s="40">
        <v>24369.801202899998</v>
      </c>
      <c r="CA4" s="40">
        <v>0</v>
      </c>
      <c r="CB4" s="40">
        <v>744.79131229899997</v>
      </c>
      <c r="CC4" s="40">
        <v>9.8800077383900007</v>
      </c>
      <c r="CD4" s="40">
        <v>0.54425909650100002</v>
      </c>
      <c r="CE4" s="40">
        <v>1.5708928523100001</v>
      </c>
      <c r="CF4" s="40">
        <v>0.32098165398</v>
      </c>
      <c r="CG4" s="40">
        <v>1.43247570453E-2</v>
      </c>
      <c r="CH4" s="40">
        <v>13.1957694254</v>
      </c>
      <c r="CI4" s="40">
        <v>5.3265601481500002E-2</v>
      </c>
      <c r="CJ4" s="40">
        <v>13264.7068144</v>
      </c>
      <c r="CK4" s="40">
        <v>1.4881370328000001</v>
      </c>
      <c r="CL4" s="40">
        <v>1.2639443803599999</v>
      </c>
      <c r="CM4" s="40">
        <v>1349.88258701</v>
      </c>
      <c r="CN4" s="40">
        <v>0.54105400882999999</v>
      </c>
      <c r="CO4" s="40">
        <v>0</v>
      </c>
      <c r="CP4" s="40">
        <v>1.14981416999E-5</v>
      </c>
      <c r="CQ4" s="40">
        <v>0.101332361624</v>
      </c>
      <c r="CR4" s="40">
        <v>2791.8685418099999</v>
      </c>
      <c r="CS4" s="40">
        <v>2652.0546442</v>
      </c>
      <c r="CT4" s="40">
        <v>139.813897615</v>
      </c>
      <c r="CU4" s="40">
        <v>0</v>
      </c>
      <c r="CV4" s="40">
        <v>4.8423211142199999E-3</v>
      </c>
      <c r="CW4" s="40">
        <v>300.51740315400002</v>
      </c>
      <c r="CX4" s="40">
        <v>0.51570718861099996</v>
      </c>
      <c r="CY4" s="40">
        <v>198.34608753500001</v>
      </c>
      <c r="CZ4" s="40">
        <v>0.106531982451</v>
      </c>
      <c r="DA4" s="40">
        <v>3.3630897310900001</v>
      </c>
      <c r="DB4" s="40">
        <v>786.27600044099995</v>
      </c>
      <c r="DC4" s="40">
        <v>167.954088326</v>
      </c>
      <c r="DD4" s="40">
        <v>1.3214226629600001</v>
      </c>
      <c r="DE4" s="40">
        <v>8.2426954193499995</v>
      </c>
      <c r="DF4" s="40">
        <v>3.0543363812199999E-2</v>
      </c>
      <c r="DG4" s="40">
        <v>52.892332835300003</v>
      </c>
      <c r="DH4" s="40">
        <v>7390.03425582</v>
      </c>
      <c r="DI4" s="40">
        <v>64.534974736699994</v>
      </c>
      <c r="DJ4" s="40">
        <v>0</v>
      </c>
      <c r="DK4" s="40">
        <v>0</v>
      </c>
      <c r="DL4" s="40">
        <v>3418.7864735799999</v>
      </c>
      <c r="DM4" s="40">
        <v>2700.20638203</v>
      </c>
      <c r="DN4" s="40">
        <v>794.329044845</v>
      </c>
      <c r="DO4" s="40">
        <v>30244.194183200001</v>
      </c>
      <c r="DP4" s="40">
        <v>1855.2757554499999</v>
      </c>
      <c r="DQ4" s="40">
        <v>4393.0644457099997</v>
      </c>
      <c r="DS4" s="37">
        <f t="shared" si="0"/>
        <v>8.0000900713612603E-3</v>
      </c>
      <c r="DT4" s="55">
        <f t="shared" si="1"/>
        <v>1.9462530143338943E-4</v>
      </c>
      <c r="DU4" s="55">
        <f t="shared" si="2"/>
        <v>-5.9537984990087178E-3</v>
      </c>
      <c r="DV4" s="55">
        <f t="shared" si="3"/>
        <v>-8.2729775616793445E-3</v>
      </c>
      <c r="DW4" s="55">
        <f t="shared" si="4"/>
        <v>-7.4065177994345937E-3</v>
      </c>
      <c r="DX4" s="55">
        <f t="shared" si="5"/>
        <v>-7.6049243945921175E-3</v>
      </c>
      <c r="DY4" s="55">
        <f t="shared" si="6"/>
        <v>-5.5947607287083392E-3</v>
      </c>
      <c r="DZ4" s="55">
        <f t="shared" si="7"/>
        <v>1.1824412225806854E-2</v>
      </c>
      <c r="EA4" s="55">
        <f t="shared" si="8"/>
        <v>-4.9807317175096094E-3</v>
      </c>
      <c r="EB4" s="55">
        <f t="shared" si="9"/>
        <v>8.8363114793415676E-3</v>
      </c>
      <c r="EC4" s="55">
        <f t="shared" si="10"/>
        <v>-7.8465084752545565E-3</v>
      </c>
      <c r="ED4" s="55">
        <f t="shared" si="11"/>
        <v>-8.6679574220939627E-3</v>
      </c>
      <c r="EE4" s="55">
        <f t="shared" si="12"/>
        <v>8.5161278812541791E-3</v>
      </c>
      <c r="EF4" s="55">
        <f t="shared" si="13"/>
        <v>7.6479948604109005E-3</v>
      </c>
      <c r="EG4" s="55">
        <f t="shared" si="14"/>
        <v>1.2973898342112815E-2</v>
      </c>
      <c r="EH4" s="55">
        <f t="shared" ref="EH4:EH51" si="25">(DP4-P4)/(P4+1E-50)</f>
        <v>1.2719446617151013E-2</v>
      </c>
      <c r="EI4" s="55">
        <f t="shared" si="15"/>
        <v>-5.0782999385654351E-4</v>
      </c>
      <c r="EJ4" s="55">
        <f t="shared" ref="EJ4:EJ51" si="26">(AS4+AT4-R4)/(R4+1E-50)</f>
        <v>-8.8617747219366261E-3</v>
      </c>
      <c r="EK4" s="55">
        <f t="shared" si="16"/>
        <v>-7.1969510514626849E-3</v>
      </c>
      <c r="EL4" s="55">
        <f t="shared" si="17"/>
        <v>-8.9528409411933994E-3</v>
      </c>
      <c r="EM4" s="55">
        <f t="shared" si="18"/>
        <v>-2.8020779147400572E-3</v>
      </c>
      <c r="EN4" s="55">
        <f t="shared" si="19"/>
        <v>3.5364567672997063E-3</v>
      </c>
      <c r="EO4" s="55">
        <f t="shared" si="20"/>
        <v>1.6198186323758362E-3</v>
      </c>
      <c r="EP4" s="55">
        <f t="shared" si="21"/>
        <v>3.2706305212896157E-3</v>
      </c>
      <c r="EQ4" s="55">
        <f t="shared" si="22"/>
        <v>4.9321390697175203E-3</v>
      </c>
      <c r="ER4" s="55">
        <f t="shared" si="23"/>
        <v>-2.9978637038584246E-4</v>
      </c>
      <c r="ES4" s="55">
        <f t="shared" si="24"/>
        <v>2.7692909553556056E-3</v>
      </c>
      <c r="ET4" s="55">
        <f t="shared" ref="ET4:ET51" si="27">(BE4-AB4)/(AB4+1E-50)</f>
        <v>1.3113362663117982E-2</v>
      </c>
      <c r="EU4" s="55">
        <f t="shared" ref="EU4:EU51" si="28">(BI4-AC4)/(AC4+1E-50)</f>
        <v>1.6280291364419365E-2</v>
      </c>
      <c r="EV4" s="55">
        <f t="shared" ref="EV4:EV51" si="29">(DI4-AD4)/(AD4+1E-50)</f>
        <v>9.8038208372446482E-3</v>
      </c>
      <c r="EW4" s="55">
        <f t="shared" ref="EW4:EW51" si="30">(SUM(AV4:BA4)-AE4)/(AE4+1E-50)</f>
        <v>-1.3223558816615327E-2</v>
      </c>
      <c r="EX4" s="55">
        <f t="shared" ref="EX4:EX51" si="31">(SUM(AW4:BA4)-AF4)/(AF4+1E-50)</f>
        <v>-1.3223561021080988E-2</v>
      </c>
    </row>
    <row r="5" spans="1:154" x14ac:dyDescent="0.3">
      <c r="A5" s="13" t="s">
        <v>3</v>
      </c>
      <c r="B5" s="27">
        <v>142271.45832000001</v>
      </c>
      <c r="C5" s="27">
        <v>28.276111994000001</v>
      </c>
      <c r="D5" s="27">
        <v>18882.046601999999</v>
      </c>
      <c r="E5" s="27">
        <v>1928.2990204</v>
      </c>
      <c r="F5" s="27">
        <v>1837.2076030999999</v>
      </c>
      <c r="G5" s="27">
        <v>40.832734580999997</v>
      </c>
      <c r="H5" s="27">
        <v>23223.028253</v>
      </c>
      <c r="I5" s="27">
        <v>202.51404721</v>
      </c>
      <c r="J5" s="27">
        <v>522.45776925999996</v>
      </c>
      <c r="K5" s="27">
        <v>510.62657541999999</v>
      </c>
      <c r="L5" s="40">
        <v>38.886622084000003</v>
      </c>
      <c r="M5" s="40">
        <v>80.228480185999999</v>
      </c>
      <c r="N5" s="40">
        <v>41.069675427</v>
      </c>
      <c r="O5" s="40">
        <v>1993.6262589</v>
      </c>
      <c r="P5" s="40">
        <v>1450.2938753999999</v>
      </c>
      <c r="Q5" s="40">
        <v>2.6686648980000003E-4</v>
      </c>
      <c r="R5" s="40">
        <v>1.049682E-4</v>
      </c>
      <c r="S5" s="40">
        <v>9.0870162000000008E-3</v>
      </c>
      <c r="T5" s="40">
        <v>1.5621670299999999E-2</v>
      </c>
      <c r="U5" s="29">
        <v>1.0603583999999999E-2</v>
      </c>
      <c r="V5" s="40">
        <v>7.8599591862000002</v>
      </c>
      <c r="W5" s="40">
        <v>0.32783090500000001</v>
      </c>
      <c r="X5" s="40">
        <v>1.0076406909</v>
      </c>
      <c r="Y5" s="40">
        <v>0.22348291310000001</v>
      </c>
      <c r="Z5" s="40">
        <v>8.9546082999999999E-3</v>
      </c>
      <c r="AA5" s="40">
        <v>10.152974536</v>
      </c>
      <c r="AB5" s="40">
        <v>416.46053357</v>
      </c>
      <c r="AC5" s="40">
        <v>312.53049382</v>
      </c>
      <c r="AD5" s="40">
        <v>47.301602387999999</v>
      </c>
      <c r="AE5" s="40">
        <v>1223.3184527999999</v>
      </c>
      <c r="AF5" s="40">
        <v>1186.6188637</v>
      </c>
      <c r="AG5" s="27"/>
      <c r="AH5" s="29" t="s">
        <v>3</v>
      </c>
      <c r="AI5" s="40">
        <v>28.548867832300001</v>
      </c>
      <c r="AJ5" s="40">
        <v>38.641030323099997</v>
      </c>
      <c r="AK5" s="40">
        <v>202.40055887599999</v>
      </c>
      <c r="AL5" s="40">
        <v>202.40055887599999</v>
      </c>
      <c r="AM5" s="40">
        <v>103.18988995799999</v>
      </c>
      <c r="AN5" s="40">
        <v>1.8058941109000001E-3</v>
      </c>
      <c r="AO5" s="40">
        <v>8.8169772097200002E-3</v>
      </c>
      <c r="AP5" s="40">
        <v>531.55211138899995</v>
      </c>
      <c r="AQ5" s="40">
        <v>81.724939212400002</v>
      </c>
      <c r="AR5" s="40">
        <v>1155.6604328400001</v>
      </c>
      <c r="AS5" s="40">
        <v>2.08356920364E-5</v>
      </c>
      <c r="AT5" s="40">
        <v>8.3344086156599996E-5</v>
      </c>
      <c r="AU5" s="40">
        <v>143521.948542</v>
      </c>
      <c r="AV5" s="40">
        <v>36.195942854000002</v>
      </c>
      <c r="AW5" s="40">
        <v>902.56129786099996</v>
      </c>
      <c r="AX5" s="40">
        <v>57.473908599700003</v>
      </c>
      <c r="AY5" s="40">
        <v>1.3353490989200001</v>
      </c>
      <c r="AZ5" s="40">
        <v>205.51068133800001</v>
      </c>
      <c r="BA5" s="40">
        <v>3.45248357964</v>
      </c>
      <c r="BB5" s="40">
        <v>893.84667605599998</v>
      </c>
      <c r="BC5" s="40">
        <v>101.87796860100001</v>
      </c>
      <c r="BD5" s="40">
        <v>876.36305894899999</v>
      </c>
      <c r="BE5" s="40">
        <v>425.56557154000001</v>
      </c>
      <c r="BF5" s="40">
        <v>1916.8098788100001</v>
      </c>
      <c r="BG5" s="40">
        <v>508.12671285900001</v>
      </c>
      <c r="BH5" s="40">
        <v>508.12671285900001</v>
      </c>
      <c r="BI5" s="40">
        <v>319.95716397699999</v>
      </c>
      <c r="BJ5" s="40">
        <v>3.2658772635300003E-5</v>
      </c>
      <c r="BK5" s="40">
        <v>2.2781546710200001E-4</v>
      </c>
      <c r="BL5" s="40">
        <v>150.046950159</v>
      </c>
      <c r="BM5" s="40">
        <v>737.851550911</v>
      </c>
      <c r="BN5" s="40">
        <v>33.447717326400003</v>
      </c>
      <c r="BO5" s="40">
        <v>4.9065096004699997</v>
      </c>
      <c r="BP5" s="40">
        <v>2.98341221802E-3</v>
      </c>
      <c r="BQ5" s="40">
        <v>6.0572163120000003E-3</v>
      </c>
      <c r="BR5" s="40">
        <v>30.128061672600001</v>
      </c>
      <c r="BS5" s="40">
        <v>41.746588005100001</v>
      </c>
      <c r="BT5" s="40">
        <v>28.203435710899999</v>
      </c>
      <c r="BU5" s="40">
        <v>0</v>
      </c>
      <c r="BV5" s="40">
        <v>7.9053761691399993E-3</v>
      </c>
      <c r="BW5" s="40">
        <v>7.5953598439100004E-3</v>
      </c>
      <c r="BX5" s="40">
        <v>16880.280985199999</v>
      </c>
      <c r="BY5" s="40">
        <v>1725.5397206099999</v>
      </c>
      <c r="BZ5" s="40">
        <v>18755.867655999999</v>
      </c>
      <c r="CA5" s="40">
        <v>0</v>
      </c>
      <c r="CB5" s="40">
        <v>561.21616321900001</v>
      </c>
      <c r="CC5" s="40">
        <v>7.9430283408699998</v>
      </c>
      <c r="CD5" s="40">
        <v>0.332156020459</v>
      </c>
      <c r="CE5" s="40">
        <v>1.02249261264</v>
      </c>
      <c r="CF5" s="40">
        <v>0.22695825776199999</v>
      </c>
      <c r="CG5" s="40">
        <v>9.0340112756700005E-3</v>
      </c>
      <c r="CH5" s="40">
        <v>10.255668759800001</v>
      </c>
      <c r="CI5" s="40">
        <v>5.4419848101500003E-2</v>
      </c>
      <c r="CJ5" s="40">
        <v>10648.0034691</v>
      </c>
      <c r="CK5" s="40">
        <v>1.1296862865899999</v>
      </c>
      <c r="CL5" s="40">
        <v>1.1996718129199999</v>
      </c>
      <c r="CM5" s="40">
        <v>981.38320794499998</v>
      </c>
      <c r="CN5" s="40">
        <v>0.39226293060400003</v>
      </c>
      <c r="CO5" s="40">
        <v>0</v>
      </c>
      <c r="CP5" s="40">
        <v>7.8094430132800005E-6</v>
      </c>
      <c r="CQ5" s="40">
        <v>8.6523313899599996E-2</v>
      </c>
      <c r="CR5" s="40">
        <v>1920.2072723199999</v>
      </c>
      <c r="CS5" s="40">
        <v>1828.8888770200001</v>
      </c>
      <c r="CT5" s="40">
        <v>91.318395299700001</v>
      </c>
      <c r="CU5" s="40">
        <v>0</v>
      </c>
      <c r="CV5" s="40">
        <v>4.9472829654400004E-3</v>
      </c>
      <c r="CW5" s="40">
        <v>183.25652110600001</v>
      </c>
      <c r="CX5" s="40">
        <v>0.52688372746500001</v>
      </c>
      <c r="CY5" s="40">
        <v>131.529074764</v>
      </c>
      <c r="CZ5" s="40">
        <v>0.108839825251</v>
      </c>
      <c r="DA5" s="40">
        <v>2.6224829702900001</v>
      </c>
      <c r="DB5" s="40">
        <v>518.84912933999999</v>
      </c>
      <c r="DC5" s="40">
        <v>149.92197906000001</v>
      </c>
      <c r="DD5" s="40">
        <v>0.82995808561600004</v>
      </c>
      <c r="DE5" s="40">
        <v>6.8858505381999997</v>
      </c>
      <c r="DF5" s="40">
        <v>2.9417243671400001E-2</v>
      </c>
      <c r="DG5" s="40">
        <v>40.748042047399998</v>
      </c>
      <c r="DH5" s="40">
        <v>5900.4341237299996</v>
      </c>
      <c r="DI5" s="40">
        <v>48.2504724307</v>
      </c>
      <c r="DJ5" s="40">
        <v>0</v>
      </c>
      <c r="DK5" s="40">
        <v>0</v>
      </c>
      <c r="DL5" s="40">
        <v>2620.0947863900001</v>
      </c>
      <c r="DM5" s="40">
        <v>2036.5670533099999</v>
      </c>
      <c r="DN5" s="40">
        <v>683.91437664399996</v>
      </c>
      <c r="DO5" s="40">
        <v>23690.201174400001</v>
      </c>
      <c r="DP5" s="40">
        <v>1481.64791397</v>
      </c>
      <c r="DQ5" s="40">
        <v>3559.3871116199998</v>
      </c>
      <c r="DS5" s="37">
        <f t="shared" si="0"/>
        <v>8.0000004751178758E-3</v>
      </c>
      <c r="DT5" s="55">
        <f t="shared" si="1"/>
        <v>8.7894665364810116E-3</v>
      </c>
      <c r="DU5" s="55">
        <f t="shared" si="2"/>
        <v>-2.5702360747270714E-3</v>
      </c>
      <c r="DV5" s="55">
        <f t="shared" si="3"/>
        <v>-6.6824825009506672E-3</v>
      </c>
      <c r="DW5" s="55">
        <f t="shared" si="4"/>
        <v>-4.1963139504793143E-3</v>
      </c>
      <c r="DX5" s="55">
        <f t="shared" si="5"/>
        <v>-4.5279183832917192E-3</v>
      </c>
      <c r="DY5" s="55">
        <f t="shared" si="6"/>
        <v>-2.0741332773584783E-3</v>
      </c>
      <c r="DZ5" s="55">
        <f t="shared" si="7"/>
        <v>2.0116795979854617E-2</v>
      </c>
      <c r="EA5" s="55">
        <f t="shared" si="8"/>
        <v>-5.6039734311529846E-4</v>
      </c>
      <c r="EB5" s="55">
        <f t="shared" si="9"/>
        <v>1.7406846378954323E-2</v>
      </c>
      <c r="EC5" s="55">
        <f t="shared" si="10"/>
        <v>-4.8956765694065218E-3</v>
      </c>
      <c r="ED5" s="55">
        <f t="shared" si="11"/>
        <v>-6.3155848396781854E-3</v>
      </c>
      <c r="EE5" s="55">
        <f t="shared" si="12"/>
        <v>1.8652466342758144E-2</v>
      </c>
      <c r="EF5" s="55">
        <f t="shared" si="13"/>
        <v>1.6482053268309638E-2</v>
      </c>
      <c r="EG5" s="55">
        <f t="shared" si="14"/>
        <v>2.1539039335132352E-2</v>
      </c>
      <c r="EH5" s="55">
        <f t="shared" si="25"/>
        <v>2.1619093276079939E-2</v>
      </c>
      <c r="EI5" s="55">
        <f t="shared" si="15"/>
        <v>5.3104942161980246E-3</v>
      </c>
      <c r="EJ5" s="55">
        <f t="shared" si="26"/>
        <v>-7.5110538906069339E-3</v>
      </c>
      <c r="EK5" s="55">
        <f t="shared" si="16"/>
        <v>-5.1048296777549997E-3</v>
      </c>
      <c r="EL5" s="55">
        <f t="shared" si="17"/>
        <v>-7.7414440727250431E-3</v>
      </c>
      <c r="EM5" s="55">
        <f t="shared" si="18"/>
        <v>1.8189435402219487E-3</v>
      </c>
      <c r="EN5" s="55">
        <f t="shared" si="19"/>
        <v>1.0568649620451833E-2</v>
      </c>
      <c r="EO5" s="55">
        <f t="shared" si="20"/>
        <v>1.3193129119415984E-2</v>
      </c>
      <c r="EP5" s="55">
        <f t="shared" si="21"/>
        <v>1.4739303279559581E-2</v>
      </c>
      <c r="EQ5" s="55">
        <f t="shared" si="22"/>
        <v>1.5550829429384119E-2</v>
      </c>
      <c r="ER5" s="55">
        <f t="shared" si="23"/>
        <v>8.8672751514994388E-3</v>
      </c>
      <c r="ES5" s="55">
        <f t="shared" si="24"/>
        <v>1.0114693328134668E-2</v>
      </c>
      <c r="ET5" s="55">
        <f t="shared" si="27"/>
        <v>2.1862907132998734E-2</v>
      </c>
      <c r="EU5" s="55">
        <f t="shared" si="28"/>
        <v>2.3763025701029141E-2</v>
      </c>
      <c r="EV5" s="55">
        <f t="shared" si="29"/>
        <v>2.005999786046828E-2</v>
      </c>
      <c r="EW5" s="55">
        <f t="shared" si="30"/>
        <v>-1.3723973042597988E-2</v>
      </c>
      <c r="EX5" s="55">
        <f t="shared" si="31"/>
        <v>-1.3723988148950461E-2</v>
      </c>
    </row>
    <row r="6" spans="1:154" x14ac:dyDescent="0.3">
      <c r="A6" s="13" t="s">
        <v>4</v>
      </c>
      <c r="B6" s="27">
        <v>667005.19853000005</v>
      </c>
      <c r="C6" s="27">
        <v>103.8260703</v>
      </c>
      <c r="D6" s="27">
        <v>94379.928958999997</v>
      </c>
      <c r="E6" s="27">
        <v>8782.9520145000006</v>
      </c>
      <c r="F6" s="27">
        <v>7630.7374240999998</v>
      </c>
      <c r="G6" s="27">
        <v>165.47920099999999</v>
      </c>
      <c r="H6" s="27">
        <v>107944.69875</v>
      </c>
      <c r="I6" s="27">
        <v>1365.5307138999999</v>
      </c>
      <c r="J6" s="27">
        <v>2381.3264266000001</v>
      </c>
      <c r="K6" s="27">
        <v>3334.4168639</v>
      </c>
      <c r="L6" s="40">
        <v>157.06062664999999</v>
      </c>
      <c r="M6" s="40">
        <v>497.87362366000002</v>
      </c>
      <c r="N6" s="40">
        <v>148.81554611999999</v>
      </c>
      <c r="O6" s="40">
        <v>4711.016157</v>
      </c>
      <c r="P6" s="40">
        <v>3858.9173252000001</v>
      </c>
      <c r="Q6" s="29">
        <v>3.6378131600000002E-2</v>
      </c>
      <c r="R6" s="29">
        <v>6.2323637999999997E-3</v>
      </c>
      <c r="S6" s="40">
        <v>1.1023162936999999</v>
      </c>
      <c r="T6" s="40">
        <v>5.3160488551</v>
      </c>
      <c r="U6" s="29">
        <v>9.3382909000000007E-3</v>
      </c>
      <c r="AA6" s="29">
        <v>461.42726635999998</v>
      </c>
      <c r="AB6" s="29">
        <v>976.15788105000001</v>
      </c>
      <c r="AC6" s="29">
        <v>1622.4747688</v>
      </c>
      <c r="AD6" s="29">
        <v>81.279921774000002</v>
      </c>
      <c r="AE6" s="29">
        <v>3818.2663578000002</v>
      </c>
      <c r="AF6" s="29">
        <v>3447.3519034999999</v>
      </c>
      <c r="AG6" s="27"/>
      <c r="AH6" s="29" t="s">
        <v>4</v>
      </c>
      <c r="AI6" s="40">
        <v>45.8586206672</v>
      </c>
      <c r="AJ6" s="40">
        <v>158.84493163400001</v>
      </c>
      <c r="AK6" s="40">
        <v>1369.91269132</v>
      </c>
      <c r="AL6" s="40">
        <v>1369.91269132</v>
      </c>
      <c r="AM6" s="40">
        <v>527.56395715099995</v>
      </c>
      <c r="AN6" s="40">
        <v>1.5681718008999999E-3</v>
      </c>
      <c r="AO6" s="40">
        <v>7.6563500057899997E-3</v>
      </c>
      <c r="AP6" s="40">
        <v>2427.3832078300002</v>
      </c>
      <c r="AQ6" s="40">
        <v>508.43860734899999</v>
      </c>
      <c r="AR6" s="40">
        <v>0</v>
      </c>
      <c r="AS6" s="40">
        <v>1.2801335275599999E-3</v>
      </c>
      <c r="AT6" s="40">
        <v>5.1205365355500004E-3</v>
      </c>
      <c r="AU6" s="40">
        <v>671475.60591299995</v>
      </c>
      <c r="AV6" s="40">
        <v>366.09292741000002</v>
      </c>
      <c r="AW6" s="40">
        <v>2624.1908580099998</v>
      </c>
      <c r="AX6" s="40">
        <v>167.10495899399999</v>
      </c>
      <c r="AY6" s="40">
        <v>3.8825218118699998</v>
      </c>
      <c r="AZ6" s="40">
        <v>597.520468929</v>
      </c>
      <c r="BA6" s="40">
        <v>10.0380698365</v>
      </c>
      <c r="BB6" s="40">
        <v>5448.1632002699998</v>
      </c>
      <c r="BC6" s="40">
        <v>1575.5254325400001</v>
      </c>
      <c r="BD6" s="40">
        <v>2574.8153229</v>
      </c>
      <c r="BE6" s="40">
        <v>996.93170379499998</v>
      </c>
      <c r="BF6" s="40">
        <v>8707.2733862299992</v>
      </c>
      <c r="BG6" s="40">
        <v>3356.6343690200001</v>
      </c>
      <c r="BH6" s="40">
        <v>3356.6343690200001</v>
      </c>
      <c r="BI6" s="40">
        <v>1656.4313211599999</v>
      </c>
      <c r="BJ6" s="40">
        <v>9.9544118307999998E-3</v>
      </c>
      <c r="BK6" s="40">
        <v>2.0916419986499998E-2</v>
      </c>
      <c r="BL6" s="40">
        <v>750.576376493</v>
      </c>
      <c r="BM6" s="40">
        <v>3222.46310868</v>
      </c>
      <c r="BN6" s="40">
        <v>15.0429790496</v>
      </c>
      <c r="BO6" s="40">
        <v>119.702726708</v>
      </c>
      <c r="BP6" s="40">
        <v>0.37063018799899999</v>
      </c>
      <c r="BQ6" s="40">
        <v>0.75249323401500001</v>
      </c>
      <c r="BR6" s="40">
        <v>0</v>
      </c>
      <c r="BS6" s="40">
        <v>150.966067331</v>
      </c>
      <c r="BT6" s="40">
        <v>102.65362729100001</v>
      </c>
      <c r="BU6" s="40">
        <v>0</v>
      </c>
      <c r="BV6" s="40">
        <v>2.7889567346200002</v>
      </c>
      <c r="BW6" s="40">
        <v>2.6795829687400001</v>
      </c>
      <c r="BX6" s="40">
        <v>84440.055370200003</v>
      </c>
      <c r="BY6" s="40">
        <v>8631.6572587699993</v>
      </c>
      <c r="BZ6" s="40">
        <v>93822.289005500003</v>
      </c>
      <c r="CA6" s="40">
        <v>0</v>
      </c>
      <c r="CB6" s="40">
        <v>3435.1256498399998</v>
      </c>
      <c r="CC6" s="40">
        <v>0</v>
      </c>
      <c r="CD6" s="40">
        <v>0</v>
      </c>
      <c r="CE6" s="40">
        <v>0</v>
      </c>
      <c r="CF6" s="40">
        <v>0</v>
      </c>
      <c r="CG6" s="40">
        <v>0</v>
      </c>
      <c r="CH6" s="40">
        <v>466.77352468300001</v>
      </c>
      <c r="CI6" s="40">
        <v>0.16553462662099999</v>
      </c>
      <c r="CJ6" s="40">
        <v>56012.323054599998</v>
      </c>
      <c r="CK6" s="40">
        <v>4.03415850835</v>
      </c>
      <c r="CL6" s="40">
        <v>3.6168134215699999</v>
      </c>
      <c r="CM6" s="40">
        <v>3143.74131141</v>
      </c>
      <c r="CN6" s="40">
        <v>1.3818523835800001</v>
      </c>
      <c r="CO6" s="40">
        <v>0</v>
      </c>
      <c r="CP6" s="40">
        <v>5.0566162064000003E-3</v>
      </c>
      <c r="CQ6" s="40">
        <v>0.25721014527399999</v>
      </c>
      <c r="CR6" s="40">
        <v>8867.8483024899997</v>
      </c>
      <c r="CS6" s="40">
        <v>7704.7539938800001</v>
      </c>
      <c r="CT6" s="40">
        <v>1163.0943086</v>
      </c>
      <c r="CU6" s="40">
        <v>0</v>
      </c>
      <c r="CV6" s="40">
        <v>1.50486930919E-2</v>
      </c>
      <c r="CW6" s="40">
        <v>1203.7488296900001</v>
      </c>
      <c r="CX6" s="40">
        <v>1.6026779281900001</v>
      </c>
      <c r="CY6" s="40">
        <v>666.31105534200003</v>
      </c>
      <c r="CZ6" s="40">
        <v>0.33107264608199999</v>
      </c>
      <c r="DA6" s="40">
        <v>9.4065275320899993</v>
      </c>
      <c r="DB6" s="40">
        <v>2643.1402609199999</v>
      </c>
      <c r="DC6" s="40">
        <v>521.79487995800002</v>
      </c>
      <c r="DD6" s="40">
        <v>5.2837434092300004</v>
      </c>
      <c r="DE6" s="40">
        <v>21.629048237700001</v>
      </c>
      <c r="DF6" s="40">
        <v>8.8848997438200003E-2</v>
      </c>
      <c r="DG6" s="40">
        <v>165.51199977100001</v>
      </c>
      <c r="DH6" s="40">
        <v>36754.1081424</v>
      </c>
      <c r="DI6" s="40">
        <v>82.900761225699995</v>
      </c>
      <c r="DJ6" s="40">
        <v>0</v>
      </c>
      <c r="DK6" s="40">
        <v>10.8074486354</v>
      </c>
      <c r="DL6" s="40">
        <v>6464.7307258999999</v>
      </c>
      <c r="DM6" s="40">
        <v>4811.2762589599997</v>
      </c>
      <c r="DN6" s="40">
        <v>904.09320240700004</v>
      </c>
      <c r="DO6" s="40">
        <v>109788.792589</v>
      </c>
      <c r="DP6" s="40">
        <v>3941.7861517800002</v>
      </c>
      <c r="DQ6" s="40">
        <v>15147.7233987</v>
      </c>
      <c r="DS6" s="37">
        <f t="shared" si="0"/>
        <v>7.999979370033234E-3</v>
      </c>
      <c r="DT6" s="55">
        <f t="shared" si="1"/>
        <v>6.7022077082039859E-3</v>
      </c>
      <c r="DU6" s="55">
        <f t="shared" si="2"/>
        <v>-1.1292375851385674E-2</v>
      </c>
      <c r="DV6" s="55">
        <f t="shared" si="3"/>
        <v>-5.9084591358639551E-3</v>
      </c>
      <c r="DW6" s="55">
        <f t="shared" si="4"/>
        <v>9.6660311760603558E-3</v>
      </c>
      <c r="DX6" s="55">
        <f t="shared" si="5"/>
        <v>9.6997925189032559E-3</v>
      </c>
      <c r="DY6" s="55">
        <f t="shared" si="6"/>
        <v>1.9820479432951379E-4</v>
      </c>
      <c r="DZ6" s="55">
        <f t="shared" si="7"/>
        <v>1.7083690633765452E-2</v>
      </c>
      <c r="EA6" s="55">
        <f t="shared" si="8"/>
        <v>3.2089922074949474E-3</v>
      </c>
      <c r="EB6" s="55">
        <f t="shared" si="9"/>
        <v>1.9340809691411699E-2</v>
      </c>
      <c r="EC6" s="55">
        <f t="shared" si="10"/>
        <v>6.6630856389126268E-3</v>
      </c>
      <c r="ED6" s="55">
        <f t="shared" si="11"/>
        <v>1.136061291781441E-2</v>
      </c>
      <c r="EE6" s="55">
        <f t="shared" si="12"/>
        <v>2.1220211690135337E-2</v>
      </c>
      <c r="EF6" s="55">
        <f t="shared" si="13"/>
        <v>1.4450917710343928E-2</v>
      </c>
      <c r="EG6" s="55">
        <f t="shared" si="14"/>
        <v>2.1282054363372396E-2</v>
      </c>
      <c r="EH6" s="55">
        <f t="shared" si="25"/>
        <v>2.1474631249246888E-2</v>
      </c>
      <c r="EI6" s="55">
        <f t="shared" si="15"/>
        <v>-1.238885991330025E-2</v>
      </c>
      <c r="EJ6" s="55">
        <f t="shared" si="26"/>
        <v>2.7005205169505803E-2</v>
      </c>
      <c r="EK6" s="55">
        <f t="shared" si="16"/>
        <v>1.8875823965333546E-2</v>
      </c>
      <c r="EL6" s="55">
        <f t="shared" si="17"/>
        <v>2.8684997526632353E-2</v>
      </c>
      <c r="EM6" s="55">
        <f t="shared" si="18"/>
        <v>-1.2183074454234635E-2</v>
      </c>
      <c r="EN6" s="55">
        <f t="shared" si="19"/>
        <v>0</v>
      </c>
      <c r="EO6" s="55">
        <f t="shared" si="20"/>
        <v>0</v>
      </c>
      <c r="EP6" s="55">
        <f t="shared" si="21"/>
        <v>0</v>
      </c>
      <c r="EQ6" s="55">
        <f t="shared" si="22"/>
        <v>0</v>
      </c>
      <c r="ER6" s="55">
        <f t="shared" si="23"/>
        <v>0</v>
      </c>
      <c r="ES6" s="55">
        <f t="shared" si="24"/>
        <v>1.1586351116990436E-2</v>
      </c>
      <c r="ET6" s="55">
        <f t="shared" si="27"/>
        <v>2.1281211931265347E-2</v>
      </c>
      <c r="EU6" s="55">
        <f t="shared" si="28"/>
        <v>2.0928863125011531E-2</v>
      </c>
      <c r="EV6" s="55">
        <f t="shared" si="29"/>
        <v>1.9941449454230046E-2</v>
      </c>
      <c r="EW6" s="55">
        <f t="shared" si="30"/>
        <v>-1.2947381920499317E-2</v>
      </c>
      <c r="EX6" s="55">
        <f t="shared" si="31"/>
        <v>-1.2941825252401356E-2</v>
      </c>
    </row>
    <row r="7" spans="1:154" x14ac:dyDescent="0.3">
      <c r="A7" s="13" t="s">
        <v>5</v>
      </c>
      <c r="B7" s="27">
        <v>231947.47659000001</v>
      </c>
      <c r="C7" s="27">
        <v>38.900455858000001</v>
      </c>
      <c r="D7" s="27">
        <v>22965.233358000001</v>
      </c>
      <c r="E7" s="27">
        <v>2572.8466760000001</v>
      </c>
      <c r="F7" s="27">
        <v>2446.6929048000002</v>
      </c>
      <c r="G7" s="27">
        <v>54.543166937000002</v>
      </c>
      <c r="H7" s="27">
        <v>25116.606431</v>
      </c>
      <c r="I7" s="27">
        <v>262.67991103000003</v>
      </c>
      <c r="J7" s="27">
        <v>601.82394280000005</v>
      </c>
      <c r="K7" s="27">
        <v>672.86949050999999</v>
      </c>
      <c r="L7" s="40">
        <v>49.729160051999997</v>
      </c>
      <c r="M7" s="40">
        <v>101.62478123</v>
      </c>
      <c r="N7" s="40">
        <v>48.481659858999997</v>
      </c>
      <c r="O7" s="40">
        <v>2105.4683823999999</v>
      </c>
      <c r="P7" s="40">
        <v>1610.0934872</v>
      </c>
      <c r="Q7" s="40">
        <v>3.609385E-4</v>
      </c>
      <c r="R7" s="40">
        <v>1.315934E-4</v>
      </c>
      <c r="S7" s="40">
        <v>1.1807479100000001E-2</v>
      </c>
      <c r="T7" s="40">
        <v>1.9496163100000002E-2</v>
      </c>
      <c r="U7" s="29">
        <v>1.42455267E-2</v>
      </c>
      <c r="V7" s="40">
        <v>9.4060576527999995</v>
      </c>
      <c r="W7" s="40">
        <v>0.47663256710000002</v>
      </c>
      <c r="X7" s="40">
        <v>1.3960130530999999</v>
      </c>
      <c r="Y7" s="40">
        <v>0.29134669949999997</v>
      </c>
      <c r="Z7" s="40">
        <v>1.2740065599999999E-2</v>
      </c>
      <c r="AA7" s="40">
        <v>12.444513005999999</v>
      </c>
      <c r="AB7" s="40">
        <v>459.84115893000001</v>
      </c>
      <c r="AC7" s="40">
        <v>271.77435678000001</v>
      </c>
      <c r="AD7" s="40">
        <v>59.260743693999999</v>
      </c>
      <c r="AE7" s="40">
        <v>1557.1933581999999</v>
      </c>
      <c r="AF7" s="40">
        <v>1510.4775404</v>
      </c>
      <c r="AG7" s="27"/>
      <c r="AH7" s="29" t="s">
        <v>5</v>
      </c>
      <c r="AI7" s="40">
        <v>36.657755141599999</v>
      </c>
      <c r="AJ7" s="40">
        <v>49.264417970799997</v>
      </c>
      <c r="AK7" s="40">
        <v>261.07842369000002</v>
      </c>
      <c r="AL7" s="40">
        <v>261.07842369000002</v>
      </c>
      <c r="AM7" s="40">
        <v>132.81231209200001</v>
      </c>
      <c r="AN7" s="40">
        <v>2.41143942856E-3</v>
      </c>
      <c r="AO7" s="40">
        <v>1.17734879302E-2</v>
      </c>
      <c r="AP7" s="40">
        <v>604.46842281700003</v>
      </c>
      <c r="AQ7" s="40">
        <v>102.15641281400001</v>
      </c>
      <c r="AR7" s="40">
        <v>1500.48784654</v>
      </c>
      <c r="AS7" s="40">
        <v>2.6066924067299998E-5</v>
      </c>
      <c r="AT7" s="40">
        <v>1.04267876199E-4</v>
      </c>
      <c r="AU7" s="40">
        <v>231671.839683</v>
      </c>
      <c r="AV7" s="40">
        <v>46.095221047499997</v>
      </c>
      <c r="AW7" s="40">
        <v>1149.4051432599999</v>
      </c>
      <c r="AX7" s="40">
        <v>73.192605633900001</v>
      </c>
      <c r="AY7" s="40">
        <v>1.70056109658</v>
      </c>
      <c r="AZ7" s="40">
        <v>261.71633663300003</v>
      </c>
      <c r="BA7" s="40">
        <v>4.3967153617000001</v>
      </c>
      <c r="BB7" s="40">
        <v>1153.1343494</v>
      </c>
      <c r="BC7" s="40">
        <v>124.07043933200001</v>
      </c>
      <c r="BD7" s="40">
        <v>1115.092097</v>
      </c>
      <c r="BE7" s="40">
        <v>463.98781736900003</v>
      </c>
      <c r="BF7" s="40">
        <v>1821.93506985</v>
      </c>
      <c r="BG7" s="40">
        <v>667.12163025999996</v>
      </c>
      <c r="BH7" s="40">
        <v>667.12163025999996</v>
      </c>
      <c r="BI7" s="40">
        <v>274.424539579</v>
      </c>
      <c r="BJ7" s="40">
        <v>4.3484811117399997E-5</v>
      </c>
      <c r="BK7" s="40">
        <v>3.06418309505E-4</v>
      </c>
      <c r="BL7" s="40">
        <v>181.88845221099999</v>
      </c>
      <c r="BM7" s="40">
        <v>727.69851002799999</v>
      </c>
      <c r="BN7" s="40">
        <v>36.642282799199997</v>
      </c>
      <c r="BO7" s="40">
        <v>6.4521719710900003</v>
      </c>
      <c r="BP7" s="40">
        <v>3.8643415521599999E-3</v>
      </c>
      <c r="BQ7" s="40">
        <v>7.8457919917100001E-3</v>
      </c>
      <c r="BR7" s="40">
        <v>29.3544180383</v>
      </c>
      <c r="BS7" s="40">
        <v>48.717854904100001</v>
      </c>
      <c r="BT7" s="40">
        <v>38.626169653399998</v>
      </c>
      <c r="BU7" s="40">
        <v>0</v>
      </c>
      <c r="BV7" s="40">
        <v>9.8465408191300008E-3</v>
      </c>
      <c r="BW7" s="40">
        <v>9.4604195042899998E-3</v>
      </c>
      <c r="BX7" s="40">
        <v>20462.477450300001</v>
      </c>
      <c r="BY7" s="40">
        <v>2091.7183901600001</v>
      </c>
      <c r="BZ7" s="40">
        <v>22736.084292700001</v>
      </c>
      <c r="CA7" s="40">
        <v>0</v>
      </c>
      <c r="CB7" s="40">
        <v>664.11305621400004</v>
      </c>
      <c r="CC7" s="40">
        <v>9.4166232255600004</v>
      </c>
      <c r="CD7" s="40">
        <v>0.47751256778700002</v>
      </c>
      <c r="CE7" s="40">
        <v>1.4000888816199999</v>
      </c>
      <c r="CF7" s="40">
        <v>0.29244166161099999</v>
      </c>
      <c r="CG7" s="40">
        <v>1.2736395733799999E-2</v>
      </c>
      <c r="CH7" s="40">
        <v>12.453179727</v>
      </c>
      <c r="CI7" s="40">
        <v>4.9222470585399997E-2</v>
      </c>
      <c r="CJ7" s="40">
        <v>10931.577314100001</v>
      </c>
      <c r="CK7" s="40">
        <v>1.3761137101000001</v>
      </c>
      <c r="CL7" s="40">
        <v>1.17361760468</v>
      </c>
      <c r="CM7" s="40">
        <v>1262.3051489899999</v>
      </c>
      <c r="CN7" s="40">
        <v>0.50212567260300001</v>
      </c>
      <c r="CO7" s="40">
        <v>0</v>
      </c>
      <c r="CP7" s="40">
        <v>1.0228780593799999E-5</v>
      </c>
      <c r="CQ7" s="40">
        <v>9.4669645871599997E-2</v>
      </c>
      <c r="CR7" s="40">
        <v>2553.636262</v>
      </c>
      <c r="CS7" s="40">
        <v>2427.9494400100002</v>
      </c>
      <c r="CT7" s="40">
        <v>125.68682199200001</v>
      </c>
      <c r="CU7" s="40">
        <v>0</v>
      </c>
      <c r="CV7" s="40">
        <v>4.4747505168200004E-3</v>
      </c>
      <c r="CW7" s="40">
        <v>263.743618212</v>
      </c>
      <c r="CX7" s="40">
        <v>0.476562403611</v>
      </c>
      <c r="CY7" s="40">
        <v>178.54647839099999</v>
      </c>
      <c r="CZ7" s="40">
        <v>9.8445018174900006E-2</v>
      </c>
      <c r="DA7" s="40">
        <v>3.1040566725600001</v>
      </c>
      <c r="DB7" s="40">
        <v>707.612604981</v>
      </c>
      <c r="DC7" s="40">
        <v>143.85889884299999</v>
      </c>
      <c r="DD7" s="40">
        <v>1.1610366784099999</v>
      </c>
      <c r="DE7" s="40">
        <v>7.6729298574199998</v>
      </c>
      <c r="DF7" s="40">
        <v>2.83349448833E-2</v>
      </c>
      <c r="DG7" s="40">
        <v>54.159583770899999</v>
      </c>
      <c r="DH7" s="40">
        <v>5969.6592688199999</v>
      </c>
      <c r="DI7" s="40">
        <v>59.630749374099999</v>
      </c>
      <c r="DJ7" s="40">
        <v>0</v>
      </c>
      <c r="DK7" s="40">
        <v>0</v>
      </c>
      <c r="DL7" s="40">
        <v>2768.6625222600001</v>
      </c>
      <c r="DM7" s="40">
        <v>2122.8676870300001</v>
      </c>
      <c r="DN7" s="40">
        <v>725.01933673899998</v>
      </c>
      <c r="DO7" s="40">
        <v>25301.2803618</v>
      </c>
      <c r="DP7" s="40">
        <v>1623.9724185600001</v>
      </c>
      <c r="DQ7" s="40">
        <v>3894.69429317</v>
      </c>
      <c r="DS7" s="37">
        <f t="shared" si="0"/>
        <v>7.9999902300517036E-3</v>
      </c>
      <c r="DT7" s="55">
        <f t="shared" si="1"/>
        <v>-1.1883591537718455E-3</v>
      </c>
      <c r="DU7" s="55">
        <f t="shared" si="2"/>
        <v>-7.0509766158330231E-3</v>
      </c>
      <c r="DV7" s="55">
        <f t="shared" si="3"/>
        <v>-9.978085644846077E-3</v>
      </c>
      <c r="DW7" s="55">
        <f t="shared" si="4"/>
        <v>-7.466598837466103E-3</v>
      </c>
      <c r="DX7" s="55">
        <f t="shared" si="5"/>
        <v>-7.6607345176946543E-3</v>
      </c>
      <c r="DY7" s="55">
        <f t="shared" si="6"/>
        <v>-7.0326529910347893E-3</v>
      </c>
      <c r="DZ7" s="55">
        <f t="shared" si="7"/>
        <v>7.3526625225956927E-3</v>
      </c>
      <c r="EA7" s="55">
        <f t="shared" si="8"/>
        <v>-6.09672560691976E-3</v>
      </c>
      <c r="EB7" s="55">
        <f t="shared" si="9"/>
        <v>4.3941090224766943E-3</v>
      </c>
      <c r="EC7" s="55">
        <f t="shared" si="10"/>
        <v>-8.5423107022484443E-3</v>
      </c>
      <c r="ED7" s="55">
        <f t="shared" si="11"/>
        <v>-9.3454641243495076E-3</v>
      </c>
      <c r="EE7" s="55">
        <f t="shared" si="12"/>
        <v>5.2313183611860069E-3</v>
      </c>
      <c r="EF7" s="55">
        <f t="shared" si="13"/>
        <v>4.8718432039442138E-3</v>
      </c>
      <c r="EG7" s="55">
        <f t="shared" si="14"/>
        <v>8.2638641242225239E-3</v>
      </c>
      <c r="EH7" s="55">
        <f t="shared" si="25"/>
        <v>8.6199537296035491E-3</v>
      </c>
      <c r="EI7" s="55">
        <f t="shared" si="15"/>
        <v>-2.2347263697278094E-3</v>
      </c>
      <c r="EJ7" s="55">
        <f t="shared" si="26"/>
        <v>-9.5643074325916476E-3</v>
      </c>
      <c r="EK7" s="55">
        <f t="shared" si="16"/>
        <v>-8.244397919789679E-3</v>
      </c>
      <c r="EL7" s="55">
        <f t="shared" si="17"/>
        <v>-9.7046160113423083E-3</v>
      </c>
      <c r="EM7" s="55">
        <f t="shared" si="18"/>
        <v>-4.2539207230576637E-3</v>
      </c>
      <c r="EN7" s="55">
        <f t="shared" si="19"/>
        <v>1.1232732298696632E-3</v>
      </c>
      <c r="EO7" s="55">
        <f t="shared" si="20"/>
        <v>1.8462873662918957E-3</v>
      </c>
      <c r="EP7" s="55">
        <f t="shared" si="21"/>
        <v>2.919620637464075E-3</v>
      </c>
      <c r="EQ7" s="55">
        <f t="shared" si="22"/>
        <v>3.758278754759052E-3</v>
      </c>
      <c r="ER7" s="55">
        <f t="shared" si="23"/>
        <v>-2.8805708818329501E-4</v>
      </c>
      <c r="ES7" s="55">
        <f t="shared" si="24"/>
        <v>6.9642910058612193E-4</v>
      </c>
      <c r="ET7" s="55">
        <f t="shared" si="27"/>
        <v>9.0175887009523916E-3</v>
      </c>
      <c r="EU7" s="55">
        <f t="shared" si="28"/>
        <v>9.7514085964530584E-3</v>
      </c>
      <c r="EV7" s="55">
        <f t="shared" si="29"/>
        <v>6.2436894482892288E-3</v>
      </c>
      <c r="EW7" s="55">
        <f t="shared" si="30"/>
        <v>-1.3284654123642194E-2</v>
      </c>
      <c r="EX7" s="55">
        <f t="shared" si="31"/>
        <v>-1.3284658578575107E-2</v>
      </c>
    </row>
    <row r="8" spans="1:154" x14ac:dyDescent="0.3">
      <c r="A8" s="13" t="s">
        <v>6</v>
      </c>
      <c r="B8" s="27">
        <v>142806.37369000001</v>
      </c>
      <c r="C8" s="27">
        <v>18.606569337</v>
      </c>
      <c r="D8" s="27">
        <v>10640.498607</v>
      </c>
      <c r="E8" s="27">
        <v>1133.5379651999999</v>
      </c>
      <c r="F8" s="27">
        <v>1073.8115613</v>
      </c>
      <c r="G8" s="27">
        <v>28.749922647999998</v>
      </c>
      <c r="H8" s="27">
        <v>13181.161215</v>
      </c>
      <c r="I8" s="27">
        <v>118.33189974</v>
      </c>
      <c r="J8" s="27">
        <v>329.77848551</v>
      </c>
      <c r="K8" s="27">
        <v>306.89165170000001</v>
      </c>
      <c r="L8" s="40">
        <v>20.741537066999999</v>
      </c>
      <c r="M8" s="40">
        <v>58.108409893999998</v>
      </c>
      <c r="N8" s="40">
        <v>23.971385202</v>
      </c>
      <c r="O8" s="40">
        <v>1113.6009171999999</v>
      </c>
      <c r="P8" s="40">
        <v>833.50170780999997</v>
      </c>
      <c r="Q8" s="40">
        <v>2.3410793259999999E-4</v>
      </c>
      <c r="R8" s="40">
        <v>7.3023599999999997E-5</v>
      </c>
      <c r="S8" s="40">
        <v>6.0301097000000003E-3</v>
      </c>
      <c r="T8" s="40">
        <v>1.06490136E-2</v>
      </c>
      <c r="U8" s="29">
        <v>8.5996564000000008E-3</v>
      </c>
      <c r="V8" s="40">
        <v>4.4065842129000004</v>
      </c>
      <c r="W8" s="40">
        <v>0.25418757390000002</v>
      </c>
      <c r="X8" s="40">
        <v>0.73847245029999997</v>
      </c>
      <c r="Y8" s="40">
        <v>0.15118321700000001</v>
      </c>
      <c r="Z8" s="40">
        <v>6.4885100999999999E-3</v>
      </c>
      <c r="AA8" s="40">
        <v>5.8910509987999999</v>
      </c>
      <c r="AB8" s="40">
        <v>234.55677678000001</v>
      </c>
      <c r="AC8" s="40">
        <v>157.09081472</v>
      </c>
      <c r="AD8" s="40">
        <v>33.991507384999998</v>
      </c>
      <c r="AE8" s="40">
        <v>573.35776549000002</v>
      </c>
      <c r="AF8" s="40">
        <v>556.15704640000001</v>
      </c>
      <c r="AG8" s="27"/>
      <c r="AH8" s="29" t="s">
        <v>6</v>
      </c>
      <c r="AI8" s="40">
        <v>17.381334983999999</v>
      </c>
      <c r="AJ8" s="40">
        <v>20.656348224999999</v>
      </c>
      <c r="AK8" s="40">
        <v>118.24468135399999</v>
      </c>
      <c r="AL8" s="40">
        <v>118.24468135399999</v>
      </c>
      <c r="AM8" s="40">
        <v>54.363127301200002</v>
      </c>
      <c r="AN8" s="40">
        <v>1.4591136317300001E-3</v>
      </c>
      <c r="AO8" s="40">
        <v>7.1239149677299997E-3</v>
      </c>
      <c r="AP8" s="40">
        <v>332.55605842900002</v>
      </c>
      <c r="AQ8" s="40">
        <v>58.6364132195</v>
      </c>
      <c r="AR8" s="40">
        <v>983.41288605399996</v>
      </c>
      <c r="AS8" s="40">
        <v>1.45178140071E-5</v>
      </c>
      <c r="AT8" s="40">
        <v>5.8070962372599998E-5</v>
      </c>
      <c r="AU8" s="40">
        <v>142930.37450100001</v>
      </c>
      <c r="AV8" s="40">
        <v>17.018985907000001</v>
      </c>
      <c r="AW8" s="40">
        <v>424.37698099099998</v>
      </c>
      <c r="AX8" s="40">
        <v>27.023774423100001</v>
      </c>
      <c r="AY8" s="40">
        <v>0.627871465026</v>
      </c>
      <c r="AZ8" s="40">
        <v>96.629530360399997</v>
      </c>
      <c r="BA8" s="40">
        <v>1.62333473988</v>
      </c>
      <c r="BB8" s="40">
        <v>617.55252119399995</v>
      </c>
      <c r="BC8" s="40">
        <v>82.476990077500005</v>
      </c>
      <c r="BD8" s="40">
        <v>647.71722989</v>
      </c>
      <c r="BE8" s="40">
        <v>237.80619580600001</v>
      </c>
      <c r="BF8" s="40">
        <v>979.61570052800005</v>
      </c>
      <c r="BG8" s="40">
        <v>305.57220156800003</v>
      </c>
      <c r="BH8" s="40">
        <v>305.57220156800003</v>
      </c>
      <c r="BI8" s="40">
        <v>159.478892178</v>
      </c>
      <c r="BJ8" s="40">
        <v>2.5278951081400001E-5</v>
      </c>
      <c r="BK8" s="40">
        <v>2.0405872985800001E-4</v>
      </c>
      <c r="BL8" s="40">
        <v>84.920459619599995</v>
      </c>
      <c r="BM8" s="40">
        <v>400.22133266600002</v>
      </c>
      <c r="BN8" s="40">
        <v>20.469736475400001</v>
      </c>
      <c r="BO8" s="40">
        <v>2.65272533543</v>
      </c>
      <c r="BP8" s="40">
        <v>1.9832785815500002E-3</v>
      </c>
      <c r="BQ8" s="40">
        <v>4.0266656745899998E-3</v>
      </c>
      <c r="BR8" s="40">
        <v>17.095825372899998</v>
      </c>
      <c r="BS8" s="40">
        <v>24.2268954693</v>
      </c>
      <c r="BT8" s="40">
        <v>18.5766637103</v>
      </c>
      <c r="BU8" s="40">
        <v>0</v>
      </c>
      <c r="BV8" s="40">
        <v>5.3996654486100004E-3</v>
      </c>
      <c r="BW8" s="40">
        <v>5.1879105143899998E-3</v>
      </c>
      <c r="BX8" s="40">
        <v>9553.5758307300002</v>
      </c>
      <c r="BY8" s="40">
        <v>976.58712372900004</v>
      </c>
      <c r="BZ8" s="40">
        <v>10615.0834141</v>
      </c>
      <c r="CA8" s="40">
        <v>0</v>
      </c>
      <c r="CB8" s="40">
        <v>368.906894948</v>
      </c>
      <c r="CC8" s="40">
        <v>4.4395224907799999</v>
      </c>
      <c r="CD8" s="40">
        <v>0.25488107373899999</v>
      </c>
      <c r="CE8" s="40">
        <v>0.74186465517</v>
      </c>
      <c r="CF8" s="40">
        <v>0.152189892558</v>
      </c>
      <c r="CG8" s="40">
        <v>6.49754819315E-3</v>
      </c>
      <c r="CH8" s="40">
        <v>5.92941306084</v>
      </c>
      <c r="CI8" s="40">
        <v>6.2058311590199998E-2</v>
      </c>
      <c r="CJ8" s="40">
        <v>5659.3463849099999</v>
      </c>
      <c r="CK8" s="40">
        <v>0.76125600952399997</v>
      </c>
      <c r="CL8" s="40">
        <v>1.2072679012500001</v>
      </c>
      <c r="CM8" s="40">
        <v>485.96202781099998</v>
      </c>
      <c r="CN8" s="40">
        <v>0.218587006399</v>
      </c>
      <c r="CO8" s="40">
        <v>0</v>
      </c>
      <c r="CP8" s="40">
        <v>4.5217881689000004E-6</v>
      </c>
      <c r="CQ8" s="40">
        <v>6.8863956745300006E-2</v>
      </c>
      <c r="CR8" s="40">
        <v>1128.46646566</v>
      </c>
      <c r="CS8" s="40">
        <v>1068.8059301599999</v>
      </c>
      <c r="CT8" s="40">
        <v>59.6605355027</v>
      </c>
      <c r="CU8" s="40">
        <v>0</v>
      </c>
      <c r="CV8" s="40">
        <v>5.6416673556100002E-3</v>
      </c>
      <c r="CW8" s="40">
        <v>140.341023275</v>
      </c>
      <c r="CX8" s="40">
        <v>0.60083725700900004</v>
      </c>
      <c r="CY8" s="40">
        <v>87.937713696800003</v>
      </c>
      <c r="CZ8" s="40">
        <v>0.12411637031</v>
      </c>
      <c r="DA8" s="40">
        <v>1.9329411024200001</v>
      </c>
      <c r="DB8" s="40">
        <v>343.46333912</v>
      </c>
      <c r="DC8" s="40">
        <v>157.67123627500001</v>
      </c>
      <c r="DD8" s="40">
        <v>0.66743704316100005</v>
      </c>
      <c r="DE8" s="40">
        <v>5.4224107651700004</v>
      </c>
      <c r="DF8" s="40">
        <v>3.0408861919E-2</v>
      </c>
      <c r="DG8" s="40">
        <v>28.788058568</v>
      </c>
      <c r="DH8" s="40">
        <v>3083.1615780000002</v>
      </c>
      <c r="DI8" s="40">
        <v>34.331018395500003</v>
      </c>
      <c r="DJ8" s="40">
        <v>0</v>
      </c>
      <c r="DK8" s="40">
        <v>0</v>
      </c>
      <c r="DL8" s="40">
        <v>1459.9932298599999</v>
      </c>
      <c r="DM8" s="40">
        <v>1127.62673533</v>
      </c>
      <c r="DN8" s="40">
        <v>367.39365639900001</v>
      </c>
      <c r="DO8" s="40">
        <v>13341.455760999999</v>
      </c>
      <c r="DP8" s="40">
        <v>844.50167938300001</v>
      </c>
      <c r="DQ8" s="40">
        <v>2026.46777049</v>
      </c>
      <c r="DS8" s="37">
        <f t="shared" si="0"/>
        <v>7.9999804341595159E-3</v>
      </c>
      <c r="DT8" s="55">
        <f t="shared" si="1"/>
        <v>8.6831426214338829E-4</v>
      </c>
      <c r="DU8" s="55">
        <f t="shared" si="2"/>
        <v>-1.6072617234457649E-3</v>
      </c>
      <c r="DV8" s="55">
        <f t="shared" si="3"/>
        <v>-2.3885340188175229E-3</v>
      </c>
      <c r="DW8" s="55">
        <f t="shared" si="4"/>
        <v>-4.4740447128341822E-3</v>
      </c>
      <c r="DX8" s="55">
        <f t="shared" si="5"/>
        <v>-4.6615545226017909E-3</v>
      </c>
      <c r="DY8" s="55">
        <f t="shared" si="6"/>
        <v>1.3264703514830128E-3</v>
      </c>
      <c r="DZ8" s="55">
        <f t="shared" si="7"/>
        <v>1.2160881987968249E-2</v>
      </c>
      <c r="EA8" s="55">
        <f t="shared" si="8"/>
        <v>-7.3706571255629822E-4</v>
      </c>
      <c r="EB8" s="55">
        <f t="shared" si="9"/>
        <v>8.4225413149815586E-3</v>
      </c>
      <c r="EC8" s="55">
        <f t="shared" si="10"/>
        <v>-4.299400536609598E-3</v>
      </c>
      <c r="ED8" s="55">
        <f t="shared" si="11"/>
        <v>-4.1071614762599826E-3</v>
      </c>
      <c r="EE8" s="55">
        <f t="shared" si="12"/>
        <v>9.0865216663676279E-3</v>
      </c>
      <c r="EF8" s="55">
        <f t="shared" si="13"/>
        <v>1.0658969648474136E-2</v>
      </c>
      <c r="EG8" s="55">
        <f t="shared" si="14"/>
        <v>1.259501309074538E-2</v>
      </c>
      <c r="EH8" s="55">
        <f t="shared" si="25"/>
        <v>1.3197299381547909E-2</v>
      </c>
      <c r="EI8" s="55">
        <f t="shared" si="15"/>
        <v>-1.0613202591666108E-3</v>
      </c>
      <c r="EJ8" s="55">
        <f t="shared" si="26"/>
        <v>-5.9545629125378969E-3</v>
      </c>
      <c r="EK8" s="55">
        <f t="shared" si="16"/>
        <v>-3.3441255405354856E-3</v>
      </c>
      <c r="EL8" s="55">
        <f t="shared" si="17"/>
        <v>-5.7693265599734868E-3</v>
      </c>
      <c r="EM8" s="55">
        <f t="shared" si="18"/>
        <v>-1.933542430834861E-3</v>
      </c>
      <c r="EN8" s="55">
        <f t="shared" si="19"/>
        <v>7.474786884493172E-3</v>
      </c>
      <c r="EO8" s="55">
        <f t="shared" si="20"/>
        <v>2.7282995323477015E-3</v>
      </c>
      <c r="EP8" s="55">
        <f t="shared" si="21"/>
        <v>4.5935428852111725E-3</v>
      </c>
      <c r="EQ8" s="55">
        <f t="shared" si="22"/>
        <v>6.6586462305534347E-3</v>
      </c>
      <c r="ER8" s="55">
        <f t="shared" si="23"/>
        <v>1.3929381338252276E-3</v>
      </c>
      <c r="ES8" s="55">
        <f t="shared" si="24"/>
        <v>6.5119215650678193E-3</v>
      </c>
      <c r="ET8" s="55">
        <f t="shared" si="27"/>
        <v>1.3853443377795713E-2</v>
      </c>
      <c r="EU8" s="55">
        <f t="shared" si="28"/>
        <v>1.5201891098830491E-2</v>
      </c>
      <c r="EV8" s="55">
        <f t="shared" si="29"/>
        <v>9.9881128146092762E-3</v>
      </c>
      <c r="EW8" s="55">
        <f t="shared" si="30"/>
        <v>-1.0564586316219931E-2</v>
      </c>
      <c r="EX8" s="55">
        <f t="shared" si="31"/>
        <v>-1.0564559882188854E-2</v>
      </c>
    </row>
    <row r="9" spans="1:154" x14ac:dyDescent="0.3">
      <c r="A9" s="13" t="s">
        <v>7</v>
      </c>
      <c r="B9" s="27">
        <v>40587.669260000002</v>
      </c>
      <c r="C9" s="27">
        <v>6.1343660473000003</v>
      </c>
      <c r="D9" s="27">
        <v>3676.8168550999999</v>
      </c>
      <c r="E9" s="27">
        <v>360.38233464000001</v>
      </c>
      <c r="F9" s="27">
        <v>342.06461519999999</v>
      </c>
      <c r="G9" s="27">
        <v>8.9150697778999994</v>
      </c>
      <c r="H9" s="27">
        <v>4303.1580058</v>
      </c>
      <c r="I9" s="27">
        <v>38.518645182999997</v>
      </c>
      <c r="J9" s="27">
        <v>106.14142277000001</v>
      </c>
      <c r="K9" s="27">
        <v>96.845471548000006</v>
      </c>
      <c r="L9" s="40">
        <v>6.8427348287000003</v>
      </c>
      <c r="M9" s="40">
        <v>17.961898846</v>
      </c>
      <c r="N9" s="40">
        <v>7.6927340711000003</v>
      </c>
      <c r="O9" s="40">
        <v>365.70911015000001</v>
      </c>
      <c r="P9" s="40">
        <v>264.90195053999997</v>
      </c>
      <c r="Q9" s="40">
        <v>6.73031411E-5</v>
      </c>
      <c r="R9" s="40">
        <v>2.08211E-5</v>
      </c>
      <c r="S9" s="40">
        <v>1.8576074E-3</v>
      </c>
      <c r="T9" s="40">
        <v>3.0590013000000001E-3</v>
      </c>
      <c r="U9" s="29">
        <v>2.5207762999999998E-3</v>
      </c>
      <c r="V9" s="40">
        <v>1.4332037036</v>
      </c>
      <c r="W9" s="40">
        <v>7.3402198500000002E-2</v>
      </c>
      <c r="X9" s="40">
        <v>0.21721790739999999</v>
      </c>
      <c r="Y9" s="40">
        <v>4.5701595499999997E-2</v>
      </c>
      <c r="Z9" s="40">
        <v>1.9158292E-3</v>
      </c>
      <c r="AA9" s="40">
        <v>1.8911795588</v>
      </c>
      <c r="AB9" s="40">
        <v>74.510617797999998</v>
      </c>
      <c r="AC9" s="40">
        <v>59.684309982000002</v>
      </c>
      <c r="AD9" s="40">
        <v>10.508377940000001</v>
      </c>
      <c r="AE9" s="40">
        <v>202.41259127000001</v>
      </c>
      <c r="AF9" s="40">
        <v>196.34022486000001</v>
      </c>
      <c r="AG9" s="27"/>
      <c r="AH9" s="29" t="s">
        <v>7</v>
      </c>
      <c r="AI9" s="40">
        <v>5.6503615007599999</v>
      </c>
      <c r="AJ9" s="40">
        <v>6.8128689970999998</v>
      </c>
      <c r="AK9" s="40">
        <v>38.571986211099997</v>
      </c>
      <c r="AL9" s="40">
        <v>38.571986211099997</v>
      </c>
      <c r="AM9" s="40">
        <v>18.260215404699998</v>
      </c>
      <c r="AN9" s="40">
        <v>4.3071158584000001E-4</v>
      </c>
      <c r="AO9" s="40">
        <v>2.1028860706500002E-3</v>
      </c>
      <c r="AP9" s="40">
        <v>107.886991634</v>
      </c>
      <c r="AQ9" s="40">
        <v>18.2790027757</v>
      </c>
      <c r="AR9" s="40">
        <v>267.81707377599997</v>
      </c>
      <c r="AS9" s="40">
        <v>4.1470606326200002E-6</v>
      </c>
      <c r="AT9" s="40">
        <v>1.6588369516699998E-5</v>
      </c>
      <c r="AU9" s="40">
        <v>40886.392852600002</v>
      </c>
      <c r="AV9" s="40">
        <v>5.9971058824799997</v>
      </c>
      <c r="AW9" s="40">
        <v>149.54075750800001</v>
      </c>
      <c r="AX9" s="40">
        <v>9.5225591252099999</v>
      </c>
      <c r="AY9" s="40">
        <v>0.22124815114900001</v>
      </c>
      <c r="AZ9" s="40">
        <v>34.050023424099997</v>
      </c>
      <c r="BA9" s="40">
        <v>0.57202447130400003</v>
      </c>
      <c r="BB9" s="40">
        <v>194.24948771999999</v>
      </c>
      <c r="BC9" s="40">
        <v>21.774698773800001</v>
      </c>
      <c r="BD9" s="40">
        <v>201.27115807499999</v>
      </c>
      <c r="BE9" s="40">
        <v>76.124428089899993</v>
      </c>
      <c r="BF9" s="40">
        <v>345.81512980999997</v>
      </c>
      <c r="BG9" s="40">
        <v>96.563705695600007</v>
      </c>
      <c r="BH9" s="40">
        <v>96.563705695600007</v>
      </c>
      <c r="BI9" s="40">
        <v>61.161888965599999</v>
      </c>
      <c r="BJ9" s="40">
        <v>7.53958813852E-6</v>
      </c>
      <c r="BK9" s="40">
        <v>5.8828348247499997E-5</v>
      </c>
      <c r="BL9" s="40">
        <v>29.432028968699999</v>
      </c>
      <c r="BM9" s="40">
        <v>141.70070309299999</v>
      </c>
      <c r="BN9" s="40">
        <v>6.88983078505</v>
      </c>
      <c r="BO9" s="40">
        <v>0.89274674706000001</v>
      </c>
      <c r="BP9" s="40">
        <v>6.1236704751500002E-4</v>
      </c>
      <c r="BQ9" s="40">
        <v>1.24329028809E-3</v>
      </c>
      <c r="BR9" s="40">
        <v>6.1810427101299998</v>
      </c>
      <c r="BS9" s="40">
        <v>7.8230103345000002</v>
      </c>
      <c r="BT9" s="40">
        <v>6.1432936269900003</v>
      </c>
      <c r="BU9" s="40">
        <v>0</v>
      </c>
      <c r="BV9" s="40">
        <v>1.5534013459199999E-3</v>
      </c>
      <c r="BW9" s="40">
        <v>1.4924760660699999E-3</v>
      </c>
      <c r="BX9" s="40">
        <v>3311.1040297200002</v>
      </c>
      <c r="BY9" s="40">
        <v>338.46821144500001</v>
      </c>
      <c r="BZ9" s="40">
        <v>3679.0042701299999</v>
      </c>
      <c r="CA9" s="40">
        <v>0</v>
      </c>
      <c r="CB9" s="40">
        <v>118.45116871099999</v>
      </c>
      <c r="CC9" s="40">
        <v>1.4502893289700001</v>
      </c>
      <c r="CD9" s="40">
        <v>7.3879655594000004E-2</v>
      </c>
      <c r="CE9" s="40">
        <v>0.21922466266499999</v>
      </c>
      <c r="CF9" s="40">
        <v>4.6252449676700003E-2</v>
      </c>
      <c r="CG9" s="40">
        <v>1.9238552423199999E-3</v>
      </c>
      <c r="CH9" s="40">
        <v>1.9114887873999999</v>
      </c>
      <c r="CI9" s="40">
        <v>1.06365854815E-2</v>
      </c>
      <c r="CJ9" s="40">
        <v>1896.4446656800001</v>
      </c>
      <c r="CK9" s="40">
        <v>0.20584188671500001</v>
      </c>
      <c r="CL9" s="40">
        <v>0.22733914030800001</v>
      </c>
      <c r="CM9" s="40">
        <v>167.117041067</v>
      </c>
      <c r="CN9" s="40">
        <v>6.9325310713899996E-2</v>
      </c>
      <c r="CO9" s="40">
        <v>0</v>
      </c>
      <c r="CP9" s="40">
        <v>1.4601085776299999E-6</v>
      </c>
      <c r="CQ9" s="40">
        <v>1.55874969273E-2</v>
      </c>
      <c r="CR9" s="40">
        <v>358.782387352</v>
      </c>
      <c r="CS9" s="40">
        <v>340.46010126900001</v>
      </c>
      <c r="CT9" s="40">
        <v>18.322286082800002</v>
      </c>
      <c r="CU9" s="40">
        <v>0</v>
      </c>
      <c r="CV9" s="40">
        <v>9.6696186555100003E-4</v>
      </c>
      <c r="CW9" s="40">
        <v>40.695193042200003</v>
      </c>
      <c r="CX9" s="40">
        <v>0.102981682898</v>
      </c>
      <c r="CY9" s="40">
        <v>26.297549783099999</v>
      </c>
      <c r="CZ9" s="40">
        <v>2.1273304673199999E-2</v>
      </c>
      <c r="DA9" s="40">
        <v>0.48531170599200002</v>
      </c>
      <c r="DB9" s="40">
        <v>103.769820819</v>
      </c>
      <c r="DC9" s="40">
        <v>29.475792166400002</v>
      </c>
      <c r="DD9" s="40">
        <v>0.183624232103</v>
      </c>
      <c r="DE9" s="40">
        <v>1.25199786152</v>
      </c>
      <c r="DF9" s="40">
        <v>5.6103887299700003E-3</v>
      </c>
      <c r="DG9" s="40">
        <v>8.9372463257200003</v>
      </c>
      <c r="DH9" s="40">
        <v>1038.9834386299999</v>
      </c>
      <c r="DI9" s="40">
        <v>10.706218868900001</v>
      </c>
      <c r="DJ9" s="40">
        <v>0</v>
      </c>
      <c r="DK9" s="40">
        <v>0</v>
      </c>
      <c r="DL9" s="40">
        <v>480.99398706699998</v>
      </c>
      <c r="DM9" s="40">
        <v>373.36370620399998</v>
      </c>
      <c r="DN9" s="40">
        <v>120.72516555200001</v>
      </c>
      <c r="DO9" s="40">
        <v>4389.8952296400003</v>
      </c>
      <c r="DP9" s="40">
        <v>270.50678396500001</v>
      </c>
      <c r="DQ9" s="40">
        <v>651.32532530499998</v>
      </c>
      <c r="DS9" s="37">
        <f t="shared" si="0"/>
        <v>7.9999985886481176E-3</v>
      </c>
      <c r="DT9" s="55">
        <f t="shared" si="1"/>
        <v>7.359959269560663E-3</v>
      </c>
      <c r="DU9" s="55">
        <f t="shared" si="2"/>
        <v>1.4553385991579884E-3</v>
      </c>
      <c r="DV9" s="55">
        <f t="shared" si="3"/>
        <v>5.9492085578478427E-4</v>
      </c>
      <c r="DW9" s="55">
        <f t="shared" si="4"/>
        <v>-4.439583004528398E-3</v>
      </c>
      <c r="DX9" s="55">
        <f t="shared" si="5"/>
        <v>-4.6906749768953751E-3</v>
      </c>
      <c r="DY9" s="55">
        <f t="shared" si="6"/>
        <v>2.4875349685961421E-3</v>
      </c>
      <c r="DZ9" s="55">
        <f t="shared" si="7"/>
        <v>2.0156643963129349E-2</v>
      </c>
      <c r="EA9" s="55">
        <f t="shared" si="8"/>
        <v>1.3848105987783281E-3</v>
      </c>
      <c r="EB9" s="55">
        <f t="shared" si="9"/>
        <v>1.6445689330757327E-2</v>
      </c>
      <c r="EC9" s="55">
        <f t="shared" si="10"/>
        <v>-2.9094375596111018E-3</v>
      </c>
      <c r="ED9" s="55">
        <f t="shared" si="11"/>
        <v>-4.3646045547076143E-3</v>
      </c>
      <c r="EE9" s="55">
        <f t="shared" si="12"/>
        <v>1.7654254286740792E-2</v>
      </c>
      <c r="EF9" s="55">
        <f t="shared" si="13"/>
        <v>1.693497554912507E-2</v>
      </c>
      <c r="EG9" s="55">
        <f t="shared" si="14"/>
        <v>2.0930832296904886E-2</v>
      </c>
      <c r="EH9" s="55">
        <f t="shared" si="25"/>
        <v>2.1158143281220246E-2</v>
      </c>
      <c r="EI9" s="55">
        <f t="shared" si="15"/>
        <v>7.7990990475481133E-3</v>
      </c>
      <c r="EJ9" s="55">
        <f t="shared" si="26"/>
        <v>-4.1145689075024932E-3</v>
      </c>
      <c r="EK9" s="55">
        <f t="shared" si="16"/>
        <v>-1.0497720858561814E-3</v>
      </c>
      <c r="EL9" s="55">
        <f t="shared" si="17"/>
        <v>-4.2902525114978003E-3</v>
      </c>
      <c r="EM9" s="55">
        <f t="shared" si="18"/>
        <v>5.086273022322679E-3</v>
      </c>
      <c r="EN9" s="55">
        <f t="shared" si="19"/>
        <v>1.1921281899483938E-2</v>
      </c>
      <c r="EO9" s="55">
        <f t="shared" si="20"/>
        <v>6.504670210933843E-3</v>
      </c>
      <c r="EP9" s="55">
        <f t="shared" si="21"/>
        <v>9.2384430409994511E-3</v>
      </c>
      <c r="EQ9" s="55">
        <f t="shared" si="22"/>
        <v>1.2053281087309201E-2</v>
      </c>
      <c r="ER9" s="55">
        <f t="shared" si="23"/>
        <v>4.1893308234366025E-3</v>
      </c>
      <c r="ES9" s="55">
        <f t="shared" si="24"/>
        <v>1.0738921381366165E-2</v>
      </c>
      <c r="ET9" s="55">
        <f t="shared" si="27"/>
        <v>2.1658796284243297E-2</v>
      </c>
      <c r="EU9" s="55">
        <f t="shared" si="28"/>
        <v>2.475657311017947E-2</v>
      </c>
      <c r="EV9" s="55">
        <f t="shared" si="29"/>
        <v>1.8826971206176452E-2</v>
      </c>
      <c r="EW9" s="55">
        <f t="shared" si="30"/>
        <v>-1.2394845063815078E-2</v>
      </c>
      <c r="EX9" s="55">
        <f t="shared" si="31"/>
        <v>-1.2394873144167344E-2</v>
      </c>
    </row>
    <row r="10" spans="1:154" x14ac:dyDescent="0.3">
      <c r="A10" s="13" t="s">
        <v>8</v>
      </c>
      <c r="B10" s="27">
        <v>10801.652990000001</v>
      </c>
      <c r="C10" s="27">
        <v>3.02365839</v>
      </c>
      <c r="D10" s="27">
        <v>1933.9123556</v>
      </c>
      <c r="E10" s="27">
        <v>175.80020049999999</v>
      </c>
      <c r="F10" s="27">
        <v>169.11700371000001</v>
      </c>
      <c r="G10" s="27">
        <v>4.2119771928</v>
      </c>
      <c r="H10" s="27">
        <v>949.96849877</v>
      </c>
      <c r="I10" s="27">
        <v>19.596211061000002</v>
      </c>
      <c r="J10" s="27">
        <v>27.279906531000002</v>
      </c>
      <c r="K10" s="27">
        <v>53.799581785999997</v>
      </c>
      <c r="L10" s="40">
        <v>4.0266492986999998</v>
      </c>
      <c r="M10" s="40">
        <v>3.9900617896999999</v>
      </c>
      <c r="N10" s="40">
        <v>2.1686814155</v>
      </c>
      <c r="O10" s="40">
        <v>75.526940730999996</v>
      </c>
      <c r="P10" s="40">
        <v>51.515546966000002</v>
      </c>
      <c r="Q10" s="40">
        <v>1.8623882079999999E-5</v>
      </c>
      <c r="R10" s="40">
        <v>1.03266E-5</v>
      </c>
      <c r="S10" s="40">
        <v>9.0337649999999996E-4</v>
      </c>
      <c r="T10" s="40">
        <v>1.5314081E-3</v>
      </c>
      <c r="U10" s="29">
        <v>8.6657029999999999E-4</v>
      </c>
      <c r="V10" s="40">
        <v>0.49272077889999999</v>
      </c>
      <c r="W10" s="40">
        <v>1.42825296E-2</v>
      </c>
      <c r="X10" s="40">
        <v>4.3077908800000002E-2</v>
      </c>
      <c r="Y10" s="40">
        <v>9.9343408999999997E-3</v>
      </c>
      <c r="Z10" s="40">
        <v>4.8193440000000003E-4</v>
      </c>
      <c r="AA10" s="40">
        <v>0.64448013739999999</v>
      </c>
      <c r="AB10" s="40">
        <v>14.107000636</v>
      </c>
      <c r="AC10" s="40">
        <v>12.531841528999999</v>
      </c>
      <c r="AD10" s="40">
        <v>2.1690590772</v>
      </c>
      <c r="AE10" s="40">
        <v>145.87749954</v>
      </c>
      <c r="AF10" s="40">
        <v>141.50117717000001</v>
      </c>
      <c r="AG10" s="27"/>
      <c r="AH10" s="29" t="s">
        <v>8</v>
      </c>
      <c r="AI10" s="40">
        <v>2.4234335918099998</v>
      </c>
      <c r="AJ10" s="40">
        <v>3.9808822753299999</v>
      </c>
      <c r="AK10" s="40">
        <v>19.4262800363</v>
      </c>
      <c r="AL10" s="40">
        <v>19.4262800363</v>
      </c>
      <c r="AM10" s="40">
        <v>11.049659113100001</v>
      </c>
      <c r="AN10" s="40">
        <v>1.4676433142100001E-4</v>
      </c>
      <c r="AO10" s="40">
        <v>7.1657060026300004E-4</v>
      </c>
      <c r="AP10" s="40">
        <v>27.5265514797</v>
      </c>
      <c r="AQ10" s="40">
        <v>4.0397378436800002</v>
      </c>
      <c r="AR10" s="40">
        <v>67.886084977199999</v>
      </c>
      <c r="AS10" s="40">
        <v>2.0442225124999999E-6</v>
      </c>
      <c r="AT10" s="40">
        <v>8.1766012445100007E-6</v>
      </c>
      <c r="AU10" s="40">
        <v>10878.109248700001</v>
      </c>
      <c r="AV10" s="40">
        <v>4.3177593324399997</v>
      </c>
      <c r="AW10" s="40">
        <v>107.665451038</v>
      </c>
      <c r="AX10" s="40">
        <v>6.85598692659</v>
      </c>
      <c r="AY10" s="40">
        <v>0.15929221713300001</v>
      </c>
      <c r="AZ10" s="40">
        <v>24.515088543099999</v>
      </c>
      <c r="BA10" s="40">
        <v>0.41184260101300002</v>
      </c>
      <c r="BB10" s="40">
        <v>63.848490082799998</v>
      </c>
      <c r="BC10" s="40">
        <v>5.4465292572299999</v>
      </c>
      <c r="BD10" s="40">
        <v>45.872855289299999</v>
      </c>
      <c r="BE10" s="40">
        <v>14.3267484072</v>
      </c>
      <c r="BF10" s="40">
        <v>64.393384085099996</v>
      </c>
      <c r="BG10" s="40">
        <v>53.245769067200001</v>
      </c>
      <c r="BH10" s="40">
        <v>53.245769067200001</v>
      </c>
      <c r="BI10" s="40">
        <v>12.7611222151</v>
      </c>
      <c r="BJ10" s="40">
        <v>2.8599914951199999E-6</v>
      </c>
      <c r="BK10" s="40">
        <v>1.4807401962E-5</v>
      </c>
      <c r="BL10" s="40">
        <v>15.3119469347</v>
      </c>
      <c r="BM10" s="40">
        <v>28.057462893699999</v>
      </c>
      <c r="BN10" s="40">
        <v>1.4434110072599999</v>
      </c>
      <c r="BO10" s="40">
        <v>0.55610866266500003</v>
      </c>
      <c r="BP10" s="40">
        <v>2.9544359750200002E-4</v>
      </c>
      <c r="BQ10" s="40">
        <v>5.9983178734199997E-4</v>
      </c>
      <c r="BR10" s="40">
        <v>1.1515464281500001</v>
      </c>
      <c r="BS10" s="40">
        <v>2.1734912882700002</v>
      </c>
      <c r="BT10" s="40">
        <v>2.99902948131</v>
      </c>
      <c r="BU10" s="40">
        <v>0</v>
      </c>
      <c r="BV10" s="40">
        <v>7.7298588490799997E-4</v>
      </c>
      <c r="BW10" s="40">
        <v>7.4266880514999999E-4</v>
      </c>
      <c r="BX10" s="40">
        <v>1722.6006181800001</v>
      </c>
      <c r="BY10" s="40">
        <v>176.08829511100001</v>
      </c>
      <c r="BZ10" s="40">
        <v>1914.00086022</v>
      </c>
      <c r="CA10" s="40">
        <v>0</v>
      </c>
      <c r="CB10" s="40">
        <v>28.335641120599998</v>
      </c>
      <c r="CC10" s="40">
        <v>0.49139273753399998</v>
      </c>
      <c r="CD10" s="40">
        <v>1.43852938926E-2</v>
      </c>
      <c r="CE10" s="40">
        <v>4.3413538804100003E-2</v>
      </c>
      <c r="CF10" s="40">
        <v>9.9987142644599996E-3</v>
      </c>
      <c r="CG10" s="40">
        <v>4.8224083290600002E-4</v>
      </c>
      <c r="CH10" s="40">
        <v>0.64269173145500003</v>
      </c>
      <c r="CI10" s="40">
        <v>2.3577368453000002E-3</v>
      </c>
      <c r="CJ10" s="40">
        <v>372.06197251600003</v>
      </c>
      <c r="CK10" s="40">
        <v>0.10055974249999999</v>
      </c>
      <c r="CL10" s="40">
        <v>7.0201523393799994E-2</v>
      </c>
      <c r="CM10" s="40">
        <v>110.992455784</v>
      </c>
      <c r="CN10" s="40">
        <v>4.0215620849099999E-2</v>
      </c>
      <c r="CO10" s="40">
        <v>0</v>
      </c>
      <c r="CP10" s="40">
        <v>9.6654375899100006E-7</v>
      </c>
      <c r="CQ10" s="40">
        <v>7.1269803843799998E-3</v>
      </c>
      <c r="CR10" s="40">
        <v>174.05920040699999</v>
      </c>
      <c r="CS10" s="40">
        <v>167.41599146900001</v>
      </c>
      <c r="CT10" s="40">
        <v>6.6432089375399999</v>
      </c>
      <c r="CU10" s="40">
        <v>0</v>
      </c>
      <c r="CV10" s="40">
        <v>2.1433974327199999E-4</v>
      </c>
      <c r="CW10" s="40">
        <v>8.1002322569299992</v>
      </c>
      <c r="CX10" s="40">
        <v>2.2827155431400001E-2</v>
      </c>
      <c r="CY10" s="40">
        <v>9.5156930504799995</v>
      </c>
      <c r="CZ10" s="40">
        <v>4.7155185546499997E-3</v>
      </c>
      <c r="DA10" s="40">
        <v>0.21455629226699999</v>
      </c>
      <c r="DB10" s="40">
        <v>37.747870941400002</v>
      </c>
      <c r="DC10" s="40">
        <v>7.5289487603099996</v>
      </c>
      <c r="DD10" s="40">
        <v>3.50918489613E-2</v>
      </c>
      <c r="DE10" s="40">
        <v>0.56024255251099997</v>
      </c>
      <c r="DF10" s="40">
        <v>1.6301254981099999E-3</v>
      </c>
      <c r="DG10" s="40">
        <v>4.1791404222999997</v>
      </c>
      <c r="DH10" s="40">
        <v>199.15939897000001</v>
      </c>
      <c r="DI10" s="40">
        <v>2.2015306755499999</v>
      </c>
      <c r="DJ10" s="40">
        <v>0</v>
      </c>
      <c r="DK10" s="40">
        <v>0</v>
      </c>
      <c r="DL10" s="40">
        <v>99.882970868100003</v>
      </c>
      <c r="DM10" s="40">
        <v>76.691281988900002</v>
      </c>
      <c r="DN10" s="40">
        <v>21.822961808199999</v>
      </c>
      <c r="DO10" s="40">
        <v>960.77404322200005</v>
      </c>
      <c r="DP10" s="40">
        <v>52.305515464300001</v>
      </c>
      <c r="DQ10" s="40">
        <v>124.42193707</v>
      </c>
      <c r="DS10" s="37">
        <f t="shared" si="0"/>
        <v>7.9999686796872211E-3</v>
      </c>
      <c r="DT10" s="55">
        <f t="shared" si="1"/>
        <v>7.0781998617046879E-3</v>
      </c>
      <c r="DU10" s="55">
        <f t="shared" si="2"/>
        <v>-8.1454005424204043E-3</v>
      </c>
      <c r="DV10" s="55">
        <f t="shared" si="3"/>
        <v>-1.0295965751675611E-2</v>
      </c>
      <c r="DW10" s="55">
        <f t="shared" si="4"/>
        <v>-9.9032884379446247E-3</v>
      </c>
      <c r="DX10" s="55">
        <f t="shared" si="5"/>
        <v>-1.0058197600974992E-2</v>
      </c>
      <c r="DY10" s="55">
        <f t="shared" si="6"/>
        <v>-7.7960466063614663E-3</v>
      </c>
      <c r="DZ10" s="55">
        <f t="shared" si="7"/>
        <v>1.1374634491555088E-2</v>
      </c>
      <c r="EA10" s="55">
        <f t="shared" si="8"/>
        <v>-8.6716265798032523E-3</v>
      </c>
      <c r="EB10" s="55">
        <f t="shared" si="9"/>
        <v>9.0412681003770711E-3</v>
      </c>
      <c r="EC10" s="55">
        <f t="shared" si="10"/>
        <v>-1.0293996726645785E-2</v>
      </c>
      <c r="ED10" s="55">
        <f t="shared" si="11"/>
        <v>-1.1366031649385426E-2</v>
      </c>
      <c r="EE10" s="55">
        <f t="shared" si="12"/>
        <v>1.2449946040493595E-2</v>
      </c>
      <c r="EF10" s="55">
        <f t="shared" si="13"/>
        <v>2.2178789081803295E-3</v>
      </c>
      <c r="EG10" s="55">
        <f t="shared" si="14"/>
        <v>1.5416237525719115E-2</v>
      </c>
      <c r="EH10" s="55">
        <f t="shared" si="25"/>
        <v>1.533456489982284E-2</v>
      </c>
      <c r="EI10" s="55">
        <f t="shared" si="15"/>
        <v>5.3990548628947768E-4</v>
      </c>
      <c r="EJ10" s="55">
        <f t="shared" si="26"/>
        <v>-1.0243085138380426E-2</v>
      </c>
      <c r="EK10" s="55">
        <f t="shared" si="16"/>
        <v>-8.9675956326071265E-3</v>
      </c>
      <c r="EL10" s="55">
        <f t="shared" si="17"/>
        <v>-1.028687907684446E-2</v>
      </c>
      <c r="EM10" s="55">
        <f t="shared" si="18"/>
        <v>-3.7335324277787559E-3</v>
      </c>
      <c r="EN10" s="55">
        <f t="shared" si="19"/>
        <v>-2.6953224277751486E-3</v>
      </c>
      <c r="EO10" s="55">
        <f t="shared" si="20"/>
        <v>7.1951044722497731E-3</v>
      </c>
      <c r="EP10" s="55">
        <f t="shared" si="21"/>
        <v>7.7912325238035122E-3</v>
      </c>
      <c r="EQ10" s="55">
        <f t="shared" si="22"/>
        <v>6.4798827730987059E-3</v>
      </c>
      <c r="ER10" s="55">
        <f t="shared" si="23"/>
        <v>6.3583945449836074E-4</v>
      </c>
      <c r="ES10" s="55">
        <f t="shared" si="24"/>
        <v>-2.7749589804502797E-3</v>
      </c>
      <c r="ET10" s="55">
        <f t="shared" si="27"/>
        <v>1.5577214240652974E-2</v>
      </c>
      <c r="EU10" s="55">
        <f t="shared" si="28"/>
        <v>1.8295849462301398E-2</v>
      </c>
      <c r="EV10" s="55">
        <f t="shared" si="29"/>
        <v>1.4970361430596404E-2</v>
      </c>
      <c r="EW10" s="55">
        <f t="shared" si="30"/>
        <v>-1.3381631080046903E-2</v>
      </c>
      <c r="EX10" s="55">
        <f t="shared" si="31"/>
        <v>-1.3381626089860181E-2</v>
      </c>
    </row>
    <row r="11" spans="1:154" x14ac:dyDescent="0.3">
      <c r="A11" s="13" t="s">
        <v>9</v>
      </c>
      <c r="B11" s="27">
        <v>974568.14664000005</v>
      </c>
      <c r="C11" s="27">
        <v>149.18964027999999</v>
      </c>
      <c r="D11" s="27">
        <v>84393.947505000004</v>
      </c>
      <c r="E11" s="27">
        <v>8696.7008793000005</v>
      </c>
      <c r="F11" s="27">
        <v>8254.7612828000001</v>
      </c>
      <c r="G11" s="27">
        <v>215.29382545000001</v>
      </c>
      <c r="H11" s="27">
        <v>119576.58809</v>
      </c>
      <c r="I11" s="27">
        <v>954.51933492000001</v>
      </c>
      <c r="J11" s="27">
        <v>2914.2323544999999</v>
      </c>
      <c r="K11" s="27">
        <v>2374.7831872000002</v>
      </c>
      <c r="L11" s="40">
        <v>170.01758022000001</v>
      </c>
      <c r="M11" s="40">
        <v>427.28975480000003</v>
      </c>
      <c r="N11" s="40">
        <v>193.94848797</v>
      </c>
      <c r="O11" s="40">
        <v>10638.080737</v>
      </c>
      <c r="P11" s="40">
        <v>7094.7204290999998</v>
      </c>
      <c r="Q11" s="40">
        <v>1.4746502000000002E-3</v>
      </c>
      <c r="R11" s="40">
        <v>4.649516E-4</v>
      </c>
      <c r="S11" s="40">
        <v>4.3256708099999999E-2</v>
      </c>
      <c r="T11" s="40">
        <v>6.8487956000000003E-2</v>
      </c>
      <c r="U11" s="29">
        <v>5.6410433900000001E-2</v>
      </c>
      <c r="V11" s="40">
        <v>35.849140079000001</v>
      </c>
      <c r="W11" s="40">
        <v>1.7558425494000001</v>
      </c>
      <c r="X11" s="40">
        <v>5.2431801876000002</v>
      </c>
      <c r="Y11" s="40">
        <v>1.1158642249999999</v>
      </c>
      <c r="Z11" s="40">
        <v>4.5863185899999999E-2</v>
      </c>
      <c r="AA11" s="40">
        <v>47.148114933000002</v>
      </c>
      <c r="AB11" s="40">
        <v>1988.6694259999999</v>
      </c>
      <c r="AC11" s="40">
        <v>2049.9992788</v>
      </c>
      <c r="AD11" s="40">
        <v>250.68823485999999</v>
      </c>
      <c r="AE11" s="40">
        <v>4978.6298631999998</v>
      </c>
      <c r="AF11" s="40">
        <v>4829.2709883999996</v>
      </c>
      <c r="AG11" s="27"/>
      <c r="AH11" s="29" t="s">
        <v>9</v>
      </c>
      <c r="AI11" s="40">
        <v>137.63049953300001</v>
      </c>
      <c r="AJ11" s="40">
        <v>169.44051033100001</v>
      </c>
      <c r="AK11" s="40">
        <v>956.35626332699997</v>
      </c>
      <c r="AL11" s="40">
        <v>956.35626332699997</v>
      </c>
      <c r="AM11" s="40">
        <v>455.92857655099999</v>
      </c>
      <c r="AN11" s="40">
        <v>9.6396944570299996E-3</v>
      </c>
      <c r="AO11" s="40">
        <v>4.7064489139500003E-2</v>
      </c>
      <c r="AP11" s="40">
        <v>2971.0371213200001</v>
      </c>
      <c r="AQ11" s="40">
        <v>435.15625837300001</v>
      </c>
      <c r="AR11" s="40">
        <v>6001.5024518600003</v>
      </c>
      <c r="AS11" s="40">
        <v>9.26604675893E-5</v>
      </c>
      <c r="AT11" s="40">
        <v>3.70638714705E-4</v>
      </c>
      <c r="AU11" s="40">
        <v>980298.70602799999</v>
      </c>
      <c r="AV11" s="40">
        <v>147.538529017</v>
      </c>
      <c r="AW11" s="40">
        <v>3678.9444893800001</v>
      </c>
      <c r="AX11" s="40">
        <v>234.270312547</v>
      </c>
      <c r="AY11" s="40">
        <v>5.4430433269999998</v>
      </c>
      <c r="AZ11" s="40">
        <v>837.68479909799998</v>
      </c>
      <c r="BA11" s="40">
        <v>14.0727256184</v>
      </c>
      <c r="BB11" s="40">
        <v>4627.9629407700004</v>
      </c>
      <c r="BC11" s="40">
        <v>486.04922962199998</v>
      </c>
      <c r="BD11" s="40">
        <v>4754.3571764300004</v>
      </c>
      <c r="BE11" s="40">
        <v>2038.2796988099999</v>
      </c>
      <c r="BF11" s="40">
        <v>10820.427072500001</v>
      </c>
      <c r="BG11" s="40">
        <v>2368.7713899099999</v>
      </c>
      <c r="BH11" s="40">
        <v>2368.7713899099999</v>
      </c>
      <c r="BI11" s="40">
        <v>2110.6150939099998</v>
      </c>
      <c r="BJ11" s="40">
        <v>1.7075645565299999E-4</v>
      </c>
      <c r="BK11" s="40">
        <v>1.2801637068399999E-3</v>
      </c>
      <c r="BL11" s="40">
        <v>674.91575374700005</v>
      </c>
      <c r="BM11" s="40">
        <v>4266.9229080699997</v>
      </c>
      <c r="BN11" s="40">
        <v>184.33518786600001</v>
      </c>
      <c r="BO11" s="40">
        <v>22.379283005600001</v>
      </c>
      <c r="BP11" s="40">
        <v>1.42602201414E-2</v>
      </c>
      <c r="BQ11" s="40">
        <v>2.8952575681899999E-2</v>
      </c>
      <c r="BR11" s="40">
        <v>181.97824176200001</v>
      </c>
      <c r="BS11" s="40">
        <v>197.656464997</v>
      </c>
      <c r="BT11" s="40">
        <v>149.27493340300001</v>
      </c>
      <c r="BU11" s="40">
        <v>0</v>
      </c>
      <c r="BV11" s="40">
        <v>3.48003490247E-2</v>
      </c>
      <c r="BW11" s="40">
        <v>3.3435649542300001E-2</v>
      </c>
      <c r="BX11" s="40">
        <v>75928.077336500006</v>
      </c>
      <c r="BY11" s="40">
        <v>7761.5393716199997</v>
      </c>
      <c r="BZ11" s="40">
        <v>84364.532461900002</v>
      </c>
      <c r="CA11" s="40">
        <v>0</v>
      </c>
      <c r="CB11" s="40">
        <v>2995.36110973</v>
      </c>
      <c r="CC11" s="40">
        <v>36.350129001200003</v>
      </c>
      <c r="CD11" s="40">
        <v>1.7683694292400001</v>
      </c>
      <c r="CE11" s="40">
        <v>5.2975524163200003</v>
      </c>
      <c r="CF11" s="40">
        <v>1.1311762679299999</v>
      </c>
      <c r="CG11" s="40">
        <v>4.6079340464400001E-2</v>
      </c>
      <c r="CH11" s="40">
        <v>47.742447852200002</v>
      </c>
      <c r="CI11" s="40">
        <v>0.13193137188099999</v>
      </c>
      <c r="CJ11" s="40">
        <v>54762.855392500001</v>
      </c>
      <c r="CK11" s="40">
        <v>4.4211621786100004</v>
      </c>
      <c r="CL11" s="40">
        <v>3.3046594949200001</v>
      </c>
      <c r="CM11" s="40">
        <v>4095.3746894000001</v>
      </c>
      <c r="CN11" s="40">
        <v>1.6425789846600001</v>
      </c>
      <c r="CO11" s="40">
        <v>0</v>
      </c>
      <c r="CP11" s="40">
        <v>3.5938634027199998E-5</v>
      </c>
      <c r="CQ11" s="40">
        <v>0.28321827589699999</v>
      </c>
      <c r="CR11" s="40">
        <v>8660.6454803500001</v>
      </c>
      <c r="CS11" s="40">
        <v>8218.4463529299992</v>
      </c>
      <c r="CT11" s="40">
        <v>442.199127422</v>
      </c>
      <c r="CU11" s="40">
        <v>0</v>
      </c>
      <c r="CV11" s="40">
        <v>1.19937830542E-2</v>
      </c>
      <c r="CW11" s="40">
        <v>973.27372605400001</v>
      </c>
      <c r="CX11" s="40">
        <v>1.2773362966799999</v>
      </c>
      <c r="CY11" s="40">
        <v>623.71781396300003</v>
      </c>
      <c r="CZ11" s="40">
        <v>0.26386263086400003</v>
      </c>
      <c r="DA11" s="40">
        <v>9.8594951707800007</v>
      </c>
      <c r="DB11" s="40">
        <v>2477.24909991</v>
      </c>
      <c r="DC11" s="40">
        <v>478.55567739200001</v>
      </c>
      <c r="DD11" s="40">
        <v>4.2343021717699996</v>
      </c>
      <c r="DE11" s="40">
        <v>23.321434190200002</v>
      </c>
      <c r="DF11" s="40">
        <v>7.90490578768E-2</v>
      </c>
      <c r="DG11" s="40">
        <v>215.773794546</v>
      </c>
      <c r="DH11" s="40">
        <v>30618.435384100001</v>
      </c>
      <c r="DI11" s="40">
        <v>255.65806471400001</v>
      </c>
      <c r="DJ11" s="40">
        <v>0</v>
      </c>
      <c r="DK11" s="40">
        <v>0</v>
      </c>
      <c r="DL11" s="40">
        <v>13756.9515995</v>
      </c>
      <c r="DM11" s="40">
        <v>10902.876592099999</v>
      </c>
      <c r="DN11" s="40">
        <v>3260.6247252100002</v>
      </c>
      <c r="DO11" s="40">
        <v>122440.727063</v>
      </c>
      <c r="DP11" s="40">
        <v>7267.58501884</v>
      </c>
      <c r="DQ11" s="40">
        <v>17378.830611699999</v>
      </c>
      <c r="DS11" s="37">
        <f t="shared" si="0"/>
        <v>7.9999940028360108E-3</v>
      </c>
      <c r="DT11" s="55">
        <f t="shared" si="1"/>
        <v>5.8801012610119425E-3</v>
      </c>
      <c r="DU11" s="55">
        <f t="shared" si="2"/>
        <v>5.7170942191384847E-4</v>
      </c>
      <c r="DV11" s="55">
        <f t="shared" si="3"/>
        <v>-3.485444628391025E-4</v>
      </c>
      <c r="DW11" s="55">
        <f t="shared" si="4"/>
        <v>-4.1458708825803017E-3</v>
      </c>
      <c r="DX11" s="55">
        <f t="shared" si="5"/>
        <v>-4.3992707512533862E-3</v>
      </c>
      <c r="DY11" s="55">
        <f t="shared" si="6"/>
        <v>2.2293676792484655E-3</v>
      </c>
      <c r="DZ11" s="55">
        <f t="shared" si="7"/>
        <v>2.3952338988333429E-2</v>
      </c>
      <c r="EA11" s="55">
        <f t="shared" si="8"/>
        <v>1.9244538479190846E-3</v>
      </c>
      <c r="EB11" s="55">
        <f t="shared" si="9"/>
        <v>1.9492188648679753E-2</v>
      </c>
      <c r="EC11" s="55">
        <f t="shared" si="10"/>
        <v>-2.5315141703897907E-3</v>
      </c>
      <c r="ED11" s="55">
        <f t="shared" si="11"/>
        <v>-3.3941777565195401E-3</v>
      </c>
      <c r="EE11" s="55">
        <f t="shared" si="12"/>
        <v>1.8410232130845344E-2</v>
      </c>
      <c r="EF11" s="55">
        <f t="shared" si="13"/>
        <v>1.9118360064624734E-2</v>
      </c>
      <c r="EG11" s="55">
        <f t="shared" si="14"/>
        <v>2.48913184291806E-2</v>
      </c>
      <c r="EH11" s="55">
        <f t="shared" si="25"/>
        <v>2.4365243347852238E-2</v>
      </c>
      <c r="EI11" s="55">
        <f t="shared" si="15"/>
        <v>8.2789779706398513E-3</v>
      </c>
      <c r="EJ11" s="55">
        <f t="shared" si="26"/>
        <v>-3.5539563810512505E-3</v>
      </c>
      <c r="EK11" s="55">
        <f t="shared" si="16"/>
        <v>-1.0151553048948565E-3</v>
      </c>
      <c r="EL11" s="55">
        <f t="shared" si="17"/>
        <v>-3.6788575351848424E-3</v>
      </c>
      <c r="EM11" s="55">
        <f t="shared" si="18"/>
        <v>5.2073645994416507E-3</v>
      </c>
      <c r="EN11" s="55">
        <f t="shared" si="19"/>
        <v>1.3974921604701882E-2</v>
      </c>
      <c r="EO11" s="55">
        <f t="shared" si="20"/>
        <v>7.1343981522037064E-3</v>
      </c>
      <c r="EP11" s="55">
        <f t="shared" si="21"/>
        <v>1.0370085859072554E-2</v>
      </c>
      <c r="EQ11" s="55">
        <f t="shared" si="22"/>
        <v>1.3722138040584635E-2</v>
      </c>
      <c r="ER11" s="55">
        <f t="shared" si="23"/>
        <v>4.7130298551719685E-3</v>
      </c>
      <c r="ES11" s="55">
        <f t="shared" si="24"/>
        <v>1.2605656027702873E-2</v>
      </c>
      <c r="ET11" s="55">
        <f t="shared" si="27"/>
        <v>2.4946465290506242E-2</v>
      </c>
      <c r="EU11" s="55">
        <f t="shared" si="28"/>
        <v>2.9568700699974051E-2</v>
      </c>
      <c r="EV11" s="55">
        <f t="shared" si="29"/>
        <v>1.9824743098835394E-2</v>
      </c>
      <c r="EW11" s="55">
        <f t="shared" si="30"/>
        <v>-1.2187281617597611E-2</v>
      </c>
      <c r="EX11" s="55">
        <f t="shared" si="31"/>
        <v>-1.2187267720318808E-2</v>
      </c>
    </row>
    <row r="12" spans="1:154" x14ac:dyDescent="0.3">
      <c r="A12" s="13" t="s">
        <v>10</v>
      </c>
      <c r="B12" s="27">
        <v>407560.45588000002</v>
      </c>
      <c r="C12" s="27">
        <v>63.82596822</v>
      </c>
      <c r="D12" s="27">
        <v>36759.962679999997</v>
      </c>
      <c r="E12" s="27">
        <v>4079.2284423999999</v>
      </c>
      <c r="F12" s="27">
        <v>3873.8522376000001</v>
      </c>
      <c r="G12" s="27">
        <v>91.161919330000003</v>
      </c>
      <c r="H12" s="27">
        <v>45513.135282000003</v>
      </c>
      <c r="I12" s="27">
        <v>417.26146303000002</v>
      </c>
      <c r="J12" s="27">
        <v>1123.7018505999999</v>
      </c>
      <c r="K12" s="27">
        <v>1071.7485948999999</v>
      </c>
      <c r="L12" s="40">
        <v>76.284710993999994</v>
      </c>
      <c r="M12" s="40">
        <v>174.30567177</v>
      </c>
      <c r="N12" s="40">
        <v>79.424947638000006</v>
      </c>
      <c r="O12" s="40">
        <v>3980.2479622000001</v>
      </c>
      <c r="P12" s="40">
        <v>2812.3308093999999</v>
      </c>
      <c r="Q12" s="40">
        <v>6.5148499999999993E-4</v>
      </c>
      <c r="R12" s="40">
        <v>2.2384360000000001E-4</v>
      </c>
      <c r="S12" s="40">
        <v>1.9497686899999998E-2</v>
      </c>
      <c r="T12" s="40">
        <v>3.2858139199999997E-2</v>
      </c>
      <c r="U12" s="29">
        <v>2.5103894000000002E-2</v>
      </c>
      <c r="V12" s="40">
        <v>15.015714988999999</v>
      </c>
      <c r="W12" s="40">
        <v>0.81140889429999996</v>
      </c>
      <c r="X12" s="40">
        <v>2.3616927272999999</v>
      </c>
      <c r="Y12" s="40">
        <v>0.48726173340000001</v>
      </c>
      <c r="Z12" s="40">
        <v>2.12661546E-2</v>
      </c>
      <c r="AA12" s="40">
        <v>19.966269264000001</v>
      </c>
      <c r="AB12" s="40">
        <v>792.68137594999996</v>
      </c>
      <c r="AC12" s="40">
        <v>632.82615969999995</v>
      </c>
      <c r="AD12" s="40">
        <v>101.73536611</v>
      </c>
      <c r="AE12" s="40">
        <v>2331.4853926000001</v>
      </c>
      <c r="AF12" s="40">
        <v>2261.5408556000002</v>
      </c>
      <c r="AG12" s="27"/>
      <c r="AH12" s="29" t="s">
        <v>10</v>
      </c>
      <c r="AI12" s="40">
        <v>58.808811814400002</v>
      </c>
      <c r="AJ12" s="40">
        <v>75.731416338299994</v>
      </c>
      <c r="AK12" s="40">
        <v>416.018114287</v>
      </c>
      <c r="AL12" s="40">
        <v>416.018114287</v>
      </c>
      <c r="AM12" s="40">
        <v>203.69404998100001</v>
      </c>
      <c r="AN12" s="40">
        <v>4.2604828094600002E-3</v>
      </c>
      <c r="AO12" s="40">
        <v>2.0801194755199998E-2</v>
      </c>
      <c r="AP12" s="40">
        <v>1136.37871941</v>
      </c>
      <c r="AQ12" s="40">
        <v>176.228306102</v>
      </c>
      <c r="AR12" s="40">
        <v>2694.7156383199999</v>
      </c>
      <c r="AS12" s="40">
        <v>4.44069992725E-5</v>
      </c>
      <c r="AT12" s="40">
        <v>1.7762751759599999E-4</v>
      </c>
      <c r="AU12" s="40">
        <v>408226.42820800003</v>
      </c>
      <c r="AV12" s="40">
        <v>69.029943546200002</v>
      </c>
      <c r="AW12" s="40">
        <v>1721.2944900299999</v>
      </c>
      <c r="AX12" s="40">
        <v>109.60974964</v>
      </c>
      <c r="AY12" s="40">
        <v>2.5466766495300002</v>
      </c>
      <c r="AZ12" s="40">
        <v>391.93390081400003</v>
      </c>
      <c r="BA12" s="40">
        <v>6.5843054527999998</v>
      </c>
      <c r="BB12" s="40">
        <v>1939.32098627</v>
      </c>
      <c r="BC12" s="40">
        <v>224.70966068800001</v>
      </c>
      <c r="BD12" s="40">
        <v>1932.41447935</v>
      </c>
      <c r="BE12" s="40">
        <v>805.41226078600005</v>
      </c>
      <c r="BF12" s="40">
        <v>3676.8893355199998</v>
      </c>
      <c r="BG12" s="40">
        <v>1064.88152485</v>
      </c>
      <c r="BH12" s="40">
        <v>1064.88152485</v>
      </c>
      <c r="BI12" s="40">
        <v>645.12681557400003</v>
      </c>
      <c r="BJ12" s="40">
        <v>7.5824020790800001E-5</v>
      </c>
      <c r="BK12" s="40">
        <v>5.5952001801300004E-4</v>
      </c>
      <c r="BL12" s="40">
        <v>292.08460382099997</v>
      </c>
      <c r="BM12" s="40">
        <v>1435.6428858700001</v>
      </c>
      <c r="BN12" s="40">
        <v>66.753081276800003</v>
      </c>
      <c r="BO12" s="40">
        <v>9.9659970374100002</v>
      </c>
      <c r="BP12" s="40">
        <v>6.3953101153599997E-3</v>
      </c>
      <c r="BQ12" s="40">
        <v>1.2984319910499999E-2</v>
      </c>
      <c r="BR12" s="40">
        <v>58.819661813099998</v>
      </c>
      <c r="BS12" s="40">
        <v>80.2784662408</v>
      </c>
      <c r="BT12" s="40">
        <v>63.541654518599998</v>
      </c>
      <c r="BU12" s="40">
        <v>0</v>
      </c>
      <c r="BV12" s="40">
        <v>1.6620674697000001E-2</v>
      </c>
      <c r="BW12" s="40">
        <v>1.59689329872E-2</v>
      </c>
      <c r="BX12" s="40">
        <v>32859.506292500002</v>
      </c>
      <c r="BY12" s="40">
        <v>3358.97222663</v>
      </c>
      <c r="BZ12" s="40">
        <v>36510.563123</v>
      </c>
      <c r="CA12" s="40">
        <v>0</v>
      </c>
      <c r="CB12" s="40">
        <v>1167.9346036300001</v>
      </c>
      <c r="CC12" s="40">
        <v>15.1114846344</v>
      </c>
      <c r="CD12" s="40">
        <v>0.81463699643200005</v>
      </c>
      <c r="CE12" s="40">
        <v>2.37547573769</v>
      </c>
      <c r="CF12" s="40">
        <v>0.49100580714399999</v>
      </c>
      <c r="CG12" s="40">
        <v>2.1305587945099999E-2</v>
      </c>
      <c r="CH12" s="40">
        <v>20.076743198100001</v>
      </c>
      <c r="CI12" s="40">
        <v>0.118979891889</v>
      </c>
      <c r="CJ12" s="40">
        <v>20188.761506999999</v>
      </c>
      <c r="CK12" s="40">
        <v>2.3327575335800002</v>
      </c>
      <c r="CL12" s="40">
        <v>2.5559072928900002</v>
      </c>
      <c r="CM12" s="40">
        <v>1915.30998967</v>
      </c>
      <c r="CN12" s="40">
        <v>0.78980444561999996</v>
      </c>
      <c r="CO12" s="40">
        <v>0</v>
      </c>
      <c r="CP12" s="40">
        <v>1.6449185588399999E-5</v>
      </c>
      <c r="CQ12" s="40">
        <v>0.17675273459099999</v>
      </c>
      <c r="CR12" s="40">
        <v>4054.6637268999998</v>
      </c>
      <c r="CS12" s="40">
        <v>3849.65469661</v>
      </c>
      <c r="CT12" s="40">
        <v>205.00903029400001</v>
      </c>
      <c r="CU12" s="40">
        <v>0</v>
      </c>
      <c r="CV12" s="40">
        <v>1.08163493306E-2</v>
      </c>
      <c r="CW12" s="40">
        <v>449.36010905199998</v>
      </c>
      <c r="CX12" s="40">
        <v>1.1519415293199999</v>
      </c>
      <c r="CY12" s="40">
        <v>294.34872126400001</v>
      </c>
      <c r="CZ12" s="40">
        <v>0.23795953888099999</v>
      </c>
      <c r="DA12" s="40">
        <v>5.4853580130799999</v>
      </c>
      <c r="DB12" s="40">
        <v>1161.5046153799999</v>
      </c>
      <c r="DC12" s="40">
        <v>338.321725974</v>
      </c>
      <c r="DD12" s="40">
        <v>2.0279472475799998</v>
      </c>
      <c r="DE12" s="40">
        <v>14.1800274787</v>
      </c>
      <c r="DF12" s="40">
        <v>6.3009188447799999E-2</v>
      </c>
      <c r="DG12" s="40">
        <v>90.805592991899999</v>
      </c>
      <c r="DH12" s="40">
        <v>11176.252122800001</v>
      </c>
      <c r="DI12" s="40">
        <v>102.976530641</v>
      </c>
      <c r="DJ12" s="40">
        <v>0</v>
      </c>
      <c r="DK12" s="40">
        <v>0</v>
      </c>
      <c r="DL12" s="40">
        <v>5161.9350428500002</v>
      </c>
      <c r="DM12" s="40">
        <v>4043.21937824</v>
      </c>
      <c r="DN12" s="40">
        <v>1246.34555396</v>
      </c>
      <c r="DO12" s="40">
        <v>46180.052951799997</v>
      </c>
      <c r="DP12" s="40">
        <v>2856.2062718900002</v>
      </c>
      <c r="DQ12" s="40">
        <v>6808.47726461</v>
      </c>
      <c r="DS12" s="37">
        <f t="shared" si="0"/>
        <v>8.0000027070903177E-3</v>
      </c>
      <c r="DT12" s="55">
        <f t="shared" si="1"/>
        <v>1.6340454977704926E-3</v>
      </c>
      <c r="DU12" s="55">
        <f t="shared" si="2"/>
        <v>-4.4545145076375324E-3</v>
      </c>
      <c r="DV12" s="55">
        <f t="shared" si="3"/>
        <v>-6.7845432589540653E-3</v>
      </c>
      <c r="DW12" s="55">
        <f t="shared" si="4"/>
        <v>-6.0219023883711651E-3</v>
      </c>
      <c r="DX12" s="55">
        <f t="shared" si="5"/>
        <v>-6.2463768636130046E-3</v>
      </c>
      <c r="DY12" s="55">
        <f t="shared" si="6"/>
        <v>-3.9087191309578164E-3</v>
      </c>
      <c r="DZ12" s="55">
        <f t="shared" si="7"/>
        <v>1.4653300979327459E-2</v>
      </c>
      <c r="EA12" s="55">
        <f t="shared" si="8"/>
        <v>-2.9797833089384032E-3</v>
      </c>
      <c r="EB12" s="55">
        <f t="shared" si="9"/>
        <v>1.1281345495009447E-2</v>
      </c>
      <c r="EC12" s="55">
        <f t="shared" si="10"/>
        <v>-6.4073515772984741E-3</v>
      </c>
      <c r="ED12" s="55">
        <f t="shared" si="11"/>
        <v>-7.253021588343153E-3</v>
      </c>
      <c r="EE12" s="55">
        <f t="shared" si="12"/>
        <v>1.1030245387177978E-2</v>
      </c>
      <c r="EF12" s="55">
        <f t="shared" si="13"/>
        <v>1.0746228083021579E-2</v>
      </c>
      <c r="EG12" s="55">
        <f t="shared" si="14"/>
        <v>1.5820978149610997E-2</v>
      </c>
      <c r="EH12" s="55">
        <f t="shared" si="25"/>
        <v>1.5601102951100163E-2</v>
      </c>
      <c r="EI12" s="55">
        <f t="shared" si="15"/>
        <v>4.7311049709525808E-4</v>
      </c>
      <c r="EJ12" s="55">
        <f t="shared" si="26"/>
        <v>-8.0819068827520536E-3</v>
      </c>
      <c r="EK12" s="55">
        <f t="shared" si="16"/>
        <v>-6.0549169111951589E-3</v>
      </c>
      <c r="EL12" s="55">
        <f t="shared" si="17"/>
        <v>-8.1724504898316157E-3</v>
      </c>
      <c r="EM12" s="55">
        <f t="shared" si="18"/>
        <v>-1.6816688016610011E-3</v>
      </c>
      <c r="EN12" s="55">
        <f t="shared" si="19"/>
        <v>6.3779610541461629E-3</v>
      </c>
      <c r="EO12" s="55">
        <f t="shared" si="20"/>
        <v>3.9783913569063868E-3</v>
      </c>
      <c r="EP12" s="55">
        <f t="shared" si="21"/>
        <v>5.8360726739237869E-3</v>
      </c>
      <c r="EQ12" s="55">
        <f t="shared" si="22"/>
        <v>7.6839067945572168E-3</v>
      </c>
      <c r="ER12" s="55">
        <f t="shared" si="23"/>
        <v>1.8542771761848801E-3</v>
      </c>
      <c r="ES12" s="55">
        <f t="shared" si="24"/>
        <v>5.5330283609461711E-3</v>
      </c>
      <c r="ET12" s="55">
        <f t="shared" si="27"/>
        <v>1.6060532292363476E-2</v>
      </c>
      <c r="EU12" s="55">
        <f t="shared" si="28"/>
        <v>1.9437653904559482E-2</v>
      </c>
      <c r="EV12" s="55">
        <f t="shared" si="29"/>
        <v>1.2199931827620327E-2</v>
      </c>
      <c r="EW12" s="55">
        <f t="shared" si="30"/>
        <v>-1.3075924285964777E-2</v>
      </c>
      <c r="EX12" s="55">
        <f t="shared" si="31"/>
        <v>-1.307592252443515E-2</v>
      </c>
    </row>
    <row r="13" spans="1:154" x14ac:dyDescent="0.3">
      <c r="A13" s="13" t="s">
        <v>12</v>
      </c>
      <c r="B13" s="27">
        <v>86713.565820999997</v>
      </c>
      <c r="C13" s="27">
        <v>17.907349245999999</v>
      </c>
      <c r="D13" s="27">
        <v>11026.863256000001</v>
      </c>
      <c r="E13" s="27">
        <v>1241.3300991000001</v>
      </c>
      <c r="F13" s="27">
        <v>1179.1918716</v>
      </c>
      <c r="G13" s="27">
        <v>25.130221965</v>
      </c>
      <c r="H13" s="27">
        <v>16514.188996000001</v>
      </c>
      <c r="I13" s="27">
        <v>131.45508333000001</v>
      </c>
      <c r="J13" s="27">
        <v>327.95134726999999</v>
      </c>
      <c r="K13" s="27">
        <v>314.07390619</v>
      </c>
      <c r="L13" s="40">
        <v>24.618965466999999</v>
      </c>
      <c r="M13" s="40">
        <v>55.864014228999999</v>
      </c>
      <c r="N13" s="40">
        <v>31.836864500000001</v>
      </c>
      <c r="O13" s="40">
        <v>1363.0193753000001</v>
      </c>
      <c r="P13" s="40">
        <v>1091.3620373000001</v>
      </c>
      <c r="Q13" s="40">
        <v>1.6324457880000001E-4</v>
      </c>
      <c r="R13" s="40">
        <v>5.9057200000000001E-5</v>
      </c>
      <c r="S13" s="40">
        <v>5.4393054000000003E-3</v>
      </c>
      <c r="T13" s="40">
        <v>8.8161950000000006E-3</v>
      </c>
      <c r="U13" s="29">
        <v>6.4407266999999997E-3</v>
      </c>
      <c r="V13" s="40">
        <v>5.8119874119999997</v>
      </c>
      <c r="W13" s="40">
        <v>0.24199859430000001</v>
      </c>
      <c r="X13" s="40">
        <v>0.75694222389999999</v>
      </c>
      <c r="Y13" s="40">
        <v>0.1699598481</v>
      </c>
      <c r="Z13" s="40">
        <v>6.4057107E-3</v>
      </c>
      <c r="AA13" s="40">
        <v>7.4577245251999997</v>
      </c>
      <c r="AB13" s="40">
        <v>320.85813325999999</v>
      </c>
      <c r="AC13" s="40">
        <v>174.23805131</v>
      </c>
      <c r="AD13" s="40">
        <v>33.585492336000002</v>
      </c>
      <c r="AE13" s="40">
        <v>731.14785974999995</v>
      </c>
      <c r="AF13" s="40">
        <v>709.21344243999999</v>
      </c>
      <c r="AG13" s="27"/>
      <c r="AH13" s="29" t="s">
        <v>12</v>
      </c>
      <c r="AI13" s="40">
        <v>18.410055647099998</v>
      </c>
      <c r="AJ13" s="40">
        <v>24.483008429000002</v>
      </c>
      <c r="AK13" s="40">
        <v>131.382427487</v>
      </c>
      <c r="AL13" s="40">
        <v>131.382427487</v>
      </c>
      <c r="AM13" s="40">
        <v>65.222936116599996</v>
      </c>
      <c r="AN13" s="40">
        <v>1.09765098188E-3</v>
      </c>
      <c r="AO13" s="40">
        <v>5.3591327248600001E-3</v>
      </c>
      <c r="AP13" s="40">
        <v>332.21408979300003</v>
      </c>
      <c r="AQ13" s="40">
        <v>56.681332091800002</v>
      </c>
      <c r="AR13" s="40">
        <v>672.37089007500003</v>
      </c>
      <c r="AS13" s="40">
        <v>1.1732433395600001E-5</v>
      </c>
      <c r="AT13" s="40">
        <v>4.6929559031500003E-5</v>
      </c>
      <c r="AU13" s="40">
        <v>87301.692934100007</v>
      </c>
      <c r="AV13" s="40">
        <v>21.645699878199999</v>
      </c>
      <c r="AW13" s="40">
        <v>539.74647395</v>
      </c>
      <c r="AX13" s="40">
        <v>34.3703693028</v>
      </c>
      <c r="AY13" s="40">
        <v>0.798561968176</v>
      </c>
      <c r="AZ13" s="40">
        <v>122.89861747099999</v>
      </c>
      <c r="BA13" s="40">
        <v>2.0646451315899998</v>
      </c>
      <c r="BB13" s="40">
        <v>578.84071299100003</v>
      </c>
      <c r="BC13" s="40">
        <v>62.298322905699997</v>
      </c>
      <c r="BD13" s="40">
        <v>590.42920225600005</v>
      </c>
      <c r="BE13" s="40">
        <v>326.15610836500002</v>
      </c>
      <c r="BF13" s="40">
        <v>1289.4865158499999</v>
      </c>
      <c r="BG13" s="40">
        <v>312.64049391200001</v>
      </c>
      <c r="BH13" s="40">
        <v>312.64049391200001</v>
      </c>
      <c r="BI13" s="40">
        <v>177.27669282599999</v>
      </c>
      <c r="BJ13" s="40">
        <v>1.9774338161399999E-5</v>
      </c>
      <c r="BK13" s="40">
        <v>1.3981966951300001E-4</v>
      </c>
      <c r="BL13" s="40">
        <v>87.597302555900001</v>
      </c>
      <c r="BM13" s="40">
        <v>496.42168097400003</v>
      </c>
      <c r="BN13" s="40">
        <v>23.388532937200001</v>
      </c>
      <c r="BO13" s="40">
        <v>3.0579284549199999</v>
      </c>
      <c r="BP13" s="40">
        <v>1.7867258023400001E-3</v>
      </c>
      <c r="BQ13" s="40">
        <v>3.62758255262E-3</v>
      </c>
      <c r="BR13" s="40">
        <v>20.1558969648</v>
      </c>
      <c r="BS13" s="40">
        <v>32.254832064299997</v>
      </c>
      <c r="BT13" s="40">
        <v>17.862557093100001</v>
      </c>
      <c r="BU13" s="40">
        <v>0</v>
      </c>
      <c r="BV13" s="40">
        <v>4.4648603184599999E-3</v>
      </c>
      <c r="BW13" s="40">
        <v>4.2897405248100004E-3</v>
      </c>
      <c r="BX13" s="40">
        <v>9854.6897441599995</v>
      </c>
      <c r="BY13" s="40">
        <v>1007.36885776</v>
      </c>
      <c r="BZ13" s="40">
        <v>10949.655904499999</v>
      </c>
      <c r="CA13" s="40">
        <v>0</v>
      </c>
      <c r="CB13" s="40">
        <v>386.39684805100001</v>
      </c>
      <c r="CC13" s="40">
        <v>5.8640133160500003</v>
      </c>
      <c r="CD13" s="40">
        <v>0.244640641603</v>
      </c>
      <c r="CE13" s="40">
        <v>0.76603879145300002</v>
      </c>
      <c r="CF13" s="40">
        <v>0.17209666146499999</v>
      </c>
      <c r="CG13" s="40">
        <v>6.4549429927699999E-3</v>
      </c>
      <c r="CH13" s="40">
        <v>7.5219243204400001</v>
      </c>
      <c r="CI13" s="40">
        <v>1.65626568627E-2</v>
      </c>
      <c r="CJ13" s="40">
        <v>7721.7738990999997</v>
      </c>
      <c r="CK13" s="40">
        <v>0.62653939714600004</v>
      </c>
      <c r="CL13" s="40">
        <v>0.435573073629</v>
      </c>
      <c r="CM13" s="40">
        <v>597.159727729</v>
      </c>
      <c r="CN13" s="40">
        <v>0.23687889394100001</v>
      </c>
      <c r="CO13" s="40">
        <v>0</v>
      </c>
      <c r="CP13" s="40">
        <v>4.62497553421E-6</v>
      </c>
      <c r="CQ13" s="40">
        <v>3.9393285526099997E-2</v>
      </c>
      <c r="CR13" s="40">
        <v>1237.1189531</v>
      </c>
      <c r="CS13" s="40">
        <v>1174.8235771699999</v>
      </c>
      <c r="CT13" s="40">
        <v>62.295375922200002</v>
      </c>
      <c r="CU13" s="40">
        <v>0</v>
      </c>
      <c r="CV13" s="40">
        <v>1.5056813332499999E-3</v>
      </c>
      <c r="CW13" s="40">
        <v>134.43690983400001</v>
      </c>
      <c r="CX13" s="40">
        <v>0.16035658278100001</v>
      </c>
      <c r="CY13" s="40">
        <v>87.733389308699998</v>
      </c>
      <c r="CZ13" s="40">
        <v>3.3125283163900003E-2</v>
      </c>
      <c r="DA13" s="40">
        <v>1.3824540565600001</v>
      </c>
      <c r="DB13" s="40">
        <v>348.72198852499997</v>
      </c>
      <c r="DC13" s="40">
        <v>53.7468155432</v>
      </c>
      <c r="DD13" s="40">
        <v>0.58205555592299996</v>
      </c>
      <c r="DE13" s="40">
        <v>3.2467894780000002</v>
      </c>
      <c r="DF13" s="40">
        <v>1.03278316518E-2</v>
      </c>
      <c r="DG13" s="40">
        <v>25.073837938699999</v>
      </c>
      <c r="DH13" s="40">
        <v>4246.7131366699996</v>
      </c>
      <c r="DI13" s="40">
        <v>34.111210766799999</v>
      </c>
      <c r="DJ13" s="40">
        <v>0</v>
      </c>
      <c r="DK13" s="40">
        <v>0</v>
      </c>
      <c r="DL13" s="40">
        <v>1822.9595947600001</v>
      </c>
      <c r="DM13" s="40">
        <v>1384.9838715599999</v>
      </c>
      <c r="DN13" s="40">
        <v>544.02891220799995</v>
      </c>
      <c r="DO13" s="40">
        <v>16766.540493600001</v>
      </c>
      <c r="DP13" s="40">
        <v>1109.2141130099999</v>
      </c>
      <c r="DQ13" s="40">
        <v>2693.5870743800001</v>
      </c>
      <c r="DS13" s="37">
        <f t="shared" si="0"/>
        <v>8.0000050522220315E-3</v>
      </c>
      <c r="DT13" s="55">
        <f t="shared" si="1"/>
        <v>6.7824118121732196E-3</v>
      </c>
      <c r="DU13" s="55">
        <f t="shared" si="2"/>
        <v>-2.5013279343955963E-3</v>
      </c>
      <c r="DV13" s="55">
        <f t="shared" si="3"/>
        <v>-7.0017510608005942E-3</v>
      </c>
      <c r="DW13" s="55">
        <f t="shared" si="4"/>
        <v>-3.3924465402500915E-3</v>
      </c>
      <c r="DX13" s="55">
        <f t="shared" si="5"/>
        <v>-3.7044814632863224E-3</v>
      </c>
      <c r="DY13" s="55">
        <f t="shared" si="6"/>
        <v>-2.2436740263786889E-3</v>
      </c>
      <c r="DZ13" s="55">
        <f t="shared" si="7"/>
        <v>1.5280889522405498E-2</v>
      </c>
      <c r="EA13" s="55">
        <f t="shared" si="8"/>
        <v>-5.5270470459947349E-4</v>
      </c>
      <c r="EB13" s="55">
        <f t="shared" si="9"/>
        <v>1.2998094255397455E-2</v>
      </c>
      <c r="EC13" s="55">
        <f t="shared" si="10"/>
        <v>-4.5639330417116672E-3</v>
      </c>
      <c r="ED13" s="55">
        <f t="shared" si="11"/>
        <v>-5.5224513061784891E-3</v>
      </c>
      <c r="EE13" s="55">
        <f t="shared" si="12"/>
        <v>1.4630489306579742E-2</v>
      </c>
      <c r="EF13" s="55">
        <f t="shared" si="13"/>
        <v>1.3128414838087967E-2</v>
      </c>
      <c r="EG13" s="55">
        <f t="shared" si="14"/>
        <v>1.6114588433613006E-2</v>
      </c>
      <c r="EH13" s="55">
        <f t="shared" si="25"/>
        <v>1.6357611040022365E-2</v>
      </c>
      <c r="EI13" s="55">
        <f t="shared" si="15"/>
        <v>5.9689847943054705E-3</v>
      </c>
      <c r="EJ13" s="55">
        <f t="shared" si="26"/>
        <v>-6.6919456543824522E-3</v>
      </c>
      <c r="EK13" s="55">
        <f t="shared" si="16"/>
        <v>-4.5956318319614973E-3</v>
      </c>
      <c r="EL13" s="55">
        <f t="shared" si="17"/>
        <v>-6.9864784898701071E-3</v>
      </c>
      <c r="EM13" s="55">
        <f t="shared" si="18"/>
        <v>2.4930427089851206E-3</v>
      </c>
      <c r="EN13" s="55">
        <f t="shared" si="19"/>
        <v>8.9514825759227975E-3</v>
      </c>
      <c r="EO13" s="55">
        <f t="shared" si="20"/>
        <v>1.0917614255745264E-2</v>
      </c>
      <c r="EP13" s="55">
        <f t="shared" si="21"/>
        <v>1.2017518993895875E-2</v>
      </c>
      <c r="EQ13" s="55">
        <f t="shared" si="22"/>
        <v>1.2572459842060719E-2</v>
      </c>
      <c r="ER13" s="55">
        <f t="shared" si="23"/>
        <v>7.6856878300794679E-3</v>
      </c>
      <c r="ES13" s="55">
        <f t="shared" si="24"/>
        <v>8.6084964687373876E-3</v>
      </c>
      <c r="ET13" s="55">
        <f t="shared" si="27"/>
        <v>1.6511892814345282E-2</v>
      </c>
      <c r="EU13" s="55">
        <f t="shared" si="28"/>
        <v>1.7439597683480221E-2</v>
      </c>
      <c r="EV13" s="55">
        <f t="shared" si="29"/>
        <v>1.5653140514974219E-2</v>
      </c>
      <c r="EW13" s="55">
        <f t="shared" si="30"/>
        <v>-1.31621694844657E-2</v>
      </c>
      <c r="EX13" s="55">
        <f t="shared" si="31"/>
        <v>-1.3162151276092987E-2</v>
      </c>
    </row>
    <row r="14" spans="1:154" x14ac:dyDescent="0.3">
      <c r="A14" s="13" t="s">
        <v>13</v>
      </c>
      <c r="B14" s="27">
        <v>519020.73803000001</v>
      </c>
      <c r="C14" s="27">
        <v>99.252686734999997</v>
      </c>
      <c r="D14" s="27">
        <v>66063.404991000003</v>
      </c>
      <c r="E14" s="27">
        <v>6404.8249077999999</v>
      </c>
      <c r="F14" s="27">
        <v>6121.4550159999999</v>
      </c>
      <c r="G14" s="27">
        <v>142.96396338</v>
      </c>
      <c r="H14" s="27">
        <v>56763.324818000001</v>
      </c>
      <c r="I14" s="27">
        <v>670.04879527000003</v>
      </c>
      <c r="J14" s="27">
        <v>1353.8113481</v>
      </c>
      <c r="K14" s="27">
        <v>1772.9146807</v>
      </c>
      <c r="L14" s="40">
        <v>134.517031</v>
      </c>
      <c r="M14" s="40">
        <v>225.12344942999999</v>
      </c>
      <c r="N14" s="40">
        <v>110.39792670999999</v>
      </c>
      <c r="O14" s="40">
        <v>4630.8010844999999</v>
      </c>
      <c r="P14" s="40">
        <v>3492.1164257</v>
      </c>
      <c r="Q14" s="40">
        <v>9.3797879999999996E-4</v>
      </c>
      <c r="R14" s="40">
        <v>3.7741530000000003E-4</v>
      </c>
      <c r="S14" s="40">
        <v>3.2274667399999998E-2</v>
      </c>
      <c r="T14" s="40">
        <v>5.6143266599999998E-2</v>
      </c>
      <c r="U14" s="29">
        <v>3.74028166E-2</v>
      </c>
      <c r="V14" s="40">
        <v>22.644079390000002</v>
      </c>
      <c r="W14" s="40">
        <v>0.91053536690000003</v>
      </c>
      <c r="X14" s="40">
        <v>2.7511447119999999</v>
      </c>
      <c r="Y14" s="40">
        <v>0.60515047710000003</v>
      </c>
      <c r="Z14" s="40">
        <v>2.6052411899999999E-2</v>
      </c>
      <c r="AA14" s="40">
        <v>29.472515503</v>
      </c>
      <c r="AB14" s="40">
        <v>996.12545393000005</v>
      </c>
      <c r="AC14" s="40">
        <v>662.52547776999995</v>
      </c>
      <c r="AD14" s="40">
        <v>130.02544967</v>
      </c>
      <c r="AE14" s="40">
        <v>4424.7470370999999</v>
      </c>
      <c r="AF14" s="40">
        <v>4292.0044932999999</v>
      </c>
      <c r="AG14" s="27"/>
      <c r="AH14" s="29" t="s">
        <v>13</v>
      </c>
      <c r="AI14" s="40">
        <v>92.149064091599996</v>
      </c>
      <c r="AJ14" s="40">
        <v>133.26215004900001</v>
      </c>
      <c r="AK14" s="40">
        <v>666.21761986299998</v>
      </c>
      <c r="AL14" s="40">
        <v>666.21761986299998</v>
      </c>
      <c r="AM14" s="40">
        <v>357.955808542</v>
      </c>
      <c r="AN14" s="40">
        <v>6.3350003880100004E-3</v>
      </c>
      <c r="AO14" s="40">
        <v>3.09297676196E-2</v>
      </c>
      <c r="AP14" s="40">
        <v>1364.6313631099999</v>
      </c>
      <c r="AQ14" s="40">
        <v>227.1687934</v>
      </c>
      <c r="AR14" s="40">
        <v>3711.7976127500001</v>
      </c>
      <c r="AS14" s="40">
        <v>7.4753872539799995E-5</v>
      </c>
      <c r="AT14" s="40">
        <v>2.9901496039900003E-4</v>
      </c>
      <c r="AU14" s="40">
        <v>519596.380725</v>
      </c>
      <c r="AV14" s="40">
        <v>130.97639762200001</v>
      </c>
      <c r="AW14" s="40">
        <v>3265.9532610699998</v>
      </c>
      <c r="AX14" s="40">
        <v>207.97163534800001</v>
      </c>
      <c r="AY14" s="40">
        <v>4.8320218596000002</v>
      </c>
      <c r="AZ14" s="40">
        <v>743.64830952900002</v>
      </c>
      <c r="BA14" s="40">
        <v>12.4929585987</v>
      </c>
      <c r="BB14" s="40">
        <v>2742.5130393499999</v>
      </c>
      <c r="BC14" s="40">
        <v>319.04499960200002</v>
      </c>
      <c r="BD14" s="40">
        <v>2485.7265969599998</v>
      </c>
      <c r="BE14" s="40">
        <v>1009.60628559</v>
      </c>
      <c r="BF14" s="40">
        <v>4171.0027561799998</v>
      </c>
      <c r="BG14" s="40">
        <v>1757.87322477</v>
      </c>
      <c r="BH14" s="40">
        <v>1757.87322477</v>
      </c>
      <c r="BI14" s="40">
        <v>673.25298627400002</v>
      </c>
      <c r="BJ14" s="40">
        <v>1.14861203225E-4</v>
      </c>
      <c r="BK14" s="40">
        <v>7.9389047256600001E-4</v>
      </c>
      <c r="BL14" s="40">
        <v>523.59805960799997</v>
      </c>
      <c r="BM14" s="40">
        <v>1714.3077699200001</v>
      </c>
      <c r="BN14" s="40">
        <v>85.239873761799998</v>
      </c>
      <c r="BO14" s="40">
        <v>17.183909803500001</v>
      </c>
      <c r="BP14" s="40">
        <v>1.0565043475100001E-2</v>
      </c>
      <c r="BQ14" s="40">
        <v>2.14501829208E-2</v>
      </c>
      <c r="BR14" s="40">
        <v>70.960115652499994</v>
      </c>
      <c r="BS14" s="40">
        <v>111.26258439</v>
      </c>
      <c r="BT14" s="40">
        <v>98.6237860074</v>
      </c>
      <c r="BU14" s="40">
        <v>0</v>
      </c>
      <c r="BV14" s="40">
        <v>2.8353020670499999E-2</v>
      </c>
      <c r="BW14" s="40">
        <v>2.7241080708999998E-2</v>
      </c>
      <c r="BX14" s="40">
        <v>58904.801432799999</v>
      </c>
      <c r="BY14" s="40">
        <v>6021.3839467400003</v>
      </c>
      <c r="BZ14" s="40">
        <v>65449.7834391</v>
      </c>
      <c r="CA14" s="40">
        <v>0</v>
      </c>
      <c r="CB14" s="40">
        <v>1524.51387679</v>
      </c>
      <c r="CC14" s="40">
        <v>22.7022193711</v>
      </c>
      <c r="CD14" s="40">
        <v>0.91523686632500001</v>
      </c>
      <c r="CE14" s="40">
        <v>2.7690277448199998</v>
      </c>
      <c r="CF14" s="40">
        <v>0.60948650385400005</v>
      </c>
      <c r="CG14" s="40">
        <v>2.6091253762299999E-2</v>
      </c>
      <c r="CH14" s="40">
        <v>29.536875592200001</v>
      </c>
      <c r="CI14" s="40">
        <v>0.21093013932499999</v>
      </c>
      <c r="CJ14" s="40">
        <v>24453.1422399</v>
      </c>
      <c r="CK14" s="40">
        <v>3.98829152874</v>
      </c>
      <c r="CL14" s="40">
        <v>4.5880989632800002</v>
      </c>
      <c r="CM14" s="40">
        <v>3484.2620602100001</v>
      </c>
      <c r="CN14" s="40">
        <v>1.3698980573999999</v>
      </c>
      <c r="CO14" s="40">
        <v>0</v>
      </c>
      <c r="CP14" s="40">
        <v>2.7870536903699999E-5</v>
      </c>
      <c r="CQ14" s="40">
        <v>0.32391220490900002</v>
      </c>
      <c r="CR14" s="40">
        <v>6354.3086086399999</v>
      </c>
      <c r="CS14" s="40">
        <v>6071.8954383399996</v>
      </c>
      <c r="CT14" s="40">
        <v>282.41317030300002</v>
      </c>
      <c r="CU14" s="40">
        <v>0</v>
      </c>
      <c r="CV14" s="40">
        <v>1.9175441973700001E-2</v>
      </c>
      <c r="CW14" s="40">
        <v>507.72885478699999</v>
      </c>
      <c r="CX14" s="40">
        <v>2.0421843318400001</v>
      </c>
      <c r="CY14" s="40">
        <v>411.57474169</v>
      </c>
      <c r="CZ14" s="40">
        <v>0.42185996320300001</v>
      </c>
      <c r="DA14" s="40">
        <v>9.3199685491899995</v>
      </c>
      <c r="DB14" s="40">
        <v>1618.1319499799999</v>
      </c>
      <c r="DC14" s="40">
        <v>554.86146669100003</v>
      </c>
      <c r="DD14" s="40">
        <v>2.35832382193</v>
      </c>
      <c r="DE14" s="40">
        <v>25.442373939500001</v>
      </c>
      <c r="DF14" s="40">
        <v>0.112814735793</v>
      </c>
      <c r="DG14" s="40">
        <v>142.08679941400001</v>
      </c>
      <c r="DH14" s="40">
        <v>13309.926677199999</v>
      </c>
      <c r="DI14" s="40">
        <v>131.39085061700001</v>
      </c>
      <c r="DJ14" s="40">
        <v>0</v>
      </c>
      <c r="DK14" s="40">
        <v>0</v>
      </c>
      <c r="DL14" s="40">
        <v>6135.2297938600004</v>
      </c>
      <c r="DM14" s="40">
        <v>4691.1920337600004</v>
      </c>
      <c r="DN14" s="40">
        <v>1610.2295222600001</v>
      </c>
      <c r="DO14" s="40">
        <v>57410.490529399998</v>
      </c>
      <c r="DP14" s="40">
        <v>3537.9683242900001</v>
      </c>
      <c r="DQ14" s="40">
        <v>8523.5601766799991</v>
      </c>
      <c r="DS14" s="37">
        <f t="shared" si="0"/>
        <v>7.9999968234396954E-3</v>
      </c>
      <c r="DT14" s="55">
        <f t="shared" si="1"/>
        <v>1.1090938238516297E-3</v>
      </c>
      <c r="DU14" s="55">
        <f t="shared" si="2"/>
        <v>-6.3363597328013211E-3</v>
      </c>
      <c r="DV14" s="55">
        <f t="shared" si="3"/>
        <v>-9.2883730710458957E-3</v>
      </c>
      <c r="DW14" s="55">
        <f t="shared" si="4"/>
        <v>-7.8872256286787266E-3</v>
      </c>
      <c r="DX14" s="55">
        <f t="shared" si="5"/>
        <v>-8.0960453896113845E-3</v>
      </c>
      <c r="DY14" s="55">
        <f t="shared" si="6"/>
        <v>-6.1355599359572228E-3</v>
      </c>
      <c r="DZ14" s="55">
        <f t="shared" si="7"/>
        <v>1.1401124114470071E-2</v>
      </c>
      <c r="EA14" s="55">
        <f t="shared" si="8"/>
        <v>-5.717755832179732E-3</v>
      </c>
      <c r="EB14" s="55">
        <f t="shared" si="9"/>
        <v>7.9922620128611011E-3</v>
      </c>
      <c r="EC14" s="55">
        <f t="shared" si="10"/>
        <v>-8.4840269493742168E-3</v>
      </c>
      <c r="ED14" s="55">
        <f t="shared" si="11"/>
        <v>-9.3287886423838017E-3</v>
      </c>
      <c r="EE14" s="55">
        <f t="shared" si="12"/>
        <v>9.0854327933349525E-3</v>
      </c>
      <c r="EF14" s="55">
        <f t="shared" si="13"/>
        <v>7.8321912898902824E-3</v>
      </c>
      <c r="EG14" s="55">
        <f t="shared" si="14"/>
        <v>1.3041145183743321E-2</v>
      </c>
      <c r="EH14" s="55">
        <f t="shared" si="25"/>
        <v>1.3130117384562554E-2</v>
      </c>
      <c r="EI14" s="55">
        <f t="shared" si="15"/>
        <v>-1.4462878108757583E-3</v>
      </c>
      <c r="EJ14" s="55">
        <f t="shared" si="26"/>
        <v>-9.6616831940835191E-3</v>
      </c>
      <c r="EK14" s="55">
        <f t="shared" si="16"/>
        <v>-8.0385337789723368E-3</v>
      </c>
      <c r="EL14" s="55">
        <f t="shared" si="17"/>
        <v>-9.7814974752467362E-3</v>
      </c>
      <c r="EM14" s="55">
        <f t="shared" si="18"/>
        <v>-3.6908608746326309E-3</v>
      </c>
      <c r="EN14" s="55">
        <f t="shared" si="19"/>
        <v>2.5675577310364786E-3</v>
      </c>
      <c r="EO14" s="55">
        <f t="shared" si="20"/>
        <v>5.1634451509628421E-3</v>
      </c>
      <c r="EP14" s="55">
        <f t="shared" si="21"/>
        <v>6.5002152529444711E-3</v>
      </c>
      <c r="EQ14" s="55">
        <f t="shared" si="22"/>
        <v>7.1652042228886837E-3</v>
      </c>
      <c r="ER14" s="55">
        <f t="shared" si="23"/>
        <v>1.490912336604045E-3</v>
      </c>
      <c r="ES14" s="55">
        <f t="shared" si="24"/>
        <v>2.1837324741910717E-3</v>
      </c>
      <c r="ET14" s="55">
        <f t="shared" si="27"/>
        <v>1.3533266926183025E-2</v>
      </c>
      <c r="EU14" s="55">
        <f t="shared" si="28"/>
        <v>1.6191842976526549E-2</v>
      </c>
      <c r="EV14" s="55">
        <f t="shared" si="29"/>
        <v>1.0501028456085722E-2</v>
      </c>
      <c r="EW14" s="55">
        <f t="shared" si="30"/>
        <v>-1.3305269788097467E-2</v>
      </c>
      <c r="EX14" s="55">
        <f t="shared" si="31"/>
        <v>-1.330527658669647E-2</v>
      </c>
    </row>
    <row r="15" spans="1:154" x14ac:dyDescent="0.3">
      <c r="A15" s="13" t="s">
        <v>14</v>
      </c>
      <c r="B15" s="27">
        <v>286509.55021999998</v>
      </c>
      <c r="C15" s="27">
        <v>60.177723755000002</v>
      </c>
      <c r="D15" s="27">
        <v>39286.246219000001</v>
      </c>
      <c r="E15" s="27">
        <v>3543.6155798999998</v>
      </c>
      <c r="F15" s="27">
        <v>3385.3599776000001</v>
      </c>
      <c r="G15" s="27">
        <v>87.928430973999994</v>
      </c>
      <c r="H15" s="27">
        <v>32775.856035999997</v>
      </c>
      <c r="I15" s="27">
        <v>372.79726546000001</v>
      </c>
      <c r="J15" s="27">
        <v>784.33702233999998</v>
      </c>
      <c r="K15" s="27">
        <v>993.80813486</v>
      </c>
      <c r="L15" s="40">
        <v>71.095335688999995</v>
      </c>
      <c r="M15" s="40">
        <v>127.83271494</v>
      </c>
      <c r="N15" s="40">
        <v>64.266287320000004</v>
      </c>
      <c r="O15" s="40">
        <v>2706.4007348999999</v>
      </c>
      <c r="P15" s="40">
        <v>2015.9912953</v>
      </c>
      <c r="Q15" s="40">
        <v>5.762168E-4</v>
      </c>
      <c r="R15" s="40">
        <v>2.3361479999999999E-4</v>
      </c>
      <c r="S15" s="40">
        <v>1.9263304500000002E-2</v>
      </c>
      <c r="T15" s="40">
        <v>3.4291013699999998E-2</v>
      </c>
      <c r="U15" s="29">
        <v>2.3069645699999999E-2</v>
      </c>
      <c r="V15" s="40">
        <v>12.491700113</v>
      </c>
      <c r="W15" s="40">
        <v>0.52338767890000004</v>
      </c>
      <c r="X15" s="40">
        <v>1.5784461231</v>
      </c>
      <c r="Y15" s="40">
        <v>0.34567410729999998</v>
      </c>
      <c r="Z15" s="40">
        <v>1.4669526699999999E-2</v>
      </c>
      <c r="AA15" s="40">
        <v>16.251842773</v>
      </c>
      <c r="AB15" s="40">
        <v>573.34383918000003</v>
      </c>
      <c r="AC15" s="40">
        <v>392.04649253000002</v>
      </c>
      <c r="AD15" s="40">
        <v>74.039406674000006</v>
      </c>
      <c r="AE15" s="40">
        <v>2389.5694709999998</v>
      </c>
      <c r="AF15" s="40">
        <v>2317.8824163999998</v>
      </c>
      <c r="AG15" s="27"/>
      <c r="AH15" s="29" t="s">
        <v>14</v>
      </c>
      <c r="AI15" s="40">
        <v>49.243121762000001</v>
      </c>
      <c r="AJ15" s="40">
        <v>70.502510121100002</v>
      </c>
      <c r="AK15" s="40">
        <v>370.880977341</v>
      </c>
      <c r="AL15" s="40">
        <v>370.880977341</v>
      </c>
      <c r="AM15" s="40">
        <v>189.29684501200001</v>
      </c>
      <c r="AN15" s="40">
        <v>3.9058118002400001E-3</v>
      </c>
      <c r="AO15" s="40">
        <v>1.9069665846500002E-2</v>
      </c>
      <c r="AP15" s="40">
        <v>790.94173956600002</v>
      </c>
      <c r="AQ15" s="40">
        <v>128.995191968</v>
      </c>
      <c r="AR15" s="40">
        <v>2194.9835520199999</v>
      </c>
      <c r="AS15" s="40">
        <v>4.6283703368100001E-5</v>
      </c>
      <c r="AT15" s="40">
        <v>1.8513606902699999E-4</v>
      </c>
      <c r="AU15" s="40">
        <v>287018.897214</v>
      </c>
      <c r="AV15" s="40">
        <v>70.778108574300006</v>
      </c>
      <c r="AW15" s="40">
        <v>1764.88574853</v>
      </c>
      <c r="AX15" s="40">
        <v>112.385617354</v>
      </c>
      <c r="AY15" s="40">
        <v>2.6111693223499999</v>
      </c>
      <c r="AZ15" s="40">
        <v>401.85935859799997</v>
      </c>
      <c r="BA15" s="40">
        <v>6.7510559420599998</v>
      </c>
      <c r="BB15" s="40">
        <v>1529.91835509</v>
      </c>
      <c r="BC15" s="40">
        <v>194.120990874</v>
      </c>
      <c r="BD15" s="40">
        <v>1408.1713149899999</v>
      </c>
      <c r="BE15" s="40">
        <v>580.53507141199998</v>
      </c>
      <c r="BF15" s="40">
        <v>2438.61402275</v>
      </c>
      <c r="BG15" s="40">
        <v>985.96847581600002</v>
      </c>
      <c r="BH15" s="40">
        <v>985.96847581600002</v>
      </c>
      <c r="BI15" s="40">
        <v>398.60898294499998</v>
      </c>
      <c r="BJ15" s="40">
        <v>7.0978189785999996E-5</v>
      </c>
      <c r="BK15" s="40">
        <v>4.8662221311500002E-4</v>
      </c>
      <c r="BL15" s="40">
        <v>311.74063744599999</v>
      </c>
      <c r="BM15" s="40">
        <v>986.49590374599995</v>
      </c>
      <c r="BN15" s="40">
        <v>48.143458925399997</v>
      </c>
      <c r="BO15" s="40">
        <v>9.3297711586599998</v>
      </c>
      <c r="BP15" s="40">
        <v>6.3086208711600001E-3</v>
      </c>
      <c r="BQ15" s="40">
        <v>1.28083571697E-2</v>
      </c>
      <c r="BR15" s="40">
        <v>40.671006353199999</v>
      </c>
      <c r="BS15" s="40">
        <v>64.684678245399994</v>
      </c>
      <c r="BT15" s="40">
        <v>59.803555917300002</v>
      </c>
      <c r="BU15" s="40">
        <v>0</v>
      </c>
      <c r="BV15" s="40">
        <v>1.7324035967299999E-2</v>
      </c>
      <c r="BW15" s="40">
        <v>1.66446808578E-2</v>
      </c>
      <c r="BX15" s="40">
        <v>35070.809748500003</v>
      </c>
      <c r="BY15" s="40">
        <v>3585.01474297</v>
      </c>
      <c r="BZ15" s="40">
        <v>38967.565128900002</v>
      </c>
      <c r="CA15" s="40">
        <v>0</v>
      </c>
      <c r="CB15" s="40">
        <v>865.37789168200004</v>
      </c>
      <c r="CC15" s="40">
        <v>12.525621945699999</v>
      </c>
      <c r="CD15" s="40">
        <v>0.525951917371</v>
      </c>
      <c r="CE15" s="40">
        <v>1.58799663362</v>
      </c>
      <c r="CF15" s="40">
        <v>0.34795718905700002</v>
      </c>
      <c r="CG15" s="40">
        <v>1.46952404042E-2</v>
      </c>
      <c r="CH15" s="40">
        <v>16.291366522499999</v>
      </c>
      <c r="CI15" s="40">
        <v>0.156042297237</v>
      </c>
      <c r="CJ15" s="40">
        <v>14161.192662400001</v>
      </c>
      <c r="CK15" s="40">
        <v>2.37197004128</v>
      </c>
      <c r="CL15" s="40">
        <v>3.2211310268600002</v>
      </c>
      <c r="CM15" s="40">
        <v>1891.4465443500001</v>
      </c>
      <c r="CN15" s="40">
        <v>0.76346028164000002</v>
      </c>
      <c r="CO15" s="40">
        <v>0</v>
      </c>
      <c r="CP15" s="40">
        <v>1.7440004057599999E-5</v>
      </c>
      <c r="CQ15" s="40">
        <v>0.20753927864800001</v>
      </c>
      <c r="CR15" s="40">
        <v>3517.7110818000001</v>
      </c>
      <c r="CS15" s="40">
        <v>3359.9202946300002</v>
      </c>
      <c r="CT15" s="40">
        <v>157.790787166</v>
      </c>
      <c r="CU15" s="40">
        <v>0</v>
      </c>
      <c r="CV15" s="40">
        <v>1.41856206586E-2</v>
      </c>
      <c r="CW15" s="40">
        <v>291.19362627200002</v>
      </c>
      <c r="CX15" s="40">
        <v>1.51077359077</v>
      </c>
      <c r="CY15" s="40">
        <v>233.23282639199999</v>
      </c>
      <c r="CZ15" s="40">
        <v>0.31208444073699998</v>
      </c>
      <c r="DA15" s="40">
        <v>5.7301087778099999</v>
      </c>
      <c r="DB15" s="40">
        <v>912.09278996</v>
      </c>
      <c r="DC15" s="40">
        <v>391.12122690400003</v>
      </c>
      <c r="DD15" s="40">
        <v>1.39938222072</v>
      </c>
      <c r="DE15" s="40">
        <v>16.187748580299999</v>
      </c>
      <c r="DF15" s="40">
        <v>8.0081497313100006E-2</v>
      </c>
      <c r="DG15" s="40">
        <v>87.445907748500005</v>
      </c>
      <c r="DH15" s="40">
        <v>7734.97334581</v>
      </c>
      <c r="DI15" s="40">
        <v>74.801543297999999</v>
      </c>
      <c r="DJ15" s="40">
        <v>0</v>
      </c>
      <c r="DK15" s="40">
        <v>0</v>
      </c>
      <c r="DL15" s="40">
        <v>3565.0542206800001</v>
      </c>
      <c r="DM15" s="40">
        <v>2740.6481070599998</v>
      </c>
      <c r="DN15" s="40">
        <v>925.57950321700002</v>
      </c>
      <c r="DO15" s="40">
        <v>33134.389780799997</v>
      </c>
      <c r="DP15" s="40">
        <v>2040.70964512</v>
      </c>
      <c r="DQ15" s="40">
        <v>4902.71741716</v>
      </c>
      <c r="DS15" s="37">
        <f t="shared" si="0"/>
        <v>8.0000029874761642E-3</v>
      </c>
      <c r="DT15" s="55">
        <f t="shared" si="1"/>
        <v>1.7777661987494408E-3</v>
      </c>
      <c r="DU15" s="55">
        <f t="shared" si="2"/>
        <v>-6.2177133721996484E-3</v>
      </c>
      <c r="DV15" s="55">
        <f t="shared" si="3"/>
        <v>-8.11177245908201E-3</v>
      </c>
      <c r="DW15" s="55">
        <f t="shared" si="4"/>
        <v>-7.3101885675564016E-3</v>
      </c>
      <c r="DX15" s="55">
        <f t="shared" si="5"/>
        <v>-7.5146168024456299E-3</v>
      </c>
      <c r="DY15" s="55">
        <f t="shared" si="6"/>
        <v>-5.4876815172861292E-3</v>
      </c>
      <c r="DZ15" s="55">
        <f t="shared" si="7"/>
        <v>1.0938958982679098E-2</v>
      </c>
      <c r="EA15" s="55">
        <f t="shared" si="8"/>
        <v>-5.1402955347203657E-3</v>
      </c>
      <c r="EB15" s="55">
        <f t="shared" si="9"/>
        <v>8.4207643371155168E-3</v>
      </c>
      <c r="EC15" s="55">
        <f t="shared" si="10"/>
        <v>-7.8885035944129839E-3</v>
      </c>
      <c r="ED15" s="55">
        <f t="shared" si="11"/>
        <v>-8.338459368041444E-3</v>
      </c>
      <c r="EE15" s="55">
        <f t="shared" si="12"/>
        <v>9.0937365176482557E-3</v>
      </c>
      <c r="EF15" s="55">
        <f t="shared" si="13"/>
        <v>6.5102706698568621E-3</v>
      </c>
      <c r="EG15" s="55">
        <f t="shared" si="14"/>
        <v>1.2654213294567911E-2</v>
      </c>
      <c r="EH15" s="55">
        <f t="shared" si="25"/>
        <v>1.226113916147719E-2</v>
      </c>
      <c r="EI15" s="55">
        <f t="shared" si="15"/>
        <v>-2.0415806019539297E-3</v>
      </c>
      <c r="EJ15" s="55">
        <f t="shared" si="26"/>
        <v>-9.3959269913550126E-3</v>
      </c>
      <c r="EK15" s="55">
        <f t="shared" si="16"/>
        <v>-7.5961244935936348E-3</v>
      </c>
      <c r="EL15" s="55">
        <f t="shared" si="17"/>
        <v>-9.3988727693984555E-3</v>
      </c>
      <c r="EM15" s="55">
        <f t="shared" si="18"/>
        <v>-4.0819028815858999E-3</v>
      </c>
      <c r="EN15" s="55">
        <f t="shared" si="19"/>
        <v>2.7155497164630853E-3</v>
      </c>
      <c r="EO15" s="55">
        <f t="shared" si="20"/>
        <v>4.8993099653954382E-3</v>
      </c>
      <c r="EP15" s="55">
        <f t="shared" si="21"/>
        <v>6.0505774509700778E-3</v>
      </c>
      <c r="EQ15" s="55">
        <f t="shared" si="22"/>
        <v>6.6047230868195219E-3</v>
      </c>
      <c r="ER15" s="55">
        <f t="shared" si="23"/>
        <v>1.7528652918297985E-3</v>
      </c>
      <c r="ES15" s="55">
        <f t="shared" si="24"/>
        <v>2.4319549513278403E-3</v>
      </c>
      <c r="ET15" s="55">
        <f t="shared" si="27"/>
        <v>1.2542617083467563E-2</v>
      </c>
      <c r="EU15" s="55">
        <f t="shared" si="28"/>
        <v>1.6739061667533691E-2</v>
      </c>
      <c r="EV15" s="55">
        <f t="shared" si="29"/>
        <v>1.0293661959714597E-2</v>
      </c>
      <c r="EW15" s="55">
        <f t="shared" si="30"/>
        <v>-1.2679444162219911E-2</v>
      </c>
      <c r="EX15" s="55">
        <f t="shared" si="31"/>
        <v>-1.2679446742270825E-2</v>
      </c>
    </row>
    <row r="16" spans="1:154" x14ac:dyDescent="0.3">
      <c r="A16" s="13" t="s">
        <v>15</v>
      </c>
      <c r="B16" s="27">
        <v>189276.58535000001</v>
      </c>
      <c r="C16" s="27">
        <v>57.664063751999997</v>
      </c>
      <c r="D16" s="27">
        <v>43281.689812999997</v>
      </c>
      <c r="E16" s="27">
        <v>3638.8736647000001</v>
      </c>
      <c r="F16" s="27">
        <v>3501.5826038999999</v>
      </c>
      <c r="G16" s="27">
        <v>82.262690297999995</v>
      </c>
      <c r="H16" s="27">
        <v>22036.870932000002</v>
      </c>
      <c r="I16" s="27">
        <v>384.33484820000001</v>
      </c>
      <c r="J16" s="27">
        <v>571.93898749000004</v>
      </c>
      <c r="K16" s="27">
        <v>1027.3122742</v>
      </c>
      <c r="L16" s="40">
        <v>83.049380130000003</v>
      </c>
      <c r="M16" s="40">
        <v>98.344694684999993</v>
      </c>
      <c r="N16" s="40">
        <v>48.309002094999997</v>
      </c>
      <c r="O16" s="40">
        <v>1687.9049508999999</v>
      </c>
      <c r="P16" s="40">
        <v>1316.8403776</v>
      </c>
      <c r="Q16" s="40">
        <v>4.1988490000000002E-4</v>
      </c>
      <c r="R16" s="40">
        <v>2.0938200000000001E-4</v>
      </c>
      <c r="S16" s="40">
        <v>1.8692846700000001E-2</v>
      </c>
      <c r="T16" s="40">
        <v>3.1712454500000001E-2</v>
      </c>
      <c r="U16" s="29">
        <v>1.8213109500000001E-2</v>
      </c>
      <c r="V16" s="40">
        <v>11.379133178</v>
      </c>
      <c r="W16" s="40">
        <v>0.28661885749999999</v>
      </c>
      <c r="X16" s="40">
        <v>0.9195688555</v>
      </c>
      <c r="Y16" s="40">
        <v>0.22520572420000001</v>
      </c>
      <c r="Z16" s="40">
        <v>1.01746062E-2</v>
      </c>
      <c r="AA16" s="40">
        <v>14.481908560999999</v>
      </c>
      <c r="AB16" s="40">
        <v>372.93271035999999</v>
      </c>
      <c r="AC16" s="40">
        <v>211.11130369</v>
      </c>
      <c r="AD16" s="40">
        <v>55.028868471999999</v>
      </c>
      <c r="AE16" s="40">
        <v>3032.1706648999998</v>
      </c>
      <c r="AF16" s="40">
        <v>2941.2055750999998</v>
      </c>
      <c r="AG16" s="27"/>
      <c r="AH16" s="29" t="s">
        <v>15</v>
      </c>
      <c r="AI16" s="40">
        <v>53.098235882799997</v>
      </c>
      <c r="AJ16" s="40">
        <v>82.2140780326</v>
      </c>
      <c r="AK16" s="40">
        <v>382.097373995</v>
      </c>
      <c r="AL16" s="40">
        <v>382.097373995</v>
      </c>
      <c r="AM16" s="40">
        <v>223.477902258</v>
      </c>
      <c r="AN16" s="40">
        <v>3.1022821376E-3</v>
      </c>
      <c r="AO16" s="40">
        <v>1.5146399355099999E-2</v>
      </c>
      <c r="AP16" s="40">
        <v>579.08304356600001</v>
      </c>
      <c r="AQ16" s="40">
        <v>100.14480866300001</v>
      </c>
      <c r="AR16" s="40">
        <v>1532.4896828799999</v>
      </c>
      <c r="AS16" s="40">
        <v>4.15392246675E-5</v>
      </c>
      <c r="AT16" s="40">
        <v>1.6615753147400001E-4</v>
      </c>
      <c r="AU16" s="40">
        <v>190998.01532000001</v>
      </c>
      <c r="AV16" s="40">
        <v>89.818673595800007</v>
      </c>
      <c r="AW16" s="40">
        <v>2239.6716931300002</v>
      </c>
      <c r="AX16" s="40">
        <v>142.61933004299999</v>
      </c>
      <c r="AY16" s="40">
        <v>3.3136212610400002</v>
      </c>
      <c r="AZ16" s="40">
        <v>509.96672873799997</v>
      </c>
      <c r="BA16" s="40">
        <v>8.56720640178</v>
      </c>
      <c r="BB16" s="40">
        <v>1406.55352128</v>
      </c>
      <c r="BC16" s="40">
        <v>123.220455754</v>
      </c>
      <c r="BD16" s="40">
        <v>1121.45532839</v>
      </c>
      <c r="BE16" s="40">
        <v>378.27678023999999</v>
      </c>
      <c r="BF16" s="40">
        <v>1379.61549771</v>
      </c>
      <c r="BG16" s="40">
        <v>1019.0448949</v>
      </c>
      <c r="BH16" s="40">
        <v>1019.0448949</v>
      </c>
      <c r="BI16" s="40">
        <v>214.24909885</v>
      </c>
      <c r="BJ16" s="40">
        <v>5.8570197760899999E-5</v>
      </c>
      <c r="BK16" s="40">
        <v>3.4687317613100001E-4</v>
      </c>
      <c r="BL16" s="40">
        <v>343.63250516400001</v>
      </c>
      <c r="BM16" s="40">
        <v>625.53705124600003</v>
      </c>
      <c r="BN16" s="40">
        <v>34.761623686699998</v>
      </c>
      <c r="BO16" s="40">
        <v>10.713074470800001</v>
      </c>
      <c r="BP16" s="40">
        <v>6.1301245468099999E-3</v>
      </c>
      <c r="BQ16" s="40">
        <v>1.24460248814E-2</v>
      </c>
      <c r="BR16" s="40">
        <v>25.428681017900001</v>
      </c>
      <c r="BS16" s="40">
        <v>48.632896647000003</v>
      </c>
      <c r="BT16" s="40">
        <v>57.435291180199997</v>
      </c>
      <c r="BU16" s="40">
        <v>0</v>
      </c>
      <c r="BV16" s="40">
        <v>1.6038240030400001E-2</v>
      </c>
      <c r="BW16" s="40">
        <v>1.5409284958400001E-2</v>
      </c>
      <c r="BX16" s="40">
        <v>38658.679065199998</v>
      </c>
      <c r="BY16" s="40">
        <v>3951.7762902300001</v>
      </c>
      <c r="BZ16" s="40">
        <v>42954.087860599997</v>
      </c>
      <c r="CA16" s="40">
        <v>0</v>
      </c>
      <c r="CB16" s="40">
        <v>670.19781594400001</v>
      </c>
      <c r="CC16" s="40">
        <v>11.3790522881</v>
      </c>
      <c r="CD16" s="40">
        <v>0.288894511769</v>
      </c>
      <c r="CE16" s="40">
        <v>0.92777595761800002</v>
      </c>
      <c r="CF16" s="40">
        <v>0.227038516095</v>
      </c>
      <c r="CG16" s="40">
        <v>1.01810778139E-2</v>
      </c>
      <c r="CH16" s="40">
        <v>14.4791567318</v>
      </c>
      <c r="CI16" s="40">
        <v>5.99265167303E-2</v>
      </c>
      <c r="CJ16" s="40">
        <v>8832.4202397200006</v>
      </c>
      <c r="CK16" s="40">
        <v>2.1375042941600002</v>
      </c>
      <c r="CL16" s="40">
        <v>1.65221992449</v>
      </c>
      <c r="CM16" s="40">
        <v>2306.8456589699999</v>
      </c>
      <c r="CN16" s="40">
        <v>0.83909118140200001</v>
      </c>
      <c r="CO16" s="40">
        <v>0</v>
      </c>
      <c r="CP16" s="40">
        <v>1.73962119292E-5</v>
      </c>
      <c r="CQ16" s="40">
        <v>0.15666239191600001</v>
      </c>
      <c r="CR16" s="40">
        <v>3605.0521680000002</v>
      </c>
      <c r="CS16" s="40">
        <v>3468.5101456000002</v>
      </c>
      <c r="CT16" s="40">
        <v>136.54202239700001</v>
      </c>
      <c r="CU16" s="40">
        <v>0</v>
      </c>
      <c r="CV16" s="40">
        <v>5.4478587796300002E-3</v>
      </c>
      <c r="CW16" s="40">
        <v>163.183708279</v>
      </c>
      <c r="CX16" s="40">
        <v>0.58019794694600002</v>
      </c>
      <c r="CY16" s="40">
        <v>196.65729539700001</v>
      </c>
      <c r="CZ16" s="40">
        <v>0.11985320853</v>
      </c>
      <c r="DA16" s="40">
        <v>4.6184184188500002</v>
      </c>
      <c r="DB16" s="40">
        <v>778.62676550000003</v>
      </c>
      <c r="DC16" s="40">
        <v>165.925722202</v>
      </c>
      <c r="DD16" s="40">
        <v>0.72108207168299998</v>
      </c>
      <c r="DE16" s="40">
        <v>12.2674582223</v>
      </c>
      <c r="DF16" s="40">
        <v>3.8855420823800002E-2</v>
      </c>
      <c r="DG16" s="40">
        <v>81.942266004800004</v>
      </c>
      <c r="DH16" s="40">
        <v>4691.0461427</v>
      </c>
      <c r="DI16" s="40">
        <v>56.141758827300002</v>
      </c>
      <c r="DJ16" s="40">
        <v>0</v>
      </c>
      <c r="DK16" s="40">
        <v>0</v>
      </c>
      <c r="DL16" s="40">
        <v>2292.3200894400002</v>
      </c>
      <c r="DM16" s="40">
        <v>1712.4089111799999</v>
      </c>
      <c r="DN16" s="40">
        <v>589.30312227399997</v>
      </c>
      <c r="DO16" s="40">
        <v>22291.060950499999</v>
      </c>
      <c r="DP16" s="40">
        <v>1336.47944074</v>
      </c>
      <c r="DQ16" s="40">
        <v>3220.5918195700001</v>
      </c>
      <c r="DS16" s="37">
        <f t="shared" si="0"/>
        <v>7.999995396928165E-3</v>
      </c>
      <c r="DT16" s="55">
        <f t="shared" si="1"/>
        <v>9.0947856377312716E-3</v>
      </c>
      <c r="DU16" s="55">
        <f t="shared" si="2"/>
        <v>-3.9673334987957E-3</v>
      </c>
      <c r="DV16" s="55">
        <f t="shared" si="3"/>
        <v>-7.5690656676163891E-3</v>
      </c>
      <c r="DW16" s="55">
        <f t="shared" si="4"/>
        <v>-9.2944959942126062E-3</v>
      </c>
      <c r="DX16" s="55">
        <f t="shared" si="5"/>
        <v>-9.4450030289630008E-3</v>
      </c>
      <c r="DY16" s="55">
        <f t="shared" si="6"/>
        <v>-3.8951351097227817E-3</v>
      </c>
      <c r="DZ16" s="55">
        <f t="shared" si="7"/>
        <v>1.1534760052112722E-2</v>
      </c>
      <c r="EA16" s="55">
        <f t="shared" si="8"/>
        <v>-5.8216792348626074E-3</v>
      </c>
      <c r="EB16" s="55">
        <f t="shared" si="9"/>
        <v>1.2490940873522595E-2</v>
      </c>
      <c r="EC16" s="55">
        <f t="shared" si="10"/>
        <v>-8.047581546164315E-3</v>
      </c>
      <c r="ED16" s="55">
        <f t="shared" si="11"/>
        <v>-1.0057896833094679E-2</v>
      </c>
      <c r="EE16" s="55">
        <f t="shared" si="12"/>
        <v>1.8304129000204981E-2</v>
      </c>
      <c r="EF16" s="55">
        <f t="shared" si="13"/>
        <v>6.704641742817723E-3</v>
      </c>
      <c r="EG16" s="55">
        <f t="shared" si="14"/>
        <v>1.4517381601928687E-2</v>
      </c>
      <c r="EH16" s="55">
        <f t="shared" si="25"/>
        <v>1.4913776547308662E-2</v>
      </c>
      <c r="EI16" s="55">
        <f t="shared" si="15"/>
        <v>7.0368946849481756E-3</v>
      </c>
      <c r="EJ16" s="55">
        <f t="shared" si="26"/>
        <v>-8.0486568019218999E-3</v>
      </c>
      <c r="EK16" s="55">
        <f t="shared" si="16"/>
        <v>-6.2428839043548474E-3</v>
      </c>
      <c r="EL16" s="55">
        <f t="shared" si="17"/>
        <v>-8.3541156109501417E-3</v>
      </c>
      <c r="EM16" s="55">
        <f t="shared" si="18"/>
        <v>1.9530982724282595E-3</v>
      </c>
      <c r="EN16" s="55">
        <f t="shared" si="19"/>
        <v>-7.1086170391201098E-6</v>
      </c>
      <c r="EO16" s="55">
        <f t="shared" si="20"/>
        <v>7.9396529902084501E-3</v>
      </c>
      <c r="EP16" s="55">
        <f t="shared" si="21"/>
        <v>8.9249457165853537E-3</v>
      </c>
      <c r="EQ16" s="55">
        <f t="shared" si="22"/>
        <v>8.1383006649170739E-3</v>
      </c>
      <c r="ER16" s="55">
        <f t="shared" si="23"/>
        <v>6.3605546718844923E-4</v>
      </c>
      <c r="ES16" s="55">
        <f t="shared" si="24"/>
        <v>-1.9001840733962348E-4</v>
      </c>
      <c r="ET16" s="55">
        <f t="shared" si="27"/>
        <v>1.4329850215716557E-2</v>
      </c>
      <c r="EU16" s="55">
        <f t="shared" si="28"/>
        <v>1.4863226673108874E-2</v>
      </c>
      <c r="EV16" s="55">
        <f t="shared" si="29"/>
        <v>2.0223755025351248E-2</v>
      </c>
      <c r="EW16" s="55">
        <f t="shared" si="30"/>
        <v>-1.2602658607819398E-2</v>
      </c>
      <c r="EX16" s="55">
        <f t="shared" si="31"/>
        <v>-1.2602653768912222E-2</v>
      </c>
    </row>
    <row r="17" spans="1:154" x14ac:dyDescent="0.3">
      <c r="A17" s="13" t="s">
        <v>16</v>
      </c>
      <c r="B17" s="27">
        <v>134143.47299000001</v>
      </c>
      <c r="C17" s="27">
        <v>41.068408531000003</v>
      </c>
      <c r="D17" s="27">
        <v>32181.367319000001</v>
      </c>
      <c r="E17" s="27">
        <v>2809.5862468999999</v>
      </c>
      <c r="F17" s="27">
        <v>2705.8830905</v>
      </c>
      <c r="G17" s="27">
        <v>58.800232444999999</v>
      </c>
      <c r="H17" s="27">
        <v>13691.371016999999</v>
      </c>
      <c r="I17" s="27">
        <v>280.96350905000003</v>
      </c>
      <c r="J17" s="27">
        <v>365.10554908</v>
      </c>
      <c r="K17" s="27">
        <v>774.41042060999996</v>
      </c>
      <c r="L17" s="40">
        <v>63.613288515000001</v>
      </c>
      <c r="M17" s="40">
        <v>52.974511948</v>
      </c>
      <c r="N17" s="40">
        <v>29.449605175999999</v>
      </c>
      <c r="O17" s="40">
        <v>1065.0824563000001</v>
      </c>
      <c r="P17" s="40">
        <v>761.61972392999996</v>
      </c>
      <c r="Q17" s="40">
        <v>2.6308149999999998E-4</v>
      </c>
      <c r="R17" s="40">
        <v>1.580028E-4</v>
      </c>
      <c r="S17" s="40">
        <v>1.37712279E-2</v>
      </c>
      <c r="T17" s="40">
        <v>2.4023786200000001E-2</v>
      </c>
      <c r="U17" s="29">
        <v>1.21612163E-2</v>
      </c>
      <c r="V17" s="40">
        <v>7.6672369476000002</v>
      </c>
      <c r="W17" s="40">
        <v>0.1994100456</v>
      </c>
      <c r="X17" s="40">
        <v>0.60895724139999996</v>
      </c>
      <c r="Y17" s="40">
        <v>0.14395544760000001</v>
      </c>
      <c r="Z17" s="40">
        <v>7.4253278999999997E-3</v>
      </c>
      <c r="AA17" s="40">
        <v>9.8569426924000005</v>
      </c>
      <c r="AB17" s="40">
        <v>214.51423557999999</v>
      </c>
      <c r="AC17" s="40">
        <v>157.16090077000001</v>
      </c>
      <c r="AD17" s="40">
        <v>28.672717673000001</v>
      </c>
      <c r="AE17" s="40">
        <v>2383.3977006999999</v>
      </c>
      <c r="AF17" s="40">
        <v>2311.8957448000001</v>
      </c>
      <c r="AG17" s="27"/>
      <c r="AH17" s="29" t="s">
        <v>16</v>
      </c>
      <c r="AI17" s="40">
        <v>37.164799578100002</v>
      </c>
      <c r="AJ17" s="40">
        <v>62.817070145499997</v>
      </c>
      <c r="AK17" s="40">
        <v>278.04624745299998</v>
      </c>
      <c r="AL17" s="40">
        <v>278.04624745299998</v>
      </c>
      <c r="AM17" s="40">
        <v>171.06513722899999</v>
      </c>
      <c r="AN17" s="40">
        <v>2.0513216234799999E-3</v>
      </c>
      <c r="AO17" s="40">
        <v>1.0015260900500001E-2</v>
      </c>
      <c r="AP17" s="40">
        <v>366.58175958700002</v>
      </c>
      <c r="AQ17" s="40">
        <v>53.3092983843</v>
      </c>
      <c r="AR17" s="40">
        <v>947.98923687700005</v>
      </c>
      <c r="AS17" s="40">
        <v>3.1215373126799998E-5</v>
      </c>
      <c r="AT17" s="40">
        <v>1.2486076004299999E-4</v>
      </c>
      <c r="AU17" s="40">
        <v>134013.96927199999</v>
      </c>
      <c r="AV17" s="40">
        <v>70.488586418400004</v>
      </c>
      <c r="AW17" s="40">
        <v>1757.66467457</v>
      </c>
      <c r="AX17" s="40">
        <v>111.92575423300001</v>
      </c>
      <c r="AY17" s="40">
        <v>2.60048862371</v>
      </c>
      <c r="AZ17" s="40">
        <v>400.21523680400003</v>
      </c>
      <c r="BA17" s="40">
        <v>6.7234299539800002</v>
      </c>
      <c r="BB17" s="40">
        <v>891.28681238499996</v>
      </c>
      <c r="BC17" s="40">
        <v>79.002234889500002</v>
      </c>
      <c r="BD17" s="40">
        <v>600.42190011900004</v>
      </c>
      <c r="BE17" s="40">
        <v>216.992275732</v>
      </c>
      <c r="BF17" s="40">
        <v>893.90851284799999</v>
      </c>
      <c r="BG17" s="40">
        <v>765.31276557700005</v>
      </c>
      <c r="BH17" s="40">
        <v>765.31276557700005</v>
      </c>
      <c r="BI17" s="40">
        <v>159.33499418100001</v>
      </c>
      <c r="BJ17" s="40">
        <v>3.9888921570000001E-5</v>
      </c>
      <c r="BK17" s="40">
        <v>2.08486096944E-4</v>
      </c>
      <c r="BL17" s="40">
        <v>254.24870069599999</v>
      </c>
      <c r="BM17" s="40">
        <v>384.62234940600001</v>
      </c>
      <c r="BN17" s="40">
        <v>19.776324171900001</v>
      </c>
      <c r="BO17" s="40">
        <v>8.1812262167400007</v>
      </c>
      <c r="BP17" s="40">
        <v>4.4922414645299997E-3</v>
      </c>
      <c r="BQ17" s="40">
        <v>9.1205637923900008E-3</v>
      </c>
      <c r="BR17" s="40">
        <v>14.6537648136</v>
      </c>
      <c r="BS17" s="40">
        <v>29.4905258804</v>
      </c>
      <c r="BT17" s="40">
        <v>40.633840834200001</v>
      </c>
      <c r="BU17" s="40">
        <v>0</v>
      </c>
      <c r="BV17" s="40">
        <v>1.21012392401E-2</v>
      </c>
      <c r="BW17" s="40">
        <v>1.16266872248E-2</v>
      </c>
      <c r="BX17" s="40">
        <v>28602.996117800001</v>
      </c>
      <c r="BY17" s="40">
        <v>2923.8619472599999</v>
      </c>
      <c r="BZ17" s="40">
        <v>31781.106765699999</v>
      </c>
      <c r="CA17" s="40">
        <v>0</v>
      </c>
      <c r="CB17" s="40">
        <v>387.15838702500002</v>
      </c>
      <c r="CC17" s="40">
        <v>7.6290877578099998</v>
      </c>
      <c r="CD17" s="40">
        <v>0.20019888593599999</v>
      </c>
      <c r="CE17" s="40">
        <v>0.61176814740100005</v>
      </c>
      <c r="CF17" s="40">
        <v>0.14445026497899999</v>
      </c>
      <c r="CG17" s="40">
        <v>7.4029660356800002E-3</v>
      </c>
      <c r="CH17" s="40">
        <v>9.8076639189999995</v>
      </c>
      <c r="CI17" s="40">
        <v>5.1370771525100001E-2</v>
      </c>
      <c r="CJ17" s="40">
        <v>5432.2443192000001</v>
      </c>
      <c r="CK17" s="40">
        <v>1.6831164252099999</v>
      </c>
      <c r="CL17" s="40">
        <v>1.37319889174</v>
      </c>
      <c r="CM17" s="40">
        <v>1804.4697673600001</v>
      </c>
      <c r="CN17" s="40">
        <v>0.65532081967800004</v>
      </c>
      <c r="CO17" s="40">
        <v>0</v>
      </c>
      <c r="CP17" s="40">
        <v>1.3372700805200001E-5</v>
      </c>
      <c r="CQ17" s="40">
        <v>0.126300987935</v>
      </c>
      <c r="CR17" s="40">
        <v>2777.201235</v>
      </c>
      <c r="CS17" s="40">
        <v>2674.3626386800001</v>
      </c>
      <c r="CT17" s="40">
        <v>102.83859631599999</v>
      </c>
      <c r="CU17" s="40">
        <v>0</v>
      </c>
      <c r="CV17" s="40">
        <v>4.6700872699600004E-3</v>
      </c>
      <c r="CW17" s="40">
        <v>114.097589954</v>
      </c>
      <c r="CX17" s="40">
        <v>0.49736437864400002</v>
      </c>
      <c r="CY17" s="40">
        <v>148.82169716199999</v>
      </c>
      <c r="CZ17" s="40">
        <v>0.102741697504</v>
      </c>
      <c r="DA17" s="40">
        <v>3.65701423954</v>
      </c>
      <c r="DB17" s="40">
        <v>588.42707481900004</v>
      </c>
      <c r="DC17" s="40">
        <v>137.824003358</v>
      </c>
      <c r="DD17" s="40">
        <v>0.51183049102400002</v>
      </c>
      <c r="DE17" s="40">
        <v>9.8511142073600002</v>
      </c>
      <c r="DF17" s="40">
        <v>3.24663924999E-2</v>
      </c>
      <c r="DG17" s="40">
        <v>58.184854086400001</v>
      </c>
      <c r="DH17" s="40">
        <v>2916.5978065999998</v>
      </c>
      <c r="DI17" s="40">
        <v>28.9269546827</v>
      </c>
      <c r="DJ17" s="40">
        <v>0</v>
      </c>
      <c r="DK17" s="40">
        <v>0</v>
      </c>
      <c r="DL17" s="40">
        <v>1419.4388783300001</v>
      </c>
      <c r="DM17" s="40">
        <v>1076.8535304500001</v>
      </c>
      <c r="DN17" s="40">
        <v>330.62599903900002</v>
      </c>
      <c r="DO17" s="40">
        <v>13793.405477300001</v>
      </c>
      <c r="DP17" s="40">
        <v>770.15714654400006</v>
      </c>
      <c r="DQ17" s="40">
        <v>1837.3192643299999</v>
      </c>
      <c r="DS17" s="37">
        <f t="shared" si="0"/>
        <v>7.9999951722874493E-3</v>
      </c>
      <c r="DT17" s="55">
        <f t="shared" si="1"/>
        <v>-9.654119959282393E-4</v>
      </c>
      <c r="DU17" s="55">
        <f t="shared" si="2"/>
        <v>-1.0581556781582461E-2</v>
      </c>
      <c r="DV17" s="55">
        <f t="shared" si="3"/>
        <v>-1.2437649069798442E-2</v>
      </c>
      <c r="DW17" s="55">
        <f t="shared" si="4"/>
        <v>-1.1526612481012954E-2</v>
      </c>
      <c r="DX17" s="55">
        <f t="shared" si="5"/>
        <v>-1.1648859453929846E-2</v>
      </c>
      <c r="DY17" s="55">
        <f t="shared" si="6"/>
        <v>-1.0465576971580924E-2</v>
      </c>
      <c r="DZ17" s="55">
        <f t="shared" si="7"/>
        <v>7.4524647804306322E-3</v>
      </c>
      <c r="EA17" s="55">
        <f t="shared" si="8"/>
        <v>-1.0383062223503537E-2</v>
      </c>
      <c r="EB17" s="55">
        <f t="shared" si="9"/>
        <v>4.0432431408391426E-3</v>
      </c>
      <c r="EC17" s="55">
        <f t="shared" si="10"/>
        <v>-1.1747846866308597E-2</v>
      </c>
      <c r="ED17" s="55">
        <f t="shared" si="11"/>
        <v>-1.2516541560530319E-2</v>
      </c>
      <c r="EE17" s="55">
        <f t="shared" si="12"/>
        <v>6.3197644298946575E-3</v>
      </c>
      <c r="EF17" s="55">
        <f t="shared" si="13"/>
        <v>1.3895162313873625E-3</v>
      </c>
      <c r="EG17" s="55">
        <f t="shared" si="14"/>
        <v>1.1051796112473441E-2</v>
      </c>
      <c r="EH17" s="55">
        <f t="shared" si="25"/>
        <v>1.1209560815923357E-2</v>
      </c>
      <c r="EI17" s="55">
        <f t="shared" si="15"/>
        <v>-5.0698383611160903E-3</v>
      </c>
      <c r="EJ17" s="55">
        <f t="shared" si="26"/>
        <v>-1.2193877767988881E-2</v>
      </c>
      <c r="EK17" s="55">
        <f t="shared" si="16"/>
        <v>-1.1503886525616139E-2</v>
      </c>
      <c r="EL17" s="55">
        <f t="shared" si="17"/>
        <v>-1.2315283387761781E-2</v>
      </c>
      <c r="EM17" s="55">
        <f t="shared" si="18"/>
        <v>-7.7816045439466838E-3</v>
      </c>
      <c r="EN17" s="55">
        <f t="shared" si="19"/>
        <v>-4.9756111687590194E-3</v>
      </c>
      <c r="EO17" s="55">
        <f t="shared" si="20"/>
        <v>3.9558705963206034E-3</v>
      </c>
      <c r="EP17" s="55">
        <f t="shared" si="21"/>
        <v>4.6159332871020375E-3</v>
      </c>
      <c r="EQ17" s="55">
        <f t="shared" si="22"/>
        <v>3.4372952691231031E-3</v>
      </c>
      <c r="ER17" s="55">
        <f t="shared" si="23"/>
        <v>-3.0115659026989918E-3</v>
      </c>
      <c r="ES17" s="55">
        <f t="shared" si="24"/>
        <v>-4.9993973727773117E-3</v>
      </c>
      <c r="ET17" s="55">
        <f t="shared" si="27"/>
        <v>1.1551868086049964E-2</v>
      </c>
      <c r="EU17" s="55">
        <f t="shared" si="28"/>
        <v>1.3833551477168726E-2</v>
      </c>
      <c r="EV17" s="55">
        <f t="shared" si="29"/>
        <v>8.8668612651044264E-3</v>
      </c>
      <c r="EW17" s="55">
        <f t="shared" si="30"/>
        <v>-1.4172846641158168E-2</v>
      </c>
      <c r="EX17" s="55">
        <f t="shared" si="31"/>
        <v>-1.4172853896638275E-2</v>
      </c>
    </row>
    <row r="18" spans="1:154" x14ac:dyDescent="0.3">
      <c r="A18" s="13" t="s">
        <v>17</v>
      </c>
      <c r="B18" s="27">
        <v>171074.62523999999</v>
      </c>
      <c r="C18" s="27">
        <v>31.488633813</v>
      </c>
      <c r="D18" s="27">
        <v>20499.282630999998</v>
      </c>
      <c r="E18" s="27">
        <v>2071.7397712000002</v>
      </c>
      <c r="F18" s="27">
        <v>1974.5128414000001</v>
      </c>
      <c r="G18" s="27">
        <v>45.708161414000003</v>
      </c>
      <c r="H18" s="27">
        <v>24000.190433</v>
      </c>
      <c r="I18" s="27">
        <v>227.12895921</v>
      </c>
      <c r="J18" s="27">
        <v>557.04333140000006</v>
      </c>
      <c r="K18" s="27">
        <v>582.32363421000002</v>
      </c>
      <c r="L18" s="40">
        <v>43.668146305999997</v>
      </c>
      <c r="M18" s="40">
        <v>88.259544984000001</v>
      </c>
      <c r="N18" s="40">
        <v>43.438973044999997</v>
      </c>
      <c r="O18" s="40">
        <v>2037.6626941</v>
      </c>
      <c r="P18" s="40">
        <v>1492.5704037</v>
      </c>
      <c r="Q18" s="40">
        <v>3.1526194400000003E-4</v>
      </c>
      <c r="R18" s="40">
        <v>1.189745E-4</v>
      </c>
      <c r="S18" s="40">
        <v>1.01411413E-2</v>
      </c>
      <c r="T18" s="40">
        <v>1.76105506E-2</v>
      </c>
      <c r="U18" s="29">
        <v>1.23307964E-2</v>
      </c>
      <c r="V18" s="40">
        <v>8.3852068498999994</v>
      </c>
      <c r="W18" s="40">
        <v>0.347940262</v>
      </c>
      <c r="X18" s="40">
        <v>1.0654357753000001</v>
      </c>
      <c r="Y18" s="40">
        <v>0.23570701090000001</v>
      </c>
      <c r="Z18" s="40">
        <v>9.5053198000000002E-3</v>
      </c>
      <c r="AA18" s="40">
        <v>10.91588144</v>
      </c>
      <c r="AB18" s="40">
        <v>426.64952160000001</v>
      </c>
      <c r="AC18" s="40">
        <v>312.37961282999999</v>
      </c>
      <c r="AD18" s="40">
        <v>51.705475073000002</v>
      </c>
      <c r="AE18" s="40">
        <v>1317.472471</v>
      </c>
      <c r="AF18" s="40">
        <v>1277.9482877999999</v>
      </c>
      <c r="AG18" s="27"/>
      <c r="AH18" s="29" t="s">
        <v>17</v>
      </c>
      <c r="AI18" s="40">
        <v>31.547298184900001</v>
      </c>
      <c r="AJ18" s="40">
        <v>43.381257915399999</v>
      </c>
      <c r="AK18" s="40">
        <v>226.87859548200001</v>
      </c>
      <c r="AL18" s="40">
        <v>226.87859548200001</v>
      </c>
      <c r="AM18" s="40">
        <v>114.86395637699999</v>
      </c>
      <c r="AN18" s="40">
        <v>2.0991355428099999E-3</v>
      </c>
      <c r="AO18" s="40">
        <v>1.02487157779E-2</v>
      </c>
      <c r="AP18" s="40">
        <v>566.19281983799999</v>
      </c>
      <c r="AQ18" s="40">
        <v>89.828075941600005</v>
      </c>
      <c r="AR18" s="40">
        <v>1348.8501149599999</v>
      </c>
      <c r="AS18" s="40">
        <v>2.3620580179299999E-5</v>
      </c>
      <c r="AT18" s="40">
        <v>9.4482390460600004E-5</v>
      </c>
      <c r="AU18" s="40">
        <v>172427.81984700001</v>
      </c>
      <c r="AV18" s="40">
        <v>38.995515757</v>
      </c>
      <c r="AW18" s="40">
        <v>972.37178910600005</v>
      </c>
      <c r="AX18" s="40">
        <v>61.919349182399998</v>
      </c>
      <c r="AY18" s="40">
        <v>1.4386356792699999</v>
      </c>
      <c r="AZ18" s="40">
        <v>221.40622967799999</v>
      </c>
      <c r="BA18" s="40">
        <v>3.7195215512800002</v>
      </c>
      <c r="BB18" s="40">
        <v>1001.6641527100001</v>
      </c>
      <c r="BC18" s="40">
        <v>116.91258214</v>
      </c>
      <c r="BD18" s="40">
        <v>971.90248356300003</v>
      </c>
      <c r="BE18" s="40">
        <v>435.89236681800003</v>
      </c>
      <c r="BF18" s="40">
        <v>1920.44758047</v>
      </c>
      <c r="BG18" s="40">
        <v>579.27323174900005</v>
      </c>
      <c r="BH18" s="40">
        <v>579.27323174900005</v>
      </c>
      <c r="BI18" s="40">
        <v>319.72483867099999</v>
      </c>
      <c r="BJ18" s="40">
        <v>3.76503213516E-5</v>
      </c>
      <c r="BK18" s="40">
        <v>2.7042824030000003E-4</v>
      </c>
      <c r="BL18" s="40">
        <v>163.03326947799999</v>
      </c>
      <c r="BM18" s="40">
        <v>754.39948263300005</v>
      </c>
      <c r="BN18" s="40">
        <v>35.212649053900002</v>
      </c>
      <c r="BO18" s="40">
        <v>5.5476532627599999</v>
      </c>
      <c r="BP18" s="40">
        <v>3.3305354738E-3</v>
      </c>
      <c r="BQ18" s="40">
        <v>6.7620008576000003E-3</v>
      </c>
      <c r="BR18" s="40">
        <v>31.081977088199999</v>
      </c>
      <c r="BS18" s="40">
        <v>44.126013679800003</v>
      </c>
      <c r="BT18" s="40">
        <v>31.417345167899999</v>
      </c>
      <c r="BU18" s="40">
        <v>0</v>
      </c>
      <c r="BV18" s="40">
        <v>8.9139898025200007E-3</v>
      </c>
      <c r="BW18" s="40">
        <v>8.5644203475599995E-3</v>
      </c>
      <c r="BX18" s="40">
        <v>18341.251390699999</v>
      </c>
      <c r="BY18" s="40">
        <v>1874.8832614800001</v>
      </c>
      <c r="BZ18" s="40">
        <v>20379.167921600001</v>
      </c>
      <c r="CA18" s="40">
        <v>0</v>
      </c>
      <c r="CB18" s="40">
        <v>605.50959754099995</v>
      </c>
      <c r="CC18" s="40">
        <v>8.4684178243799995</v>
      </c>
      <c r="CD18" s="40">
        <v>0.35218153751199999</v>
      </c>
      <c r="CE18" s="40">
        <v>1.0802076381100001</v>
      </c>
      <c r="CF18" s="40">
        <v>0.239201602791</v>
      </c>
      <c r="CG18" s="40">
        <v>9.5820745637499993E-3</v>
      </c>
      <c r="CH18" s="40">
        <v>11.017356316500001</v>
      </c>
      <c r="CI18" s="40">
        <v>7.1549311497299997E-2</v>
      </c>
      <c r="CJ18" s="40">
        <v>10798.352963400001</v>
      </c>
      <c r="CK18" s="40">
        <v>1.2748315424100001</v>
      </c>
      <c r="CL18" s="40">
        <v>1.52033197562</v>
      </c>
      <c r="CM18" s="40">
        <v>1056.34584384</v>
      </c>
      <c r="CN18" s="40">
        <v>0.42678648070699998</v>
      </c>
      <c r="CO18" s="40">
        <v>0</v>
      </c>
      <c r="CP18" s="40">
        <v>8.5752351405699995E-6</v>
      </c>
      <c r="CQ18" s="40">
        <v>0.103199937179</v>
      </c>
      <c r="CR18" s="40">
        <v>2062.5472811</v>
      </c>
      <c r="CS18" s="40">
        <v>1965.1320473200001</v>
      </c>
      <c r="CT18" s="40">
        <v>97.415233785799998</v>
      </c>
      <c r="CU18" s="40">
        <v>0</v>
      </c>
      <c r="CV18" s="40">
        <v>6.5045178711300002E-3</v>
      </c>
      <c r="CW18" s="40">
        <v>194.32478924500001</v>
      </c>
      <c r="CX18" s="40">
        <v>0.69272745696600002</v>
      </c>
      <c r="CY18" s="40">
        <v>141.53439434800001</v>
      </c>
      <c r="CZ18" s="40">
        <v>0.14309867332199999</v>
      </c>
      <c r="DA18" s="40">
        <v>3.01786019555</v>
      </c>
      <c r="DB18" s="40">
        <v>556.58229875899997</v>
      </c>
      <c r="DC18" s="40">
        <v>190.51605066499999</v>
      </c>
      <c r="DD18" s="40">
        <v>0.89725987521799999</v>
      </c>
      <c r="DE18" s="40">
        <v>8.1530056301599991</v>
      </c>
      <c r="DF18" s="40">
        <v>3.7565533357600003E-2</v>
      </c>
      <c r="DG18" s="40">
        <v>45.629481496300002</v>
      </c>
      <c r="DH18" s="40">
        <v>5951.4979255099997</v>
      </c>
      <c r="DI18" s="40">
        <v>52.699136397499998</v>
      </c>
      <c r="DJ18" s="40">
        <v>0</v>
      </c>
      <c r="DK18" s="40">
        <v>0</v>
      </c>
      <c r="DL18" s="40">
        <v>2685.5673704400001</v>
      </c>
      <c r="DM18" s="40">
        <v>2080.7122162800001</v>
      </c>
      <c r="DN18" s="40">
        <v>695.48804666199999</v>
      </c>
      <c r="DO18" s="40">
        <v>24470.817349500001</v>
      </c>
      <c r="DP18" s="40">
        <v>1524.40175204</v>
      </c>
      <c r="DQ18" s="40">
        <v>3663.18414235</v>
      </c>
      <c r="DS18" s="37">
        <f t="shared" si="0"/>
        <v>7.999996373980316E-3</v>
      </c>
      <c r="DT18" s="55">
        <f t="shared" si="1"/>
        <v>7.9099668060159146E-3</v>
      </c>
      <c r="DU18" s="55">
        <f t="shared" si="2"/>
        <v>-2.2639484940299207E-3</v>
      </c>
      <c r="DV18" s="55">
        <f t="shared" si="3"/>
        <v>-5.8594591607002804E-3</v>
      </c>
      <c r="DW18" s="55">
        <f t="shared" si="4"/>
        <v>-4.4370872383628123E-3</v>
      </c>
      <c r="DX18" s="55">
        <f t="shared" si="5"/>
        <v>-4.7509410338140261E-3</v>
      </c>
      <c r="DY18" s="55">
        <f t="shared" si="6"/>
        <v>-1.7213538078541405E-3</v>
      </c>
      <c r="DZ18" s="55">
        <f t="shared" si="7"/>
        <v>1.9609299260096469E-2</v>
      </c>
      <c r="EA18" s="55">
        <f t="shared" si="8"/>
        <v>-1.1022976940977124E-3</v>
      </c>
      <c r="EB18" s="55">
        <f t="shared" si="9"/>
        <v>1.6425092846915165E-2</v>
      </c>
      <c r="EC18" s="55">
        <f t="shared" si="10"/>
        <v>-5.2383284513915626E-3</v>
      </c>
      <c r="ED18" s="55">
        <f t="shared" si="11"/>
        <v>-6.5697405287061502E-3</v>
      </c>
      <c r="EE18" s="55">
        <f t="shared" si="12"/>
        <v>1.7771799728679233E-2</v>
      </c>
      <c r="EF18" s="55">
        <f t="shared" si="13"/>
        <v>1.5816226458398908E-2</v>
      </c>
      <c r="EG18" s="55">
        <f t="shared" si="14"/>
        <v>2.1126912861804337E-2</v>
      </c>
      <c r="EH18" s="55">
        <f t="shared" si="25"/>
        <v>2.1326530568401874E-2</v>
      </c>
      <c r="EI18" s="55">
        <f t="shared" si="15"/>
        <v>4.4149089944394045E-3</v>
      </c>
      <c r="EJ18" s="55">
        <f t="shared" si="26"/>
        <v>-7.3253458522624356E-3</v>
      </c>
      <c r="EK18" s="55">
        <f t="shared" si="16"/>
        <v>-4.7928499526970914E-3</v>
      </c>
      <c r="EL18" s="55">
        <f t="shared" si="17"/>
        <v>-7.503482027415991E-3</v>
      </c>
      <c r="EM18" s="55">
        <f t="shared" si="18"/>
        <v>1.3831159121239147E-3</v>
      </c>
      <c r="EN18" s="55">
        <f t="shared" si="19"/>
        <v>9.9235446387339141E-3</v>
      </c>
      <c r="EO18" s="55">
        <f t="shared" si="20"/>
        <v>1.2189665799584835E-2</v>
      </c>
      <c r="EP18" s="55">
        <f t="shared" si="21"/>
        <v>1.3864620611073993E-2</v>
      </c>
      <c r="EQ18" s="55">
        <f t="shared" si="22"/>
        <v>1.4825998928316082E-2</v>
      </c>
      <c r="ER18" s="55">
        <f t="shared" si="23"/>
        <v>8.0749270266529134E-3</v>
      </c>
      <c r="ES18" s="55">
        <f t="shared" si="24"/>
        <v>9.2960771933778986E-3</v>
      </c>
      <c r="ET18" s="55">
        <f t="shared" si="27"/>
        <v>2.1663789011969241E-2</v>
      </c>
      <c r="EU18" s="55">
        <f t="shared" si="28"/>
        <v>2.3513781115406352E-2</v>
      </c>
      <c r="EV18" s="55">
        <f t="shared" si="29"/>
        <v>1.9217719653423598E-2</v>
      </c>
      <c r="EW18" s="55">
        <f t="shared" si="30"/>
        <v>-1.3375178938406758E-2</v>
      </c>
      <c r="EX18" s="55">
        <f t="shared" si="31"/>
        <v>-1.3375159829413076E-2</v>
      </c>
    </row>
    <row r="19" spans="1:154" x14ac:dyDescent="0.3">
      <c r="A19" s="13" t="s">
        <v>18</v>
      </c>
      <c r="B19" s="27">
        <v>216761.91260000001</v>
      </c>
      <c r="C19" s="27">
        <v>34.200305706000002</v>
      </c>
      <c r="D19" s="27">
        <v>20322.034824999999</v>
      </c>
      <c r="E19" s="27">
        <v>2032.7300072</v>
      </c>
      <c r="F19" s="27">
        <v>1926.464588</v>
      </c>
      <c r="G19" s="27">
        <v>50.055137281</v>
      </c>
      <c r="H19" s="27">
        <v>35482.613773999998</v>
      </c>
      <c r="I19" s="27">
        <v>236.42115292</v>
      </c>
      <c r="J19" s="27">
        <v>796.66633551999996</v>
      </c>
      <c r="K19" s="27">
        <v>572.99727702999996</v>
      </c>
      <c r="L19" s="40">
        <v>40.535817053999999</v>
      </c>
      <c r="M19" s="40">
        <v>120.51147252</v>
      </c>
      <c r="N19" s="40">
        <v>58.096536620999998</v>
      </c>
      <c r="O19" s="40">
        <v>3116.1852193</v>
      </c>
      <c r="P19" s="40">
        <v>2170.2870179000001</v>
      </c>
      <c r="Q19" s="40">
        <v>3.6849516060000003E-4</v>
      </c>
      <c r="R19" s="40">
        <v>1.1349610000000001E-4</v>
      </c>
      <c r="S19" s="40">
        <v>1.0288402E-2</v>
      </c>
      <c r="T19" s="40">
        <v>1.6723893900000002E-2</v>
      </c>
      <c r="U19" s="29">
        <v>1.3825097E-2</v>
      </c>
      <c r="V19" s="40">
        <v>10.262827740000001</v>
      </c>
      <c r="W19" s="40">
        <v>0.44225181419999998</v>
      </c>
      <c r="X19" s="40">
        <v>1.3842256032</v>
      </c>
      <c r="Y19" s="40">
        <v>0.30982867380000001</v>
      </c>
      <c r="Z19" s="40">
        <v>1.1374169199999999E-2</v>
      </c>
      <c r="AA19" s="40">
        <v>13.219518529</v>
      </c>
      <c r="AB19" s="40">
        <v>618.60968300000002</v>
      </c>
      <c r="AC19" s="40">
        <v>571.43934409999997</v>
      </c>
      <c r="AD19" s="40">
        <v>71.883830442000004</v>
      </c>
      <c r="AE19" s="40">
        <v>1089.7379573999999</v>
      </c>
      <c r="AF19" s="40">
        <v>1057.0458295000001</v>
      </c>
      <c r="AG19" s="27"/>
      <c r="AH19" s="29" t="s">
        <v>18</v>
      </c>
      <c r="AI19" s="40">
        <v>34.795683117999999</v>
      </c>
      <c r="AJ19" s="40">
        <v>40.561272127099997</v>
      </c>
      <c r="AK19" s="40">
        <v>238.15116708799999</v>
      </c>
      <c r="AL19" s="40">
        <v>238.15116708799999</v>
      </c>
      <c r="AM19" s="40">
        <v>107.754644418</v>
      </c>
      <c r="AN19" s="40">
        <v>2.3737873333400002E-3</v>
      </c>
      <c r="AO19" s="40">
        <v>1.15896562553E-2</v>
      </c>
      <c r="AP19" s="40">
        <v>815.64632231600001</v>
      </c>
      <c r="AQ19" s="40">
        <v>123.404376767</v>
      </c>
      <c r="AR19" s="40">
        <v>1705.8542772799999</v>
      </c>
      <c r="AS19" s="40">
        <v>2.26812487089E-5</v>
      </c>
      <c r="AT19" s="40">
        <v>9.0724998870100003E-5</v>
      </c>
      <c r="AU19" s="40">
        <v>219565.52375299999</v>
      </c>
      <c r="AV19" s="40">
        <v>32.311589526900001</v>
      </c>
      <c r="AW19" s="40">
        <v>805.70458263700004</v>
      </c>
      <c r="AX19" s="40">
        <v>51.306207705200002</v>
      </c>
      <c r="AY19" s="40">
        <v>1.19205006917</v>
      </c>
      <c r="AZ19" s="40">
        <v>183.45661126499999</v>
      </c>
      <c r="BA19" s="40">
        <v>3.08198888606</v>
      </c>
      <c r="BB19" s="40">
        <v>1219.4385336800001</v>
      </c>
      <c r="BC19" s="40">
        <v>144.90349533200001</v>
      </c>
      <c r="BD19" s="40">
        <v>1321.8320977999999</v>
      </c>
      <c r="BE19" s="40">
        <v>635.78611682300004</v>
      </c>
      <c r="BF19" s="40">
        <v>3216.0498687200002</v>
      </c>
      <c r="BG19" s="40">
        <v>574.03261949800003</v>
      </c>
      <c r="BH19" s="40">
        <v>574.03261949800003</v>
      </c>
      <c r="BI19" s="40">
        <v>588.86731993299998</v>
      </c>
      <c r="BJ19" s="40">
        <v>4.1579403305599999E-5</v>
      </c>
      <c r="BK19" s="40">
        <v>3.2372042509799998E-4</v>
      </c>
      <c r="BL19" s="40">
        <v>163.00351055499999</v>
      </c>
      <c r="BM19" s="40">
        <v>1250.90128716</v>
      </c>
      <c r="BN19" s="40">
        <v>53.986789149099998</v>
      </c>
      <c r="BO19" s="40">
        <v>5.1537953918400001</v>
      </c>
      <c r="BP19" s="40">
        <v>3.4040881672400001E-3</v>
      </c>
      <c r="BQ19" s="40">
        <v>6.9114143057900004E-3</v>
      </c>
      <c r="BR19" s="40">
        <v>53.467954921599997</v>
      </c>
      <c r="BS19" s="40">
        <v>59.476362075899999</v>
      </c>
      <c r="BT19" s="40">
        <v>34.382807982099997</v>
      </c>
      <c r="BU19" s="40">
        <v>0</v>
      </c>
      <c r="BV19" s="40">
        <v>8.5207326069099993E-3</v>
      </c>
      <c r="BW19" s="40">
        <v>8.1865976399499996E-3</v>
      </c>
      <c r="BX19" s="40">
        <v>18337.887776200001</v>
      </c>
      <c r="BY19" s="40">
        <v>1874.5385590000001</v>
      </c>
      <c r="BZ19" s="40">
        <v>20375.429845800001</v>
      </c>
      <c r="CA19" s="40">
        <v>0</v>
      </c>
      <c r="CB19" s="40">
        <v>852.85917178900002</v>
      </c>
      <c r="CC19" s="40">
        <v>10.4602278805</v>
      </c>
      <c r="CD19" s="40">
        <v>0.44946454585099999</v>
      </c>
      <c r="CE19" s="40">
        <v>1.41022968004</v>
      </c>
      <c r="CF19" s="40">
        <v>0.31629920369100001</v>
      </c>
      <c r="CG19" s="40">
        <v>1.15244003457E-2</v>
      </c>
      <c r="CH19" s="40">
        <v>13.4622724198</v>
      </c>
      <c r="CI19" s="40">
        <v>5.0688303311900003E-2</v>
      </c>
      <c r="CJ19" s="40">
        <v>16677.857143000001</v>
      </c>
      <c r="CK19" s="40">
        <v>1.1066441388499999</v>
      </c>
      <c r="CL19" s="40">
        <v>1.10811647161</v>
      </c>
      <c r="CM19" s="40">
        <v>911.94304281899997</v>
      </c>
      <c r="CN19" s="40">
        <v>0.380436711476</v>
      </c>
      <c r="CO19" s="40">
        <v>0</v>
      </c>
      <c r="CP19" s="40">
        <v>8.0916860838699998E-6</v>
      </c>
      <c r="CQ19" s="40">
        <v>7.88676552192E-2</v>
      </c>
      <c r="CR19" s="40">
        <v>2034.73509193</v>
      </c>
      <c r="CS19" s="40">
        <v>1927.6447312099999</v>
      </c>
      <c r="CT19" s="40">
        <v>107.09036072000001</v>
      </c>
      <c r="CU19" s="40">
        <v>0</v>
      </c>
      <c r="CV19" s="40">
        <v>4.6080192628800004E-3</v>
      </c>
      <c r="CW19" s="40">
        <v>246.34476368099999</v>
      </c>
      <c r="CX19" s="40">
        <v>0.490755799203</v>
      </c>
      <c r="CY19" s="40">
        <v>152.537276002</v>
      </c>
      <c r="CZ19" s="40">
        <v>0.101376633057</v>
      </c>
      <c r="DA19" s="40">
        <v>2.5795875120299998</v>
      </c>
      <c r="DB19" s="40">
        <v>603.38018309400002</v>
      </c>
      <c r="DC19" s="40">
        <v>145.042367579</v>
      </c>
      <c r="DD19" s="40">
        <v>1.0964658492999999</v>
      </c>
      <c r="DE19" s="40">
        <v>6.4146997074499996</v>
      </c>
      <c r="DF19" s="40">
        <v>2.7218815346399999E-2</v>
      </c>
      <c r="DG19" s="40">
        <v>50.397069108499998</v>
      </c>
      <c r="DH19" s="40">
        <v>9313.6564525600006</v>
      </c>
      <c r="DI19" s="40">
        <v>73.689670957399997</v>
      </c>
      <c r="DJ19" s="40">
        <v>0</v>
      </c>
      <c r="DK19" s="40">
        <v>0</v>
      </c>
      <c r="DL19" s="40">
        <v>4071.8500966000001</v>
      </c>
      <c r="DM19" s="40">
        <v>3202.0739843800002</v>
      </c>
      <c r="DN19" s="40">
        <v>1043.4361681099999</v>
      </c>
      <c r="DO19" s="40">
        <v>36434.626680399997</v>
      </c>
      <c r="DP19" s="40">
        <v>2229.82667077</v>
      </c>
      <c r="DQ19" s="40">
        <v>5369.6982850300001</v>
      </c>
      <c r="DS19" s="37">
        <f t="shared" si="0"/>
        <v>8.000003523310208E-3</v>
      </c>
      <c r="DT19" s="55">
        <f t="shared" si="1"/>
        <v>1.2934058014950253E-2</v>
      </c>
      <c r="DU19" s="55">
        <f t="shared" si="2"/>
        <v>5.3362761628173994E-3</v>
      </c>
      <c r="DV19" s="55">
        <f t="shared" si="3"/>
        <v>2.627444606792833E-3</v>
      </c>
      <c r="DW19" s="55">
        <f t="shared" si="4"/>
        <v>9.8639992664929831E-4</v>
      </c>
      <c r="DX19" s="55">
        <f t="shared" si="5"/>
        <v>6.1259532998997909E-4</v>
      </c>
      <c r="DY19" s="55">
        <f t="shared" si="6"/>
        <v>6.8311035804468571E-3</v>
      </c>
      <c r="DZ19" s="55">
        <f t="shared" si="7"/>
        <v>2.6830405236312943E-2</v>
      </c>
      <c r="EA19" s="55">
        <f t="shared" si="8"/>
        <v>7.3175100731591369E-3</v>
      </c>
      <c r="EB19" s="55">
        <f t="shared" si="9"/>
        <v>2.3824261111286237E-2</v>
      </c>
      <c r="EC19" s="55">
        <f t="shared" si="10"/>
        <v>1.8068889844756811E-3</v>
      </c>
      <c r="ED19" s="55">
        <f t="shared" si="11"/>
        <v>6.2796496900723508E-4</v>
      </c>
      <c r="EE19" s="55">
        <f t="shared" si="12"/>
        <v>2.4005218644390057E-2</v>
      </c>
      <c r="EF19" s="55">
        <f t="shared" si="13"/>
        <v>2.3750563031002418E-2</v>
      </c>
      <c r="EG19" s="55">
        <f t="shared" si="14"/>
        <v>2.7562150204696021E-2</v>
      </c>
      <c r="EH19" s="55">
        <f t="shared" si="25"/>
        <v>2.7433999456722192E-2</v>
      </c>
      <c r="EI19" s="55">
        <f t="shared" si="15"/>
        <v>1.3287430639516377E-2</v>
      </c>
      <c r="EJ19" s="55">
        <f t="shared" si="26"/>
        <v>-7.9167848939304874E-4</v>
      </c>
      <c r="EK19" s="55">
        <f t="shared" si="16"/>
        <v>2.6340799115354332E-3</v>
      </c>
      <c r="EL19" s="55">
        <f t="shared" si="17"/>
        <v>-9.9041845392265821E-4</v>
      </c>
      <c r="EM19" s="55">
        <f t="shared" si="18"/>
        <v>1.0006916308797008E-2</v>
      </c>
      <c r="EN19" s="55">
        <f t="shared" si="19"/>
        <v>1.9234478596052047E-2</v>
      </c>
      <c r="EO19" s="55">
        <f t="shared" si="20"/>
        <v>1.6309105851939329E-2</v>
      </c>
      <c r="EP19" s="55">
        <f t="shared" si="21"/>
        <v>1.8786010589520105E-2</v>
      </c>
      <c r="EQ19" s="55">
        <f t="shared" si="22"/>
        <v>2.0884219048030533E-2</v>
      </c>
      <c r="ER19" s="55">
        <f t="shared" si="23"/>
        <v>1.3208098372582796E-2</v>
      </c>
      <c r="ES19" s="55">
        <f t="shared" si="24"/>
        <v>1.8363292904160167E-2</v>
      </c>
      <c r="ET19" s="55">
        <f t="shared" si="27"/>
        <v>2.7766189723544991E-2</v>
      </c>
      <c r="EU19" s="55">
        <f t="shared" si="28"/>
        <v>3.049838274690125E-2</v>
      </c>
      <c r="EV19" s="55">
        <f t="shared" si="29"/>
        <v>2.512165120161548E-2</v>
      </c>
      <c r="EW19" s="55">
        <f t="shared" si="30"/>
        <v>-1.1640346401198039E-2</v>
      </c>
      <c r="EX19" s="55">
        <f t="shared" si="31"/>
        <v>-1.1640355218458517E-2</v>
      </c>
    </row>
    <row r="20" spans="1:154" x14ac:dyDescent="0.3">
      <c r="A20" s="13" t="s">
        <v>19</v>
      </c>
      <c r="B20" s="27">
        <v>94082.398165999999</v>
      </c>
      <c r="C20" s="27">
        <v>14.155610143000001</v>
      </c>
      <c r="D20" s="27">
        <v>5977.5058213000002</v>
      </c>
      <c r="E20" s="27">
        <v>944.12826508000001</v>
      </c>
      <c r="F20" s="27">
        <v>883.05154949999996</v>
      </c>
      <c r="G20" s="27">
        <v>19.657294861</v>
      </c>
      <c r="H20" s="27">
        <v>22165.158475</v>
      </c>
      <c r="I20" s="27">
        <v>107.73906248</v>
      </c>
      <c r="J20" s="27">
        <v>382.27198208999999</v>
      </c>
      <c r="K20" s="27">
        <v>218.73864814999999</v>
      </c>
      <c r="L20" s="40">
        <v>16.150312335999999</v>
      </c>
      <c r="M20" s="40">
        <v>71.203799992</v>
      </c>
      <c r="N20" s="40">
        <v>42.484712850999998</v>
      </c>
      <c r="O20" s="40">
        <v>1814.0407356999999</v>
      </c>
      <c r="P20" s="40">
        <v>1522.4456966</v>
      </c>
      <c r="Q20" s="40">
        <v>1.893186094E-4</v>
      </c>
      <c r="R20" s="40">
        <v>4.0794899999999998E-5</v>
      </c>
      <c r="S20" s="40">
        <v>3.9272774E-3</v>
      </c>
      <c r="T20" s="40">
        <v>5.8886321E-3</v>
      </c>
      <c r="U20" s="29">
        <v>6.5965842E-3</v>
      </c>
      <c r="V20" s="40">
        <v>6.8262301282999998</v>
      </c>
      <c r="W20" s="40">
        <v>0.31602018700000001</v>
      </c>
      <c r="X20" s="40">
        <v>1.007942031</v>
      </c>
      <c r="Y20" s="40">
        <v>0.22696497830000001</v>
      </c>
      <c r="Z20" s="40">
        <v>7.5474273000000003E-3</v>
      </c>
      <c r="AA20" s="40">
        <v>8.7031642050000002</v>
      </c>
      <c r="AB20" s="40">
        <v>454.10764935999998</v>
      </c>
      <c r="AC20" s="40">
        <v>220.86677220999999</v>
      </c>
      <c r="AD20" s="40">
        <v>44.261529760999998</v>
      </c>
      <c r="AE20" s="40">
        <v>275.71749061999998</v>
      </c>
      <c r="AF20" s="40">
        <v>267.44597238</v>
      </c>
      <c r="AG20" s="27"/>
      <c r="AH20" s="29" t="s">
        <v>19</v>
      </c>
      <c r="AI20" s="40">
        <v>15.673910489900001</v>
      </c>
      <c r="AJ20" s="40">
        <v>16.2155543358</v>
      </c>
      <c r="AK20" s="40">
        <v>108.635052235</v>
      </c>
      <c r="AL20" s="40">
        <v>108.635052235</v>
      </c>
      <c r="AM20" s="40">
        <v>41.303407352299999</v>
      </c>
      <c r="AN20" s="40">
        <v>1.1314147389999999E-3</v>
      </c>
      <c r="AO20" s="40">
        <v>5.5239679888899997E-3</v>
      </c>
      <c r="AP20" s="40">
        <v>388.14587668199999</v>
      </c>
      <c r="AQ20" s="40">
        <v>72.333089999500004</v>
      </c>
      <c r="AR20" s="40">
        <v>762.29239198000005</v>
      </c>
      <c r="AS20" s="40">
        <v>8.1643792611200002E-6</v>
      </c>
      <c r="AT20" s="40">
        <v>3.2658134779600002E-5</v>
      </c>
      <c r="AU20" s="40">
        <v>95073.452935399997</v>
      </c>
      <c r="AV20" s="40">
        <v>8.1735093613800007</v>
      </c>
      <c r="AW20" s="40">
        <v>203.81018722799999</v>
      </c>
      <c r="AX20" s="40">
        <v>12.9783751054</v>
      </c>
      <c r="AY20" s="40">
        <v>0.30153981293799997</v>
      </c>
      <c r="AZ20" s="40">
        <v>46.407005517100004</v>
      </c>
      <c r="BA20" s="40">
        <v>0.77961855740599995</v>
      </c>
      <c r="BB20" s="40">
        <v>596.55729246199996</v>
      </c>
      <c r="BC20" s="40">
        <v>77.031478648900006</v>
      </c>
      <c r="BD20" s="40">
        <v>728.20522142000004</v>
      </c>
      <c r="BE20" s="40">
        <v>461.40738716999999</v>
      </c>
      <c r="BF20" s="40">
        <v>1790.5138583999999</v>
      </c>
      <c r="BG20" s="40">
        <v>219.61592702199999</v>
      </c>
      <c r="BH20" s="40">
        <v>219.61592702199999</v>
      </c>
      <c r="BI20" s="40">
        <v>224.84163725299999</v>
      </c>
      <c r="BJ20" s="40">
        <v>1.8950176219500001E-5</v>
      </c>
      <c r="BK20" s="40">
        <v>1.69912977959E-4</v>
      </c>
      <c r="BL20" s="40">
        <v>47.9695066938</v>
      </c>
      <c r="BM20" s="40">
        <v>681.87202038400005</v>
      </c>
      <c r="BN20" s="40">
        <v>31.5912815963</v>
      </c>
      <c r="BO20" s="40">
        <v>1.83580379124</v>
      </c>
      <c r="BP20" s="40">
        <v>1.30144992477E-3</v>
      </c>
      <c r="BQ20" s="40">
        <v>2.6423468090900001E-3</v>
      </c>
      <c r="BR20" s="40">
        <v>28.523199809200001</v>
      </c>
      <c r="BS20" s="40">
        <v>43.1244188103</v>
      </c>
      <c r="BT20" s="40">
        <v>14.2474906166</v>
      </c>
      <c r="BU20" s="40">
        <v>0</v>
      </c>
      <c r="BV20" s="40">
        <v>3.0047360791900001E-3</v>
      </c>
      <c r="BW20" s="40">
        <v>2.8868923097300002E-3</v>
      </c>
      <c r="BX20" s="40">
        <v>5396.5629372200001</v>
      </c>
      <c r="BY20" s="40">
        <v>551.64951091600005</v>
      </c>
      <c r="BZ20" s="40">
        <v>5996.18195483</v>
      </c>
      <c r="CA20" s="40">
        <v>0</v>
      </c>
      <c r="CB20" s="40">
        <v>489.33309509600002</v>
      </c>
      <c r="CC20" s="40">
        <v>6.9207650558599996</v>
      </c>
      <c r="CD20" s="40">
        <v>0.31965473922100002</v>
      </c>
      <c r="CE20" s="40">
        <v>1.02064274317</v>
      </c>
      <c r="CF20" s="40">
        <v>0.230051119099</v>
      </c>
      <c r="CG20" s="40">
        <v>7.6267233428699999E-3</v>
      </c>
      <c r="CH20" s="40">
        <v>8.8201088906899994</v>
      </c>
      <c r="CI20" s="40">
        <v>1.8099972331999999E-2</v>
      </c>
      <c r="CJ20" s="40">
        <v>10772.410766499999</v>
      </c>
      <c r="CK20" s="40">
        <v>0.423880218478</v>
      </c>
      <c r="CL20" s="40">
        <v>0.37338582284799998</v>
      </c>
      <c r="CM20" s="40">
        <v>279.150590894</v>
      </c>
      <c r="CN20" s="40">
        <v>0.13805907273599999</v>
      </c>
      <c r="CO20" s="40">
        <v>0</v>
      </c>
      <c r="CP20" s="40">
        <v>2.4579607356800002E-6</v>
      </c>
      <c r="CQ20" s="40">
        <v>2.4028391122E-2</v>
      </c>
      <c r="CR20" s="40">
        <v>948.29218637500003</v>
      </c>
      <c r="CS20" s="40">
        <v>886.70566918199995</v>
      </c>
      <c r="CT20" s="40">
        <v>61.586517193299997</v>
      </c>
      <c r="CU20" s="40">
        <v>0</v>
      </c>
      <c r="CV20" s="40">
        <v>1.6454443581E-3</v>
      </c>
      <c r="CW20" s="40">
        <v>173.958353147</v>
      </c>
      <c r="CX20" s="40">
        <v>0.175240443129</v>
      </c>
      <c r="CY20" s="40">
        <v>86.183584494900003</v>
      </c>
      <c r="CZ20" s="40">
        <v>3.6199874997899999E-2</v>
      </c>
      <c r="DA20" s="40">
        <v>1.01199162464</v>
      </c>
      <c r="DB20" s="40">
        <v>342.31801473799999</v>
      </c>
      <c r="DC20" s="40">
        <v>55.779099305599999</v>
      </c>
      <c r="DD20" s="40">
        <v>0.76014733929699996</v>
      </c>
      <c r="DE20" s="40">
        <v>2.1231635796399999</v>
      </c>
      <c r="DF20" s="40">
        <v>9.2841241863599999E-3</v>
      </c>
      <c r="DG20" s="40">
        <v>19.7963776209</v>
      </c>
      <c r="DH20" s="40">
        <v>5936.3253804899996</v>
      </c>
      <c r="DI20" s="40">
        <v>44.978200332599997</v>
      </c>
      <c r="DJ20" s="40">
        <v>0</v>
      </c>
      <c r="DK20" s="40">
        <v>0</v>
      </c>
      <c r="DL20" s="40">
        <v>2443.6193484099999</v>
      </c>
      <c r="DM20" s="40">
        <v>1843.4474648999999</v>
      </c>
      <c r="DN20" s="40">
        <v>797.62743694999995</v>
      </c>
      <c r="DO20" s="40">
        <v>22518.223361299999</v>
      </c>
      <c r="DP20" s="40">
        <v>1546.9029389699999</v>
      </c>
      <c r="DQ20" s="40">
        <v>3789.24638301</v>
      </c>
      <c r="DS20" s="37">
        <f t="shared" si="0"/>
        <v>8.0000085146117936E-3</v>
      </c>
      <c r="DT20" s="55">
        <f t="shared" si="1"/>
        <v>1.0533902076468865E-2</v>
      </c>
      <c r="DU20" s="55">
        <f t="shared" si="2"/>
        <v>6.4907462604453731E-3</v>
      </c>
      <c r="DV20" s="55">
        <f t="shared" si="3"/>
        <v>3.1244023993167881E-3</v>
      </c>
      <c r="DW20" s="55">
        <f t="shared" si="4"/>
        <v>4.4103343253336412E-3</v>
      </c>
      <c r="DX20" s="55">
        <f t="shared" si="5"/>
        <v>4.138059305902375E-3</v>
      </c>
      <c r="DY20" s="55">
        <f t="shared" si="6"/>
        <v>7.0753763874162948E-3</v>
      </c>
      <c r="DZ20" s="55">
        <f t="shared" si="7"/>
        <v>1.5928823008336229E-2</v>
      </c>
      <c r="EA20" s="55">
        <f t="shared" si="8"/>
        <v>8.3162943353653936E-3</v>
      </c>
      <c r="EB20" s="55">
        <f t="shared" si="9"/>
        <v>1.5365747078521392E-2</v>
      </c>
      <c r="EC20" s="55">
        <f t="shared" si="10"/>
        <v>4.0106258286757412E-3</v>
      </c>
      <c r="ED20" s="55">
        <f t="shared" si="11"/>
        <v>4.0396741835495697E-3</v>
      </c>
      <c r="EE20" s="55">
        <f t="shared" si="12"/>
        <v>1.5859968254880823E-2</v>
      </c>
      <c r="EF20" s="55">
        <f t="shared" si="13"/>
        <v>1.5057321007288979E-2</v>
      </c>
      <c r="EG20" s="55">
        <f t="shared" si="14"/>
        <v>1.6210622298210155E-2</v>
      </c>
      <c r="EH20" s="55">
        <f t="shared" si="25"/>
        <v>1.6064443168396093E-2</v>
      </c>
      <c r="EI20" s="55">
        <f t="shared" si="15"/>
        <v>1.0577436209395804E-2</v>
      </c>
      <c r="EJ20" s="55">
        <f t="shared" si="26"/>
        <v>6.7689933594645925E-4</v>
      </c>
      <c r="EK20" s="55">
        <f t="shared" si="16"/>
        <v>4.2063068577737773E-3</v>
      </c>
      <c r="EL20" s="55">
        <f t="shared" si="17"/>
        <v>5.0882596656018049E-4</v>
      </c>
      <c r="EM20" s="55">
        <f t="shared" si="18"/>
        <v>8.9134809936936149E-3</v>
      </c>
      <c r="EN20" s="55">
        <f t="shared" si="19"/>
        <v>1.3848775353775355E-2</v>
      </c>
      <c r="EO20" s="55">
        <f t="shared" si="20"/>
        <v>1.1501012816627468E-2</v>
      </c>
      <c r="EP20" s="55">
        <f t="shared" si="21"/>
        <v>1.2600637516226384E-2</v>
      </c>
      <c r="EQ20" s="55">
        <f t="shared" si="22"/>
        <v>1.3597431736453907E-2</v>
      </c>
      <c r="ER20" s="55">
        <f t="shared" si="23"/>
        <v>1.0506367231917505E-2</v>
      </c>
      <c r="ES20" s="55">
        <f t="shared" si="24"/>
        <v>1.3437030824124174E-2</v>
      </c>
      <c r="ET20" s="55">
        <f t="shared" si="27"/>
        <v>1.6074906071914776E-2</v>
      </c>
      <c r="EU20" s="55">
        <f t="shared" si="28"/>
        <v>1.7996663795225361E-2</v>
      </c>
      <c r="EV20" s="55">
        <f t="shared" si="29"/>
        <v>1.6191726211674581E-2</v>
      </c>
      <c r="EW20" s="55">
        <f t="shared" si="30"/>
        <v>-1.1850010060765269E-2</v>
      </c>
      <c r="EX20" s="55">
        <f t="shared" si="31"/>
        <v>-1.1850042574778329E-2</v>
      </c>
    </row>
    <row r="21" spans="1:154" x14ac:dyDescent="0.3">
      <c r="A21" s="13" t="s">
        <v>20</v>
      </c>
      <c r="B21" s="27">
        <v>249434.73308999999</v>
      </c>
      <c r="C21" s="27">
        <v>33.856203413999999</v>
      </c>
      <c r="D21" s="27">
        <v>18742.513930000001</v>
      </c>
      <c r="E21" s="27">
        <v>2101.3318223000001</v>
      </c>
      <c r="F21" s="27">
        <v>1988.7104308999999</v>
      </c>
      <c r="G21" s="27">
        <v>48.625549065000001</v>
      </c>
      <c r="H21" s="27">
        <v>25859.767212999999</v>
      </c>
      <c r="I21" s="27">
        <v>218.49811779999999</v>
      </c>
      <c r="J21" s="27">
        <v>637.26532709000003</v>
      </c>
      <c r="K21" s="27">
        <v>538.41284450000001</v>
      </c>
      <c r="L21" s="40">
        <v>37.700498576999998</v>
      </c>
      <c r="M21" s="40">
        <v>108.41387186</v>
      </c>
      <c r="N21" s="40">
        <v>46.071659779999997</v>
      </c>
      <c r="O21" s="40">
        <v>2221.9751451000002</v>
      </c>
      <c r="P21" s="40">
        <v>1627.3631029000001</v>
      </c>
      <c r="Q21" s="40">
        <v>3.6573976969999999E-4</v>
      </c>
      <c r="R21" s="40">
        <v>1.093446E-4</v>
      </c>
      <c r="S21" s="40">
        <v>1.00096492E-2</v>
      </c>
      <c r="T21" s="40">
        <v>1.6072041499999998E-2</v>
      </c>
      <c r="U21" s="29">
        <v>1.3671384599999999E-2</v>
      </c>
      <c r="V21" s="40">
        <v>8.4305409404000002</v>
      </c>
      <c r="W21" s="40">
        <v>0.48013074519999999</v>
      </c>
      <c r="X21" s="40">
        <v>1.4005176658</v>
      </c>
      <c r="Y21" s="40">
        <v>0.28782590920000001</v>
      </c>
      <c r="Z21" s="40">
        <v>1.2260040200000001E-2</v>
      </c>
      <c r="AA21" s="40">
        <v>11.226716479</v>
      </c>
      <c r="AB21" s="40">
        <v>458.85505512999998</v>
      </c>
      <c r="AC21" s="40">
        <v>341.82831929999998</v>
      </c>
      <c r="AD21" s="40">
        <v>63.656653587999998</v>
      </c>
      <c r="AE21" s="40">
        <v>1076.4754842</v>
      </c>
      <c r="AF21" s="40">
        <v>1044.1812206</v>
      </c>
      <c r="AG21" s="27"/>
      <c r="AH21" s="29" t="s">
        <v>20</v>
      </c>
      <c r="AI21" s="40">
        <v>32.370061002600004</v>
      </c>
      <c r="AJ21" s="40">
        <v>37.528476365300001</v>
      </c>
      <c r="AK21" s="40">
        <v>218.52214949699999</v>
      </c>
      <c r="AL21" s="40">
        <v>218.52214949699999</v>
      </c>
      <c r="AM21" s="40">
        <v>100.647635866</v>
      </c>
      <c r="AN21" s="40">
        <v>2.3287460110099998E-3</v>
      </c>
      <c r="AO21" s="40">
        <v>1.13697852808E-2</v>
      </c>
      <c r="AP21" s="40">
        <v>644.97206072200004</v>
      </c>
      <c r="AQ21" s="40">
        <v>109.759192317</v>
      </c>
      <c r="AR21" s="40">
        <v>1538.8595754800001</v>
      </c>
      <c r="AS21" s="40">
        <v>2.1757342879300001E-5</v>
      </c>
      <c r="AT21" s="40">
        <v>8.7028372823600003E-5</v>
      </c>
      <c r="AU21" s="40">
        <v>250213.43832099999</v>
      </c>
      <c r="AV21" s="40">
        <v>31.899713807000001</v>
      </c>
      <c r="AW21" s="40">
        <v>795.43426743199996</v>
      </c>
      <c r="AX21" s="40">
        <v>50.652192221</v>
      </c>
      <c r="AY21" s="40">
        <v>1.1768554768899999</v>
      </c>
      <c r="AZ21" s="40">
        <v>181.118088097</v>
      </c>
      <c r="BA21" s="40">
        <v>3.04269788522</v>
      </c>
      <c r="BB21" s="40">
        <v>1138.1684778399999</v>
      </c>
      <c r="BC21" s="40">
        <v>123.141031966</v>
      </c>
      <c r="BD21" s="40">
        <v>1206.3315963299999</v>
      </c>
      <c r="BE21" s="40">
        <v>466.84930277699999</v>
      </c>
      <c r="BF21" s="40">
        <v>2048.27220003</v>
      </c>
      <c r="BG21" s="40">
        <v>536.43498344800003</v>
      </c>
      <c r="BH21" s="40">
        <v>536.43498344800003</v>
      </c>
      <c r="BI21" s="40">
        <v>348.84468840099998</v>
      </c>
      <c r="BJ21" s="40">
        <v>4.0728113903700003E-5</v>
      </c>
      <c r="BK21" s="40">
        <v>3.1867894502100001E-4</v>
      </c>
      <c r="BL21" s="40">
        <v>149.60176136999999</v>
      </c>
      <c r="BM21" s="40">
        <v>829.14551337</v>
      </c>
      <c r="BN21" s="40">
        <v>40.480045960600002</v>
      </c>
      <c r="BO21" s="40">
        <v>4.9356064034899996</v>
      </c>
      <c r="BP21" s="40">
        <v>3.29406920308E-3</v>
      </c>
      <c r="BQ21" s="40">
        <v>6.6879610994399997E-3</v>
      </c>
      <c r="BR21" s="40">
        <v>35.458603017900003</v>
      </c>
      <c r="BS21" s="40">
        <v>46.699518365700001</v>
      </c>
      <c r="BT21" s="40">
        <v>33.819109569699997</v>
      </c>
      <c r="BU21" s="40">
        <v>0</v>
      </c>
      <c r="BV21" s="40">
        <v>8.1539994819100001E-3</v>
      </c>
      <c r="BW21" s="40">
        <v>7.8342313420100007E-3</v>
      </c>
      <c r="BX21" s="40">
        <v>16830.198336599999</v>
      </c>
      <c r="BY21" s="40">
        <v>1720.42083877</v>
      </c>
      <c r="BZ21" s="40">
        <v>18700.2209368</v>
      </c>
      <c r="CA21" s="40">
        <v>0</v>
      </c>
      <c r="CB21" s="40">
        <v>703.07635229300001</v>
      </c>
      <c r="CC21" s="40">
        <v>8.5115290552600005</v>
      </c>
      <c r="CD21" s="40">
        <v>0.48181916155999999</v>
      </c>
      <c r="CE21" s="40">
        <v>1.4087588271</v>
      </c>
      <c r="CF21" s="40">
        <v>0.29028466092400002</v>
      </c>
      <c r="CG21" s="40">
        <v>1.2283242541500001E-2</v>
      </c>
      <c r="CH21" s="40">
        <v>11.3210417976</v>
      </c>
      <c r="CI21" s="40">
        <v>4.50567342934E-2</v>
      </c>
      <c r="CJ21" s="40">
        <v>11426.162054500001</v>
      </c>
      <c r="CK21" s="40">
        <v>1.09237595948</v>
      </c>
      <c r="CL21" s="40">
        <v>1.00606883469</v>
      </c>
      <c r="CM21" s="40">
        <v>909.66923295699996</v>
      </c>
      <c r="CN21" s="40">
        <v>0.38134912933999998</v>
      </c>
      <c r="CO21" s="40">
        <v>0</v>
      </c>
      <c r="CP21" s="40">
        <v>7.8390755248400007E-6</v>
      </c>
      <c r="CQ21" s="40">
        <v>7.4010016038599996E-2</v>
      </c>
      <c r="CR21" s="40">
        <v>2091.3097688600001</v>
      </c>
      <c r="CS21" s="40">
        <v>1978.8024679299999</v>
      </c>
      <c r="CT21" s="40">
        <v>112.50730093599999</v>
      </c>
      <c r="CU21" s="40">
        <v>0</v>
      </c>
      <c r="CV21" s="40">
        <v>4.0960896068600004E-3</v>
      </c>
      <c r="CW21" s="40">
        <v>265.14307908500001</v>
      </c>
      <c r="CX21" s="40">
        <v>0.43623138874700002</v>
      </c>
      <c r="CY21" s="40">
        <v>159.41470901700001</v>
      </c>
      <c r="CZ21" s="40">
        <v>9.0113568015300002E-2</v>
      </c>
      <c r="DA21" s="40">
        <v>2.5240376395099999</v>
      </c>
      <c r="DB21" s="40">
        <v>631.64131593900004</v>
      </c>
      <c r="DC21" s="40">
        <v>136.400585976</v>
      </c>
      <c r="DD21" s="40">
        <v>1.1697327557199999</v>
      </c>
      <c r="DE21" s="40">
        <v>6.0864529924999999</v>
      </c>
      <c r="DF21" s="40">
        <v>2.46058216461E-2</v>
      </c>
      <c r="DG21" s="40">
        <v>48.627387347000003</v>
      </c>
      <c r="DH21" s="40">
        <v>6271.9490451199999</v>
      </c>
      <c r="DI21" s="40">
        <v>64.511354648400001</v>
      </c>
      <c r="DJ21" s="40">
        <v>0</v>
      </c>
      <c r="DK21" s="40">
        <v>0</v>
      </c>
      <c r="DL21" s="40">
        <v>2910.04944978</v>
      </c>
      <c r="DM21" s="40">
        <v>2258.9777172099998</v>
      </c>
      <c r="DN21" s="40">
        <v>732.30172456000003</v>
      </c>
      <c r="DO21" s="40">
        <v>26278.873871399999</v>
      </c>
      <c r="DP21" s="40">
        <v>1654.7465790799999</v>
      </c>
      <c r="DQ21" s="40">
        <v>3973.1914347299999</v>
      </c>
      <c r="DS21" s="37">
        <f t="shared" si="0"/>
        <v>7.9999996725215166E-3</v>
      </c>
      <c r="DT21" s="55">
        <f t="shared" si="1"/>
        <v>3.121879705177349E-3</v>
      </c>
      <c r="DU21" s="55">
        <f t="shared" si="2"/>
        <v>-1.0956291775073644E-3</v>
      </c>
      <c r="DV21" s="55">
        <f t="shared" si="3"/>
        <v>-2.2565272384461091E-3</v>
      </c>
      <c r="DW21" s="55">
        <f t="shared" si="4"/>
        <v>-4.7693816529321186E-3</v>
      </c>
      <c r="DX21" s="55">
        <f t="shared" si="5"/>
        <v>-4.9821043908921817E-3</v>
      </c>
      <c r="DY21" s="55">
        <f t="shared" si="6"/>
        <v>3.7804858461218418E-5</v>
      </c>
      <c r="DZ21" s="55">
        <f t="shared" si="7"/>
        <v>1.6206899890007915E-2</v>
      </c>
      <c r="EA21" s="55">
        <f t="shared" si="8"/>
        <v>1.0998583073376972E-4</v>
      </c>
      <c r="EB21" s="55">
        <f t="shared" si="9"/>
        <v>1.2093445703678775E-2</v>
      </c>
      <c r="EC21" s="55">
        <f t="shared" si="10"/>
        <v>-3.6735027260293754E-3</v>
      </c>
      <c r="ED21" s="55">
        <f t="shared" si="11"/>
        <v>-4.5628630440697187E-3</v>
      </c>
      <c r="EE21" s="55">
        <f t="shared" si="12"/>
        <v>1.2409117338206278E-2</v>
      </c>
      <c r="EF21" s="55">
        <f t="shared" si="13"/>
        <v>1.3627869903062648E-2</v>
      </c>
      <c r="EG21" s="55">
        <f t="shared" si="14"/>
        <v>1.6653009009393899E-2</v>
      </c>
      <c r="EH21" s="55">
        <f t="shared" si="25"/>
        <v>1.6826899990052543E-2</v>
      </c>
      <c r="EI21" s="55">
        <f t="shared" si="15"/>
        <v>4.1186791110402344E-3</v>
      </c>
      <c r="EJ21" s="55">
        <f t="shared" si="26"/>
        <v>-5.1112199148380423E-3</v>
      </c>
      <c r="EK21" s="55">
        <f t="shared" si="16"/>
        <v>-2.7592273143798212E-3</v>
      </c>
      <c r="EL21" s="55">
        <f t="shared" si="17"/>
        <v>-5.2146876350460947E-3</v>
      </c>
      <c r="EM21" s="55">
        <f t="shared" si="18"/>
        <v>1.9856578250311511E-3</v>
      </c>
      <c r="EN21" s="55">
        <f t="shared" si="19"/>
        <v>9.6065146272995422E-3</v>
      </c>
      <c r="EO21" s="55">
        <f t="shared" si="20"/>
        <v>3.516576217789771E-3</v>
      </c>
      <c r="EP21" s="55">
        <f t="shared" si="21"/>
        <v>5.8843679742464879E-3</v>
      </c>
      <c r="EQ21" s="55">
        <f t="shared" si="22"/>
        <v>8.5424961596890451E-3</v>
      </c>
      <c r="ER21" s="55">
        <f t="shared" si="23"/>
        <v>1.8925175710272221E-3</v>
      </c>
      <c r="ES21" s="55">
        <f t="shared" si="24"/>
        <v>8.4018616464073322E-3</v>
      </c>
      <c r="ET21" s="55">
        <f t="shared" si="27"/>
        <v>1.7422163181214444E-2</v>
      </c>
      <c r="EU21" s="55">
        <f t="shared" si="28"/>
        <v>2.0526002981169647E-2</v>
      </c>
      <c r="EV21" s="55">
        <f t="shared" si="29"/>
        <v>1.3426735654874646E-2</v>
      </c>
      <c r="EW21" s="55">
        <f t="shared" si="30"/>
        <v>-1.2217342126155451E-2</v>
      </c>
      <c r="EX21" s="55">
        <f t="shared" si="31"/>
        <v>-1.2217342388670539E-2</v>
      </c>
    </row>
    <row r="22" spans="1:154" x14ac:dyDescent="0.3">
      <c r="A22" s="13" t="s">
        <v>21</v>
      </c>
      <c r="B22" s="27">
        <v>258168.84599999999</v>
      </c>
      <c r="C22" s="27">
        <v>33.592323258999997</v>
      </c>
      <c r="D22" s="27">
        <v>18770.358037000002</v>
      </c>
      <c r="E22" s="27">
        <v>1951.5420899999999</v>
      </c>
      <c r="F22" s="27">
        <v>1847.5800692</v>
      </c>
      <c r="G22" s="27">
        <v>49.412427514999997</v>
      </c>
      <c r="H22" s="27">
        <v>26895.235524</v>
      </c>
      <c r="I22" s="27">
        <v>217.04949386999999</v>
      </c>
      <c r="J22" s="27">
        <v>638.44566259999999</v>
      </c>
      <c r="K22" s="27">
        <v>546.22511979000001</v>
      </c>
      <c r="L22" s="40">
        <v>36.717990866000001</v>
      </c>
      <c r="M22" s="40">
        <v>114.20003704</v>
      </c>
      <c r="N22" s="40">
        <v>49.010700774999997</v>
      </c>
      <c r="O22" s="40">
        <v>2254.7505937999999</v>
      </c>
      <c r="P22" s="40">
        <v>1709.3632069</v>
      </c>
      <c r="Q22" s="40">
        <v>4.2917450280000003E-4</v>
      </c>
      <c r="R22" s="40">
        <v>1.2381069999999999E-4</v>
      </c>
      <c r="S22" s="40">
        <v>1.0515519399999999E-2</v>
      </c>
      <c r="T22" s="40">
        <v>1.80111588E-2</v>
      </c>
      <c r="U22" s="29">
        <v>1.55689547E-2</v>
      </c>
      <c r="V22" s="40">
        <v>8.7279801137999993</v>
      </c>
      <c r="W22" s="40">
        <v>0.44796243990000001</v>
      </c>
      <c r="X22" s="40">
        <v>1.3440098642</v>
      </c>
      <c r="Y22" s="40">
        <v>0.28608569169999998</v>
      </c>
      <c r="Z22" s="40">
        <v>1.1366861400000001E-2</v>
      </c>
      <c r="AA22" s="40">
        <v>11.472736165000001</v>
      </c>
      <c r="AB22" s="40">
        <v>485.16161197999998</v>
      </c>
      <c r="AC22" s="40">
        <v>329.45522453000001</v>
      </c>
      <c r="AD22" s="40">
        <v>67.391569044999997</v>
      </c>
      <c r="AE22" s="40">
        <v>971.99100162000002</v>
      </c>
      <c r="AF22" s="40">
        <v>942.83130768000001</v>
      </c>
      <c r="AG22" s="27"/>
      <c r="AH22" s="29" t="s">
        <v>128</v>
      </c>
      <c r="AI22" s="40">
        <v>32.151682118799997</v>
      </c>
      <c r="AJ22" s="40">
        <v>36.595129941700002</v>
      </c>
      <c r="AK22" s="40">
        <v>217.41549710999999</v>
      </c>
      <c r="AL22" s="40">
        <v>217.41549710999999</v>
      </c>
      <c r="AM22" s="40">
        <v>96.661847950199999</v>
      </c>
      <c r="AN22" s="40">
        <v>2.65109642465E-3</v>
      </c>
      <c r="AO22" s="40">
        <v>1.2943617398900001E-2</v>
      </c>
      <c r="AP22" s="40">
        <v>646.66604626399999</v>
      </c>
      <c r="AQ22" s="40">
        <v>115.77447009799999</v>
      </c>
      <c r="AR22" s="40">
        <v>1815.7103016900001</v>
      </c>
      <c r="AS22" s="40">
        <v>2.4628468283800001E-5</v>
      </c>
      <c r="AT22" s="40">
        <v>9.85138142716E-5</v>
      </c>
      <c r="AU22" s="40">
        <v>259289.94057800001</v>
      </c>
      <c r="AV22" s="40">
        <v>28.8096514052</v>
      </c>
      <c r="AW22" s="40">
        <v>718.382592305</v>
      </c>
      <c r="AX22" s="40">
        <v>45.745673804100001</v>
      </c>
      <c r="AY22" s="40">
        <v>1.06285667345</v>
      </c>
      <c r="AZ22" s="40">
        <v>163.573676957</v>
      </c>
      <c r="BA22" s="40">
        <v>2.7479678489000001</v>
      </c>
      <c r="BB22" s="40">
        <v>1171.18024113</v>
      </c>
      <c r="BC22" s="40">
        <v>152.87205529299999</v>
      </c>
      <c r="BD22" s="40">
        <v>1265.64711405</v>
      </c>
      <c r="BE22" s="40">
        <v>494.08397417499998</v>
      </c>
      <c r="BF22" s="40">
        <v>2077.6143026899999</v>
      </c>
      <c r="BG22" s="40">
        <v>544.66505813399999</v>
      </c>
      <c r="BH22" s="40">
        <v>544.66505813399999</v>
      </c>
      <c r="BI22" s="40">
        <v>336.14286149399999</v>
      </c>
      <c r="BJ22" s="40">
        <v>4.5559962245300003E-5</v>
      </c>
      <c r="BK22" s="40">
        <v>3.7739231252500001E-4</v>
      </c>
      <c r="BL22" s="40">
        <v>149.972205718</v>
      </c>
      <c r="BM22" s="40">
        <v>848.36301874499998</v>
      </c>
      <c r="BN22" s="40">
        <v>42.4954918257</v>
      </c>
      <c r="BO22" s="40">
        <v>4.6865142970100004</v>
      </c>
      <c r="BP22" s="40">
        <v>3.4625604369599998E-3</v>
      </c>
      <c r="BQ22" s="40">
        <v>7.0300213627900003E-3</v>
      </c>
      <c r="BR22" s="40">
        <v>36.970514807400001</v>
      </c>
      <c r="BS22" s="40">
        <v>49.754008461600002</v>
      </c>
      <c r="BT22" s="40">
        <v>33.607038090400003</v>
      </c>
      <c r="BU22" s="40">
        <v>0</v>
      </c>
      <c r="BV22" s="40">
        <v>9.1360082783599993E-3</v>
      </c>
      <c r="BW22" s="40">
        <v>8.7777201673299998E-3</v>
      </c>
      <c r="BX22" s="40">
        <v>16871.842000699999</v>
      </c>
      <c r="BY22" s="40">
        <v>1724.6773172400001</v>
      </c>
      <c r="BZ22" s="40">
        <v>18746.491523699999</v>
      </c>
      <c r="CA22" s="40">
        <v>0</v>
      </c>
      <c r="CB22" s="40">
        <v>736.388115621</v>
      </c>
      <c r="CC22" s="40">
        <v>8.8288579844200008</v>
      </c>
      <c r="CD22" s="40">
        <v>0.45094078989399999</v>
      </c>
      <c r="CE22" s="40">
        <v>1.3560065615700001</v>
      </c>
      <c r="CF22" s="40">
        <v>0.28930079902099998</v>
      </c>
      <c r="CG22" s="40">
        <v>1.14218084031E-2</v>
      </c>
      <c r="CH22" s="40">
        <v>11.5933890353</v>
      </c>
      <c r="CI22" s="40">
        <v>9.6574305703900007E-2</v>
      </c>
      <c r="CJ22" s="40">
        <v>11864.203240500001</v>
      </c>
      <c r="CK22" s="40">
        <v>1.25932285058</v>
      </c>
      <c r="CL22" s="40">
        <v>1.8941445985100001</v>
      </c>
      <c r="CM22" s="40">
        <v>826.73551601899999</v>
      </c>
      <c r="CN22" s="40">
        <v>0.37013726924500001</v>
      </c>
      <c r="CO22" s="40">
        <v>0</v>
      </c>
      <c r="CP22" s="40">
        <v>7.6197971527300002E-6</v>
      </c>
      <c r="CQ22" s="40">
        <v>0.110021330379</v>
      </c>
      <c r="CR22" s="40">
        <v>1945.3513749799999</v>
      </c>
      <c r="CS22" s="40">
        <v>1841.2423666699999</v>
      </c>
      <c r="CT22" s="40">
        <v>104.10900830600001</v>
      </c>
      <c r="CU22" s="40">
        <v>0</v>
      </c>
      <c r="CV22" s="40">
        <v>8.7795035268399997E-3</v>
      </c>
      <c r="CW22" s="40">
        <v>247.63809895399999</v>
      </c>
      <c r="CX22" s="40">
        <v>0.93501548835100001</v>
      </c>
      <c r="CY22" s="40">
        <v>152.362477885</v>
      </c>
      <c r="CZ22" s="40">
        <v>0.19314811455200001</v>
      </c>
      <c r="DA22" s="40">
        <v>3.1657349856999999</v>
      </c>
      <c r="DB22" s="40">
        <v>596.55237134699996</v>
      </c>
      <c r="DC22" s="40">
        <v>252.140633487</v>
      </c>
      <c r="DD22" s="40">
        <v>1.1620477355800001</v>
      </c>
      <c r="DE22" s="40">
        <v>8.7113537690800005</v>
      </c>
      <c r="DF22" s="40">
        <v>4.7622514095799998E-2</v>
      </c>
      <c r="DG22" s="40">
        <v>49.472395943099997</v>
      </c>
      <c r="DH22" s="40">
        <v>6473.0011396700002</v>
      </c>
      <c r="DI22" s="40">
        <v>68.387115014599999</v>
      </c>
      <c r="DJ22" s="40">
        <v>0</v>
      </c>
      <c r="DK22" s="40">
        <v>0</v>
      </c>
      <c r="DL22" s="40">
        <v>2979.6107812400001</v>
      </c>
      <c r="DM22" s="40">
        <v>2293.6484845099999</v>
      </c>
      <c r="DN22" s="40">
        <v>788.42682339400005</v>
      </c>
      <c r="DO22" s="40">
        <v>27348.2505298</v>
      </c>
      <c r="DP22" s="40">
        <v>1739.76500341</v>
      </c>
      <c r="DQ22" s="40">
        <v>4202.0671514100004</v>
      </c>
      <c r="DS22" s="37">
        <f t="shared" si="0"/>
        <v>8.0000145909294908E-3</v>
      </c>
      <c r="DT22" s="55">
        <f t="shared" si="1"/>
        <v>4.3424859171428392E-3</v>
      </c>
      <c r="DU22" s="55">
        <f t="shared" si="2"/>
        <v>4.3804149199665486E-4</v>
      </c>
      <c r="DV22" s="55">
        <f t="shared" si="3"/>
        <v>-1.2715001628076368E-3</v>
      </c>
      <c r="DW22" s="55">
        <f t="shared" si="4"/>
        <v>-3.1722170132646079E-3</v>
      </c>
      <c r="DX22" s="55">
        <f t="shared" si="5"/>
        <v>-3.4302721899053244E-3</v>
      </c>
      <c r="DY22" s="55">
        <f t="shared" si="6"/>
        <v>1.2136304795346275E-3</v>
      </c>
      <c r="DZ22" s="55">
        <f t="shared" si="7"/>
        <v>1.6843689857103179E-2</v>
      </c>
      <c r="EA22" s="55">
        <f t="shared" si="8"/>
        <v>1.6862662680025061E-3</v>
      </c>
      <c r="EB22" s="55">
        <f t="shared" si="9"/>
        <v>1.2875619877380614E-2</v>
      </c>
      <c r="EC22" s="55">
        <f t="shared" si="10"/>
        <v>-2.8560781983073069E-3</v>
      </c>
      <c r="ED22" s="55">
        <f t="shared" si="11"/>
        <v>-3.3460688180998958E-3</v>
      </c>
      <c r="EE22" s="55">
        <f t="shared" si="12"/>
        <v>1.3786624757823256E-2</v>
      </c>
      <c r="EF22" s="55">
        <f t="shared" si="13"/>
        <v>1.516623257464543E-2</v>
      </c>
      <c r="EG22" s="55">
        <f t="shared" si="14"/>
        <v>1.7251526983498498E-2</v>
      </c>
      <c r="EH22" s="55">
        <f t="shared" si="25"/>
        <v>1.778545155721167E-2</v>
      </c>
      <c r="EI22" s="55">
        <f t="shared" si="15"/>
        <v>3.2564122843086896E-3</v>
      </c>
      <c r="EJ22" s="55">
        <f t="shared" si="26"/>
        <v>-5.3987049956101766E-3</v>
      </c>
      <c r="EK22" s="55">
        <f t="shared" si="16"/>
        <v>-2.1813092989015517E-3</v>
      </c>
      <c r="EL22" s="55">
        <f t="shared" si="17"/>
        <v>-5.409443967036731E-3</v>
      </c>
      <c r="EM22" s="55">
        <f t="shared" si="18"/>
        <v>1.6545184982778766E-3</v>
      </c>
      <c r="EN22" s="55">
        <f t="shared" si="19"/>
        <v>1.1557985846060916E-2</v>
      </c>
      <c r="EO22" s="55">
        <f t="shared" si="20"/>
        <v>6.6486600855751449E-3</v>
      </c>
      <c r="EP22" s="55">
        <f t="shared" si="21"/>
        <v>8.9260486024341241E-3</v>
      </c>
      <c r="EQ22" s="55">
        <f t="shared" si="22"/>
        <v>1.1238266765090368E-2</v>
      </c>
      <c r="ER22" s="55">
        <f t="shared" si="23"/>
        <v>4.8339643782406858E-3</v>
      </c>
      <c r="ES22" s="55">
        <f t="shared" si="24"/>
        <v>1.0516486090569741E-2</v>
      </c>
      <c r="ET22" s="55">
        <f t="shared" si="27"/>
        <v>1.8390494991116106E-2</v>
      </c>
      <c r="EU22" s="55">
        <f t="shared" si="28"/>
        <v>2.0299076979399991E-2</v>
      </c>
      <c r="EV22" s="55">
        <f t="shared" si="29"/>
        <v>1.4772559590284014E-2</v>
      </c>
      <c r="EW22" s="55">
        <f t="shared" si="30"/>
        <v>-1.2004825771948724E-2</v>
      </c>
      <c r="EX22" s="55">
        <f t="shared" si="31"/>
        <v>-1.2004841162308551E-2</v>
      </c>
    </row>
    <row r="23" spans="1:154" x14ac:dyDescent="0.3">
      <c r="A23" s="13" t="s">
        <v>22</v>
      </c>
      <c r="B23" s="27">
        <v>567214.19209999999</v>
      </c>
      <c r="C23" s="27">
        <v>94.457038492999999</v>
      </c>
      <c r="D23" s="27">
        <v>47672.430633999997</v>
      </c>
      <c r="E23" s="27">
        <v>5568.0199202000003</v>
      </c>
      <c r="F23" s="27">
        <v>5251.7986891999999</v>
      </c>
      <c r="G23" s="27">
        <v>130.57167312999999</v>
      </c>
      <c r="H23" s="27">
        <v>103106.21312</v>
      </c>
      <c r="I23" s="27">
        <v>629.90841321000005</v>
      </c>
      <c r="J23" s="27">
        <v>1975.7311689000001</v>
      </c>
      <c r="K23" s="27">
        <v>1438.9827041000001</v>
      </c>
      <c r="L23" s="40">
        <v>99.486476100999994</v>
      </c>
      <c r="M23" s="40">
        <v>354.76530365999997</v>
      </c>
      <c r="N23" s="40">
        <v>196.66985149999999</v>
      </c>
      <c r="O23" s="40">
        <v>8506.0302929000009</v>
      </c>
      <c r="P23" s="40">
        <v>6882.6867659</v>
      </c>
      <c r="Q23" s="40">
        <v>1.1500346999999999E-3</v>
      </c>
      <c r="R23" s="40">
        <v>3.1403380000000002E-4</v>
      </c>
      <c r="S23" s="40">
        <v>2.7592803199999998E-2</v>
      </c>
      <c r="T23" s="40">
        <v>4.5299637500000003E-2</v>
      </c>
      <c r="U23" s="29">
        <v>4.1844168399999999E-2</v>
      </c>
      <c r="V23" s="40">
        <v>32.499420446000002</v>
      </c>
      <c r="W23" s="40">
        <v>1.4590439297</v>
      </c>
      <c r="X23" s="40">
        <v>4.6184116772000001</v>
      </c>
      <c r="Y23" s="40">
        <v>1.0389198512</v>
      </c>
      <c r="Z23" s="40">
        <v>3.6014183800000002E-2</v>
      </c>
      <c r="AA23" s="40">
        <v>41.552377751000002</v>
      </c>
      <c r="AB23" s="40">
        <v>2024.6206568</v>
      </c>
      <c r="AC23" s="40">
        <v>1116.5372259999999</v>
      </c>
      <c r="AD23" s="40">
        <v>216.35805277</v>
      </c>
      <c r="AE23" s="40">
        <v>2437.8805481999998</v>
      </c>
      <c r="AF23" s="40">
        <v>2364.7441558999999</v>
      </c>
      <c r="AG23" s="27"/>
      <c r="AH23" s="29" t="s">
        <v>22</v>
      </c>
      <c r="AI23" s="40">
        <v>88.279947892400003</v>
      </c>
      <c r="AJ23" s="40">
        <v>99.241565472900007</v>
      </c>
      <c r="AK23" s="40">
        <v>631.40956399100003</v>
      </c>
      <c r="AL23" s="40">
        <v>631.40956399100003</v>
      </c>
      <c r="AM23" s="40">
        <v>260.16674412499998</v>
      </c>
      <c r="AN23" s="40">
        <v>7.1355849931400003E-3</v>
      </c>
      <c r="AO23" s="40">
        <v>3.4838502521500003E-2</v>
      </c>
      <c r="AP23" s="40">
        <v>2002.34831973</v>
      </c>
      <c r="AQ23" s="40">
        <v>359.60579967699999</v>
      </c>
      <c r="AR23" s="40">
        <v>4538.3531856</v>
      </c>
      <c r="AS23" s="40">
        <v>6.2445444071500007E-5</v>
      </c>
      <c r="AT23" s="40">
        <v>2.4977985901400001E-4</v>
      </c>
      <c r="AU23" s="40">
        <v>571503.59065200004</v>
      </c>
      <c r="AV23" s="40">
        <v>72.1398911016</v>
      </c>
      <c r="AW23" s="40">
        <v>1798.84241628</v>
      </c>
      <c r="AX23" s="40">
        <v>114.54791493499999</v>
      </c>
      <c r="AY23" s="40">
        <v>2.6614079831600002</v>
      </c>
      <c r="AZ23" s="40">
        <v>409.59119223800002</v>
      </c>
      <c r="BA23" s="40">
        <v>6.8809537779000003</v>
      </c>
      <c r="BB23" s="40">
        <v>3261.4724643700001</v>
      </c>
      <c r="BC23" s="40">
        <v>431.68146087500003</v>
      </c>
      <c r="BD23" s="40">
        <v>3722.1287616300001</v>
      </c>
      <c r="BE23" s="40">
        <v>2054.8669293600001</v>
      </c>
      <c r="BF23" s="40">
        <v>8247.7002640299997</v>
      </c>
      <c r="BG23" s="40">
        <v>1435.6567167799999</v>
      </c>
      <c r="BH23" s="40">
        <v>1435.6567167799999</v>
      </c>
      <c r="BI23" s="40">
        <v>1137.69405981</v>
      </c>
      <c r="BJ23" s="40">
        <v>1.2279638362799999E-4</v>
      </c>
      <c r="BK23" s="40">
        <v>1.0126341316899999E-3</v>
      </c>
      <c r="BL23" s="40">
        <v>379.618244737</v>
      </c>
      <c r="BM23" s="40">
        <v>3201.37965661</v>
      </c>
      <c r="BN23" s="40">
        <v>149.80708655699999</v>
      </c>
      <c r="BO23" s="40">
        <v>12.2873155811</v>
      </c>
      <c r="BP23" s="40">
        <v>9.0828691391499992E-3</v>
      </c>
      <c r="BQ23" s="40">
        <v>1.8441009485399999E-2</v>
      </c>
      <c r="BR23" s="40">
        <v>134.53208831399999</v>
      </c>
      <c r="BS23" s="40">
        <v>199.12377847400001</v>
      </c>
      <c r="BT23" s="40">
        <v>94.462406411399996</v>
      </c>
      <c r="BU23" s="40">
        <v>0</v>
      </c>
      <c r="BV23" s="40">
        <v>2.29649632986E-2</v>
      </c>
      <c r="BW23" s="40">
        <v>2.2064418657700001E-2</v>
      </c>
      <c r="BX23" s="40">
        <v>42707.086370199999</v>
      </c>
      <c r="BY23" s="40">
        <v>4365.6103496799997</v>
      </c>
      <c r="BZ23" s="40">
        <v>47452.314964600002</v>
      </c>
      <c r="CA23" s="40">
        <v>0</v>
      </c>
      <c r="CB23" s="40">
        <v>2411.13354256</v>
      </c>
      <c r="CC23" s="40">
        <v>32.842565837199999</v>
      </c>
      <c r="CD23" s="40">
        <v>1.47385489933</v>
      </c>
      <c r="CE23" s="40">
        <v>4.6698889447200003</v>
      </c>
      <c r="CF23" s="40">
        <v>1.0512429754499999</v>
      </c>
      <c r="CG23" s="40">
        <v>3.6317585012399997E-2</v>
      </c>
      <c r="CH23" s="40">
        <v>41.974714109700002</v>
      </c>
      <c r="CI23" s="40">
        <v>0.19865020413600001</v>
      </c>
      <c r="CJ23" s="40">
        <v>48680.311558399997</v>
      </c>
      <c r="CK23" s="40">
        <v>3.1460314577499999</v>
      </c>
      <c r="CL23" s="40">
        <v>3.98157861351</v>
      </c>
      <c r="CM23" s="40">
        <v>2148.7439516700001</v>
      </c>
      <c r="CN23" s="40">
        <v>0.97475217105699996</v>
      </c>
      <c r="CO23" s="40">
        <v>0</v>
      </c>
      <c r="CP23" s="40">
        <v>2.0788009027900001E-5</v>
      </c>
      <c r="CQ23" s="40">
        <v>0.242135506991</v>
      </c>
      <c r="CR23" s="40">
        <v>5564.4088474500004</v>
      </c>
      <c r="CS23" s="40">
        <v>5246.6942052200002</v>
      </c>
      <c r="CT23" s="40">
        <v>317.714642228</v>
      </c>
      <c r="CU23" s="40">
        <v>0</v>
      </c>
      <c r="CV23" s="40">
        <v>1.8059108514099999E-2</v>
      </c>
      <c r="CW23" s="40">
        <v>804.55910669800005</v>
      </c>
      <c r="CX23" s="40">
        <v>1.9232947194800001</v>
      </c>
      <c r="CY23" s="40">
        <v>455.581833496</v>
      </c>
      <c r="CZ23" s="40">
        <v>0.397300037567</v>
      </c>
      <c r="DA23" s="40">
        <v>7.71701540865</v>
      </c>
      <c r="DB23" s="40">
        <v>1795.79999372</v>
      </c>
      <c r="DC23" s="40">
        <v>530.56412802199998</v>
      </c>
      <c r="DD23" s="40">
        <v>3.6417705471300001</v>
      </c>
      <c r="DE23" s="40">
        <v>19.669107690099999</v>
      </c>
      <c r="DF23" s="40">
        <v>9.9624170713800003E-2</v>
      </c>
      <c r="DG23" s="40">
        <v>130.494250927</v>
      </c>
      <c r="DH23" s="40">
        <v>26796.5444666</v>
      </c>
      <c r="DI23" s="40">
        <v>219.43289586899999</v>
      </c>
      <c r="DJ23" s="40">
        <v>0</v>
      </c>
      <c r="DK23" s="40">
        <v>0</v>
      </c>
      <c r="DL23" s="40">
        <v>11365.711695</v>
      </c>
      <c r="DM23" s="40">
        <v>8637.0265968200001</v>
      </c>
      <c r="DN23" s="40">
        <v>3489.7590331800002</v>
      </c>
      <c r="DO23" s="40">
        <v>104618.73804900001</v>
      </c>
      <c r="DP23" s="40">
        <v>6985.1572174200001</v>
      </c>
      <c r="DQ23" s="40">
        <v>17027.303332799998</v>
      </c>
      <c r="DS23" s="37">
        <f t="shared" si="0"/>
        <v>7.9999942051312729E-3</v>
      </c>
      <c r="DT23" s="55">
        <f t="shared" si="1"/>
        <v>7.5622200779557275E-3</v>
      </c>
      <c r="DU23" s="55">
        <f t="shared" si="2"/>
        <v>5.6829204955386261E-5</v>
      </c>
      <c r="DV23" s="55">
        <f t="shared" si="3"/>
        <v>-4.6172529168883635E-3</v>
      </c>
      <c r="DW23" s="55">
        <f t="shared" si="4"/>
        <v>-6.4853804435926674E-4</v>
      </c>
      <c r="DX23" s="55">
        <f t="shared" si="5"/>
        <v>-9.7194966564441432E-4</v>
      </c>
      <c r="DY23" s="55">
        <f t="shared" si="6"/>
        <v>-5.9294792770951438E-4</v>
      </c>
      <c r="DZ23" s="55">
        <f t="shared" si="7"/>
        <v>1.466958084513934E-2</v>
      </c>
      <c r="EA23" s="55">
        <f t="shared" si="8"/>
        <v>2.3831254663676353E-3</v>
      </c>
      <c r="EB23" s="55">
        <f t="shared" si="9"/>
        <v>1.3472050878672504E-2</v>
      </c>
      <c r="EC23" s="55">
        <f t="shared" si="10"/>
        <v>-2.3113462799265586E-3</v>
      </c>
      <c r="ED23" s="55">
        <f t="shared" si="11"/>
        <v>-2.4617479450307453E-3</v>
      </c>
      <c r="EE23" s="55">
        <f t="shared" si="12"/>
        <v>1.3644220466494819E-2</v>
      </c>
      <c r="EF23" s="55">
        <f t="shared" si="13"/>
        <v>1.2477392723307223E-2</v>
      </c>
      <c r="EG23" s="55">
        <f t="shared" si="14"/>
        <v>1.5400404114401299E-2</v>
      </c>
      <c r="EH23" s="55">
        <f t="shared" si="25"/>
        <v>1.488814688294198E-2</v>
      </c>
      <c r="EI23" s="55">
        <f t="shared" si="15"/>
        <v>5.3770763142190568E-3</v>
      </c>
      <c r="EJ23" s="55">
        <f t="shared" si="26"/>
        <v>-5.758924403997296E-3</v>
      </c>
      <c r="EK23" s="55">
        <f t="shared" si="16"/>
        <v>-2.4979185677663084E-3</v>
      </c>
      <c r="EL23" s="55">
        <f t="shared" si="17"/>
        <v>-5.9659537827427139E-3</v>
      </c>
      <c r="EM23" s="55">
        <f t="shared" si="18"/>
        <v>3.1048320377184266E-3</v>
      </c>
      <c r="EN23" s="55">
        <f t="shared" si="19"/>
        <v>1.0558508013093836E-2</v>
      </c>
      <c r="EO23" s="55">
        <f t="shared" si="20"/>
        <v>1.0151147150891751E-2</v>
      </c>
      <c r="EP23" s="55">
        <f t="shared" si="21"/>
        <v>1.1146097645242665E-2</v>
      </c>
      <c r="EQ23" s="55">
        <f t="shared" si="22"/>
        <v>1.1861477317779765E-2</v>
      </c>
      <c r="ER23" s="55">
        <f t="shared" si="23"/>
        <v>8.4244922524107056E-3</v>
      </c>
      <c r="ES23" s="55">
        <f t="shared" si="24"/>
        <v>1.0163951657130786E-2</v>
      </c>
      <c r="ET23" s="55">
        <f t="shared" si="27"/>
        <v>1.4939229459312944E-2</v>
      </c>
      <c r="EU23" s="55">
        <f t="shared" si="28"/>
        <v>1.8948614804178577E-2</v>
      </c>
      <c r="EV23" s="55">
        <f t="shared" si="29"/>
        <v>1.4211826459118265E-2</v>
      </c>
      <c r="EW23" s="55">
        <f t="shared" si="30"/>
        <v>-1.3625266385125274E-2</v>
      </c>
      <c r="EX23" s="55">
        <f t="shared" si="31"/>
        <v>-1.3625267074051615E-2</v>
      </c>
    </row>
    <row r="24" spans="1:154" x14ac:dyDescent="0.3">
      <c r="A24" s="13" t="s">
        <v>23</v>
      </c>
      <c r="B24" s="27">
        <v>332975.42933999997</v>
      </c>
      <c r="C24" s="27">
        <v>73.303322115</v>
      </c>
      <c r="D24" s="27">
        <v>47094.614387000001</v>
      </c>
      <c r="E24" s="27">
        <v>4879.6543592999997</v>
      </c>
      <c r="F24" s="27">
        <v>4644.6136033000002</v>
      </c>
      <c r="G24" s="27">
        <v>104.52705429</v>
      </c>
      <c r="H24" s="27">
        <v>68310.859916999994</v>
      </c>
      <c r="I24" s="27">
        <v>541.28953267999998</v>
      </c>
      <c r="J24" s="27">
        <v>1287.3102497</v>
      </c>
      <c r="K24" s="27">
        <v>1299.3901796</v>
      </c>
      <c r="L24" s="40">
        <v>103.18839398</v>
      </c>
      <c r="M24" s="40">
        <v>223.02477321999999</v>
      </c>
      <c r="N24" s="40">
        <v>133.69144829999999</v>
      </c>
      <c r="O24" s="40">
        <v>5523.9779816</v>
      </c>
      <c r="P24" s="40">
        <v>4488.6450320000004</v>
      </c>
      <c r="Q24" s="40">
        <v>6.9378750000000002E-4</v>
      </c>
      <c r="R24" s="40">
        <v>2.5308889999999998E-4</v>
      </c>
      <c r="S24" s="40">
        <v>2.2841291199999999E-2</v>
      </c>
      <c r="T24" s="40">
        <v>3.7783984999999999E-2</v>
      </c>
      <c r="U24" s="29">
        <v>2.72010434E-2</v>
      </c>
      <c r="V24" s="40">
        <v>24.383478353000001</v>
      </c>
      <c r="W24" s="40">
        <v>0.87054363069999996</v>
      </c>
      <c r="X24" s="40">
        <v>2.8337115400999999</v>
      </c>
      <c r="Y24" s="40">
        <v>0.66583077440000005</v>
      </c>
      <c r="Z24" s="40">
        <v>2.3484427200000001E-2</v>
      </c>
      <c r="AA24" s="40">
        <v>30.917598395999999</v>
      </c>
      <c r="AB24" s="40">
        <v>1328.2807740000001</v>
      </c>
      <c r="AC24" s="40">
        <v>724.04574649999995</v>
      </c>
      <c r="AD24" s="40">
        <v>134.71856192000001</v>
      </c>
      <c r="AE24" s="40">
        <v>3035.6004418000002</v>
      </c>
      <c r="AF24" s="40">
        <v>2944.5324230000001</v>
      </c>
      <c r="AG24" s="27"/>
      <c r="AH24" s="29" t="s">
        <v>23</v>
      </c>
      <c r="AI24" s="40">
        <v>74.836661595300001</v>
      </c>
      <c r="AJ24" s="40">
        <v>102.614635521</v>
      </c>
      <c r="AK24" s="40">
        <v>541.18228785199994</v>
      </c>
      <c r="AL24" s="40">
        <v>541.18228785199994</v>
      </c>
      <c r="AM24" s="40">
        <v>272.00508211599998</v>
      </c>
      <c r="AN24" s="40">
        <v>4.6395481968900002E-3</v>
      </c>
      <c r="AO24" s="40">
        <v>2.2651832051899998E-2</v>
      </c>
      <c r="AP24" s="40">
        <v>1306.4686772099999</v>
      </c>
      <c r="AQ24" s="40">
        <v>226.73939598499999</v>
      </c>
      <c r="AR24" s="40">
        <v>2734.2671275100001</v>
      </c>
      <c r="AS24" s="40">
        <v>5.02764653075E-5</v>
      </c>
      <c r="AT24" s="40">
        <v>2.0110599376100001E-4</v>
      </c>
      <c r="AU24" s="40">
        <v>335954.528773</v>
      </c>
      <c r="AV24" s="40">
        <v>89.792092686700002</v>
      </c>
      <c r="AW24" s="40">
        <v>2239.0065737099999</v>
      </c>
      <c r="AX24" s="40">
        <v>142.57702625900001</v>
      </c>
      <c r="AY24" s="40">
        <v>3.31263802984</v>
      </c>
      <c r="AZ24" s="40">
        <v>509.81543053600001</v>
      </c>
      <c r="BA24" s="40">
        <v>8.5646664827999999</v>
      </c>
      <c r="BB24" s="40">
        <v>2311.3173189300001</v>
      </c>
      <c r="BC24" s="40">
        <v>264.29468049299999</v>
      </c>
      <c r="BD24" s="40">
        <v>2334.3157743400002</v>
      </c>
      <c r="BE24" s="40">
        <v>1352.1976104099999</v>
      </c>
      <c r="BF24" s="40">
        <v>5393.1245886400002</v>
      </c>
      <c r="BG24" s="40">
        <v>1293.40392436</v>
      </c>
      <c r="BH24" s="40">
        <v>1293.40392436</v>
      </c>
      <c r="BI24" s="40">
        <v>738.34446488200001</v>
      </c>
      <c r="BJ24" s="40">
        <v>8.3290894656900006E-5</v>
      </c>
      <c r="BK24" s="40">
        <v>5.9625330723600003E-4</v>
      </c>
      <c r="BL24" s="40">
        <v>374.33364608900001</v>
      </c>
      <c r="BM24" s="40">
        <v>2102.3684782700002</v>
      </c>
      <c r="BN24" s="40">
        <v>98.039616800100006</v>
      </c>
      <c r="BO24" s="40">
        <v>12.6289953872</v>
      </c>
      <c r="BP24" s="40">
        <v>7.5049560464500002E-3</v>
      </c>
      <c r="BQ24" s="40">
        <v>1.52373811428E-2</v>
      </c>
      <c r="BR24" s="40">
        <v>86.848827499600006</v>
      </c>
      <c r="BS24" s="40">
        <v>135.62324532299999</v>
      </c>
      <c r="BT24" s="40">
        <v>73.173143055400004</v>
      </c>
      <c r="BU24" s="40">
        <v>0</v>
      </c>
      <c r="BV24" s="40">
        <v>1.91338082806E-2</v>
      </c>
      <c r="BW24" s="40">
        <v>1.8383421578800001E-2</v>
      </c>
      <c r="BX24" s="40">
        <v>42112.513602799998</v>
      </c>
      <c r="BY24" s="40">
        <v>4304.83727636</v>
      </c>
      <c r="BZ24" s="40">
        <v>46791.684525299999</v>
      </c>
      <c r="CA24" s="40">
        <v>0</v>
      </c>
      <c r="CB24" s="40">
        <v>1579.2690903600001</v>
      </c>
      <c r="CC24" s="40">
        <v>24.625544010900001</v>
      </c>
      <c r="CD24" s="40">
        <v>0.88173899268199996</v>
      </c>
      <c r="CE24" s="40">
        <v>2.8732051510400001</v>
      </c>
      <c r="CF24" s="40">
        <v>0.67532519681299996</v>
      </c>
      <c r="CG24" s="40">
        <v>2.3689836088900001E-2</v>
      </c>
      <c r="CH24" s="40">
        <v>31.214702925099999</v>
      </c>
      <c r="CI24" s="40">
        <v>9.6293045850600001E-2</v>
      </c>
      <c r="CJ24" s="40">
        <v>32198.669371399999</v>
      </c>
      <c r="CK24" s="40">
        <v>2.6508947901500002</v>
      </c>
      <c r="CL24" s="40">
        <v>2.2934012247800002</v>
      </c>
      <c r="CM24" s="40">
        <v>2446.1119043499998</v>
      </c>
      <c r="CN24" s="40">
        <v>0.96773529004600001</v>
      </c>
      <c r="CO24" s="40">
        <v>0</v>
      </c>
      <c r="CP24" s="40">
        <v>1.9078716728099999E-5</v>
      </c>
      <c r="CQ24" s="40">
        <v>0.184730136323</v>
      </c>
      <c r="CR24" s="40">
        <v>4859.81758601</v>
      </c>
      <c r="CS24" s="40">
        <v>4624.1678369700003</v>
      </c>
      <c r="CT24" s="40">
        <v>235.649749036</v>
      </c>
      <c r="CU24" s="40">
        <v>0</v>
      </c>
      <c r="CV24" s="40">
        <v>8.7539425255000001E-3</v>
      </c>
      <c r="CW24" s="40">
        <v>484.04262576000002</v>
      </c>
      <c r="CX24" s="40">
        <v>0.93229205663699999</v>
      </c>
      <c r="CY24" s="40">
        <v>335.29143997099999</v>
      </c>
      <c r="CZ24" s="40">
        <v>0.19258662765599999</v>
      </c>
      <c r="DA24" s="40">
        <v>5.9790645329199998</v>
      </c>
      <c r="DB24" s="40">
        <v>1328.3078438800001</v>
      </c>
      <c r="DC24" s="40">
        <v>278.14180139199999</v>
      </c>
      <c r="DD24" s="40">
        <v>2.1354277593900002</v>
      </c>
      <c r="DE24" s="40">
        <v>14.917461659200001</v>
      </c>
      <c r="DF24" s="40">
        <v>5.53819449241E-2</v>
      </c>
      <c r="DG24" s="40">
        <v>104.392892789</v>
      </c>
      <c r="DH24" s="40">
        <v>17686.3402207</v>
      </c>
      <c r="DI24" s="40">
        <v>137.107915948</v>
      </c>
      <c r="DJ24" s="40">
        <v>0</v>
      </c>
      <c r="DK24" s="40">
        <v>0</v>
      </c>
      <c r="DL24" s="40">
        <v>7444.5201109099999</v>
      </c>
      <c r="DM24" s="40">
        <v>5622.9438547999998</v>
      </c>
      <c r="DN24" s="40">
        <v>2311.7448826899999</v>
      </c>
      <c r="DO24" s="40">
        <v>69460.127346499998</v>
      </c>
      <c r="DP24" s="40">
        <v>4569.1717282099999</v>
      </c>
      <c r="DQ24" s="40">
        <v>11158.3455598</v>
      </c>
      <c r="DS24" s="37">
        <f t="shared" si="0"/>
        <v>8.0000036307093826E-3</v>
      </c>
      <c r="DT24" s="55">
        <f t="shared" si="1"/>
        <v>8.9469046977579767E-3</v>
      </c>
      <c r="DU24" s="55">
        <f t="shared" si="2"/>
        <v>-1.7758957690316966E-3</v>
      </c>
      <c r="DV24" s="55">
        <f t="shared" si="3"/>
        <v>-6.43236738729138E-3</v>
      </c>
      <c r="DW24" s="55">
        <f t="shared" si="4"/>
        <v>-4.065200489496411E-3</v>
      </c>
      <c r="DX24" s="55">
        <f t="shared" si="5"/>
        <v>-4.4020381621139035E-3</v>
      </c>
      <c r="DY24" s="55">
        <f t="shared" si="6"/>
        <v>-1.2835098234737993E-3</v>
      </c>
      <c r="DZ24" s="55">
        <f t="shared" si="7"/>
        <v>1.6824080840094856E-2</v>
      </c>
      <c r="EA24" s="55">
        <f t="shared" si="8"/>
        <v>-1.9812839806646607E-4</v>
      </c>
      <c r="EB24" s="55">
        <f t="shared" si="9"/>
        <v>1.4882525416436844E-2</v>
      </c>
      <c r="EC24" s="55">
        <f t="shared" si="10"/>
        <v>-4.6069728200060587E-3</v>
      </c>
      <c r="ED24" s="55">
        <f t="shared" si="11"/>
        <v>-5.5603003096570142E-3</v>
      </c>
      <c r="EE24" s="55">
        <f t="shared" si="12"/>
        <v>1.6655650900878883E-2</v>
      </c>
      <c r="EF24" s="55">
        <f t="shared" si="13"/>
        <v>1.4449667855083006E-2</v>
      </c>
      <c r="EG24" s="55">
        <f t="shared" si="14"/>
        <v>1.7915689296671436E-2</v>
      </c>
      <c r="EH24" s="55">
        <f t="shared" si="25"/>
        <v>1.7940090079727092E-2</v>
      </c>
      <c r="EI24" s="55">
        <f t="shared" si="15"/>
        <v>6.969596052105247E-3</v>
      </c>
      <c r="EJ24" s="55">
        <f t="shared" si="26"/>
        <v>-6.7424566288762505E-3</v>
      </c>
      <c r="EK24" s="55">
        <f t="shared" si="16"/>
        <v>-4.3322424237557952E-3</v>
      </c>
      <c r="EL24" s="55">
        <f t="shared" si="17"/>
        <v>-7.0600054652784081E-3</v>
      </c>
      <c r="EM24" s="55">
        <f t="shared" si="18"/>
        <v>3.3210802784866696E-3</v>
      </c>
      <c r="EN24" s="55">
        <f t="shared" si="19"/>
        <v>9.9274457235186547E-3</v>
      </c>
      <c r="EO24" s="55">
        <f t="shared" si="20"/>
        <v>1.2860196304001282E-2</v>
      </c>
      <c r="EP24" s="55">
        <f t="shared" si="21"/>
        <v>1.393706112323855E-2</v>
      </c>
      <c r="EQ24" s="55">
        <f t="shared" si="22"/>
        <v>1.4259512744143768E-2</v>
      </c>
      <c r="ER24" s="55">
        <f t="shared" si="23"/>
        <v>8.7465999128136882E-3</v>
      </c>
      <c r="ES24" s="55">
        <f t="shared" si="24"/>
        <v>9.6095603964646403E-3</v>
      </c>
      <c r="ET24" s="55">
        <f t="shared" si="27"/>
        <v>1.8005859060939669E-2</v>
      </c>
      <c r="EU24" s="55">
        <f t="shared" si="28"/>
        <v>1.9748363209257609E-2</v>
      </c>
      <c r="EV24" s="55">
        <f t="shared" si="29"/>
        <v>1.7735893212836227E-2</v>
      </c>
      <c r="EW24" s="55">
        <f t="shared" si="30"/>
        <v>-1.4011071256281874E-2</v>
      </c>
      <c r="EX24" s="55">
        <f t="shared" si="31"/>
        <v>-1.4011082934630142E-2</v>
      </c>
    </row>
    <row r="25" spans="1:154" x14ac:dyDescent="0.3">
      <c r="A25" s="13" t="s">
        <v>24</v>
      </c>
      <c r="B25" s="27">
        <v>130592.35851000001</v>
      </c>
      <c r="C25" s="27">
        <v>23.226184964000002</v>
      </c>
      <c r="D25" s="27">
        <v>14631.197770999999</v>
      </c>
      <c r="E25" s="27">
        <v>1509.7478759999999</v>
      </c>
      <c r="F25" s="27">
        <v>1434.0688024999999</v>
      </c>
      <c r="G25" s="27">
        <v>33.879832157999999</v>
      </c>
      <c r="H25" s="27">
        <v>22408.194027000001</v>
      </c>
      <c r="I25" s="27">
        <v>164.23973828000001</v>
      </c>
      <c r="J25" s="27">
        <v>499.82840055999998</v>
      </c>
      <c r="K25" s="27">
        <v>404.44604866999998</v>
      </c>
      <c r="L25" s="40">
        <v>29.687491184999999</v>
      </c>
      <c r="M25" s="40">
        <v>75.094791177000005</v>
      </c>
      <c r="N25" s="40">
        <v>37.726309016999998</v>
      </c>
      <c r="O25" s="40">
        <v>1959.1161282999999</v>
      </c>
      <c r="P25" s="40">
        <v>1390.9812506999999</v>
      </c>
      <c r="Q25" s="40">
        <v>2.4218900529999999E-4</v>
      </c>
      <c r="R25" s="40">
        <v>8.4382999999999995E-5</v>
      </c>
      <c r="S25" s="40">
        <v>7.3087324000000002E-3</v>
      </c>
      <c r="T25" s="40">
        <v>1.24530708E-2</v>
      </c>
      <c r="U25" s="29">
        <v>9.2975885000000005E-3</v>
      </c>
      <c r="V25" s="40">
        <v>6.8580141373999997</v>
      </c>
      <c r="W25" s="40">
        <v>0.29886751020000002</v>
      </c>
      <c r="X25" s="40">
        <v>0.9243908059</v>
      </c>
      <c r="Y25" s="40">
        <v>0.20497620650000001</v>
      </c>
      <c r="Z25" s="40">
        <v>7.8498419999999992E-3</v>
      </c>
      <c r="AA25" s="40">
        <v>8.8565168419999996</v>
      </c>
      <c r="AB25" s="40">
        <v>398.43993177999999</v>
      </c>
      <c r="AC25" s="40">
        <v>331.59297050999999</v>
      </c>
      <c r="AD25" s="40">
        <v>44.667002175999997</v>
      </c>
      <c r="AE25" s="40">
        <v>866.28262600999994</v>
      </c>
      <c r="AF25" s="40">
        <v>840.29415037000001</v>
      </c>
      <c r="AG25" s="27"/>
      <c r="AH25" s="29" t="s">
        <v>24</v>
      </c>
      <c r="AI25" s="40">
        <v>23.4993182967</v>
      </c>
      <c r="AJ25" s="40">
        <v>29.602796276399999</v>
      </c>
      <c r="AK25" s="40">
        <v>164.839550468</v>
      </c>
      <c r="AL25" s="40">
        <v>164.839550468</v>
      </c>
      <c r="AM25" s="40">
        <v>78.549781155999995</v>
      </c>
      <c r="AN25" s="40">
        <v>1.5897912994600001E-3</v>
      </c>
      <c r="AO25" s="40">
        <v>7.76196639054E-3</v>
      </c>
      <c r="AP25" s="40">
        <v>510.54814268000001</v>
      </c>
      <c r="AQ25" s="40">
        <v>76.754424121100001</v>
      </c>
      <c r="AR25" s="40">
        <v>1066.1102543100001</v>
      </c>
      <c r="AS25" s="40">
        <v>1.6798015807100001E-5</v>
      </c>
      <c r="AT25" s="40">
        <v>6.7191571730100004E-5</v>
      </c>
      <c r="AU25" s="40">
        <v>132161.65444099999</v>
      </c>
      <c r="AV25" s="40">
        <v>25.653486679099998</v>
      </c>
      <c r="AW25" s="40">
        <v>639.68149374200004</v>
      </c>
      <c r="AX25" s="40">
        <v>40.734069894199997</v>
      </c>
      <c r="AY25" s="40">
        <v>0.94641564036000003</v>
      </c>
      <c r="AZ25" s="40">
        <v>145.65362325199999</v>
      </c>
      <c r="BA25" s="40">
        <v>2.4469130724200001</v>
      </c>
      <c r="BB25" s="40">
        <v>787.71630228000004</v>
      </c>
      <c r="BC25" s="40">
        <v>94.140219471799995</v>
      </c>
      <c r="BD25" s="40">
        <v>819.67934139299996</v>
      </c>
      <c r="BE25" s="40">
        <v>408.44565286099999</v>
      </c>
      <c r="BF25" s="40">
        <v>1952.9615302300001</v>
      </c>
      <c r="BG25" s="40">
        <v>403.83913237399997</v>
      </c>
      <c r="BH25" s="40">
        <v>403.83913237399997</v>
      </c>
      <c r="BI25" s="40">
        <v>340.71294958599998</v>
      </c>
      <c r="BJ25" s="40">
        <v>2.8215477506000002E-5</v>
      </c>
      <c r="BK25" s="40">
        <v>2.1019550626899999E-4</v>
      </c>
      <c r="BL25" s="40">
        <v>116.782178028</v>
      </c>
      <c r="BM25" s="40">
        <v>746.77397819600003</v>
      </c>
      <c r="BN25" s="40">
        <v>32.646978817899999</v>
      </c>
      <c r="BO25" s="40">
        <v>3.7460724537600001</v>
      </c>
      <c r="BP25" s="40">
        <v>2.4084939422500001E-3</v>
      </c>
      <c r="BQ25" s="40">
        <v>4.8899793206499996E-3</v>
      </c>
      <c r="BR25" s="40">
        <v>30.993934706400001</v>
      </c>
      <c r="BS25" s="40">
        <v>38.495717535499999</v>
      </c>
      <c r="BT25" s="40">
        <v>23.2631484851</v>
      </c>
      <c r="BU25" s="40">
        <v>0</v>
      </c>
      <c r="BV25" s="40">
        <v>6.3202419903300002E-3</v>
      </c>
      <c r="BW25" s="40">
        <v>6.0723911771000004E-3</v>
      </c>
      <c r="BX25" s="40">
        <v>13137.9972251</v>
      </c>
      <c r="BY25" s="40">
        <v>1342.99463997</v>
      </c>
      <c r="BZ25" s="40">
        <v>14597.7740431</v>
      </c>
      <c r="CA25" s="40">
        <v>0</v>
      </c>
      <c r="CB25" s="40">
        <v>529.91246042600005</v>
      </c>
      <c r="CC25" s="40">
        <v>6.9630733516100003</v>
      </c>
      <c r="CD25" s="40">
        <v>0.303240223915</v>
      </c>
      <c r="CE25" s="40">
        <v>0.93982433334799997</v>
      </c>
      <c r="CF25" s="40">
        <v>0.208718769966</v>
      </c>
      <c r="CG25" s="40">
        <v>7.9370532212300008E-3</v>
      </c>
      <c r="CH25" s="40">
        <v>8.9860263707599994</v>
      </c>
      <c r="CI25" s="40">
        <v>4.8454218458199999E-2</v>
      </c>
      <c r="CJ25" s="40">
        <v>10463.277026199999</v>
      </c>
      <c r="CK25" s="40">
        <v>0.88656923152400002</v>
      </c>
      <c r="CL25" s="40">
        <v>1.02458536153</v>
      </c>
      <c r="CM25" s="40">
        <v>711.7591079</v>
      </c>
      <c r="CN25" s="40">
        <v>0.29511946471799999</v>
      </c>
      <c r="CO25" s="40">
        <v>0</v>
      </c>
      <c r="CP25" s="40">
        <v>6.0120901580199998E-6</v>
      </c>
      <c r="CQ25" s="40">
        <v>6.8960777801699999E-2</v>
      </c>
      <c r="CR25" s="40">
        <v>1507.39569125</v>
      </c>
      <c r="CS25" s="40">
        <v>1431.31718282</v>
      </c>
      <c r="CT25" s="40">
        <v>76.078508429899998</v>
      </c>
      <c r="CU25" s="40">
        <v>0</v>
      </c>
      <c r="CV25" s="40">
        <v>4.4049050204800003E-3</v>
      </c>
      <c r="CW25" s="40">
        <v>166.65104926800001</v>
      </c>
      <c r="CX25" s="40">
        <v>0.46912502087199998</v>
      </c>
      <c r="CY25" s="40">
        <v>109.617132525</v>
      </c>
      <c r="CZ25" s="40">
        <v>9.69082096265E-2</v>
      </c>
      <c r="DA25" s="40">
        <v>2.1033077787900001</v>
      </c>
      <c r="DB25" s="40">
        <v>431.99785356899997</v>
      </c>
      <c r="DC25" s="40">
        <v>133.92046126700001</v>
      </c>
      <c r="DD25" s="40">
        <v>0.75754043927100001</v>
      </c>
      <c r="DE25" s="40">
        <v>5.5117220099499997</v>
      </c>
      <c r="DF25" s="40">
        <v>2.5342143818500001E-2</v>
      </c>
      <c r="DG25" s="40">
        <v>33.965308078900001</v>
      </c>
      <c r="DH25" s="40">
        <v>5833.4524039199996</v>
      </c>
      <c r="DI25" s="40">
        <v>45.707556990100002</v>
      </c>
      <c r="DJ25" s="40">
        <v>0</v>
      </c>
      <c r="DK25" s="40">
        <v>0</v>
      </c>
      <c r="DL25" s="40">
        <v>2563.0906769899998</v>
      </c>
      <c r="DM25" s="40">
        <v>2008.1134966100001</v>
      </c>
      <c r="DN25" s="40">
        <v>661.51673659699998</v>
      </c>
      <c r="DO25" s="40">
        <v>22942.6503538</v>
      </c>
      <c r="DP25" s="40">
        <v>1425.6018689299999</v>
      </c>
      <c r="DQ25" s="40">
        <v>3424.3729621900002</v>
      </c>
      <c r="DS25" s="37">
        <f t="shared" si="0"/>
        <v>7.9999990192488289E-3</v>
      </c>
      <c r="DT25" s="55">
        <f t="shared" si="1"/>
        <v>1.2016751584127478E-2</v>
      </c>
      <c r="DU25" s="55">
        <f t="shared" si="2"/>
        <v>1.5914590001453665E-3</v>
      </c>
      <c r="DV25" s="55">
        <f t="shared" si="3"/>
        <v>-2.2844150166739618E-3</v>
      </c>
      <c r="DW25" s="55">
        <f t="shared" si="4"/>
        <v>-1.557998383300841E-3</v>
      </c>
      <c r="DX25" s="55">
        <f t="shared" si="5"/>
        <v>-1.918750115198867E-3</v>
      </c>
      <c r="DY25" s="55">
        <f t="shared" si="6"/>
        <v>2.5229145322025722E-3</v>
      </c>
      <c r="DZ25" s="55">
        <f t="shared" si="7"/>
        <v>2.3850932661330187E-2</v>
      </c>
      <c r="EA25" s="55">
        <f t="shared" si="8"/>
        <v>3.65205275094516E-3</v>
      </c>
      <c r="EB25" s="55">
        <f t="shared" si="9"/>
        <v>2.1446844773105735E-2</v>
      </c>
      <c r="EC25" s="55">
        <f t="shared" si="10"/>
        <v>-1.5006112632224287E-3</v>
      </c>
      <c r="ED25" s="55">
        <f t="shared" si="11"/>
        <v>-2.8528819788851928E-3</v>
      </c>
      <c r="EE25" s="55">
        <f t="shared" si="12"/>
        <v>2.21005068139574E-2</v>
      </c>
      <c r="EF25" s="55">
        <f t="shared" si="13"/>
        <v>2.0394481690570218E-2</v>
      </c>
      <c r="EG25" s="55">
        <f t="shared" si="14"/>
        <v>2.5009935655277912E-2</v>
      </c>
      <c r="EH25" s="55">
        <f t="shared" si="25"/>
        <v>2.4889349308322775E-2</v>
      </c>
      <c r="EI25" s="55">
        <f t="shared" si="15"/>
        <v>9.2244841183135064E-3</v>
      </c>
      <c r="EJ25" s="55">
        <f t="shared" si="26"/>
        <v>-4.6622241778556464E-3</v>
      </c>
      <c r="EK25" s="55">
        <f t="shared" si="16"/>
        <v>-1.4036821350854308E-3</v>
      </c>
      <c r="EL25" s="55">
        <f t="shared" si="17"/>
        <v>-4.8532312664599838E-3</v>
      </c>
      <c r="EM25" s="55">
        <f t="shared" si="18"/>
        <v>5.8261548142295016E-3</v>
      </c>
      <c r="EN25" s="55">
        <f t="shared" si="19"/>
        <v>1.531918892337404E-2</v>
      </c>
      <c r="EO25" s="55">
        <f t="shared" si="20"/>
        <v>1.463094369834241E-2</v>
      </c>
      <c r="EP25" s="55">
        <f t="shared" si="21"/>
        <v>1.6695890254959503E-2</v>
      </c>
      <c r="EQ25" s="55">
        <f t="shared" si="22"/>
        <v>1.8258526342665986E-2</v>
      </c>
      <c r="ER25" s="55">
        <f t="shared" si="23"/>
        <v>1.1109933324772852E-2</v>
      </c>
      <c r="ES25" s="55">
        <f t="shared" si="24"/>
        <v>1.462307711603174E-2</v>
      </c>
      <c r="ET25" s="55">
        <f t="shared" si="27"/>
        <v>2.5112244739878845E-2</v>
      </c>
      <c r="EU25" s="55">
        <f t="shared" si="28"/>
        <v>2.7503535620713521E-2</v>
      </c>
      <c r="EV25" s="55">
        <f t="shared" si="29"/>
        <v>2.3295828316392035E-2</v>
      </c>
      <c r="EW25" s="55">
        <f t="shared" si="30"/>
        <v>-1.2890277831557287E-2</v>
      </c>
      <c r="EX25" s="55">
        <f t="shared" si="31"/>
        <v>-1.2890289387651395E-2</v>
      </c>
    </row>
    <row r="26" spans="1:154" x14ac:dyDescent="0.3">
      <c r="A26" s="13" t="s">
        <v>25</v>
      </c>
      <c r="B26" s="27">
        <v>280788.03860999999</v>
      </c>
      <c r="C26" s="27">
        <v>53.399370111000003</v>
      </c>
      <c r="D26" s="27">
        <v>35865.899647999999</v>
      </c>
      <c r="E26" s="27">
        <v>3458.9505804</v>
      </c>
      <c r="F26" s="27">
        <v>3302.3849200999998</v>
      </c>
      <c r="G26" s="27">
        <v>77.285411166000003</v>
      </c>
      <c r="H26" s="27">
        <v>35334.085965999999</v>
      </c>
      <c r="I26" s="27">
        <v>365.80992805</v>
      </c>
      <c r="J26" s="27">
        <v>842.52842837000003</v>
      </c>
      <c r="K26" s="27">
        <v>943.44223385999999</v>
      </c>
      <c r="L26" s="40">
        <v>71.920357300000006</v>
      </c>
      <c r="M26" s="40">
        <v>134.12862321</v>
      </c>
      <c r="N26" s="40">
        <v>64.627376198999997</v>
      </c>
      <c r="O26" s="40">
        <v>2982.2022047999999</v>
      </c>
      <c r="P26" s="40">
        <v>2170.7444217000002</v>
      </c>
      <c r="Q26" s="40">
        <v>4.8934520000000004E-4</v>
      </c>
      <c r="R26" s="40">
        <v>1.9415219999999999E-4</v>
      </c>
      <c r="S26" s="40">
        <v>1.7039564199999999E-2</v>
      </c>
      <c r="T26" s="40">
        <v>2.89754422E-2</v>
      </c>
      <c r="U26" s="29">
        <v>1.9562294399999999E-2</v>
      </c>
      <c r="V26" s="40">
        <v>12.941280777999999</v>
      </c>
      <c r="W26" s="40">
        <v>0.5220029102</v>
      </c>
      <c r="X26" s="40">
        <v>1.5908246192</v>
      </c>
      <c r="Y26" s="40">
        <v>0.35190957919999999</v>
      </c>
      <c r="Z26" s="40">
        <v>1.47171757E-2</v>
      </c>
      <c r="AA26" s="40">
        <v>16.780612634000001</v>
      </c>
      <c r="AB26" s="40">
        <v>617.48447762000001</v>
      </c>
      <c r="AC26" s="40">
        <v>465.02253249</v>
      </c>
      <c r="AD26" s="40">
        <v>77.975988615000006</v>
      </c>
      <c r="AE26" s="40">
        <v>2337.7445880999999</v>
      </c>
      <c r="AF26" s="40">
        <v>2267.6122875000001</v>
      </c>
      <c r="AG26" s="27"/>
      <c r="AH26" s="29" t="s">
        <v>25</v>
      </c>
      <c r="AI26" s="40">
        <v>51.543196162199997</v>
      </c>
      <c r="AJ26" s="40">
        <v>71.384693179199999</v>
      </c>
      <c r="AK26" s="40">
        <v>364.80900674999998</v>
      </c>
      <c r="AL26" s="40">
        <v>364.80900674999998</v>
      </c>
      <c r="AM26" s="40">
        <v>191.79067291499999</v>
      </c>
      <c r="AN26" s="40">
        <v>3.3256412165099999E-3</v>
      </c>
      <c r="AO26" s="40">
        <v>1.6236805384800001E-2</v>
      </c>
      <c r="AP26" s="40">
        <v>854.10771580300002</v>
      </c>
      <c r="AQ26" s="40">
        <v>136.103190764</v>
      </c>
      <c r="AR26" s="40">
        <v>2020.8048971999999</v>
      </c>
      <c r="AS26" s="40">
        <v>3.8525615106100001E-5</v>
      </c>
      <c r="AT26" s="40">
        <v>1.54099620871E-4</v>
      </c>
      <c r="AU26" s="40">
        <v>282183.08752200002</v>
      </c>
      <c r="AV26" s="40">
        <v>69.214173169800006</v>
      </c>
      <c r="AW26" s="40">
        <v>1725.88888948</v>
      </c>
      <c r="AX26" s="40">
        <v>109.902356023</v>
      </c>
      <c r="AY26" s="40">
        <v>2.5534751814700001</v>
      </c>
      <c r="AZ26" s="40">
        <v>392.97994101500001</v>
      </c>
      <c r="BA26" s="40">
        <v>6.6018830895600003</v>
      </c>
      <c r="BB26" s="40">
        <v>1573.9075360100001</v>
      </c>
      <c r="BC26" s="40">
        <v>170.65568703700001</v>
      </c>
      <c r="BD26" s="40">
        <v>1485.39056798</v>
      </c>
      <c r="BE26" s="40">
        <v>629.49062897500005</v>
      </c>
      <c r="BF26" s="40">
        <v>2789.2818762699999</v>
      </c>
      <c r="BG26" s="40">
        <v>937.52668355100002</v>
      </c>
      <c r="BH26" s="40">
        <v>937.52668355100002</v>
      </c>
      <c r="BI26" s="40">
        <v>475.236742757</v>
      </c>
      <c r="BJ26" s="40">
        <v>6.0349938105200002E-5</v>
      </c>
      <c r="BK26" s="40">
        <v>4.1576713267899999E-4</v>
      </c>
      <c r="BL26" s="40">
        <v>284.98081829699998</v>
      </c>
      <c r="BM26" s="40">
        <v>1115.31548075</v>
      </c>
      <c r="BN26" s="40">
        <v>52.913539090699999</v>
      </c>
      <c r="BO26" s="40">
        <v>9.1978110600700003</v>
      </c>
      <c r="BP26" s="40">
        <v>5.5902068971600003E-3</v>
      </c>
      <c r="BQ26" s="40">
        <v>1.1349793881100001E-2</v>
      </c>
      <c r="BR26" s="40">
        <v>46.199018328900003</v>
      </c>
      <c r="BS26" s="40">
        <v>65.494154414400001</v>
      </c>
      <c r="BT26" s="40">
        <v>53.195702491900001</v>
      </c>
      <c r="BU26" s="40">
        <v>0</v>
      </c>
      <c r="BV26" s="40">
        <v>1.4658679608900001E-2</v>
      </c>
      <c r="BW26" s="40">
        <v>1.4083807490200001E-2</v>
      </c>
      <c r="BX26" s="40">
        <v>32060.3195256</v>
      </c>
      <c r="BY26" s="40">
        <v>3277.27738907</v>
      </c>
      <c r="BZ26" s="40">
        <v>35622.577732999998</v>
      </c>
      <c r="CA26" s="40">
        <v>0</v>
      </c>
      <c r="CB26" s="40">
        <v>918.34303579699997</v>
      </c>
      <c r="CC26" s="40">
        <v>13.0359601545</v>
      </c>
      <c r="CD26" s="40">
        <v>0.52667421648900004</v>
      </c>
      <c r="CE26" s="40">
        <v>1.6079842343299999</v>
      </c>
      <c r="CF26" s="40">
        <v>0.35610834094600002</v>
      </c>
      <c r="CG26" s="40">
        <v>1.4787971776200001E-2</v>
      </c>
      <c r="CH26" s="40">
        <v>16.894441502900001</v>
      </c>
      <c r="CI26" s="40">
        <v>8.84712969471E-2</v>
      </c>
      <c r="CJ26" s="40">
        <v>15655.7979447</v>
      </c>
      <c r="CK26" s="40">
        <v>2.02379100393</v>
      </c>
      <c r="CL26" s="40">
        <v>2.0190652260599999</v>
      </c>
      <c r="CM26" s="40">
        <v>1850.67728964</v>
      </c>
      <c r="CN26" s="40">
        <v>0.72280756957000003</v>
      </c>
      <c r="CO26" s="40">
        <v>0</v>
      </c>
      <c r="CP26" s="40">
        <v>1.4718191016199999E-5</v>
      </c>
      <c r="CQ26" s="40">
        <v>0.153403875483</v>
      </c>
      <c r="CR26" s="40">
        <v>3437.5064575599999</v>
      </c>
      <c r="CS26" s="40">
        <v>3281.0675314300001</v>
      </c>
      <c r="CT26" s="40">
        <v>156.43892613</v>
      </c>
      <c r="CU26" s="40">
        <v>0</v>
      </c>
      <c r="CV26" s="40">
        <v>8.0428349612300006E-3</v>
      </c>
      <c r="CW26" s="40">
        <v>291.56616014500003</v>
      </c>
      <c r="CX26" s="40">
        <v>0.85656286591999997</v>
      </c>
      <c r="CY26" s="40">
        <v>225.285542115</v>
      </c>
      <c r="CZ26" s="40">
        <v>0.176942248902</v>
      </c>
      <c r="DA26" s="40">
        <v>4.6267746929199998</v>
      </c>
      <c r="DB26" s="40">
        <v>889.32734822600003</v>
      </c>
      <c r="DC26" s="40">
        <v>247.52084545100001</v>
      </c>
      <c r="DD26" s="40">
        <v>1.31632104709</v>
      </c>
      <c r="DE26" s="40">
        <v>12.169843289799999</v>
      </c>
      <c r="DF26" s="40">
        <v>4.9165357032999998E-2</v>
      </c>
      <c r="DG26" s="40">
        <v>77.041184615700004</v>
      </c>
      <c r="DH26" s="40">
        <v>8605.7701414599996</v>
      </c>
      <c r="DI26" s="40">
        <v>79.241882722499994</v>
      </c>
      <c r="DJ26" s="40">
        <v>0</v>
      </c>
      <c r="DK26" s="40">
        <v>0</v>
      </c>
      <c r="DL26" s="40">
        <v>3926.4040829700002</v>
      </c>
      <c r="DM26" s="40">
        <v>3038.6259661700001</v>
      </c>
      <c r="DN26" s="40">
        <v>999.58879859399997</v>
      </c>
      <c r="DO26" s="40">
        <v>35948.2965635</v>
      </c>
      <c r="DP26" s="40">
        <v>2212.0337063400002</v>
      </c>
      <c r="DQ26" s="40">
        <v>5313.1287391100004</v>
      </c>
      <c r="DS26" s="37">
        <f t="shared" si="0"/>
        <v>8.0000055142911176E-3</v>
      </c>
      <c r="DT26" s="55">
        <f t="shared" si="1"/>
        <v>4.9683345448260996E-3</v>
      </c>
      <c r="DU26" s="55">
        <f t="shared" si="2"/>
        <v>-3.814045346914085E-3</v>
      </c>
      <c r="DV26" s="55">
        <f t="shared" si="3"/>
        <v>-6.7842133443756754E-3</v>
      </c>
      <c r="DW26" s="55">
        <f t="shared" si="4"/>
        <v>-6.1996037068330276E-3</v>
      </c>
      <c r="DX26" s="55">
        <f t="shared" si="5"/>
        <v>-6.4551495921178559E-3</v>
      </c>
      <c r="DY26" s="55">
        <f t="shared" si="6"/>
        <v>-3.1600601797333876E-3</v>
      </c>
      <c r="DZ26" s="55">
        <f t="shared" si="7"/>
        <v>1.7382948524295255E-2</v>
      </c>
      <c r="EA26" s="55">
        <f t="shared" si="8"/>
        <v>-2.7361786087533604E-3</v>
      </c>
      <c r="EB26" s="55">
        <f t="shared" si="9"/>
        <v>1.3743497599721224E-2</v>
      </c>
      <c r="EC26" s="55">
        <f t="shared" si="10"/>
        <v>-6.2701775442011781E-3</v>
      </c>
      <c r="ED26" s="55">
        <f t="shared" si="11"/>
        <v>-7.4480180703997553E-3</v>
      </c>
      <c r="EE26" s="55">
        <f t="shared" si="12"/>
        <v>1.4721448015674474E-2</v>
      </c>
      <c r="EF26" s="55">
        <f t="shared" si="13"/>
        <v>1.3411935721032964E-2</v>
      </c>
      <c r="EG26" s="55">
        <f t="shared" si="14"/>
        <v>1.89201662044188E-2</v>
      </c>
      <c r="EH26" s="55">
        <f t="shared" si="25"/>
        <v>1.9020794998825634E-2</v>
      </c>
      <c r="EI26" s="55">
        <f t="shared" si="15"/>
        <v>3.0450115795555132E-3</v>
      </c>
      <c r="EJ26" s="55">
        <f t="shared" si="26"/>
        <v>-7.8647783692380787E-3</v>
      </c>
      <c r="EK26" s="55">
        <f t="shared" si="16"/>
        <v>-5.8430732483168513E-3</v>
      </c>
      <c r="EL26" s="55">
        <f t="shared" si="17"/>
        <v>-8.0397427342798807E-3</v>
      </c>
      <c r="EM26" s="55">
        <f t="shared" si="18"/>
        <v>7.7803404287643816E-6</v>
      </c>
      <c r="EN26" s="55">
        <f t="shared" si="19"/>
        <v>7.3160746702099141E-3</v>
      </c>
      <c r="EO26" s="55">
        <f t="shared" si="20"/>
        <v>8.9488127321172787E-3</v>
      </c>
      <c r="EP26" s="55">
        <f t="shared" si="21"/>
        <v>1.0786616527615259E-2</v>
      </c>
      <c r="EQ26" s="55">
        <f t="shared" si="22"/>
        <v>1.1931365311353919E-2</v>
      </c>
      <c r="ER26" s="55">
        <f t="shared" si="23"/>
        <v>4.8104390165023903E-3</v>
      </c>
      <c r="ES26" s="55">
        <f t="shared" si="24"/>
        <v>6.7833559705303336E-3</v>
      </c>
      <c r="ET26" s="55">
        <f t="shared" si="27"/>
        <v>1.9443648852965383E-2</v>
      </c>
      <c r="EU26" s="55">
        <f t="shared" si="28"/>
        <v>2.1964979228656298E-2</v>
      </c>
      <c r="EV26" s="55">
        <f t="shared" si="29"/>
        <v>1.623440920704752E-2</v>
      </c>
      <c r="EW26" s="55">
        <f t="shared" si="30"/>
        <v>-1.3091194947880571E-2</v>
      </c>
      <c r="EX26" s="55">
        <f t="shared" si="31"/>
        <v>-1.3091189739361412E-2</v>
      </c>
    </row>
    <row r="27" spans="1:154" x14ac:dyDescent="0.3">
      <c r="A27" s="13" t="s">
        <v>26</v>
      </c>
      <c r="B27" s="27">
        <v>54209.427472000003</v>
      </c>
      <c r="C27" s="27">
        <v>17.614593538000001</v>
      </c>
      <c r="D27" s="27">
        <v>13449.783382</v>
      </c>
      <c r="E27" s="27">
        <v>1256.0414452</v>
      </c>
      <c r="F27" s="27">
        <v>1205.7005071999999</v>
      </c>
      <c r="G27" s="27">
        <v>24.814830205</v>
      </c>
      <c r="H27" s="27">
        <v>9223.7227753000006</v>
      </c>
      <c r="I27" s="27">
        <v>127.84680926</v>
      </c>
      <c r="J27" s="27">
        <v>199.02295652000001</v>
      </c>
      <c r="K27" s="27">
        <v>331.76540398999998</v>
      </c>
      <c r="L27" s="40">
        <v>27.936779883</v>
      </c>
      <c r="M27" s="40">
        <v>32.029940097000001</v>
      </c>
      <c r="N27" s="40">
        <v>19.406246224</v>
      </c>
      <c r="O27" s="40">
        <v>724.56671429000005</v>
      </c>
      <c r="P27" s="40">
        <v>576.43094184999995</v>
      </c>
      <c r="Q27" s="40">
        <v>1.076098716E-4</v>
      </c>
      <c r="R27" s="40">
        <v>6.1961199999999999E-5</v>
      </c>
      <c r="S27" s="40">
        <v>5.6924797999999997E-3</v>
      </c>
      <c r="T27" s="40">
        <v>9.4904952000000008E-3</v>
      </c>
      <c r="U27" s="29">
        <v>4.9749128999999996E-3</v>
      </c>
      <c r="V27" s="40">
        <v>4.3135049029000001</v>
      </c>
      <c r="W27" s="40">
        <v>0.1249786722</v>
      </c>
      <c r="X27" s="40">
        <v>0.39841637610000002</v>
      </c>
      <c r="Y27" s="40">
        <v>9.4952421600000003E-2</v>
      </c>
      <c r="Z27" s="40">
        <v>4.0708072999999997E-3</v>
      </c>
      <c r="AA27" s="40">
        <v>5.4878430486000003</v>
      </c>
      <c r="AB27" s="40">
        <v>168.83206046000001</v>
      </c>
      <c r="AC27" s="40">
        <v>91.263636278000007</v>
      </c>
      <c r="AD27" s="40">
        <v>18.401817748999999</v>
      </c>
      <c r="AE27" s="40">
        <v>997.78907919000005</v>
      </c>
      <c r="AF27" s="40">
        <v>967.85536949000004</v>
      </c>
      <c r="AG27" s="27"/>
      <c r="AH27" s="29" t="s">
        <v>26</v>
      </c>
      <c r="AI27" s="40">
        <v>17.309424816300002</v>
      </c>
      <c r="AJ27" s="40">
        <v>27.648701900900001</v>
      </c>
      <c r="AK27" s="40">
        <v>126.966620405</v>
      </c>
      <c r="AL27" s="40">
        <v>126.966620405</v>
      </c>
      <c r="AM27" s="40">
        <v>74.836220639499999</v>
      </c>
      <c r="AN27" s="40">
        <v>8.4318931860600003E-4</v>
      </c>
      <c r="AO27" s="40">
        <v>4.11670723171E-3</v>
      </c>
      <c r="AP27" s="40">
        <v>200.883947562</v>
      </c>
      <c r="AQ27" s="40">
        <v>32.426979686899998</v>
      </c>
      <c r="AR27" s="40">
        <v>412.15207507600002</v>
      </c>
      <c r="AS27" s="40">
        <v>1.22630310135E-5</v>
      </c>
      <c r="AT27" s="40">
        <v>4.9052564250999999E-5</v>
      </c>
      <c r="AU27" s="40">
        <v>54454.8795264</v>
      </c>
      <c r="AV27" s="40">
        <v>29.524432670300001</v>
      </c>
      <c r="AW27" s="40">
        <v>736.20543043600003</v>
      </c>
      <c r="AX27" s="40">
        <v>46.8805842744</v>
      </c>
      <c r="AY27" s="40">
        <v>1.08922378071</v>
      </c>
      <c r="AZ27" s="40">
        <v>167.63187116200001</v>
      </c>
      <c r="BA27" s="40">
        <v>2.8161384115699999</v>
      </c>
      <c r="BB27" s="40">
        <v>438.46689557799999</v>
      </c>
      <c r="BC27" s="40">
        <v>36.206906015999998</v>
      </c>
      <c r="BD27" s="40">
        <v>346.14692192299998</v>
      </c>
      <c r="BE27" s="40">
        <v>171.44043934999999</v>
      </c>
      <c r="BF27" s="40">
        <v>655.91901744799998</v>
      </c>
      <c r="BG27" s="40">
        <v>328.65653786399997</v>
      </c>
      <c r="BH27" s="40">
        <v>328.65653786399997</v>
      </c>
      <c r="BI27" s="40">
        <v>92.720714188700001</v>
      </c>
      <c r="BJ27" s="40">
        <v>1.6382086296899998E-5</v>
      </c>
      <c r="BK27" s="40">
        <v>8.5921783908199996E-5</v>
      </c>
      <c r="BL27" s="40">
        <v>106.393681532</v>
      </c>
      <c r="BM27" s="40">
        <v>264.73943768399999</v>
      </c>
      <c r="BN27" s="40">
        <v>13.1145900188</v>
      </c>
      <c r="BO27" s="40">
        <v>3.5295507166300002</v>
      </c>
      <c r="BP27" s="40">
        <v>1.86086465164E-3</v>
      </c>
      <c r="BQ27" s="40">
        <v>3.7780911831699999E-3</v>
      </c>
      <c r="BR27" s="40">
        <v>10.4132887127</v>
      </c>
      <c r="BS27" s="40">
        <v>19.571728922199998</v>
      </c>
      <c r="BT27" s="40">
        <v>17.473862094699999</v>
      </c>
      <c r="BU27" s="40">
        <v>0</v>
      </c>
      <c r="BV27" s="40">
        <v>4.7885192215500003E-3</v>
      </c>
      <c r="BW27" s="40">
        <v>4.6007624023800004E-3</v>
      </c>
      <c r="BX27" s="40">
        <v>11969.2681472</v>
      </c>
      <c r="BY27" s="40">
        <v>1223.5244946600001</v>
      </c>
      <c r="BZ27" s="40">
        <v>13299.186323399999</v>
      </c>
      <c r="CA27" s="40">
        <v>0</v>
      </c>
      <c r="CB27" s="40">
        <v>231.24011118000001</v>
      </c>
      <c r="CC27" s="40">
        <v>4.32055354332</v>
      </c>
      <c r="CD27" s="40">
        <v>0.12643204702800001</v>
      </c>
      <c r="CE27" s="40">
        <v>0.40316485492999998</v>
      </c>
      <c r="CF27" s="40">
        <v>9.59597564603E-2</v>
      </c>
      <c r="CG27" s="40">
        <v>4.0876105062600003E-3</v>
      </c>
      <c r="CH27" s="40">
        <v>5.4966106047199998</v>
      </c>
      <c r="CI27" s="40">
        <v>6.8643920954400001E-3</v>
      </c>
      <c r="CJ27" s="40">
        <v>4080.52760653</v>
      </c>
      <c r="CK27" s="40">
        <v>0.660211458192</v>
      </c>
      <c r="CL27" s="40">
        <v>0.31675333024699998</v>
      </c>
      <c r="CM27" s="40">
        <v>765.30069599900003</v>
      </c>
      <c r="CN27" s="40">
        <v>0.276653856049</v>
      </c>
      <c r="CO27" s="40">
        <v>0</v>
      </c>
      <c r="CP27" s="40">
        <v>5.4756968314100004E-6</v>
      </c>
      <c r="CQ27" s="40">
        <v>4.1578813527599998E-2</v>
      </c>
      <c r="CR27" s="40">
        <v>1245.39840147</v>
      </c>
      <c r="CS27" s="40">
        <v>1195.2171025800001</v>
      </c>
      <c r="CT27" s="40">
        <v>50.181298886100002</v>
      </c>
      <c r="CU27" s="40">
        <v>0</v>
      </c>
      <c r="CV27" s="40">
        <v>6.2403297166200005E-4</v>
      </c>
      <c r="CW27" s="40">
        <v>70.767015466499998</v>
      </c>
      <c r="CX27" s="40">
        <v>6.6459974463099994E-2</v>
      </c>
      <c r="CY27" s="40">
        <v>70.738323715700005</v>
      </c>
      <c r="CZ27" s="40">
        <v>1.3728801804999999E-2</v>
      </c>
      <c r="DA27" s="40">
        <v>1.36181418454</v>
      </c>
      <c r="DB27" s="40">
        <v>282.03785093400001</v>
      </c>
      <c r="DC27" s="40">
        <v>26.495305376800001</v>
      </c>
      <c r="DD27" s="40">
        <v>0.29381944575800001</v>
      </c>
      <c r="DE27" s="40">
        <v>3.3277696742099998</v>
      </c>
      <c r="DF27" s="40">
        <v>6.9384996389899997E-3</v>
      </c>
      <c r="DG27" s="40">
        <v>24.6168351655</v>
      </c>
      <c r="DH27" s="40">
        <v>2214.6651167300001</v>
      </c>
      <c r="DI27" s="40">
        <v>18.6685795854</v>
      </c>
      <c r="DJ27" s="40">
        <v>0</v>
      </c>
      <c r="DK27" s="40">
        <v>0</v>
      </c>
      <c r="DL27" s="40">
        <v>980.31629887500003</v>
      </c>
      <c r="DM27" s="40">
        <v>735.39192199599995</v>
      </c>
      <c r="DN27" s="40">
        <v>282.21020954599999</v>
      </c>
      <c r="DO27" s="40">
        <v>9340.1729489600002</v>
      </c>
      <c r="DP27" s="40">
        <v>585.25295656900005</v>
      </c>
      <c r="DQ27" s="40">
        <v>1419.86178402</v>
      </c>
      <c r="DS27" s="37">
        <f t="shared" si="0"/>
        <v>8.0000143576350741E-3</v>
      </c>
      <c r="DT27" s="55">
        <f t="shared" si="1"/>
        <v>4.5278481224834324E-3</v>
      </c>
      <c r="DU27" s="55">
        <f t="shared" si="2"/>
        <v>-7.9894800295221974E-3</v>
      </c>
      <c r="DV27" s="55">
        <f t="shared" si="3"/>
        <v>-1.1196987663128172E-2</v>
      </c>
      <c r="DW27" s="55">
        <f t="shared" si="4"/>
        <v>-8.4734813255348818E-3</v>
      </c>
      <c r="DX27" s="55">
        <f t="shared" si="5"/>
        <v>-8.6948662270579114E-3</v>
      </c>
      <c r="DY27" s="55">
        <f t="shared" si="6"/>
        <v>-7.9788996283402264E-3</v>
      </c>
      <c r="DZ27" s="55">
        <f t="shared" si="7"/>
        <v>1.262507303144874E-2</v>
      </c>
      <c r="EA27" s="55">
        <f t="shared" si="8"/>
        <v>-6.884715074976757E-3</v>
      </c>
      <c r="EB27" s="55">
        <f t="shared" si="9"/>
        <v>9.3506350952684298E-3</v>
      </c>
      <c r="EC27" s="55">
        <f t="shared" si="10"/>
        <v>-9.3706760518457079E-3</v>
      </c>
      <c r="ED27" s="55">
        <f t="shared" si="11"/>
        <v>-1.031178193429871E-2</v>
      </c>
      <c r="EE27" s="55">
        <f t="shared" si="12"/>
        <v>1.2395889242926946E-2</v>
      </c>
      <c r="EF27" s="55">
        <f t="shared" si="13"/>
        <v>8.527290455345414E-3</v>
      </c>
      <c r="EG27" s="55">
        <f t="shared" si="14"/>
        <v>1.4940249796883753E-2</v>
      </c>
      <c r="EH27" s="55">
        <f t="shared" si="25"/>
        <v>1.5304547480894558E-2</v>
      </c>
      <c r="EI27" s="55">
        <f t="shared" si="15"/>
        <v>1.5769504599055016E-3</v>
      </c>
      <c r="EJ27" s="55">
        <f t="shared" si="26"/>
        <v>-1.0419500195283546E-2</v>
      </c>
      <c r="EK27" s="55">
        <f t="shared" si="16"/>
        <v>-9.4025744614850883E-3</v>
      </c>
      <c r="EL27" s="55">
        <f t="shared" si="17"/>
        <v>-1.0664730758201114E-2</v>
      </c>
      <c r="EM27" s="55">
        <f t="shared" si="18"/>
        <v>-3.0184145905346967E-3</v>
      </c>
      <c r="EN27" s="55">
        <f t="shared" si="19"/>
        <v>1.6340865673436494E-3</v>
      </c>
      <c r="EO27" s="55">
        <f t="shared" si="20"/>
        <v>1.1628982788953083E-2</v>
      </c>
      <c r="EP27" s="55">
        <f t="shared" si="21"/>
        <v>1.1918382664090392E-2</v>
      </c>
      <c r="EQ27" s="55">
        <f t="shared" si="22"/>
        <v>1.0608838019355964E-2</v>
      </c>
      <c r="ER27" s="55">
        <f t="shared" si="23"/>
        <v>4.1277331550428654E-3</v>
      </c>
      <c r="ES27" s="55">
        <f t="shared" si="24"/>
        <v>1.5976324472756669E-3</v>
      </c>
      <c r="ET27" s="55">
        <f t="shared" si="27"/>
        <v>1.5449547218065048E-2</v>
      </c>
      <c r="EU27" s="55">
        <f t="shared" si="28"/>
        <v>1.5965591226954394E-2</v>
      </c>
      <c r="EV27" s="55">
        <f t="shared" si="29"/>
        <v>1.4496493772442514E-2</v>
      </c>
      <c r="EW27" s="55">
        <f t="shared" si="30"/>
        <v>-1.3671625335981798E-2</v>
      </c>
      <c r="EX27" s="55">
        <f t="shared" si="31"/>
        <v>-1.3671589622210273E-2</v>
      </c>
    </row>
    <row r="28" spans="1:154" x14ac:dyDescent="0.3">
      <c r="A28" s="13" t="s">
        <v>27</v>
      </c>
      <c r="B28" s="27">
        <v>92413.430084000007</v>
      </c>
      <c r="C28" s="27">
        <v>34.255383393999999</v>
      </c>
      <c r="D28" s="27">
        <v>27554.406931000001</v>
      </c>
      <c r="E28" s="27">
        <v>2384.7344005999998</v>
      </c>
      <c r="F28" s="27">
        <v>2299.0939665000001</v>
      </c>
      <c r="G28" s="27">
        <v>48.785746219000004</v>
      </c>
      <c r="H28" s="27">
        <v>10767.475721000001</v>
      </c>
      <c r="I28" s="27">
        <v>238.78685428</v>
      </c>
      <c r="J28" s="27">
        <v>278.03689881999998</v>
      </c>
      <c r="K28" s="27">
        <v>653.34733033999998</v>
      </c>
      <c r="L28" s="40">
        <v>54.963031225999998</v>
      </c>
      <c r="M28" s="40">
        <v>40.176595931999998</v>
      </c>
      <c r="N28" s="40">
        <v>24.451739739000001</v>
      </c>
      <c r="O28" s="40">
        <v>810.22065712000006</v>
      </c>
      <c r="P28" s="40">
        <v>597.89710652999997</v>
      </c>
      <c r="Q28" s="40">
        <v>1.900537E-4</v>
      </c>
      <c r="R28" s="40">
        <v>1.2861360000000001E-4</v>
      </c>
      <c r="S28" s="40">
        <v>1.1412812600000001E-2</v>
      </c>
      <c r="T28" s="40">
        <v>1.96798823E-2</v>
      </c>
      <c r="U28" s="29">
        <v>9.3085192000000004E-3</v>
      </c>
      <c r="V28" s="40">
        <v>6.5134332601000002</v>
      </c>
      <c r="W28" s="40">
        <v>0.1448358663</v>
      </c>
      <c r="X28" s="40">
        <v>0.4548089521</v>
      </c>
      <c r="Y28" s="40">
        <v>0.1124466863</v>
      </c>
      <c r="Z28" s="40">
        <v>5.8191049999999998E-3</v>
      </c>
      <c r="AA28" s="40">
        <v>8.3151066574999994</v>
      </c>
      <c r="AB28" s="40">
        <v>170.48564794000001</v>
      </c>
      <c r="AC28" s="40">
        <v>113.68994951000001</v>
      </c>
      <c r="AD28" s="40">
        <v>21.542184851999998</v>
      </c>
      <c r="AE28" s="40">
        <v>2082.9193135999999</v>
      </c>
      <c r="AF28" s="40">
        <v>2020.4317172999999</v>
      </c>
      <c r="AG28" s="27"/>
      <c r="AH28" s="29" t="s">
        <v>27</v>
      </c>
      <c r="AI28" s="40">
        <v>31.385232835499998</v>
      </c>
      <c r="AJ28" s="40">
        <v>54.267832210800002</v>
      </c>
      <c r="AK28" s="40">
        <v>236.26789546200001</v>
      </c>
      <c r="AL28" s="40">
        <v>236.26789546200001</v>
      </c>
      <c r="AM28" s="40">
        <v>147.96576583000001</v>
      </c>
      <c r="AN28" s="40">
        <v>1.57027669428E-3</v>
      </c>
      <c r="AO28" s="40">
        <v>7.6667342471499998E-3</v>
      </c>
      <c r="AP28" s="40">
        <v>279.33287582100002</v>
      </c>
      <c r="AQ28" s="40">
        <v>40.505460719299997</v>
      </c>
      <c r="AR28" s="40">
        <v>654.35843626400003</v>
      </c>
      <c r="AS28" s="40">
        <v>2.5403347927899999E-5</v>
      </c>
      <c r="AT28" s="40">
        <v>1.01613447963E-4</v>
      </c>
      <c r="AU28" s="40">
        <v>92424.855555999995</v>
      </c>
      <c r="AV28" s="40">
        <v>61.594042065300002</v>
      </c>
      <c r="AW28" s="40">
        <v>1535.8749515</v>
      </c>
      <c r="AX28" s="40">
        <v>97.802497480699998</v>
      </c>
      <c r="AY28" s="40">
        <v>2.2723468420400001</v>
      </c>
      <c r="AZ28" s="40">
        <v>349.71432617400001</v>
      </c>
      <c r="BA28" s="40">
        <v>5.8750398740099996</v>
      </c>
      <c r="BB28" s="40">
        <v>719.14052399399998</v>
      </c>
      <c r="BC28" s="40">
        <v>54.717009301700003</v>
      </c>
      <c r="BD28" s="40">
        <v>453.34475249799999</v>
      </c>
      <c r="BE28" s="40">
        <v>172.77383882999999</v>
      </c>
      <c r="BF28" s="40">
        <v>679.92949667899995</v>
      </c>
      <c r="BG28" s="40">
        <v>645.53755709300003</v>
      </c>
      <c r="BH28" s="40">
        <v>645.53755709300003</v>
      </c>
      <c r="BI28" s="40">
        <v>115.37323035199999</v>
      </c>
      <c r="BJ28" s="40">
        <v>3.1256768880200001E-5</v>
      </c>
      <c r="BK28" s="40">
        <v>1.46577261565E-4</v>
      </c>
      <c r="BL28" s="40">
        <v>217.644527729</v>
      </c>
      <c r="BM28" s="40">
        <v>296.62229816500002</v>
      </c>
      <c r="BN28" s="40">
        <v>15.4627851526</v>
      </c>
      <c r="BO28" s="40">
        <v>7.0619179486299997</v>
      </c>
      <c r="BP28" s="40">
        <v>3.7219075789400001E-3</v>
      </c>
      <c r="BQ28" s="40">
        <v>7.5565890033499998E-3</v>
      </c>
      <c r="BR28" s="40">
        <v>11.1630858722</v>
      </c>
      <c r="BS28" s="40">
        <v>24.504109674199999</v>
      </c>
      <c r="BT28" s="40">
        <v>33.882543311500001</v>
      </c>
      <c r="BU28" s="40">
        <v>0</v>
      </c>
      <c r="BV28" s="40">
        <v>9.91091454885E-3</v>
      </c>
      <c r="BW28" s="40">
        <v>9.5222465550000007E-3</v>
      </c>
      <c r="BX28" s="40">
        <v>24484.9965429</v>
      </c>
      <c r="BY28" s="40">
        <v>2502.9101389500001</v>
      </c>
      <c r="BZ28" s="40">
        <v>27205.551209500001</v>
      </c>
      <c r="CA28" s="40">
        <v>0</v>
      </c>
      <c r="CB28" s="40">
        <v>302.29414486799999</v>
      </c>
      <c r="CC28" s="40">
        <v>6.4820683189899997</v>
      </c>
      <c r="CD28" s="40">
        <v>0.14581836670600001</v>
      </c>
      <c r="CE28" s="40">
        <v>0.45806116448299999</v>
      </c>
      <c r="CF28" s="40">
        <v>0.113024920113</v>
      </c>
      <c r="CG28" s="40">
        <v>5.8058820486599997E-3</v>
      </c>
      <c r="CH28" s="40">
        <v>8.2750425212500005</v>
      </c>
      <c r="CI28" s="40">
        <v>2.6910083283799999E-2</v>
      </c>
      <c r="CJ28" s="40">
        <v>4284.8626379099996</v>
      </c>
      <c r="CK28" s="40">
        <v>1.36872316959</v>
      </c>
      <c r="CL28" s="40">
        <v>0.88285463747699999</v>
      </c>
      <c r="CM28" s="40">
        <v>1569.31982868</v>
      </c>
      <c r="CN28" s="40">
        <v>0.55959961838000005</v>
      </c>
      <c r="CO28" s="40">
        <v>0</v>
      </c>
      <c r="CP28" s="40">
        <v>1.1401586872599999E-5</v>
      </c>
      <c r="CQ28" s="40">
        <v>9.6471633283200006E-2</v>
      </c>
      <c r="CR28" s="40">
        <v>2356.9024831800002</v>
      </c>
      <c r="CS28" s="40">
        <v>2271.9761605899998</v>
      </c>
      <c r="CT28" s="40">
        <v>84.926322589099996</v>
      </c>
      <c r="CU28" s="40">
        <v>0</v>
      </c>
      <c r="CV28" s="40">
        <v>2.4463675968399998E-3</v>
      </c>
      <c r="CW28" s="40">
        <v>83.699292811299998</v>
      </c>
      <c r="CX28" s="40">
        <v>0.26053915330499999</v>
      </c>
      <c r="CY28" s="40">
        <v>121.699066348</v>
      </c>
      <c r="CZ28" s="40">
        <v>5.3820308919399998E-2</v>
      </c>
      <c r="DA28" s="40">
        <v>2.8771763584099999</v>
      </c>
      <c r="DB28" s="40">
        <v>483.20287733999999</v>
      </c>
      <c r="DC28" s="40">
        <v>79.269679507299998</v>
      </c>
      <c r="DD28" s="40">
        <v>0.356252005787</v>
      </c>
      <c r="DE28" s="40">
        <v>7.5501042958199998</v>
      </c>
      <c r="DF28" s="40">
        <v>2.0197783528200002E-2</v>
      </c>
      <c r="DG28" s="40">
        <v>48.260669974899997</v>
      </c>
      <c r="DH28" s="40">
        <v>2286.3146243400001</v>
      </c>
      <c r="DI28" s="40">
        <v>21.786444496200001</v>
      </c>
      <c r="DJ28" s="40">
        <v>0</v>
      </c>
      <c r="DK28" s="40">
        <v>0</v>
      </c>
      <c r="DL28" s="40">
        <v>1096.3723137899999</v>
      </c>
      <c r="DM28" s="40">
        <v>820.47773659799998</v>
      </c>
      <c r="DN28" s="40">
        <v>269.95356077899999</v>
      </c>
      <c r="DO28" s="40">
        <v>10859.6207197</v>
      </c>
      <c r="DP28" s="40">
        <v>605.74263083899996</v>
      </c>
      <c r="DQ28" s="40">
        <v>1453.9865978600001</v>
      </c>
      <c r="DS28" s="37">
        <f t="shared" si="0"/>
        <v>8.0000043392749916E-3</v>
      </c>
      <c r="DT28" s="55">
        <f t="shared" si="1"/>
        <v>1.2363432446564089E-4</v>
      </c>
      <c r="DU28" s="55">
        <f t="shared" si="2"/>
        <v>-1.0884131063770338E-2</v>
      </c>
      <c r="DV28" s="55">
        <f t="shared" si="3"/>
        <v>-1.2660614411828294E-2</v>
      </c>
      <c r="DW28" s="55">
        <f t="shared" si="4"/>
        <v>-1.1670866748513843E-2</v>
      </c>
      <c r="DX28" s="55">
        <f t="shared" si="5"/>
        <v>-1.1794996770524665E-2</v>
      </c>
      <c r="DY28" s="55">
        <f t="shared" si="6"/>
        <v>-1.0762902790149617E-2</v>
      </c>
      <c r="DZ28" s="55">
        <f t="shared" si="7"/>
        <v>8.5577159482503034E-3</v>
      </c>
      <c r="EA28" s="55">
        <f t="shared" si="8"/>
        <v>-1.0548984472345667E-2</v>
      </c>
      <c r="EB28" s="55">
        <f t="shared" si="9"/>
        <v>4.6611690984190209E-3</v>
      </c>
      <c r="EC28" s="55">
        <f t="shared" si="10"/>
        <v>-1.1953478470533843E-2</v>
      </c>
      <c r="ED28" s="55">
        <f t="shared" si="11"/>
        <v>-1.2648483893499964E-2</v>
      </c>
      <c r="EE28" s="55">
        <f t="shared" si="12"/>
        <v>8.1854816136392328E-3</v>
      </c>
      <c r="EF28" s="55">
        <f t="shared" si="13"/>
        <v>2.1417672426992619E-3</v>
      </c>
      <c r="EG28" s="55">
        <f t="shared" si="14"/>
        <v>1.2659612400478169E-2</v>
      </c>
      <c r="EH28" s="55">
        <f t="shared" si="25"/>
        <v>1.3121863650641916E-2</v>
      </c>
      <c r="EI28" s="55">
        <f t="shared" si="15"/>
        <v>-4.3044817448963778E-3</v>
      </c>
      <c r="EJ28" s="55">
        <f t="shared" si="26"/>
        <v>-1.2415515226228024E-2</v>
      </c>
      <c r="EK28" s="55">
        <f t="shared" si="16"/>
        <v>-1.1768879628322362E-2</v>
      </c>
      <c r="EL28" s="55">
        <f t="shared" si="17"/>
        <v>-1.2536721124089109E-2</v>
      </c>
      <c r="EM28" s="55">
        <f t="shared" si="18"/>
        <v>-7.6820229978147459E-3</v>
      </c>
      <c r="EN28" s="55">
        <f t="shared" si="19"/>
        <v>-4.8154237339217013E-3</v>
      </c>
      <c r="EO28" s="55">
        <f t="shared" si="20"/>
        <v>6.783543545525841E-3</v>
      </c>
      <c r="EP28" s="55">
        <f t="shared" si="21"/>
        <v>7.1507220075231167E-3</v>
      </c>
      <c r="EQ28" s="55">
        <f t="shared" si="22"/>
        <v>5.1422930459445486E-3</v>
      </c>
      <c r="ER28" s="55">
        <f t="shared" si="23"/>
        <v>-2.2723342060334134E-3</v>
      </c>
      <c r="ES28" s="55">
        <f t="shared" si="24"/>
        <v>-4.8182347984511032E-3</v>
      </c>
      <c r="ET28" s="55">
        <f t="shared" si="27"/>
        <v>1.3421604209201689E-2</v>
      </c>
      <c r="EU28" s="55">
        <f t="shared" si="28"/>
        <v>1.4805889608139274E-2</v>
      </c>
      <c r="EV28" s="55">
        <f t="shared" si="29"/>
        <v>1.1338666243843219E-2</v>
      </c>
      <c r="EW28" s="55">
        <f t="shared" si="30"/>
        <v>-1.4300174504824804E-2</v>
      </c>
      <c r="EX28" s="55">
        <f t="shared" si="31"/>
        <v>-1.4300189005080823E-2</v>
      </c>
    </row>
    <row r="29" spans="1:154" x14ac:dyDescent="0.3">
      <c r="A29" s="13" t="s">
        <v>28</v>
      </c>
      <c r="B29" s="27">
        <v>119529.42165</v>
      </c>
      <c r="C29" s="27">
        <v>21.476319648</v>
      </c>
      <c r="D29" s="27">
        <v>12343.541848999999</v>
      </c>
      <c r="E29" s="27">
        <v>1392.7399041000001</v>
      </c>
      <c r="F29" s="27">
        <v>1325.3593767</v>
      </c>
      <c r="G29" s="27">
        <v>29.926992511000002</v>
      </c>
      <c r="H29" s="27">
        <v>12296.589615000001</v>
      </c>
      <c r="I29" s="27">
        <v>139.16196866000001</v>
      </c>
      <c r="J29" s="27">
        <v>316.57040415</v>
      </c>
      <c r="K29" s="27">
        <v>358.88795962</v>
      </c>
      <c r="L29" s="40">
        <v>26.433163827000001</v>
      </c>
      <c r="M29" s="40">
        <v>47.905280576999999</v>
      </c>
      <c r="N29" s="40">
        <v>22.74153587</v>
      </c>
      <c r="O29" s="40">
        <v>1073.6758268000001</v>
      </c>
      <c r="P29" s="40">
        <v>756.34552008000003</v>
      </c>
      <c r="Q29" s="40">
        <v>1.7350873099999999E-4</v>
      </c>
      <c r="R29" s="40">
        <v>6.8212299999999997E-5</v>
      </c>
      <c r="S29" s="40">
        <v>6.2440632000000003E-3</v>
      </c>
      <c r="T29" s="40">
        <v>1.00870379E-2</v>
      </c>
      <c r="U29" s="29">
        <v>7.1367015000000002E-3</v>
      </c>
      <c r="V29" s="40">
        <v>4.5149407617000001</v>
      </c>
      <c r="W29" s="40">
        <v>0.2475141464</v>
      </c>
      <c r="X29" s="40">
        <v>0.70577712029999995</v>
      </c>
      <c r="Y29" s="40">
        <v>0.14267571479999999</v>
      </c>
      <c r="Z29" s="40">
        <v>6.6563220999999997E-3</v>
      </c>
      <c r="AA29" s="40">
        <v>6.0575703987000002</v>
      </c>
      <c r="AB29" s="40">
        <v>212.34295202999999</v>
      </c>
      <c r="AC29" s="40">
        <v>163.09730388</v>
      </c>
      <c r="AD29" s="40">
        <v>27.573629144000002</v>
      </c>
      <c r="AE29" s="40">
        <v>870.60058379999998</v>
      </c>
      <c r="AF29" s="40">
        <v>844.48251662999996</v>
      </c>
      <c r="AG29" s="27"/>
      <c r="AH29" s="29" t="s">
        <v>28</v>
      </c>
      <c r="AI29" s="40">
        <v>18.896157168199998</v>
      </c>
      <c r="AJ29" s="40">
        <v>26.173836213400001</v>
      </c>
      <c r="AK29" s="40">
        <v>138.231916759</v>
      </c>
      <c r="AL29" s="40">
        <v>138.231916759</v>
      </c>
      <c r="AM29" s="40">
        <v>71.604818758600004</v>
      </c>
      <c r="AN29" s="40">
        <v>1.2083315883800001E-3</v>
      </c>
      <c r="AO29" s="40">
        <v>5.89949543257E-3</v>
      </c>
      <c r="AP29" s="40">
        <v>318.49332059400001</v>
      </c>
      <c r="AQ29" s="40">
        <v>48.220609567499999</v>
      </c>
      <c r="AR29" s="40">
        <v>673.95821285800002</v>
      </c>
      <c r="AS29" s="40">
        <v>1.35105298478E-5</v>
      </c>
      <c r="AT29" s="40">
        <v>5.4045169640200001E-5</v>
      </c>
      <c r="AU29" s="40">
        <v>119406.10673</v>
      </c>
      <c r="AV29" s="40">
        <v>25.769309057099999</v>
      </c>
      <c r="AW29" s="40">
        <v>642.56849051699999</v>
      </c>
      <c r="AX29" s="40">
        <v>40.917931462699997</v>
      </c>
      <c r="AY29" s="40">
        <v>0.95068957930300002</v>
      </c>
      <c r="AZ29" s="40">
        <v>146.31101024200001</v>
      </c>
      <c r="BA29" s="40">
        <v>2.4579514970999998</v>
      </c>
      <c r="BB29" s="40">
        <v>577.16508605900003</v>
      </c>
      <c r="BC29" s="40">
        <v>53.7149384656</v>
      </c>
      <c r="BD29" s="40">
        <v>532.65923093900005</v>
      </c>
      <c r="BE29" s="40">
        <v>214.63292358300001</v>
      </c>
      <c r="BF29" s="40">
        <v>948.38121193200004</v>
      </c>
      <c r="BG29" s="40">
        <v>355.65708049199998</v>
      </c>
      <c r="BH29" s="40">
        <v>355.65708049199998</v>
      </c>
      <c r="BI29" s="40">
        <v>165.29720385499999</v>
      </c>
      <c r="BJ29" s="40">
        <v>2.2255834434500002E-5</v>
      </c>
      <c r="BK29" s="40">
        <v>1.45114209556E-4</v>
      </c>
      <c r="BL29" s="40">
        <v>97.825026804499998</v>
      </c>
      <c r="BM29" s="40">
        <v>370.30222546800002</v>
      </c>
      <c r="BN29" s="40">
        <v>17.611015740900001</v>
      </c>
      <c r="BO29" s="40">
        <v>3.5554728386800001</v>
      </c>
      <c r="BP29" s="40">
        <v>2.04326810298E-3</v>
      </c>
      <c r="BQ29" s="40">
        <v>4.1484227164200003E-3</v>
      </c>
      <c r="BR29" s="40">
        <v>14.722076767500001</v>
      </c>
      <c r="BS29" s="40">
        <v>22.854400442799999</v>
      </c>
      <c r="BT29" s="40">
        <v>21.315257151200001</v>
      </c>
      <c r="BU29" s="40">
        <v>0</v>
      </c>
      <c r="BV29" s="40">
        <v>5.0942496789499999E-3</v>
      </c>
      <c r="BW29" s="40">
        <v>4.8944462915499996E-3</v>
      </c>
      <c r="BX29" s="40">
        <v>11005.3751981</v>
      </c>
      <c r="BY29" s="40">
        <v>1124.98777436</v>
      </c>
      <c r="BZ29" s="40">
        <v>12228.1879993</v>
      </c>
      <c r="CA29" s="40">
        <v>0</v>
      </c>
      <c r="CB29" s="40">
        <v>320.33612090899999</v>
      </c>
      <c r="CC29" s="40">
        <v>4.5189105253899999</v>
      </c>
      <c r="CD29" s="40">
        <v>0.24747397543399999</v>
      </c>
      <c r="CE29" s="40">
        <v>0.70670876035200003</v>
      </c>
      <c r="CF29" s="40">
        <v>0.14307087999599999</v>
      </c>
      <c r="CG29" s="40">
        <v>6.6423221788499999E-3</v>
      </c>
      <c r="CH29" s="40">
        <v>6.0589636930099999</v>
      </c>
      <c r="CI29" s="40">
        <v>1.37914437331E-2</v>
      </c>
      <c r="CJ29" s="40">
        <v>5330.5653231899996</v>
      </c>
      <c r="CK29" s="40">
        <v>0.693178118796</v>
      </c>
      <c r="CL29" s="40">
        <v>0.41401611358200002</v>
      </c>
      <c r="CM29" s="40">
        <v>700.66179384600002</v>
      </c>
      <c r="CN29" s="40">
        <v>0.27134166173399998</v>
      </c>
      <c r="CO29" s="40">
        <v>0</v>
      </c>
      <c r="CP29" s="40">
        <v>5.87904740048E-6</v>
      </c>
      <c r="CQ29" s="40">
        <v>4.2316237779499999E-2</v>
      </c>
      <c r="CR29" s="40">
        <v>1380.7880176000001</v>
      </c>
      <c r="CS29" s="40">
        <v>1313.7620360000001</v>
      </c>
      <c r="CT29" s="40">
        <v>67.025981591399997</v>
      </c>
      <c r="CU29" s="40">
        <v>0</v>
      </c>
      <c r="CV29" s="40">
        <v>1.25377006917E-3</v>
      </c>
      <c r="CW29" s="40">
        <v>136.94754779900001</v>
      </c>
      <c r="CX29" s="40">
        <v>0.133526664539</v>
      </c>
      <c r="CY29" s="40">
        <v>94.163639985200007</v>
      </c>
      <c r="CZ29" s="40">
        <v>2.7582952456199999E-2</v>
      </c>
      <c r="DA29" s="40">
        <v>1.49633007843</v>
      </c>
      <c r="DB29" s="40">
        <v>374.814793576</v>
      </c>
      <c r="DC29" s="40">
        <v>51.823902090399997</v>
      </c>
      <c r="DD29" s="40">
        <v>0.58694304204799996</v>
      </c>
      <c r="DE29" s="40">
        <v>3.4843795815599998</v>
      </c>
      <c r="DF29" s="40">
        <v>9.6011333906499997E-3</v>
      </c>
      <c r="DG29" s="40">
        <v>29.715724742399999</v>
      </c>
      <c r="DH29" s="40">
        <v>2942.4792937900002</v>
      </c>
      <c r="DI29" s="40">
        <v>27.7908662402</v>
      </c>
      <c r="DJ29" s="40">
        <v>0</v>
      </c>
      <c r="DK29" s="40">
        <v>0</v>
      </c>
      <c r="DL29" s="40">
        <v>1386.5185615</v>
      </c>
      <c r="DM29" s="40">
        <v>1084.7776280099999</v>
      </c>
      <c r="DN29" s="40">
        <v>324.93757244300002</v>
      </c>
      <c r="DO29" s="40">
        <v>12409.841162999999</v>
      </c>
      <c r="DP29" s="40">
        <v>764.17972439499999</v>
      </c>
      <c r="DQ29" s="40">
        <v>1811.64616559</v>
      </c>
      <c r="DS29" s="37">
        <f t="shared" si="0"/>
        <v>7.9999609762610759E-3</v>
      </c>
      <c r="DT29" s="55">
        <f t="shared" si="1"/>
        <v>-1.0316700131042954E-3</v>
      </c>
      <c r="DU29" s="55">
        <f t="shared" si="2"/>
        <v>-7.4995390010875861E-3</v>
      </c>
      <c r="DV29" s="55">
        <f t="shared" si="3"/>
        <v>-9.3452795892083711E-3</v>
      </c>
      <c r="DW29" s="55">
        <f t="shared" si="4"/>
        <v>-8.5815639121242862E-3</v>
      </c>
      <c r="DX29" s="55">
        <f t="shared" si="5"/>
        <v>-8.7503366286025876E-3</v>
      </c>
      <c r="DY29" s="55">
        <f t="shared" si="6"/>
        <v>-7.0594386830667597E-3</v>
      </c>
      <c r="DZ29" s="55">
        <f t="shared" si="7"/>
        <v>9.2099965556180236E-3</v>
      </c>
      <c r="EA29" s="55">
        <f t="shared" si="8"/>
        <v>-6.6832332853260521E-3</v>
      </c>
      <c r="EB29" s="55">
        <f t="shared" si="9"/>
        <v>6.07421419940721E-3</v>
      </c>
      <c r="EC29" s="55">
        <f t="shared" si="10"/>
        <v>-9.0024728927127172E-3</v>
      </c>
      <c r="ED29" s="55">
        <f t="shared" si="11"/>
        <v>-9.8106914214752955E-3</v>
      </c>
      <c r="EE29" s="55">
        <f t="shared" si="12"/>
        <v>6.5823430465699702E-3</v>
      </c>
      <c r="EF29" s="55">
        <f t="shared" si="13"/>
        <v>4.9629265782742188E-3</v>
      </c>
      <c r="EG29" s="55">
        <f t="shared" si="14"/>
        <v>1.0339993630188943E-2</v>
      </c>
      <c r="EH29" s="55">
        <f t="shared" si="25"/>
        <v>1.0357970143290235E-2</v>
      </c>
      <c r="EI29" s="55">
        <f t="shared" si="15"/>
        <v>-1.4964065930490589E-3</v>
      </c>
      <c r="EJ29" s="55">
        <f t="shared" si="26"/>
        <v>-9.6258374516031784E-3</v>
      </c>
      <c r="EK29" s="55">
        <f t="shared" si="16"/>
        <v>-8.3875481273154983E-3</v>
      </c>
      <c r="EL29" s="55">
        <f t="shared" si="17"/>
        <v>-9.7493367701137843E-3</v>
      </c>
      <c r="EM29" s="55">
        <f t="shared" si="18"/>
        <v>-4.0459137950494498E-3</v>
      </c>
      <c r="EN29" s="55">
        <f t="shared" si="19"/>
        <v>8.7925044857179227E-4</v>
      </c>
      <c r="EO29" s="55">
        <f t="shared" si="20"/>
        <v>-1.6229765685832432E-4</v>
      </c>
      <c r="EP29" s="55">
        <f t="shared" si="21"/>
        <v>1.3200201950497861E-3</v>
      </c>
      <c r="EQ29" s="55">
        <f t="shared" si="22"/>
        <v>2.7696738478158785E-3</v>
      </c>
      <c r="ER29" s="55">
        <f t="shared" si="23"/>
        <v>-2.1032517567020699E-3</v>
      </c>
      <c r="ES29" s="55">
        <f t="shared" si="24"/>
        <v>2.3000876891149185E-4</v>
      </c>
      <c r="ET29" s="55">
        <f t="shared" si="27"/>
        <v>1.0784306854114405E-2</v>
      </c>
      <c r="EU29" s="55">
        <f t="shared" si="28"/>
        <v>1.3488266958836953E-2</v>
      </c>
      <c r="EV29" s="55">
        <f t="shared" si="29"/>
        <v>7.8784368595625608E-3</v>
      </c>
      <c r="EW29" s="55">
        <f t="shared" si="30"/>
        <v>-1.3353082528448516E-2</v>
      </c>
      <c r="EX29" s="55">
        <f t="shared" si="31"/>
        <v>-1.3353080862937065E-2</v>
      </c>
    </row>
    <row r="30" spans="1:154" x14ac:dyDescent="0.3">
      <c r="A30" s="13" t="s">
        <v>29</v>
      </c>
      <c r="B30" s="27">
        <v>75528.824026999995</v>
      </c>
      <c r="C30" s="27">
        <v>10.880585121999999</v>
      </c>
      <c r="D30" s="27">
        <v>5565.7245609000001</v>
      </c>
      <c r="E30" s="27">
        <v>672.17048202000001</v>
      </c>
      <c r="F30" s="27">
        <v>632.36838454999997</v>
      </c>
      <c r="G30" s="27">
        <v>16.141562357000002</v>
      </c>
      <c r="H30" s="27">
        <v>12597.868401</v>
      </c>
      <c r="I30" s="27">
        <v>76.180078991000002</v>
      </c>
      <c r="J30" s="27">
        <v>246.40113751000001</v>
      </c>
      <c r="K30" s="27">
        <v>173.44064893000001</v>
      </c>
      <c r="L30" s="40">
        <v>12.229623984</v>
      </c>
      <c r="M30" s="40">
        <v>44.789540000999999</v>
      </c>
      <c r="N30" s="40">
        <v>23.704110830000001</v>
      </c>
      <c r="O30" s="40">
        <v>1042.3272109</v>
      </c>
      <c r="P30" s="40">
        <v>844.50191180000002</v>
      </c>
      <c r="Q30" s="40">
        <v>1.4342916940000001E-4</v>
      </c>
      <c r="R30" s="40">
        <v>3.6905400000000001E-5</v>
      </c>
      <c r="S30" s="40">
        <v>3.2687752999999999E-3</v>
      </c>
      <c r="T30" s="40">
        <v>5.3557943999999998E-3</v>
      </c>
      <c r="U30" s="29">
        <v>5.1052318999999999E-3</v>
      </c>
      <c r="V30" s="40">
        <v>3.9582242302999999</v>
      </c>
      <c r="W30" s="40">
        <v>0.1913949999</v>
      </c>
      <c r="X30" s="40">
        <v>0.59521097879999996</v>
      </c>
      <c r="Y30" s="40">
        <v>0.13102023779999999</v>
      </c>
      <c r="Z30" s="40">
        <v>4.6803903000000001E-3</v>
      </c>
      <c r="AA30" s="40">
        <v>5.1147320154999996</v>
      </c>
      <c r="AB30" s="40">
        <v>247.90157933</v>
      </c>
      <c r="AC30" s="40">
        <v>133.55682160999999</v>
      </c>
      <c r="AD30" s="40">
        <v>27.247308073999999</v>
      </c>
      <c r="AE30" s="40">
        <v>260.76417935000001</v>
      </c>
      <c r="AF30" s="40">
        <v>252.94125665999999</v>
      </c>
      <c r="AG30" s="27"/>
      <c r="AH30" s="29" t="s">
        <v>29</v>
      </c>
      <c r="AI30" s="40">
        <v>11.068909618499999</v>
      </c>
      <c r="AJ30" s="40">
        <v>12.242378456799999</v>
      </c>
      <c r="AK30" s="40">
        <v>76.5851638667</v>
      </c>
      <c r="AL30" s="40">
        <v>76.5851638667</v>
      </c>
      <c r="AM30" s="40">
        <v>31.648968113900001</v>
      </c>
      <c r="AN30" s="40">
        <v>8.72497340675E-4</v>
      </c>
      <c r="AO30" s="40">
        <v>4.2598546051800003E-3</v>
      </c>
      <c r="AP30" s="40">
        <v>249.76445954600001</v>
      </c>
      <c r="AQ30" s="40">
        <v>45.429906359</v>
      </c>
      <c r="AR30" s="40">
        <v>584.16514224800005</v>
      </c>
      <c r="AS30" s="40">
        <v>7.3676796904700004E-6</v>
      </c>
      <c r="AT30" s="40">
        <v>2.9470911666299999E-5</v>
      </c>
      <c r="AU30" s="40">
        <v>76084.8888229</v>
      </c>
      <c r="AV30" s="40">
        <v>7.7369216863199997</v>
      </c>
      <c r="AW30" s="40">
        <v>192.92397901199999</v>
      </c>
      <c r="AX30" s="40">
        <v>12.2851493797</v>
      </c>
      <c r="AY30" s="40">
        <v>0.28543314219299998</v>
      </c>
      <c r="AZ30" s="40">
        <v>43.928220241699997</v>
      </c>
      <c r="BA30" s="40">
        <v>0.73797489486699996</v>
      </c>
      <c r="BB30" s="40">
        <v>412.18191834999999</v>
      </c>
      <c r="BC30" s="40">
        <v>54.219293923099997</v>
      </c>
      <c r="BD30" s="40">
        <v>473.48325786200002</v>
      </c>
      <c r="BE30" s="40">
        <v>251.68602898399999</v>
      </c>
      <c r="BF30" s="40">
        <v>995.65913019899995</v>
      </c>
      <c r="BG30" s="40">
        <v>173.615015035</v>
      </c>
      <c r="BH30" s="40">
        <v>173.615015035</v>
      </c>
      <c r="BI30" s="40">
        <v>135.87328866499999</v>
      </c>
      <c r="BJ30" s="40">
        <v>1.4818645978E-5</v>
      </c>
      <c r="BK30" s="40">
        <v>1.2735721859099999E-4</v>
      </c>
      <c r="BL30" s="40">
        <v>44.676567447700002</v>
      </c>
      <c r="BM30" s="40">
        <v>386.69078857300002</v>
      </c>
      <c r="BN30" s="40">
        <v>18.403133799900001</v>
      </c>
      <c r="BO30" s="40">
        <v>1.4766578804399999</v>
      </c>
      <c r="BP30" s="40">
        <v>1.0807059861E-3</v>
      </c>
      <c r="BQ30" s="40">
        <v>2.1941599563499998E-3</v>
      </c>
      <c r="BR30" s="40">
        <v>16.253767009800001</v>
      </c>
      <c r="BS30" s="40">
        <v>24.0279957379</v>
      </c>
      <c r="BT30" s="40">
        <v>10.927541851999999</v>
      </c>
      <c r="BU30" s="40">
        <v>0</v>
      </c>
      <c r="BV30" s="40">
        <v>2.7267042554700001E-3</v>
      </c>
      <c r="BW30" s="40">
        <v>2.61976421568E-3</v>
      </c>
      <c r="BX30" s="40">
        <v>5026.1150243900001</v>
      </c>
      <c r="BY30" s="40">
        <v>513.78108088199997</v>
      </c>
      <c r="BZ30" s="40">
        <v>5584.5726727199999</v>
      </c>
      <c r="CA30" s="40">
        <v>0</v>
      </c>
      <c r="CB30" s="40">
        <v>299.66307113200003</v>
      </c>
      <c r="CC30" s="40">
        <v>4.00539972244</v>
      </c>
      <c r="CD30" s="40">
        <v>0.19316275996599999</v>
      </c>
      <c r="CE30" s="40">
        <v>0.60148829541899995</v>
      </c>
      <c r="CF30" s="40">
        <v>0.13256652994900001</v>
      </c>
      <c r="CG30" s="40">
        <v>4.71764873824E-3</v>
      </c>
      <c r="CH30" s="40">
        <v>5.1731620597800001</v>
      </c>
      <c r="CI30" s="40">
        <v>2.5306896498500001E-2</v>
      </c>
      <c r="CJ30" s="40">
        <v>5913.2168980799997</v>
      </c>
      <c r="CK30" s="40">
        <v>0.37680284285999999</v>
      </c>
      <c r="CL30" s="40">
        <v>0.49759633591800001</v>
      </c>
      <c r="CM30" s="40">
        <v>238.884098833</v>
      </c>
      <c r="CN30" s="40">
        <v>0.113004124076</v>
      </c>
      <c r="CO30" s="40">
        <v>0</v>
      </c>
      <c r="CP30" s="40">
        <v>2.22488907996E-6</v>
      </c>
      <c r="CQ30" s="40">
        <v>2.9061110357899999E-2</v>
      </c>
      <c r="CR30" s="40">
        <v>672.80016926400003</v>
      </c>
      <c r="CS30" s="40">
        <v>632.78846360299997</v>
      </c>
      <c r="CT30" s="40">
        <v>40.011705660899999</v>
      </c>
      <c r="CU30" s="40">
        <v>0</v>
      </c>
      <c r="CV30" s="40">
        <v>2.3006320871699999E-3</v>
      </c>
      <c r="CW30" s="40">
        <v>105.506423828</v>
      </c>
      <c r="CX30" s="40">
        <v>0.245017101032</v>
      </c>
      <c r="CY30" s="40">
        <v>57.327436520699997</v>
      </c>
      <c r="CZ30" s="40">
        <v>5.0613843041900003E-2</v>
      </c>
      <c r="DA30" s="40">
        <v>0.93744948384299998</v>
      </c>
      <c r="DB30" s="40">
        <v>225.930472726</v>
      </c>
      <c r="DC30" s="40">
        <v>68.051467888000005</v>
      </c>
      <c r="DD30" s="40">
        <v>0.47760057540599998</v>
      </c>
      <c r="DE30" s="40">
        <v>2.3727751484000001</v>
      </c>
      <c r="DF30" s="40">
        <v>1.25036018012E-2</v>
      </c>
      <c r="DG30" s="40">
        <v>16.2416096386</v>
      </c>
      <c r="DH30" s="40">
        <v>3250.0744887199999</v>
      </c>
      <c r="DI30" s="40">
        <v>27.6502338391</v>
      </c>
      <c r="DJ30" s="40">
        <v>0</v>
      </c>
      <c r="DK30" s="40">
        <v>0</v>
      </c>
      <c r="DL30" s="40">
        <v>1391.9789313599999</v>
      </c>
      <c r="DM30" s="40">
        <v>1058.19266266</v>
      </c>
      <c r="DN30" s="40">
        <v>422.53181598800001</v>
      </c>
      <c r="DO30" s="40">
        <v>12784.5162542</v>
      </c>
      <c r="DP30" s="40">
        <v>857.31207816899996</v>
      </c>
      <c r="DQ30" s="40">
        <v>2087.5337073999999</v>
      </c>
      <c r="DS30" s="37">
        <f t="shared" si="0"/>
        <v>7.9999975049017333E-3</v>
      </c>
      <c r="DT30" s="55">
        <f t="shared" si="1"/>
        <v>7.3622858963251379E-3</v>
      </c>
      <c r="DU30" s="55">
        <f t="shared" si="2"/>
        <v>4.315643825537987E-3</v>
      </c>
      <c r="DV30" s="55">
        <f t="shared" si="3"/>
        <v>3.3864614775244899E-3</v>
      </c>
      <c r="DW30" s="55">
        <f t="shared" si="4"/>
        <v>9.3679693001051537E-4</v>
      </c>
      <c r="DX30" s="55">
        <f t="shared" si="5"/>
        <v>6.6429483709709428E-4</v>
      </c>
      <c r="DY30" s="55">
        <f t="shared" si="6"/>
        <v>6.1981163525110447E-3</v>
      </c>
      <c r="DZ30" s="55">
        <f t="shared" si="7"/>
        <v>1.4815828143210662E-2</v>
      </c>
      <c r="EA30" s="55">
        <f t="shared" si="8"/>
        <v>5.3174646320313665E-3</v>
      </c>
      <c r="EB30" s="55">
        <f t="shared" si="9"/>
        <v>1.3649782910858119E-2</v>
      </c>
      <c r="EC30" s="55">
        <f t="shared" si="10"/>
        <v>1.0053358660481232E-3</v>
      </c>
      <c r="ED30" s="55">
        <f t="shared" si="11"/>
        <v>1.0429161858685079E-3</v>
      </c>
      <c r="EE30" s="55">
        <f t="shared" si="12"/>
        <v>1.4297230067236774E-2</v>
      </c>
      <c r="EF30" s="55">
        <f t="shared" si="13"/>
        <v>1.3663659869919633E-2</v>
      </c>
      <c r="EG30" s="55">
        <f t="shared" si="14"/>
        <v>1.5221181596421126E-2</v>
      </c>
      <c r="EH30" s="55">
        <f t="shared" si="25"/>
        <v>1.5168901561982164E-2</v>
      </c>
      <c r="EI30" s="55">
        <f t="shared" si="15"/>
        <v>6.7739655261503376E-3</v>
      </c>
      <c r="EJ30" s="55">
        <f t="shared" si="26"/>
        <v>-1.8102674196730703E-3</v>
      </c>
      <c r="EK30" s="55">
        <f t="shared" si="16"/>
        <v>1.8632796356482947E-3</v>
      </c>
      <c r="EL30" s="55">
        <f t="shared" si="17"/>
        <v>-1.7412783526566389E-3</v>
      </c>
      <c r="EM30" s="55">
        <f t="shared" si="18"/>
        <v>5.3122064553033565E-3</v>
      </c>
      <c r="EN30" s="55">
        <f t="shared" si="19"/>
        <v>1.191834757083091E-2</v>
      </c>
      <c r="EO30" s="55">
        <f t="shared" si="20"/>
        <v>9.2361872928948454E-3</v>
      </c>
      <c r="EP30" s="55">
        <f t="shared" si="21"/>
        <v>1.054637236640971E-2</v>
      </c>
      <c r="EQ30" s="55">
        <f t="shared" si="22"/>
        <v>1.1801933617006544E-2</v>
      </c>
      <c r="ER30" s="55">
        <f t="shared" si="23"/>
        <v>7.9605408634403681E-3</v>
      </c>
      <c r="ES30" s="55">
        <f t="shared" si="24"/>
        <v>1.1423872082238233E-2</v>
      </c>
      <c r="ET30" s="55">
        <f t="shared" si="27"/>
        <v>1.5265936038923844E-2</v>
      </c>
      <c r="EU30" s="55">
        <f t="shared" si="28"/>
        <v>1.7344430835321407E-2</v>
      </c>
      <c r="EV30" s="55">
        <f t="shared" si="29"/>
        <v>1.4787727433686625E-2</v>
      </c>
      <c r="EW30" s="55">
        <f t="shared" si="30"/>
        <v>-1.0992694626866622E-2</v>
      </c>
      <c r="EX30" s="55">
        <f t="shared" si="31"/>
        <v>-1.0992670892267848E-2</v>
      </c>
    </row>
    <row r="31" spans="1:154" x14ac:dyDescent="0.3">
      <c r="A31" s="13" t="s">
        <v>30</v>
      </c>
      <c r="B31" s="27">
        <v>356219.19300000003</v>
      </c>
      <c r="C31" s="27">
        <v>45.032128796000002</v>
      </c>
      <c r="D31" s="27">
        <v>25057.749145999998</v>
      </c>
      <c r="E31" s="27">
        <v>2713.0091769000001</v>
      </c>
      <c r="F31" s="27">
        <v>2570.8549106</v>
      </c>
      <c r="G31" s="27">
        <v>67.718236516000005</v>
      </c>
      <c r="H31" s="27">
        <v>30068.333932000001</v>
      </c>
      <c r="I31" s="27">
        <v>283.64372512</v>
      </c>
      <c r="J31" s="27">
        <v>787.50859261000005</v>
      </c>
      <c r="K31" s="27">
        <v>736.85602564999999</v>
      </c>
      <c r="L31" s="40">
        <v>49.991511019999997</v>
      </c>
      <c r="M31" s="40">
        <v>137.84226681000001</v>
      </c>
      <c r="N31" s="40">
        <v>54.149781375000003</v>
      </c>
      <c r="O31" s="40">
        <v>2570.2714270000001</v>
      </c>
      <c r="P31" s="40">
        <v>1894.2506235000001</v>
      </c>
      <c r="Q31" s="40">
        <v>5.3068150000000003E-4</v>
      </c>
      <c r="R31" s="40">
        <v>1.6282760000000001E-4</v>
      </c>
      <c r="S31" s="40">
        <v>1.40632914E-2</v>
      </c>
      <c r="T31" s="40">
        <v>2.3853001700000001E-2</v>
      </c>
      <c r="U31" s="29">
        <v>1.9628250999999999E-2</v>
      </c>
      <c r="V31" s="40">
        <v>10.157496495</v>
      </c>
      <c r="W31" s="40">
        <v>0.59534457500000004</v>
      </c>
      <c r="X31" s="40">
        <v>1.7160668091</v>
      </c>
      <c r="Y31" s="40">
        <v>0.34806585480000002</v>
      </c>
      <c r="Z31" s="40">
        <v>1.5303651200000001E-2</v>
      </c>
      <c r="AA31" s="40">
        <v>13.634333485999999</v>
      </c>
      <c r="AB31" s="40">
        <v>528.52482038000005</v>
      </c>
      <c r="AC31" s="40">
        <v>364.97176865</v>
      </c>
      <c r="AD31" s="40">
        <v>80.206212230000006</v>
      </c>
      <c r="AE31" s="40">
        <v>1417.6956301</v>
      </c>
      <c r="AF31" s="40">
        <v>1375.1647492</v>
      </c>
      <c r="AG31" s="27"/>
      <c r="AH31" s="29" t="s">
        <v>30</v>
      </c>
      <c r="AI31" s="40">
        <v>42.236102523600003</v>
      </c>
      <c r="AJ31" s="40">
        <v>49.704716103199999</v>
      </c>
      <c r="AK31" s="40">
        <v>282.918527165</v>
      </c>
      <c r="AL31" s="40">
        <v>282.918527165</v>
      </c>
      <c r="AM31" s="40">
        <v>131.93754614299999</v>
      </c>
      <c r="AN31" s="40">
        <v>3.3274087755000002E-3</v>
      </c>
      <c r="AO31" s="40">
        <v>1.6245633580800001E-2</v>
      </c>
      <c r="AP31" s="40">
        <v>792.30009053799995</v>
      </c>
      <c r="AQ31" s="40">
        <v>138.75111874300001</v>
      </c>
      <c r="AR31" s="40">
        <v>2305.76619527</v>
      </c>
      <c r="AS31" s="40">
        <v>3.2351535574299999E-5</v>
      </c>
      <c r="AT31" s="40">
        <v>1.29407156203E-4</v>
      </c>
      <c r="AU31" s="40">
        <v>355932.17098300002</v>
      </c>
      <c r="AV31" s="40">
        <v>42.056884152599999</v>
      </c>
      <c r="AW31" s="40">
        <v>1048.7069430199999</v>
      </c>
      <c r="AX31" s="40">
        <v>66.780299497900003</v>
      </c>
      <c r="AY31" s="40">
        <v>1.55157595639</v>
      </c>
      <c r="AZ31" s="40">
        <v>238.78751676900001</v>
      </c>
      <c r="BA31" s="40">
        <v>4.01152435832</v>
      </c>
      <c r="BB31" s="40">
        <v>1482.6765469699999</v>
      </c>
      <c r="BC31" s="40">
        <v>185.186293404</v>
      </c>
      <c r="BD31" s="40">
        <v>1546.3482648700001</v>
      </c>
      <c r="BE31" s="40">
        <v>534.43860342400001</v>
      </c>
      <c r="BF31" s="40">
        <v>2209.2229471700002</v>
      </c>
      <c r="BG31" s="40">
        <v>732.73362744300005</v>
      </c>
      <c r="BH31" s="40">
        <v>732.73362744300005</v>
      </c>
      <c r="BI31" s="40">
        <v>369.49499709700001</v>
      </c>
      <c r="BJ31" s="40">
        <v>5.78783650985E-5</v>
      </c>
      <c r="BK31" s="40">
        <v>4.6111567332700001E-4</v>
      </c>
      <c r="BL31" s="40">
        <v>199.633259154</v>
      </c>
      <c r="BM31" s="40">
        <v>909.23493893299997</v>
      </c>
      <c r="BN31" s="40">
        <v>47.105120495400001</v>
      </c>
      <c r="BO31" s="40">
        <v>6.4652076740400002</v>
      </c>
      <c r="BP31" s="40">
        <v>4.6199258034499997E-3</v>
      </c>
      <c r="BQ31" s="40">
        <v>9.3798249640400008E-3</v>
      </c>
      <c r="BR31" s="40">
        <v>38.6569757384</v>
      </c>
      <c r="BS31" s="40">
        <v>54.582779947200002</v>
      </c>
      <c r="BT31" s="40">
        <v>44.883622604000003</v>
      </c>
      <c r="BU31" s="40">
        <v>0</v>
      </c>
      <c r="BV31" s="40">
        <v>1.2086845902400001E-2</v>
      </c>
      <c r="BW31" s="40">
        <v>1.1612852836E-2</v>
      </c>
      <c r="BX31" s="40">
        <v>22458.738692999999</v>
      </c>
      <c r="BY31" s="40">
        <v>2295.7828970099999</v>
      </c>
      <c r="BZ31" s="40">
        <v>24954.154849099999</v>
      </c>
      <c r="CA31" s="40">
        <v>0</v>
      </c>
      <c r="CB31" s="40">
        <v>863.71031967500005</v>
      </c>
      <c r="CC31" s="40">
        <v>10.206141857900001</v>
      </c>
      <c r="CD31" s="40">
        <v>0.59610235376499998</v>
      </c>
      <c r="CE31" s="40">
        <v>1.7209636169</v>
      </c>
      <c r="CF31" s="40">
        <v>0.34966293477100002</v>
      </c>
      <c r="CG31" s="40">
        <v>1.53034780747E-2</v>
      </c>
      <c r="CH31" s="40">
        <v>13.6884744386</v>
      </c>
      <c r="CI31" s="40">
        <v>0.108513528001</v>
      </c>
      <c r="CJ31" s="40">
        <v>12716.389589300001</v>
      </c>
      <c r="CK31" s="40">
        <v>1.6498576762199999</v>
      </c>
      <c r="CL31" s="40">
        <v>2.19253677254</v>
      </c>
      <c r="CM31" s="40">
        <v>1191.6837048699999</v>
      </c>
      <c r="CN31" s="40">
        <v>0.51536829665399997</v>
      </c>
      <c r="CO31" s="40">
        <v>0</v>
      </c>
      <c r="CP31" s="40">
        <v>1.06870662764E-5</v>
      </c>
      <c r="CQ31" s="40">
        <v>0.135524348066</v>
      </c>
      <c r="CR31" s="40">
        <v>2698.00479296</v>
      </c>
      <c r="CS31" s="40">
        <v>2556.19673827</v>
      </c>
      <c r="CT31" s="40">
        <v>141.80805469699999</v>
      </c>
      <c r="CU31" s="40">
        <v>0</v>
      </c>
      <c r="CV31" s="40">
        <v>9.8648671880599993E-3</v>
      </c>
      <c r="CW31" s="40">
        <v>328.53849347200003</v>
      </c>
      <c r="CX31" s="40">
        <v>1.0506096112700001</v>
      </c>
      <c r="CY31" s="40">
        <v>205.63646808499999</v>
      </c>
      <c r="CZ31" s="40">
        <v>0.21702731769200001</v>
      </c>
      <c r="DA31" s="40">
        <v>4.0364251756799998</v>
      </c>
      <c r="DB31" s="40">
        <v>808.05330632699997</v>
      </c>
      <c r="DC31" s="40">
        <v>296.71568821</v>
      </c>
      <c r="DD31" s="40">
        <v>1.51467865209</v>
      </c>
      <c r="DE31" s="40">
        <v>10.7995960692</v>
      </c>
      <c r="DF31" s="40">
        <v>5.4763202323700001E-2</v>
      </c>
      <c r="DG31" s="40">
        <v>67.665323573899997</v>
      </c>
      <c r="DH31" s="40">
        <v>6923.4402253799999</v>
      </c>
      <c r="DI31" s="40">
        <v>80.800971478999998</v>
      </c>
      <c r="DJ31" s="40">
        <v>0</v>
      </c>
      <c r="DK31" s="40">
        <v>0</v>
      </c>
      <c r="DL31" s="40">
        <v>3349.4421373</v>
      </c>
      <c r="DM31" s="40">
        <v>2595.9790119999998</v>
      </c>
      <c r="DN31" s="40">
        <v>805.98586379699998</v>
      </c>
      <c r="DO31" s="40">
        <v>30356.819282799999</v>
      </c>
      <c r="DP31" s="40">
        <v>1914.2322438900001</v>
      </c>
      <c r="DQ31" s="40">
        <v>4574.3619698100001</v>
      </c>
      <c r="DS31" s="37">
        <f t="shared" si="0"/>
        <v>8.0000008159237662E-3</v>
      </c>
      <c r="DT31" s="55">
        <f t="shared" si="1"/>
        <v>-8.0574551467250727E-4</v>
      </c>
      <c r="DU31" s="55">
        <f t="shared" si="2"/>
        <v>-3.2977830711212212E-3</v>
      </c>
      <c r="DV31" s="55">
        <f t="shared" si="3"/>
        <v>-4.1342219644870132E-3</v>
      </c>
      <c r="DW31" s="55">
        <f t="shared" si="4"/>
        <v>-5.5305319524000555E-3</v>
      </c>
      <c r="DX31" s="55">
        <f t="shared" si="5"/>
        <v>-5.7016723384747791E-3</v>
      </c>
      <c r="DY31" s="55">
        <f t="shared" si="6"/>
        <v>-7.8136916763191168E-4</v>
      </c>
      <c r="DZ31" s="55">
        <f t="shared" si="7"/>
        <v>9.5943244295614068E-3</v>
      </c>
      <c r="EA31" s="55">
        <f t="shared" si="8"/>
        <v>-2.5567213048453379E-3</v>
      </c>
      <c r="EB31" s="55">
        <f t="shared" si="9"/>
        <v>6.0843754251870179E-3</v>
      </c>
      <c r="EC31" s="55">
        <f t="shared" si="10"/>
        <v>-5.5945775884284465E-3</v>
      </c>
      <c r="ED31" s="55">
        <f t="shared" si="11"/>
        <v>-5.7368723398910811E-3</v>
      </c>
      <c r="EE31" s="55">
        <f t="shared" si="12"/>
        <v>6.5934198126090283E-3</v>
      </c>
      <c r="EF31" s="55">
        <f t="shared" si="13"/>
        <v>7.9963124726465974E-3</v>
      </c>
      <c r="EG31" s="55">
        <f t="shared" si="14"/>
        <v>1.0001895025540294E-2</v>
      </c>
      <c r="EH31" s="55">
        <f t="shared" si="25"/>
        <v>1.0548562129059786E-2</v>
      </c>
      <c r="EI31" s="55">
        <f t="shared" si="15"/>
        <v>-1.8851143258245295E-3</v>
      </c>
      <c r="EJ31" s="55">
        <f t="shared" si="26"/>
        <v>-6.5646623956871729E-3</v>
      </c>
      <c r="EK31" s="55">
        <f t="shared" si="16"/>
        <v>-4.5181907067644248E-3</v>
      </c>
      <c r="EL31" s="55">
        <f t="shared" si="17"/>
        <v>-6.4269882477726902E-3</v>
      </c>
      <c r="EM31" s="55">
        <f t="shared" si="18"/>
        <v>-2.8127133538284749E-3</v>
      </c>
      <c r="EN31" s="55">
        <f t="shared" si="19"/>
        <v>4.7891094940515971E-3</v>
      </c>
      <c r="EO31" s="55">
        <f t="shared" si="20"/>
        <v>1.2728406318306318E-3</v>
      </c>
      <c r="EP31" s="55">
        <f t="shared" si="21"/>
        <v>2.8535065033791834E-3</v>
      </c>
      <c r="EQ31" s="55">
        <f t="shared" si="22"/>
        <v>4.5884419542321728E-3</v>
      </c>
      <c r="ER31" s="55">
        <f t="shared" si="23"/>
        <v>-1.1312679421262782E-5</v>
      </c>
      <c r="ES31" s="55">
        <f t="shared" si="24"/>
        <v>3.9709277065574158E-3</v>
      </c>
      <c r="ET31" s="55">
        <f t="shared" si="27"/>
        <v>1.1189224831008031E-2</v>
      </c>
      <c r="EU31" s="55">
        <f t="shared" si="28"/>
        <v>1.2393365283378085E-2</v>
      </c>
      <c r="EV31" s="55">
        <f t="shared" si="29"/>
        <v>7.4153763463415453E-3</v>
      </c>
      <c r="EW31" s="55">
        <f t="shared" si="30"/>
        <v>-1.1145471573948179E-2</v>
      </c>
      <c r="EX31" s="55">
        <f t="shared" si="31"/>
        <v>-1.1145493372562485E-2</v>
      </c>
    </row>
    <row r="32" spans="1:154" x14ac:dyDescent="0.3">
      <c r="A32" s="13" t="s">
        <v>31</v>
      </c>
      <c r="B32" s="27">
        <v>69444.877019000007</v>
      </c>
      <c r="C32" s="27">
        <v>10.938345876</v>
      </c>
      <c r="D32" s="27">
        <v>6378.1434515000001</v>
      </c>
      <c r="E32" s="27">
        <v>689.98374875000002</v>
      </c>
      <c r="F32" s="27">
        <v>655.70492908999995</v>
      </c>
      <c r="G32" s="27">
        <v>15.443683603</v>
      </c>
      <c r="H32" s="27">
        <v>8108.9765783000003</v>
      </c>
      <c r="I32" s="27">
        <v>73.925185838999994</v>
      </c>
      <c r="J32" s="27">
        <v>200.21146629</v>
      </c>
      <c r="K32" s="27">
        <v>188.71965220999999</v>
      </c>
      <c r="L32" s="40">
        <v>13.468133183000001</v>
      </c>
      <c r="M32" s="40">
        <v>31.453938473000001</v>
      </c>
      <c r="N32" s="40">
        <v>14.264898124</v>
      </c>
      <c r="O32" s="40">
        <v>711.37441946000001</v>
      </c>
      <c r="P32" s="40">
        <v>510.44873332999998</v>
      </c>
      <c r="Q32" s="40">
        <v>1.0437178610000002E-4</v>
      </c>
      <c r="R32" s="40">
        <v>3.6373199999999999E-5</v>
      </c>
      <c r="S32" s="40">
        <v>3.2891946999999999E-3</v>
      </c>
      <c r="T32" s="40">
        <v>5.3808806000000004E-3</v>
      </c>
      <c r="U32" s="29">
        <v>4.0714115999999998E-3</v>
      </c>
      <c r="V32" s="40">
        <v>2.6982823255000001</v>
      </c>
      <c r="W32" s="40">
        <v>0.13217629419999999</v>
      </c>
      <c r="X32" s="40">
        <v>0.39235079090000002</v>
      </c>
      <c r="Y32" s="40">
        <v>8.3110031400000006E-2</v>
      </c>
      <c r="Z32" s="40">
        <v>3.4992865000000001E-3</v>
      </c>
      <c r="AA32" s="40">
        <v>3.5513821934999998</v>
      </c>
      <c r="AB32" s="40">
        <v>144.27832706000001</v>
      </c>
      <c r="AC32" s="40">
        <v>106.63290146999999</v>
      </c>
      <c r="AD32" s="40">
        <v>18.385573936</v>
      </c>
      <c r="AE32" s="40">
        <v>408.62928270999998</v>
      </c>
      <c r="AF32" s="40">
        <v>396.37039755000001</v>
      </c>
      <c r="AG32" s="27"/>
      <c r="AH32" s="29" t="s">
        <v>31</v>
      </c>
      <c r="AI32" s="40">
        <v>10.5586218785</v>
      </c>
      <c r="AJ32" s="40">
        <v>13.372783284200001</v>
      </c>
      <c r="AK32" s="40">
        <v>73.744597836699995</v>
      </c>
      <c r="AL32" s="40">
        <v>73.744597836699995</v>
      </c>
      <c r="AM32" s="40">
        <v>36.186909314300003</v>
      </c>
      <c r="AN32" s="40">
        <v>6.9231851011600004E-4</v>
      </c>
      <c r="AO32" s="40">
        <v>3.3801478871500002E-3</v>
      </c>
      <c r="AP32" s="40">
        <v>202.488941654</v>
      </c>
      <c r="AQ32" s="40">
        <v>31.826349238799999</v>
      </c>
      <c r="AR32" s="40">
        <v>477.20220769600002</v>
      </c>
      <c r="AS32" s="40">
        <v>7.2242470609600003E-6</v>
      </c>
      <c r="AT32" s="40">
        <v>2.8897242657199999E-5</v>
      </c>
      <c r="AU32" s="40">
        <v>69715.168558999998</v>
      </c>
      <c r="AV32" s="40">
        <v>12.100366130399999</v>
      </c>
      <c r="AW32" s="40">
        <v>301.72828505799998</v>
      </c>
      <c r="AX32" s="40">
        <v>19.213648864300001</v>
      </c>
      <c r="AY32" s="40">
        <v>0.44640974994100002</v>
      </c>
      <c r="AZ32" s="40">
        <v>68.702616533599993</v>
      </c>
      <c r="BA32" s="40">
        <v>1.1541703543399999</v>
      </c>
      <c r="BB32" s="40">
        <v>346.86542427199998</v>
      </c>
      <c r="BC32" s="40">
        <v>38.412192283000003</v>
      </c>
      <c r="BD32" s="40">
        <v>348.81706605900001</v>
      </c>
      <c r="BE32" s="40">
        <v>146.577892878</v>
      </c>
      <c r="BF32" s="40">
        <v>642.76500520299999</v>
      </c>
      <c r="BG32" s="40">
        <v>187.64528024099999</v>
      </c>
      <c r="BH32" s="40">
        <v>187.64528024099999</v>
      </c>
      <c r="BI32" s="40">
        <v>108.509308641</v>
      </c>
      <c r="BJ32" s="40">
        <v>1.24009447764E-5</v>
      </c>
      <c r="BK32" s="40">
        <v>8.9472145715700004E-5</v>
      </c>
      <c r="BL32" s="40">
        <v>50.687908944299998</v>
      </c>
      <c r="BM32" s="40">
        <v>248.89435348399999</v>
      </c>
      <c r="BN32" s="40">
        <v>11.7749310197</v>
      </c>
      <c r="BO32" s="40">
        <v>1.7627753150900001</v>
      </c>
      <c r="BP32" s="40">
        <v>1.0798971147E-3</v>
      </c>
      <c r="BQ32" s="40">
        <v>2.1925047448999998E-3</v>
      </c>
      <c r="BR32" s="40">
        <v>10.0533569569</v>
      </c>
      <c r="BS32" s="40">
        <v>14.423138932800001</v>
      </c>
      <c r="BT32" s="40">
        <v>10.8991794278</v>
      </c>
      <c r="BU32" s="40">
        <v>0</v>
      </c>
      <c r="BV32" s="40">
        <v>2.7247769705199998E-3</v>
      </c>
      <c r="BW32" s="40">
        <v>2.61791942327E-3</v>
      </c>
      <c r="BX32" s="40">
        <v>5702.3921314400004</v>
      </c>
      <c r="BY32" s="40">
        <v>582.911404404</v>
      </c>
      <c r="BZ32" s="40">
        <v>6335.9914447900001</v>
      </c>
      <c r="CA32" s="40">
        <v>0</v>
      </c>
      <c r="CB32" s="40">
        <v>208.30541199800001</v>
      </c>
      <c r="CC32" s="40">
        <v>2.7161507828300002</v>
      </c>
      <c r="CD32" s="40">
        <v>0.133105441662</v>
      </c>
      <c r="CE32" s="40">
        <v>0.39567510378199999</v>
      </c>
      <c r="CF32" s="40">
        <v>8.3911156583899998E-2</v>
      </c>
      <c r="CG32" s="40">
        <v>3.5146049601799999E-3</v>
      </c>
      <c r="CH32" s="40">
        <v>3.5728637396299998</v>
      </c>
      <c r="CI32" s="40">
        <v>1.32725984931E-2</v>
      </c>
      <c r="CJ32" s="40">
        <v>3604.3390296699999</v>
      </c>
      <c r="CK32" s="40">
        <v>0.36733146425500002</v>
      </c>
      <c r="CL32" s="40">
        <v>0.31427890783000001</v>
      </c>
      <c r="CM32" s="40">
        <v>333.17350792799999</v>
      </c>
      <c r="CN32" s="40">
        <v>0.13343192039099999</v>
      </c>
      <c r="CO32" s="40">
        <v>0</v>
      </c>
      <c r="CP32" s="40">
        <v>2.80232183513E-6</v>
      </c>
      <c r="CQ32" s="40">
        <v>2.5123149423799999E-2</v>
      </c>
      <c r="CR32" s="40">
        <v>686.55664906000004</v>
      </c>
      <c r="CS32" s="40">
        <v>652.27897852800004</v>
      </c>
      <c r="CT32" s="40">
        <v>34.277670531399998</v>
      </c>
      <c r="CU32" s="40">
        <v>0</v>
      </c>
      <c r="CV32" s="40">
        <v>1.2065993457799999E-3</v>
      </c>
      <c r="CW32" s="40">
        <v>73.390048498400006</v>
      </c>
      <c r="CX32" s="40">
        <v>0.128502941693</v>
      </c>
      <c r="CY32" s="40">
        <v>48.655075219499999</v>
      </c>
      <c r="CZ32" s="40">
        <v>2.6545207756999999E-2</v>
      </c>
      <c r="DA32" s="40">
        <v>0.83061959005099995</v>
      </c>
      <c r="DB32" s="40">
        <v>192.84777969199999</v>
      </c>
      <c r="DC32" s="40">
        <v>38.509204082700002</v>
      </c>
      <c r="DD32" s="40">
        <v>0.322945353484</v>
      </c>
      <c r="DE32" s="40">
        <v>2.0417116396299999</v>
      </c>
      <c r="DF32" s="40">
        <v>7.5978177725600001E-3</v>
      </c>
      <c r="DG32" s="40">
        <v>15.3952159897</v>
      </c>
      <c r="DH32" s="40">
        <v>1993.13792859</v>
      </c>
      <c r="DI32" s="40">
        <v>18.623857487999999</v>
      </c>
      <c r="DJ32" s="40">
        <v>0</v>
      </c>
      <c r="DK32" s="40">
        <v>0</v>
      </c>
      <c r="DL32" s="40">
        <v>924.16342080499999</v>
      </c>
      <c r="DM32" s="40">
        <v>722.311947734</v>
      </c>
      <c r="DN32" s="40">
        <v>224.64449483800001</v>
      </c>
      <c r="DO32" s="40">
        <v>8225.5747406499995</v>
      </c>
      <c r="DP32" s="40">
        <v>518.37660360100006</v>
      </c>
      <c r="DQ32" s="40">
        <v>1234.4691913199999</v>
      </c>
      <c r="DS32" s="37">
        <f t="shared" si="0"/>
        <v>7.9999964308653821E-3</v>
      </c>
      <c r="DT32" s="55">
        <f t="shared" si="1"/>
        <v>3.8921739313619885E-3</v>
      </c>
      <c r="DU32" s="55">
        <f t="shared" si="2"/>
        <v>-3.5806554888646669E-3</v>
      </c>
      <c r="DV32" s="55">
        <f t="shared" si="3"/>
        <v>-6.6088207376531786E-3</v>
      </c>
      <c r="DW32" s="55">
        <f t="shared" si="4"/>
        <v>-4.9669281286822149E-3</v>
      </c>
      <c r="DX32" s="55">
        <f t="shared" si="5"/>
        <v>-5.2248357607354162E-3</v>
      </c>
      <c r="DY32" s="55">
        <f t="shared" si="6"/>
        <v>-3.1383453938790013E-3</v>
      </c>
      <c r="DZ32" s="55">
        <f t="shared" si="7"/>
        <v>1.437889988016754E-2</v>
      </c>
      <c r="EA32" s="55">
        <f t="shared" si="8"/>
        <v>-2.4428481342380006E-3</v>
      </c>
      <c r="EB32" s="55">
        <f t="shared" si="9"/>
        <v>1.1375349305424625E-2</v>
      </c>
      <c r="EC32" s="55">
        <f t="shared" si="10"/>
        <v>-5.6929522517584858E-3</v>
      </c>
      <c r="ED32" s="55">
        <f t="shared" si="11"/>
        <v>-7.0796670558882406E-3</v>
      </c>
      <c r="EE32" s="55">
        <f t="shared" si="12"/>
        <v>1.1839877099005412E-2</v>
      </c>
      <c r="EF32" s="55">
        <f t="shared" si="13"/>
        <v>1.1093020603755169E-2</v>
      </c>
      <c r="EG32" s="55">
        <f t="shared" si="14"/>
        <v>1.5375206044522374E-2</v>
      </c>
      <c r="EH32" s="55">
        <f t="shared" si="25"/>
        <v>1.5531178262077861E-2</v>
      </c>
      <c r="EI32" s="55">
        <f t="shared" si="15"/>
        <v>2.9090833698972611E-3</v>
      </c>
      <c r="EJ32" s="55">
        <f t="shared" si="26"/>
        <v>-6.9202127346507407E-3</v>
      </c>
      <c r="EK32" s="55">
        <f t="shared" si="16"/>
        <v>-5.1054564814907045E-3</v>
      </c>
      <c r="EL32" s="55">
        <f t="shared" si="17"/>
        <v>-7.0962745781797494E-3</v>
      </c>
      <c r="EM32" s="55">
        <f t="shared" si="18"/>
        <v>2.590740926316758E-4</v>
      </c>
      <c r="EN32" s="55">
        <f t="shared" si="19"/>
        <v>6.6221600168132914E-3</v>
      </c>
      <c r="EO32" s="55">
        <f t="shared" si="20"/>
        <v>7.0296074468095731E-3</v>
      </c>
      <c r="EP32" s="55">
        <f t="shared" si="21"/>
        <v>8.472807903290934E-3</v>
      </c>
      <c r="EQ32" s="55">
        <f t="shared" si="22"/>
        <v>9.6393319844178538E-3</v>
      </c>
      <c r="ER32" s="55">
        <f t="shared" si="23"/>
        <v>4.3775953126444066E-3</v>
      </c>
      <c r="ES32" s="55">
        <f t="shared" si="24"/>
        <v>6.048784658918737E-3</v>
      </c>
      <c r="ET32" s="55">
        <f t="shared" si="27"/>
        <v>1.5938400900945341E-2</v>
      </c>
      <c r="EU32" s="55">
        <f t="shared" si="28"/>
        <v>1.7596887500317317E-2</v>
      </c>
      <c r="EV32" s="55">
        <f t="shared" si="29"/>
        <v>1.2960354288066356E-2</v>
      </c>
      <c r="EW32" s="55">
        <f t="shared" si="30"/>
        <v>-1.2930512430184383E-2</v>
      </c>
      <c r="EX32" s="55">
        <f t="shared" si="31"/>
        <v>-1.2930498900772441E-2</v>
      </c>
    </row>
    <row r="33" spans="1:154" x14ac:dyDescent="0.3">
      <c r="A33" s="13" t="s">
        <v>32</v>
      </c>
      <c r="B33" s="27">
        <v>717133.26902999997</v>
      </c>
      <c r="C33" s="27">
        <v>96.413915837000005</v>
      </c>
      <c r="D33" s="27">
        <v>53087.610622</v>
      </c>
      <c r="E33" s="27">
        <v>5578.7559510999999</v>
      </c>
      <c r="F33" s="27">
        <v>5282.7504797000001</v>
      </c>
      <c r="G33" s="27">
        <v>98.089823306</v>
      </c>
      <c r="H33" s="27">
        <v>85448.985151999994</v>
      </c>
      <c r="I33" s="27">
        <v>644.93088246000002</v>
      </c>
      <c r="J33" s="27">
        <v>1929.8205614000001</v>
      </c>
      <c r="K33" s="27">
        <v>1587.333095</v>
      </c>
      <c r="L33" s="40">
        <v>110.20977889</v>
      </c>
      <c r="M33" s="40">
        <v>339.66981426000001</v>
      </c>
      <c r="N33" s="40">
        <v>155.34052843000001</v>
      </c>
      <c r="O33" s="40">
        <v>7188.2674551999999</v>
      </c>
      <c r="P33" s="40">
        <v>5503.1535978000002</v>
      </c>
      <c r="Q33" s="40">
        <v>1.1685053000000001E-3</v>
      </c>
      <c r="R33" s="40">
        <v>3.3121609999999999E-4</v>
      </c>
      <c r="S33" s="40">
        <v>2.94170661E-2</v>
      </c>
      <c r="T33" s="40">
        <v>4.8499016399999997E-2</v>
      </c>
      <c r="U33" s="29">
        <v>4.2567664099999999E-2</v>
      </c>
      <c r="V33" s="40">
        <v>27.514643792000001</v>
      </c>
      <c r="W33" s="40">
        <v>1.2616995674</v>
      </c>
      <c r="X33" s="40">
        <v>3.8930919713000001</v>
      </c>
      <c r="Y33" s="40">
        <v>0.85653569470000002</v>
      </c>
      <c r="Z33" s="40">
        <v>3.2178511700000002E-2</v>
      </c>
      <c r="AA33" s="40">
        <v>35.698071642000002</v>
      </c>
      <c r="AB33" s="40">
        <v>1577.9291782</v>
      </c>
      <c r="AC33" s="40">
        <v>1031.4940595999999</v>
      </c>
      <c r="AD33" s="40">
        <v>201.88630939999999</v>
      </c>
      <c r="AE33" s="40">
        <v>2858.4983674</v>
      </c>
      <c r="AF33" s="40">
        <v>2772.7434057</v>
      </c>
      <c r="AG33" s="27"/>
      <c r="AH33" s="29" t="s">
        <v>32</v>
      </c>
      <c r="AI33" s="40">
        <v>95.709899377499994</v>
      </c>
      <c r="AJ33" s="40">
        <v>109.86314170599999</v>
      </c>
      <c r="AK33" s="40">
        <v>646.228760491</v>
      </c>
      <c r="AL33" s="40">
        <v>646.228760491</v>
      </c>
      <c r="AM33" s="40">
        <v>289.949107142</v>
      </c>
      <c r="AN33" s="40">
        <v>7.2566109227999998E-3</v>
      </c>
      <c r="AO33" s="40">
        <v>3.5429400596399999E-2</v>
      </c>
      <c r="AP33" s="40">
        <v>1955.3220095700001</v>
      </c>
      <c r="AQ33" s="40">
        <v>344.44438046200003</v>
      </c>
      <c r="AR33" s="40">
        <v>5089.81538112</v>
      </c>
      <c r="AS33" s="40">
        <v>6.5930399863299997E-5</v>
      </c>
      <c r="AT33" s="40">
        <v>2.6371993815999998E-4</v>
      </c>
      <c r="AU33" s="40">
        <v>720631.83437199995</v>
      </c>
      <c r="AV33" s="40">
        <v>84.710838450799997</v>
      </c>
      <c r="AW33" s="40">
        <v>2112.3053313300002</v>
      </c>
      <c r="AX33" s="40">
        <v>134.508799095</v>
      </c>
      <c r="AY33" s="40">
        <v>3.1251815064200001</v>
      </c>
      <c r="AZ33" s="40">
        <v>480.96588830299999</v>
      </c>
      <c r="BA33" s="40">
        <v>8.0800061149599998</v>
      </c>
      <c r="BB33" s="40">
        <v>3419.3488702300001</v>
      </c>
      <c r="BC33" s="40">
        <v>431.49867462999998</v>
      </c>
      <c r="BD33" s="40">
        <v>3719.6906343999999</v>
      </c>
      <c r="BE33" s="40">
        <v>1606.3912224400001</v>
      </c>
      <c r="BF33" s="40">
        <v>6723.1891761699999</v>
      </c>
      <c r="BG33" s="40">
        <v>1583.26000735</v>
      </c>
      <c r="BH33" s="40">
        <v>1583.26000735</v>
      </c>
      <c r="BI33" s="40">
        <v>1051.62701554</v>
      </c>
      <c r="BJ33" s="40">
        <v>1.2500213807500001E-4</v>
      </c>
      <c r="BK33" s="40">
        <v>1.0275551384099999E-3</v>
      </c>
      <c r="BL33" s="40">
        <v>423.87854159199998</v>
      </c>
      <c r="BM33" s="40">
        <v>2699.5994424</v>
      </c>
      <c r="BN33" s="40">
        <v>131.16852606099999</v>
      </c>
      <c r="BO33" s="40">
        <v>13.8494940417</v>
      </c>
      <c r="BP33" s="40">
        <v>9.6903198245099995E-3</v>
      </c>
      <c r="BQ33" s="40">
        <v>1.9674282566400001E-2</v>
      </c>
      <c r="BR33" s="40">
        <v>114.97499519900001</v>
      </c>
      <c r="BS33" s="40">
        <v>157.69901143000001</v>
      </c>
      <c r="BT33" s="40">
        <v>96.475514093599998</v>
      </c>
      <c r="BU33" s="40">
        <v>0</v>
      </c>
      <c r="BV33" s="40">
        <v>2.46149632104E-2</v>
      </c>
      <c r="BW33" s="40">
        <v>2.3649645684199999E-2</v>
      </c>
      <c r="BX33" s="40">
        <v>47686.3030822</v>
      </c>
      <c r="BY33" s="40">
        <v>4874.6030529400005</v>
      </c>
      <c r="BZ33" s="40">
        <v>52984.784676700001</v>
      </c>
      <c r="CA33" s="40">
        <v>0</v>
      </c>
      <c r="CB33" s="40">
        <v>2229.9592313200001</v>
      </c>
      <c r="CC33" s="40">
        <v>27.834503933499999</v>
      </c>
      <c r="CD33" s="40">
        <v>1.27377650155</v>
      </c>
      <c r="CE33" s="40">
        <v>3.9373159687600001</v>
      </c>
      <c r="CF33" s="40">
        <v>0.86759069464799998</v>
      </c>
      <c r="CG33" s="40">
        <v>3.2414905048500003E-2</v>
      </c>
      <c r="CH33" s="40">
        <v>36.087411044500001</v>
      </c>
      <c r="CI33" s="40">
        <v>0.199829490611</v>
      </c>
      <c r="CJ33" s="40">
        <v>38561.295639299999</v>
      </c>
      <c r="CK33" s="40">
        <v>3.2736886313200002</v>
      </c>
      <c r="CL33" s="40">
        <v>4.08569048794</v>
      </c>
      <c r="CM33" s="40">
        <v>2415.6017618199999</v>
      </c>
      <c r="CN33" s="40">
        <v>1.0434319998699999</v>
      </c>
      <c r="CO33" s="40">
        <v>0</v>
      </c>
      <c r="CP33" s="40">
        <v>2.1340651564999998E-5</v>
      </c>
      <c r="CQ33" s="40">
        <v>0.25849147307300002</v>
      </c>
      <c r="CR33" s="40">
        <v>5567.7214307200002</v>
      </c>
      <c r="CS33" s="40">
        <v>5270.7353540800004</v>
      </c>
      <c r="CT33" s="40">
        <v>296.98607664399998</v>
      </c>
      <c r="CU33" s="40">
        <v>0</v>
      </c>
      <c r="CV33" s="40">
        <v>1.8166304397699999E-2</v>
      </c>
      <c r="CW33" s="40">
        <v>698.46268412699999</v>
      </c>
      <c r="CX33" s="40">
        <v>1.9347130514699999</v>
      </c>
      <c r="CY33" s="40">
        <v>428.03626878799997</v>
      </c>
      <c r="CZ33" s="40">
        <v>0.39965929939299999</v>
      </c>
      <c r="DA33" s="40">
        <v>7.9310118222900003</v>
      </c>
      <c r="DB33" s="40">
        <v>1685.4602410800001</v>
      </c>
      <c r="DC33" s="40">
        <v>567.72320295600002</v>
      </c>
      <c r="DD33" s="40">
        <v>3.1837337479099999</v>
      </c>
      <c r="DE33" s="40">
        <v>20.744196286299999</v>
      </c>
      <c r="DF33" s="40">
        <v>0.101785671302</v>
      </c>
      <c r="DG33" s="40">
        <v>98.287453856900001</v>
      </c>
      <c r="DH33" s="40">
        <v>21153.778836099998</v>
      </c>
      <c r="DI33" s="40">
        <v>204.912790266</v>
      </c>
      <c r="DJ33" s="40">
        <v>0</v>
      </c>
      <c r="DK33" s="40">
        <v>0</v>
      </c>
      <c r="DL33" s="40">
        <v>9510.7603773899991</v>
      </c>
      <c r="DM33" s="40">
        <v>7311.3710852800004</v>
      </c>
      <c r="DN33" s="40">
        <v>2599.2157398099998</v>
      </c>
      <c r="DO33" s="40">
        <v>86876.998083900005</v>
      </c>
      <c r="DP33" s="40">
        <v>5599.82952974</v>
      </c>
      <c r="DQ33" s="40">
        <v>13533.9919281</v>
      </c>
      <c r="DS33" s="37">
        <f t="shared" si="0"/>
        <v>8.000004985924649E-3</v>
      </c>
      <c r="DT33" s="55">
        <f t="shared" si="1"/>
        <v>4.8785427940502245E-3</v>
      </c>
      <c r="DU33" s="55">
        <f t="shared" si="2"/>
        <v>6.3889383669606928E-4</v>
      </c>
      <c r="DV33" s="55">
        <f t="shared" si="3"/>
        <v>-1.9369104032982626E-3</v>
      </c>
      <c r="DW33" s="55">
        <f t="shared" si="4"/>
        <v>-1.9779535933677162E-3</v>
      </c>
      <c r="DX33" s="55">
        <f t="shared" si="5"/>
        <v>-2.2744071797769312E-3</v>
      </c>
      <c r="DY33" s="55">
        <f t="shared" si="6"/>
        <v>2.014791588353413E-3</v>
      </c>
      <c r="DZ33" s="55">
        <f t="shared" si="7"/>
        <v>1.6711877026506592E-2</v>
      </c>
      <c r="EA33" s="55">
        <f t="shared" si="8"/>
        <v>2.012429651452579E-3</v>
      </c>
      <c r="EB33" s="55">
        <f t="shared" si="9"/>
        <v>1.3214414168900668E-2</v>
      </c>
      <c r="EC33" s="55">
        <f t="shared" si="10"/>
        <v>-2.5659942848983023E-3</v>
      </c>
      <c r="ED33" s="55">
        <f t="shared" si="11"/>
        <v>-3.1452488834586958E-3</v>
      </c>
      <c r="EE33" s="55">
        <f t="shared" si="12"/>
        <v>1.4056492515832828E-2</v>
      </c>
      <c r="EF33" s="55">
        <f t="shared" si="13"/>
        <v>1.5182663686269054E-2</v>
      </c>
      <c r="EG33" s="55">
        <f t="shared" si="14"/>
        <v>1.7125632963329335E-2</v>
      </c>
      <c r="EH33" s="55">
        <f t="shared" si="25"/>
        <v>1.7567369367747256E-2</v>
      </c>
      <c r="EI33" s="55">
        <f t="shared" si="15"/>
        <v>4.6149795383895196E-3</v>
      </c>
      <c r="EJ33" s="55">
        <f t="shared" si="26"/>
        <v>-4.7273124002728982E-3</v>
      </c>
      <c r="EK33" s="55">
        <f t="shared" si="16"/>
        <v>-1.7834446477991103E-3</v>
      </c>
      <c r="EL33" s="55">
        <f t="shared" si="17"/>
        <v>-4.8332424613872918E-3</v>
      </c>
      <c r="EM33" s="55">
        <f t="shared" si="18"/>
        <v>2.7802187811381204E-3</v>
      </c>
      <c r="EN33" s="55">
        <f t="shared" si="19"/>
        <v>1.1625087495880955E-2</v>
      </c>
      <c r="EO33" s="55">
        <f t="shared" si="20"/>
        <v>9.5719571140751719E-3</v>
      </c>
      <c r="EP33" s="55">
        <f t="shared" si="21"/>
        <v>1.1359607680995155E-2</v>
      </c>
      <c r="EQ33" s="55">
        <f t="shared" si="22"/>
        <v>1.2906642439311252E-2</v>
      </c>
      <c r="ER33" s="55">
        <f t="shared" si="23"/>
        <v>7.3463108146173545E-3</v>
      </c>
      <c r="ES33" s="55">
        <f t="shared" si="24"/>
        <v>1.0906454735272818E-2</v>
      </c>
      <c r="ET33" s="55">
        <f t="shared" si="27"/>
        <v>1.8037592962485006E-2</v>
      </c>
      <c r="EU33" s="55">
        <f t="shared" si="28"/>
        <v>1.9518247102467468E-2</v>
      </c>
      <c r="EV33" s="55">
        <f t="shared" si="29"/>
        <v>1.4991015859344915E-2</v>
      </c>
      <c r="EW33" s="55">
        <f t="shared" si="30"/>
        <v>-1.2175036724430452E-2</v>
      </c>
      <c r="EX33" s="55">
        <f t="shared" si="31"/>
        <v>-1.2175017450667102E-2</v>
      </c>
    </row>
    <row r="34" spans="1:154" x14ac:dyDescent="0.3">
      <c r="A34" s="13" t="s">
        <v>33</v>
      </c>
      <c r="B34" s="27">
        <v>410598.42025999998</v>
      </c>
      <c r="C34" s="27">
        <v>58.248306718999999</v>
      </c>
      <c r="D34" s="27">
        <v>33238.740748999997</v>
      </c>
      <c r="E34" s="27">
        <v>3713.6875387999999</v>
      </c>
      <c r="F34" s="27">
        <v>3520.6962426</v>
      </c>
      <c r="G34" s="27">
        <v>84.926373319000007</v>
      </c>
      <c r="H34" s="27">
        <v>46979.119450999999</v>
      </c>
      <c r="I34" s="27">
        <v>381.91855077000002</v>
      </c>
      <c r="J34" s="27">
        <v>1133.3162591</v>
      </c>
      <c r="K34" s="27">
        <v>968.56427708000001</v>
      </c>
      <c r="L34" s="40">
        <v>68.678022038999998</v>
      </c>
      <c r="M34" s="40">
        <v>182.01886916000001</v>
      </c>
      <c r="N34" s="40">
        <v>80.779939330999994</v>
      </c>
      <c r="O34" s="40">
        <v>4084.1364217999999</v>
      </c>
      <c r="P34" s="40">
        <v>2924.2135291999998</v>
      </c>
      <c r="Q34" s="40">
        <v>6.8807340000000001E-4</v>
      </c>
      <c r="R34" s="40">
        <v>2.157092E-4</v>
      </c>
      <c r="S34" s="40">
        <v>1.8285640299999999E-2</v>
      </c>
      <c r="T34" s="40">
        <v>3.1492861699999999E-2</v>
      </c>
      <c r="U34" s="29">
        <v>2.5544583499999999E-2</v>
      </c>
      <c r="V34" s="40">
        <v>14.890567072</v>
      </c>
      <c r="W34" s="40">
        <v>0.8020902956</v>
      </c>
      <c r="X34" s="40">
        <v>2.3606394811999998</v>
      </c>
      <c r="Y34" s="40">
        <v>0.4917786884</v>
      </c>
      <c r="Z34" s="40">
        <v>2.07228302E-2</v>
      </c>
      <c r="AA34" s="40">
        <v>19.695668086000001</v>
      </c>
      <c r="AB34" s="40">
        <v>826.79875754</v>
      </c>
      <c r="AC34" s="40">
        <v>652.13059326999996</v>
      </c>
      <c r="AD34" s="40">
        <v>107.03911884999999</v>
      </c>
      <c r="AE34" s="40">
        <v>1966.8033349</v>
      </c>
      <c r="AF34" s="40">
        <v>1907.7992053</v>
      </c>
      <c r="AG34" s="27"/>
      <c r="AH34" s="29" t="s">
        <v>33</v>
      </c>
      <c r="AI34" s="40">
        <v>56.0641532247</v>
      </c>
      <c r="AJ34" s="40">
        <v>68.334803661999999</v>
      </c>
      <c r="AK34" s="40">
        <v>382.03177146100001</v>
      </c>
      <c r="AL34" s="40">
        <v>382.03177146100001</v>
      </c>
      <c r="AM34" s="40">
        <v>176.21124294699999</v>
      </c>
      <c r="AN34" s="40">
        <v>4.3451510628999997E-3</v>
      </c>
      <c r="AO34" s="40">
        <v>2.1214579672300001E-2</v>
      </c>
      <c r="AP34" s="40">
        <v>1149.1643821800001</v>
      </c>
      <c r="AQ34" s="40">
        <v>184.613168597</v>
      </c>
      <c r="AR34" s="40">
        <v>2861.7494512500002</v>
      </c>
      <c r="AS34" s="40">
        <v>4.2859919575400003E-5</v>
      </c>
      <c r="AT34" s="40">
        <v>1.71438050673E-4</v>
      </c>
      <c r="AU34" s="40">
        <v>412227.78647300001</v>
      </c>
      <c r="AV34" s="40">
        <v>58.255725317299998</v>
      </c>
      <c r="AW34" s="40">
        <v>1452.63326953</v>
      </c>
      <c r="AX34" s="40">
        <v>92.501828557600007</v>
      </c>
      <c r="AY34" s="40">
        <v>2.1491885261600001</v>
      </c>
      <c r="AZ34" s="40">
        <v>330.76041854699997</v>
      </c>
      <c r="BA34" s="40">
        <v>5.5566269845700003</v>
      </c>
      <c r="BB34" s="40">
        <v>1927.4180462300001</v>
      </c>
      <c r="BC34" s="40">
        <v>242.580745471</v>
      </c>
      <c r="BD34" s="40">
        <v>2016.3513615500001</v>
      </c>
      <c r="BE34" s="40">
        <v>842.51751505899995</v>
      </c>
      <c r="BF34" s="40">
        <v>3837.9318469999998</v>
      </c>
      <c r="BG34" s="40">
        <v>964.68731307999997</v>
      </c>
      <c r="BH34" s="40">
        <v>964.68731307999997</v>
      </c>
      <c r="BI34" s="40">
        <v>666.40409804599994</v>
      </c>
      <c r="BJ34" s="40">
        <v>7.5706773431199995E-5</v>
      </c>
      <c r="BK34" s="40">
        <v>5.9993505715800002E-4</v>
      </c>
      <c r="BL34" s="40">
        <v>264.94903742299999</v>
      </c>
      <c r="BM34" s="40">
        <v>1515.0716791</v>
      </c>
      <c r="BN34" s="40">
        <v>70.313472000700003</v>
      </c>
      <c r="BO34" s="40">
        <v>8.6029352189699999</v>
      </c>
      <c r="BP34" s="40">
        <v>6.0117867226600003E-3</v>
      </c>
      <c r="BQ34" s="40">
        <v>1.22057397774E-2</v>
      </c>
      <c r="BR34" s="40">
        <v>63.184323573599997</v>
      </c>
      <c r="BS34" s="40">
        <v>81.978965257200002</v>
      </c>
      <c r="BT34" s="40">
        <v>58.169686109300002</v>
      </c>
      <c r="BU34" s="40">
        <v>0</v>
      </c>
      <c r="BV34" s="40">
        <v>1.5955254859800001E-2</v>
      </c>
      <c r="BW34" s="40">
        <v>1.5329559538599999E-2</v>
      </c>
      <c r="BX34" s="40">
        <v>29806.723701999999</v>
      </c>
      <c r="BY34" s="40">
        <v>3046.9121692499998</v>
      </c>
      <c r="BZ34" s="40">
        <v>33118.584908700002</v>
      </c>
      <c r="CA34" s="40">
        <v>0</v>
      </c>
      <c r="CB34" s="40">
        <v>1211.40339877</v>
      </c>
      <c r="CC34" s="40">
        <v>15.044825163500001</v>
      </c>
      <c r="CD34" s="40">
        <v>0.80699416123500001</v>
      </c>
      <c r="CE34" s="40">
        <v>2.3803377315100001</v>
      </c>
      <c r="CF34" s="40">
        <v>0.49702460572399998</v>
      </c>
      <c r="CG34" s="40">
        <v>2.0805219545399999E-2</v>
      </c>
      <c r="CH34" s="40">
        <v>19.8795390053</v>
      </c>
      <c r="CI34" s="40">
        <v>0.15627838955699999</v>
      </c>
      <c r="CJ34" s="40">
        <v>21018.3487685</v>
      </c>
      <c r="CK34" s="40">
        <v>2.3019199872099998</v>
      </c>
      <c r="CL34" s="40">
        <v>3.1422845070199998</v>
      </c>
      <c r="CM34" s="40">
        <v>1646.1379161899999</v>
      </c>
      <c r="CN34" s="40">
        <v>0.71243842854499995</v>
      </c>
      <c r="CO34" s="40">
        <v>0</v>
      </c>
      <c r="CP34" s="40">
        <v>1.4155966963699999E-5</v>
      </c>
      <c r="CQ34" s="40">
        <v>0.192335428606</v>
      </c>
      <c r="CR34" s="40">
        <v>3697.84914054</v>
      </c>
      <c r="CS34" s="40">
        <v>3504.7843561499999</v>
      </c>
      <c r="CT34" s="40">
        <v>193.064784393</v>
      </c>
      <c r="CU34" s="40">
        <v>0</v>
      </c>
      <c r="CV34" s="40">
        <v>1.42070945276E-2</v>
      </c>
      <c r="CW34" s="40">
        <v>444.20906161400001</v>
      </c>
      <c r="CX34" s="40">
        <v>1.5130574726199999</v>
      </c>
      <c r="CY34" s="40">
        <v>280.77728370699998</v>
      </c>
      <c r="CZ34" s="40">
        <v>0.31255638879600001</v>
      </c>
      <c r="DA34" s="40">
        <v>5.6565157236900001</v>
      </c>
      <c r="DB34" s="40">
        <v>1102.2391235499999</v>
      </c>
      <c r="DC34" s="40">
        <v>414.430117757</v>
      </c>
      <c r="DD34" s="40">
        <v>2.05927555813</v>
      </c>
      <c r="DE34" s="40">
        <v>15.281533230499999</v>
      </c>
      <c r="DF34" s="40">
        <v>7.8568875797099993E-2</v>
      </c>
      <c r="DG34" s="40">
        <v>84.870081878299999</v>
      </c>
      <c r="DH34" s="40">
        <v>11629.318506400001</v>
      </c>
      <c r="DI34" s="40">
        <v>108.683658392</v>
      </c>
      <c r="DJ34" s="40">
        <v>0</v>
      </c>
      <c r="DK34" s="40">
        <v>0</v>
      </c>
      <c r="DL34" s="40">
        <v>5321.8138588900001</v>
      </c>
      <c r="DM34" s="40">
        <v>4159.2418034900002</v>
      </c>
      <c r="DN34" s="40">
        <v>1321.93553131</v>
      </c>
      <c r="DO34" s="40">
        <v>47807.359664199997</v>
      </c>
      <c r="DP34" s="40">
        <v>2978.3254071699998</v>
      </c>
      <c r="DQ34" s="40">
        <v>7127.7369151700004</v>
      </c>
      <c r="DS34" s="37">
        <f t="shared" si="0"/>
        <v>8.0000108142789603E-3</v>
      </c>
      <c r="DT34" s="55">
        <f t="shared" si="1"/>
        <v>3.9682719966829868E-3</v>
      </c>
      <c r="DU34" s="55">
        <f t="shared" si="2"/>
        <v>-1.349749273902085E-3</v>
      </c>
      <c r="DV34" s="55">
        <f t="shared" si="3"/>
        <v>-3.6149335863034883E-3</v>
      </c>
      <c r="DW34" s="55">
        <f t="shared" si="4"/>
        <v>-4.2648709926516046E-3</v>
      </c>
      <c r="DX34" s="55">
        <f t="shared" si="5"/>
        <v>-4.5195283414309374E-3</v>
      </c>
      <c r="DY34" s="55">
        <f t="shared" si="6"/>
        <v>-6.6282638125339803E-4</v>
      </c>
      <c r="DZ34" s="55">
        <f t="shared" si="7"/>
        <v>1.7629964607230816E-2</v>
      </c>
      <c r="EA34" s="55">
        <f t="shared" si="8"/>
        <v>2.9645245241874868E-4</v>
      </c>
      <c r="EB34" s="55">
        <f t="shared" si="9"/>
        <v>1.398384868543712E-2</v>
      </c>
      <c r="EC34" s="55">
        <f t="shared" si="10"/>
        <v>-4.0027947465584874E-3</v>
      </c>
      <c r="ED34" s="55">
        <f t="shared" si="11"/>
        <v>-4.9974994446563559E-3</v>
      </c>
      <c r="EE34" s="55">
        <f t="shared" si="12"/>
        <v>1.4252914815768484E-2</v>
      </c>
      <c r="EF34" s="55">
        <f t="shared" si="13"/>
        <v>1.4843114963071922E-2</v>
      </c>
      <c r="EG34" s="55">
        <f t="shared" si="14"/>
        <v>1.8389537942246091E-2</v>
      </c>
      <c r="EH34" s="55">
        <f t="shared" si="25"/>
        <v>1.850476288056975E-2</v>
      </c>
      <c r="EI34" s="55">
        <f t="shared" si="15"/>
        <v>2.5061244234990576E-3</v>
      </c>
      <c r="EJ34" s="55">
        <f t="shared" si="26"/>
        <v>-6.5422789180990207E-3</v>
      </c>
      <c r="EK34" s="55">
        <f t="shared" si="16"/>
        <v>-3.7249885058713412E-3</v>
      </c>
      <c r="EL34" s="55">
        <f t="shared" si="17"/>
        <v>-6.6061732840238477E-3</v>
      </c>
      <c r="EM34" s="55">
        <f t="shared" si="18"/>
        <v>5.9297248671139665E-4</v>
      </c>
      <c r="EN34" s="55">
        <f t="shared" si="19"/>
        <v>1.0359450432889526E-2</v>
      </c>
      <c r="EO34" s="55">
        <f t="shared" si="20"/>
        <v>6.1138573323988293E-3</v>
      </c>
      <c r="EP34" s="55">
        <f t="shared" si="21"/>
        <v>8.3444551643213783E-3</v>
      </c>
      <c r="EQ34" s="55">
        <f t="shared" si="22"/>
        <v>1.0667231923098484E-2</v>
      </c>
      <c r="ER34" s="55">
        <f t="shared" si="23"/>
        <v>3.9757766967563604E-3</v>
      </c>
      <c r="ES34" s="55">
        <f t="shared" si="24"/>
        <v>9.3356020469646805E-3</v>
      </c>
      <c r="ET34" s="55">
        <f t="shared" si="27"/>
        <v>1.9011588219808719E-2</v>
      </c>
      <c r="EU34" s="55">
        <f t="shared" si="28"/>
        <v>2.1887494503865974E-2</v>
      </c>
      <c r="EV34" s="55">
        <f t="shared" si="29"/>
        <v>1.5363911434142043E-2</v>
      </c>
      <c r="EW34" s="55">
        <f t="shared" si="30"/>
        <v>-1.2683666432077951E-2</v>
      </c>
      <c r="EX34" s="55">
        <f t="shared" si="31"/>
        <v>-1.2683658263116326E-2</v>
      </c>
    </row>
    <row r="35" spans="1:154" x14ac:dyDescent="0.3">
      <c r="A35" s="13" t="s">
        <v>34</v>
      </c>
      <c r="B35" s="27">
        <v>56324.094853000002</v>
      </c>
      <c r="C35" s="27">
        <v>32.03696764</v>
      </c>
      <c r="D35" s="27">
        <v>27114.796817999999</v>
      </c>
      <c r="E35" s="27">
        <v>2282.0085534</v>
      </c>
      <c r="F35" s="27">
        <v>2204.5011955</v>
      </c>
      <c r="G35" s="27">
        <v>45.375554110000003</v>
      </c>
      <c r="H35" s="27">
        <v>8752.2240996</v>
      </c>
      <c r="I35" s="27">
        <v>226.94944566000001</v>
      </c>
      <c r="J35" s="27">
        <v>203.90069352</v>
      </c>
      <c r="K35" s="27">
        <v>619.09213044000001</v>
      </c>
      <c r="L35" s="40">
        <v>54.087197986</v>
      </c>
      <c r="M35" s="40">
        <v>29.016569814</v>
      </c>
      <c r="N35" s="40">
        <v>22.197253222000001</v>
      </c>
      <c r="O35" s="40">
        <v>600.19714206000003</v>
      </c>
      <c r="P35" s="40">
        <v>481.26301504000003</v>
      </c>
      <c r="Q35" s="40">
        <v>1.4077880000000001E-4</v>
      </c>
      <c r="R35" s="40">
        <v>1.182017E-4</v>
      </c>
      <c r="S35" s="40">
        <v>1.07253079E-2</v>
      </c>
      <c r="T35" s="40">
        <v>1.8289247000000002E-2</v>
      </c>
      <c r="U35" s="29">
        <v>7.6725596999999996E-3</v>
      </c>
      <c r="V35" s="40">
        <v>6.2154132323000004</v>
      </c>
      <c r="W35" s="40">
        <v>9.4602951699999993E-2</v>
      </c>
      <c r="X35" s="40">
        <v>0.32319901150000002</v>
      </c>
      <c r="Y35" s="40">
        <v>8.9954105899999998E-2</v>
      </c>
      <c r="Z35" s="40">
        <v>4.7036947999999999E-3</v>
      </c>
      <c r="AA35" s="40">
        <v>7.8228167200999996</v>
      </c>
      <c r="AB35" s="40">
        <v>141.73253523</v>
      </c>
      <c r="AC35" s="40">
        <v>73.576477163999996</v>
      </c>
      <c r="AD35" s="40">
        <v>15.147368216</v>
      </c>
      <c r="AE35" s="40">
        <v>2095.5475148</v>
      </c>
      <c r="AF35" s="40">
        <v>2032.6810576</v>
      </c>
      <c r="AG35" s="27"/>
      <c r="AH35" s="29" t="s">
        <v>34</v>
      </c>
      <c r="AI35" s="40">
        <v>29.381969612799999</v>
      </c>
      <c r="AJ35" s="40">
        <v>53.412932278600003</v>
      </c>
      <c r="AK35" s="40">
        <v>224.47348358900001</v>
      </c>
      <c r="AL35" s="40">
        <v>224.47348358900001</v>
      </c>
      <c r="AM35" s="40">
        <v>145.82590065700001</v>
      </c>
      <c r="AN35" s="40">
        <v>1.2935991886999999E-3</v>
      </c>
      <c r="AO35" s="40">
        <v>6.3158066436300002E-3</v>
      </c>
      <c r="AP35" s="40">
        <v>204.44278365599999</v>
      </c>
      <c r="AQ35" s="40">
        <v>29.236314804900001</v>
      </c>
      <c r="AR35" s="40">
        <v>415.67290781200001</v>
      </c>
      <c r="AS35" s="40">
        <v>2.3346457911000001E-5</v>
      </c>
      <c r="AT35" s="40">
        <v>9.3386082772499998E-5</v>
      </c>
      <c r="AU35" s="40">
        <v>56290.970721500002</v>
      </c>
      <c r="AV35" s="40">
        <v>61.999618392099997</v>
      </c>
      <c r="AW35" s="40">
        <v>1545.9895406099999</v>
      </c>
      <c r="AX35" s="40">
        <v>98.446586131800004</v>
      </c>
      <c r="AY35" s="40">
        <v>2.2873097256900001</v>
      </c>
      <c r="AZ35" s="40">
        <v>352.01743092100003</v>
      </c>
      <c r="BA35" s="40">
        <v>5.9137334346400001</v>
      </c>
      <c r="BB35" s="40">
        <v>609.75939937099997</v>
      </c>
      <c r="BC35" s="40">
        <v>36.304807396599998</v>
      </c>
      <c r="BD35" s="40">
        <v>320.45177317999998</v>
      </c>
      <c r="BE35" s="40">
        <v>143.52565303099999</v>
      </c>
      <c r="BF35" s="40">
        <v>508.60311324700001</v>
      </c>
      <c r="BG35" s="40">
        <v>611.62748412099995</v>
      </c>
      <c r="BH35" s="40">
        <v>611.62748412099995</v>
      </c>
      <c r="BI35" s="40">
        <v>74.590894764599994</v>
      </c>
      <c r="BJ35" s="40">
        <v>2.67695934941E-5</v>
      </c>
      <c r="BK35" s="40">
        <v>1.02351145176E-4</v>
      </c>
      <c r="BL35" s="40">
        <v>214.14186461599999</v>
      </c>
      <c r="BM35" s="40">
        <v>230.70301683599999</v>
      </c>
      <c r="BN35" s="40">
        <v>12.283288329199999</v>
      </c>
      <c r="BO35" s="40">
        <v>6.9041773174800003</v>
      </c>
      <c r="BP35" s="40">
        <v>3.4969301741099999E-3</v>
      </c>
      <c r="BQ35" s="40">
        <v>7.09983560134E-3</v>
      </c>
      <c r="BR35" s="40">
        <v>8.3958488462300007</v>
      </c>
      <c r="BS35" s="40">
        <v>22.223193554000002</v>
      </c>
      <c r="BT35" s="40">
        <v>31.675416752499999</v>
      </c>
      <c r="BU35" s="40">
        <v>0</v>
      </c>
      <c r="BV35" s="40">
        <v>9.2105068536199996E-3</v>
      </c>
      <c r="BW35" s="40">
        <v>8.8492701378399992E-3</v>
      </c>
      <c r="BX35" s="40">
        <v>24090.915481200002</v>
      </c>
      <c r="BY35" s="40">
        <v>2462.62973616</v>
      </c>
      <c r="BZ35" s="40">
        <v>26767.687082</v>
      </c>
      <c r="CA35" s="40">
        <v>0</v>
      </c>
      <c r="CB35" s="40">
        <v>238.061014347</v>
      </c>
      <c r="CC35" s="40">
        <v>6.1805048594400001</v>
      </c>
      <c r="CD35" s="40">
        <v>9.5567144884499994E-2</v>
      </c>
      <c r="CE35" s="40">
        <v>0.32619680910100002</v>
      </c>
      <c r="CF35" s="40">
        <v>9.0433732887099993E-2</v>
      </c>
      <c r="CG35" s="40">
        <v>4.6906699733799996E-3</v>
      </c>
      <c r="CH35" s="40">
        <v>7.7790348253100001</v>
      </c>
      <c r="CI35" s="40">
        <v>7.4915314705500001E-3</v>
      </c>
      <c r="CJ35" s="40">
        <v>3496.7337880599998</v>
      </c>
      <c r="CK35" s="40">
        <v>1.2551672360099999</v>
      </c>
      <c r="CL35" s="40">
        <v>0.54306862591399996</v>
      </c>
      <c r="CM35" s="40">
        <v>1566.8873562700001</v>
      </c>
      <c r="CN35" s="40">
        <v>0.54528622563200002</v>
      </c>
      <c r="CO35" s="40">
        <v>0</v>
      </c>
      <c r="CP35" s="40">
        <v>1.10390172787E-5</v>
      </c>
      <c r="CQ35" s="40">
        <v>8.1964022123399996E-2</v>
      </c>
      <c r="CR35" s="40">
        <v>2255.1177264799999</v>
      </c>
      <c r="CS35" s="40">
        <v>2178.3021349099999</v>
      </c>
      <c r="CT35" s="40">
        <v>76.815591571699997</v>
      </c>
      <c r="CU35" s="40">
        <v>0</v>
      </c>
      <c r="CV35" s="40">
        <v>6.8104775075900005E-4</v>
      </c>
      <c r="CW35" s="40">
        <v>56.166792506500002</v>
      </c>
      <c r="CX35" s="40">
        <v>7.2531770557299993E-2</v>
      </c>
      <c r="CY35" s="40">
        <v>108.90996500200001</v>
      </c>
      <c r="CZ35" s="40">
        <v>1.498311452E-2</v>
      </c>
      <c r="DA35" s="40">
        <v>2.5225482997399999</v>
      </c>
      <c r="DB35" s="40">
        <v>434.641312852</v>
      </c>
      <c r="DC35" s="40">
        <v>29.289361033900001</v>
      </c>
      <c r="DD35" s="40">
        <v>0.214031223731</v>
      </c>
      <c r="DE35" s="40">
        <v>6.4275315310499996</v>
      </c>
      <c r="DF35" s="40">
        <v>1.14236506115E-2</v>
      </c>
      <c r="DG35" s="40">
        <v>44.864511669800002</v>
      </c>
      <c r="DH35" s="40">
        <v>1840.73775667</v>
      </c>
      <c r="DI35" s="40">
        <v>15.324714326</v>
      </c>
      <c r="DJ35" s="40">
        <v>0</v>
      </c>
      <c r="DK35" s="40">
        <v>0</v>
      </c>
      <c r="DL35" s="40">
        <v>842.38639264799997</v>
      </c>
      <c r="DM35" s="40">
        <v>607.46528459299998</v>
      </c>
      <c r="DN35" s="40">
        <v>239.40922472299999</v>
      </c>
      <c r="DO35" s="40">
        <v>8815.5579289800007</v>
      </c>
      <c r="DP35" s="40">
        <v>487.30135523199999</v>
      </c>
      <c r="DQ35" s="40">
        <v>1188.3670943899999</v>
      </c>
      <c r="DS35" s="37">
        <f t="shared" ref="DS35:DS51" si="32">BL35/(BL35+BX35+BY35+1E-50)</f>
        <v>8.000013746432064E-3</v>
      </c>
      <c r="DT35" s="55">
        <f t="shared" ref="DT35:DT51" si="33">(AU35-B35)/(B35+1E-50)</f>
        <v>-5.8809878057430268E-4</v>
      </c>
      <c r="DU35" s="55">
        <f t="shared" ref="DU35:DU51" si="34">(BT35-C35)/(C35+1E-50)</f>
        <v>-1.128542787078839E-2</v>
      </c>
      <c r="DV35" s="55">
        <f t="shared" ref="DV35:DV51" si="35">(BZ35-D35)/(D35+1E-50)</f>
        <v>-1.280148762794976E-2</v>
      </c>
      <c r="DW35" s="55">
        <f t="shared" ref="DW35:DW51" si="36">(CR35-E35)/(E35+1E-50)</f>
        <v>-1.1783841423352707E-2</v>
      </c>
      <c r="DX35" s="55">
        <f t="shared" ref="DX35:DX51" si="37">(CS35-F35)/(F35+1E-50)</f>
        <v>-1.1884348551717555E-2</v>
      </c>
      <c r="DY35" s="55">
        <f t="shared" ref="DY35:DY51" si="38">(DG35-G35)/(G35+1E-50)</f>
        <v>-1.1262505774830319E-2</v>
      </c>
      <c r="DZ35" s="55">
        <f t="shared" ref="DZ35:DZ51" si="39">(DO35-H35)/(H35+1E-50)</f>
        <v>7.2363125828662457E-3</v>
      </c>
      <c r="EA35" s="55">
        <f t="shared" ref="EA35:EA51" si="40">(AL35-I35)/(I35+1E-50)</f>
        <v>-1.0909751569560181E-2</v>
      </c>
      <c r="EB35" s="55">
        <f t="shared" ref="EB35:EB51" si="41">(AP35-J35)/(J35+1E-50)</f>
        <v>2.6585987847403403E-3</v>
      </c>
      <c r="EC35" s="55">
        <f t="shared" ref="EC35:EC51" si="42">(BH35-K35)/(K35+1E-50)</f>
        <v>-1.2057407858980204E-2</v>
      </c>
      <c r="ED35" s="55">
        <f t="shared" ref="ED35:ED51" si="43">(AJ35-L35)/(L35+1E-50)</f>
        <v>-1.2466271733553738E-2</v>
      </c>
      <c r="EE35" s="55">
        <f t="shared" ref="EE35:EE51" si="44">(AQ35-M35)/(M35+1E-50)</f>
        <v>7.5730864229850295E-3</v>
      </c>
      <c r="EF35" s="55">
        <f t="shared" ref="EF35:EF51" si="45">(BS35-N35)/(N35+1E-50)</f>
        <v>1.1686280162939847E-3</v>
      </c>
      <c r="EG35" s="55">
        <f t="shared" ref="EG35:EG51" si="46">(DM35-O35)/(O35+1E-50)</f>
        <v>1.2109592038466205E-2</v>
      </c>
      <c r="EH35" s="55">
        <f t="shared" si="25"/>
        <v>1.2546861078651743E-2</v>
      </c>
      <c r="EI35" s="55">
        <f t="shared" ref="EI35:EI51" si="47">(BJ35+BK35+CP35-Q35)/(Q35+1E-50)</f>
        <v>-4.3972817725397104E-3</v>
      </c>
      <c r="EJ35" s="55">
        <f t="shared" si="26"/>
        <v>-1.2429257079212882E-2</v>
      </c>
      <c r="EK35" s="55">
        <f t="shared" ref="EK35:EK51" si="48">(BP35+BQ35-S35)/(S35+1E-50)</f>
        <v>-1.1984935607303113E-2</v>
      </c>
      <c r="EL35" s="55">
        <f t="shared" ref="EL35:EL51" si="49">(BV35+BW35-T35)/(T35+1E-50)</f>
        <v>-1.2546717125095662E-2</v>
      </c>
      <c r="EM35" s="55">
        <f t="shared" ref="EM35:EM51" si="50">(AN35+AO35-U35)/(U35+1E-50)</f>
        <v>-8.231134085538612E-3</v>
      </c>
      <c r="EN35" s="55">
        <f t="shared" ref="EN35:EN51" si="51">(CC35-V35)/(V35+1E-50)</f>
        <v>-5.6164202693056659E-3</v>
      </c>
      <c r="EO35" s="55">
        <f t="shared" ref="EO35:EO51" si="52">(CD35-W35)/(W35+1E-50)</f>
        <v>1.0191998951127872E-2</v>
      </c>
      <c r="EP35" s="55">
        <f t="shared" ref="EP35:EP51" si="53">(CE35-X35)/(X35+1E-50)</f>
        <v>9.2753922330607013E-3</v>
      </c>
      <c r="EQ35" s="55">
        <f t="shared" ref="EQ35:EQ51" si="54">(CF35-Y35)/(Y35+1E-50)</f>
        <v>5.3319076689304946E-3</v>
      </c>
      <c r="ER35" s="55">
        <f t="shared" ref="ER35:ER51" si="55">(CG35-Z35)/(Z35+1E-50)</f>
        <v>-2.7690628694702407E-3</v>
      </c>
      <c r="ES35" s="55">
        <f t="shared" ref="ES35:ES51" si="56">(CH35-AA35)/(AA35+1E-50)</f>
        <v>-5.5966918766620207E-3</v>
      </c>
      <c r="ET35" s="55">
        <f t="shared" si="27"/>
        <v>1.2651419789324783E-2</v>
      </c>
      <c r="EU35" s="55">
        <f t="shared" si="28"/>
        <v>1.3787254292413164E-2</v>
      </c>
      <c r="EV35" s="55">
        <f t="shared" si="29"/>
        <v>1.1708047726249332E-2</v>
      </c>
      <c r="EW35" s="55">
        <f t="shared" si="30"/>
        <v>-1.3787945814021554E-2</v>
      </c>
      <c r="EX35" s="55">
        <f t="shared" si="31"/>
        <v>-1.3787926380325112E-2</v>
      </c>
    </row>
    <row r="36" spans="1:154" x14ac:dyDescent="0.3">
      <c r="A36" s="13" t="s">
        <v>35</v>
      </c>
      <c r="B36" s="27">
        <v>539430.97971999994</v>
      </c>
      <c r="C36" s="27">
        <v>89.765445267000004</v>
      </c>
      <c r="D36" s="27">
        <v>53159.897125000003</v>
      </c>
      <c r="E36" s="27">
        <v>5284.6942025999997</v>
      </c>
      <c r="F36" s="27">
        <v>5023.3525540000001</v>
      </c>
      <c r="G36" s="27">
        <v>130.35537941000001</v>
      </c>
      <c r="H36" s="27">
        <v>56446.738068999999</v>
      </c>
      <c r="I36" s="27">
        <v>546.82766322999998</v>
      </c>
      <c r="J36" s="27">
        <v>1380.6865938999999</v>
      </c>
      <c r="K36" s="27">
        <v>1424.5240123000001</v>
      </c>
      <c r="L36" s="40">
        <v>96.606081279999998</v>
      </c>
      <c r="M36" s="40">
        <v>234.28010283</v>
      </c>
      <c r="N36" s="40">
        <v>106.6209143</v>
      </c>
      <c r="O36" s="40">
        <v>4763.1358074999998</v>
      </c>
      <c r="P36" s="40">
        <v>3565.1754163999999</v>
      </c>
      <c r="Q36" s="40">
        <v>9.6446690000000007E-4</v>
      </c>
      <c r="R36" s="40">
        <v>3.3747969999999998E-4</v>
      </c>
      <c r="S36" s="40">
        <v>2.80466997E-2</v>
      </c>
      <c r="T36" s="40">
        <v>4.91540938E-2</v>
      </c>
      <c r="U36" s="29">
        <v>3.7022361500000003E-2</v>
      </c>
      <c r="V36" s="40">
        <v>19.628849843000001</v>
      </c>
      <c r="W36" s="40">
        <v>1.0190288281</v>
      </c>
      <c r="X36" s="40">
        <v>2.9995889901999999</v>
      </c>
      <c r="Y36" s="40">
        <v>0.62864210730000003</v>
      </c>
      <c r="Z36" s="40">
        <v>2.6745980700000001E-2</v>
      </c>
      <c r="AA36" s="40">
        <v>25.904274874999999</v>
      </c>
      <c r="AB36" s="40">
        <v>1008.9799146</v>
      </c>
      <c r="AC36" s="40">
        <v>663.30696869999997</v>
      </c>
      <c r="AD36" s="40">
        <v>136.88788313000001</v>
      </c>
      <c r="AE36" s="40">
        <v>3051.7057494000001</v>
      </c>
      <c r="AF36" s="40">
        <v>2960.1545546000002</v>
      </c>
      <c r="AG36" s="27"/>
      <c r="AH36" s="29" t="s">
        <v>35</v>
      </c>
      <c r="AI36" s="40">
        <v>75.184480057499997</v>
      </c>
      <c r="AJ36" s="40">
        <v>95.894953049600005</v>
      </c>
      <c r="AK36" s="40">
        <v>544.67481830400004</v>
      </c>
      <c r="AL36" s="40">
        <v>544.67481830400004</v>
      </c>
      <c r="AM36" s="40">
        <v>257.229706491</v>
      </c>
      <c r="AN36" s="40">
        <v>6.2714935784900002E-3</v>
      </c>
      <c r="AO36" s="40">
        <v>3.06197837266E-2</v>
      </c>
      <c r="AP36" s="40">
        <v>1390.8464725700001</v>
      </c>
      <c r="AQ36" s="40">
        <v>236.10066776299999</v>
      </c>
      <c r="AR36" s="40">
        <v>3868.3877395499999</v>
      </c>
      <c r="AS36" s="40">
        <v>6.6902562465200003E-5</v>
      </c>
      <c r="AT36" s="40">
        <v>2.6760952341599997E-4</v>
      </c>
      <c r="AU36" s="40">
        <v>540049.10661200003</v>
      </c>
      <c r="AV36" s="40">
        <v>90.411780168299998</v>
      </c>
      <c r="AW36" s="40">
        <v>2254.4590746700001</v>
      </c>
      <c r="AX36" s="40">
        <v>143.56100749199999</v>
      </c>
      <c r="AY36" s="40">
        <v>3.3355006660200002</v>
      </c>
      <c r="AZ36" s="40">
        <v>513.333877379</v>
      </c>
      <c r="BA36" s="40">
        <v>8.6237740921599997</v>
      </c>
      <c r="BB36" s="40">
        <v>2572.7882799200002</v>
      </c>
      <c r="BC36" s="40">
        <v>331.03109378599999</v>
      </c>
      <c r="BD36" s="40">
        <v>2589.4575464300001</v>
      </c>
      <c r="BE36" s="40">
        <v>1019.9312621</v>
      </c>
      <c r="BF36" s="40">
        <v>4196.0599911500003</v>
      </c>
      <c r="BG36" s="40">
        <v>1414.68829407</v>
      </c>
      <c r="BH36" s="40">
        <v>1414.68829407</v>
      </c>
      <c r="BI36" s="40">
        <v>672.62556070799997</v>
      </c>
      <c r="BJ36" s="40">
        <v>1.11410813018E-4</v>
      </c>
      <c r="BK36" s="40">
        <v>8.2738907730199997E-4</v>
      </c>
      <c r="BL36" s="40">
        <v>422.19623371500001</v>
      </c>
      <c r="BM36" s="40">
        <v>1688.3381368099999</v>
      </c>
      <c r="BN36" s="40">
        <v>84.1981685529</v>
      </c>
      <c r="BO36" s="40">
        <v>12.761979356099999</v>
      </c>
      <c r="BP36" s="40">
        <v>9.1928381223199997E-3</v>
      </c>
      <c r="BQ36" s="40">
        <v>1.8664306277100001E-2</v>
      </c>
      <c r="BR36" s="40">
        <v>70.1658063454</v>
      </c>
      <c r="BS36" s="40">
        <v>107.301749732</v>
      </c>
      <c r="BT36" s="40">
        <v>89.289886086899998</v>
      </c>
      <c r="BU36" s="40">
        <v>0</v>
      </c>
      <c r="BV36" s="40">
        <v>2.4848558849600001E-2</v>
      </c>
      <c r="BW36" s="40">
        <v>2.3874108456399999E-2</v>
      </c>
      <c r="BX36" s="40">
        <v>47497.067962399997</v>
      </c>
      <c r="BY36" s="40">
        <v>4855.2569645399999</v>
      </c>
      <c r="BZ36" s="40">
        <v>52774.521160600001</v>
      </c>
      <c r="CA36" s="40">
        <v>0</v>
      </c>
      <c r="CB36" s="40">
        <v>1520.6793536</v>
      </c>
      <c r="CC36" s="40">
        <v>19.697380977200002</v>
      </c>
      <c r="CD36" s="40">
        <v>1.02200616914</v>
      </c>
      <c r="CE36" s="40">
        <v>3.0120229386899999</v>
      </c>
      <c r="CF36" s="40">
        <v>0.63189892112000001</v>
      </c>
      <c r="CG36" s="40">
        <v>2.67733963837E-2</v>
      </c>
      <c r="CH36" s="40">
        <v>25.982614392199999</v>
      </c>
      <c r="CI36" s="40">
        <v>0.23993091839</v>
      </c>
      <c r="CJ36" s="40">
        <v>24413.178493700001</v>
      </c>
      <c r="CK36" s="40">
        <v>3.4259377051</v>
      </c>
      <c r="CL36" s="40">
        <v>4.8307388165600003</v>
      </c>
      <c r="CM36" s="40">
        <v>2500.1943110799998</v>
      </c>
      <c r="CN36" s="40">
        <v>1.0598687109</v>
      </c>
      <c r="CO36" s="40">
        <v>0</v>
      </c>
      <c r="CP36" s="40">
        <v>2.3881128587899999E-5</v>
      </c>
      <c r="CQ36" s="40">
        <v>0.29648455353600001</v>
      </c>
      <c r="CR36" s="40">
        <v>5251.34853613</v>
      </c>
      <c r="CS36" s="40">
        <v>4990.6331286100003</v>
      </c>
      <c r="CT36" s="40">
        <v>260.715407519</v>
      </c>
      <c r="CU36" s="40">
        <v>0</v>
      </c>
      <c r="CV36" s="40">
        <v>2.1811893703000001E-2</v>
      </c>
      <c r="CW36" s="40">
        <v>563.45857599099998</v>
      </c>
      <c r="CX36" s="40">
        <v>2.3229667029300001</v>
      </c>
      <c r="CY36" s="40">
        <v>382.35986367700002</v>
      </c>
      <c r="CZ36" s="40">
        <v>0.47986183975699997</v>
      </c>
      <c r="DA36" s="40">
        <v>8.4250808479000003</v>
      </c>
      <c r="DB36" s="40">
        <v>1497.39788632</v>
      </c>
      <c r="DC36" s="40">
        <v>610.61213934</v>
      </c>
      <c r="DD36" s="40">
        <v>2.65555979695</v>
      </c>
      <c r="DE36" s="40">
        <v>23.343498344899999</v>
      </c>
      <c r="DF36" s="40">
        <v>0.120751407431</v>
      </c>
      <c r="DG36" s="40">
        <v>129.73847390200001</v>
      </c>
      <c r="DH36" s="40">
        <v>13347.256115300001</v>
      </c>
      <c r="DI36" s="40">
        <v>138.068934748</v>
      </c>
      <c r="DJ36" s="40">
        <v>0</v>
      </c>
      <c r="DK36" s="40">
        <v>0</v>
      </c>
      <c r="DL36" s="40">
        <v>6237.3063480999999</v>
      </c>
      <c r="DM36" s="40">
        <v>4814.2548925299998</v>
      </c>
      <c r="DN36" s="40">
        <v>1593.6145751900001</v>
      </c>
      <c r="DO36" s="40">
        <v>56989.780038600002</v>
      </c>
      <c r="DP36" s="40">
        <v>3602.7733653400001</v>
      </c>
      <c r="DQ36" s="40">
        <v>8633.3310763400004</v>
      </c>
      <c r="DS36" s="37">
        <f t="shared" si="32"/>
        <v>8.0000012208497322E-3</v>
      </c>
      <c r="DT36" s="55">
        <f t="shared" si="33"/>
        <v>1.1458868979325879E-3</v>
      </c>
      <c r="DU36" s="55">
        <f t="shared" si="34"/>
        <v>-5.2977978183642322E-3</v>
      </c>
      <c r="DV36" s="55">
        <f t="shared" si="35"/>
        <v>-7.2493737806495415E-3</v>
      </c>
      <c r="DW36" s="55">
        <f t="shared" si="36"/>
        <v>-6.3098573335793233E-3</v>
      </c>
      <c r="DX36" s="55">
        <f t="shared" si="37"/>
        <v>-6.5134638746280884E-3</v>
      </c>
      <c r="DY36" s="55">
        <f t="shared" si="38"/>
        <v>-4.7324898350353554E-3</v>
      </c>
      <c r="DZ36" s="55">
        <f t="shared" si="39"/>
        <v>9.6204313690579045E-3</v>
      </c>
      <c r="EA36" s="55">
        <f t="shared" si="40"/>
        <v>-3.936971500826285E-3</v>
      </c>
      <c r="EB36" s="55">
        <f t="shared" si="41"/>
        <v>7.3585697977277403E-3</v>
      </c>
      <c r="EC36" s="55">
        <f t="shared" si="42"/>
        <v>-6.9045647143003309E-3</v>
      </c>
      <c r="ED36" s="55">
        <f t="shared" si="43"/>
        <v>-7.3611124784047641E-3</v>
      </c>
      <c r="EE36" s="55">
        <f t="shared" si="44"/>
        <v>7.7708901055120209E-3</v>
      </c>
      <c r="EF36" s="55">
        <f t="shared" si="45"/>
        <v>6.3855711280465842E-3</v>
      </c>
      <c r="EG36" s="55">
        <f t="shared" si="46"/>
        <v>1.0732233363891956E-2</v>
      </c>
      <c r="EH36" s="55">
        <f t="shared" si="25"/>
        <v>1.0545890327597221E-2</v>
      </c>
      <c r="EI36" s="55">
        <f t="shared" si="47"/>
        <v>-1.8516769130180921E-3</v>
      </c>
      <c r="EJ36" s="55">
        <f t="shared" si="26"/>
        <v>-8.793459632683142E-3</v>
      </c>
      <c r="EK36" s="55">
        <f t="shared" si="48"/>
        <v>-6.7585599235406423E-3</v>
      </c>
      <c r="EL36" s="55">
        <f t="shared" si="49"/>
        <v>-8.7770206029105808E-3</v>
      </c>
      <c r="EM36" s="55">
        <f t="shared" si="50"/>
        <v>-3.5406762183444562E-3</v>
      </c>
      <c r="EN36" s="55">
        <f t="shared" si="51"/>
        <v>3.4913474170999372E-3</v>
      </c>
      <c r="EO36" s="55">
        <f t="shared" si="52"/>
        <v>2.9217436817281593E-3</v>
      </c>
      <c r="EP36" s="55">
        <f t="shared" si="53"/>
        <v>4.1452174049921983E-3</v>
      </c>
      <c r="EQ36" s="55">
        <f t="shared" si="54"/>
        <v>5.1807121765799378E-3</v>
      </c>
      <c r="ER36" s="55">
        <f t="shared" si="55"/>
        <v>1.0250393884415976E-3</v>
      </c>
      <c r="ES36" s="55">
        <f t="shared" si="56"/>
        <v>3.0241926314488231E-3</v>
      </c>
      <c r="ET36" s="55">
        <f t="shared" si="27"/>
        <v>1.0853880579319113E-2</v>
      </c>
      <c r="EU36" s="55">
        <f t="shared" si="28"/>
        <v>1.4048687029872895E-2</v>
      </c>
      <c r="EV36" s="55">
        <f t="shared" si="29"/>
        <v>8.6278755357650904E-3</v>
      </c>
      <c r="EW36" s="55">
        <f t="shared" si="30"/>
        <v>-1.2445739547460342E-2</v>
      </c>
      <c r="EX36" s="55">
        <f t="shared" si="31"/>
        <v>-1.2445742146662411E-2</v>
      </c>
    </row>
    <row r="37" spans="1:154" x14ac:dyDescent="0.3">
      <c r="A37" s="13" t="s">
        <v>36</v>
      </c>
      <c r="B37" s="27">
        <v>172716.89535000001</v>
      </c>
      <c r="C37" s="27">
        <v>31.871811306000001</v>
      </c>
      <c r="D37" s="27">
        <v>21153.867914999999</v>
      </c>
      <c r="E37" s="27">
        <v>2033.8485507</v>
      </c>
      <c r="F37" s="27">
        <v>1940.8877047999999</v>
      </c>
      <c r="G37" s="27">
        <v>46.024067752000001</v>
      </c>
      <c r="H37" s="27">
        <v>21090.898687000001</v>
      </c>
      <c r="I37" s="27">
        <v>213.27101268999999</v>
      </c>
      <c r="J37" s="27">
        <v>516.46435393000002</v>
      </c>
      <c r="K37" s="27">
        <v>555.78357345999996</v>
      </c>
      <c r="L37" s="40">
        <v>41.737740928000001</v>
      </c>
      <c r="M37" s="40">
        <v>78.115665175000004</v>
      </c>
      <c r="N37" s="40">
        <v>36.904686839999997</v>
      </c>
      <c r="O37" s="40">
        <v>1826.9674382000001</v>
      </c>
      <c r="P37" s="40">
        <v>1282.213117</v>
      </c>
      <c r="Q37" s="40">
        <v>2.9111528210000004E-4</v>
      </c>
      <c r="R37" s="40">
        <v>1.138415E-4</v>
      </c>
      <c r="S37" s="40">
        <v>1.0090501599999999E-2</v>
      </c>
      <c r="T37" s="40">
        <v>1.7002993399999999E-2</v>
      </c>
      <c r="U37" s="29">
        <v>1.1615293400000001E-2</v>
      </c>
      <c r="V37" s="40">
        <v>7.4285177886999998</v>
      </c>
      <c r="W37" s="40">
        <v>0.31460637359999999</v>
      </c>
      <c r="X37" s="40">
        <v>0.94684981400000001</v>
      </c>
      <c r="Y37" s="40">
        <v>0.2062158754</v>
      </c>
      <c r="Z37" s="40">
        <v>8.8199802000000008E-3</v>
      </c>
      <c r="AA37" s="40">
        <v>9.6770391174999997</v>
      </c>
      <c r="AB37" s="40">
        <v>362.35187643</v>
      </c>
      <c r="AC37" s="40">
        <v>299.56695581000002</v>
      </c>
      <c r="AD37" s="40">
        <v>45.309182708999998</v>
      </c>
      <c r="AE37" s="40">
        <v>1359.6624400999999</v>
      </c>
      <c r="AF37" s="40">
        <v>1318.8725945000001</v>
      </c>
      <c r="AG37" s="27"/>
      <c r="AH37" s="29" t="s">
        <v>36</v>
      </c>
      <c r="AI37" s="40">
        <v>30.095986501300001</v>
      </c>
      <c r="AJ37" s="40">
        <v>41.424185368899998</v>
      </c>
      <c r="AK37" s="40">
        <v>212.71175231699999</v>
      </c>
      <c r="AL37" s="40">
        <v>212.71175231699999</v>
      </c>
      <c r="AM37" s="40">
        <v>111.782696774</v>
      </c>
      <c r="AN37" s="40">
        <v>1.97561624255E-3</v>
      </c>
      <c r="AO37" s="40">
        <v>9.6456552533399995E-3</v>
      </c>
      <c r="AP37" s="40">
        <v>523.95560683899998</v>
      </c>
      <c r="AQ37" s="40">
        <v>79.309100401899997</v>
      </c>
      <c r="AR37" s="40">
        <v>1230.3618702000001</v>
      </c>
      <c r="AS37" s="40">
        <v>2.2597503508100001E-5</v>
      </c>
      <c r="AT37" s="40">
        <v>9.0391999867699997E-5</v>
      </c>
      <c r="AU37" s="40">
        <v>173548.650876</v>
      </c>
      <c r="AV37" s="40">
        <v>40.2436903774</v>
      </c>
      <c r="AW37" s="40">
        <v>1003.49547865</v>
      </c>
      <c r="AX37" s="40">
        <v>63.901251040299996</v>
      </c>
      <c r="AY37" s="40">
        <v>1.4846834503399999</v>
      </c>
      <c r="AZ37" s="40">
        <v>228.492949928</v>
      </c>
      <c r="BA37" s="40">
        <v>3.8385789075000001</v>
      </c>
      <c r="BB37" s="40">
        <v>920.60746040900005</v>
      </c>
      <c r="BC37" s="40">
        <v>101.43022448000001</v>
      </c>
      <c r="BD37" s="40">
        <v>869.12284933000001</v>
      </c>
      <c r="BE37" s="40">
        <v>369.79450226199998</v>
      </c>
      <c r="BF37" s="40">
        <v>1718.6166576000001</v>
      </c>
      <c r="BG37" s="40">
        <v>552.39298292499996</v>
      </c>
      <c r="BH37" s="40">
        <v>552.39298292499996</v>
      </c>
      <c r="BI37" s="40">
        <v>306.370959137</v>
      </c>
      <c r="BJ37" s="40">
        <v>3.5812919392700001E-5</v>
      </c>
      <c r="BK37" s="40">
        <v>2.47677435952E-4</v>
      </c>
      <c r="BL37" s="40">
        <v>168.12264971499999</v>
      </c>
      <c r="BM37" s="40">
        <v>675.31696782999995</v>
      </c>
      <c r="BN37" s="40">
        <v>31.0625927305</v>
      </c>
      <c r="BO37" s="40">
        <v>5.3692638854199997</v>
      </c>
      <c r="BP37" s="40">
        <v>3.31122732739E-3</v>
      </c>
      <c r="BQ37" s="40">
        <v>6.72279530636E-3</v>
      </c>
      <c r="BR37" s="40">
        <v>27.5602889267</v>
      </c>
      <c r="BS37" s="40">
        <v>37.4307893804</v>
      </c>
      <c r="BT37" s="40">
        <v>31.755833252199999</v>
      </c>
      <c r="BU37" s="40">
        <v>0</v>
      </c>
      <c r="BV37" s="40">
        <v>8.6047749025799994E-3</v>
      </c>
      <c r="BW37" s="40">
        <v>8.2672761785100007E-3</v>
      </c>
      <c r="BX37" s="40">
        <v>18913.808888700001</v>
      </c>
      <c r="BY37" s="40">
        <v>1933.4144770400001</v>
      </c>
      <c r="BZ37" s="40">
        <v>21015.346015499999</v>
      </c>
      <c r="CA37" s="40">
        <v>0</v>
      </c>
      <c r="CB37" s="40">
        <v>538.88246992799998</v>
      </c>
      <c r="CC37" s="40">
        <v>7.4862017895099999</v>
      </c>
      <c r="CD37" s="40">
        <v>0.31720871967499997</v>
      </c>
      <c r="CE37" s="40">
        <v>0.95668947932799997</v>
      </c>
      <c r="CF37" s="40">
        <v>0.20867935587600001</v>
      </c>
      <c r="CG37" s="40">
        <v>8.8580014510199999E-3</v>
      </c>
      <c r="CH37" s="40">
        <v>9.7459382487100008</v>
      </c>
      <c r="CI37" s="40">
        <v>4.7896413800899998E-2</v>
      </c>
      <c r="CJ37" s="40">
        <v>9385.9822389399997</v>
      </c>
      <c r="CK37" s="40">
        <v>1.16648278874</v>
      </c>
      <c r="CL37" s="40">
        <v>1.11145302634</v>
      </c>
      <c r="CM37" s="40">
        <v>1078.59077035</v>
      </c>
      <c r="CN37" s="40">
        <v>0.420993378418</v>
      </c>
      <c r="CO37" s="40">
        <v>0</v>
      </c>
      <c r="CP37" s="40">
        <v>8.6814157200600003E-6</v>
      </c>
      <c r="CQ37" s="40">
        <v>8.6455743977200003E-2</v>
      </c>
      <c r="CR37" s="40">
        <v>2020.7633082499999</v>
      </c>
      <c r="CS37" s="40">
        <v>1927.9084250400001</v>
      </c>
      <c r="CT37" s="40">
        <v>92.854883210200001</v>
      </c>
      <c r="CU37" s="40">
        <v>0</v>
      </c>
      <c r="CV37" s="40">
        <v>4.3542043198500002E-3</v>
      </c>
      <c r="CW37" s="40">
        <v>175.65508685200001</v>
      </c>
      <c r="CX37" s="40">
        <v>0.46372459655999998</v>
      </c>
      <c r="CY37" s="40">
        <v>133.26266450599999</v>
      </c>
      <c r="CZ37" s="40">
        <v>9.5792796011800005E-2</v>
      </c>
      <c r="DA37" s="40">
        <v>2.6504854736399999</v>
      </c>
      <c r="DB37" s="40">
        <v>526.65441568100005</v>
      </c>
      <c r="DC37" s="40">
        <v>129.084378093</v>
      </c>
      <c r="DD37" s="40">
        <v>0.78700342962000003</v>
      </c>
      <c r="DE37" s="40">
        <v>6.8838702239299998</v>
      </c>
      <c r="DF37" s="40">
        <v>2.6975575918899999E-2</v>
      </c>
      <c r="DG37" s="40">
        <v>45.890876188599997</v>
      </c>
      <c r="DH37" s="40">
        <v>5195.4686428300001</v>
      </c>
      <c r="DI37" s="40">
        <v>46.073719991700003</v>
      </c>
      <c r="DJ37" s="40">
        <v>0</v>
      </c>
      <c r="DK37" s="40">
        <v>0</v>
      </c>
      <c r="DL37" s="40">
        <v>2382.6870294700002</v>
      </c>
      <c r="DM37" s="40">
        <v>1863.18457805</v>
      </c>
      <c r="DN37" s="40">
        <v>576.66402908500004</v>
      </c>
      <c r="DO37" s="40">
        <v>21479.0536278</v>
      </c>
      <c r="DP37" s="40">
        <v>1307.9120993700001</v>
      </c>
      <c r="DQ37" s="40">
        <v>3122.0650255199998</v>
      </c>
      <c r="DS37" s="37">
        <f t="shared" si="32"/>
        <v>7.9999943656107343E-3</v>
      </c>
      <c r="DT37" s="55">
        <f t="shared" si="33"/>
        <v>4.8157160555398646E-3</v>
      </c>
      <c r="DU37" s="55">
        <f t="shared" si="34"/>
        <v>-3.638891203468234E-3</v>
      </c>
      <c r="DV37" s="55">
        <f t="shared" si="35"/>
        <v>-6.5483012400666006E-3</v>
      </c>
      <c r="DW37" s="55">
        <f t="shared" si="36"/>
        <v>-6.4337349236237426E-3</v>
      </c>
      <c r="DX37" s="55">
        <f t="shared" si="37"/>
        <v>-6.6872904227796553E-3</v>
      </c>
      <c r="DY37" s="55">
        <f t="shared" si="38"/>
        <v>-2.8939546177818264E-3</v>
      </c>
      <c r="DZ37" s="55">
        <f t="shared" si="39"/>
        <v>1.8403907133613513E-2</v>
      </c>
      <c r="EA37" s="55">
        <f t="shared" si="40"/>
        <v>-2.6222990454540275E-3</v>
      </c>
      <c r="EB37" s="55">
        <f t="shared" si="41"/>
        <v>1.4504878898215905E-2</v>
      </c>
      <c r="EC37" s="55">
        <f t="shared" si="42"/>
        <v>-6.1005590969378009E-3</v>
      </c>
      <c r="ED37" s="55">
        <f t="shared" si="43"/>
        <v>-7.5125186971883341E-3</v>
      </c>
      <c r="EE37" s="55">
        <f t="shared" si="44"/>
        <v>1.5277796383431909E-2</v>
      </c>
      <c r="EF37" s="55">
        <f t="shared" si="45"/>
        <v>1.4255710736170652E-2</v>
      </c>
      <c r="EG37" s="55">
        <f t="shared" si="46"/>
        <v>1.9823637297927167E-2</v>
      </c>
      <c r="EH37" s="55">
        <f t="shared" si="25"/>
        <v>2.0042676236324969E-2</v>
      </c>
      <c r="EI37" s="55">
        <f t="shared" si="47"/>
        <v>3.6291085687390513E-3</v>
      </c>
      <c r="EJ37" s="55">
        <f t="shared" si="26"/>
        <v>-7.4840600677257918E-3</v>
      </c>
      <c r="EK37" s="55">
        <f t="shared" si="48"/>
        <v>-5.5972407010964498E-3</v>
      </c>
      <c r="EL37" s="55">
        <f t="shared" si="49"/>
        <v>-7.7011333139726783E-3</v>
      </c>
      <c r="EM37" s="55">
        <f t="shared" si="50"/>
        <v>5.1467454881503889E-4</v>
      </c>
      <c r="EN37" s="55">
        <f t="shared" si="51"/>
        <v>7.7652100258475531E-3</v>
      </c>
      <c r="EO37" s="55">
        <f t="shared" si="52"/>
        <v>8.2717525561280744E-3</v>
      </c>
      <c r="EP37" s="55">
        <f t="shared" si="53"/>
        <v>1.0392002176598577E-2</v>
      </c>
      <c r="EQ37" s="55">
        <f t="shared" si="54"/>
        <v>1.1946124279818698E-2</v>
      </c>
      <c r="ER37" s="55">
        <f t="shared" si="55"/>
        <v>4.3108091127006289E-3</v>
      </c>
      <c r="ES37" s="55">
        <f t="shared" si="56"/>
        <v>7.1198566393519732E-3</v>
      </c>
      <c r="ET37" s="55">
        <f t="shared" si="27"/>
        <v>2.0539774501313394E-2</v>
      </c>
      <c r="EU37" s="55">
        <f t="shared" si="28"/>
        <v>2.2712796571980408E-2</v>
      </c>
      <c r="EV37" s="55">
        <f t="shared" si="29"/>
        <v>1.6873782244325067E-2</v>
      </c>
      <c r="EW37" s="55">
        <f t="shared" si="30"/>
        <v>-1.3389946805562178E-2</v>
      </c>
      <c r="EX37" s="55">
        <f t="shared" si="31"/>
        <v>-1.3389960938990555E-2</v>
      </c>
    </row>
    <row r="38" spans="1:154" x14ac:dyDescent="0.3">
      <c r="A38" s="13" t="s">
        <v>37</v>
      </c>
      <c r="B38" s="27">
        <v>181100.06623999999</v>
      </c>
      <c r="C38" s="27">
        <v>29.254582469999999</v>
      </c>
      <c r="D38" s="27">
        <v>17291.314064999999</v>
      </c>
      <c r="E38" s="27">
        <v>1890.6649184</v>
      </c>
      <c r="F38" s="27">
        <v>1794.2779304999999</v>
      </c>
      <c r="G38" s="27">
        <v>41.891780570999998</v>
      </c>
      <c r="H38" s="27">
        <v>23686.994880999999</v>
      </c>
      <c r="I38" s="27">
        <v>200.04146908000001</v>
      </c>
      <c r="J38" s="27">
        <v>540.23229888000003</v>
      </c>
      <c r="K38" s="27">
        <v>497.92849181000003</v>
      </c>
      <c r="L38" s="40">
        <v>36.044012561000002</v>
      </c>
      <c r="M38" s="40">
        <v>90.367334306999993</v>
      </c>
      <c r="N38" s="40">
        <v>43.509843130999997</v>
      </c>
      <c r="O38" s="40">
        <v>2010.3636203000001</v>
      </c>
      <c r="P38" s="40">
        <v>1520.2829027</v>
      </c>
      <c r="Q38" s="40">
        <v>3.0399904979999995E-4</v>
      </c>
      <c r="R38" s="40">
        <v>1.0187729999999999E-4</v>
      </c>
      <c r="S38" s="40">
        <v>8.9653644999999997E-3</v>
      </c>
      <c r="T38" s="40">
        <v>1.4995613499999999E-2</v>
      </c>
      <c r="U38" s="29">
        <v>1.1621771600000001E-2</v>
      </c>
      <c r="V38" s="40">
        <v>7.9807395069</v>
      </c>
      <c r="W38" s="40">
        <v>0.38775737630000001</v>
      </c>
      <c r="X38" s="40">
        <v>1.1659878081999999</v>
      </c>
      <c r="Y38" s="40">
        <v>0.2499367589</v>
      </c>
      <c r="Z38" s="40">
        <v>1.01080658E-2</v>
      </c>
      <c r="AA38" s="40">
        <v>10.434059830000001</v>
      </c>
      <c r="AB38" s="40">
        <v>436.12484039999998</v>
      </c>
      <c r="AC38" s="40">
        <v>283.44922233</v>
      </c>
      <c r="AD38" s="40">
        <v>53.422645606000003</v>
      </c>
      <c r="AE38" s="40">
        <v>1058.6427857000001</v>
      </c>
      <c r="AF38" s="40">
        <v>1026.8835303999999</v>
      </c>
      <c r="AG38" s="27"/>
      <c r="AH38" s="29" t="s">
        <v>37</v>
      </c>
      <c r="AI38" s="40">
        <v>28.6112730595</v>
      </c>
      <c r="AJ38" s="40">
        <v>35.846744186099997</v>
      </c>
      <c r="AK38" s="40">
        <v>199.910206784</v>
      </c>
      <c r="AL38" s="40">
        <v>199.910206784</v>
      </c>
      <c r="AM38" s="40">
        <v>95.639694593599998</v>
      </c>
      <c r="AN38" s="40">
        <v>1.9773194998800002E-3</v>
      </c>
      <c r="AO38" s="40">
        <v>9.6539463229699998E-3</v>
      </c>
      <c r="AP38" s="40">
        <v>546.99423794200004</v>
      </c>
      <c r="AQ38" s="40">
        <v>91.5776897314</v>
      </c>
      <c r="AR38" s="40">
        <v>1302.20231814</v>
      </c>
      <c r="AS38" s="40">
        <v>2.02377587151E-5</v>
      </c>
      <c r="AT38" s="40">
        <v>8.0950580708500006E-5</v>
      </c>
      <c r="AU38" s="40">
        <v>181847.58124500001</v>
      </c>
      <c r="AV38" s="40">
        <v>31.355633379099999</v>
      </c>
      <c r="AW38" s="40">
        <v>781.86841532899996</v>
      </c>
      <c r="AX38" s="40">
        <v>49.7883134454</v>
      </c>
      <c r="AY38" s="40">
        <v>1.15678455199</v>
      </c>
      <c r="AZ38" s="40">
        <v>178.02920092400001</v>
      </c>
      <c r="BA38" s="40">
        <v>2.99080834516</v>
      </c>
      <c r="BB38" s="40">
        <v>957.62081938899996</v>
      </c>
      <c r="BC38" s="40">
        <v>111.612916129</v>
      </c>
      <c r="BD38" s="40">
        <v>987.92213409600004</v>
      </c>
      <c r="BE38" s="40">
        <v>443.61186630100002</v>
      </c>
      <c r="BF38" s="40">
        <v>1851.21171802</v>
      </c>
      <c r="BG38" s="40">
        <v>495.62802204000002</v>
      </c>
      <c r="BH38" s="40">
        <v>495.62802204000002</v>
      </c>
      <c r="BI38" s="40">
        <v>288.79847457</v>
      </c>
      <c r="BJ38" s="40">
        <v>3.5028157593399997E-5</v>
      </c>
      <c r="BK38" s="40">
        <v>2.6259101881999998E-4</v>
      </c>
      <c r="BL38" s="40">
        <v>137.62210212400001</v>
      </c>
      <c r="BM38" s="40">
        <v>726.55720990999998</v>
      </c>
      <c r="BN38" s="40">
        <v>34.872249378399999</v>
      </c>
      <c r="BO38" s="40">
        <v>4.6067302941800001</v>
      </c>
      <c r="BP38" s="40">
        <v>2.94563046457E-3</v>
      </c>
      <c r="BQ38" s="40">
        <v>5.9805318022200004E-3</v>
      </c>
      <c r="BR38" s="40">
        <v>29.972978360799999</v>
      </c>
      <c r="BS38" s="40">
        <v>44.081661874700004</v>
      </c>
      <c r="BT38" s="40">
        <v>29.185710674199999</v>
      </c>
      <c r="BU38" s="40">
        <v>0</v>
      </c>
      <c r="BV38" s="40">
        <v>7.59505997674E-3</v>
      </c>
      <c r="BW38" s="40">
        <v>7.2972006459500003E-3</v>
      </c>
      <c r="BX38" s="40">
        <v>15482.477755899999</v>
      </c>
      <c r="BY38" s="40">
        <v>1582.6542833000001</v>
      </c>
      <c r="BZ38" s="40">
        <v>17202.7541413</v>
      </c>
      <c r="CA38" s="40">
        <v>0</v>
      </c>
      <c r="CB38" s="40">
        <v>601.56008268100004</v>
      </c>
      <c r="CC38" s="40">
        <v>8.0526052953799994</v>
      </c>
      <c r="CD38" s="40">
        <v>0.39057203492100001</v>
      </c>
      <c r="CE38" s="40">
        <v>1.17657106636</v>
      </c>
      <c r="CF38" s="40">
        <v>0.25261092449099998</v>
      </c>
      <c r="CG38" s="40">
        <v>1.0157102172799999E-2</v>
      </c>
      <c r="CH38" s="40">
        <v>10.520522548600001</v>
      </c>
      <c r="CI38" s="40">
        <v>5.2441606496999998E-2</v>
      </c>
      <c r="CJ38" s="40">
        <v>10680.751035699999</v>
      </c>
      <c r="CK38" s="40">
        <v>1.06349301818</v>
      </c>
      <c r="CL38" s="40">
        <v>1.1326864304399999</v>
      </c>
      <c r="CM38" s="40">
        <v>874.58025239599999</v>
      </c>
      <c r="CN38" s="40">
        <v>0.361915786086</v>
      </c>
      <c r="CO38" s="40">
        <v>0</v>
      </c>
      <c r="CP38" s="40">
        <v>7.3731602583799998E-6</v>
      </c>
      <c r="CQ38" s="40">
        <v>7.9046968137699999E-2</v>
      </c>
      <c r="CR38" s="40">
        <v>1882.67371529</v>
      </c>
      <c r="CS38" s="40">
        <v>1786.2168671500001</v>
      </c>
      <c r="CT38" s="40">
        <v>96.4568481445</v>
      </c>
      <c r="CU38" s="40">
        <v>0</v>
      </c>
      <c r="CV38" s="40">
        <v>4.7674147423100001E-3</v>
      </c>
      <c r="CW38" s="40">
        <v>214.90616112999999</v>
      </c>
      <c r="CX38" s="40">
        <v>0.50772919989900001</v>
      </c>
      <c r="CY38" s="40">
        <v>138.11425036200001</v>
      </c>
      <c r="CZ38" s="40">
        <v>0.10488315731599999</v>
      </c>
      <c r="DA38" s="40">
        <v>2.4935102047500002</v>
      </c>
      <c r="DB38" s="40">
        <v>545.45463349800002</v>
      </c>
      <c r="DC38" s="40">
        <v>148.517795312</v>
      </c>
      <c r="DD38" s="40">
        <v>0.96515989417799997</v>
      </c>
      <c r="DE38" s="40">
        <v>6.3680444061600001</v>
      </c>
      <c r="DF38" s="40">
        <v>2.78916751445E-2</v>
      </c>
      <c r="DG38" s="40">
        <v>41.817725638799999</v>
      </c>
      <c r="DH38" s="40">
        <v>5875.9129180999998</v>
      </c>
      <c r="DI38" s="40">
        <v>54.196593861499998</v>
      </c>
      <c r="DJ38" s="40">
        <v>0</v>
      </c>
      <c r="DK38" s="40">
        <v>0</v>
      </c>
      <c r="DL38" s="40">
        <v>2649.7298418300002</v>
      </c>
      <c r="DM38" s="40">
        <v>2043.5481622499999</v>
      </c>
      <c r="DN38" s="40">
        <v>708.64102827700003</v>
      </c>
      <c r="DO38" s="40">
        <v>24058.5751255</v>
      </c>
      <c r="DP38" s="40">
        <v>1545.78780706</v>
      </c>
      <c r="DQ38" s="40">
        <v>3718.5869560900001</v>
      </c>
      <c r="DS38" s="37">
        <f t="shared" si="32"/>
        <v>8.0000040106024562E-3</v>
      </c>
      <c r="DT38" s="55">
        <f t="shared" si="33"/>
        <v>4.1276351826917091E-3</v>
      </c>
      <c r="DU38" s="55">
        <f t="shared" si="34"/>
        <v>-2.3542224836271882E-3</v>
      </c>
      <c r="DV38" s="55">
        <f t="shared" si="35"/>
        <v>-5.1216421937102076E-3</v>
      </c>
      <c r="DW38" s="55">
        <f t="shared" si="36"/>
        <v>-4.2266628169959778E-3</v>
      </c>
      <c r="DX38" s="55">
        <f t="shared" si="37"/>
        <v>-4.4926503374833841E-3</v>
      </c>
      <c r="DY38" s="55">
        <f t="shared" si="38"/>
        <v>-1.7677675952323811E-3</v>
      </c>
      <c r="DZ38" s="55">
        <f t="shared" si="39"/>
        <v>1.5687099455493011E-2</v>
      </c>
      <c r="EA38" s="55">
        <f t="shared" si="40"/>
        <v>-6.5617542504410869E-4</v>
      </c>
      <c r="EB38" s="55">
        <f t="shared" si="41"/>
        <v>1.2516724890419811E-2</v>
      </c>
      <c r="EC38" s="55">
        <f t="shared" si="42"/>
        <v>-4.6200806096426831E-3</v>
      </c>
      <c r="ED38" s="55">
        <f t="shared" si="43"/>
        <v>-5.4729859658702905E-3</v>
      </c>
      <c r="EE38" s="55">
        <f t="shared" si="44"/>
        <v>1.3393727209968731E-2</v>
      </c>
      <c r="EF38" s="55">
        <f t="shared" si="45"/>
        <v>1.3142284654494562E-2</v>
      </c>
      <c r="EG38" s="55">
        <f t="shared" si="46"/>
        <v>1.6506736201806014E-2</v>
      </c>
      <c r="EH38" s="55">
        <f t="shared" si="25"/>
        <v>1.6776419911520166E-2</v>
      </c>
      <c r="EI38" s="55">
        <f t="shared" si="47"/>
        <v>3.2674012383707217E-3</v>
      </c>
      <c r="EJ38" s="55">
        <f t="shared" si="26"/>
        <v>-6.7626505256812687E-3</v>
      </c>
      <c r="EK38" s="55">
        <f t="shared" si="48"/>
        <v>-4.3726312756161246E-3</v>
      </c>
      <c r="EL38" s="55">
        <f t="shared" si="49"/>
        <v>-6.8922073318306194E-3</v>
      </c>
      <c r="EM38" s="55">
        <f t="shared" si="50"/>
        <v>8.1693421422938538E-4</v>
      </c>
      <c r="EN38" s="55">
        <f t="shared" si="51"/>
        <v>9.0049034200233614E-3</v>
      </c>
      <c r="EO38" s="55">
        <f t="shared" si="52"/>
        <v>7.2588138692746742E-3</v>
      </c>
      <c r="EP38" s="55">
        <f t="shared" si="53"/>
        <v>9.0766456437808007E-3</v>
      </c>
      <c r="EQ38" s="55">
        <f t="shared" si="54"/>
        <v>1.0699368923440006E-2</v>
      </c>
      <c r="ER38" s="55">
        <f t="shared" si="55"/>
        <v>4.8512122665445821E-3</v>
      </c>
      <c r="ES38" s="55">
        <f t="shared" si="56"/>
        <v>8.2865845134798295E-3</v>
      </c>
      <c r="ET38" s="55">
        <f t="shared" si="27"/>
        <v>1.7167162260542587E-2</v>
      </c>
      <c r="EU38" s="55">
        <f t="shared" si="28"/>
        <v>1.8871994765158467E-2</v>
      </c>
      <c r="EV38" s="55">
        <f t="shared" si="29"/>
        <v>1.4487269335329803E-2</v>
      </c>
      <c r="EW38" s="55">
        <f t="shared" si="30"/>
        <v>-1.2708375201795966E-2</v>
      </c>
      <c r="EX38" s="55">
        <f t="shared" si="31"/>
        <v>-1.2708362163883087E-2</v>
      </c>
    </row>
    <row r="39" spans="1:154" x14ac:dyDescent="0.3">
      <c r="A39" s="13" t="s">
        <v>38</v>
      </c>
      <c r="B39" s="27">
        <v>501032.22717000003</v>
      </c>
      <c r="C39" s="27">
        <v>67.830996820999999</v>
      </c>
      <c r="D39" s="27">
        <v>38114.092788000002</v>
      </c>
      <c r="E39" s="27">
        <v>4371.5733333999997</v>
      </c>
      <c r="F39" s="27">
        <v>4139.5949756</v>
      </c>
      <c r="G39" s="27">
        <v>97.973318402999993</v>
      </c>
      <c r="H39" s="27">
        <v>57176.315886999997</v>
      </c>
      <c r="I39" s="27">
        <v>462.45342993000003</v>
      </c>
      <c r="J39" s="27">
        <v>1337.0756641</v>
      </c>
      <c r="K39" s="27">
        <v>1163.2927666999999</v>
      </c>
      <c r="L39" s="40">
        <v>80.786259935999993</v>
      </c>
      <c r="M39" s="40">
        <v>230.48181101</v>
      </c>
      <c r="N39" s="40">
        <v>103.50144571</v>
      </c>
      <c r="O39" s="40">
        <v>4858.0899919000003</v>
      </c>
      <c r="P39" s="40">
        <v>3686.356569</v>
      </c>
      <c r="Q39" s="40">
        <v>8.3745789999999998E-4</v>
      </c>
      <c r="R39" s="40">
        <v>2.5596800000000003E-4</v>
      </c>
      <c r="S39" s="40">
        <v>2.1576590400000002E-2</v>
      </c>
      <c r="T39" s="40">
        <v>3.73745402E-2</v>
      </c>
      <c r="U39" s="29">
        <v>3.0754622700000001E-2</v>
      </c>
      <c r="V39" s="40">
        <v>18.706529518</v>
      </c>
      <c r="W39" s="40">
        <v>0.99176841670000004</v>
      </c>
      <c r="X39" s="40">
        <v>2.9470845272999999</v>
      </c>
      <c r="Y39" s="40">
        <v>0.62021541079999998</v>
      </c>
      <c r="Z39" s="40">
        <v>2.5302550300000001E-2</v>
      </c>
      <c r="AA39" s="40">
        <v>24.673499701000001</v>
      </c>
      <c r="AB39" s="40">
        <v>1052.2597447000001</v>
      </c>
      <c r="AC39" s="40">
        <v>667.09112562999996</v>
      </c>
      <c r="AD39" s="40">
        <v>136.19597141</v>
      </c>
      <c r="AE39" s="40">
        <v>2208.3495441</v>
      </c>
      <c r="AF39" s="40">
        <v>2142.0990335000001</v>
      </c>
      <c r="AG39" s="27"/>
      <c r="AH39" s="29" t="s">
        <v>129</v>
      </c>
      <c r="AI39" s="40">
        <v>67.368692979800002</v>
      </c>
      <c r="AJ39" s="40">
        <v>80.319921327599999</v>
      </c>
      <c r="AK39" s="40">
        <v>461.97510526399998</v>
      </c>
      <c r="AL39" s="40">
        <v>461.97510526399998</v>
      </c>
      <c r="AM39" s="40">
        <v>211.88635227399999</v>
      </c>
      <c r="AN39" s="40">
        <v>5.2231335096999997E-3</v>
      </c>
      <c r="AO39" s="40">
        <v>2.5501264516099999E-2</v>
      </c>
      <c r="AP39" s="40">
        <v>1350.57798013</v>
      </c>
      <c r="AQ39" s="40">
        <v>232.964818159</v>
      </c>
      <c r="AR39" s="40">
        <v>3602.9251817300001</v>
      </c>
      <c r="AS39" s="40">
        <v>5.0811971362000003E-5</v>
      </c>
      <c r="AT39" s="40">
        <v>2.0325157889499999E-4</v>
      </c>
      <c r="AU39" s="40">
        <v>502487.11320399999</v>
      </c>
      <c r="AV39" s="40">
        <v>65.407476023100003</v>
      </c>
      <c r="AW39" s="40">
        <v>1630.96534858</v>
      </c>
      <c r="AX39" s="40">
        <v>103.857725094</v>
      </c>
      <c r="AY39" s="40">
        <v>2.4130327575999999</v>
      </c>
      <c r="AZ39" s="40">
        <v>371.36602542999998</v>
      </c>
      <c r="BA39" s="40">
        <v>6.2387821515999997</v>
      </c>
      <c r="BB39" s="40">
        <v>2382.9818688099999</v>
      </c>
      <c r="BC39" s="40">
        <v>308.19207696900003</v>
      </c>
      <c r="BD39" s="40">
        <v>2531.8100349299998</v>
      </c>
      <c r="BE39" s="40">
        <v>1067.38320206</v>
      </c>
      <c r="BF39" s="40">
        <v>4372.9589473899996</v>
      </c>
      <c r="BG39" s="40">
        <v>1157.5554634099999</v>
      </c>
      <c r="BH39" s="40">
        <v>1157.5554634099999</v>
      </c>
      <c r="BI39" s="40">
        <v>677.45018080700004</v>
      </c>
      <c r="BJ39" s="40">
        <v>9.0434624797900004E-5</v>
      </c>
      <c r="BK39" s="40">
        <v>7.3144022182900002E-4</v>
      </c>
      <c r="BL39" s="40">
        <v>303.11412500799997</v>
      </c>
      <c r="BM39" s="40">
        <v>1730.59318323</v>
      </c>
      <c r="BN39" s="40">
        <v>85.172172415999995</v>
      </c>
      <c r="BO39" s="40">
        <v>10.2031294003</v>
      </c>
      <c r="BP39" s="40">
        <v>7.0856737699600001E-3</v>
      </c>
      <c r="BQ39" s="40">
        <v>1.43860548069E-2</v>
      </c>
      <c r="BR39" s="40">
        <v>71.984405886999994</v>
      </c>
      <c r="BS39" s="40">
        <v>104.655110308</v>
      </c>
      <c r="BT39" s="40">
        <v>67.664598892699999</v>
      </c>
      <c r="BU39" s="40">
        <v>0</v>
      </c>
      <c r="BV39" s="40">
        <v>1.8917347024000001E-2</v>
      </c>
      <c r="BW39" s="40">
        <v>1.81755526602E-2</v>
      </c>
      <c r="BX39" s="40">
        <v>34100.303565800001</v>
      </c>
      <c r="BY39" s="40">
        <v>3485.8090745</v>
      </c>
      <c r="BZ39" s="40">
        <v>37889.226765400002</v>
      </c>
      <c r="CA39" s="40">
        <v>0</v>
      </c>
      <c r="CB39" s="40">
        <v>1494.60720853</v>
      </c>
      <c r="CC39" s="40">
        <v>18.849142852100002</v>
      </c>
      <c r="CD39" s="40">
        <v>0.99790412114000004</v>
      </c>
      <c r="CE39" s="40">
        <v>2.9695435620700001</v>
      </c>
      <c r="CF39" s="40">
        <v>0.62576078694399995</v>
      </c>
      <c r="CG39" s="40">
        <v>2.54111099394E-2</v>
      </c>
      <c r="CH39" s="40">
        <v>24.8449174916</v>
      </c>
      <c r="CI39" s="40">
        <v>0.19876907312200001</v>
      </c>
      <c r="CJ39" s="40">
        <v>25395.5745288</v>
      </c>
      <c r="CK39" s="40">
        <v>2.7477838180699998</v>
      </c>
      <c r="CL39" s="40">
        <v>3.9390473052399999</v>
      </c>
      <c r="CM39" s="40">
        <v>1870.4842630799999</v>
      </c>
      <c r="CN39" s="40">
        <v>0.82713788301199997</v>
      </c>
      <c r="CO39" s="40">
        <v>0</v>
      </c>
      <c r="CP39" s="40">
        <v>1.6096196685399998E-5</v>
      </c>
      <c r="CQ39" s="40">
        <v>0.23395519921499999</v>
      </c>
      <c r="CR39" s="40">
        <v>4354.9173206900005</v>
      </c>
      <c r="CS39" s="40">
        <v>4122.7466168199999</v>
      </c>
      <c r="CT39" s="40">
        <v>232.17070387000001</v>
      </c>
      <c r="CU39" s="40">
        <v>0</v>
      </c>
      <c r="CV39" s="40">
        <v>1.8069900005E-2</v>
      </c>
      <c r="CW39" s="40">
        <v>548.62641068799996</v>
      </c>
      <c r="CX39" s="40">
        <v>1.9244432506</v>
      </c>
      <c r="CY39" s="40">
        <v>338.36482664499999</v>
      </c>
      <c r="CZ39" s="40">
        <v>0.39753798255</v>
      </c>
      <c r="DA39" s="40">
        <v>6.8360684909899998</v>
      </c>
      <c r="DB39" s="40">
        <v>1326.9146794799999</v>
      </c>
      <c r="DC39" s="40">
        <v>517.81913843100006</v>
      </c>
      <c r="DD39" s="40">
        <v>2.5543129164399998</v>
      </c>
      <c r="DE39" s="40">
        <v>18.580503847599999</v>
      </c>
      <c r="DF39" s="40">
        <v>9.8807262961799994E-2</v>
      </c>
      <c r="DG39" s="40">
        <v>97.741684134500005</v>
      </c>
      <c r="DH39" s="40">
        <v>13932.6060965</v>
      </c>
      <c r="DI39" s="40">
        <v>137.78386637599999</v>
      </c>
      <c r="DJ39" s="40">
        <v>0</v>
      </c>
      <c r="DK39" s="40">
        <v>0</v>
      </c>
      <c r="DL39" s="40">
        <v>6382.8732310100004</v>
      </c>
      <c r="DM39" s="40">
        <v>4924.3328248300004</v>
      </c>
      <c r="DN39" s="40">
        <v>1682.2224982600001</v>
      </c>
      <c r="DO39" s="40">
        <v>57915.529861900002</v>
      </c>
      <c r="DP39" s="40">
        <v>3737.8620443700001</v>
      </c>
      <c r="DQ39" s="40">
        <v>8982.6283469699993</v>
      </c>
      <c r="DS39" s="37">
        <f t="shared" si="32"/>
        <v>8.0000082051169298E-3</v>
      </c>
      <c r="DT39" s="55">
        <f t="shared" si="33"/>
        <v>2.9037773522427018E-3</v>
      </c>
      <c r="DU39" s="55">
        <f t="shared" si="34"/>
        <v>-2.453125209690044E-3</v>
      </c>
      <c r="DV39" s="55">
        <f t="shared" si="35"/>
        <v>-5.8998130652291696E-3</v>
      </c>
      <c r="DW39" s="55">
        <f t="shared" si="36"/>
        <v>-3.8100728135435362E-3</v>
      </c>
      <c r="DX39" s="55">
        <f t="shared" si="37"/>
        <v>-4.0700500602859329E-3</v>
      </c>
      <c r="DY39" s="55">
        <f t="shared" si="38"/>
        <v>-2.364258680584768E-3</v>
      </c>
      <c r="DZ39" s="55">
        <f t="shared" si="39"/>
        <v>1.292867445956024E-2</v>
      </c>
      <c r="EA39" s="55">
        <f t="shared" si="40"/>
        <v>-1.0343196418122599E-3</v>
      </c>
      <c r="EB39" s="55">
        <f t="shared" si="41"/>
        <v>1.0098393376330372E-2</v>
      </c>
      <c r="EC39" s="55">
        <f t="shared" si="42"/>
        <v>-4.9319513146079642E-3</v>
      </c>
      <c r="ED39" s="55">
        <f t="shared" si="43"/>
        <v>-5.7724990458703478E-3</v>
      </c>
      <c r="EE39" s="55">
        <f t="shared" si="44"/>
        <v>1.077311540602339E-2</v>
      </c>
      <c r="EF39" s="55">
        <f t="shared" si="45"/>
        <v>1.1146362160316592E-2</v>
      </c>
      <c r="EG39" s="55">
        <f t="shared" si="46"/>
        <v>1.3635571395434873E-2</v>
      </c>
      <c r="EH39" s="55">
        <f t="shared" si="25"/>
        <v>1.3971918995337999E-2</v>
      </c>
      <c r="EI39" s="55">
        <f t="shared" si="47"/>
        <v>6.1273923417525281E-4</v>
      </c>
      <c r="EJ39" s="55">
        <f t="shared" si="26"/>
        <v>-7.4401868319477578E-3</v>
      </c>
      <c r="EK39" s="55">
        <f t="shared" si="48"/>
        <v>-4.8599811738559871E-3</v>
      </c>
      <c r="EL39" s="55">
        <f t="shared" si="49"/>
        <v>-7.5356249011459299E-3</v>
      </c>
      <c r="EM39" s="55">
        <f t="shared" si="50"/>
        <v>-9.8276849288102914E-4</v>
      </c>
      <c r="EN39" s="55">
        <f t="shared" si="51"/>
        <v>7.6237195126319292E-3</v>
      </c>
      <c r="EO39" s="55">
        <f t="shared" si="52"/>
        <v>6.1866302018528481E-3</v>
      </c>
      <c r="EP39" s="55">
        <f t="shared" si="53"/>
        <v>7.6207636944082774E-3</v>
      </c>
      <c r="EQ39" s="55">
        <f t="shared" si="54"/>
        <v>8.9410486218766006E-3</v>
      </c>
      <c r="ER39" s="55">
        <f t="shared" si="55"/>
        <v>4.2904623491648334E-3</v>
      </c>
      <c r="ES39" s="55">
        <f t="shared" si="56"/>
        <v>6.9474453432745971E-3</v>
      </c>
      <c r="ET39" s="55">
        <f t="shared" si="27"/>
        <v>1.4372361421382401E-2</v>
      </c>
      <c r="EU39" s="55">
        <f t="shared" si="28"/>
        <v>1.5528695824302857E-2</v>
      </c>
      <c r="EV39" s="55">
        <f t="shared" si="29"/>
        <v>1.1658898200592476E-2</v>
      </c>
      <c r="EW39" s="55">
        <f t="shared" si="30"/>
        <v>-1.2724957486362293E-2</v>
      </c>
      <c r="EX39" s="55">
        <f t="shared" si="31"/>
        <v>-1.2724957651590433E-2</v>
      </c>
    </row>
    <row r="40" spans="1:154" x14ac:dyDescent="0.3">
      <c r="A40" s="13" t="s">
        <v>39</v>
      </c>
      <c r="B40" s="27">
        <v>39403.022321999997</v>
      </c>
      <c r="C40" s="27">
        <v>5.0206719857</v>
      </c>
      <c r="D40" s="27">
        <v>2901.1387748000002</v>
      </c>
      <c r="E40" s="27">
        <v>273.87416933999998</v>
      </c>
      <c r="F40" s="27">
        <v>259.63450738</v>
      </c>
      <c r="G40" s="27">
        <v>7.4766306095999999</v>
      </c>
      <c r="H40" s="27">
        <v>3850.4230456999999</v>
      </c>
      <c r="I40" s="27">
        <v>31.807105529000001</v>
      </c>
      <c r="J40" s="27">
        <v>95.029825392999996</v>
      </c>
      <c r="K40" s="27">
        <v>81.323134379999999</v>
      </c>
      <c r="L40" s="40">
        <v>5.3341297942999999</v>
      </c>
      <c r="M40" s="40">
        <v>17.165208667999998</v>
      </c>
      <c r="N40" s="40">
        <v>6.9252543225999998</v>
      </c>
      <c r="O40" s="40">
        <v>322.94624390000001</v>
      </c>
      <c r="P40" s="40">
        <v>241.5967182</v>
      </c>
      <c r="Q40" s="40">
        <v>6.7467055899999998E-5</v>
      </c>
      <c r="R40" s="40">
        <v>1.9310500000000001E-5</v>
      </c>
      <c r="S40" s="40">
        <v>1.6051647999999999E-3</v>
      </c>
      <c r="T40" s="40">
        <v>2.8032564000000002E-3</v>
      </c>
      <c r="U40" s="29">
        <v>2.4274277E-3</v>
      </c>
      <c r="V40" s="40">
        <v>1.2371630078</v>
      </c>
      <c r="W40" s="40">
        <v>6.0064216500000003E-2</v>
      </c>
      <c r="X40" s="40">
        <v>0.18211707960000001</v>
      </c>
      <c r="Y40" s="40">
        <v>3.93387485E-2</v>
      </c>
      <c r="Z40" s="40">
        <v>1.5339532999999999E-3</v>
      </c>
      <c r="AA40" s="40">
        <v>1.6200133227</v>
      </c>
      <c r="AB40" s="40">
        <v>67.943381785</v>
      </c>
      <c r="AC40" s="40">
        <v>48.776391312000001</v>
      </c>
      <c r="AD40" s="40">
        <v>10.084155478</v>
      </c>
      <c r="AE40" s="40">
        <v>140.83296989999999</v>
      </c>
      <c r="AF40" s="40">
        <v>136.60798141999999</v>
      </c>
      <c r="AG40" s="27"/>
      <c r="AH40" s="29" t="s">
        <v>39</v>
      </c>
      <c r="AI40" s="40">
        <v>4.7871683916499999</v>
      </c>
      <c r="AJ40" s="40">
        <v>5.3246244766400004</v>
      </c>
      <c r="AK40" s="40">
        <v>31.944281633900001</v>
      </c>
      <c r="AL40" s="40">
        <v>31.944281633900001</v>
      </c>
      <c r="AM40" s="40">
        <v>14.033547823399999</v>
      </c>
      <c r="AN40" s="40">
        <v>4.1432905085500002E-4</v>
      </c>
      <c r="AO40" s="40">
        <v>2.0229085577899999E-3</v>
      </c>
      <c r="AP40" s="40">
        <v>96.625939024199994</v>
      </c>
      <c r="AQ40" s="40">
        <v>17.479754830499999</v>
      </c>
      <c r="AR40" s="40">
        <v>287.77167475599998</v>
      </c>
      <c r="AS40" s="40">
        <v>3.8461172748700003E-6</v>
      </c>
      <c r="AT40" s="40">
        <v>1.5384664649400001E-5</v>
      </c>
      <c r="AU40" s="40">
        <v>39695.854930100002</v>
      </c>
      <c r="AV40" s="40">
        <v>4.1764053417999998</v>
      </c>
      <c r="AW40" s="40">
        <v>104.14044764800001</v>
      </c>
      <c r="AX40" s="40">
        <v>6.6315205388100003</v>
      </c>
      <c r="AY40" s="40">
        <v>0.15407752553199999</v>
      </c>
      <c r="AZ40" s="40">
        <v>23.712481026500001</v>
      </c>
      <c r="BA40" s="40">
        <v>0.39835896757599998</v>
      </c>
      <c r="BB40" s="40">
        <v>177.803643948</v>
      </c>
      <c r="BC40" s="40">
        <v>23.9691931837</v>
      </c>
      <c r="BD40" s="40">
        <v>192.85323095999999</v>
      </c>
      <c r="BE40" s="40">
        <v>69.532801419199998</v>
      </c>
      <c r="BF40" s="40">
        <v>297.07338591799999</v>
      </c>
      <c r="BG40" s="40">
        <v>81.242074551900004</v>
      </c>
      <c r="BH40" s="40">
        <v>81.242074551900004</v>
      </c>
      <c r="BI40" s="40">
        <v>49.9372338911</v>
      </c>
      <c r="BJ40" s="40">
        <v>7.0843016733599997E-6</v>
      </c>
      <c r="BK40" s="40">
        <v>5.9638130996199999E-5</v>
      </c>
      <c r="BL40" s="40">
        <v>23.248662252999999</v>
      </c>
      <c r="BM40" s="40">
        <v>123.578067144</v>
      </c>
      <c r="BN40" s="40">
        <v>6.2793069783400002</v>
      </c>
      <c r="BO40" s="40">
        <v>0.68328486077299999</v>
      </c>
      <c r="BP40" s="40">
        <v>5.2961200857599999E-4</v>
      </c>
      <c r="BQ40" s="40">
        <v>1.0752823845199999E-3</v>
      </c>
      <c r="BR40" s="40">
        <v>5.46958926764</v>
      </c>
      <c r="BS40" s="40">
        <v>7.06185894458</v>
      </c>
      <c r="BT40" s="40">
        <v>5.0373020938400002</v>
      </c>
      <c r="BU40" s="40">
        <v>0</v>
      </c>
      <c r="BV40" s="40">
        <v>1.4237398215399999E-3</v>
      </c>
      <c r="BW40" s="40">
        <v>1.36790953334E-3</v>
      </c>
      <c r="BX40" s="40">
        <v>2615.4768010900002</v>
      </c>
      <c r="BY40" s="40">
        <v>267.35982246200001</v>
      </c>
      <c r="BZ40" s="40">
        <v>2906.0852858100002</v>
      </c>
      <c r="CA40" s="40">
        <v>0</v>
      </c>
      <c r="CB40" s="40">
        <v>109.960853525</v>
      </c>
      <c r="CC40" s="40">
        <v>1.2563098525700001</v>
      </c>
      <c r="CD40" s="40">
        <v>6.0639706741199999E-2</v>
      </c>
      <c r="CE40" s="40">
        <v>0.18436959993800001</v>
      </c>
      <c r="CF40" s="40">
        <v>3.9935807801100003E-2</v>
      </c>
      <c r="CG40" s="40">
        <v>1.54518644378E-3</v>
      </c>
      <c r="CH40" s="40">
        <v>1.6430931582899999</v>
      </c>
      <c r="CI40" s="40">
        <v>1.70451035897E-2</v>
      </c>
      <c r="CJ40" s="40">
        <v>1677.1428945499999</v>
      </c>
      <c r="CK40" s="40">
        <v>0.19417808164799999</v>
      </c>
      <c r="CL40" s="40">
        <v>0.32829202202399999</v>
      </c>
      <c r="CM40" s="40">
        <v>118.81629987300001</v>
      </c>
      <c r="CN40" s="40">
        <v>5.3977828778000003E-2</v>
      </c>
      <c r="CO40" s="40">
        <v>0</v>
      </c>
      <c r="CP40" s="40">
        <v>1.1322562542400001E-6</v>
      </c>
      <c r="CQ40" s="40">
        <v>1.8302492876300001E-2</v>
      </c>
      <c r="CR40" s="40">
        <v>273.32879420500001</v>
      </c>
      <c r="CS40" s="40">
        <v>259.04220811699997</v>
      </c>
      <c r="CT40" s="40">
        <v>14.2865860877</v>
      </c>
      <c r="CU40" s="40">
        <v>0</v>
      </c>
      <c r="CV40" s="40">
        <v>1.54955803943E-3</v>
      </c>
      <c r="CW40" s="40">
        <v>33.297167391400002</v>
      </c>
      <c r="CX40" s="40">
        <v>0.16502738801899999</v>
      </c>
      <c r="CY40" s="40">
        <v>21.2581615657</v>
      </c>
      <c r="CZ40" s="40">
        <v>3.4090102680300001E-2</v>
      </c>
      <c r="DA40" s="40">
        <v>0.499649966655</v>
      </c>
      <c r="DB40" s="40">
        <v>82.756310344599996</v>
      </c>
      <c r="DC40" s="40">
        <v>43.450298186799998</v>
      </c>
      <c r="DD40" s="40">
        <v>0.16121566053200001</v>
      </c>
      <c r="DE40" s="40">
        <v>1.4326529131300001</v>
      </c>
      <c r="DF40" s="40">
        <v>8.2878244238999994E-3</v>
      </c>
      <c r="DG40" s="40">
        <v>7.50629255642</v>
      </c>
      <c r="DH40" s="40">
        <v>912.52939655499995</v>
      </c>
      <c r="DI40" s="40">
        <v>10.279648890200001</v>
      </c>
      <c r="DJ40" s="40">
        <v>0</v>
      </c>
      <c r="DK40" s="40">
        <v>0</v>
      </c>
      <c r="DL40" s="40">
        <v>427.67064291100002</v>
      </c>
      <c r="DM40" s="40">
        <v>329.91604242099999</v>
      </c>
      <c r="DN40" s="40">
        <v>109.78547537599999</v>
      </c>
      <c r="DO40" s="40">
        <v>3931.9927645399998</v>
      </c>
      <c r="DP40" s="40">
        <v>247.06162782000001</v>
      </c>
      <c r="DQ40" s="40">
        <v>596.20931532300006</v>
      </c>
      <c r="DS40" s="37">
        <f t="shared" si="32"/>
        <v>7.9999931063826305E-3</v>
      </c>
      <c r="DT40" s="55">
        <f t="shared" si="33"/>
        <v>7.4317296197989107E-3</v>
      </c>
      <c r="DU40" s="55">
        <f t="shared" si="34"/>
        <v>3.3123271520956736E-3</v>
      </c>
      <c r="DV40" s="55">
        <f t="shared" si="35"/>
        <v>1.7050239212844959E-3</v>
      </c>
      <c r="DW40" s="55">
        <f t="shared" si="36"/>
        <v>-1.9913346932799577E-3</v>
      </c>
      <c r="DX40" s="55">
        <f t="shared" si="37"/>
        <v>-2.2812809783144222E-3</v>
      </c>
      <c r="DY40" s="55">
        <f t="shared" si="38"/>
        <v>3.9672879895810489E-3</v>
      </c>
      <c r="DZ40" s="55">
        <f t="shared" si="39"/>
        <v>2.1184612150889182E-2</v>
      </c>
      <c r="EA40" s="55">
        <f t="shared" si="40"/>
        <v>4.312750331051979E-3</v>
      </c>
      <c r="EB40" s="55">
        <f t="shared" si="41"/>
        <v>1.679592301258263E-2</v>
      </c>
      <c r="EC40" s="55">
        <f t="shared" si="42"/>
        <v>-9.9676222169728249E-4</v>
      </c>
      <c r="ED40" s="55">
        <f t="shared" si="43"/>
        <v>-1.7819809465747917E-3</v>
      </c>
      <c r="EE40" s="55">
        <f t="shared" si="44"/>
        <v>1.8324633774268607E-2</v>
      </c>
      <c r="EF40" s="55">
        <f t="shared" si="45"/>
        <v>1.9725574775528769E-2</v>
      </c>
      <c r="EG40" s="55">
        <f t="shared" si="46"/>
        <v>2.1581915419824991E-2</v>
      </c>
      <c r="EH40" s="55">
        <f t="shared" si="25"/>
        <v>2.2619966283962605E-2</v>
      </c>
      <c r="EI40" s="55">
        <f t="shared" si="47"/>
        <v>5.7455156243152337E-3</v>
      </c>
      <c r="EJ40" s="55">
        <f t="shared" si="26"/>
        <v>-4.1282243199294829E-3</v>
      </c>
      <c r="EK40" s="55">
        <f t="shared" si="48"/>
        <v>-1.6846052442714418E-4</v>
      </c>
      <c r="EL40" s="55">
        <f t="shared" si="49"/>
        <v>-4.1405577884350737E-3</v>
      </c>
      <c r="EM40" s="55">
        <f t="shared" si="50"/>
        <v>4.0412773756350806E-3</v>
      </c>
      <c r="EN40" s="55">
        <f t="shared" si="51"/>
        <v>1.5476412283008823E-2</v>
      </c>
      <c r="EO40" s="55">
        <f t="shared" si="52"/>
        <v>9.5812494482467002E-3</v>
      </c>
      <c r="EP40" s="55">
        <f t="shared" si="53"/>
        <v>1.2368528767029475E-2</v>
      </c>
      <c r="EQ40" s="55">
        <f t="shared" si="54"/>
        <v>1.5177384229699199E-2</v>
      </c>
      <c r="ER40" s="55">
        <f t="shared" si="55"/>
        <v>7.3230024538557285E-3</v>
      </c>
      <c r="ES40" s="55">
        <f t="shared" si="56"/>
        <v>1.4246694929356417E-2</v>
      </c>
      <c r="ET40" s="55">
        <f t="shared" si="27"/>
        <v>2.3393295894949082E-2</v>
      </c>
      <c r="EU40" s="55">
        <f t="shared" si="28"/>
        <v>2.3799271489246224E-2</v>
      </c>
      <c r="EV40" s="55">
        <f t="shared" si="29"/>
        <v>1.9386195762897296E-2</v>
      </c>
      <c r="EW40" s="55">
        <f t="shared" si="30"/>
        <v>-1.1500707916136889E-2</v>
      </c>
      <c r="EX40" s="55">
        <f t="shared" si="31"/>
        <v>-1.1500760769984946E-2</v>
      </c>
    </row>
    <row r="41" spans="1:154" x14ac:dyDescent="0.3">
      <c r="A41" s="13" t="s">
        <v>40</v>
      </c>
      <c r="B41" s="27">
        <v>207957.57574</v>
      </c>
      <c r="C41" s="27">
        <v>32.789924886000001</v>
      </c>
      <c r="D41" s="27">
        <v>19251.502929999999</v>
      </c>
      <c r="E41" s="27">
        <v>2001.0667954</v>
      </c>
      <c r="F41" s="27">
        <v>1899.8613365000001</v>
      </c>
      <c r="G41" s="27">
        <v>47.862539235</v>
      </c>
      <c r="H41" s="27">
        <v>25981.909193</v>
      </c>
      <c r="I41" s="27">
        <v>213.54731885999999</v>
      </c>
      <c r="J41" s="27">
        <v>621.43344694999996</v>
      </c>
      <c r="K41" s="27">
        <v>541.45376196999996</v>
      </c>
      <c r="L41" s="40">
        <v>38.210920242999997</v>
      </c>
      <c r="M41" s="40">
        <v>94.855348355000004</v>
      </c>
      <c r="N41" s="40">
        <v>44.024663940000003</v>
      </c>
      <c r="O41" s="40">
        <v>2276.8093840000001</v>
      </c>
      <c r="P41" s="40">
        <v>1588.0707376</v>
      </c>
      <c r="Q41" s="40">
        <v>3.5893161849999996E-4</v>
      </c>
      <c r="R41" s="40">
        <v>1.183252E-4</v>
      </c>
      <c r="S41" s="40">
        <v>1.01362096E-2</v>
      </c>
      <c r="T41" s="40">
        <v>1.7304355300000001E-2</v>
      </c>
      <c r="U41" s="29">
        <v>1.35911299E-2</v>
      </c>
      <c r="V41" s="40">
        <v>8.0916756564999996</v>
      </c>
      <c r="W41" s="40">
        <v>0.4051874855</v>
      </c>
      <c r="X41" s="40">
        <v>1.2067209063</v>
      </c>
      <c r="Y41" s="40">
        <v>0.25596738930000001</v>
      </c>
      <c r="Z41" s="40">
        <v>1.05501915E-2</v>
      </c>
      <c r="AA41" s="40">
        <v>10.647731065</v>
      </c>
      <c r="AB41" s="40">
        <v>448.73774852999998</v>
      </c>
      <c r="AC41" s="40">
        <v>389.83790276000002</v>
      </c>
      <c r="AD41" s="40">
        <v>55.747598793000002</v>
      </c>
      <c r="AE41" s="40">
        <v>1122.1878273</v>
      </c>
      <c r="AF41" s="40">
        <v>1088.5221916</v>
      </c>
      <c r="AG41" s="27"/>
      <c r="AH41" s="29" t="s">
        <v>40</v>
      </c>
      <c r="AI41" s="40">
        <v>30.264927033999999</v>
      </c>
      <c r="AJ41" s="40">
        <v>38.051774106499998</v>
      </c>
      <c r="AK41" s="40">
        <v>213.80503286800001</v>
      </c>
      <c r="AL41" s="40">
        <v>213.80503286800001</v>
      </c>
      <c r="AM41" s="40">
        <v>101.638210793</v>
      </c>
      <c r="AN41" s="40">
        <v>2.31654933889E-3</v>
      </c>
      <c r="AO41" s="40">
        <v>1.1310098348199999E-2</v>
      </c>
      <c r="AP41" s="40">
        <v>632.44407403900004</v>
      </c>
      <c r="AQ41" s="40">
        <v>96.540365532199999</v>
      </c>
      <c r="AR41" s="40">
        <v>1450.2755489199999</v>
      </c>
      <c r="AS41" s="40">
        <v>2.35316872303E-5</v>
      </c>
      <c r="AT41" s="40">
        <v>9.41267762364E-5</v>
      </c>
      <c r="AU41" s="40">
        <v>209288.44021599999</v>
      </c>
      <c r="AV41" s="40">
        <v>33.244786256399998</v>
      </c>
      <c r="AW41" s="40">
        <v>828.97463681600004</v>
      </c>
      <c r="AX41" s="40">
        <v>52.788001333799997</v>
      </c>
      <c r="AY41" s="40">
        <v>1.2264774929</v>
      </c>
      <c r="AZ41" s="40">
        <v>188.75510791100001</v>
      </c>
      <c r="BA41" s="40">
        <v>3.1709983035399998</v>
      </c>
      <c r="BB41" s="40">
        <v>1027.2033948400001</v>
      </c>
      <c r="BC41" s="40">
        <v>124.054418797</v>
      </c>
      <c r="BD41" s="40">
        <v>1050.57037255</v>
      </c>
      <c r="BE41" s="40">
        <v>458.99801545299999</v>
      </c>
      <c r="BF41" s="40">
        <v>2212.1107603800001</v>
      </c>
      <c r="BG41" s="40">
        <v>539.65023869499998</v>
      </c>
      <c r="BH41" s="40">
        <v>539.65023869499998</v>
      </c>
      <c r="BI41" s="40">
        <v>400.00941680900002</v>
      </c>
      <c r="BJ41" s="40">
        <v>4.0813877960900003E-5</v>
      </c>
      <c r="BK41" s="40">
        <v>3.1167893897399997E-4</v>
      </c>
      <c r="BL41" s="40">
        <v>153.66048144300001</v>
      </c>
      <c r="BM41" s="40">
        <v>864.44716571699996</v>
      </c>
      <c r="BN41" s="40">
        <v>38.742485633999998</v>
      </c>
      <c r="BO41" s="40">
        <v>4.9593374735899998</v>
      </c>
      <c r="BP41" s="40">
        <v>3.3361263689299999E-3</v>
      </c>
      <c r="BQ41" s="40">
        <v>6.7733961209699997E-3</v>
      </c>
      <c r="BR41" s="40">
        <v>36.080989660699998</v>
      </c>
      <c r="BS41" s="40">
        <v>44.792436423799998</v>
      </c>
      <c r="BT41" s="40">
        <v>32.780198720900003</v>
      </c>
      <c r="BU41" s="40">
        <v>0</v>
      </c>
      <c r="BV41" s="40">
        <v>8.7749530470600003E-3</v>
      </c>
      <c r="BW41" s="40">
        <v>8.4308538721399994E-3</v>
      </c>
      <c r="BX41" s="40">
        <v>17286.8082803</v>
      </c>
      <c r="BY41" s="40">
        <v>1767.0964511100001</v>
      </c>
      <c r="BZ41" s="40">
        <v>19207.565212900001</v>
      </c>
      <c r="CA41" s="40">
        <v>0</v>
      </c>
      <c r="CB41" s="40">
        <v>651.96827187500003</v>
      </c>
      <c r="CC41" s="40">
        <v>8.1940508422500002</v>
      </c>
      <c r="CD41" s="40">
        <v>0.408262634603</v>
      </c>
      <c r="CE41" s="40">
        <v>1.2191619097899999</v>
      </c>
      <c r="CF41" s="40">
        <v>0.25930479797599998</v>
      </c>
      <c r="CG41" s="40">
        <v>1.0604524103700001E-2</v>
      </c>
      <c r="CH41" s="40">
        <v>10.7700262178</v>
      </c>
      <c r="CI41" s="40">
        <v>7.5121448105999994E-2</v>
      </c>
      <c r="CJ41" s="40">
        <v>11782.876463000001</v>
      </c>
      <c r="CK41" s="40">
        <v>1.2165231678199999</v>
      </c>
      <c r="CL41" s="40">
        <v>1.5452035907799999</v>
      </c>
      <c r="CM41" s="40">
        <v>926.52840236600002</v>
      </c>
      <c r="CN41" s="40">
        <v>0.390601331261</v>
      </c>
      <c r="CO41" s="40">
        <v>0</v>
      </c>
      <c r="CP41" s="40">
        <v>8.2772144160199992E-6</v>
      </c>
      <c r="CQ41" s="40">
        <v>9.8893961981300002E-2</v>
      </c>
      <c r="CR41" s="40">
        <v>1992.87338866</v>
      </c>
      <c r="CS41" s="40">
        <v>1891.5750813699999</v>
      </c>
      <c r="CT41" s="40">
        <v>101.298307291</v>
      </c>
      <c r="CU41" s="40">
        <v>0</v>
      </c>
      <c r="CV41" s="40">
        <v>6.8292137987300003E-3</v>
      </c>
      <c r="CW41" s="40">
        <v>224.74479043400001</v>
      </c>
      <c r="CX41" s="40">
        <v>0.72731111548399996</v>
      </c>
      <c r="CY41" s="40">
        <v>146.84945301100001</v>
      </c>
      <c r="CZ41" s="40">
        <v>0.15024276790300001</v>
      </c>
      <c r="DA41" s="40">
        <v>2.93855115186</v>
      </c>
      <c r="DB41" s="40">
        <v>577.36571316799996</v>
      </c>
      <c r="DC41" s="40">
        <v>203.221963891</v>
      </c>
      <c r="DD41" s="40">
        <v>1.0347557111300001</v>
      </c>
      <c r="DE41" s="40">
        <v>7.8642437782799997</v>
      </c>
      <c r="DF41" s="40">
        <v>3.8445152697600002E-2</v>
      </c>
      <c r="DG41" s="40">
        <v>47.898781550400003</v>
      </c>
      <c r="DH41" s="40">
        <v>6552.4823265000005</v>
      </c>
      <c r="DI41" s="40">
        <v>56.810661563700002</v>
      </c>
      <c r="DJ41" s="40">
        <v>0</v>
      </c>
      <c r="DK41" s="40">
        <v>0</v>
      </c>
      <c r="DL41" s="40">
        <v>2962.6491885</v>
      </c>
      <c r="DM41" s="40">
        <v>2327.9474462100002</v>
      </c>
      <c r="DN41" s="40">
        <v>727.64439349400004</v>
      </c>
      <c r="DO41" s="40">
        <v>26537.536681599999</v>
      </c>
      <c r="DP41" s="40">
        <v>1623.5972583099999</v>
      </c>
      <c r="DQ41" s="40">
        <v>3882.6437048799999</v>
      </c>
      <c r="DS41" s="37">
        <f t="shared" si="32"/>
        <v>7.9999979039600527E-3</v>
      </c>
      <c r="DT41" s="55">
        <f t="shared" si="33"/>
        <v>6.3996922029130971E-3</v>
      </c>
      <c r="DU41" s="55">
        <f t="shared" si="34"/>
        <v>-2.9662053614983817E-4</v>
      </c>
      <c r="DV41" s="55">
        <f t="shared" si="35"/>
        <v>-2.2823006213986965E-3</v>
      </c>
      <c r="DW41" s="55">
        <f t="shared" si="36"/>
        <v>-4.0945193627892826E-3</v>
      </c>
      <c r="DX41" s="55">
        <f t="shared" si="37"/>
        <v>-4.3615052166204229E-3</v>
      </c>
      <c r="DY41" s="55">
        <f t="shared" si="38"/>
        <v>7.5721672897580161E-4</v>
      </c>
      <c r="DZ41" s="55">
        <f t="shared" si="39"/>
        <v>2.1385167828609584E-2</v>
      </c>
      <c r="EA41" s="55">
        <f t="shared" si="40"/>
        <v>1.2068238991517254E-3</v>
      </c>
      <c r="EB41" s="55">
        <f t="shared" si="41"/>
        <v>1.7718111477649491E-2</v>
      </c>
      <c r="EC41" s="55">
        <f t="shared" si="42"/>
        <v>-3.3308906534107743E-3</v>
      </c>
      <c r="ED41" s="55">
        <f t="shared" si="43"/>
        <v>-4.164938595771015E-3</v>
      </c>
      <c r="EE41" s="55">
        <f t="shared" si="44"/>
        <v>1.7764071361519331E-2</v>
      </c>
      <c r="EF41" s="55">
        <f t="shared" si="45"/>
        <v>1.7439598967668907E-2</v>
      </c>
      <c r="EG41" s="55">
        <f t="shared" si="46"/>
        <v>2.2460405587471016E-2</v>
      </c>
      <c r="EH41" s="55">
        <f t="shared" si="25"/>
        <v>2.2370867914668566E-2</v>
      </c>
      <c r="EI41" s="55">
        <f t="shared" si="47"/>
        <v>5.1219027696775641E-3</v>
      </c>
      <c r="EJ41" s="55">
        <f t="shared" si="26"/>
        <v>-5.6347805311125947E-3</v>
      </c>
      <c r="EK41" s="55">
        <f t="shared" si="48"/>
        <v>-2.6328490780221725E-3</v>
      </c>
      <c r="EL41" s="55">
        <f t="shared" si="49"/>
        <v>-5.6950044709266354E-3</v>
      </c>
      <c r="EM41" s="55">
        <f t="shared" si="50"/>
        <v>2.6133064249499677E-3</v>
      </c>
      <c r="EN41" s="55">
        <f t="shared" si="51"/>
        <v>1.2651914151769438E-2</v>
      </c>
      <c r="EO41" s="55">
        <f t="shared" si="52"/>
        <v>7.5894473868196423E-3</v>
      </c>
      <c r="EP41" s="55">
        <f t="shared" si="53"/>
        <v>1.03097604632923E-2</v>
      </c>
      <c r="EQ41" s="55">
        <f t="shared" si="54"/>
        <v>1.3038413546064808E-2</v>
      </c>
      <c r="ER41" s="55">
        <f t="shared" si="55"/>
        <v>5.1499163498596586E-3</v>
      </c>
      <c r="ES41" s="55">
        <f t="shared" si="56"/>
        <v>1.1485559886274192E-2</v>
      </c>
      <c r="ET41" s="55">
        <f t="shared" si="27"/>
        <v>2.2864728801201079E-2</v>
      </c>
      <c r="EU41" s="55">
        <f t="shared" si="28"/>
        <v>2.6091649829293257E-2</v>
      </c>
      <c r="EV41" s="55">
        <f t="shared" si="29"/>
        <v>1.9069211835425003E-2</v>
      </c>
      <c r="EW41" s="55">
        <f t="shared" si="30"/>
        <v>-1.2500420023367259E-2</v>
      </c>
      <c r="EX41" s="55">
        <f t="shared" si="31"/>
        <v>-1.2500406374590562E-2</v>
      </c>
    </row>
    <row r="42" spans="1:154" x14ac:dyDescent="0.3">
      <c r="A42" s="13" t="s">
        <v>41</v>
      </c>
      <c r="B42" s="27">
        <v>50674.264654999999</v>
      </c>
      <c r="C42" s="27">
        <v>23.410157847000001</v>
      </c>
      <c r="D42" s="27">
        <v>19252.645456999999</v>
      </c>
      <c r="E42" s="27">
        <v>1655.3171139999999</v>
      </c>
      <c r="F42" s="27">
        <v>1596.5413605000001</v>
      </c>
      <c r="G42" s="27">
        <v>33.226741656999998</v>
      </c>
      <c r="H42" s="27">
        <v>7946.1549263999996</v>
      </c>
      <c r="I42" s="27">
        <v>165.83887381</v>
      </c>
      <c r="J42" s="27">
        <v>181.55776731</v>
      </c>
      <c r="K42" s="27">
        <v>447.45052748000001</v>
      </c>
      <c r="L42" s="40">
        <v>38.568627573999997</v>
      </c>
      <c r="M42" s="40">
        <v>26.743857446</v>
      </c>
      <c r="N42" s="40">
        <v>18.514428588000001</v>
      </c>
      <c r="O42" s="40">
        <v>581.79447098000003</v>
      </c>
      <c r="P42" s="40">
        <v>457.14858063000003</v>
      </c>
      <c r="Q42" s="40">
        <v>1.1804886759999999E-4</v>
      </c>
      <c r="R42" s="40">
        <v>8.6375100000000006E-5</v>
      </c>
      <c r="S42" s="40">
        <v>7.7962993999999997E-3</v>
      </c>
      <c r="T42" s="40">
        <v>1.33012151E-2</v>
      </c>
      <c r="U42" s="29">
        <v>6.0127195000000003E-3</v>
      </c>
      <c r="V42" s="40">
        <v>4.7957262983</v>
      </c>
      <c r="W42" s="40">
        <v>9.3399481399999998E-2</v>
      </c>
      <c r="X42" s="40">
        <v>0.30903003200000001</v>
      </c>
      <c r="Y42" s="40">
        <v>8.0538064300000003E-2</v>
      </c>
      <c r="Z42" s="40">
        <v>3.9083423000000001E-3</v>
      </c>
      <c r="AA42" s="40">
        <v>6.0592235403999997</v>
      </c>
      <c r="AB42" s="40">
        <v>133.86011044</v>
      </c>
      <c r="AC42" s="40">
        <v>75.719651432999996</v>
      </c>
      <c r="AD42" s="40">
        <v>14.531534803</v>
      </c>
      <c r="AE42" s="40">
        <v>1465.3624632000001</v>
      </c>
      <c r="AF42" s="40">
        <v>1421.4016402</v>
      </c>
      <c r="AG42" s="27"/>
      <c r="AH42" s="29" t="s">
        <v>41</v>
      </c>
      <c r="AI42" s="40">
        <v>21.679784869599999</v>
      </c>
      <c r="AJ42" s="40">
        <v>38.113716005199997</v>
      </c>
      <c r="AK42" s="40">
        <v>164.23767381600001</v>
      </c>
      <c r="AL42" s="40">
        <v>164.23767381600001</v>
      </c>
      <c r="AM42" s="40">
        <v>103.819071427</v>
      </c>
      <c r="AN42" s="40">
        <v>1.0155339837E-3</v>
      </c>
      <c r="AO42" s="40">
        <v>4.9582139254900001E-3</v>
      </c>
      <c r="AP42" s="40">
        <v>182.64873408</v>
      </c>
      <c r="AQ42" s="40">
        <v>27.020079787099998</v>
      </c>
      <c r="AR42" s="40">
        <v>377.51131012299999</v>
      </c>
      <c r="AS42" s="40">
        <v>1.7070896090699999E-5</v>
      </c>
      <c r="AT42" s="40">
        <v>6.8283545583299997E-5</v>
      </c>
      <c r="AU42" s="40">
        <v>50769.532931000002</v>
      </c>
      <c r="AV42" s="40">
        <v>43.357610314299997</v>
      </c>
      <c r="AW42" s="40">
        <v>1081.1437183999999</v>
      </c>
      <c r="AX42" s="40">
        <v>68.845817659000005</v>
      </c>
      <c r="AY42" s="40">
        <v>1.5995659122500001</v>
      </c>
      <c r="AZ42" s="40">
        <v>246.17326204700001</v>
      </c>
      <c r="BA42" s="40">
        <v>4.1356012251100003</v>
      </c>
      <c r="BB42" s="40">
        <v>480.42097881400002</v>
      </c>
      <c r="BC42" s="40">
        <v>33.334195645000001</v>
      </c>
      <c r="BD42" s="40">
        <v>293.58305143199999</v>
      </c>
      <c r="BE42" s="40">
        <v>135.81934340999999</v>
      </c>
      <c r="BF42" s="40">
        <v>512.54422745399995</v>
      </c>
      <c r="BG42" s="40">
        <v>442.41994954400002</v>
      </c>
      <c r="BH42" s="40">
        <v>442.41994954400002</v>
      </c>
      <c r="BI42" s="40">
        <v>76.930384248600006</v>
      </c>
      <c r="BJ42" s="40">
        <v>2.0512900907500002E-5</v>
      </c>
      <c r="BK42" s="40">
        <v>8.9407279670000001E-5</v>
      </c>
      <c r="BL42" s="40">
        <v>152.14523283299999</v>
      </c>
      <c r="BM42" s="40">
        <v>220.17231672599999</v>
      </c>
      <c r="BN42" s="40">
        <v>11.222593360499999</v>
      </c>
      <c r="BO42" s="40">
        <v>4.9163658412800002</v>
      </c>
      <c r="BP42" s="40">
        <v>2.5441372233900002E-3</v>
      </c>
      <c r="BQ42" s="40">
        <v>5.1653059960200002E-3</v>
      </c>
      <c r="BR42" s="40">
        <v>8.3198660689399997</v>
      </c>
      <c r="BS42" s="40">
        <v>18.5932281774</v>
      </c>
      <c r="BT42" s="40">
        <v>23.171390386199999</v>
      </c>
      <c r="BU42" s="40">
        <v>0</v>
      </c>
      <c r="BV42" s="40">
        <v>6.7025385340399998E-3</v>
      </c>
      <c r="BW42" s="40">
        <v>6.4396859736399999E-3</v>
      </c>
      <c r="BX42" s="40">
        <v>17116.3370995</v>
      </c>
      <c r="BY42" s="40">
        <v>1749.6700437699999</v>
      </c>
      <c r="BZ42" s="40">
        <v>19018.152376099999</v>
      </c>
      <c r="CA42" s="40">
        <v>0</v>
      </c>
      <c r="CB42" s="40">
        <v>209.10174681999999</v>
      </c>
      <c r="CC42" s="40">
        <v>4.7810091507000001</v>
      </c>
      <c r="CD42" s="40">
        <v>9.4413691686299997E-2</v>
      </c>
      <c r="CE42" s="40">
        <v>0.31231561472500002</v>
      </c>
      <c r="CF42" s="40">
        <v>8.1164921421299996E-2</v>
      </c>
      <c r="CG42" s="40">
        <v>3.9072655259700002E-3</v>
      </c>
      <c r="CH42" s="40">
        <v>6.0406083870399998</v>
      </c>
      <c r="CI42" s="40">
        <v>1.0342601894100001E-2</v>
      </c>
      <c r="CJ42" s="40">
        <v>3311.29738124</v>
      </c>
      <c r="CK42" s="40">
        <v>0.91789318132499997</v>
      </c>
      <c r="CL42" s="40">
        <v>0.46978968258999998</v>
      </c>
      <c r="CM42" s="40">
        <v>1102.4209188899999</v>
      </c>
      <c r="CN42" s="40">
        <v>0.38875382805100001</v>
      </c>
      <c r="CO42" s="40">
        <v>0</v>
      </c>
      <c r="CP42" s="40">
        <v>7.8554104840800003E-6</v>
      </c>
      <c r="CQ42" s="40">
        <v>6.1263301685999999E-2</v>
      </c>
      <c r="CR42" s="40">
        <v>1637.3087557399999</v>
      </c>
      <c r="CS42" s="40">
        <v>1578.95635109</v>
      </c>
      <c r="CT42" s="40">
        <v>58.352404658399998</v>
      </c>
      <c r="CU42" s="40">
        <v>0</v>
      </c>
      <c r="CV42" s="40">
        <v>9.4024416236999995E-4</v>
      </c>
      <c r="CW42" s="40">
        <v>54.2792097588</v>
      </c>
      <c r="CX42" s="40">
        <v>0.100135046527</v>
      </c>
      <c r="CY42" s="40">
        <v>82.948400943600006</v>
      </c>
      <c r="CZ42" s="40">
        <v>2.0685218601400001E-2</v>
      </c>
      <c r="DA42" s="40">
        <v>1.8805097764000001</v>
      </c>
      <c r="DB42" s="40">
        <v>330.41314737300002</v>
      </c>
      <c r="DC42" s="40">
        <v>34.590216868500001</v>
      </c>
      <c r="DD42" s="40">
        <v>0.22010606105700001</v>
      </c>
      <c r="DE42" s="40">
        <v>4.81394652006</v>
      </c>
      <c r="DF42" s="40">
        <v>1.0308661729400001E-2</v>
      </c>
      <c r="DG42" s="40">
        <v>32.8905861398</v>
      </c>
      <c r="DH42" s="40">
        <v>1770.4666468999999</v>
      </c>
      <c r="DI42" s="40">
        <v>14.7312691104</v>
      </c>
      <c r="DJ42" s="40">
        <v>0</v>
      </c>
      <c r="DK42" s="40">
        <v>0</v>
      </c>
      <c r="DL42" s="40">
        <v>800.45370780500002</v>
      </c>
      <c r="DM42" s="40">
        <v>590.03469618600002</v>
      </c>
      <c r="DN42" s="40">
        <v>224.684511945</v>
      </c>
      <c r="DO42" s="40">
        <v>8026.7954051300003</v>
      </c>
      <c r="DP42" s="40">
        <v>463.78453292400002</v>
      </c>
      <c r="DQ42" s="40">
        <v>1126.75729733</v>
      </c>
      <c r="DS42" s="37">
        <f t="shared" si="32"/>
        <v>8.000000726893745E-3</v>
      </c>
      <c r="DT42" s="55">
        <f t="shared" si="33"/>
        <v>1.8800129937475562E-3</v>
      </c>
      <c r="DU42" s="55">
        <f t="shared" si="34"/>
        <v>-1.0199310161020542E-2</v>
      </c>
      <c r="DV42" s="55">
        <f t="shared" si="35"/>
        <v>-1.2179784924816204E-2</v>
      </c>
      <c r="DW42" s="55">
        <f t="shared" si="36"/>
        <v>-1.0879098698184561E-2</v>
      </c>
      <c r="DX42" s="55">
        <f t="shared" si="37"/>
        <v>-1.1014440242558383E-2</v>
      </c>
      <c r="DY42" s="55">
        <f t="shared" si="38"/>
        <v>-1.0117017210719458E-2</v>
      </c>
      <c r="DZ42" s="55">
        <f t="shared" si="39"/>
        <v>1.0148364772260341E-2</v>
      </c>
      <c r="EA42" s="55">
        <f t="shared" si="40"/>
        <v>-9.6551547729060404E-3</v>
      </c>
      <c r="EB42" s="55">
        <f t="shared" si="41"/>
        <v>6.0089236949980107E-3</v>
      </c>
      <c r="EC42" s="55">
        <f t="shared" si="42"/>
        <v>-1.124275786271107E-2</v>
      </c>
      <c r="ED42" s="55">
        <f t="shared" si="43"/>
        <v>-1.1794860160040188E-2</v>
      </c>
      <c r="EE42" s="55">
        <f t="shared" si="44"/>
        <v>1.0328440527240112E-2</v>
      </c>
      <c r="EF42" s="55">
        <f t="shared" si="45"/>
        <v>4.2561178178122383E-3</v>
      </c>
      <c r="EG42" s="55">
        <f t="shared" si="46"/>
        <v>1.4163464276516406E-2</v>
      </c>
      <c r="EH42" s="55">
        <f t="shared" si="25"/>
        <v>1.4515963901397078E-2</v>
      </c>
      <c r="EI42" s="55">
        <f t="shared" si="47"/>
        <v>-2.3149441750340578E-3</v>
      </c>
      <c r="EJ42" s="55">
        <f t="shared" si="26"/>
        <v>-1.1816580542309186E-2</v>
      </c>
      <c r="EK42" s="55">
        <f t="shared" si="48"/>
        <v>-1.1140693312778534E-2</v>
      </c>
      <c r="EL42" s="55">
        <f t="shared" si="49"/>
        <v>-1.1953087828795417E-2</v>
      </c>
      <c r="EM42" s="55">
        <f t="shared" si="50"/>
        <v>-6.4815248424611146E-3</v>
      </c>
      <c r="EN42" s="55">
        <f t="shared" si="51"/>
        <v>-3.0688047408412022E-3</v>
      </c>
      <c r="EO42" s="55">
        <f t="shared" si="52"/>
        <v>1.0858842801883043E-2</v>
      </c>
      <c r="EP42" s="55">
        <f t="shared" si="53"/>
        <v>1.0631920476259774E-2</v>
      </c>
      <c r="EQ42" s="55">
        <f t="shared" si="54"/>
        <v>7.7833646332122284E-3</v>
      </c>
      <c r="ER42" s="55">
        <f t="shared" si="55"/>
        <v>-2.7550658241982679E-4</v>
      </c>
      <c r="ES42" s="55">
        <f t="shared" si="56"/>
        <v>-3.0722011221211653E-3</v>
      </c>
      <c r="ET42" s="55">
        <f t="shared" si="27"/>
        <v>1.4636421287566271E-2</v>
      </c>
      <c r="EU42" s="55">
        <f t="shared" si="28"/>
        <v>1.5989677615873856E-2</v>
      </c>
      <c r="EV42" s="55">
        <f t="shared" si="29"/>
        <v>1.3744887247475423E-2</v>
      </c>
      <c r="EW42" s="55">
        <f t="shared" si="30"/>
        <v>-1.3721443088170627E-2</v>
      </c>
      <c r="EX42" s="55">
        <f t="shared" si="31"/>
        <v>-1.3721438335962479E-2</v>
      </c>
    </row>
    <row r="43" spans="1:154" x14ac:dyDescent="0.3">
      <c r="A43" s="13" t="s">
        <v>42</v>
      </c>
      <c r="B43" s="27">
        <v>261977.1832</v>
      </c>
      <c r="C43" s="27">
        <v>42.458045179000003</v>
      </c>
      <c r="D43" s="27">
        <v>25961.156949</v>
      </c>
      <c r="E43" s="27">
        <v>2706.3999417999999</v>
      </c>
      <c r="F43" s="27">
        <v>2571.8958951</v>
      </c>
      <c r="G43" s="27">
        <v>61.898312087000001</v>
      </c>
      <c r="H43" s="27">
        <v>34302.735114000003</v>
      </c>
      <c r="I43" s="27">
        <v>289.01579549000002</v>
      </c>
      <c r="J43" s="27">
        <v>805.18136675999995</v>
      </c>
      <c r="K43" s="27">
        <v>735.65116646000001</v>
      </c>
      <c r="L43" s="40">
        <v>52.687528839000002</v>
      </c>
      <c r="M43" s="40">
        <v>127.25237953</v>
      </c>
      <c r="N43" s="40">
        <v>59.914946444000002</v>
      </c>
      <c r="O43" s="40">
        <v>2964.3328439000002</v>
      </c>
      <c r="P43" s="40">
        <v>2140.2307034</v>
      </c>
      <c r="Q43" s="40">
        <v>4.6958310000000001E-4</v>
      </c>
      <c r="R43" s="40">
        <v>1.6061579999999999E-4</v>
      </c>
      <c r="S43" s="40">
        <v>1.3544800100000001E-2</v>
      </c>
      <c r="T43" s="40">
        <v>2.3573108700000001E-2</v>
      </c>
      <c r="U43" s="29">
        <v>1.7824195899999999E-2</v>
      </c>
      <c r="V43" s="40">
        <v>11.113597105</v>
      </c>
      <c r="W43" s="40">
        <v>0.5271260861</v>
      </c>
      <c r="X43" s="40">
        <v>1.5868108969000001</v>
      </c>
      <c r="Y43" s="40">
        <v>0.34151695389999998</v>
      </c>
      <c r="Z43" s="40">
        <v>1.3866088299999999E-2</v>
      </c>
      <c r="AA43" s="40">
        <v>14.532892179999999</v>
      </c>
      <c r="AB43" s="40">
        <v>608.86007232999998</v>
      </c>
      <c r="AC43" s="40">
        <v>464.97599596999999</v>
      </c>
      <c r="AD43" s="40">
        <v>74.891184679999995</v>
      </c>
      <c r="AE43" s="40">
        <v>1557.793764</v>
      </c>
      <c r="AF43" s="40">
        <v>1511.0599404</v>
      </c>
      <c r="AG43" s="27"/>
      <c r="AH43" s="29" t="s">
        <v>42</v>
      </c>
      <c r="AI43" s="40">
        <v>41.123517790900003</v>
      </c>
      <c r="AJ43" s="40">
        <v>52.413962158099999</v>
      </c>
      <c r="AK43" s="40">
        <v>289.09936180099999</v>
      </c>
      <c r="AL43" s="40">
        <v>289.09936180099999</v>
      </c>
      <c r="AM43" s="40">
        <v>139.57970964699999</v>
      </c>
      <c r="AN43" s="40">
        <v>3.0337831247199999E-3</v>
      </c>
      <c r="AO43" s="40">
        <v>1.4811947695300001E-2</v>
      </c>
      <c r="AP43" s="40">
        <v>818.12134629000002</v>
      </c>
      <c r="AQ43" s="40">
        <v>129.38542745800001</v>
      </c>
      <c r="AR43" s="40">
        <v>1980.5036006099999</v>
      </c>
      <c r="AS43" s="40">
        <v>3.1903714314099999E-5</v>
      </c>
      <c r="AT43" s="40">
        <v>1.2761404972500001E-4</v>
      </c>
      <c r="AU43" s="40">
        <v>263598.04433800001</v>
      </c>
      <c r="AV43" s="40">
        <v>46.124979136599997</v>
      </c>
      <c r="AW43" s="40">
        <v>1150.14818947</v>
      </c>
      <c r="AX43" s="40">
        <v>73.239890142600004</v>
      </c>
      <c r="AY43" s="40">
        <v>1.7016583709999999</v>
      </c>
      <c r="AZ43" s="40">
        <v>261.88537689700001</v>
      </c>
      <c r="BA43" s="40">
        <v>4.3995576454599998</v>
      </c>
      <c r="BB43" s="40">
        <v>1378.46075187</v>
      </c>
      <c r="BC43" s="40">
        <v>171.63373816500001</v>
      </c>
      <c r="BD43" s="40">
        <v>1403.5770622099999</v>
      </c>
      <c r="BE43" s="40">
        <v>621.74211047300003</v>
      </c>
      <c r="BF43" s="40">
        <v>2800.6797656399999</v>
      </c>
      <c r="BG43" s="40">
        <v>732.580636089</v>
      </c>
      <c r="BH43" s="40">
        <v>732.580636089</v>
      </c>
      <c r="BI43" s="40">
        <v>475.72519617699999</v>
      </c>
      <c r="BJ43" s="40">
        <v>5.35294753044E-5</v>
      </c>
      <c r="BK43" s="40">
        <v>4.0679379169200001E-4</v>
      </c>
      <c r="BL43" s="40">
        <v>206.75442414899999</v>
      </c>
      <c r="BM43" s="40">
        <v>1091.4830013200001</v>
      </c>
      <c r="BN43" s="40">
        <v>50.466084952599999</v>
      </c>
      <c r="BO43" s="40">
        <v>6.7269689150799996</v>
      </c>
      <c r="BP43" s="40">
        <v>4.45179410264E-3</v>
      </c>
      <c r="BQ43" s="40">
        <v>9.0384452079800004E-3</v>
      </c>
      <c r="BR43" s="40">
        <v>45.077732347400001</v>
      </c>
      <c r="BS43" s="40">
        <v>60.8851184532</v>
      </c>
      <c r="BT43" s="40">
        <v>42.395709013500003</v>
      </c>
      <c r="BU43" s="40">
        <v>0</v>
      </c>
      <c r="BV43" s="40">
        <v>1.1938801703100001E-2</v>
      </c>
      <c r="BW43" s="40">
        <v>1.1470634929999999E-2</v>
      </c>
      <c r="BX43" s="40">
        <v>23259.883835299999</v>
      </c>
      <c r="BY43" s="40">
        <v>2377.6771765600001</v>
      </c>
      <c r="BZ43" s="40">
        <v>25844.315436000001</v>
      </c>
      <c r="CA43" s="40">
        <v>0</v>
      </c>
      <c r="CB43" s="40">
        <v>863.71490004400005</v>
      </c>
      <c r="CC43" s="40">
        <v>11.238783338899999</v>
      </c>
      <c r="CD43" s="40">
        <v>0.53232596994299997</v>
      </c>
      <c r="CE43" s="40">
        <v>1.6057064465199999</v>
      </c>
      <c r="CF43" s="40">
        <v>0.34617250744200001</v>
      </c>
      <c r="CG43" s="40">
        <v>1.39622016408E-2</v>
      </c>
      <c r="CH43" s="40">
        <v>14.685121694699999</v>
      </c>
      <c r="CI43" s="40">
        <v>0.111666502345</v>
      </c>
      <c r="CJ43" s="40">
        <v>15487.1263688</v>
      </c>
      <c r="CK43" s="40">
        <v>1.70312168268</v>
      </c>
      <c r="CL43" s="40">
        <v>2.2750947574099998</v>
      </c>
      <c r="CM43" s="40">
        <v>1277.65581997</v>
      </c>
      <c r="CN43" s="40">
        <v>0.53834450481399998</v>
      </c>
      <c r="CO43" s="40">
        <v>0</v>
      </c>
      <c r="CP43" s="40">
        <v>1.0965275538100001E-5</v>
      </c>
      <c r="CQ43" s="40">
        <v>0.14295868020300001</v>
      </c>
      <c r="CR43" s="40">
        <v>2696.2175905700001</v>
      </c>
      <c r="CS43" s="40">
        <v>2561.4464542999999</v>
      </c>
      <c r="CT43" s="40">
        <v>134.77113626900001</v>
      </c>
      <c r="CU43" s="40">
        <v>0</v>
      </c>
      <c r="CV43" s="40">
        <v>1.0151496231700001E-2</v>
      </c>
      <c r="CW43" s="40">
        <v>293.14625050000001</v>
      </c>
      <c r="CX43" s="40">
        <v>1.0811328500799999</v>
      </c>
      <c r="CY43" s="40">
        <v>196.519804693</v>
      </c>
      <c r="CZ43" s="40">
        <v>0.223332777383</v>
      </c>
      <c r="DA43" s="40">
        <v>4.1459451175900002</v>
      </c>
      <c r="DB43" s="40">
        <v>771.16644532299995</v>
      </c>
      <c r="DC43" s="40">
        <v>295.63644833500001</v>
      </c>
      <c r="DD43" s="40">
        <v>1.3654454710999999</v>
      </c>
      <c r="DE43" s="40">
        <v>11.304217596599999</v>
      </c>
      <c r="DF43" s="40">
        <v>5.6722378224899998E-2</v>
      </c>
      <c r="DG43" s="40">
        <v>61.845526683999999</v>
      </c>
      <c r="DH43" s="40">
        <v>8570.2824966600001</v>
      </c>
      <c r="DI43" s="40">
        <v>76.240566139799995</v>
      </c>
      <c r="DJ43" s="40">
        <v>0</v>
      </c>
      <c r="DK43" s="40">
        <v>0</v>
      </c>
      <c r="DL43" s="40">
        <v>3880.2337943500002</v>
      </c>
      <c r="DM43" s="40">
        <v>3025.1209155400002</v>
      </c>
      <c r="DN43" s="40">
        <v>984.17239907099997</v>
      </c>
      <c r="DO43" s="40">
        <v>34968.081641700002</v>
      </c>
      <c r="DP43" s="40">
        <v>2184.56981804</v>
      </c>
      <c r="DQ43" s="40">
        <v>5234.3062466600004</v>
      </c>
      <c r="DS43" s="37">
        <f t="shared" si="32"/>
        <v>7.9999961562505981E-3</v>
      </c>
      <c r="DT43" s="55">
        <f t="shared" si="33"/>
        <v>6.1870317033014327E-3</v>
      </c>
      <c r="DU43" s="55">
        <f t="shared" si="34"/>
        <v>-1.4681826550703159E-3</v>
      </c>
      <c r="DV43" s="55">
        <f t="shared" si="35"/>
        <v>-4.500628120292614E-3</v>
      </c>
      <c r="DW43" s="55">
        <f t="shared" si="36"/>
        <v>-3.7623231780102634E-3</v>
      </c>
      <c r="DX43" s="55">
        <f t="shared" si="37"/>
        <v>-4.0629330370286062E-3</v>
      </c>
      <c r="DY43" s="55">
        <f t="shared" si="38"/>
        <v>-8.5277612943322149E-4</v>
      </c>
      <c r="DZ43" s="55">
        <f t="shared" si="39"/>
        <v>1.9396311270480911E-2</v>
      </c>
      <c r="EA43" s="55">
        <f t="shared" si="40"/>
        <v>2.8914098227154314E-4</v>
      </c>
      <c r="EB43" s="55">
        <f t="shared" si="41"/>
        <v>1.6070887956672112E-2</v>
      </c>
      <c r="EC43" s="55">
        <f t="shared" si="42"/>
        <v>-4.1738945182070528E-3</v>
      </c>
      <c r="ED43" s="55">
        <f t="shared" si="43"/>
        <v>-5.1922473292675296E-3</v>
      </c>
      <c r="EE43" s="55">
        <f t="shared" si="44"/>
        <v>1.6762342172918977E-2</v>
      </c>
      <c r="EF43" s="55">
        <f t="shared" si="45"/>
        <v>1.6192487297085011E-2</v>
      </c>
      <c r="EG43" s="55">
        <f t="shared" si="46"/>
        <v>2.0506493312682346E-2</v>
      </c>
      <c r="EH43" s="55">
        <f t="shared" si="25"/>
        <v>2.0716979047895261E-2</v>
      </c>
      <c r="EI43" s="55">
        <f t="shared" si="47"/>
        <v>3.6318226411895913E-3</v>
      </c>
      <c r="EJ43" s="55">
        <f t="shared" si="26"/>
        <v>-6.8364131106651424E-3</v>
      </c>
      <c r="EK43" s="55">
        <f t="shared" si="48"/>
        <v>-4.0281723596645013E-3</v>
      </c>
      <c r="EL43" s="55">
        <f t="shared" si="49"/>
        <v>-6.9431685478122595E-3</v>
      </c>
      <c r="EM43" s="55">
        <f t="shared" si="50"/>
        <v>1.2081846575755651E-3</v>
      </c>
      <c r="EN43" s="55">
        <f t="shared" si="51"/>
        <v>1.1264240795959569E-2</v>
      </c>
      <c r="EO43" s="55">
        <f t="shared" si="52"/>
        <v>9.8645921348189634E-3</v>
      </c>
      <c r="EP43" s="55">
        <f t="shared" si="53"/>
        <v>1.190787740172081E-2</v>
      </c>
      <c r="EQ43" s="55">
        <f t="shared" si="54"/>
        <v>1.363198367997635E-2</v>
      </c>
      <c r="ER43" s="55">
        <f t="shared" si="55"/>
        <v>6.9315396469818514E-3</v>
      </c>
      <c r="ES43" s="55">
        <f t="shared" si="56"/>
        <v>1.0474825851216087E-2</v>
      </c>
      <c r="ET43" s="55">
        <f t="shared" si="27"/>
        <v>2.115763330267784E-2</v>
      </c>
      <c r="EU43" s="55">
        <f t="shared" si="28"/>
        <v>2.3117752959646402E-2</v>
      </c>
      <c r="EV43" s="55">
        <f t="shared" si="29"/>
        <v>1.801789443665134E-2</v>
      </c>
      <c r="EW43" s="55">
        <f t="shared" si="30"/>
        <v>-1.3027470520379015E-2</v>
      </c>
      <c r="EX43" s="55">
        <f t="shared" si="31"/>
        <v>-1.3027456653194802E-2</v>
      </c>
    </row>
    <row r="44" spans="1:154" x14ac:dyDescent="0.3">
      <c r="A44" s="13" t="s">
        <v>43</v>
      </c>
      <c r="B44" s="27">
        <v>667874.96042999998</v>
      </c>
      <c r="C44" s="27">
        <v>236.26407320999999</v>
      </c>
      <c r="D44" s="27">
        <v>137783.70055000001</v>
      </c>
      <c r="E44" s="27">
        <v>12343.741641000001</v>
      </c>
      <c r="F44" s="27">
        <v>11860.445052999999</v>
      </c>
      <c r="G44" s="27">
        <v>325.69605576999999</v>
      </c>
      <c r="H44" s="27">
        <v>79816.850695000001</v>
      </c>
      <c r="I44" s="27">
        <v>1312.9516636999999</v>
      </c>
      <c r="J44" s="27">
        <v>2025.2271482000001</v>
      </c>
      <c r="K44" s="27">
        <v>3621.1360598000001</v>
      </c>
      <c r="L44" s="40">
        <v>254.01075544</v>
      </c>
      <c r="M44" s="40">
        <v>274.93461649</v>
      </c>
      <c r="N44" s="40">
        <v>174.17191355</v>
      </c>
      <c r="O44" s="40">
        <v>6513.5618273999999</v>
      </c>
      <c r="P44" s="40">
        <v>4474.5538002000003</v>
      </c>
      <c r="Q44" s="40">
        <v>1.5696967E-3</v>
      </c>
      <c r="R44" s="40">
        <v>8.5173689999999995E-4</v>
      </c>
      <c r="S44" s="40">
        <v>7.0278277799999997E-2</v>
      </c>
      <c r="T44" s="40">
        <v>0.12411882640000001</v>
      </c>
      <c r="U44" s="29">
        <v>7.1957852200000005E-2</v>
      </c>
      <c r="V44" s="40">
        <v>35.316000052</v>
      </c>
      <c r="W44" s="40">
        <v>1.1685490838999999</v>
      </c>
      <c r="X44" s="40">
        <v>3.5572049755999999</v>
      </c>
      <c r="Y44" s="40">
        <v>0.81464762580000005</v>
      </c>
      <c r="Z44" s="40">
        <v>3.6508154000000001E-2</v>
      </c>
      <c r="AA44" s="40">
        <v>46.371577031999998</v>
      </c>
      <c r="AB44" s="40">
        <v>1257.3918681</v>
      </c>
      <c r="AC44" s="40">
        <v>1096.1501760000001</v>
      </c>
      <c r="AD44" s="40">
        <v>153.29846269999999</v>
      </c>
      <c r="AE44" s="40">
        <v>9805.4433800999996</v>
      </c>
      <c r="AF44" s="40">
        <v>9511.2803206000008</v>
      </c>
      <c r="AG44" s="27"/>
      <c r="AH44" s="29" t="s">
        <v>43</v>
      </c>
      <c r="AI44" s="40">
        <v>141.820147171</v>
      </c>
      <c r="AJ44" s="40">
        <v>251.15873721299999</v>
      </c>
      <c r="AK44" s="40">
        <v>1301.39342111</v>
      </c>
      <c r="AL44" s="40">
        <v>1301.39342111</v>
      </c>
      <c r="AM44" s="40">
        <v>684.13040085199998</v>
      </c>
      <c r="AN44" s="40">
        <v>1.2141202574999999E-2</v>
      </c>
      <c r="AO44" s="40">
        <v>5.9277585685400001E-2</v>
      </c>
      <c r="AP44" s="40">
        <v>2042.4961344799999</v>
      </c>
      <c r="AQ44" s="40">
        <v>277.84168043900002</v>
      </c>
      <c r="AR44" s="40">
        <v>5125.2627986300004</v>
      </c>
      <c r="AS44" s="40">
        <v>1.6833589044099999E-4</v>
      </c>
      <c r="AT44" s="40">
        <v>6.7333615866699997E-4</v>
      </c>
      <c r="AU44" s="40">
        <v>669137.60628299997</v>
      </c>
      <c r="AV44" s="40">
        <v>290.140020849</v>
      </c>
      <c r="AW44" s="40">
        <v>7234.7812356900004</v>
      </c>
      <c r="AX44" s="40">
        <v>460.70118549099999</v>
      </c>
      <c r="AY44" s="40">
        <v>10.703953453</v>
      </c>
      <c r="AZ44" s="40">
        <v>1647.33933748</v>
      </c>
      <c r="BA44" s="40">
        <v>27.6745363635</v>
      </c>
      <c r="BB44" s="40">
        <v>4146.6556242400002</v>
      </c>
      <c r="BC44" s="40">
        <v>481.903771221</v>
      </c>
      <c r="BD44" s="40">
        <v>3031.4816825100002</v>
      </c>
      <c r="BE44" s="40">
        <v>1276.1687657800001</v>
      </c>
      <c r="BF44" s="40">
        <v>6002.3755508699996</v>
      </c>
      <c r="BG44" s="40">
        <v>3582.29305617</v>
      </c>
      <c r="BH44" s="40">
        <v>3582.29305617</v>
      </c>
      <c r="BI44" s="40">
        <v>1117.5479451199999</v>
      </c>
      <c r="BJ44" s="40">
        <v>2.3526207811500001E-4</v>
      </c>
      <c r="BK44" s="40">
        <v>1.2490703228599999E-3</v>
      </c>
      <c r="BL44" s="40">
        <v>1089.25905904</v>
      </c>
      <c r="BM44" s="40">
        <v>2407.1110528700001</v>
      </c>
      <c r="BN44" s="40">
        <v>108.912303024</v>
      </c>
      <c r="BO44" s="40">
        <v>35.8747129407</v>
      </c>
      <c r="BP44" s="40">
        <v>2.2940782244000001E-2</v>
      </c>
      <c r="BQ44" s="40">
        <v>4.6576682727299999E-2</v>
      </c>
      <c r="BR44" s="40">
        <v>97.068300927500005</v>
      </c>
      <c r="BS44" s="40">
        <v>174.69940495500001</v>
      </c>
      <c r="BT44" s="40">
        <v>233.85844628300001</v>
      </c>
      <c r="BU44" s="40">
        <v>0</v>
      </c>
      <c r="BV44" s="40">
        <v>6.2550525152000006E-2</v>
      </c>
      <c r="BW44" s="40">
        <v>6.00976285102E-2</v>
      </c>
      <c r="BX44" s="40">
        <v>122541.565026</v>
      </c>
      <c r="BY44" s="40">
        <v>12526.4551047</v>
      </c>
      <c r="BZ44" s="40">
        <v>136157.27919</v>
      </c>
      <c r="CA44" s="40">
        <v>0</v>
      </c>
      <c r="CB44" s="40">
        <v>2029.42119901</v>
      </c>
      <c r="CC44" s="40">
        <v>35.280407793999998</v>
      </c>
      <c r="CD44" s="40">
        <v>1.17511988506</v>
      </c>
      <c r="CE44" s="40">
        <v>3.5803402559199999</v>
      </c>
      <c r="CF44" s="40">
        <v>0.81951289190200005</v>
      </c>
      <c r="CG44" s="40">
        <v>3.65260121649E-2</v>
      </c>
      <c r="CH44" s="40">
        <v>46.308651264700003</v>
      </c>
      <c r="CI44" s="40">
        <v>0.37772002230500001</v>
      </c>
      <c r="CJ44" s="40">
        <v>33560.351668000003</v>
      </c>
      <c r="CK44" s="40">
        <v>7.9108774480399999</v>
      </c>
      <c r="CL44" s="40">
        <v>8.5845490249500003</v>
      </c>
      <c r="CM44" s="40">
        <v>7512.2746788100003</v>
      </c>
      <c r="CN44" s="40">
        <v>2.8310556491800001</v>
      </c>
      <c r="CO44" s="40">
        <v>0</v>
      </c>
      <c r="CP44" s="40">
        <v>7.7801516956300002E-5</v>
      </c>
      <c r="CQ44" s="40">
        <v>0.64834760826100002</v>
      </c>
      <c r="CR44" s="40">
        <v>12221.100617</v>
      </c>
      <c r="CS44" s="40">
        <v>11740.641422799999</v>
      </c>
      <c r="CT44" s="40">
        <v>480.45919420000001</v>
      </c>
      <c r="CU44" s="40">
        <v>0</v>
      </c>
      <c r="CV44" s="40">
        <v>3.4338182655900003E-2</v>
      </c>
      <c r="CW44" s="40">
        <v>654.89811719600004</v>
      </c>
      <c r="CX44" s="40">
        <v>3.6570158476399999</v>
      </c>
      <c r="CY44" s="40">
        <v>705.46162205099995</v>
      </c>
      <c r="CZ44" s="40">
        <v>0.755439836009</v>
      </c>
      <c r="DA44" s="40">
        <v>18.089430260299999</v>
      </c>
      <c r="DB44" s="40">
        <v>2771.4042500700002</v>
      </c>
      <c r="DC44" s="40">
        <v>1280.55045638</v>
      </c>
      <c r="DD44" s="40">
        <v>3.1072762712099999</v>
      </c>
      <c r="DE44" s="40">
        <v>50.397493415299998</v>
      </c>
      <c r="DF44" s="40">
        <v>0.20921107349699999</v>
      </c>
      <c r="DG44" s="40">
        <v>322.32660832400001</v>
      </c>
      <c r="DH44" s="40">
        <v>18363.286090599999</v>
      </c>
      <c r="DI44" s="40">
        <v>155.277528617</v>
      </c>
      <c r="DJ44" s="40">
        <v>0</v>
      </c>
      <c r="DK44" s="40">
        <v>0</v>
      </c>
      <c r="DL44" s="40">
        <v>8516.3891339099991</v>
      </c>
      <c r="DM44" s="40">
        <v>6611.47921976</v>
      </c>
      <c r="DN44" s="40">
        <v>2059.62509559</v>
      </c>
      <c r="DO44" s="40">
        <v>80755.749238699995</v>
      </c>
      <c r="DP44" s="40">
        <v>4539.8720492299999</v>
      </c>
      <c r="DQ44" s="40">
        <v>10829.461506600001</v>
      </c>
      <c r="DS44" s="37">
        <f t="shared" si="32"/>
        <v>8.0000060630036444E-3</v>
      </c>
      <c r="DT44" s="55">
        <f t="shared" si="33"/>
        <v>1.8905422838236987E-3</v>
      </c>
      <c r="DU44" s="55">
        <f t="shared" si="34"/>
        <v>-1.0181941309636943E-2</v>
      </c>
      <c r="DV44" s="55">
        <f t="shared" si="35"/>
        <v>-1.1804163725518457E-2</v>
      </c>
      <c r="DW44" s="55">
        <f t="shared" si="36"/>
        <v>-9.935482090182907E-3</v>
      </c>
      <c r="DX44" s="55">
        <f t="shared" si="37"/>
        <v>-1.0101107476544207E-2</v>
      </c>
      <c r="DY44" s="55">
        <f t="shared" si="38"/>
        <v>-1.0345373811893556E-2</v>
      </c>
      <c r="DZ44" s="55">
        <f t="shared" si="39"/>
        <v>1.1763161983022333E-2</v>
      </c>
      <c r="EA44" s="55">
        <f t="shared" si="40"/>
        <v>-8.8032506523720282E-3</v>
      </c>
      <c r="EB44" s="55">
        <f t="shared" si="41"/>
        <v>8.5269379759936037E-3</v>
      </c>
      <c r="EC44" s="55">
        <f t="shared" si="42"/>
        <v>-1.0726745139796117E-2</v>
      </c>
      <c r="ED44" s="55">
        <f t="shared" si="43"/>
        <v>-1.1227942777697375E-2</v>
      </c>
      <c r="EE44" s="55">
        <f t="shared" si="44"/>
        <v>1.057365560624395E-2</v>
      </c>
      <c r="EF44" s="55">
        <f t="shared" si="45"/>
        <v>3.0285675471354223E-3</v>
      </c>
      <c r="EG44" s="55">
        <f t="shared" si="46"/>
        <v>1.5032849146852351E-2</v>
      </c>
      <c r="EH44" s="55">
        <f t="shared" si="25"/>
        <v>1.4597712296381387E-2</v>
      </c>
      <c r="EI44" s="55">
        <f t="shared" si="47"/>
        <v>-4.8179894043863282E-3</v>
      </c>
      <c r="EJ44" s="55">
        <f t="shared" si="26"/>
        <v>-1.1816854350210773E-2</v>
      </c>
      <c r="EK44" s="55">
        <f t="shared" si="48"/>
        <v>-1.0825718166645187E-2</v>
      </c>
      <c r="EL44" s="55">
        <f t="shared" si="49"/>
        <v>-1.1848909472125075E-2</v>
      </c>
      <c r="EM44" s="55">
        <f t="shared" si="50"/>
        <v>-7.4913845135583584E-3</v>
      </c>
      <c r="EN44" s="55">
        <f t="shared" si="51"/>
        <v>-1.0078224585908496E-3</v>
      </c>
      <c r="EO44" s="55">
        <f t="shared" si="52"/>
        <v>5.6230424981980375E-3</v>
      </c>
      <c r="EP44" s="55">
        <f t="shared" si="53"/>
        <v>6.5037804902141573E-3</v>
      </c>
      <c r="EQ44" s="55">
        <f t="shared" si="54"/>
        <v>5.9722338197723355E-3</v>
      </c>
      <c r="ER44" s="55">
        <f t="shared" si="55"/>
        <v>4.8915551577872096E-4</v>
      </c>
      <c r="ES44" s="55">
        <f t="shared" si="56"/>
        <v>-1.3569900212056715E-3</v>
      </c>
      <c r="ET44" s="55">
        <f t="shared" si="27"/>
        <v>1.4933210685045346E-2</v>
      </c>
      <c r="EU44" s="55">
        <f t="shared" si="28"/>
        <v>1.9520837188644297E-2</v>
      </c>
      <c r="EV44" s="55">
        <f t="shared" si="29"/>
        <v>1.2909887562753845E-2</v>
      </c>
      <c r="EW44" s="55">
        <f t="shared" si="30"/>
        <v>-1.3676394383721415E-2</v>
      </c>
      <c r="EX44" s="55">
        <f t="shared" si="31"/>
        <v>-1.3676399784029774E-2</v>
      </c>
    </row>
    <row r="45" spans="1:154" x14ac:dyDescent="0.3">
      <c r="A45" s="13" t="s">
        <v>44</v>
      </c>
      <c r="B45" s="27">
        <v>106071.42578000001</v>
      </c>
      <c r="C45" s="27">
        <v>17.647518324</v>
      </c>
      <c r="D45" s="27">
        <v>9886.2147177000006</v>
      </c>
      <c r="E45" s="27">
        <v>1181.3759722</v>
      </c>
      <c r="F45" s="27">
        <v>1118.7804873</v>
      </c>
      <c r="G45" s="27">
        <v>24.961587363</v>
      </c>
      <c r="H45" s="27">
        <v>17756.583264000001</v>
      </c>
      <c r="I45" s="27">
        <v>130.87792503</v>
      </c>
      <c r="J45" s="27">
        <v>372.63920282999999</v>
      </c>
      <c r="K45" s="27">
        <v>315.85556070000001</v>
      </c>
      <c r="L45" s="40">
        <v>23.114304402999998</v>
      </c>
      <c r="M45" s="40">
        <v>62.380539841000001</v>
      </c>
      <c r="N45" s="40">
        <v>32.800769240000001</v>
      </c>
      <c r="O45" s="40">
        <v>1500.2354772000001</v>
      </c>
      <c r="P45" s="40">
        <v>1163.7282435</v>
      </c>
      <c r="Q45" s="40">
        <v>1.9058189650000002E-4</v>
      </c>
      <c r="R45" s="40">
        <v>6.0788000000000001E-5</v>
      </c>
      <c r="S45" s="40">
        <v>5.3670888999999998E-3</v>
      </c>
      <c r="T45" s="40">
        <v>8.9235941999999992E-3</v>
      </c>
      <c r="U45" s="29">
        <v>7.1906239E-3</v>
      </c>
      <c r="V45" s="40">
        <v>5.7989183491</v>
      </c>
      <c r="W45" s="40">
        <v>0.26507092269999999</v>
      </c>
      <c r="X45" s="40">
        <v>0.81795516589999995</v>
      </c>
      <c r="Y45" s="40">
        <v>0.18000345500000001</v>
      </c>
      <c r="Z45" s="40">
        <v>6.7735508E-3</v>
      </c>
      <c r="AA45" s="40">
        <v>7.5168953094999997</v>
      </c>
      <c r="AB45" s="40">
        <v>338.57445496999998</v>
      </c>
      <c r="AC45" s="40">
        <v>203.26893197999999</v>
      </c>
      <c r="AD45" s="40">
        <v>37.419669067000001</v>
      </c>
      <c r="AE45" s="40">
        <v>614.49773425000001</v>
      </c>
      <c r="AF45" s="40">
        <v>596.06279997000001</v>
      </c>
      <c r="AG45" s="27"/>
      <c r="AH45" s="29" t="s">
        <v>44</v>
      </c>
      <c r="AI45" s="40">
        <v>18.4706368485</v>
      </c>
      <c r="AJ45" s="40">
        <v>23.013459857400001</v>
      </c>
      <c r="AK45" s="40">
        <v>130.97892613900001</v>
      </c>
      <c r="AL45" s="40">
        <v>130.97892613900001</v>
      </c>
      <c r="AM45" s="40">
        <v>60.696822572899997</v>
      </c>
      <c r="AN45" s="40">
        <v>1.2249409778600001E-3</v>
      </c>
      <c r="AO45" s="40">
        <v>5.9806050805499998E-3</v>
      </c>
      <c r="AP45" s="40">
        <v>377.74149474699999</v>
      </c>
      <c r="AQ45" s="40">
        <v>63.289315117699999</v>
      </c>
      <c r="AR45" s="40">
        <v>845.12131238300003</v>
      </c>
      <c r="AS45" s="40">
        <v>1.20825676461E-5</v>
      </c>
      <c r="AT45" s="40">
        <v>4.8331457089799999E-5</v>
      </c>
      <c r="AU45" s="40">
        <v>106702.602618</v>
      </c>
      <c r="AV45" s="40">
        <v>18.196780982899998</v>
      </c>
      <c r="AW45" s="40">
        <v>453.74503956699999</v>
      </c>
      <c r="AX45" s="40">
        <v>28.893888669900001</v>
      </c>
      <c r="AY45" s="40">
        <v>0.67132176094200002</v>
      </c>
      <c r="AZ45" s="40">
        <v>103.316370122</v>
      </c>
      <c r="BA45" s="40">
        <v>1.73566417599</v>
      </c>
      <c r="BB45" s="40">
        <v>628.27905612300003</v>
      </c>
      <c r="BC45" s="40">
        <v>75.954883855299997</v>
      </c>
      <c r="BD45" s="40">
        <v>667.67389659000003</v>
      </c>
      <c r="BE45" s="40">
        <v>344.41337596599999</v>
      </c>
      <c r="BF45" s="40">
        <v>1412.4187870000001</v>
      </c>
      <c r="BG45" s="40">
        <v>314.72736874700001</v>
      </c>
      <c r="BH45" s="40">
        <v>314.72736874700001</v>
      </c>
      <c r="BI45" s="40">
        <v>207.02905831699999</v>
      </c>
      <c r="BJ45" s="40">
        <v>2.1536328164000001E-5</v>
      </c>
      <c r="BK45" s="40">
        <v>1.6561390880500001E-4</v>
      </c>
      <c r="BL45" s="40">
        <v>78.664070276299995</v>
      </c>
      <c r="BM45" s="40">
        <v>541.43710325100005</v>
      </c>
      <c r="BN45" s="40">
        <v>25.311291116500001</v>
      </c>
      <c r="BO45" s="40">
        <v>2.8902714068700002</v>
      </c>
      <c r="BP45" s="40">
        <v>1.76486435071E-3</v>
      </c>
      <c r="BQ45" s="40">
        <v>3.5832108324100002E-3</v>
      </c>
      <c r="BR45" s="40">
        <v>22.115718577199999</v>
      </c>
      <c r="BS45" s="40">
        <v>33.256534087699997</v>
      </c>
      <c r="BT45" s="40">
        <v>17.624805351199999</v>
      </c>
      <c r="BU45" s="40">
        <v>0</v>
      </c>
      <c r="BV45" s="40">
        <v>4.5222145042100002E-3</v>
      </c>
      <c r="BW45" s="40">
        <v>4.3448642801599997E-3</v>
      </c>
      <c r="BX45" s="40">
        <v>8849.6953816299992</v>
      </c>
      <c r="BY45" s="40">
        <v>904.634756326</v>
      </c>
      <c r="BZ45" s="40">
        <v>9832.9942082300004</v>
      </c>
      <c r="CA45" s="40">
        <v>0</v>
      </c>
      <c r="CB45" s="40">
        <v>422.864973427</v>
      </c>
      <c r="CC45" s="40">
        <v>5.8592010352099999</v>
      </c>
      <c r="CD45" s="40">
        <v>0.26801485055199997</v>
      </c>
      <c r="CE45" s="40">
        <v>0.82799805420899997</v>
      </c>
      <c r="CF45" s="40">
        <v>0.18235718884900001</v>
      </c>
      <c r="CG45" s="40">
        <v>6.8321371105300004E-3</v>
      </c>
      <c r="CH45" s="40">
        <v>7.5911979735599999</v>
      </c>
      <c r="CI45" s="40">
        <v>3.22706460104E-2</v>
      </c>
      <c r="CJ45" s="40">
        <v>8241.8543148900008</v>
      </c>
      <c r="CK45" s="40">
        <v>0.64959812959899998</v>
      </c>
      <c r="CL45" s="40">
        <v>0.68973895095299997</v>
      </c>
      <c r="CM45" s="40">
        <v>517.244191086</v>
      </c>
      <c r="CN45" s="40">
        <v>0.21869532906700001</v>
      </c>
      <c r="CO45" s="40">
        <v>0</v>
      </c>
      <c r="CP45" s="40">
        <v>4.30434063063E-6</v>
      </c>
      <c r="CQ45" s="40">
        <v>4.7293367383699998E-2</v>
      </c>
      <c r="CR45" s="40">
        <v>1179.37523386</v>
      </c>
      <c r="CS45" s="40">
        <v>1116.5218573100001</v>
      </c>
      <c r="CT45" s="40">
        <v>62.853376554900002</v>
      </c>
      <c r="CU45" s="40">
        <v>0</v>
      </c>
      <c r="CV45" s="40">
        <v>2.9337110225900001E-3</v>
      </c>
      <c r="CW45" s="40">
        <v>146.971515275</v>
      </c>
      <c r="CX45" s="40">
        <v>0.312439545529</v>
      </c>
      <c r="CY45" s="40">
        <v>89.710466927900001</v>
      </c>
      <c r="CZ45" s="40">
        <v>6.4541457471200006E-2</v>
      </c>
      <c r="DA45" s="40">
        <v>1.5309206045099999</v>
      </c>
      <c r="DB45" s="40">
        <v>354.53245357899999</v>
      </c>
      <c r="DC45" s="40">
        <v>91.458685541999998</v>
      </c>
      <c r="DD45" s="40">
        <v>0.65734064397000003</v>
      </c>
      <c r="DE45" s="40">
        <v>3.8404365121800002</v>
      </c>
      <c r="DF45" s="40">
        <v>1.7021542384399999E-2</v>
      </c>
      <c r="DG45" s="40">
        <v>24.935082833199999</v>
      </c>
      <c r="DH45" s="40">
        <v>4547.4353114899995</v>
      </c>
      <c r="DI45" s="40">
        <v>37.999818613000002</v>
      </c>
      <c r="DJ45" s="40">
        <v>0</v>
      </c>
      <c r="DK45" s="40">
        <v>0</v>
      </c>
      <c r="DL45" s="40">
        <v>1986.7417333200001</v>
      </c>
      <c r="DM45" s="40">
        <v>1525.53431105</v>
      </c>
      <c r="DN45" s="40">
        <v>563.379366484</v>
      </c>
      <c r="DO45" s="40">
        <v>18041.8720254</v>
      </c>
      <c r="DP45" s="40">
        <v>1183.5301858099999</v>
      </c>
      <c r="DQ45" s="40">
        <v>2859.59372592</v>
      </c>
      <c r="DS45" s="37">
        <f t="shared" si="32"/>
        <v>8.0000118590979642E-3</v>
      </c>
      <c r="DT45" s="55">
        <f t="shared" si="33"/>
        <v>5.9504888650135325E-3</v>
      </c>
      <c r="DU45" s="55">
        <f t="shared" si="34"/>
        <v>-1.2870349463874476E-3</v>
      </c>
      <c r="DV45" s="55">
        <f t="shared" si="35"/>
        <v>-5.3833050353150587E-3</v>
      </c>
      <c r="DW45" s="55">
        <f t="shared" si="36"/>
        <v>-1.6935661356597194E-3</v>
      </c>
      <c r="DX45" s="55">
        <f t="shared" si="37"/>
        <v>-2.0188321262652373E-3</v>
      </c>
      <c r="DY45" s="55">
        <f t="shared" si="38"/>
        <v>-1.0618126729907997E-3</v>
      </c>
      <c r="DZ45" s="55">
        <f t="shared" si="39"/>
        <v>1.6066647347544531E-2</v>
      </c>
      <c r="EA45" s="55">
        <f t="shared" si="40"/>
        <v>7.7171997475401245E-4</v>
      </c>
      <c r="EB45" s="55">
        <f t="shared" si="41"/>
        <v>1.3692311163857055E-2</v>
      </c>
      <c r="EC45" s="55">
        <f t="shared" si="42"/>
        <v>-3.5718603481277832E-3</v>
      </c>
      <c r="ED45" s="55">
        <f t="shared" si="43"/>
        <v>-4.3628630929905456E-3</v>
      </c>
      <c r="EE45" s="55">
        <f t="shared" si="44"/>
        <v>1.4568249633881817E-2</v>
      </c>
      <c r="EF45" s="55">
        <f t="shared" si="45"/>
        <v>1.3894943876627078E-2</v>
      </c>
      <c r="EG45" s="55">
        <f t="shared" si="46"/>
        <v>1.6863241960666745E-2</v>
      </c>
      <c r="EH45" s="55">
        <f t="shared" si="25"/>
        <v>1.7015950605825406E-2</v>
      </c>
      <c r="EI45" s="55">
        <f t="shared" si="47"/>
        <v>4.5790346074658294E-3</v>
      </c>
      <c r="EJ45" s="55">
        <f t="shared" si="26"/>
        <v>-6.1521231838521746E-3</v>
      </c>
      <c r="EK45" s="55">
        <f t="shared" si="48"/>
        <v>-3.5426498860489947E-3</v>
      </c>
      <c r="EL45" s="55">
        <f t="shared" si="49"/>
        <v>-6.3332570221536081E-3</v>
      </c>
      <c r="EM45" s="55">
        <f t="shared" si="50"/>
        <v>2.0752244335849736E-3</v>
      </c>
      <c r="EN45" s="55">
        <f t="shared" si="51"/>
        <v>1.0395505244414387E-2</v>
      </c>
      <c r="EO45" s="55">
        <f t="shared" si="52"/>
        <v>1.1106189324778713E-2</v>
      </c>
      <c r="EP45" s="55">
        <f t="shared" si="53"/>
        <v>1.2278042523210648E-2</v>
      </c>
      <c r="EQ45" s="55">
        <f t="shared" si="54"/>
        <v>1.3076048173630922E-2</v>
      </c>
      <c r="ER45" s="55">
        <f t="shared" si="55"/>
        <v>8.6492760237363801E-3</v>
      </c>
      <c r="ES45" s="55">
        <f t="shared" si="56"/>
        <v>9.8847544099882594E-3</v>
      </c>
      <c r="ET45" s="55">
        <f t="shared" si="27"/>
        <v>1.7245604062236124E-2</v>
      </c>
      <c r="EU45" s="55">
        <f t="shared" si="28"/>
        <v>1.8498283531936738E-2</v>
      </c>
      <c r="EV45" s="55">
        <f t="shared" si="29"/>
        <v>1.5503866294521263E-2</v>
      </c>
      <c r="EW45" s="55">
        <f t="shared" si="30"/>
        <v>-1.291895564262293E-2</v>
      </c>
      <c r="EX45" s="55">
        <f t="shared" si="31"/>
        <v>-1.2918967052726035E-2</v>
      </c>
    </row>
    <row r="46" spans="1:154" x14ac:dyDescent="0.3">
      <c r="A46" s="13" t="s">
        <v>45</v>
      </c>
      <c r="B46" s="27">
        <v>36767.438074999998</v>
      </c>
      <c r="C46" s="27">
        <v>5.7377773413000002</v>
      </c>
      <c r="D46" s="27">
        <v>2777.4409415999999</v>
      </c>
      <c r="E46" s="27">
        <v>385.32948611</v>
      </c>
      <c r="F46" s="27">
        <v>362.40102315000001</v>
      </c>
      <c r="G46" s="27">
        <v>8.0644928428</v>
      </c>
      <c r="H46" s="27">
        <v>7629.8279948999998</v>
      </c>
      <c r="I46" s="27">
        <v>42.863219547999996</v>
      </c>
      <c r="J46" s="27">
        <v>136.91308074</v>
      </c>
      <c r="K46" s="27">
        <v>94.170105507000002</v>
      </c>
      <c r="L46" s="40">
        <v>6.9426937666999997</v>
      </c>
      <c r="M46" s="40">
        <v>25.185330297</v>
      </c>
      <c r="N46" s="40">
        <v>14.649788522</v>
      </c>
      <c r="O46" s="40">
        <v>623.46370320000005</v>
      </c>
      <c r="P46" s="40">
        <v>518.96969137999997</v>
      </c>
      <c r="Q46" s="40">
        <v>7.4836699699999993E-5</v>
      </c>
      <c r="R46" s="40">
        <v>1.9128300000000001E-5</v>
      </c>
      <c r="S46" s="40">
        <v>1.7123080000000001E-3</v>
      </c>
      <c r="T46" s="40">
        <v>2.7792761999999999E-3</v>
      </c>
      <c r="U46" s="29">
        <v>2.6651099E-3</v>
      </c>
      <c r="V46" s="40">
        <v>2.4250095034000001</v>
      </c>
      <c r="W46" s="40">
        <v>0.1106173953</v>
      </c>
      <c r="X46" s="40">
        <v>0.35037609539999998</v>
      </c>
      <c r="Y46" s="40">
        <v>7.8647655100000005E-2</v>
      </c>
      <c r="Z46" s="40">
        <v>2.7039478999999998E-3</v>
      </c>
      <c r="AA46" s="40">
        <v>3.1007611695000001</v>
      </c>
      <c r="AB46" s="40">
        <v>154.16174622</v>
      </c>
      <c r="AC46" s="40">
        <v>75.943609022000004</v>
      </c>
      <c r="AD46" s="40">
        <v>15.50836791</v>
      </c>
      <c r="AE46" s="40">
        <v>148.85721465</v>
      </c>
      <c r="AF46" s="40">
        <v>144.39149222</v>
      </c>
      <c r="AG46" s="27"/>
      <c r="AH46" s="29" t="s">
        <v>45</v>
      </c>
      <c r="AI46" s="40">
        <v>6.1454311131899999</v>
      </c>
      <c r="AJ46" s="40">
        <v>6.93971370503</v>
      </c>
      <c r="AK46" s="40">
        <v>43.052115745899997</v>
      </c>
      <c r="AL46" s="40">
        <v>43.052115745899997</v>
      </c>
      <c r="AM46" s="40">
        <v>17.904344475399999</v>
      </c>
      <c r="AN46" s="40">
        <v>4.5512662797600001E-4</v>
      </c>
      <c r="AO46" s="40">
        <v>2.2220581468999998E-3</v>
      </c>
      <c r="AP46" s="40">
        <v>138.742132406</v>
      </c>
      <c r="AQ46" s="40">
        <v>25.5388300089</v>
      </c>
      <c r="AR46" s="40">
        <v>301.489138674</v>
      </c>
      <c r="AS46" s="40">
        <v>3.8107768536699999E-6</v>
      </c>
      <c r="AT46" s="40">
        <v>1.52433897165E-5</v>
      </c>
      <c r="AU46" s="40">
        <v>37054.220462199999</v>
      </c>
      <c r="AV46" s="40">
        <v>4.4088601288599998</v>
      </c>
      <c r="AW46" s="40">
        <v>109.936750277</v>
      </c>
      <c r="AX46" s="40">
        <v>7.0006297028700004</v>
      </c>
      <c r="AY46" s="40">
        <v>0.16265275726600001</v>
      </c>
      <c r="AZ46" s="40">
        <v>25.032306420400001</v>
      </c>
      <c r="BA46" s="40">
        <v>0.42053115208000003</v>
      </c>
      <c r="BB46" s="40">
        <v>223.632364462</v>
      </c>
      <c r="BC46" s="40">
        <v>29.820855054199999</v>
      </c>
      <c r="BD46" s="40">
        <v>260.08173045699999</v>
      </c>
      <c r="BE46" s="40">
        <v>156.47956194400001</v>
      </c>
      <c r="BF46" s="40">
        <v>605.66163388500001</v>
      </c>
      <c r="BG46" s="40">
        <v>94.145890447799999</v>
      </c>
      <c r="BH46" s="40">
        <v>94.145890447799999</v>
      </c>
      <c r="BI46" s="40">
        <v>77.200587018600004</v>
      </c>
      <c r="BJ46" s="40">
        <v>7.7305973311799995E-6</v>
      </c>
      <c r="BK46" s="40">
        <v>6.6419580541700001E-5</v>
      </c>
      <c r="BL46" s="40">
        <v>22.153259608599999</v>
      </c>
      <c r="BM46" s="40">
        <v>230.71734083199999</v>
      </c>
      <c r="BN46" s="40">
        <v>10.8685460127</v>
      </c>
      <c r="BO46" s="40">
        <v>0.81023567652700001</v>
      </c>
      <c r="BP46" s="40">
        <v>5.64804620888E-4</v>
      </c>
      <c r="BQ46" s="40">
        <v>1.1467132503299999E-3</v>
      </c>
      <c r="BR46" s="40">
        <v>9.6604227975800008</v>
      </c>
      <c r="BS46" s="40">
        <v>14.8473876888</v>
      </c>
      <c r="BT46" s="40">
        <v>5.7518352809</v>
      </c>
      <c r="BU46" s="40">
        <v>0</v>
      </c>
      <c r="BV46" s="40">
        <v>1.4116343854900001E-3</v>
      </c>
      <c r="BW46" s="40">
        <v>1.3562887062699999E-3</v>
      </c>
      <c r="BX46" s="40">
        <v>2492.2381115200001</v>
      </c>
      <c r="BY46" s="40">
        <v>254.76197567200001</v>
      </c>
      <c r="BZ46" s="40">
        <v>2769.1533467999998</v>
      </c>
      <c r="CA46" s="40">
        <v>0</v>
      </c>
      <c r="CB46" s="40">
        <v>171.895659362</v>
      </c>
      <c r="CC46" s="40">
        <v>2.4530692645899999</v>
      </c>
      <c r="CD46" s="40">
        <v>0.11182650568499999</v>
      </c>
      <c r="CE46" s="40">
        <v>0.35452307831399998</v>
      </c>
      <c r="CF46" s="40">
        <v>7.9634055377899998E-2</v>
      </c>
      <c r="CG46" s="40">
        <v>2.7294554118499998E-3</v>
      </c>
      <c r="CH46" s="40">
        <v>3.13554436592</v>
      </c>
      <c r="CI46" s="40">
        <v>1.2339087451800001E-2</v>
      </c>
      <c r="CJ46" s="40">
        <v>3655.2749506</v>
      </c>
      <c r="CK46" s="40">
        <v>0.205827295425</v>
      </c>
      <c r="CL46" s="40">
        <v>0.246836959055</v>
      </c>
      <c r="CM46" s="40">
        <v>136.45010124699999</v>
      </c>
      <c r="CN46" s="40">
        <v>6.3859325385699994E-2</v>
      </c>
      <c r="CO46" s="40">
        <v>0</v>
      </c>
      <c r="CP46" s="40">
        <v>1.1618928223000001E-6</v>
      </c>
      <c r="CQ46" s="40">
        <v>1.49516624062E-2</v>
      </c>
      <c r="CR46" s="40">
        <v>385.87457342599998</v>
      </c>
      <c r="CS46" s="40">
        <v>362.800215197</v>
      </c>
      <c r="CT46" s="40">
        <v>23.074358229000001</v>
      </c>
      <c r="CU46" s="40">
        <v>0</v>
      </c>
      <c r="CV46" s="40">
        <v>1.12173236661E-3</v>
      </c>
      <c r="CW46" s="40">
        <v>61.005832878600003</v>
      </c>
      <c r="CX46" s="40">
        <v>0.119464537553</v>
      </c>
      <c r="CY46" s="40">
        <v>32.856981762300002</v>
      </c>
      <c r="CZ46" s="40">
        <v>2.4678137392000001E-2</v>
      </c>
      <c r="DA46" s="40">
        <v>0.50414583133500002</v>
      </c>
      <c r="DB46" s="40">
        <v>129.78012412000001</v>
      </c>
      <c r="DC46" s="40">
        <v>33.599712974799999</v>
      </c>
      <c r="DD46" s="40">
        <v>0.27328888925599998</v>
      </c>
      <c r="DE46" s="40">
        <v>1.2344829081199999</v>
      </c>
      <c r="DF46" s="40">
        <v>6.1788224232099996E-3</v>
      </c>
      <c r="DG46" s="40">
        <v>8.0840188354099993</v>
      </c>
      <c r="DH46" s="40">
        <v>2008.8775642200001</v>
      </c>
      <c r="DI46" s="40">
        <v>15.7337671262</v>
      </c>
      <c r="DJ46" s="40">
        <v>0</v>
      </c>
      <c r="DK46" s="40">
        <v>0</v>
      </c>
      <c r="DL46" s="40">
        <v>838.10973341600004</v>
      </c>
      <c r="DM46" s="40">
        <v>632.80714871600003</v>
      </c>
      <c r="DN46" s="40">
        <v>267.71434835899998</v>
      </c>
      <c r="DO46" s="40">
        <v>7740.7448984499997</v>
      </c>
      <c r="DP46" s="40">
        <v>526.73430538900004</v>
      </c>
      <c r="DQ46" s="40">
        <v>1288.7225132000001</v>
      </c>
      <c r="DS46" s="37">
        <f t="shared" si="32"/>
        <v>8.0000118571242132E-3</v>
      </c>
      <c r="DT46" s="55">
        <f t="shared" si="33"/>
        <v>7.7999012771846716E-3</v>
      </c>
      <c r="DU46" s="55">
        <f t="shared" si="34"/>
        <v>2.4500671189890935E-3</v>
      </c>
      <c r="DV46" s="55">
        <f t="shared" si="35"/>
        <v>-2.9838959582794392E-3</v>
      </c>
      <c r="DW46" s="55">
        <f t="shared" si="36"/>
        <v>1.4146005837829205E-3</v>
      </c>
      <c r="DX46" s="55">
        <f t="shared" si="37"/>
        <v>1.1015201986191894E-3</v>
      </c>
      <c r="DY46" s="55">
        <f t="shared" si="38"/>
        <v>2.4212300749243245E-3</v>
      </c>
      <c r="DZ46" s="55">
        <f t="shared" si="39"/>
        <v>1.4537274447620577E-2</v>
      </c>
      <c r="EA46" s="55">
        <f t="shared" si="40"/>
        <v>4.4069530915302893E-3</v>
      </c>
      <c r="EB46" s="55">
        <f t="shared" si="41"/>
        <v>1.3359217805297908E-2</v>
      </c>
      <c r="EC46" s="55">
        <f t="shared" si="42"/>
        <v>-2.571416806812753E-4</v>
      </c>
      <c r="ED46" s="55">
        <f t="shared" si="43"/>
        <v>-4.2923709011815432E-4</v>
      </c>
      <c r="EE46" s="55">
        <f t="shared" si="44"/>
        <v>1.4035937100340805E-2</v>
      </c>
      <c r="EF46" s="55">
        <f t="shared" si="45"/>
        <v>1.3488192440679923E-2</v>
      </c>
      <c r="EG46" s="55">
        <f t="shared" si="46"/>
        <v>1.4986350397053833E-2</v>
      </c>
      <c r="EH46" s="55">
        <f t="shared" si="25"/>
        <v>1.496159436277111E-2</v>
      </c>
      <c r="EI46" s="55">
        <f t="shared" si="47"/>
        <v>6.3521106233391184E-3</v>
      </c>
      <c r="EJ46" s="55">
        <f t="shared" si="26"/>
        <v>-3.8755890397996601E-3</v>
      </c>
      <c r="EK46" s="55">
        <f t="shared" si="48"/>
        <v>-4.6144080504215173E-4</v>
      </c>
      <c r="EL46" s="55">
        <f t="shared" si="49"/>
        <v>-4.0849154322984641E-3</v>
      </c>
      <c r="EM46" s="55">
        <f t="shared" si="50"/>
        <v>4.530723057987106E-3</v>
      </c>
      <c r="EN46" s="55">
        <f t="shared" si="51"/>
        <v>1.157099019639238E-2</v>
      </c>
      <c r="EO46" s="55">
        <f t="shared" si="52"/>
        <v>1.0930562790064083E-2</v>
      </c>
      <c r="EP46" s="55">
        <f t="shared" si="53"/>
        <v>1.1835804349796428E-2</v>
      </c>
      <c r="EQ46" s="55">
        <f t="shared" si="54"/>
        <v>1.2542017643702044E-2</v>
      </c>
      <c r="ER46" s="55">
        <f t="shared" si="55"/>
        <v>9.4334331848627776E-3</v>
      </c>
      <c r="ES46" s="55">
        <f t="shared" si="56"/>
        <v>1.1217631580960698E-2</v>
      </c>
      <c r="ET46" s="55">
        <f t="shared" si="27"/>
        <v>1.5034960233859326E-2</v>
      </c>
      <c r="EU46" s="55">
        <f t="shared" si="28"/>
        <v>1.6551465130342537E-2</v>
      </c>
      <c r="EV46" s="55">
        <f t="shared" si="29"/>
        <v>1.4534038495092652E-2</v>
      </c>
      <c r="EW46" s="55">
        <f t="shared" si="30"/>
        <v>-1.2733573014789759E-2</v>
      </c>
      <c r="EX46" s="55">
        <f t="shared" si="31"/>
        <v>-1.2733588953998873E-2</v>
      </c>
    </row>
    <row r="47" spans="1:154" x14ac:dyDescent="0.3">
      <c r="A47" s="13" t="s">
        <v>46</v>
      </c>
      <c r="B47" s="27">
        <v>332375.20263999997</v>
      </c>
      <c r="C47" s="27">
        <v>50.189217016000001</v>
      </c>
      <c r="D47" s="27">
        <v>28949.958310000002</v>
      </c>
      <c r="E47" s="27">
        <v>3186.7702420999999</v>
      </c>
      <c r="F47" s="27">
        <v>3024.0479128000002</v>
      </c>
      <c r="G47" s="27">
        <v>72.024073117</v>
      </c>
      <c r="H47" s="27">
        <v>35136.603770000002</v>
      </c>
      <c r="I47" s="27">
        <v>327.56798411</v>
      </c>
      <c r="J47" s="27">
        <v>867.66672712000002</v>
      </c>
      <c r="K47" s="27">
        <v>830.55394968999997</v>
      </c>
      <c r="L47" s="40">
        <v>59.169653468</v>
      </c>
      <c r="M47" s="40">
        <v>142.84894498</v>
      </c>
      <c r="N47" s="40">
        <v>63.367437445999997</v>
      </c>
      <c r="O47" s="40">
        <v>3013.3541802</v>
      </c>
      <c r="P47" s="40">
        <v>2188.1511243</v>
      </c>
      <c r="Q47" s="40">
        <v>5.2001059999999999E-4</v>
      </c>
      <c r="R47" s="40">
        <v>1.728985E-4</v>
      </c>
      <c r="S47" s="40">
        <v>1.5244488299999999E-2</v>
      </c>
      <c r="T47" s="40">
        <v>2.5404900300000002E-2</v>
      </c>
      <c r="U47" s="29">
        <v>1.98797226E-2</v>
      </c>
      <c r="V47" s="40">
        <v>11.923701866</v>
      </c>
      <c r="W47" s="40">
        <v>0.65453804039999997</v>
      </c>
      <c r="X47" s="40">
        <v>1.9039359952999999</v>
      </c>
      <c r="Y47" s="40">
        <v>0.39190776459999999</v>
      </c>
      <c r="Z47" s="40">
        <v>1.7053791700000001E-2</v>
      </c>
      <c r="AA47" s="40">
        <v>15.882283052</v>
      </c>
      <c r="AB47" s="40">
        <v>617.23717919000001</v>
      </c>
      <c r="AC47" s="40">
        <v>463.28547535000001</v>
      </c>
      <c r="AD47" s="40">
        <v>83.435483454000007</v>
      </c>
      <c r="AE47" s="40">
        <v>1780.0378897000001</v>
      </c>
      <c r="AF47" s="40">
        <v>1726.6367505999999</v>
      </c>
      <c r="AG47" s="27"/>
      <c r="AH47" s="29" t="s">
        <v>46</v>
      </c>
      <c r="AI47" s="40">
        <v>46.716960879399998</v>
      </c>
      <c r="AJ47" s="40">
        <v>58.786151344799997</v>
      </c>
      <c r="AK47" s="40">
        <v>326.89390812400001</v>
      </c>
      <c r="AL47" s="40">
        <v>326.89390812400001</v>
      </c>
      <c r="AM47" s="40">
        <v>157.855473456</v>
      </c>
      <c r="AN47" s="40">
        <v>3.3789107326499999E-3</v>
      </c>
      <c r="AO47" s="40">
        <v>1.6497116087699999E-2</v>
      </c>
      <c r="AP47" s="40">
        <v>877.40813935100005</v>
      </c>
      <c r="AQ47" s="40">
        <v>144.519866888</v>
      </c>
      <c r="AR47" s="40">
        <v>2128.5992251500002</v>
      </c>
      <c r="AS47" s="40">
        <v>3.43369482079E-5</v>
      </c>
      <c r="AT47" s="40">
        <v>1.37347178547E-4</v>
      </c>
      <c r="AU47" s="40">
        <v>333253.61126899999</v>
      </c>
      <c r="AV47" s="40">
        <v>52.720696313300003</v>
      </c>
      <c r="AW47" s="40">
        <v>1314.61535286</v>
      </c>
      <c r="AX47" s="40">
        <v>83.712950899800006</v>
      </c>
      <c r="AY47" s="40">
        <v>1.94499127752</v>
      </c>
      <c r="AZ47" s="40">
        <v>299.33418482799999</v>
      </c>
      <c r="BA47" s="40">
        <v>5.02867564664</v>
      </c>
      <c r="BB47" s="40">
        <v>1569.2809752999999</v>
      </c>
      <c r="BC47" s="40">
        <v>174.86539360699999</v>
      </c>
      <c r="BD47" s="40">
        <v>1587.8911113900001</v>
      </c>
      <c r="BE47" s="40">
        <v>627.35201219700002</v>
      </c>
      <c r="BF47" s="40">
        <v>2760.58006062</v>
      </c>
      <c r="BG47" s="40">
        <v>825.95047235899995</v>
      </c>
      <c r="BH47" s="40">
        <v>825.95047235899995</v>
      </c>
      <c r="BI47" s="40">
        <v>472.35251028200003</v>
      </c>
      <c r="BJ47" s="40">
        <v>5.9863141331000003E-5</v>
      </c>
      <c r="BK47" s="40">
        <v>4.4860596976600001E-4</v>
      </c>
      <c r="BL47" s="40">
        <v>230.442058831</v>
      </c>
      <c r="BM47" s="40">
        <v>1109.5171224200001</v>
      </c>
      <c r="BN47" s="40">
        <v>53.560972687700001</v>
      </c>
      <c r="BO47" s="40">
        <v>7.7476809748699997</v>
      </c>
      <c r="BP47" s="40">
        <v>5.0064530850900003E-3</v>
      </c>
      <c r="BQ47" s="40">
        <v>1.0164632164300001E-2</v>
      </c>
      <c r="BR47" s="40">
        <v>46.5465168944</v>
      </c>
      <c r="BS47" s="40">
        <v>64.105874272799994</v>
      </c>
      <c r="BT47" s="40">
        <v>50.032578938599997</v>
      </c>
      <c r="BU47" s="40">
        <v>0</v>
      </c>
      <c r="BV47" s="40">
        <v>1.28642588855E-2</v>
      </c>
      <c r="BW47" s="40">
        <v>1.2359808116300001E-2</v>
      </c>
      <c r="BX47" s="40">
        <v>25924.709518200001</v>
      </c>
      <c r="BY47" s="40">
        <v>2650.08146829</v>
      </c>
      <c r="BZ47" s="40">
        <v>28805.2330453</v>
      </c>
      <c r="CA47" s="40">
        <v>0</v>
      </c>
      <c r="CB47" s="40">
        <v>940.78337129600004</v>
      </c>
      <c r="CC47" s="40">
        <v>12.010629105</v>
      </c>
      <c r="CD47" s="40">
        <v>0.65671247926599996</v>
      </c>
      <c r="CE47" s="40">
        <v>1.9142738732</v>
      </c>
      <c r="CF47" s="40">
        <v>0.39491093552899997</v>
      </c>
      <c r="CG47" s="40">
        <v>1.7077409369700002E-2</v>
      </c>
      <c r="CH47" s="40">
        <v>15.9820437444</v>
      </c>
      <c r="CI47" s="40">
        <v>8.7247322773200006E-2</v>
      </c>
      <c r="CJ47" s="40">
        <v>15443.014822499999</v>
      </c>
      <c r="CK47" s="40">
        <v>1.78462754036</v>
      </c>
      <c r="CL47" s="40">
        <v>1.8881665097</v>
      </c>
      <c r="CM47" s="40">
        <v>1470.8601907100001</v>
      </c>
      <c r="CN47" s="40">
        <v>0.60843194398099998</v>
      </c>
      <c r="CO47" s="40">
        <v>0</v>
      </c>
      <c r="CP47" s="40">
        <v>1.26106664308E-5</v>
      </c>
      <c r="CQ47" s="40">
        <v>0.132193781092</v>
      </c>
      <c r="CR47" s="40">
        <v>3167.9893628499999</v>
      </c>
      <c r="CS47" s="40">
        <v>3005.5819094499998</v>
      </c>
      <c r="CT47" s="40">
        <v>162.40745339599999</v>
      </c>
      <c r="CU47" s="40">
        <v>0</v>
      </c>
      <c r="CV47" s="40">
        <v>7.9315639312800001E-3</v>
      </c>
      <c r="CW47" s="40">
        <v>362.06883917099998</v>
      </c>
      <c r="CX47" s="40">
        <v>0.84471279512999997</v>
      </c>
      <c r="CY47" s="40">
        <v>232.453925637</v>
      </c>
      <c r="CZ47" s="40">
        <v>0.17449446577</v>
      </c>
      <c r="DA47" s="40">
        <v>4.1802206162999997</v>
      </c>
      <c r="DB47" s="40">
        <v>918.16374613799996</v>
      </c>
      <c r="DC47" s="40">
        <v>243.978075445</v>
      </c>
      <c r="DD47" s="40">
        <v>1.62472557703</v>
      </c>
      <c r="DE47" s="40">
        <v>10.655979503599999</v>
      </c>
      <c r="DF47" s="40">
        <v>4.6476174694199998E-2</v>
      </c>
      <c r="DG47" s="40">
        <v>71.857629610700002</v>
      </c>
      <c r="DH47" s="40">
        <v>8487.2486964399995</v>
      </c>
      <c r="DI47" s="40">
        <v>84.504971419599997</v>
      </c>
      <c r="DJ47" s="40">
        <v>0</v>
      </c>
      <c r="DK47" s="40">
        <v>0</v>
      </c>
      <c r="DL47" s="40">
        <v>3939.8667999999998</v>
      </c>
      <c r="DM47" s="40">
        <v>3060.9702788099999</v>
      </c>
      <c r="DN47" s="40">
        <v>980.75635245800004</v>
      </c>
      <c r="DO47" s="40">
        <v>35662.008562499999</v>
      </c>
      <c r="DP47" s="40">
        <v>2222.8827112399999</v>
      </c>
      <c r="DQ47" s="40">
        <v>5324.9335035900003</v>
      </c>
      <c r="DS47" s="37">
        <f t="shared" si="32"/>
        <v>8.000006751149407E-3</v>
      </c>
      <c r="DT47" s="55">
        <f t="shared" si="33"/>
        <v>2.6428223947603828E-3</v>
      </c>
      <c r="DU47" s="55">
        <f t="shared" si="34"/>
        <v>-3.1209508080205471E-3</v>
      </c>
      <c r="DV47" s="55">
        <f t="shared" si="35"/>
        <v>-4.9991527846176814E-3</v>
      </c>
      <c r="DW47" s="55">
        <f t="shared" si="36"/>
        <v>-5.8933898032209192E-3</v>
      </c>
      <c r="DX47" s="55">
        <f t="shared" si="37"/>
        <v>-6.1063858386101134E-3</v>
      </c>
      <c r="DY47" s="55">
        <f t="shared" si="38"/>
        <v>-2.3109427042485946E-3</v>
      </c>
      <c r="DZ47" s="55">
        <f t="shared" si="39"/>
        <v>1.4953203671568105E-2</v>
      </c>
      <c r="EA47" s="55">
        <f t="shared" si="40"/>
        <v>-2.0578201127666707E-3</v>
      </c>
      <c r="EB47" s="55">
        <f t="shared" si="41"/>
        <v>1.1227135865096704E-2</v>
      </c>
      <c r="EC47" s="55">
        <f t="shared" si="42"/>
        <v>-5.5426590081454029E-3</v>
      </c>
      <c r="ED47" s="55">
        <f t="shared" si="43"/>
        <v>-6.481398837453186E-3</v>
      </c>
      <c r="EE47" s="55">
        <f t="shared" si="44"/>
        <v>1.1697124597132583E-2</v>
      </c>
      <c r="EF47" s="55">
        <f t="shared" si="45"/>
        <v>1.1653253730344914E-2</v>
      </c>
      <c r="EG47" s="55">
        <f t="shared" si="46"/>
        <v>1.5801693316661349E-2</v>
      </c>
      <c r="EH47" s="55">
        <f t="shared" si="25"/>
        <v>1.5872572307413523E-2</v>
      </c>
      <c r="EI47" s="55">
        <f t="shared" si="47"/>
        <v>2.0560687182145819E-3</v>
      </c>
      <c r="EJ47" s="55">
        <f t="shared" si="26"/>
        <v>-7.0236193205840854E-3</v>
      </c>
      <c r="EK47" s="55">
        <f t="shared" si="48"/>
        <v>-4.8150550655083977E-3</v>
      </c>
      <c r="EL47" s="55">
        <f t="shared" si="49"/>
        <v>-7.1180479381767608E-3</v>
      </c>
      <c r="EM47" s="55">
        <f t="shared" si="50"/>
        <v>-1.8590700304853773E-4</v>
      </c>
      <c r="EN47" s="55">
        <f t="shared" si="51"/>
        <v>7.290289540689489E-3</v>
      </c>
      <c r="EO47" s="55">
        <f t="shared" si="52"/>
        <v>3.3220970085576021E-3</v>
      </c>
      <c r="EP47" s="55">
        <f t="shared" si="53"/>
        <v>5.4297402462687031E-3</v>
      </c>
      <c r="EQ47" s="55">
        <f t="shared" si="54"/>
        <v>7.6629533790053099E-3</v>
      </c>
      <c r="ER47" s="55">
        <f t="shared" si="55"/>
        <v>1.384892586673285E-3</v>
      </c>
      <c r="ES47" s="55">
        <f t="shared" si="56"/>
        <v>6.2812564209676252E-3</v>
      </c>
      <c r="ET47" s="55">
        <f t="shared" si="27"/>
        <v>1.63872711301573E-2</v>
      </c>
      <c r="EU47" s="55">
        <f t="shared" si="28"/>
        <v>1.9571161658262878E-2</v>
      </c>
      <c r="EV47" s="55">
        <f t="shared" si="29"/>
        <v>1.2818143088840904E-2</v>
      </c>
      <c r="EW47" s="55">
        <f t="shared" si="30"/>
        <v>-1.2741884881204608E-2</v>
      </c>
      <c r="EX47" s="55">
        <f t="shared" si="31"/>
        <v>-1.2741878151495745E-2</v>
      </c>
    </row>
    <row r="48" spans="1:154" x14ac:dyDescent="0.3">
      <c r="A48" s="13" t="s">
        <v>47</v>
      </c>
      <c r="B48" s="27">
        <v>289322.73645000003</v>
      </c>
      <c r="C48" s="27">
        <v>47.597314716</v>
      </c>
      <c r="D48" s="27">
        <v>28481.364722999999</v>
      </c>
      <c r="E48" s="27">
        <v>2985.0748490000001</v>
      </c>
      <c r="F48" s="27">
        <v>2835.7109951000002</v>
      </c>
      <c r="G48" s="27">
        <v>51.408562549000003</v>
      </c>
      <c r="H48" s="27">
        <v>36247.874086999997</v>
      </c>
      <c r="I48" s="27">
        <v>321.29048781</v>
      </c>
      <c r="J48" s="27">
        <v>829.08610486999999</v>
      </c>
      <c r="K48" s="27">
        <v>804.12685221000004</v>
      </c>
      <c r="L48" s="40">
        <v>58.468116750999997</v>
      </c>
      <c r="M48" s="40">
        <v>141.29121198000001</v>
      </c>
      <c r="N48" s="40">
        <v>67.807025812999996</v>
      </c>
      <c r="O48" s="40">
        <v>3040.6293853000002</v>
      </c>
      <c r="P48" s="40">
        <v>2317.3939546000001</v>
      </c>
      <c r="Q48" s="40">
        <v>4.880803E-4</v>
      </c>
      <c r="R48" s="40">
        <v>1.6434450000000001E-4</v>
      </c>
      <c r="S48" s="40">
        <v>1.45542975E-2</v>
      </c>
      <c r="T48" s="40">
        <v>2.4227014299999999E-2</v>
      </c>
      <c r="U48" s="29">
        <v>1.87081937E-2</v>
      </c>
      <c r="V48" s="40">
        <v>12.549781539</v>
      </c>
      <c r="W48" s="40">
        <v>0.58547437520000001</v>
      </c>
      <c r="X48" s="40">
        <v>1.7700514193000001</v>
      </c>
      <c r="Y48" s="40">
        <v>0.38268845579999999</v>
      </c>
      <c r="Z48" s="40">
        <v>1.54058049E-2</v>
      </c>
      <c r="AA48" s="40">
        <v>16.377290023</v>
      </c>
      <c r="AB48" s="40">
        <v>664.57488359000001</v>
      </c>
      <c r="AC48" s="40">
        <v>428.01311823999998</v>
      </c>
      <c r="AD48" s="40">
        <v>83.329740759000003</v>
      </c>
      <c r="AE48" s="40">
        <v>1730.0071493</v>
      </c>
      <c r="AF48" s="40">
        <v>1678.1069328999999</v>
      </c>
      <c r="AG48" s="27"/>
      <c r="AH48" s="29" t="s">
        <v>47</v>
      </c>
      <c r="AI48" s="40">
        <v>45.792870137999998</v>
      </c>
      <c r="AJ48" s="40">
        <v>58.144656499900002</v>
      </c>
      <c r="AK48" s="40">
        <v>321.05431875199997</v>
      </c>
      <c r="AL48" s="40">
        <v>321.05431875199997</v>
      </c>
      <c r="AM48" s="40">
        <v>155.41845397399999</v>
      </c>
      <c r="AN48" s="40">
        <v>3.1843616175299999E-3</v>
      </c>
      <c r="AO48" s="40">
        <v>1.55471837597E-2</v>
      </c>
      <c r="AP48" s="40">
        <v>839.476706863</v>
      </c>
      <c r="AQ48" s="40">
        <v>143.23498716399999</v>
      </c>
      <c r="AR48" s="40">
        <v>2047.45292924</v>
      </c>
      <c r="AS48" s="40">
        <v>3.2655503122299998E-5</v>
      </c>
      <c r="AT48" s="40">
        <v>1.3062125059399999E-4</v>
      </c>
      <c r="AU48" s="40">
        <v>290565.43673299998</v>
      </c>
      <c r="AV48" s="40">
        <v>51.244676822300001</v>
      </c>
      <c r="AW48" s="40">
        <v>1277.8092089300001</v>
      </c>
      <c r="AX48" s="40">
        <v>81.369246392999997</v>
      </c>
      <c r="AY48" s="40">
        <v>1.8905335510400001</v>
      </c>
      <c r="AZ48" s="40">
        <v>290.953704152</v>
      </c>
      <c r="BA48" s="40">
        <v>4.8878868284900001</v>
      </c>
      <c r="BB48" s="40">
        <v>1517.1762649299999</v>
      </c>
      <c r="BC48" s="40">
        <v>174.40114713899999</v>
      </c>
      <c r="BD48" s="40">
        <v>1548.3653682500001</v>
      </c>
      <c r="BE48" s="40">
        <v>676.353626846</v>
      </c>
      <c r="BF48" s="40">
        <v>2801.0740839999999</v>
      </c>
      <c r="BG48" s="40">
        <v>800.363463938</v>
      </c>
      <c r="BH48" s="40">
        <v>800.363463938</v>
      </c>
      <c r="BI48" s="40">
        <v>436.33916758800001</v>
      </c>
      <c r="BJ48" s="40">
        <v>5.6491046397199998E-5</v>
      </c>
      <c r="BK48" s="40">
        <v>4.21432510595E-4</v>
      </c>
      <c r="BL48" s="40">
        <v>226.81159092600001</v>
      </c>
      <c r="BM48" s="40">
        <v>1115.14603779</v>
      </c>
      <c r="BN48" s="40">
        <v>54.348454231399998</v>
      </c>
      <c r="BO48" s="40">
        <v>7.4983111488600001</v>
      </c>
      <c r="BP48" s="40">
        <v>4.7832319901699996E-3</v>
      </c>
      <c r="BQ48" s="40">
        <v>9.7114192937500007E-3</v>
      </c>
      <c r="BR48" s="40">
        <v>46.628992928599999</v>
      </c>
      <c r="BS48" s="40">
        <v>68.726988430700004</v>
      </c>
      <c r="BT48" s="40">
        <v>47.497958278900001</v>
      </c>
      <c r="BU48" s="40">
        <v>0</v>
      </c>
      <c r="BV48" s="40">
        <v>1.22738939059E-2</v>
      </c>
      <c r="BW48" s="40">
        <v>1.17925206468E-2</v>
      </c>
      <c r="BX48" s="40">
        <v>25516.281069699999</v>
      </c>
      <c r="BY48" s="40">
        <v>2608.3302827500002</v>
      </c>
      <c r="BZ48" s="40">
        <v>28351.422943400001</v>
      </c>
      <c r="CA48" s="40">
        <v>0</v>
      </c>
      <c r="CB48" s="40">
        <v>938.88275214099997</v>
      </c>
      <c r="CC48" s="40">
        <v>12.6649918078</v>
      </c>
      <c r="CD48" s="40">
        <v>0.58968714073499995</v>
      </c>
      <c r="CE48" s="40">
        <v>1.78632132944</v>
      </c>
      <c r="CF48" s="40">
        <v>0.38687857458399999</v>
      </c>
      <c r="CG48" s="40">
        <v>1.5477094215999999E-2</v>
      </c>
      <c r="CH48" s="40">
        <v>16.515169454700001</v>
      </c>
      <c r="CI48" s="40">
        <v>7.9765883970700002E-2</v>
      </c>
      <c r="CJ48" s="40">
        <v>16243.857276500001</v>
      </c>
      <c r="CK48" s="40">
        <v>1.68157866543</v>
      </c>
      <c r="CL48" s="40">
        <v>1.7463798162399999</v>
      </c>
      <c r="CM48" s="40">
        <v>1417.5983600500001</v>
      </c>
      <c r="CN48" s="40">
        <v>0.57957880156700003</v>
      </c>
      <c r="CO48" s="40">
        <v>0</v>
      </c>
      <c r="CP48" s="40">
        <v>1.20037588232E-5</v>
      </c>
      <c r="CQ48" s="40">
        <v>0.124596079256</v>
      </c>
      <c r="CR48" s="40">
        <v>2971.31522425</v>
      </c>
      <c r="CS48" s="40">
        <v>2821.8990656800001</v>
      </c>
      <c r="CT48" s="40">
        <v>149.41615857799999</v>
      </c>
      <c r="CU48" s="40">
        <v>0</v>
      </c>
      <c r="CV48" s="40">
        <v>7.2514472505600001E-3</v>
      </c>
      <c r="CW48" s="40">
        <v>324.59843532500003</v>
      </c>
      <c r="CX48" s="40">
        <v>0.77227863401600005</v>
      </c>
      <c r="CY48" s="40">
        <v>213.95322503099999</v>
      </c>
      <c r="CZ48" s="40">
        <v>0.159531875814</v>
      </c>
      <c r="DA48" s="40">
        <v>3.9168112312300001</v>
      </c>
      <c r="DB48" s="40">
        <v>845.16249259000006</v>
      </c>
      <c r="DC48" s="40">
        <v>226.537791734</v>
      </c>
      <c r="DD48" s="40">
        <v>1.45632206077</v>
      </c>
      <c r="DE48" s="40">
        <v>10.0195750626</v>
      </c>
      <c r="DF48" s="40">
        <v>4.2883123519500001E-2</v>
      </c>
      <c r="DG48" s="40">
        <v>51.2761517494</v>
      </c>
      <c r="DH48" s="40">
        <v>8903.4593268799999</v>
      </c>
      <c r="DI48" s="40">
        <v>84.574647578400004</v>
      </c>
      <c r="DJ48" s="40">
        <v>0</v>
      </c>
      <c r="DK48" s="40">
        <v>0</v>
      </c>
      <c r="DL48" s="40">
        <v>4023.5894292500002</v>
      </c>
      <c r="DM48" s="40">
        <v>3091.9030354500001</v>
      </c>
      <c r="DN48" s="40">
        <v>1086.2259667599999</v>
      </c>
      <c r="DO48" s="40">
        <v>36831.474372700002</v>
      </c>
      <c r="DP48" s="40">
        <v>2357.4314809699999</v>
      </c>
      <c r="DQ48" s="40">
        <v>5684.45787105</v>
      </c>
      <c r="DS48" s="37">
        <f t="shared" si="32"/>
        <v>8.0000073145884924E-3</v>
      </c>
      <c r="DT48" s="55">
        <f t="shared" si="33"/>
        <v>4.2952043736621953E-3</v>
      </c>
      <c r="DU48" s="55">
        <f t="shared" si="34"/>
        <v>-2.0874378668803363E-3</v>
      </c>
      <c r="DV48" s="55">
        <f t="shared" si="35"/>
        <v>-4.5623438646205062E-3</v>
      </c>
      <c r="DW48" s="55">
        <f t="shared" si="36"/>
        <v>-4.6094739482360151E-3</v>
      </c>
      <c r="DX48" s="55">
        <f t="shared" si="37"/>
        <v>-4.8707112409785598E-3</v>
      </c>
      <c r="DY48" s="55">
        <f t="shared" si="38"/>
        <v>-2.5756565255796674E-3</v>
      </c>
      <c r="DZ48" s="55">
        <f t="shared" si="39"/>
        <v>1.6100262440199471E-2</v>
      </c>
      <c r="EA48" s="55">
        <f t="shared" si="40"/>
        <v>-7.3506395912876241E-4</v>
      </c>
      <c r="EB48" s="55">
        <f t="shared" si="41"/>
        <v>1.2532596954606127E-2</v>
      </c>
      <c r="EC48" s="55">
        <f t="shared" si="42"/>
        <v>-4.680092775980603E-3</v>
      </c>
      <c r="ED48" s="55">
        <f t="shared" si="43"/>
        <v>-5.5322502087338504E-3</v>
      </c>
      <c r="EE48" s="55">
        <f t="shared" si="44"/>
        <v>1.3757226346640151E-2</v>
      </c>
      <c r="EF48" s="55">
        <f t="shared" si="45"/>
        <v>1.356736424684229E-2</v>
      </c>
      <c r="EG48" s="55">
        <f t="shared" si="46"/>
        <v>1.6862841093979959E-2</v>
      </c>
      <c r="EH48" s="55">
        <f t="shared" si="25"/>
        <v>1.7276961601857023E-2</v>
      </c>
      <c r="EI48" s="55">
        <f t="shared" si="47"/>
        <v>3.7842457796391552E-3</v>
      </c>
      <c r="EJ48" s="55">
        <f t="shared" si="26"/>
        <v>-6.4970004088972062E-3</v>
      </c>
      <c r="EK48" s="55">
        <f t="shared" si="48"/>
        <v>-4.0981858506053707E-3</v>
      </c>
      <c r="EL48" s="55">
        <f t="shared" si="49"/>
        <v>-6.6289533374321126E-3</v>
      </c>
      <c r="EM48" s="55">
        <f t="shared" si="50"/>
        <v>1.2482058719543345E-3</v>
      </c>
      <c r="EN48" s="55">
        <f t="shared" si="51"/>
        <v>9.1802609027073594E-3</v>
      </c>
      <c r="EO48" s="55">
        <f t="shared" si="52"/>
        <v>7.1954738131123942E-3</v>
      </c>
      <c r="EP48" s="55">
        <f t="shared" si="53"/>
        <v>9.191772601970025E-3</v>
      </c>
      <c r="EQ48" s="55">
        <f t="shared" si="54"/>
        <v>1.0949164314979571E-2</v>
      </c>
      <c r="ER48" s="55">
        <f t="shared" si="55"/>
        <v>4.6274320921719028E-3</v>
      </c>
      <c r="ES48" s="55">
        <f t="shared" si="56"/>
        <v>8.4189405882392279E-3</v>
      </c>
      <c r="ET48" s="55">
        <f t="shared" si="27"/>
        <v>1.7723726169685809E-2</v>
      </c>
      <c r="EU48" s="55">
        <f t="shared" si="28"/>
        <v>1.9452790097268368E-2</v>
      </c>
      <c r="EV48" s="55">
        <f t="shared" si="29"/>
        <v>1.4939525889087143E-2</v>
      </c>
      <c r="EW48" s="55">
        <f t="shared" si="30"/>
        <v>-1.2631099606733724E-2</v>
      </c>
      <c r="EX48" s="55">
        <f t="shared" si="31"/>
        <v>-1.2631109871430875E-2</v>
      </c>
    </row>
    <row r="49" spans="1:154" x14ac:dyDescent="0.3">
      <c r="A49" s="13" t="s">
        <v>48</v>
      </c>
      <c r="B49" s="27">
        <v>77763.969045000005</v>
      </c>
      <c r="C49" s="27">
        <v>10.227002445</v>
      </c>
      <c r="D49" s="27">
        <v>5497.2626862999996</v>
      </c>
      <c r="E49" s="27">
        <v>740.62060271999997</v>
      </c>
      <c r="F49" s="27">
        <v>698.13707920000002</v>
      </c>
      <c r="G49" s="27">
        <v>14.505578655000001</v>
      </c>
      <c r="H49" s="27">
        <v>12422.013252999999</v>
      </c>
      <c r="I49" s="27">
        <v>81.514449190999997</v>
      </c>
      <c r="J49" s="27">
        <v>275.63989358999999</v>
      </c>
      <c r="K49" s="27">
        <v>191.18324713999999</v>
      </c>
      <c r="L49" s="40">
        <v>13.603423275999999</v>
      </c>
      <c r="M49" s="40">
        <v>45.998021287999997</v>
      </c>
      <c r="N49" s="40">
        <v>21.714148236</v>
      </c>
      <c r="O49" s="40">
        <v>1078.1801109999999</v>
      </c>
      <c r="P49" s="40">
        <v>816.10895482000001</v>
      </c>
      <c r="Q49" s="40">
        <v>1.2325498970000001E-4</v>
      </c>
      <c r="R49" s="40">
        <v>3.5108299999999997E-5</v>
      </c>
      <c r="S49" s="40">
        <v>3.1251898999999999E-3</v>
      </c>
      <c r="T49" s="40">
        <v>5.1471396000000004E-3</v>
      </c>
      <c r="U49" s="29">
        <v>4.4954486999999998E-3</v>
      </c>
      <c r="V49" s="40">
        <v>3.7788195573999999</v>
      </c>
      <c r="W49" s="40">
        <v>0.19658023929999999</v>
      </c>
      <c r="X49" s="40">
        <v>0.59458239840000005</v>
      </c>
      <c r="Y49" s="40">
        <v>0.12705340079999999</v>
      </c>
      <c r="Z49" s="40">
        <v>4.8908138000000002E-3</v>
      </c>
      <c r="AA49" s="40">
        <v>4.9547793206000001</v>
      </c>
      <c r="AB49" s="40">
        <v>235.13256457</v>
      </c>
      <c r="AC49" s="40">
        <v>149.87407356</v>
      </c>
      <c r="AD49" s="40">
        <v>27.558308103000002</v>
      </c>
      <c r="AE49" s="40">
        <v>319.90351371000003</v>
      </c>
      <c r="AF49" s="40">
        <v>310.30641371000002</v>
      </c>
      <c r="AG49" s="27"/>
      <c r="AH49" s="29" t="s">
        <v>48</v>
      </c>
      <c r="AI49" s="40">
        <v>12.162859320400001</v>
      </c>
      <c r="AJ49" s="40">
        <v>13.572259624599999</v>
      </c>
      <c r="AK49" s="40">
        <v>81.823670614600005</v>
      </c>
      <c r="AL49" s="40">
        <v>81.823670614600005</v>
      </c>
      <c r="AM49" s="40">
        <v>35.101129256900002</v>
      </c>
      <c r="AN49" s="40">
        <v>7.6776656029400002E-4</v>
      </c>
      <c r="AO49" s="40">
        <v>3.7484697443200001E-3</v>
      </c>
      <c r="AP49" s="40">
        <v>279.91988676699998</v>
      </c>
      <c r="AQ49" s="40">
        <v>46.7435636465</v>
      </c>
      <c r="AR49" s="40">
        <v>621.40909385999998</v>
      </c>
      <c r="AS49" s="40">
        <v>6.9927302479600002E-6</v>
      </c>
      <c r="AT49" s="40">
        <v>2.7971195335E-5</v>
      </c>
      <c r="AU49" s="40">
        <v>78445.177947599994</v>
      </c>
      <c r="AV49" s="40">
        <v>9.4776004894299994</v>
      </c>
      <c r="AW49" s="40">
        <v>236.328257643</v>
      </c>
      <c r="AX49" s="40">
        <v>15.0490826866</v>
      </c>
      <c r="AY49" s="40">
        <v>0.349650639506</v>
      </c>
      <c r="AZ49" s="40">
        <v>53.811242249400003</v>
      </c>
      <c r="BA49" s="40">
        <v>0.90400476870799995</v>
      </c>
      <c r="BB49" s="40">
        <v>446.38110372099999</v>
      </c>
      <c r="BC49" s="40">
        <v>53.016308325600001</v>
      </c>
      <c r="BD49" s="40">
        <v>499.71445593700003</v>
      </c>
      <c r="BE49" s="40">
        <v>239.50304570500001</v>
      </c>
      <c r="BF49" s="40">
        <v>1001.73528131</v>
      </c>
      <c r="BG49" s="40">
        <v>191.03039351199999</v>
      </c>
      <c r="BH49" s="40">
        <v>191.03039351199999</v>
      </c>
      <c r="BI49" s="40">
        <v>152.79179353800001</v>
      </c>
      <c r="BJ49" s="40">
        <v>1.3232491340599999E-5</v>
      </c>
      <c r="BK49" s="40">
        <v>1.08593319534E-4</v>
      </c>
      <c r="BL49" s="40">
        <v>43.840044534</v>
      </c>
      <c r="BM49" s="40">
        <v>381.71000664100001</v>
      </c>
      <c r="BN49" s="40">
        <v>17.918032658400001</v>
      </c>
      <c r="BO49" s="40">
        <v>1.68091239712</v>
      </c>
      <c r="BP49" s="40">
        <v>1.03027513903E-3</v>
      </c>
      <c r="BQ49" s="40">
        <v>2.0917885932899998E-3</v>
      </c>
      <c r="BR49" s="40">
        <v>15.631058193399999</v>
      </c>
      <c r="BS49" s="40">
        <v>22.062520359699999</v>
      </c>
      <c r="BT49" s="40">
        <v>10.2459996686</v>
      </c>
      <c r="BU49" s="40">
        <v>0</v>
      </c>
      <c r="BV49" s="40">
        <v>2.6136723612099999E-3</v>
      </c>
      <c r="BW49" s="40">
        <v>2.5111782172299998E-3</v>
      </c>
      <c r="BX49" s="40">
        <v>4932.00734276</v>
      </c>
      <c r="BY49" s="40">
        <v>504.16094455699999</v>
      </c>
      <c r="BZ49" s="40">
        <v>5480.0083318500001</v>
      </c>
      <c r="CA49" s="40">
        <v>0</v>
      </c>
      <c r="CB49" s="40">
        <v>302.91424974199998</v>
      </c>
      <c r="CC49" s="40">
        <v>3.8269318462099999</v>
      </c>
      <c r="CD49" s="40">
        <v>0.19906469307999999</v>
      </c>
      <c r="CE49" s="40">
        <v>0.60275029293500004</v>
      </c>
      <c r="CF49" s="40">
        <v>0.12891444266999999</v>
      </c>
      <c r="CG49" s="40">
        <v>4.9432032844699998E-3</v>
      </c>
      <c r="CH49" s="40">
        <v>5.0148115146999999</v>
      </c>
      <c r="CI49" s="40">
        <v>2.0918053473099999E-2</v>
      </c>
      <c r="CJ49" s="40">
        <v>5743.3651836199997</v>
      </c>
      <c r="CK49" s="40">
        <v>0.39243241753300001</v>
      </c>
      <c r="CL49" s="40">
        <v>0.43173571917499998</v>
      </c>
      <c r="CM49" s="40">
        <v>283.604970783</v>
      </c>
      <c r="CN49" s="40">
        <v>0.127142018883</v>
      </c>
      <c r="CO49" s="40">
        <v>0</v>
      </c>
      <c r="CP49" s="40">
        <v>2.2691388834700001E-6</v>
      </c>
      <c r="CQ49" s="40">
        <v>2.7808594818E-2</v>
      </c>
      <c r="CR49" s="40">
        <v>741.71266572699994</v>
      </c>
      <c r="CS49" s="40">
        <v>698.93044716600002</v>
      </c>
      <c r="CT49" s="40">
        <v>42.782218560700002</v>
      </c>
      <c r="CU49" s="40">
        <v>0</v>
      </c>
      <c r="CV49" s="40">
        <v>1.90163327436E-3</v>
      </c>
      <c r="CW49" s="40">
        <v>109.06328028999999</v>
      </c>
      <c r="CX49" s="40">
        <v>0.20252483550799999</v>
      </c>
      <c r="CY49" s="40">
        <v>60.815403682800003</v>
      </c>
      <c r="CZ49" s="40">
        <v>4.18361439618E-2</v>
      </c>
      <c r="DA49" s="40">
        <v>0.94196047300200003</v>
      </c>
      <c r="DB49" s="40">
        <v>240.46811047400001</v>
      </c>
      <c r="DC49" s="40">
        <v>59.282682401999999</v>
      </c>
      <c r="DD49" s="40">
        <v>0.486227371154</v>
      </c>
      <c r="DE49" s="40">
        <v>2.2934607761399999</v>
      </c>
      <c r="DF49" s="40">
        <v>1.07338991716E-2</v>
      </c>
      <c r="DG49" s="40">
        <v>14.533360250899999</v>
      </c>
      <c r="DH49" s="40">
        <v>3176.7620235099998</v>
      </c>
      <c r="DI49" s="40">
        <v>28.025207178599999</v>
      </c>
      <c r="DJ49" s="40">
        <v>0</v>
      </c>
      <c r="DK49" s="40">
        <v>0</v>
      </c>
      <c r="DL49" s="40">
        <v>1416.8508508800001</v>
      </c>
      <c r="DM49" s="40">
        <v>1097.75906775</v>
      </c>
      <c r="DN49" s="40">
        <v>381.00514845200001</v>
      </c>
      <c r="DO49" s="40">
        <v>12640.578120800001</v>
      </c>
      <c r="DP49" s="40">
        <v>831.09632668799998</v>
      </c>
      <c r="DQ49" s="40">
        <v>1997.9532785199999</v>
      </c>
      <c r="DS49" s="37">
        <f t="shared" si="32"/>
        <v>7.9999959633623406E-3</v>
      </c>
      <c r="DT49" s="55">
        <f t="shared" si="33"/>
        <v>8.7599554262178993E-3</v>
      </c>
      <c r="DU49" s="55">
        <f t="shared" si="34"/>
        <v>1.857555398286556E-3</v>
      </c>
      <c r="DV49" s="55">
        <f t="shared" si="35"/>
        <v>-3.1387174735163946E-3</v>
      </c>
      <c r="DW49" s="55">
        <f t="shared" si="36"/>
        <v>1.4745242071166709E-3</v>
      </c>
      <c r="DX49" s="55">
        <f t="shared" si="37"/>
        <v>1.1364071464434048E-3</v>
      </c>
      <c r="DY49" s="55">
        <f t="shared" si="38"/>
        <v>1.915235273321727E-3</v>
      </c>
      <c r="DZ49" s="55">
        <f t="shared" si="39"/>
        <v>1.7594963340360044E-2</v>
      </c>
      <c r="EA49" s="55">
        <f t="shared" si="40"/>
        <v>3.793455352626594E-3</v>
      </c>
      <c r="EB49" s="55">
        <f t="shared" si="41"/>
        <v>1.5527480878244213E-2</v>
      </c>
      <c r="EC49" s="55">
        <f t="shared" si="42"/>
        <v>-7.9951371412826072E-4</v>
      </c>
      <c r="ED49" s="55">
        <f t="shared" si="43"/>
        <v>-2.2908683180490924E-3</v>
      </c>
      <c r="EE49" s="55">
        <f t="shared" si="44"/>
        <v>1.6208139776971258E-2</v>
      </c>
      <c r="EF49" s="55">
        <f t="shared" si="45"/>
        <v>1.6043554640675754E-2</v>
      </c>
      <c r="EG49" s="55">
        <f t="shared" si="46"/>
        <v>1.8159263512884528E-2</v>
      </c>
      <c r="EH49" s="55">
        <f t="shared" si="25"/>
        <v>1.8364425214897395E-2</v>
      </c>
      <c r="EI49" s="55">
        <f t="shared" si="47"/>
        <v>6.8148158554428061E-3</v>
      </c>
      <c r="EJ49" s="55">
        <f t="shared" si="26"/>
        <v>-4.1122588402172453E-3</v>
      </c>
      <c r="EK49" s="55">
        <f t="shared" si="48"/>
        <v>-1.0003128705875089E-3</v>
      </c>
      <c r="EL49" s="55">
        <f t="shared" si="49"/>
        <v>-4.3303705149169E-3</v>
      </c>
      <c r="EM49" s="55">
        <f t="shared" si="50"/>
        <v>4.6241445517998612E-3</v>
      </c>
      <c r="EN49" s="55">
        <f t="shared" si="51"/>
        <v>1.2732094792878524E-2</v>
      </c>
      <c r="EO49" s="55">
        <f t="shared" si="52"/>
        <v>1.2638369903540995E-2</v>
      </c>
      <c r="EP49" s="55">
        <f t="shared" si="53"/>
        <v>1.3737195310489361E-2</v>
      </c>
      <c r="EQ49" s="55">
        <f t="shared" si="54"/>
        <v>1.4647713939822353E-2</v>
      </c>
      <c r="ER49" s="55">
        <f t="shared" si="55"/>
        <v>1.0711813332578642E-2</v>
      </c>
      <c r="ES49" s="55">
        <f t="shared" si="56"/>
        <v>1.2116017730680708E-2</v>
      </c>
      <c r="ET49" s="55">
        <f t="shared" si="27"/>
        <v>1.8587306879387581E-2</v>
      </c>
      <c r="EU49" s="55">
        <f t="shared" si="28"/>
        <v>1.9467809933330058E-2</v>
      </c>
      <c r="EV49" s="55">
        <f t="shared" si="29"/>
        <v>1.6942225693063154E-2</v>
      </c>
      <c r="EW49" s="55">
        <f t="shared" si="30"/>
        <v>-1.245273985007663E-2</v>
      </c>
      <c r="EX49" s="55">
        <f t="shared" si="31"/>
        <v>-1.2452774264593069E-2</v>
      </c>
    </row>
    <row r="50" spans="1:154" x14ac:dyDescent="0.3">
      <c r="A50" s="13" t="s">
        <v>49</v>
      </c>
      <c r="B50" s="27">
        <v>348076.71691999998</v>
      </c>
      <c r="C50" s="27">
        <v>63.803255667000002</v>
      </c>
      <c r="D50" s="27">
        <v>35182.476588999998</v>
      </c>
      <c r="E50" s="27">
        <v>3895.935422</v>
      </c>
      <c r="F50" s="27">
        <v>3681.4112749999999</v>
      </c>
      <c r="G50" s="27">
        <v>91.193211253000001</v>
      </c>
      <c r="H50" s="27">
        <v>72250.320437000002</v>
      </c>
      <c r="I50" s="27">
        <v>446.32097446</v>
      </c>
      <c r="J50" s="27">
        <v>1328.5878422999999</v>
      </c>
      <c r="K50" s="27">
        <v>1019.0751985000001</v>
      </c>
      <c r="L50" s="40">
        <v>74.408628442999998</v>
      </c>
      <c r="M50" s="40">
        <v>237.71844501000001</v>
      </c>
      <c r="N50" s="40">
        <v>138.84477319000001</v>
      </c>
      <c r="O50" s="40">
        <v>5905.7950690999996</v>
      </c>
      <c r="P50" s="40">
        <v>4823.6137858000002</v>
      </c>
      <c r="Q50" s="40">
        <v>7.5407809999999997E-4</v>
      </c>
      <c r="R50" s="40">
        <v>2.1908489999999999E-4</v>
      </c>
      <c r="S50" s="40">
        <v>1.92096592E-2</v>
      </c>
      <c r="T50" s="40">
        <v>3.1898373299999998E-2</v>
      </c>
      <c r="U50" s="29">
        <v>2.7723760399999998E-2</v>
      </c>
      <c r="V50" s="40">
        <v>23.281167373999999</v>
      </c>
      <c r="W50" s="40">
        <v>0.95763633589999997</v>
      </c>
      <c r="X50" s="40">
        <v>3.0891642877000001</v>
      </c>
      <c r="Y50" s="40">
        <v>0.71045773570000004</v>
      </c>
      <c r="Z50" s="40">
        <v>2.3971422499999999E-2</v>
      </c>
      <c r="AA50" s="40">
        <v>29.562332947000002</v>
      </c>
      <c r="AB50" s="40">
        <v>1427.4798249</v>
      </c>
      <c r="AC50" s="40">
        <v>773.19898834000003</v>
      </c>
      <c r="AD50" s="40">
        <v>145.54008325999999</v>
      </c>
      <c r="AE50" s="40">
        <v>1842.7145906999999</v>
      </c>
      <c r="AF50" s="40">
        <v>1787.4331403000001</v>
      </c>
      <c r="AG50" s="27"/>
      <c r="AH50" s="29" t="s">
        <v>49</v>
      </c>
      <c r="AI50" s="40">
        <v>62.244351397800003</v>
      </c>
      <c r="AJ50" s="40">
        <v>74.132169233900001</v>
      </c>
      <c r="AK50" s="40">
        <v>447.17869436199999</v>
      </c>
      <c r="AL50" s="40">
        <v>447.17869436199999</v>
      </c>
      <c r="AM50" s="40">
        <v>192.968928874</v>
      </c>
      <c r="AN50" s="40">
        <v>4.7272917188900003E-3</v>
      </c>
      <c r="AO50" s="40">
        <v>2.30803859081E-2</v>
      </c>
      <c r="AP50" s="40">
        <v>1348.16701526</v>
      </c>
      <c r="AQ50" s="40">
        <v>241.30768715900001</v>
      </c>
      <c r="AR50" s="40">
        <v>2953.1362983399999</v>
      </c>
      <c r="AS50" s="40">
        <v>4.3522513996599997E-5</v>
      </c>
      <c r="AT50" s="40">
        <v>1.7409163191599999E-4</v>
      </c>
      <c r="AU50" s="40">
        <v>350915.19059499999</v>
      </c>
      <c r="AV50" s="40">
        <v>54.356728323299997</v>
      </c>
      <c r="AW50" s="40">
        <v>1355.4109581499999</v>
      </c>
      <c r="AX50" s="40">
        <v>86.310782701400001</v>
      </c>
      <c r="AY50" s="40">
        <v>2.00534596383</v>
      </c>
      <c r="AZ50" s="40">
        <v>308.623175317</v>
      </c>
      <c r="BA50" s="40">
        <v>5.1847293631399998</v>
      </c>
      <c r="BB50" s="40">
        <v>2197.8326783699999</v>
      </c>
      <c r="BC50" s="40">
        <v>290.74130262199998</v>
      </c>
      <c r="BD50" s="40">
        <v>2469.4230050400001</v>
      </c>
      <c r="BE50" s="40">
        <v>1451.2773689200001</v>
      </c>
      <c r="BF50" s="40">
        <v>5817.2256694300004</v>
      </c>
      <c r="BG50" s="40">
        <v>1015.75574177</v>
      </c>
      <c r="BH50" s="40">
        <v>1015.75574177</v>
      </c>
      <c r="BI50" s="40">
        <v>788.96733983000001</v>
      </c>
      <c r="BJ50" s="40">
        <v>8.1848390394800003E-5</v>
      </c>
      <c r="BK50" s="40">
        <v>6.6194654848799998E-4</v>
      </c>
      <c r="BL50" s="40">
        <v>279.68499341</v>
      </c>
      <c r="BM50" s="40">
        <v>2249.1059488599999</v>
      </c>
      <c r="BN50" s="40">
        <v>104.08312409200001</v>
      </c>
      <c r="BO50" s="40">
        <v>8.9547559316700003</v>
      </c>
      <c r="BP50" s="40">
        <v>6.3167868747799998E-3</v>
      </c>
      <c r="BQ50" s="40">
        <v>1.2824992217700001E-2</v>
      </c>
      <c r="BR50" s="40">
        <v>94.275735357200006</v>
      </c>
      <c r="BS50" s="40">
        <v>140.786133256</v>
      </c>
      <c r="BT50" s="40">
        <v>63.757868667799997</v>
      </c>
      <c r="BU50" s="40">
        <v>0</v>
      </c>
      <c r="BV50" s="40">
        <v>1.6154474533899999E-2</v>
      </c>
      <c r="BW50" s="40">
        <v>1.5520960410500001E-2</v>
      </c>
      <c r="BX50" s="40">
        <v>31464.552665800002</v>
      </c>
      <c r="BY50" s="40">
        <v>3216.3778427100001</v>
      </c>
      <c r="BZ50" s="40">
        <v>34960.6155019</v>
      </c>
      <c r="CA50" s="40">
        <v>0</v>
      </c>
      <c r="CB50" s="40">
        <v>1648.5377989199999</v>
      </c>
      <c r="CC50" s="40">
        <v>23.544500271299999</v>
      </c>
      <c r="CD50" s="40">
        <v>0.96890370398500003</v>
      </c>
      <c r="CE50" s="40">
        <v>3.12878861042</v>
      </c>
      <c r="CF50" s="40">
        <v>0.72001911571300004</v>
      </c>
      <c r="CG50" s="40">
        <v>2.4193936936199999E-2</v>
      </c>
      <c r="CH50" s="40">
        <v>29.886872009099999</v>
      </c>
      <c r="CI50" s="40">
        <v>0.13597556349600001</v>
      </c>
      <c r="CJ50" s="40">
        <v>34447.1287877</v>
      </c>
      <c r="CK50" s="40">
        <v>2.22326537035</v>
      </c>
      <c r="CL50" s="40">
        <v>2.75837337335</v>
      </c>
      <c r="CM50" s="40">
        <v>1585.17112524</v>
      </c>
      <c r="CN50" s="40">
        <v>0.70137453882099998</v>
      </c>
      <c r="CO50" s="40">
        <v>0</v>
      </c>
      <c r="CP50" s="40">
        <v>1.4570614692699999E-5</v>
      </c>
      <c r="CQ50" s="40">
        <v>0.171856325601</v>
      </c>
      <c r="CR50" s="40">
        <v>3887.7492733099998</v>
      </c>
      <c r="CS50" s="40">
        <v>3672.2556956399999</v>
      </c>
      <c r="CT50" s="40">
        <v>215.49357766099999</v>
      </c>
      <c r="CU50" s="40">
        <v>0</v>
      </c>
      <c r="CV50" s="40">
        <v>1.23614207962E-2</v>
      </c>
      <c r="CW50" s="40">
        <v>528.86115053699996</v>
      </c>
      <c r="CX50" s="40">
        <v>1.3164912586699999</v>
      </c>
      <c r="CY50" s="40">
        <v>309.40317398299999</v>
      </c>
      <c r="CZ50" s="40">
        <v>0.27195135611799998</v>
      </c>
      <c r="DA50" s="40">
        <v>5.4098948482400004</v>
      </c>
      <c r="DB50" s="40">
        <v>1219.45489531</v>
      </c>
      <c r="DC50" s="40">
        <v>359.92810471199999</v>
      </c>
      <c r="DD50" s="40">
        <v>2.3967623602699999</v>
      </c>
      <c r="DE50" s="40">
        <v>13.898207875500001</v>
      </c>
      <c r="DF50" s="40">
        <v>6.8836286358400001E-2</v>
      </c>
      <c r="DG50" s="40">
        <v>91.146085041500001</v>
      </c>
      <c r="DH50" s="40">
        <v>18965.8844641</v>
      </c>
      <c r="DI50" s="40">
        <v>147.84088158</v>
      </c>
      <c r="DJ50" s="40">
        <v>0</v>
      </c>
      <c r="DK50" s="40">
        <v>0</v>
      </c>
      <c r="DL50" s="40">
        <v>7930.9155248500001</v>
      </c>
      <c r="DM50" s="40">
        <v>6006.5295309000003</v>
      </c>
      <c r="DN50" s="40">
        <v>2493.1301776999999</v>
      </c>
      <c r="DO50" s="40">
        <v>73421.410516599994</v>
      </c>
      <c r="DP50" s="40">
        <v>4903.7292264799999</v>
      </c>
      <c r="DQ50" s="40">
        <v>11984.9540304</v>
      </c>
      <c r="DS50" s="37">
        <f t="shared" si="32"/>
        <v>8.0000019849375929E-3</v>
      </c>
      <c r="DT50" s="55">
        <f t="shared" si="33"/>
        <v>8.1547358298383246E-3</v>
      </c>
      <c r="DU50" s="55">
        <f t="shared" si="34"/>
        <v>-7.1135867167793976E-4</v>
      </c>
      <c r="DV50" s="55">
        <f t="shared" si="35"/>
        <v>-6.306011077382892E-3</v>
      </c>
      <c r="DW50" s="55">
        <f t="shared" si="36"/>
        <v>-2.1012023566339827E-3</v>
      </c>
      <c r="DX50" s="55">
        <f t="shared" si="37"/>
        <v>-2.4869754222176786E-3</v>
      </c>
      <c r="DY50" s="55">
        <f t="shared" si="38"/>
        <v>-5.1677324279388026E-4</v>
      </c>
      <c r="DZ50" s="55">
        <f t="shared" si="39"/>
        <v>1.6208787345395166E-2</v>
      </c>
      <c r="EA50" s="55">
        <f t="shared" si="40"/>
        <v>1.9217557566899772E-3</v>
      </c>
      <c r="EB50" s="55">
        <f t="shared" si="41"/>
        <v>1.4736829840400574E-2</v>
      </c>
      <c r="EC50" s="55">
        <f t="shared" si="42"/>
        <v>-3.2573226538002826E-3</v>
      </c>
      <c r="ED50" s="55">
        <f t="shared" si="43"/>
        <v>-3.7154186938383868E-3</v>
      </c>
      <c r="EE50" s="55">
        <f t="shared" si="44"/>
        <v>1.5098711203705767E-2</v>
      </c>
      <c r="EF50" s="55">
        <f t="shared" si="45"/>
        <v>1.3982233694482418E-2</v>
      </c>
      <c r="EG50" s="55">
        <f t="shared" si="46"/>
        <v>1.7056884064104827E-2</v>
      </c>
      <c r="EH50" s="55">
        <f t="shared" si="25"/>
        <v>1.6609008149833134E-2</v>
      </c>
      <c r="EI50" s="55">
        <f t="shared" si="47"/>
        <v>5.6856890227948934E-3</v>
      </c>
      <c r="EJ50" s="55">
        <f t="shared" si="26"/>
        <v>-6.7131695858546041E-3</v>
      </c>
      <c r="EK50" s="55">
        <f t="shared" si="48"/>
        <v>-3.533644548988104E-3</v>
      </c>
      <c r="EL50" s="55">
        <f t="shared" si="49"/>
        <v>-6.9890195811333038E-3</v>
      </c>
      <c r="EM50" s="55">
        <f t="shared" si="50"/>
        <v>3.0269063712584426E-3</v>
      </c>
      <c r="EN50" s="55">
        <f t="shared" si="51"/>
        <v>1.1310983382821488E-2</v>
      </c>
      <c r="EO50" s="55">
        <f t="shared" si="52"/>
        <v>1.1765810947859275E-2</v>
      </c>
      <c r="EP50" s="55">
        <f t="shared" si="53"/>
        <v>1.2826874529713584E-2</v>
      </c>
      <c r="EQ50" s="55">
        <f t="shared" si="54"/>
        <v>1.3458056028595929E-2</v>
      </c>
      <c r="ER50" s="55">
        <f t="shared" si="55"/>
        <v>9.2824877705943304E-3</v>
      </c>
      <c r="ES50" s="55">
        <f t="shared" si="56"/>
        <v>1.0978127561239448E-2</v>
      </c>
      <c r="ET50" s="55">
        <f t="shared" si="27"/>
        <v>1.6671019516277322E-2</v>
      </c>
      <c r="EU50" s="55">
        <f t="shared" si="28"/>
        <v>2.0393652510918889E-2</v>
      </c>
      <c r="EV50" s="55">
        <f t="shared" si="29"/>
        <v>1.5808691794478039E-2</v>
      </c>
      <c r="EW50" s="55">
        <f t="shared" si="30"/>
        <v>-1.6726882739676509E-2</v>
      </c>
      <c r="EX50" s="55">
        <f t="shared" si="31"/>
        <v>-1.6726862745541419E-2</v>
      </c>
    </row>
    <row r="51" spans="1:154" x14ac:dyDescent="0.3">
      <c r="A51" s="13" t="s">
        <v>50</v>
      </c>
      <c r="B51" s="27">
        <v>34088.753909999999</v>
      </c>
      <c r="C51" s="27">
        <v>6.6288120914000004</v>
      </c>
      <c r="D51" s="27">
        <v>3843.2368689</v>
      </c>
      <c r="E51" s="27">
        <v>446.24915456000002</v>
      </c>
      <c r="F51" s="27">
        <v>422.95312638000001</v>
      </c>
      <c r="G51" s="27">
        <v>9.2148264127000008</v>
      </c>
      <c r="H51" s="27">
        <v>6927.2826126</v>
      </c>
      <c r="I51" s="27">
        <v>49.726403161</v>
      </c>
      <c r="J51" s="27">
        <v>131.77603346000001</v>
      </c>
      <c r="K51" s="27">
        <v>117.39594307</v>
      </c>
      <c r="L51" s="40">
        <v>8.9524846676000003</v>
      </c>
      <c r="M51" s="40">
        <v>23.244167461</v>
      </c>
      <c r="N51" s="40">
        <v>13.457850694999999</v>
      </c>
      <c r="O51" s="40">
        <v>568.35771121000005</v>
      </c>
      <c r="P51" s="40">
        <v>465.43937949000002</v>
      </c>
      <c r="Q51" s="40">
        <v>6.4491338599999997E-5</v>
      </c>
      <c r="R51" s="40">
        <v>2.1058100000000001E-5</v>
      </c>
      <c r="S51" s="40">
        <v>1.9745466E-3</v>
      </c>
      <c r="T51" s="40">
        <v>3.1340753000000002E-3</v>
      </c>
      <c r="U51" s="29">
        <v>2.4780683E-3</v>
      </c>
      <c r="V51" s="40">
        <v>2.3744118476999998</v>
      </c>
      <c r="W51" s="40">
        <v>9.6122054100000007E-2</v>
      </c>
      <c r="X51" s="40">
        <v>0.30641873549999998</v>
      </c>
      <c r="Y51" s="40">
        <v>6.9932237300000005E-2</v>
      </c>
      <c r="Z51" s="40">
        <v>2.4876322000000001E-3</v>
      </c>
      <c r="AA51" s="40">
        <v>3.0277811510000001</v>
      </c>
      <c r="AB51" s="40">
        <v>137.58697831000001</v>
      </c>
      <c r="AC51" s="40">
        <v>69.322024177000003</v>
      </c>
      <c r="AD51" s="40">
        <v>14.105554581</v>
      </c>
      <c r="AE51" s="40">
        <v>244.05850580000001</v>
      </c>
      <c r="AF51" s="40">
        <v>236.73674291</v>
      </c>
      <c r="AG51" s="27"/>
      <c r="AH51" s="29" t="s">
        <v>50</v>
      </c>
      <c r="AI51" s="40">
        <v>7.03245043126</v>
      </c>
      <c r="AJ51" s="40">
        <v>8.9153195696700003</v>
      </c>
      <c r="AK51" s="40">
        <v>49.778843823899997</v>
      </c>
      <c r="AL51" s="40">
        <v>49.778843823899997</v>
      </c>
      <c r="AM51" s="40">
        <v>23.704315871999999</v>
      </c>
      <c r="AN51" s="40">
        <v>4.2311223951000001E-4</v>
      </c>
      <c r="AO51" s="40">
        <v>2.0657881468499999E-3</v>
      </c>
      <c r="AP51" s="40">
        <v>133.54056088799999</v>
      </c>
      <c r="AQ51" s="40">
        <v>23.5856682159</v>
      </c>
      <c r="AR51" s="40">
        <v>290.92531402700001</v>
      </c>
      <c r="AS51" s="40">
        <v>4.1910656481300004E-6</v>
      </c>
      <c r="AT51" s="40">
        <v>1.6764467005100001E-5</v>
      </c>
      <c r="AU51" s="40">
        <v>34363.462573999997</v>
      </c>
      <c r="AV51" s="40">
        <v>7.2269820565799998</v>
      </c>
      <c r="AW51" s="40">
        <v>180.208102978</v>
      </c>
      <c r="AX51" s="40">
        <v>11.4754138803</v>
      </c>
      <c r="AY51" s="40">
        <v>0.26662003042400001</v>
      </c>
      <c r="AZ51" s="40">
        <v>41.032894007300001</v>
      </c>
      <c r="BA51" s="40">
        <v>0.68933319157600004</v>
      </c>
      <c r="BB51" s="40">
        <v>228.30292402800001</v>
      </c>
      <c r="BC51" s="40">
        <v>26.8597561984</v>
      </c>
      <c r="BD51" s="40">
        <v>243.37844586599999</v>
      </c>
      <c r="BE51" s="40">
        <v>139.82095828499999</v>
      </c>
      <c r="BF51" s="40">
        <v>540.09471996900004</v>
      </c>
      <c r="BG51" s="40">
        <v>117.042355867</v>
      </c>
      <c r="BH51" s="40">
        <v>117.042355867</v>
      </c>
      <c r="BI51" s="40">
        <v>70.491728613099994</v>
      </c>
      <c r="BJ51" s="40">
        <v>7.5130035097900003E-6</v>
      </c>
      <c r="BK51" s="40">
        <v>5.5859802866500003E-5</v>
      </c>
      <c r="BL51" s="40">
        <v>30.556792440399999</v>
      </c>
      <c r="BM51" s="40">
        <v>207.32110585500001</v>
      </c>
      <c r="BN51" s="40">
        <v>9.8082847489899994</v>
      </c>
      <c r="BO51" s="40">
        <v>1.09687060901</v>
      </c>
      <c r="BP51" s="40">
        <v>6.4973503750599996E-4</v>
      </c>
      <c r="BQ51" s="40">
        <v>1.31916849375E-3</v>
      </c>
      <c r="BR51" s="40">
        <v>8.4577352662600003</v>
      </c>
      <c r="BS51" s="40">
        <v>13.6395831895</v>
      </c>
      <c r="BT51" s="40">
        <v>6.6235879575799999</v>
      </c>
      <c r="BU51" s="40">
        <v>0</v>
      </c>
      <c r="BV51" s="40">
        <v>1.5899973544500001E-3</v>
      </c>
      <c r="BW51" s="40">
        <v>1.52766548168E-3</v>
      </c>
      <c r="BX51" s="40">
        <v>3437.64236622</v>
      </c>
      <c r="BY51" s="40">
        <v>351.40334288999998</v>
      </c>
      <c r="BZ51" s="40">
        <v>3819.6025015499999</v>
      </c>
      <c r="CA51" s="40">
        <v>0</v>
      </c>
      <c r="CB51" s="40">
        <v>159.979525833</v>
      </c>
      <c r="CC51" s="40">
        <v>2.3981866087500001</v>
      </c>
      <c r="CD51" s="40">
        <v>9.7382556659999994E-2</v>
      </c>
      <c r="CE51" s="40">
        <v>0.31061615022299999</v>
      </c>
      <c r="CF51" s="40">
        <v>7.0893651244199996E-2</v>
      </c>
      <c r="CG51" s="40">
        <v>2.5128162910100001E-3</v>
      </c>
      <c r="CH51" s="40">
        <v>3.0574685749900001</v>
      </c>
      <c r="CI51" s="40">
        <v>5.4754533364200003E-3</v>
      </c>
      <c r="CJ51" s="40">
        <v>3272.9367722100001</v>
      </c>
      <c r="CK51" s="40">
        <v>0.21794254711</v>
      </c>
      <c r="CL51" s="40">
        <v>0.14446627358299999</v>
      </c>
      <c r="CM51" s="40">
        <v>203.029760192</v>
      </c>
      <c r="CN51" s="40">
        <v>8.2069808363200006E-2</v>
      </c>
      <c r="CO51" s="40">
        <v>0</v>
      </c>
      <c r="CP51" s="40">
        <v>1.6068037500600001E-6</v>
      </c>
      <c r="CQ51" s="40">
        <v>1.31103275517E-2</v>
      </c>
      <c r="CR51" s="40">
        <v>445.69418506599999</v>
      </c>
      <c r="CS51" s="40">
        <v>422.28048851</v>
      </c>
      <c r="CT51" s="40">
        <v>23.413696555800001</v>
      </c>
      <c r="CU51" s="40">
        <v>0</v>
      </c>
      <c r="CV51" s="40">
        <v>4.9775927247499999E-4</v>
      </c>
      <c r="CW51" s="40">
        <v>53.346756978999998</v>
      </c>
      <c r="CX51" s="40">
        <v>5.3012228828699999E-2</v>
      </c>
      <c r="CY51" s="40">
        <v>32.859214118399997</v>
      </c>
      <c r="CZ51" s="40">
        <v>1.0950902241500001E-2</v>
      </c>
      <c r="DA51" s="40">
        <v>0.48175711822799999</v>
      </c>
      <c r="DB51" s="40">
        <v>130.70580895800001</v>
      </c>
      <c r="DC51" s="40">
        <v>15.1529725962</v>
      </c>
      <c r="DD51" s="40">
        <v>0.23035186373200001</v>
      </c>
      <c r="DE51" s="40">
        <v>1.0958905559500001</v>
      </c>
      <c r="DF51" s="40">
        <v>3.4234240755699999E-3</v>
      </c>
      <c r="DG51" s="40">
        <v>9.2083813766800002</v>
      </c>
      <c r="DH51" s="40">
        <v>1799.10709206</v>
      </c>
      <c r="DI51" s="40">
        <v>14.3247218525</v>
      </c>
      <c r="DJ51" s="40">
        <v>0</v>
      </c>
      <c r="DK51" s="40">
        <v>0</v>
      </c>
      <c r="DL51" s="40">
        <v>763.19851552900002</v>
      </c>
      <c r="DM51" s="40">
        <v>577.43119852300003</v>
      </c>
      <c r="DN51" s="40">
        <v>235.53882028199999</v>
      </c>
      <c r="DO51" s="40">
        <v>7032.82085826</v>
      </c>
      <c r="DP51" s="40">
        <v>472.94522654500003</v>
      </c>
      <c r="DQ51" s="40">
        <v>1151.5895100800001</v>
      </c>
      <c r="DS51" s="37">
        <f t="shared" si="32"/>
        <v>7.9999927814469723E-3</v>
      </c>
      <c r="DT51" s="55">
        <f t="shared" si="33"/>
        <v>8.0586302663123062E-3</v>
      </c>
      <c r="DU51" s="55">
        <f t="shared" si="34"/>
        <v>-7.8809502335692224E-4</v>
      </c>
      <c r="DV51" s="55">
        <f t="shared" si="35"/>
        <v>-6.1495994538490698E-3</v>
      </c>
      <c r="DW51" s="55">
        <f t="shared" si="36"/>
        <v>-1.2436314743211815E-3</v>
      </c>
      <c r="DX51" s="55">
        <f t="shared" si="37"/>
        <v>-1.5903366781019816E-3</v>
      </c>
      <c r="DY51" s="55">
        <f t="shared" si="38"/>
        <v>-6.9942023119588391E-4</v>
      </c>
      <c r="DZ51" s="55">
        <f t="shared" si="39"/>
        <v>1.5235158078874541E-2</v>
      </c>
      <c r="EA51" s="55">
        <f t="shared" si="40"/>
        <v>1.0545838742892571E-3</v>
      </c>
      <c r="EB51" s="55">
        <f t="shared" si="41"/>
        <v>1.3390351657045389E-2</v>
      </c>
      <c r="EC51" s="55">
        <f t="shared" si="42"/>
        <v>-3.0119201205204269E-3</v>
      </c>
      <c r="ED51" s="55">
        <f t="shared" si="43"/>
        <v>-4.1513724189335358E-3</v>
      </c>
      <c r="EE51" s="55">
        <f t="shared" si="44"/>
        <v>1.4691890147194298E-2</v>
      </c>
      <c r="EF51" s="55">
        <f t="shared" si="45"/>
        <v>1.350382751441279E-2</v>
      </c>
      <c r="EG51" s="55">
        <f t="shared" si="46"/>
        <v>1.5964395545338985E-2</v>
      </c>
      <c r="EH51" s="55">
        <f t="shared" si="25"/>
        <v>1.6126368729746186E-2</v>
      </c>
      <c r="EI51" s="55">
        <f t="shared" si="47"/>
        <v>7.5711178733387481E-3</v>
      </c>
      <c r="EJ51" s="55">
        <f t="shared" si="26"/>
        <v>-4.8706838114550132E-3</v>
      </c>
      <c r="EK51" s="55">
        <f t="shared" si="48"/>
        <v>-2.8579060853768305E-3</v>
      </c>
      <c r="EL51" s="55">
        <f t="shared" si="49"/>
        <v>-5.2367803256035596E-3</v>
      </c>
      <c r="EM51" s="55">
        <f t="shared" si="50"/>
        <v>4.3711815207030397E-3</v>
      </c>
      <c r="EN51" s="55">
        <f t="shared" si="51"/>
        <v>1.0012905331916197E-2</v>
      </c>
      <c r="EO51" s="55">
        <f t="shared" si="52"/>
        <v>1.3113562457671068E-2</v>
      </c>
      <c r="EP51" s="55">
        <f t="shared" si="53"/>
        <v>1.3698296601057555E-2</v>
      </c>
      <c r="EQ51" s="55">
        <f t="shared" si="54"/>
        <v>1.3747793311340122E-2</v>
      </c>
      <c r="ER51" s="55">
        <f t="shared" si="55"/>
        <v>1.0123719660004412E-2</v>
      </c>
      <c r="ES51" s="55">
        <f t="shared" si="56"/>
        <v>9.8050098436589465E-3</v>
      </c>
      <c r="ET51" s="55">
        <f t="shared" si="27"/>
        <v>1.6236856150489455E-2</v>
      </c>
      <c r="EU51" s="55">
        <f t="shared" si="28"/>
        <v>1.68734893417622E-2</v>
      </c>
      <c r="EV51" s="55">
        <f t="shared" si="29"/>
        <v>1.5537657186142501E-2</v>
      </c>
      <c r="EW51" s="55">
        <f t="shared" si="30"/>
        <v>-1.2944271888679207E-2</v>
      </c>
      <c r="EX51" s="55">
        <f t="shared" si="31"/>
        <v>-1.2944246781180772E-2</v>
      </c>
    </row>
    <row r="52" spans="1:154" x14ac:dyDescent="0.3">
      <c r="U52" s="29"/>
    </row>
    <row r="53" spans="1:154" x14ac:dyDescent="0.3">
      <c r="U53" s="29"/>
    </row>
    <row r="54" spans="1:154" s="29" customFormat="1" x14ac:dyDescent="0.3">
      <c r="A54" s="29" t="s">
        <v>240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Q54" s="40"/>
      <c r="AG54" s="27"/>
      <c r="AH54" s="27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27"/>
      <c r="DS54" s="37"/>
    </row>
    <row r="55" spans="1:154" s="29" customFormat="1" x14ac:dyDescent="0.3">
      <c r="A55" s="13" t="s">
        <v>1</v>
      </c>
      <c r="B55" s="27">
        <v>50699.835077000003</v>
      </c>
      <c r="C55" s="27">
        <v>7.9345550813000001</v>
      </c>
      <c r="D55" s="27">
        <v>2908.9863611000001</v>
      </c>
      <c r="E55" s="27">
        <v>572.51556057000005</v>
      </c>
      <c r="F55" s="27">
        <v>533.48352482999996</v>
      </c>
      <c r="G55" s="27">
        <v>10.61585625</v>
      </c>
      <c r="H55" s="27">
        <v>14896.165223</v>
      </c>
      <c r="I55" s="27">
        <v>66.770366663000004</v>
      </c>
      <c r="J55" s="27">
        <v>245.43147961</v>
      </c>
      <c r="K55" s="27">
        <v>127.77417426</v>
      </c>
      <c r="L55" s="40">
        <v>9.5668770277000004</v>
      </c>
      <c r="M55" s="40">
        <v>46.914042068999997</v>
      </c>
      <c r="N55" s="40">
        <v>29.016825518000001</v>
      </c>
      <c r="O55" s="40">
        <v>1213.6441032</v>
      </c>
      <c r="P55" s="40">
        <v>1042.7035931</v>
      </c>
      <c r="Q55" s="40">
        <v>1.051723734E-4</v>
      </c>
      <c r="R55" s="40">
        <v>2.0061500000000001E-5</v>
      </c>
      <c r="S55" s="40">
        <v>2.0823733999999999E-3</v>
      </c>
      <c r="T55" s="40">
        <v>2.8915106000000001E-3</v>
      </c>
      <c r="U55" s="29">
        <v>3.6259176E-3</v>
      </c>
      <c r="V55" s="40">
        <v>4.5922594399000003</v>
      </c>
      <c r="W55" s="40">
        <v>0.2097173937</v>
      </c>
      <c r="X55" s="40">
        <v>0.67513470949999999</v>
      </c>
      <c r="Y55" s="40">
        <v>0.15319454229999999</v>
      </c>
      <c r="Z55" s="40">
        <v>4.9497261000000002E-3</v>
      </c>
      <c r="AA55" s="40">
        <v>5.8299749068000004</v>
      </c>
      <c r="AB55" s="40">
        <v>312.85173004000001</v>
      </c>
      <c r="AC55" s="40">
        <v>135.66146294000001</v>
      </c>
      <c r="AD55" s="40">
        <v>29.393513730999999</v>
      </c>
      <c r="AE55" s="40">
        <v>132.67921941</v>
      </c>
      <c r="AF55" s="40">
        <v>128.69883376000001</v>
      </c>
      <c r="AG55" s="27"/>
      <c r="AH55" s="27" t="s">
        <v>1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</v>
      </c>
      <c r="AV55" s="40">
        <v>0</v>
      </c>
      <c r="AW55" s="40">
        <v>0</v>
      </c>
      <c r="AX55" s="40">
        <v>0</v>
      </c>
      <c r="AY55" s="40">
        <v>0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0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40">
        <v>0</v>
      </c>
      <c r="CK55" s="40">
        <v>0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0</v>
      </c>
      <c r="CV55" s="40">
        <v>0</v>
      </c>
      <c r="CW55" s="40">
        <v>0</v>
      </c>
      <c r="CX55" s="40">
        <v>0</v>
      </c>
      <c r="CY55" s="40">
        <v>0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0</v>
      </c>
      <c r="DH55" s="40">
        <v>0</v>
      </c>
      <c r="DI55" s="40">
        <v>0</v>
      </c>
      <c r="DJ55" s="40">
        <v>0</v>
      </c>
      <c r="DK55" s="40">
        <v>0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27"/>
      <c r="DS55" s="37"/>
    </row>
    <row r="56" spans="1:154" s="29" customFormat="1" x14ac:dyDescent="0.3">
      <c r="A56" s="13" t="s">
        <v>11</v>
      </c>
      <c r="B56" s="27">
        <v>47549.011516999999</v>
      </c>
      <c r="C56" s="27">
        <v>6.0881889675999998</v>
      </c>
      <c r="D56" s="27">
        <v>3228.4666774000002</v>
      </c>
      <c r="E56" s="27">
        <v>355.68940486000002</v>
      </c>
      <c r="F56" s="27">
        <v>337.22669549</v>
      </c>
      <c r="G56" s="27">
        <v>8.6763923900000002</v>
      </c>
      <c r="H56" s="27">
        <v>4313.4823936000003</v>
      </c>
      <c r="I56" s="27">
        <v>36.603508496000003</v>
      </c>
      <c r="J56" s="27">
        <v>116.79572159999999</v>
      </c>
      <c r="K56" s="27">
        <v>93.343751896000001</v>
      </c>
      <c r="L56" s="40">
        <v>6.5143603785000002</v>
      </c>
      <c r="M56" s="40">
        <v>16.678877028999999</v>
      </c>
      <c r="N56" s="40">
        <v>6.5233545831999997</v>
      </c>
      <c r="O56" s="40">
        <v>397.74996062999998</v>
      </c>
      <c r="P56" s="40">
        <v>251.46979789</v>
      </c>
      <c r="Q56" s="40">
        <v>6.26345366E-5</v>
      </c>
      <c r="R56" s="40">
        <v>1.8670900000000001E-5</v>
      </c>
      <c r="S56" s="40">
        <v>1.7639149E-3</v>
      </c>
      <c r="T56" s="40">
        <v>2.7558102000000001E-3</v>
      </c>
      <c r="U56" s="29">
        <v>2.3585507999999999E-3</v>
      </c>
      <c r="V56" s="40">
        <v>1.2550218099999999</v>
      </c>
      <c r="W56" s="40">
        <v>7.5157082099999994E-2</v>
      </c>
      <c r="X56" s="40">
        <v>0.21425426950000001</v>
      </c>
      <c r="Y56" s="40">
        <v>4.2896975800000001E-2</v>
      </c>
      <c r="Z56" s="40">
        <v>1.9521758000000001E-3</v>
      </c>
      <c r="AA56" s="40">
        <v>1.6949155413000001</v>
      </c>
      <c r="AB56" s="40">
        <v>68.810857747</v>
      </c>
      <c r="AC56" s="40">
        <v>78.163185232999993</v>
      </c>
      <c r="AD56" s="40">
        <v>9.6548802084999998</v>
      </c>
      <c r="AE56" s="40">
        <v>196.22281543</v>
      </c>
      <c r="AF56" s="40">
        <v>190.33611915</v>
      </c>
      <c r="AG56" s="27"/>
      <c r="AH56" s="27" t="s">
        <v>11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27"/>
      <c r="DS56" s="37"/>
    </row>
    <row r="57" spans="1:154" s="29" customFormat="1" x14ac:dyDescent="0.3">
      <c r="A57" s="13" t="s">
        <v>58</v>
      </c>
      <c r="B57" s="27">
        <v>131574.23387</v>
      </c>
      <c r="C57" s="27">
        <v>15.624114265999999</v>
      </c>
      <c r="D57" s="27">
        <v>7863.3666452999996</v>
      </c>
      <c r="E57" s="27">
        <v>992.43588617</v>
      </c>
      <c r="F57" s="27">
        <v>936.25114294000002</v>
      </c>
      <c r="G57" s="27">
        <v>22.374839005999998</v>
      </c>
      <c r="H57" s="27">
        <v>14606.399653</v>
      </c>
      <c r="I57" s="27">
        <v>97.731501492000007</v>
      </c>
      <c r="J57" s="27">
        <v>372.50962199000003</v>
      </c>
      <c r="K57" s="27">
        <v>239.23059524000001</v>
      </c>
      <c r="L57" s="40">
        <v>16.241764866</v>
      </c>
      <c r="M57" s="40">
        <v>52.420170829</v>
      </c>
      <c r="N57" s="40">
        <v>21.494996991000001</v>
      </c>
      <c r="O57" s="40">
        <v>1361.0531539999999</v>
      </c>
      <c r="P57" s="40">
        <v>882.01874324000005</v>
      </c>
      <c r="Q57" s="40">
        <v>1.836889026E-4</v>
      </c>
      <c r="R57" s="40">
        <v>5.09384E-5</v>
      </c>
      <c r="S57" s="40">
        <v>4.6368397999999996E-3</v>
      </c>
      <c r="T57" s="40">
        <v>7.4568730000000001E-3</v>
      </c>
      <c r="U57" s="29">
        <v>6.7074303999999996E-3</v>
      </c>
      <c r="V57" s="40">
        <v>3.8718118474000001</v>
      </c>
      <c r="W57" s="40">
        <v>0.25515935950000002</v>
      </c>
      <c r="X57" s="40">
        <v>0.72935293069999996</v>
      </c>
      <c r="Y57" s="40">
        <v>0.14520641510000001</v>
      </c>
      <c r="Z57" s="40">
        <v>6.3780332E-3</v>
      </c>
      <c r="AA57" s="40">
        <v>5.2364160137000004</v>
      </c>
      <c r="AB57" s="40">
        <v>245.07081171999999</v>
      </c>
      <c r="AC57" s="40">
        <v>254.24431003999999</v>
      </c>
      <c r="AD57" s="40">
        <v>30.831547914000001</v>
      </c>
      <c r="AE57" s="40">
        <v>445.38701885</v>
      </c>
      <c r="AF57" s="40">
        <v>432.02542435999999</v>
      </c>
      <c r="AG57" s="27"/>
      <c r="AH57" s="27" t="s">
        <v>58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40">
        <v>0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0</v>
      </c>
      <c r="DE57" s="40">
        <v>0</v>
      </c>
      <c r="DF57" s="40">
        <v>0</v>
      </c>
      <c r="DG57" s="40">
        <v>0</v>
      </c>
      <c r="DH57" s="40">
        <v>0</v>
      </c>
      <c r="DI57" s="40">
        <v>0</v>
      </c>
      <c r="DJ57" s="40">
        <v>0</v>
      </c>
      <c r="DK57" s="40">
        <v>0</v>
      </c>
      <c r="DL57" s="40">
        <v>0</v>
      </c>
      <c r="DM57" s="40">
        <v>0</v>
      </c>
      <c r="DN57" s="40">
        <v>0</v>
      </c>
      <c r="DO57" s="40">
        <v>0</v>
      </c>
      <c r="DP57" s="40">
        <v>0</v>
      </c>
      <c r="DQ57" s="40">
        <v>0</v>
      </c>
      <c r="DR57" s="27"/>
      <c r="DS57" s="37"/>
    </row>
    <row r="58" spans="1:154" s="29" customFormat="1" x14ac:dyDescent="0.3">
      <c r="A58" s="13" t="s">
        <v>74</v>
      </c>
      <c r="B58" s="27">
        <v>4632.0745703000002</v>
      </c>
      <c r="C58" s="27">
        <v>0.72665843139999997</v>
      </c>
      <c r="D58" s="27">
        <v>398.43335746000002</v>
      </c>
      <c r="E58" s="27">
        <v>43.246219519</v>
      </c>
      <c r="F58" s="27">
        <v>41.025963572999999</v>
      </c>
      <c r="G58" s="27">
        <v>1.0340366991000001</v>
      </c>
      <c r="H58" s="27">
        <v>631.04724813999997</v>
      </c>
      <c r="I58" s="27">
        <v>4.6912728448000003</v>
      </c>
      <c r="J58" s="27">
        <v>15.382940571000001</v>
      </c>
      <c r="K58" s="27">
        <v>11.417413889000001</v>
      </c>
      <c r="L58" s="40">
        <v>0.82628097710000004</v>
      </c>
      <c r="M58" s="40">
        <v>2.0841553336</v>
      </c>
      <c r="N58" s="40">
        <v>0.96463741030000005</v>
      </c>
      <c r="O58" s="40">
        <v>57.374545093000002</v>
      </c>
      <c r="P58" s="40">
        <v>36.346971615999998</v>
      </c>
      <c r="Q58" s="40">
        <v>6.6133416699999996E-6</v>
      </c>
      <c r="R58" s="40">
        <v>2.1385614999999998E-6</v>
      </c>
      <c r="S58" s="40">
        <v>2.0489719999999999E-4</v>
      </c>
      <c r="T58" s="40">
        <v>3.1578949999999998E-4</v>
      </c>
      <c r="U58" s="29">
        <v>2.5786910000000001E-4</v>
      </c>
      <c r="V58" s="40">
        <v>0.17709778030000001</v>
      </c>
      <c r="W58" s="40">
        <v>8.8902501000000002E-3</v>
      </c>
      <c r="X58" s="40">
        <v>2.6437017E-2</v>
      </c>
      <c r="Y58" s="40">
        <v>5.5926672999999996E-3</v>
      </c>
      <c r="Z58" s="40">
        <v>2.3117769999999999E-4</v>
      </c>
      <c r="AA58" s="40">
        <v>0.2334348487</v>
      </c>
      <c r="AB58" s="40">
        <v>10.136122073999999</v>
      </c>
      <c r="AC58" s="40">
        <v>12.227642750999999</v>
      </c>
      <c r="AD58" s="40">
        <v>1.2242792647</v>
      </c>
      <c r="AE58" s="40">
        <v>24.610605919000001</v>
      </c>
      <c r="AF58" s="40">
        <v>23.872285889</v>
      </c>
      <c r="AG58" s="27"/>
      <c r="AH58" s="27" t="s">
        <v>176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0</v>
      </c>
      <c r="AU58" s="40">
        <v>0</v>
      </c>
      <c r="AV58" s="40">
        <v>0</v>
      </c>
      <c r="AW58" s="40">
        <v>0</v>
      </c>
      <c r="AX58" s="40">
        <v>0</v>
      </c>
      <c r="AY58" s="40">
        <v>0</v>
      </c>
      <c r="AZ58" s="40">
        <v>0</v>
      </c>
      <c r="BA58" s="40">
        <v>0</v>
      </c>
      <c r="BB58" s="40">
        <v>0</v>
      </c>
      <c r="BC58" s="40">
        <v>0</v>
      </c>
      <c r="BD58" s="40">
        <v>0</v>
      </c>
      <c r="BE58" s="40">
        <v>0</v>
      </c>
      <c r="BF58" s="40">
        <v>0</v>
      </c>
      <c r="BG58" s="40">
        <v>0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0</v>
      </c>
      <c r="BP58" s="40">
        <v>0</v>
      </c>
      <c r="BQ58" s="40">
        <v>0</v>
      </c>
      <c r="BR58" s="40">
        <v>0</v>
      </c>
      <c r="BS58" s="40">
        <v>0</v>
      </c>
      <c r="BT58" s="40">
        <v>0</v>
      </c>
      <c r="BU58" s="40">
        <v>0</v>
      </c>
      <c r="BV58" s="40">
        <v>0</v>
      </c>
      <c r="BW58" s="40">
        <v>0</v>
      </c>
      <c r="BX58" s="40">
        <v>0</v>
      </c>
      <c r="BY58" s="40">
        <v>0</v>
      </c>
      <c r="BZ58" s="40">
        <v>0</v>
      </c>
      <c r="CA58" s="40">
        <v>0</v>
      </c>
      <c r="CB58" s="40">
        <v>0</v>
      </c>
      <c r="CC58" s="40">
        <v>0</v>
      </c>
      <c r="CD58" s="40">
        <v>0</v>
      </c>
      <c r="CE58" s="40">
        <v>0</v>
      </c>
      <c r="CF58" s="40">
        <v>0</v>
      </c>
      <c r="CG58" s="40">
        <v>0</v>
      </c>
      <c r="CH58" s="40">
        <v>0</v>
      </c>
      <c r="CI58" s="40">
        <v>0</v>
      </c>
      <c r="CJ58" s="40">
        <v>0</v>
      </c>
      <c r="CK58" s="40">
        <v>0</v>
      </c>
      <c r="CL58" s="40">
        <v>0</v>
      </c>
      <c r="CM58" s="40">
        <v>0</v>
      </c>
      <c r="CN58" s="40">
        <v>0</v>
      </c>
      <c r="CO58" s="40">
        <v>0</v>
      </c>
      <c r="CP58" s="40">
        <v>0</v>
      </c>
      <c r="CQ58" s="40">
        <v>0</v>
      </c>
      <c r="CR58" s="40">
        <v>0</v>
      </c>
      <c r="CS58" s="40">
        <v>0</v>
      </c>
      <c r="CT58" s="40">
        <v>0</v>
      </c>
      <c r="CU58" s="40">
        <v>0</v>
      </c>
      <c r="CV58" s="40">
        <v>0</v>
      </c>
      <c r="CW58" s="40">
        <v>0</v>
      </c>
      <c r="CX58" s="40">
        <v>0</v>
      </c>
      <c r="CY58" s="40">
        <v>0</v>
      </c>
      <c r="CZ58" s="40">
        <v>0</v>
      </c>
      <c r="DA58" s="40">
        <v>0</v>
      </c>
      <c r="DB58" s="40">
        <v>0</v>
      </c>
      <c r="DC58" s="40">
        <v>0</v>
      </c>
      <c r="DD58" s="40">
        <v>0</v>
      </c>
      <c r="DE58" s="40">
        <v>0</v>
      </c>
      <c r="DF58" s="40">
        <v>0</v>
      </c>
      <c r="DG58" s="40">
        <v>0</v>
      </c>
      <c r="DH58" s="40">
        <v>0</v>
      </c>
      <c r="DI58" s="40">
        <v>0</v>
      </c>
      <c r="DJ58" s="40">
        <v>0</v>
      </c>
      <c r="DK58" s="40">
        <v>0</v>
      </c>
      <c r="DL58" s="40">
        <v>0</v>
      </c>
      <c r="DM58" s="40">
        <v>0</v>
      </c>
      <c r="DN58" s="40">
        <v>0</v>
      </c>
      <c r="DO58" s="40">
        <v>0</v>
      </c>
      <c r="DP58" s="40">
        <v>0</v>
      </c>
      <c r="DQ58" s="40">
        <v>0</v>
      </c>
      <c r="DR58" s="27"/>
      <c r="DS58" s="37"/>
    </row>
    <row r="59" spans="1:154" s="29" customFormat="1" x14ac:dyDescent="0.3">
      <c r="A59" s="29" t="s">
        <v>246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27"/>
      <c r="AH59" s="27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27"/>
      <c r="DS59" s="37"/>
    </row>
    <row r="61" spans="1:154" x14ac:dyDescent="0.3">
      <c r="A61" s="2" t="s">
        <v>55</v>
      </c>
      <c r="B61" s="1">
        <f t="shared" ref="B61:K61" si="57">SUM(B3:B58)</f>
        <v>12659987.2932733</v>
      </c>
      <c r="C61" s="1">
        <f t="shared" si="57"/>
        <v>2274.5174890640005</v>
      </c>
      <c r="D61" s="1">
        <f t="shared" si="57"/>
        <v>1406481.53780596</v>
      </c>
      <c r="E61" s="1">
        <f t="shared" si="57"/>
        <v>142826.852992039</v>
      </c>
      <c r="F61" s="1">
        <f t="shared" si="57"/>
        <v>135209.61906729298</v>
      </c>
      <c r="G61" s="1">
        <f t="shared" si="57"/>
        <v>3205.4265713548989</v>
      </c>
      <c r="H61" s="1">
        <f t="shared" si="57"/>
        <v>1664767.9549161096</v>
      </c>
      <c r="I61" s="1">
        <f t="shared" si="57"/>
        <v>15674.046992138803</v>
      </c>
      <c r="J61" s="1">
        <f t="shared" si="57"/>
        <v>38012.827671875013</v>
      </c>
      <c r="K61" s="1">
        <f t="shared" si="57"/>
        <v>39667.731931915994</v>
      </c>
      <c r="L61" s="1">
        <f t="shared" ref="L61:AF61" si="58">SUM(L3:L58)</f>
        <v>2811.3748673503001</v>
      </c>
      <c r="M61" s="1">
        <f t="shared" si="58"/>
        <v>6290.5771508733042</v>
      </c>
      <c r="N61" s="1">
        <f t="shared" si="58"/>
        <v>3028.507370909701</v>
      </c>
      <c r="O61" s="1">
        <f t="shared" si="58"/>
        <v>136055.02988942395</v>
      </c>
      <c r="P61" s="1">
        <f t="shared" si="58"/>
        <v>101505.27961174199</v>
      </c>
      <c r="Q61" s="1">
        <f t="shared" si="58"/>
        <v>5.7644570432549995E-2</v>
      </c>
      <c r="R61" s="1">
        <f t="shared" si="58"/>
        <v>1.3904511461500004E-2</v>
      </c>
      <c r="S61" s="1">
        <f t="shared" si="58"/>
        <v>1.7714279882999999</v>
      </c>
      <c r="T61" s="1">
        <f t="shared" si="58"/>
        <v>6.4468852513000012</v>
      </c>
      <c r="U61" s="1">
        <f t="shared" si="58"/>
        <v>0.84003380440000019</v>
      </c>
      <c r="V61" s="1">
        <f t="shared" si="58"/>
        <v>540.28707181589994</v>
      </c>
      <c r="W61" s="1">
        <f t="shared" si="58"/>
        <v>24.054988008999999</v>
      </c>
      <c r="X61" s="1">
        <f t="shared" si="58"/>
        <v>73.009784338300008</v>
      </c>
      <c r="Y61" s="1">
        <f t="shared" si="58"/>
        <v>15.925312263099997</v>
      </c>
      <c r="Z61" s="1">
        <f t="shared" si="58"/>
        <v>0.64475846709999973</v>
      </c>
      <c r="AA61" s="1">
        <f t="shared" si="58"/>
        <v>1165.1123738271995</v>
      </c>
      <c r="AB61" s="1">
        <f t="shared" si="58"/>
        <v>28941.960525770006</v>
      </c>
      <c r="AC61" s="1">
        <f t="shared" si="58"/>
        <v>21408.758731090998</v>
      </c>
      <c r="AD61" s="1">
        <f t="shared" si="58"/>
        <v>3488.1168026173996</v>
      </c>
      <c r="AE61" s="1">
        <f t="shared" si="58"/>
        <v>86138.599526268998</v>
      </c>
      <c r="AF61" s="1">
        <f t="shared" si="58"/>
        <v>83298.075279318975</v>
      </c>
      <c r="AI61" s="54">
        <f t="shared" ref="AI61:CT61" si="59">SUM(AI3:AI58)</f>
        <v>1992.2394607016699</v>
      </c>
      <c r="AJ61" s="54">
        <f t="shared" si="59"/>
        <v>2762.3562522306706</v>
      </c>
      <c r="AK61" s="54">
        <f t="shared" si="59"/>
        <v>15442.2707396101</v>
      </c>
      <c r="AL61" s="54">
        <f t="shared" si="59"/>
        <v>15442.2707396101</v>
      </c>
      <c r="AM61" s="54">
        <f t="shared" si="59"/>
        <v>7492.6296458626002</v>
      </c>
      <c r="AN61" s="54">
        <f t="shared" si="59"/>
        <v>0.14057237876627302</v>
      </c>
      <c r="AO61" s="54">
        <f t="shared" si="59"/>
        <v>0.686324406475043</v>
      </c>
      <c r="AP61" s="54">
        <f t="shared" si="59"/>
        <v>37756.092290708904</v>
      </c>
      <c r="AQ61" s="54">
        <f t="shared" si="59"/>
        <v>6259.8941072860798</v>
      </c>
      <c r="AR61" s="54">
        <f t="shared" si="59"/>
        <v>84404.478382546222</v>
      </c>
      <c r="AS61" s="54">
        <f t="shared" si="59"/>
        <v>2.7846250981158993E-3</v>
      </c>
      <c r="AT61" s="54">
        <f t="shared" si="59"/>
        <v>1.1138497252458411E-2</v>
      </c>
      <c r="AU61" s="54">
        <f t="shared" si="59"/>
        <v>12481220.317660499</v>
      </c>
      <c r="AV61" s="54">
        <f t="shared" si="59"/>
        <v>2779.6703112741893</v>
      </c>
      <c r="AW61" s="54">
        <f t="shared" si="59"/>
        <v>62807.873935391995</v>
      </c>
      <c r="AX61" s="54">
        <f t="shared" si="59"/>
        <v>3999.5225079095812</v>
      </c>
      <c r="AY61" s="54">
        <f t="shared" si="59"/>
        <v>92.925033518169002</v>
      </c>
      <c r="AZ61" s="54">
        <f t="shared" si="59"/>
        <v>14301.173370920596</v>
      </c>
      <c r="BA61" s="54">
        <f t="shared" si="59"/>
        <v>240.25316950549998</v>
      </c>
      <c r="BB61" s="54">
        <f t="shared" si="59"/>
        <v>68359.277253598804</v>
      </c>
      <c r="BC61" s="54">
        <f t="shared" si="59"/>
        <v>8894.928966362635</v>
      </c>
      <c r="BD61" s="54">
        <f t="shared" si="59"/>
        <v>64658.299088453299</v>
      </c>
      <c r="BE61" s="54">
        <f t="shared" si="59"/>
        <v>28799.461234482293</v>
      </c>
      <c r="BF61" s="54">
        <f t="shared" si="59"/>
        <v>129306.9333892751</v>
      </c>
      <c r="BG61" s="54">
        <f t="shared" si="59"/>
        <v>39008.327745982519</v>
      </c>
      <c r="BH61" s="54">
        <f t="shared" si="59"/>
        <v>39008.327745982519</v>
      </c>
      <c r="BI61" s="54">
        <f t="shared" si="59"/>
        <v>21360.360950079401</v>
      </c>
      <c r="BJ61" s="54">
        <f t="shared" si="59"/>
        <v>1.2447907980608075E-2</v>
      </c>
      <c r="BK61" s="54">
        <f t="shared" si="59"/>
        <v>3.8817515601204812E-2</v>
      </c>
      <c r="BL61" s="54">
        <f t="shared" si="59"/>
        <v>11065.714642455499</v>
      </c>
      <c r="BM61" s="54">
        <f t="shared" si="59"/>
        <v>50999.292546813696</v>
      </c>
      <c r="BN61" s="54">
        <f t="shared" si="59"/>
        <v>2267.5982349597402</v>
      </c>
      <c r="BO61" s="54">
        <f t="shared" si="59"/>
        <v>457.98190866604494</v>
      </c>
      <c r="BP61" s="54">
        <f t="shared" si="59"/>
        <v>0.58738553162212692</v>
      </c>
      <c r="BQ61" s="54">
        <f t="shared" si="59"/>
        <v>1.1925720718595716</v>
      </c>
      <c r="BR61" s="54">
        <f t="shared" si="59"/>
        <v>1985.93345884783</v>
      </c>
      <c r="BS61" s="54">
        <f t="shared" si="59"/>
        <v>3007.1459518512506</v>
      </c>
      <c r="BT61" s="54">
        <f t="shared" si="59"/>
        <v>2235.3422094834204</v>
      </c>
      <c r="BU61" s="54">
        <f t="shared" si="59"/>
        <v>0</v>
      </c>
      <c r="BV61" s="54">
        <f t="shared" si="59"/>
        <v>3.3544130921458293</v>
      </c>
      <c r="BW61" s="54">
        <f t="shared" si="59"/>
        <v>3.2228645306716994</v>
      </c>
      <c r="BX61" s="54">
        <f t="shared" si="59"/>
        <v>1244892.6943107597</v>
      </c>
      <c r="BY61" s="54">
        <f t="shared" si="59"/>
        <v>127255.69929087401</v>
      </c>
      <c r="BZ61" s="54">
        <f t="shared" si="59"/>
        <v>1383214.1082446298</v>
      </c>
      <c r="CA61" s="54">
        <f t="shared" si="59"/>
        <v>0</v>
      </c>
      <c r="CB61" s="54">
        <f t="shared" si="59"/>
        <v>42037.308054610592</v>
      </c>
      <c r="CC61" s="54">
        <f t="shared" si="59"/>
        <v>534.45246093163416</v>
      </c>
      <c r="CD61" s="54">
        <f t="shared" si="59"/>
        <v>23.682453765186594</v>
      </c>
      <c r="CE61" s="54">
        <f t="shared" si="59"/>
        <v>72.024940586918092</v>
      </c>
      <c r="CF61" s="54">
        <f t="shared" si="59"/>
        <v>15.743275280437958</v>
      </c>
      <c r="CG61" s="54">
        <f t="shared" si="59"/>
        <v>0.63407289184594606</v>
      </c>
      <c r="CH61" s="54">
        <f t="shared" si="59"/>
        <v>1162.3202313281947</v>
      </c>
      <c r="CI61" s="54">
        <f t="shared" si="59"/>
        <v>3.9947727121193095</v>
      </c>
      <c r="CJ61" s="54">
        <f t="shared" si="59"/>
        <v>739603.05568791577</v>
      </c>
      <c r="CK61" s="54">
        <f t="shared" si="59"/>
        <v>81.198670618359998</v>
      </c>
      <c r="CL61" s="54">
        <f t="shared" si="59"/>
        <v>87.147258589566832</v>
      </c>
      <c r="CM61" s="54">
        <f t="shared" si="59"/>
        <v>68949.326509218969</v>
      </c>
      <c r="CN61" s="54">
        <f t="shared" si="59"/>
        <v>27.916373872256898</v>
      </c>
      <c r="CO61" s="54">
        <f t="shared" si="59"/>
        <v>0</v>
      </c>
      <c r="CP61" s="54">
        <f t="shared" si="59"/>
        <v>5.6249905213776189E-3</v>
      </c>
      <c r="CQ61" s="54">
        <f t="shared" si="59"/>
        <v>6.1815612268167808</v>
      </c>
      <c r="CR61" s="54">
        <f t="shared" si="59"/>
        <v>140220.10983992202</v>
      </c>
      <c r="CS61" s="54">
        <f t="shared" si="59"/>
        <v>132710.13113087104</v>
      </c>
      <c r="CT61" s="54">
        <f t="shared" si="59"/>
        <v>7509.9787090517375</v>
      </c>
      <c r="CU61" s="54">
        <f t="shared" ref="CU61:DP61" si="60">SUM(CU3:CU58)</f>
        <v>0</v>
      </c>
      <c r="CV61" s="54">
        <f t="shared" si="60"/>
        <v>0.3631611417709989</v>
      </c>
      <c r="CW61" s="54">
        <f t="shared" si="60"/>
        <v>14257.720343095634</v>
      </c>
      <c r="CX61" s="54">
        <f t="shared" si="60"/>
        <v>38.676659337915503</v>
      </c>
      <c r="CY61" s="54">
        <f t="shared" si="60"/>
        <v>9806.6601110087795</v>
      </c>
      <c r="CZ61" s="54">
        <f t="shared" si="60"/>
        <v>7.9895480567648471</v>
      </c>
      <c r="DA61" s="54">
        <f t="shared" si="60"/>
        <v>189.45625107149297</v>
      </c>
      <c r="DB61" s="54">
        <f t="shared" si="60"/>
        <v>38693.179290477012</v>
      </c>
      <c r="DC61" s="54">
        <f t="shared" si="60"/>
        <v>11342.110577705909</v>
      </c>
      <c r="DD61" s="54">
        <f t="shared" si="60"/>
        <v>64.437839316520282</v>
      </c>
      <c r="DE61" s="54">
        <f t="shared" si="60"/>
        <v>493.74124850740122</v>
      </c>
      <c r="DF61" s="54">
        <f t="shared" si="60"/>
        <v>2.1415326132818198</v>
      </c>
      <c r="DG61" s="54">
        <f t="shared" si="60"/>
        <v>3153.6401698622294</v>
      </c>
      <c r="DH61" s="54">
        <f t="shared" si="60"/>
        <v>412893.63646768499</v>
      </c>
      <c r="DI61" s="54">
        <f t="shared" si="60"/>
        <v>3467.9192001985484</v>
      </c>
      <c r="DJ61" s="54">
        <f t="shared" si="60"/>
        <v>0</v>
      </c>
      <c r="DK61" s="54">
        <f t="shared" si="60"/>
        <v>10.8074486354</v>
      </c>
      <c r="DL61" s="54">
        <f t="shared" si="60"/>
        <v>175517.54929089407</v>
      </c>
      <c r="DM61" s="54">
        <f t="shared" si="60"/>
        <v>135324.80353884987</v>
      </c>
      <c r="DN61" s="54">
        <f t="shared" si="60"/>
        <v>45747.623008012204</v>
      </c>
      <c r="DO61" s="54">
        <f t="shared" si="60"/>
        <v>1656354.2071985318</v>
      </c>
      <c r="DP61" s="54">
        <f t="shared" si="60"/>
        <v>100998.62510071734</v>
      </c>
      <c r="DQ61" s="54">
        <f t="shared" ref="DQ61" si="61">SUM(DQ3:DQ58)</f>
        <v>248869.83644705804</v>
      </c>
      <c r="DR61" s="1"/>
    </row>
    <row r="62" spans="1:154" x14ac:dyDescent="0.3">
      <c r="A62" s="29" t="s">
        <v>56</v>
      </c>
      <c r="B62" s="27">
        <f>SUM(B2:B51)</f>
        <v>12425532.138239</v>
      </c>
      <c r="C62" s="27">
        <f t="shared" ref="C62:K62" si="62">SUM(C2:C51)</f>
        <v>2244.1439723177</v>
      </c>
      <c r="D62" s="27">
        <f t="shared" si="62"/>
        <v>1392082.2847646999</v>
      </c>
      <c r="E62" s="27">
        <f t="shared" si="62"/>
        <v>140862.96592092002</v>
      </c>
      <c r="F62" s="27">
        <f t="shared" si="62"/>
        <v>133361.63174046</v>
      </c>
      <c r="G62" s="27">
        <f t="shared" si="62"/>
        <v>3162.7254470097992</v>
      </c>
      <c r="H62" s="27">
        <f t="shared" si="62"/>
        <v>1630320.8603983694</v>
      </c>
      <c r="I62" s="27">
        <f t="shared" si="62"/>
        <v>15468.250342643001</v>
      </c>
      <c r="J62" s="27">
        <f t="shared" si="62"/>
        <v>37262.707908104014</v>
      </c>
      <c r="K62" s="27">
        <f t="shared" si="62"/>
        <v>39195.965996630999</v>
      </c>
      <c r="L62" s="27">
        <f t="shared" ref="L62:AF62" si="63">SUM(L2:L51)</f>
        <v>2778.2255841010005</v>
      </c>
      <c r="M62" s="27">
        <f t="shared" si="63"/>
        <v>6172.4799056127031</v>
      </c>
      <c r="N62" s="27">
        <f t="shared" si="63"/>
        <v>2970.5075564072008</v>
      </c>
      <c r="O62" s="27">
        <f t="shared" si="63"/>
        <v>133025.20812650098</v>
      </c>
      <c r="P62" s="27">
        <f t="shared" si="63"/>
        <v>99292.740505895999</v>
      </c>
      <c r="Q62" s="27">
        <f t="shared" si="63"/>
        <v>5.7286461278279993E-2</v>
      </c>
      <c r="R62" s="27">
        <f t="shared" si="63"/>
        <v>1.3812702100000004E-2</v>
      </c>
      <c r="S62" s="27">
        <f t="shared" si="63"/>
        <v>1.762739963</v>
      </c>
      <c r="T62" s="27">
        <f t="shared" si="63"/>
        <v>6.4334652680000017</v>
      </c>
      <c r="U62" s="27">
        <f t="shared" si="63"/>
        <v>0.82708403650000017</v>
      </c>
      <c r="V62" s="27">
        <f t="shared" si="63"/>
        <v>530.39088093830003</v>
      </c>
      <c r="W62" s="27">
        <f t="shared" si="63"/>
        <v>23.506063923600003</v>
      </c>
      <c r="X62" s="27">
        <f t="shared" si="63"/>
        <v>71.364605411599996</v>
      </c>
      <c r="Y62" s="27">
        <f t="shared" si="63"/>
        <v>15.578421662599997</v>
      </c>
      <c r="Z62" s="27">
        <f t="shared" si="63"/>
        <v>0.63124735429999979</v>
      </c>
      <c r="AA62" s="27">
        <f t="shared" si="63"/>
        <v>1152.1176325166996</v>
      </c>
      <c r="AB62" s="27">
        <f t="shared" si="63"/>
        <v>28305.091004189002</v>
      </c>
      <c r="AC62" s="27">
        <f t="shared" si="63"/>
        <v>20928.462130126998</v>
      </c>
      <c r="AD62" s="27">
        <f t="shared" si="63"/>
        <v>3417.0125814991998</v>
      </c>
      <c r="AE62" s="27">
        <f t="shared" si="63"/>
        <v>85339.699866659997</v>
      </c>
      <c r="AF62" s="27">
        <f t="shared" si="63"/>
        <v>82523.142616159967</v>
      </c>
    </row>
    <row r="63" spans="1:154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10303048.338947</v>
      </c>
      <c r="C63" s="27">
        <f t="shared" ref="C63:K63" si="64">+C3+C5+C8+C9+C11+C12+C14+C15+C16+C17+C18+C19+C20+C21+C22+C23+C24+C25+C26+C28+C30+C31+C33+C34+C35+C36+C37+C39+C40+C41+C42+C43+C44+C46+C47+C49+C50</f>
        <v>1885.3905701962999</v>
      </c>
      <c r="D63" s="27">
        <f t="shared" si="64"/>
        <v>1145529.6539219997</v>
      </c>
      <c r="E63" s="27">
        <f t="shared" si="64"/>
        <v>115435.20607781</v>
      </c>
      <c r="F63" s="27">
        <f t="shared" si="64"/>
        <v>109905.02730808</v>
      </c>
      <c r="G63" s="27">
        <f t="shared" si="64"/>
        <v>2662.5086990022996</v>
      </c>
      <c r="H63" s="27">
        <f t="shared" si="64"/>
        <v>1335656.6203184</v>
      </c>
      <c r="I63" s="27">
        <f t="shared" si="64"/>
        <v>12361.894663502002</v>
      </c>
      <c r="J63" s="27">
        <f t="shared" si="64"/>
        <v>30583.270847103006</v>
      </c>
      <c r="K63" s="27">
        <f t="shared" si="64"/>
        <v>31478.189084295002</v>
      </c>
      <c r="L63" s="27">
        <f t="shared" ref="L63:AF63" si="65">+L3+L5+L8+L9+L11+L12+L14+L15+L16+L17+L18+L19+L20+L21+L22+L23+L24+L25+L26+L28+L30+L31+L33+L34+L35+L36+L37+L39+L40+L41+L42+L43+L44+L46+L47+L49+L50</f>
        <v>2295.7713399676995</v>
      </c>
      <c r="M63" s="27">
        <f t="shared" si="65"/>
        <v>4974.4853676580015</v>
      </c>
      <c r="N63" s="27">
        <f t="shared" si="65"/>
        <v>2473.8907889207003</v>
      </c>
      <c r="O63" s="27">
        <f t="shared" si="65"/>
        <v>112475.35125451001</v>
      </c>
      <c r="P63" s="27">
        <f t="shared" si="65"/>
        <v>83538.80837448001</v>
      </c>
      <c r="Q63" s="27">
        <f t="shared" si="65"/>
        <v>1.8525290943799996E-2</v>
      </c>
      <c r="R63" s="27">
        <f t="shared" si="65"/>
        <v>6.7195637000000003E-3</v>
      </c>
      <c r="S63" s="27">
        <f t="shared" si="65"/>
        <v>0.58317201269999996</v>
      </c>
      <c r="T63" s="27">
        <f t="shared" si="65"/>
        <v>0.98996947199999996</v>
      </c>
      <c r="U63" s="27">
        <f t="shared" si="65"/>
        <v>0.72394103140000021</v>
      </c>
      <c r="V63" s="27">
        <f t="shared" si="65"/>
        <v>464.60434521450003</v>
      </c>
      <c r="W63" s="27">
        <f t="shared" si="65"/>
        <v>20.390677470299995</v>
      </c>
      <c r="X63" s="27">
        <f t="shared" si="65"/>
        <v>62.045843018300005</v>
      </c>
      <c r="Y63" s="27">
        <f t="shared" si="65"/>
        <v>13.584475401599997</v>
      </c>
      <c r="Z63" s="27">
        <f t="shared" si="65"/>
        <v>0.54828912129999985</v>
      </c>
      <c r="AA63" s="27">
        <f t="shared" si="65"/>
        <v>604.5314991148</v>
      </c>
      <c r="AB63" s="27">
        <f t="shared" si="65"/>
        <v>23917.148065953006</v>
      </c>
      <c r="AC63" s="27">
        <f t="shared" si="65"/>
        <v>17066.794348833002</v>
      </c>
      <c r="AD63" s="27">
        <f t="shared" si="65"/>
        <v>2924.1703058170001</v>
      </c>
      <c r="AE63" s="27">
        <f t="shared" si="65"/>
        <v>71508.417991720009</v>
      </c>
      <c r="AF63" s="27">
        <f t="shared" si="65"/>
        <v>69363.165649399991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O63"/>
  <sheetViews>
    <sheetView zoomScale="85" zoomScaleNormal="85"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DT57" sqref="DT57"/>
    </sheetView>
  </sheetViews>
  <sheetFormatPr defaultRowHeight="14.4" x14ac:dyDescent="0.3"/>
  <cols>
    <col min="1" max="1" width="19.5546875" style="29" bestFit="1" customWidth="1"/>
    <col min="2" max="2" width="11.6640625" style="27" bestFit="1" customWidth="1"/>
    <col min="3" max="3" width="11.5546875" style="27" bestFit="1" customWidth="1"/>
    <col min="4" max="4" width="5.6640625" style="27" bestFit="1" customWidth="1"/>
    <col min="5" max="5" width="8.88671875" style="27" bestFit="1" customWidth="1"/>
    <col min="6" max="6" width="8.44140625" style="27" bestFit="1" customWidth="1"/>
    <col min="7" max="7" width="9.88671875" style="27" bestFit="1" customWidth="1"/>
    <col min="8" max="8" width="6.6640625" style="27" bestFit="1" customWidth="1"/>
    <col min="9" max="9" width="14.5546875" style="27" bestFit="1" customWidth="1"/>
    <col min="10" max="10" width="5.6640625" style="27" bestFit="1" customWidth="1"/>
    <col min="11" max="11" width="12" style="27" bestFit="1" customWidth="1"/>
    <col min="12" max="12" width="8.5546875" style="27" bestFit="1" customWidth="1"/>
    <col min="13" max="13" width="10.6640625" style="27" bestFit="1" customWidth="1"/>
    <col min="14" max="14" width="10.5546875" style="27" bestFit="1" customWidth="1"/>
    <col min="15" max="15" width="6.6640625" style="27" bestFit="1" customWidth="1"/>
    <col min="16" max="16" width="11.88671875" style="27" bestFit="1" customWidth="1"/>
    <col min="17" max="17" width="13.44140625" style="27" bestFit="1" customWidth="1"/>
    <col min="18" max="18" width="11.5546875" style="27" bestFit="1" customWidth="1"/>
    <col min="19" max="20" width="11.44140625" style="27" bestFit="1" customWidth="1"/>
    <col min="21" max="21" width="11.33203125" style="27" bestFit="1" customWidth="1"/>
    <col min="22" max="22" width="11.5546875" style="27" bestFit="1" customWidth="1"/>
    <col min="23" max="23" width="8.88671875" style="27" bestFit="1" customWidth="1"/>
    <col min="24" max="24" width="13.44140625" style="27" bestFit="1" customWidth="1"/>
    <col min="25" max="25" width="6.6640625" style="27" bestFit="1" customWidth="1"/>
    <col min="26" max="26" width="8.6640625" style="27" bestFit="1" customWidth="1"/>
    <col min="27" max="27" width="11.109375" style="27" bestFit="1" customWidth="1"/>
    <col min="28" max="28" width="13.44140625" style="27" bestFit="1" customWidth="1"/>
    <col min="29" max="29" width="13.33203125" style="27" bestFit="1" customWidth="1"/>
    <col min="30" max="30" width="10" style="27" bestFit="1" customWidth="1"/>
    <col min="31" max="31" width="10.33203125" style="27" bestFit="1" customWidth="1"/>
    <col min="32" max="32" width="12.6640625" style="27" bestFit="1" customWidth="1"/>
    <col min="33" max="33" width="10.33203125" style="27" bestFit="1" customWidth="1"/>
    <col min="34" max="34" width="11.44140625" style="27" bestFit="1" customWidth="1"/>
    <col min="35" max="35" width="11.6640625" style="27" bestFit="1" customWidth="1"/>
    <col min="36" max="36" width="12.6640625" style="27" bestFit="1" customWidth="1"/>
    <col min="37" max="37" width="15" style="27" bestFit="1" customWidth="1"/>
    <col min="38" max="38" width="14.5546875" style="27" bestFit="1" customWidth="1"/>
    <col min="39" max="39" width="13.33203125" style="27" bestFit="1" customWidth="1"/>
    <col min="40" max="40" width="14.33203125" style="27" bestFit="1" customWidth="1"/>
    <col min="41" max="41" width="7.6640625" style="27" bestFit="1" customWidth="1"/>
    <col min="42" max="42" width="6.6640625" style="27" bestFit="1" customWidth="1"/>
    <col min="43" max="43" width="9.33203125" style="27" bestFit="1" customWidth="1"/>
    <col min="44" max="44" width="6.6640625" style="27" bestFit="1" customWidth="1"/>
    <col min="45" max="45" width="10.88671875" style="27" bestFit="1" customWidth="1"/>
    <col min="46" max="46" width="11.6640625" style="27" bestFit="1" customWidth="1"/>
    <col min="47" max="47" width="7.6640625" style="27" bestFit="1" customWidth="1"/>
    <col min="48" max="48" width="11.6640625" style="27" bestFit="1" customWidth="1"/>
    <col min="49" max="49" width="10.33203125" style="27" bestFit="1" customWidth="1"/>
    <col min="50" max="50" width="6.6640625" style="27" bestFit="1" customWidth="1"/>
    <col min="51" max="51" width="9.6640625" style="27" bestFit="1" customWidth="1"/>
    <col min="52" max="52" width="15.44140625" style="27" bestFit="1" customWidth="1"/>
    <col min="53" max="53" width="8.109375" style="27" bestFit="1" customWidth="1"/>
    <col min="54" max="54" width="12.44140625" style="27" bestFit="1" customWidth="1"/>
    <col min="55" max="55" width="3.88671875" style="27" bestFit="1" customWidth="1"/>
    <col min="56" max="56" width="8.6640625" style="27" bestFit="1" customWidth="1"/>
    <col min="57" max="57" width="12.88671875" style="27" bestFit="1" customWidth="1"/>
    <col min="58" max="58" width="8.6640625" style="27" bestFit="1" customWidth="1"/>
    <col min="59" max="59" width="6.6640625" style="27" bestFit="1" customWidth="1"/>
    <col min="60" max="60" width="10.88671875" style="27" bestFit="1" customWidth="1"/>
    <col min="61" max="61" width="11.33203125" style="27" bestFit="1" customWidth="1"/>
    <col min="62" max="62" width="6.6640625" style="27" bestFit="1" customWidth="1"/>
    <col min="63" max="64" width="5.6640625" style="27" bestFit="1" customWidth="1"/>
    <col min="65" max="65" width="14.6640625" style="27" bestFit="1" customWidth="1"/>
    <col min="66" max="66" width="14.5546875" style="27" bestFit="1" customWidth="1"/>
    <col min="67" max="67" width="6.5546875" style="27" bestFit="1" customWidth="1"/>
    <col min="68" max="68" width="6" style="27" bestFit="1" customWidth="1"/>
    <col min="69" max="69" width="9.109375" style="27" customWidth="1"/>
    <col min="70" max="70" width="8.44140625" style="27" bestFit="1" customWidth="1"/>
    <col min="71" max="71" width="14.109375" style="27" bestFit="1" customWidth="1"/>
    <col min="72" max="72" width="7.6640625" style="27" bestFit="1" customWidth="1"/>
    <col min="73" max="73" width="9" style="27" bestFit="1" customWidth="1"/>
    <col min="74" max="74" width="7.109375" style="27" bestFit="1" customWidth="1"/>
    <col min="75" max="75" width="9.33203125" style="27" bestFit="1" customWidth="1"/>
    <col min="76" max="76" width="9.109375" style="27" customWidth="1"/>
    <col min="77" max="77" width="9.33203125" style="27" bestFit="1" customWidth="1"/>
    <col min="78" max="78" width="7.6640625" style="27" bestFit="1" customWidth="1"/>
    <col min="79" max="79" width="9.109375" style="27" customWidth="1"/>
    <col min="80" max="80" width="12.6640625" style="27" bestFit="1" customWidth="1"/>
    <col min="81" max="82" width="9.33203125" style="27" bestFit="1" customWidth="1"/>
    <col min="83" max="83" width="6.6640625" style="27" bestFit="1" customWidth="1"/>
    <col min="84" max="85" width="10.6640625" style="27" bestFit="1" customWidth="1"/>
    <col min="86" max="86" width="12.33203125" style="27" bestFit="1" customWidth="1"/>
    <col min="87" max="89" width="10.6640625" style="27" bestFit="1" customWidth="1"/>
    <col min="90" max="90" width="4.33203125" style="27" bestFit="1" customWidth="1"/>
    <col min="91" max="91" width="7.6640625" style="27" bestFit="1" customWidth="1"/>
    <col min="92" max="92" width="5.6640625" style="27" bestFit="1" customWidth="1"/>
    <col min="93" max="93" width="4.109375" style="27" bestFit="1" customWidth="1"/>
    <col min="94" max="94" width="6.6640625" style="27" bestFit="1" customWidth="1"/>
    <col min="95" max="95" width="5.6640625" style="27" bestFit="1" customWidth="1"/>
    <col min="96" max="96" width="5.88671875" style="27" bestFit="1" customWidth="1"/>
    <col min="97" max="97" width="12" style="27" bestFit="1" customWidth="1"/>
    <col min="98" max="98" width="5.5546875" style="27" bestFit="1" customWidth="1"/>
    <col min="99" max="99" width="3.33203125" style="27" bestFit="1" customWidth="1"/>
    <col min="100" max="100" width="7.6640625" style="27" bestFit="1" customWidth="1"/>
    <col min="101" max="101" width="11.5546875" style="27" bestFit="1" customWidth="1"/>
    <col min="102" max="102" width="9.6640625" style="27" bestFit="1" customWidth="1"/>
    <col min="103" max="104" width="7.6640625" style="27" bestFit="1" customWidth="1"/>
    <col min="105" max="105" width="5.109375" style="27" bestFit="1" customWidth="1"/>
    <col min="106" max="106" width="5.33203125" style="27" bestFit="1" customWidth="1"/>
    <col min="107" max="107" width="8.6640625" style="27" bestFit="1" customWidth="1"/>
    <col min="108" max="108" width="4.88671875" style="27" bestFit="1" customWidth="1"/>
    <col min="109" max="109" width="7.88671875" style="27" bestFit="1" customWidth="1"/>
    <col min="110" max="110" width="5.88671875" style="27" bestFit="1" customWidth="1"/>
    <col min="111" max="111" width="6" style="27" bestFit="1" customWidth="1"/>
    <col min="112" max="112" width="6.6640625" style="27" bestFit="1" customWidth="1"/>
    <col min="113" max="113" width="11.44140625" style="27" bestFit="1" customWidth="1"/>
    <col min="114" max="114" width="5.6640625" style="27" bestFit="1" customWidth="1"/>
    <col min="115" max="115" width="4.109375" style="27" bestFit="1" customWidth="1"/>
    <col min="116" max="116" width="5.6640625" style="27" bestFit="1" customWidth="1"/>
    <col min="117" max="117" width="3.88671875" style="27" bestFit="1" customWidth="1"/>
    <col min="118" max="118" width="7.6640625" style="27" bestFit="1" customWidth="1"/>
    <col min="119" max="119" width="6.6640625" style="27" bestFit="1" customWidth="1"/>
    <col min="120" max="121" width="8.6640625" style="27" bestFit="1" customWidth="1"/>
    <col min="122" max="122" width="12.88671875" style="27" bestFit="1" customWidth="1"/>
    <col min="123" max="123" width="5.33203125" style="27" bestFit="1" customWidth="1"/>
    <col min="124" max="124" width="9.6640625" style="27" bestFit="1" customWidth="1"/>
    <col min="125" max="125" width="9.33203125" style="27" bestFit="1" customWidth="1"/>
    <col min="126" max="127" width="7.6640625" style="27" bestFit="1" customWidth="1"/>
    <col min="128" max="128" width="9" style="27" bestFit="1" customWidth="1"/>
    <col min="129" max="129" width="11.44140625" style="27" bestFit="1" customWidth="1"/>
    <col min="130" max="130" width="4.88671875" style="27" bestFit="1" customWidth="1"/>
    <col min="131" max="131" width="6.6640625" style="27" bestFit="1" customWidth="1"/>
    <col min="132" max="132" width="9.33203125" style="27" bestFit="1" customWidth="1"/>
    <col min="133" max="133" width="7.6640625" style="27" bestFit="1" customWidth="1"/>
    <col min="134" max="134" width="8.44140625" style="27" bestFit="1" customWidth="1"/>
    <col min="135" max="135" width="7.6640625" style="27" bestFit="1" customWidth="1"/>
    <col min="136" max="145" width="9.109375" customWidth="1"/>
  </cols>
  <sheetData>
    <row r="1" spans="1:145" s="29" customFormat="1" x14ac:dyDescent="0.3">
      <c r="A1" s="29" t="s">
        <v>477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</row>
    <row r="2" spans="1:145" x14ac:dyDescent="0.3">
      <c r="A2" s="29" t="s">
        <v>177</v>
      </c>
      <c r="B2" s="27" t="s">
        <v>433</v>
      </c>
      <c r="C2" s="27" t="s">
        <v>434</v>
      </c>
      <c r="D2" s="27" t="s">
        <v>478</v>
      </c>
      <c r="E2" s="27" t="s">
        <v>63</v>
      </c>
      <c r="F2" s="27" t="s">
        <v>324</v>
      </c>
      <c r="G2" s="27" t="s">
        <v>178</v>
      </c>
      <c r="H2" s="27" t="s">
        <v>130</v>
      </c>
      <c r="I2" s="27" t="s">
        <v>131</v>
      </c>
      <c r="J2" s="27" t="s">
        <v>132</v>
      </c>
      <c r="K2" s="27" t="s">
        <v>435</v>
      </c>
      <c r="L2" s="27" t="s">
        <v>423</v>
      </c>
      <c r="M2" s="27" t="s">
        <v>424</v>
      </c>
      <c r="N2" s="27" t="s">
        <v>425</v>
      </c>
      <c r="O2" s="27" t="s">
        <v>479</v>
      </c>
      <c r="P2" s="27" t="s">
        <v>436</v>
      </c>
      <c r="Q2" s="27" t="s">
        <v>437</v>
      </c>
      <c r="R2" s="27" t="s">
        <v>438</v>
      </c>
      <c r="S2" s="27" t="s">
        <v>439</v>
      </c>
      <c r="T2" s="27" t="s">
        <v>440</v>
      </c>
      <c r="U2" s="27" t="s">
        <v>441</v>
      </c>
      <c r="V2" s="27" t="s">
        <v>442</v>
      </c>
      <c r="W2" s="27" t="s">
        <v>325</v>
      </c>
      <c r="X2" s="27" t="s">
        <v>179</v>
      </c>
      <c r="Y2" s="27" t="s">
        <v>133</v>
      </c>
      <c r="Z2" s="27" t="s">
        <v>443</v>
      </c>
      <c r="AA2" s="27" t="s">
        <v>382</v>
      </c>
      <c r="AB2" s="27" t="s">
        <v>338</v>
      </c>
      <c r="AC2" s="27" t="s">
        <v>339</v>
      </c>
      <c r="AD2" s="27" t="s">
        <v>444</v>
      </c>
      <c r="AE2" s="27" t="s">
        <v>59</v>
      </c>
      <c r="AF2" s="27" t="s">
        <v>445</v>
      </c>
      <c r="AG2" s="27" t="s">
        <v>446</v>
      </c>
      <c r="AH2" s="27" t="s">
        <v>447</v>
      </c>
      <c r="AI2" s="27" t="s">
        <v>340</v>
      </c>
      <c r="AJ2" s="27" t="s">
        <v>426</v>
      </c>
      <c r="AK2" s="27" t="s">
        <v>341</v>
      </c>
      <c r="AL2" s="27" t="s">
        <v>427</v>
      </c>
      <c r="AM2" s="27" t="s">
        <v>428</v>
      </c>
      <c r="AN2" s="27" t="s">
        <v>429</v>
      </c>
      <c r="AO2" s="27" t="s">
        <v>135</v>
      </c>
      <c r="AP2" s="27" t="s">
        <v>136</v>
      </c>
      <c r="AQ2" s="27" t="s">
        <v>448</v>
      </c>
      <c r="AR2" s="27" t="s">
        <v>480</v>
      </c>
      <c r="AS2" s="27" t="s">
        <v>481</v>
      </c>
      <c r="AT2" s="27" t="s">
        <v>482</v>
      </c>
      <c r="AU2" s="27" t="s">
        <v>137</v>
      </c>
      <c r="AV2" s="27" t="s">
        <v>449</v>
      </c>
      <c r="AW2" s="27" t="s">
        <v>450</v>
      </c>
      <c r="AX2" s="27" t="s">
        <v>138</v>
      </c>
      <c r="AY2" s="27" t="s">
        <v>65</v>
      </c>
      <c r="AZ2" s="27" t="s">
        <v>139</v>
      </c>
      <c r="BA2" s="27" t="s">
        <v>483</v>
      </c>
      <c r="BB2" s="27" t="s">
        <v>484</v>
      </c>
      <c r="BC2" s="27" t="s">
        <v>451</v>
      </c>
      <c r="BD2" s="27" t="s">
        <v>342</v>
      </c>
      <c r="BE2" s="27" t="s">
        <v>452</v>
      </c>
      <c r="BF2" s="27" t="s">
        <v>343</v>
      </c>
      <c r="BG2" s="27" t="s">
        <v>140</v>
      </c>
      <c r="BH2" s="27" t="s">
        <v>453</v>
      </c>
      <c r="BI2" s="27" t="s">
        <v>454</v>
      </c>
      <c r="BJ2" s="27" t="s">
        <v>141</v>
      </c>
      <c r="BK2" s="27" t="s">
        <v>142</v>
      </c>
      <c r="BL2" s="27" t="s">
        <v>485</v>
      </c>
      <c r="BM2" s="27" t="s">
        <v>344</v>
      </c>
      <c r="BN2" s="27" t="s">
        <v>345</v>
      </c>
      <c r="BO2" s="27" t="s">
        <v>143</v>
      </c>
      <c r="BP2" s="27" t="s">
        <v>486</v>
      </c>
      <c r="BQ2" s="27" t="s">
        <v>455</v>
      </c>
      <c r="BR2" s="27" t="s">
        <v>326</v>
      </c>
      <c r="BS2" s="27" t="s">
        <v>180</v>
      </c>
      <c r="BT2" s="27" t="s">
        <v>57</v>
      </c>
      <c r="BU2" s="27" t="s">
        <v>456</v>
      </c>
      <c r="BV2" s="27" t="s">
        <v>331</v>
      </c>
      <c r="BW2" s="27" t="s">
        <v>346</v>
      </c>
      <c r="BX2" s="27" t="s">
        <v>347</v>
      </c>
      <c r="BY2" s="27" t="s">
        <v>144</v>
      </c>
      <c r="BZ2" s="27" t="s">
        <v>145</v>
      </c>
      <c r="CA2" s="27" t="s">
        <v>457</v>
      </c>
      <c r="CB2" s="27" t="s">
        <v>458</v>
      </c>
      <c r="CC2" s="27" t="s">
        <v>60</v>
      </c>
      <c r="CD2" s="27" t="s">
        <v>459</v>
      </c>
      <c r="CE2" s="27" t="s">
        <v>147</v>
      </c>
      <c r="CF2" s="27" t="s">
        <v>332</v>
      </c>
      <c r="CG2" s="27" t="s">
        <v>333</v>
      </c>
      <c r="CH2" s="27" t="s">
        <v>334</v>
      </c>
      <c r="CI2" s="27" t="s">
        <v>335</v>
      </c>
      <c r="CJ2" s="27" t="s">
        <v>336</v>
      </c>
      <c r="CK2" s="27" t="s">
        <v>337</v>
      </c>
      <c r="CL2" s="27" t="s">
        <v>148</v>
      </c>
      <c r="CM2" s="27" t="s">
        <v>149</v>
      </c>
      <c r="CN2" s="27" t="s">
        <v>150</v>
      </c>
      <c r="CO2" s="27" t="s">
        <v>151</v>
      </c>
      <c r="CP2" s="27" t="s">
        <v>152</v>
      </c>
      <c r="CQ2" s="27" t="s">
        <v>153</v>
      </c>
      <c r="CR2" s="27" t="s">
        <v>154</v>
      </c>
      <c r="CS2" s="27" t="s">
        <v>460</v>
      </c>
      <c r="CT2" s="27" t="s">
        <v>348</v>
      </c>
      <c r="CU2" s="27" t="s">
        <v>155</v>
      </c>
      <c r="CV2" s="27" t="s">
        <v>54</v>
      </c>
      <c r="CW2" s="27" t="s">
        <v>461</v>
      </c>
      <c r="CX2" s="27" t="s">
        <v>462</v>
      </c>
      <c r="CY2" s="27" t="s">
        <v>53</v>
      </c>
      <c r="CZ2" s="27" t="s">
        <v>156</v>
      </c>
      <c r="DA2" s="27" t="s">
        <v>158</v>
      </c>
      <c r="DB2" s="27" t="s">
        <v>159</v>
      </c>
      <c r="DC2" s="27" t="s">
        <v>160</v>
      </c>
      <c r="DD2" s="27" t="s">
        <v>161</v>
      </c>
      <c r="DE2" s="27" t="s">
        <v>162</v>
      </c>
      <c r="DF2" s="27" t="s">
        <v>163</v>
      </c>
      <c r="DG2" s="27" t="s">
        <v>164</v>
      </c>
      <c r="DH2" s="27" t="s">
        <v>165</v>
      </c>
      <c r="DI2" s="27" t="s">
        <v>487</v>
      </c>
      <c r="DJ2" s="27" t="s">
        <v>488</v>
      </c>
      <c r="DK2" s="27" t="s">
        <v>166</v>
      </c>
      <c r="DL2" s="27" t="s">
        <v>167</v>
      </c>
      <c r="DM2" s="27" t="s">
        <v>168</v>
      </c>
      <c r="DN2" s="27" t="s">
        <v>463</v>
      </c>
      <c r="DO2" s="27" t="s">
        <v>61</v>
      </c>
      <c r="DP2" s="27" t="s">
        <v>464</v>
      </c>
      <c r="DQ2" s="27" t="s">
        <v>489</v>
      </c>
      <c r="DR2" s="27" t="s">
        <v>490</v>
      </c>
      <c r="DS2" s="27" t="s">
        <v>170</v>
      </c>
      <c r="DT2" s="27" t="s">
        <v>465</v>
      </c>
      <c r="DU2" s="27" t="s">
        <v>491</v>
      </c>
      <c r="DV2" s="27" t="s">
        <v>171</v>
      </c>
      <c r="DW2" s="27" t="s">
        <v>349</v>
      </c>
      <c r="DX2" s="27" t="s">
        <v>328</v>
      </c>
      <c r="DY2" s="27" t="s">
        <v>492</v>
      </c>
      <c r="DZ2" s="27" t="s">
        <v>172</v>
      </c>
      <c r="EA2" s="27" t="s">
        <v>173</v>
      </c>
      <c r="EB2" s="27" t="s">
        <v>174</v>
      </c>
      <c r="EC2" s="27" t="s">
        <v>175</v>
      </c>
      <c r="ED2" s="27" t="s">
        <v>493</v>
      </c>
      <c r="EE2" s="27" t="s">
        <v>329</v>
      </c>
    </row>
    <row r="3" spans="1:145" x14ac:dyDescent="0.3">
      <c r="A3" s="29" t="s">
        <v>0</v>
      </c>
      <c r="B3" s="27">
        <v>2.5926717570500002</v>
      </c>
      <c r="C3" s="27">
        <v>8.0817002009600003</v>
      </c>
      <c r="D3" s="27">
        <v>64.438514237999996</v>
      </c>
      <c r="E3" s="27">
        <v>640.99430297699996</v>
      </c>
      <c r="F3" s="27">
        <v>58.936057875800003</v>
      </c>
      <c r="G3" s="27">
        <v>58.935781712299999</v>
      </c>
      <c r="H3" s="27">
        <v>640.98594141299998</v>
      </c>
      <c r="I3" s="27">
        <v>640.98785091699995</v>
      </c>
      <c r="J3" s="27">
        <v>223.38660148299999</v>
      </c>
      <c r="K3" s="27">
        <v>2.4387020708699998</v>
      </c>
      <c r="L3" s="27">
        <v>0.165446811542</v>
      </c>
      <c r="M3" s="27">
        <v>8.2722104047799998E-3</v>
      </c>
      <c r="N3" s="27">
        <v>0.157171800986</v>
      </c>
      <c r="O3" s="27">
        <v>1262.49499995</v>
      </c>
      <c r="P3" s="27">
        <v>1.15248680083</v>
      </c>
      <c r="Q3" s="27">
        <v>1262.4991634400001</v>
      </c>
      <c r="R3" s="27">
        <v>0.66464328496400005</v>
      </c>
      <c r="S3" s="27">
        <v>0.405081342924</v>
      </c>
      <c r="T3" s="27">
        <v>1.1527031892399999</v>
      </c>
      <c r="U3" s="27">
        <v>0.34474354277699998</v>
      </c>
      <c r="V3" s="27">
        <v>3286.32695027</v>
      </c>
      <c r="W3" s="27">
        <v>218.867019615</v>
      </c>
      <c r="X3" s="27">
        <v>218.871847629</v>
      </c>
      <c r="Y3" s="27">
        <v>2004.6165787800001</v>
      </c>
      <c r="Z3" s="27">
        <v>2004.6174619799999</v>
      </c>
      <c r="AA3" s="27">
        <v>8.6317079367199999E-4</v>
      </c>
      <c r="AB3" s="27">
        <v>1.20844958492E-4</v>
      </c>
      <c r="AC3" s="27">
        <v>7.4233069677399996E-4</v>
      </c>
      <c r="AD3" s="27">
        <v>0.80504227019100005</v>
      </c>
      <c r="AE3" s="27">
        <v>527713.53123800003</v>
      </c>
      <c r="AF3" s="27">
        <v>40969159.5427</v>
      </c>
      <c r="AG3" s="27">
        <v>527924.49035700003</v>
      </c>
      <c r="AH3" s="27">
        <v>1.93946360345E-2</v>
      </c>
      <c r="AI3" s="27">
        <v>225.836898617</v>
      </c>
      <c r="AJ3" s="27">
        <v>1567.7287040199999</v>
      </c>
      <c r="AK3" s="27">
        <v>248.497501223</v>
      </c>
      <c r="AL3" s="27">
        <v>9.3161758453099992</v>
      </c>
      <c r="AM3" s="27">
        <v>682.12271197200005</v>
      </c>
      <c r="AN3" s="27">
        <v>89.357479154000004</v>
      </c>
      <c r="AO3" s="27">
        <v>3714.0773082000001</v>
      </c>
      <c r="AP3" s="27">
        <v>1047.83735224</v>
      </c>
      <c r="AQ3" s="27">
        <v>602.62593298000002</v>
      </c>
      <c r="AR3" s="27">
        <v>1429.1654542000001</v>
      </c>
      <c r="AS3" s="27">
        <v>905.18680309800004</v>
      </c>
      <c r="AT3" s="27">
        <v>905.21591261699996</v>
      </c>
      <c r="AU3" s="27">
        <v>3485.4174909899998</v>
      </c>
      <c r="AV3" s="27">
        <v>4.6293115535</v>
      </c>
      <c r="AW3" s="27">
        <v>5.3384146044599996</v>
      </c>
      <c r="AX3" s="27">
        <v>859.29186253399996</v>
      </c>
      <c r="AY3" s="27">
        <v>859.29124022300005</v>
      </c>
      <c r="AZ3" s="27">
        <v>859.279515231</v>
      </c>
      <c r="BA3" s="27">
        <v>1201.67555586</v>
      </c>
      <c r="BB3" s="27">
        <v>1201.70530764</v>
      </c>
      <c r="BC3" s="27">
        <v>7.1084940525800002E-3</v>
      </c>
      <c r="BD3" s="27">
        <v>6.60180813487E-4</v>
      </c>
      <c r="BE3" s="27">
        <v>6.6022586282400003E-4</v>
      </c>
      <c r="BF3" s="27">
        <v>7.1080858910299999E-3</v>
      </c>
      <c r="BG3" s="27">
        <v>926.28220517099999</v>
      </c>
      <c r="BH3" s="27">
        <v>926.24494867700002</v>
      </c>
      <c r="BI3" s="27">
        <v>0.44523091059100001</v>
      </c>
      <c r="BJ3" s="27">
        <v>1691.4228156700001</v>
      </c>
      <c r="BK3" s="27">
        <v>27.012289565100001</v>
      </c>
      <c r="BL3" s="27">
        <v>63.2128113339</v>
      </c>
      <c r="BM3" s="27">
        <v>0.24447264991199999</v>
      </c>
      <c r="BN3" s="27">
        <v>0.43461822949099999</v>
      </c>
      <c r="BO3" s="27">
        <v>64.928756149500003</v>
      </c>
      <c r="BP3" s="27">
        <v>0</v>
      </c>
      <c r="BQ3" s="27">
        <v>1202.9209222500001</v>
      </c>
      <c r="BR3" s="27">
        <v>114.456001601</v>
      </c>
      <c r="BS3" s="27">
        <v>114.454462433</v>
      </c>
      <c r="BT3" s="27">
        <v>2215.2228153199999</v>
      </c>
      <c r="BU3" s="27">
        <v>2215.20562969</v>
      </c>
      <c r="BV3" s="27">
        <v>0.14656525669000001</v>
      </c>
      <c r="BW3" s="27">
        <v>2.4916122006100001E-2</v>
      </c>
      <c r="BX3" s="27">
        <v>0.12164959365899999</v>
      </c>
      <c r="BY3" s="27">
        <v>103516.79545000001</v>
      </c>
      <c r="BZ3" s="27">
        <v>11342.2019096</v>
      </c>
      <c r="CA3" s="27">
        <v>11341.7472416</v>
      </c>
      <c r="CB3" s="27">
        <v>38835.462204800002</v>
      </c>
      <c r="CC3" s="27">
        <v>115780.66935500001</v>
      </c>
      <c r="CD3" s="27">
        <v>103512.65758699999</v>
      </c>
      <c r="CE3" s="27">
        <v>2178.3454275099998</v>
      </c>
      <c r="CF3" s="27">
        <v>19.948644455499998</v>
      </c>
      <c r="CG3" s="27">
        <v>0.66458341709199997</v>
      </c>
      <c r="CH3" s="27">
        <v>2.3473817610899999</v>
      </c>
      <c r="CI3" s="27">
        <v>0.80505367583300003</v>
      </c>
      <c r="CJ3" s="27">
        <v>1.9394060835000001E-2</v>
      </c>
      <c r="CK3" s="27">
        <v>21.794567170899999</v>
      </c>
      <c r="CL3" s="27">
        <v>4.8504639418000002</v>
      </c>
      <c r="CM3" s="27">
        <v>25271.7042612</v>
      </c>
      <c r="CN3" s="27">
        <v>25.897342046199999</v>
      </c>
      <c r="CO3" s="27">
        <v>6.6396841887700004</v>
      </c>
      <c r="CP3" s="27">
        <v>1766.27424931</v>
      </c>
      <c r="CQ3" s="27">
        <v>105.514056494</v>
      </c>
      <c r="CR3" s="27">
        <v>0</v>
      </c>
      <c r="CS3" s="27">
        <v>11.772643413400001</v>
      </c>
      <c r="CT3" s="27">
        <v>3.8069099607599998E-5</v>
      </c>
      <c r="CU3" s="27">
        <v>1.9782997635099999</v>
      </c>
      <c r="CV3" s="27">
        <v>7873.9221085199997</v>
      </c>
      <c r="CW3" s="27">
        <v>410.78919271400002</v>
      </c>
      <c r="CX3" s="27">
        <v>128.82268642099999</v>
      </c>
      <c r="CY3" s="27">
        <v>3938.0171521000002</v>
      </c>
      <c r="CZ3" s="27">
        <v>3935.9236454799998</v>
      </c>
      <c r="DA3" s="27">
        <v>2.8519952666099999</v>
      </c>
      <c r="DB3" s="27">
        <v>0.67909173324399996</v>
      </c>
      <c r="DC3" s="27">
        <v>377.62752478200002</v>
      </c>
      <c r="DD3" s="27">
        <v>3.9516496965400001</v>
      </c>
      <c r="DE3" s="27">
        <v>263.11834884199999</v>
      </c>
      <c r="DF3" s="27">
        <v>34.560468634300001</v>
      </c>
      <c r="DG3" s="27">
        <v>11.6365064162</v>
      </c>
      <c r="DH3" s="27">
        <v>1212.54125015</v>
      </c>
      <c r="DI3" s="27">
        <v>48.041692712</v>
      </c>
      <c r="DJ3" s="27">
        <v>235.26356825299999</v>
      </c>
      <c r="DK3" s="27">
        <v>11.6703346617</v>
      </c>
      <c r="DL3" s="27">
        <v>107.388323013</v>
      </c>
      <c r="DM3" s="27">
        <v>0.97412866657899999</v>
      </c>
      <c r="DN3" s="27">
        <v>5.73362323996</v>
      </c>
      <c r="DO3" s="27">
        <v>681.33730409700001</v>
      </c>
      <c r="DP3" s="27">
        <v>681.33603568700005</v>
      </c>
      <c r="DQ3" s="27">
        <v>37.346864256800004</v>
      </c>
      <c r="DR3" s="27">
        <v>37.3450814722</v>
      </c>
      <c r="DS3" s="27">
        <v>5.6265998267199997</v>
      </c>
      <c r="DT3" s="27">
        <v>858.81325279999999</v>
      </c>
      <c r="DU3" s="27">
        <v>59575.601936500003</v>
      </c>
      <c r="DV3" s="27">
        <v>6710.92929981</v>
      </c>
      <c r="DW3" s="27">
        <v>5378.6677927399996</v>
      </c>
      <c r="DX3" s="27">
        <v>5378.7889077700002</v>
      </c>
      <c r="DY3" s="27">
        <v>1196.1107980500001</v>
      </c>
      <c r="DZ3" s="27">
        <v>0</v>
      </c>
      <c r="EA3" s="27">
        <v>615.17499018499996</v>
      </c>
      <c r="EB3" s="27">
        <v>56663.952266699998</v>
      </c>
      <c r="EC3" s="27">
        <v>8417.2611385599994</v>
      </c>
      <c r="ED3" s="27">
        <v>3327.8104195599999</v>
      </c>
      <c r="EE3" s="27">
        <v>3327.9181083200001</v>
      </c>
      <c r="EF3" s="40"/>
      <c r="EG3" s="40"/>
      <c r="EH3" s="40"/>
      <c r="EI3" s="40"/>
      <c r="EJ3" s="40"/>
      <c r="EK3" s="40"/>
      <c r="EL3" s="40"/>
      <c r="EM3" s="40"/>
      <c r="EN3" s="40"/>
      <c r="EO3" s="40"/>
    </row>
    <row r="4" spans="1:145" x14ac:dyDescent="0.3">
      <c r="A4" s="29" t="s">
        <v>2</v>
      </c>
      <c r="B4" s="27">
        <v>1.7828395368200001</v>
      </c>
      <c r="C4" s="27">
        <v>5.20746568686</v>
      </c>
      <c r="D4" s="27">
        <v>47.825184823299999</v>
      </c>
      <c r="E4" s="27">
        <v>423.569432543</v>
      </c>
      <c r="F4" s="27">
        <v>43.252357557899998</v>
      </c>
      <c r="G4" s="27">
        <v>43.252340287899997</v>
      </c>
      <c r="H4" s="27">
        <v>423.56662440600002</v>
      </c>
      <c r="I4" s="27">
        <v>423.56812745600001</v>
      </c>
      <c r="J4" s="27">
        <v>155.42654367899999</v>
      </c>
      <c r="K4" s="27">
        <v>1.6235670092300001</v>
      </c>
      <c r="L4" s="27">
        <v>0.14832893811799999</v>
      </c>
      <c r="M4" s="27">
        <v>7.4163959645099998E-3</v>
      </c>
      <c r="N4" s="27">
        <v>0.14091153688999999</v>
      </c>
      <c r="O4" s="27">
        <v>833.985388382</v>
      </c>
      <c r="P4" s="27">
        <v>0.70230371371800004</v>
      </c>
      <c r="Q4" s="27">
        <v>833.98597072099994</v>
      </c>
      <c r="R4" s="27">
        <v>0.41527793432100002</v>
      </c>
      <c r="S4" s="27">
        <v>0.25246638586199999</v>
      </c>
      <c r="T4" s="27">
        <v>0.76755018518499996</v>
      </c>
      <c r="U4" s="27">
        <v>0.21924035219400001</v>
      </c>
      <c r="V4" s="27">
        <v>2164.3469032200001</v>
      </c>
      <c r="W4" s="27">
        <v>109.10719146700001</v>
      </c>
      <c r="X4" s="27">
        <v>109.109364063</v>
      </c>
      <c r="Y4" s="27">
        <v>1749.6533344899999</v>
      </c>
      <c r="Z4" s="27">
        <v>1749.65370871</v>
      </c>
      <c r="AA4" s="27">
        <v>7.6984069142499998E-4</v>
      </c>
      <c r="AB4" s="27">
        <v>1.0777725534099999E-4</v>
      </c>
      <c r="AC4" s="27">
        <v>6.6205987604599995E-4</v>
      </c>
      <c r="AD4" s="27">
        <v>0.484326313914</v>
      </c>
      <c r="AE4" s="27">
        <v>407652.35342</v>
      </c>
      <c r="AF4" s="27">
        <v>33665162.016199999</v>
      </c>
      <c r="AG4" s="27">
        <v>407815.59418499999</v>
      </c>
      <c r="AH4" s="27">
        <v>1.18166737492E-2</v>
      </c>
      <c r="AI4" s="27">
        <v>139.41611891599999</v>
      </c>
      <c r="AJ4" s="27">
        <v>970.54556687800005</v>
      </c>
      <c r="AK4" s="27">
        <v>148.60864133999999</v>
      </c>
      <c r="AL4" s="27">
        <v>6.4945326973700004</v>
      </c>
      <c r="AM4" s="27">
        <v>409.16701002000002</v>
      </c>
      <c r="AN4" s="27">
        <v>68.407294848800007</v>
      </c>
      <c r="AO4" s="27">
        <v>2453.2953725000002</v>
      </c>
      <c r="AP4" s="27">
        <v>658.35961806900002</v>
      </c>
      <c r="AQ4" s="27">
        <v>701.18740326399995</v>
      </c>
      <c r="AR4" s="27">
        <v>891.47231173099999</v>
      </c>
      <c r="AS4" s="27">
        <v>599.92455714100004</v>
      </c>
      <c r="AT4" s="27">
        <v>599.94324507800002</v>
      </c>
      <c r="AU4" s="27">
        <v>2981.4437476500002</v>
      </c>
      <c r="AV4" s="27">
        <v>2.9856191076799998</v>
      </c>
      <c r="AW4" s="27">
        <v>3.5915174586099998</v>
      </c>
      <c r="AX4" s="27">
        <v>657.61433370899999</v>
      </c>
      <c r="AY4" s="27">
        <v>657.61217923000004</v>
      </c>
      <c r="AZ4" s="27">
        <v>657.60511242999996</v>
      </c>
      <c r="BA4" s="27">
        <v>940.34572469199998</v>
      </c>
      <c r="BB4" s="27">
        <v>940.36846581500004</v>
      </c>
      <c r="BC4" s="27">
        <v>6.47817836026E-3</v>
      </c>
      <c r="BD4" s="27">
        <v>5.9866745392500001E-4</v>
      </c>
      <c r="BE4" s="27">
        <v>5.9871159954199996E-4</v>
      </c>
      <c r="BF4" s="27">
        <v>6.4777899965499999E-3</v>
      </c>
      <c r="BG4" s="27">
        <v>703.67771363300005</v>
      </c>
      <c r="BH4" s="27">
        <v>703.64906589999998</v>
      </c>
      <c r="BI4" s="27">
        <v>0.29474763303000001</v>
      </c>
      <c r="BJ4" s="27">
        <v>1203.3328220000001</v>
      </c>
      <c r="BK4" s="27">
        <v>22.284663759299999</v>
      </c>
      <c r="BL4" s="27">
        <v>47.837376622199997</v>
      </c>
      <c r="BM4" s="27">
        <v>0.169211471143</v>
      </c>
      <c r="BN4" s="27">
        <v>0.30082079888300001</v>
      </c>
      <c r="BO4" s="27">
        <v>53.953674710100003</v>
      </c>
      <c r="BP4" s="27">
        <v>0</v>
      </c>
      <c r="BQ4" s="27">
        <v>922.11794543200006</v>
      </c>
      <c r="BR4" s="27">
        <v>81.719640439100004</v>
      </c>
      <c r="BS4" s="27">
        <v>81.718930876800002</v>
      </c>
      <c r="BT4" s="27">
        <v>1883.2032174399999</v>
      </c>
      <c r="BU4" s="27">
        <v>1883.18851614</v>
      </c>
      <c r="BV4" s="27">
        <v>0.122644685472</v>
      </c>
      <c r="BW4" s="27">
        <v>2.0849538642299999E-2</v>
      </c>
      <c r="BX4" s="27">
        <v>0.101794783955</v>
      </c>
      <c r="BY4" s="27">
        <v>77790.650576100001</v>
      </c>
      <c r="BZ4" s="27">
        <v>9465.3686645899998</v>
      </c>
      <c r="CA4" s="27">
        <v>9464.9828730900008</v>
      </c>
      <c r="CB4" s="27">
        <v>27031.470029299999</v>
      </c>
      <c r="CC4" s="27">
        <v>87956.198294500005</v>
      </c>
      <c r="CD4" s="27">
        <v>77787.548059099994</v>
      </c>
      <c r="CE4" s="27">
        <v>1410.8003688599999</v>
      </c>
      <c r="CF4" s="27">
        <v>13.1345435969</v>
      </c>
      <c r="CG4" s="27">
        <v>0.41524333480699999</v>
      </c>
      <c r="CH4" s="27">
        <v>1.46866068903</v>
      </c>
      <c r="CI4" s="27">
        <v>0.48433185668700002</v>
      </c>
      <c r="CJ4" s="27">
        <v>1.18163286961E-2</v>
      </c>
      <c r="CK4" s="27">
        <v>14.3348710919</v>
      </c>
      <c r="CL4" s="27">
        <v>3.08942264597</v>
      </c>
      <c r="CM4" s="27">
        <v>18230.4339851</v>
      </c>
      <c r="CN4" s="27">
        <v>16.292339610599999</v>
      </c>
      <c r="CO4" s="27">
        <v>4.1160554725100003</v>
      </c>
      <c r="CP4" s="27">
        <v>1091.69360921</v>
      </c>
      <c r="CQ4" s="27">
        <v>69.880817092800001</v>
      </c>
      <c r="CR4" s="27">
        <v>0</v>
      </c>
      <c r="CS4" s="27">
        <v>7.8398767708300001</v>
      </c>
      <c r="CT4" s="27">
        <v>3.2915360435899998E-5</v>
      </c>
      <c r="CU4" s="27">
        <v>1.51920014131</v>
      </c>
      <c r="CV4" s="27">
        <v>5200.3519879599999</v>
      </c>
      <c r="CW4" s="27">
        <v>270.54105492299999</v>
      </c>
      <c r="CX4" s="27">
        <v>103.702850158</v>
      </c>
      <c r="CY4" s="27">
        <v>2510.0328076599999</v>
      </c>
      <c r="CZ4" s="27">
        <v>2690.3218233399998</v>
      </c>
      <c r="DA4" s="27">
        <v>2.0251059656399999</v>
      </c>
      <c r="DB4" s="27">
        <v>0.470032247151</v>
      </c>
      <c r="DC4" s="27">
        <v>247.556385578</v>
      </c>
      <c r="DD4" s="27">
        <v>2.85323607644</v>
      </c>
      <c r="DE4" s="27">
        <v>171.80093833000001</v>
      </c>
      <c r="DF4" s="27">
        <v>23.676791616100001</v>
      </c>
      <c r="DG4" s="27">
        <v>8.0509808672199998</v>
      </c>
      <c r="DH4" s="27">
        <v>779.07556528099997</v>
      </c>
      <c r="DI4" s="27">
        <v>33.172559057500003</v>
      </c>
      <c r="DJ4" s="27">
        <v>180.21155541300001</v>
      </c>
      <c r="DK4" s="27">
        <v>6.95300252995</v>
      </c>
      <c r="DL4" s="27">
        <v>80.469973544799998</v>
      </c>
      <c r="DM4" s="27">
        <v>0.61985647724600001</v>
      </c>
      <c r="DN4" s="27">
        <v>3.6687127483299999</v>
      </c>
      <c r="DO4" s="27">
        <v>376.418921399</v>
      </c>
      <c r="DP4" s="27">
        <v>376.41963805900002</v>
      </c>
      <c r="DQ4" s="27">
        <v>22.5794674363</v>
      </c>
      <c r="DR4" s="27">
        <v>22.578431803400001</v>
      </c>
      <c r="DS4" s="27">
        <v>4.3207768673200002</v>
      </c>
      <c r="DT4" s="27">
        <v>691.35515083099995</v>
      </c>
      <c r="DU4" s="27">
        <v>42474.249604800003</v>
      </c>
      <c r="DV4" s="27">
        <v>4763.8226704799999</v>
      </c>
      <c r="DW4" s="27">
        <v>3875.4237021700001</v>
      </c>
      <c r="DX4" s="27">
        <v>3875.5098616800001</v>
      </c>
      <c r="DY4" s="27">
        <v>866.69912018000002</v>
      </c>
      <c r="DZ4" s="27">
        <v>0</v>
      </c>
      <c r="EA4" s="27">
        <v>450.16971057400002</v>
      </c>
      <c r="EB4" s="27">
        <v>40146.634758400003</v>
      </c>
      <c r="EC4" s="27">
        <v>5563.1302081499998</v>
      </c>
      <c r="ED4" s="27">
        <v>2224.1713895600001</v>
      </c>
      <c r="EE4" s="27">
        <v>2224.24065531</v>
      </c>
      <c r="EF4" s="40"/>
      <c r="EG4" s="40"/>
      <c r="EH4" s="40"/>
      <c r="EI4" s="40"/>
      <c r="EJ4" s="40"/>
      <c r="EK4" s="40"/>
      <c r="EL4" s="40"/>
      <c r="EM4" s="40"/>
      <c r="EN4" s="40"/>
      <c r="EO4" s="40"/>
    </row>
    <row r="5" spans="1:145" x14ac:dyDescent="0.3">
      <c r="A5" s="29" t="s">
        <v>3</v>
      </c>
      <c r="B5" s="27">
        <v>1.5831306710699999</v>
      </c>
      <c r="C5" s="27">
        <v>4.36956300665</v>
      </c>
      <c r="D5" s="27">
        <v>36.713050542300003</v>
      </c>
      <c r="E5" s="27">
        <v>351.87527994499999</v>
      </c>
      <c r="F5" s="27">
        <v>37.712613344399998</v>
      </c>
      <c r="G5" s="27">
        <v>37.712757826000001</v>
      </c>
      <c r="H5" s="27">
        <v>351.87258010800002</v>
      </c>
      <c r="I5" s="27">
        <v>351.87371122399998</v>
      </c>
      <c r="J5" s="27">
        <v>137.20206483000001</v>
      </c>
      <c r="K5" s="27">
        <v>1.48675321986</v>
      </c>
      <c r="L5" s="27">
        <v>8.5569191611599996E-2</v>
      </c>
      <c r="M5" s="27">
        <v>4.2784283326600002E-3</v>
      </c>
      <c r="N5" s="27">
        <v>8.1290419247499995E-2</v>
      </c>
      <c r="O5" s="27">
        <v>641.31309730500004</v>
      </c>
      <c r="P5" s="27">
        <v>0.70475187789299998</v>
      </c>
      <c r="Q5" s="27">
        <v>641.31525566599998</v>
      </c>
      <c r="R5" s="27">
        <v>0.35564286568100001</v>
      </c>
      <c r="S5" s="27">
        <v>0.202193618071</v>
      </c>
      <c r="T5" s="27">
        <v>0.54939652266500005</v>
      </c>
      <c r="U5" s="27">
        <v>0.16312869339300001</v>
      </c>
      <c r="V5" s="27">
        <v>1611.3320706</v>
      </c>
      <c r="W5" s="27">
        <v>91.249074789800005</v>
      </c>
      <c r="X5" s="27">
        <v>91.251438348500002</v>
      </c>
      <c r="Y5" s="27">
        <v>1267.14845102</v>
      </c>
      <c r="Z5" s="27">
        <v>1267.14928629</v>
      </c>
      <c r="AA5" s="27">
        <v>4.4726453022400002E-4</v>
      </c>
      <c r="AB5" s="27">
        <v>6.2617628360399995E-5</v>
      </c>
      <c r="AC5" s="27">
        <v>3.8465039473799999E-4</v>
      </c>
      <c r="AD5" s="27">
        <v>0.46776739249999999</v>
      </c>
      <c r="AE5" s="27">
        <v>256701.60477100001</v>
      </c>
      <c r="AF5" s="27">
        <v>23328521.612500001</v>
      </c>
      <c r="AG5" s="27">
        <v>256804.381937</v>
      </c>
      <c r="AH5" s="27">
        <v>1.08510159054E-2</v>
      </c>
      <c r="AI5" s="27">
        <v>166.70190451799999</v>
      </c>
      <c r="AJ5" s="27">
        <v>1218.2320243500001</v>
      </c>
      <c r="AK5" s="27">
        <v>167.228954759</v>
      </c>
      <c r="AL5" s="27">
        <v>6.7986657280299996</v>
      </c>
      <c r="AM5" s="27">
        <v>459.70222401199999</v>
      </c>
      <c r="AN5" s="27">
        <v>65.032565092900001</v>
      </c>
      <c r="AO5" s="27">
        <v>2062.0839027900001</v>
      </c>
      <c r="AP5" s="27">
        <v>520.45686712199995</v>
      </c>
      <c r="AQ5" s="27">
        <v>239.97693620699999</v>
      </c>
      <c r="AR5" s="27">
        <v>736.37594015499997</v>
      </c>
      <c r="AS5" s="27">
        <v>403.32667772500002</v>
      </c>
      <c r="AT5" s="27">
        <v>403.33905455299998</v>
      </c>
      <c r="AU5" s="27">
        <v>1489.1838735900001</v>
      </c>
      <c r="AV5" s="27">
        <v>2.8187420079400001</v>
      </c>
      <c r="AW5" s="27">
        <v>3.22082327113</v>
      </c>
      <c r="AX5" s="27">
        <v>541.62312266499998</v>
      </c>
      <c r="AY5" s="27">
        <v>541.62378904100001</v>
      </c>
      <c r="AZ5" s="27">
        <v>541.61550662399998</v>
      </c>
      <c r="BA5" s="27">
        <v>526.52295105999997</v>
      </c>
      <c r="BB5" s="27">
        <v>526.53632674400001</v>
      </c>
      <c r="BC5" s="27">
        <v>3.5169767406400001E-3</v>
      </c>
      <c r="BD5" s="27">
        <v>3.3115370181399997E-4</v>
      </c>
      <c r="BE5" s="27">
        <v>3.3117520153999998E-4</v>
      </c>
      <c r="BF5" s="27">
        <v>3.5167150703100001E-3</v>
      </c>
      <c r="BG5" s="27">
        <v>586.64715142900002</v>
      </c>
      <c r="BH5" s="27">
        <v>586.62501785300003</v>
      </c>
      <c r="BI5" s="27">
        <v>0.214119907971</v>
      </c>
      <c r="BJ5" s="27">
        <v>743.00163181300002</v>
      </c>
      <c r="BK5" s="27">
        <v>15.5767048904</v>
      </c>
      <c r="BL5" s="27">
        <v>46.229185669000003</v>
      </c>
      <c r="BM5" s="27">
        <v>0.122514076384</v>
      </c>
      <c r="BN5" s="27">
        <v>0.21780289737899999</v>
      </c>
      <c r="BO5" s="27">
        <v>34.550791198600002</v>
      </c>
      <c r="BP5" s="27">
        <v>0</v>
      </c>
      <c r="BQ5" s="27">
        <v>574.13435254199999</v>
      </c>
      <c r="BR5" s="27">
        <v>68.169279943000006</v>
      </c>
      <c r="BS5" s="27">
        <v>68.168286397900005</v>
      </c>
      <c r="BT5" s="27">
        <v>1094.7592656500001</v>
      </c>
      <c r="BU5" s="27">
        <v>1094.75668634</v>
      </c>
      <c r="BV5" s="27">
        <v>8.4264311340799994E-2</v>
      </c>
      <c r="BW5" s="27">
        <v>1.43249180563E-2</v>
      </c>
      <c r="BX5" s="27">
        <v>6.9939016692999997E-2</v>
      </c>
      <c r="BY5" s="27">
        <v>65317.584515800001</v>
      </c>
      <c r="BZ5" s="27">
        <v>7426.6396351000003</v>
      </c>
      <c r="CA5" s="27">
        <v>7426.3429633300002</v>
      </c>
      <c r="CB5" s="27">
        <v>18481.9420255</v>
      </c>
      <c r="CC5" s="27">
        <v>73327.927276300004</v>
      </c>
      <c r="CD5" s="27">
        <v>65314.968979700003</v>
      </c>
      <c r="CE5" s="27">
        <v>1118.94972628</v>
      </c>
      <c r="CF5" s="27">
        <v>11.769483698</v>
      </c>
      <c r="CG5" s="27">
        <v>0.35561104933799997</v>
      </c>
      <c r="CH5" s="27">
        <v>1.2841135018000001</v>
      </c>
      <c r="CI5" s="27">
        <v>0.46777329572600002</v>
      </c>
      <c r="CJ5" s="27">
        <v>1.08506358829E-2</v>
      </c>
      <c r="CK5" s="27">
        <v>12.5415549028</v>
      </c>
      <c r="CL5" s="27">
        <v>2.7596027426899998</v>
      </c>
      <c r="CM5" s="27">
        <v>11554.340823</v>
      </c>
      <c r="CN5" s="27">
        <v>15.2249383007</v>
      </c>
      <c r="CO5" s="27">
        <v>4.3760332373799997</v>
      </c>
      <c r="CP5" s="27">
        <v>1315.03176151</v>
      </c>
      <c r="CQ5" s="27">
        <v>52.637157213800002</v>
      </c>
      <c r="CR5" s="27">
        <v>0</v>
      </c>
      <c r="CS5" s="27">
        <v>6.7639619670400002</v>
      </c>
      <c r="CT5" s="27">
        <v>2.1534457488900001E-5</v>
      </c>
      <c r="CU5" s="27">
        <v>1.31655572553</v>
      </c>
      <c r="CV5" s="27">
        <v>4582.9393077499999</v>
      </c>
      <c r="CW5" s="27">
        <v>201.41395018599999</v>
      </c>
      <c r="CX5" s="27">
        <v>68.652908841699997</v>
      </c>
      <c r="CY5" s="27">
        <v>2567.6269150899998</v>
      </c>
      <c r="CZ5" s="27">
        <v>2015.2916672700001</v>
      </c>
      <c r="DA5" s="27">
        <v>1.58578020934</v>
      </c>
      <c r="DB5" s="27">
        <v>0.34031647197499998</v>
      </c>
      <c r="DC5" s="27">
        <v>193.115316691</v>
      </c>
      <c r="DD5" s="27">
        <v>2.5886862402899999</v>
      </c>
      <c r="DE5" s="27">
        <v>153.86002959999999</v>
      </c>
      <c r="DF5" s="27">
        <v>20.242352390699999</v>
      </c>
      <c r="DG5" s="27">
        <v>7.8962922609500001</v>
      </c>
      <c r="DH5" s="27">
        <v>715.26313070000003</v>
      </c>
      <c r="DI5" s="27">
        <v>28.625453546399999</v>
      </c>
      <c r="DJ5" s="27">
        <v>138.755075164</v>
      </c>
      <c r="DK5" s="27">
        <v>7.3100326646999996</v>
      </c>
      <c r="DL5" s="27">
        <v>73.605410916099999</v>
      </c>
      <c r="DM5" s="27">
        <v>0.53685317578299996</v>
      </c>
      <c r="DN5" s="27">
        <v>3.51660914616</v>
      </c>
      <c r="DO5" s="27">
        <v>363.07423492300001</v>
      </c>
      <c r="DP5" s="27">
        <v>363.07229622099999</v>
      </c>
      <c r="DQ5" s="27">
        <v>19.0170535134</v>
      </c>
      <c r="DR5" s="27">
        <v>19.016220557400001</v>
      </c>
      <c r="DS5" s="27">
        <v>4.2691382427400004</v>
      </c>
      <c r="DT5" s="27">
        <v>457.68528241400003</v>
      </c>
      <c r="DU5" s="27">
        <v>28266.187299599998</v>
      </c>
      <c r="DV5" s="27">
        <v>2950.8779285800001</v>
      </c>
      <c r="DW5" s="27">
        <v>2324.9543711000001</v>
      </c>
      <c r="DX5" s="27">
        <v>2325.00700018</v>
      </c>
      <c r="DY5" s="27">
        <v>516.31067888699999</v>
      </c>
      <c r="DZ5" s="27">
        <v>0</v>
      </c>
      <c r="EA5" s="27">
        <v>286.26053704499998</v>
      </c>
      <c r="EB5" s="27">
        <v>26531.196719200001</v>
      </c>
      <c r="EC5" s="27">
        <v>3787.62412941</v>
      </c>
      <c r="ED5" s="27">
        <v>1477.12743714</v>
      </c>
      <c r="EE5" s="27">
        <v>1477.17448992</v>
      </c>
      <c r="EF5" s="40"/>
      <c r="EG5" s="40"/>
      <c r="EH5" s="40"/>
      <c r="EI5" s="40"/>
      <c r="EJ5" s="40"/>
      <c r="EK5" s="40"/>
      <c r="EL5" s="40"/>
      <c r="EM5" s="40"/>
      <c r="EN5" s="40"/>
      <c r="EO5" s="40"/>
    </row>
    <row r="6" spans="1:145" x14ac:dyDescent="0.3">
      <c r="A6" s="29" t="s">
        <v>4</v>
      </c>
      <c r="B6" s="27">
        <v>24.0119073772</v>
      </c>
      <c r="C6" s="27">
        <v>91.589122330899997</v>
      </c>
      <c r="D6" s="27">
        <v>113.435998173</v>
      </c>
      <c r="E6" s="27">
        <v>1073.71011305</v>
      </c>
      <c r="F6" s="27">
        <v>97.396261892200002</v>
      </c>
      <c r="G6" s="27">
        <v>97.396313063799994</v>
      </c>
      <c r="H6" s="27">
        <v>1073.6945616400001</v>
      </c>
      <c r="I6" s="27">
        <v>1073.69777383</v>
      </c>
      <c r="J6" s="27">
        <v>400.23986108899999</v>
      </c>
      <c r="K6" s="27">
        <v>21.3945712877</v>
      </c>
      <c r="L6" s="27">
        <v>0.186762276393</v>
      </c>
      <c r="M6" s="27">
        <v>9.3379891888400006E-3</v>
      </c>
      <c r="N6" s="27">
        <v>0.17742231619099999</v>
      </c>
      <c r="O6" s="27">
        <v>2582.3572161500001</v>
      </c>
      <c r="P6" s="27">
        <v>10.197740318499999</v>
      </c>
      <c r="Q6" s="27">
        <v>2582.3666282099998</v>
      </c>
      <c r="R6" s="27">
        <v>12.9632221947</v>
      </c>
      <c r="S6" s="27">
        <v>7.88556770904</v>
      </c>
      <c r="T6" s="27">
        <v>32.671647480700003</v>
      </c>
      <c r="U6" s="27">
        <v>7.6851078233400001</v>
      </c>
      <c r="V6" s="27">
        <v>14399.786827399999</v>
      </c>
      <c r="W6" s="27">
        <v>284.95399276799998</v>
      </c>
      <c r="X6" s="27">
        <v>284.96087679499999</v>
      </c>
      <c r="Y6" s="27">
        <v>5923.6201522000001</v>
      </c>
      <c r="Z6" s="27">
        <v>5923.6210220000003</v>
      </c>
      <c r="AA6" s="27">
        <v>5.8476723712400001E-2</v>
      </c>
      <c r="AB6" s="27">
        <v>8.1866524275199994E-3</v>
      </c>
      <c r="AC6" s="27">
        <v>5.0289331325199998E-2</v>
      </c>
      <c r="AD6" s="27">
        <v>8.42893010453</v>
      </c>
      <c r="AE6" s="27">
        <v>971515.56182399997</v>
      </c>
      <c r="AF6" s="27">
        <v>190823964.18200001</v>
      </c>
      <c r="AG6" s="27">
        <v>971904.70479500003</v>
      </c>
      <c r="AH6" s="27">
        <v>0.31307984495800001</v>
      </c>
      <c r="AI6" s="27">
        <v>135.409974611</v>
      </c>
      <c r="AJ6" s="27">
        <v>1554.78384181</v>
      </c>
      <c r="AK6" s="27">
        <v>351.28568723199999</v>
      </c>
      <c r="AL6" s="27">
        <v>12.2011911381</v>
      </c>
      <c r="AM6" s="27">
        <v>963.015190727</v>
      </c>
      <c r="AN6" s="27">
        <v>113.483438658</v>
      </c>
      <c r="AO6" s="27">
        <v>6914.2940486199996</v>
      </c>
      <c r="AP6" s="27">
        <v>2089.7707397600002</v>
      </c>
      <c r="AQ6" s="27">
        <v>3094.39626778</v>
      </c>
      <c r="AR6" s="27">
        <v>2723.87724824</v>
      </c>
      <c r="AS6" s="27">
        <v>2004.12851441</v>
      </c>
      <c r="AT6" s="27">
        <v>2004.1913963</v>
      </c>
      <c r="AU6" s="27">
        <v>8998.0791076299993</v>
      </c>
      <c r="AV6" s="27">
        <v>38.232975461000002</v>
      </c>
      <c r="AW6" s="27">
        <v>48.054374518800003</v>
      </c>
      <c r="AX6" s="27">
        <v>1627.9355302199999</v>
      </c>
      <c r="AY6" s="27">
        <v>1627.9429673699999</v>
      </c>
      <c r="AZ6" s="27">
        <v>1627.9134711500001</v>
      </c>
      <c r="BA6" s="27">
        <v>2837.9393921400001</v>
      </c>
      <c r="BB6" s="27">
        <v>2838.0076196599998</v>
      </c>
      <c r="BC6" s="27">
        <v>2.75848891444E-2</v>
      </c>
      <c r="BD6" s="27">
        <v>7.8884219637499996E-3</v>
      </c>
      <c r="BE6" s="27">
        <v>7.8888936933399992E-3</v>
      </c>
      <c r="BF6" s="27">
        <v>2.7583105609899999E-2</v>
      </c>
      <c r="BG6" s="27">
        <v>2195.0429234899998</v>
      </c>
      <c r="BH6" s="27">
        <v>2194.9555517200001</v>
      </c>
      <c r="BI6" s="27">
        <v>12.3127219435</v>
      </c>
      <c r="BJ6" s="27">
        <v>3261.8562012299999</v>
      </c>
      <c r="BK6" s="27">
        <v>48.275436449799997</v>
      </c>
      <c r="BL6" s="27">
        <v>109.37571649</v>
      </c>
      <c r="BM6" s="27">
        <v>9.5687430251100007</v>
      </c>
      <c r="BN6" s="27">
        <v>17.0111082588</v>
      </c>
      <c r="BO6" s="27">
        <v>126.542964111</v>
      </c>
      <c r="BP6" s="27">
        <v>0</v>
      </c>
      <c r="BQ6" s="27">
        <v>5941.7424891800001</v>
      </c>
      <c r="BR6" s="27">
        <v>204.41075614100001</v>
      </c>
      <c r="BS6" s="27">
        <v>204.40954961099999</v>
      </c>
      <c r="BT6" s="27">
        <v>13667.4773972</v>
      </c>
      <c r="BU6" s="27">
        <v>13667.376261699999</v>
      </c>
      <c r="BV6" s="27">
        <v>10.563774087900001</v>
      </c>
      <c r="BW6" s="27">
        <v>1.7958118306999999</v>
      </c>
      <c r="BX6" s="27">
        <v>8.7677954110300007</v>
      </c>
      <c r="BY6" s="27">
        <v>245859.191724</v>
      </c>
      <c r="BZ6" s="27">
        <v>26326.184779800002</v>
      </c>
      <c r="CA6" s="27">
        <v>26325.121958</v>
      </c>
      <c r="CB6" s="27">
        <v>84268.499791800001</v>
      </c>
      <c r="CC6" s="27">
        <v>274369.450381</v>
      </c>
      <c r="CD6" s="27">
        <v>245849.352529</v>
      </c>
      <c r="CE6" s="27">
        <v>4100.2358253499997</v>
      </c>
      <c r="CF6" s="27">
        <v>183.67196798699999</v>
      </c>
      <c r="CG6" s="27">
        <v>12.9620431154</v>
      </c>
      <c r="CH6" s="27">
        <v>38.078685423800003</v>
      </c>
      <c r="CI6" s="27">
        <v>8.4290083081299993</v>
      </c>
      <c r="CJ6" s="27">
        <v>0.31306756719000001</v>
      </c>
      <c r="CK6" s="27">
        <v>234.557241382</v>
      </c>
      <c r="CL6" s="27">
        <v>10.4619217537</v>
      </c>
      <c r="CM6" s="27">
        <v>57992.586888999998</v>
      </c>
      <c r="CN6" s="27">
        <v>42.579410807599999</v>
      </c>
      <c r="CO6" s="27">
        <v>9.13155005542</v>
      </c>
      <c r="CP6" s="27">
        <v>1807.2138154100001</v>
      </c>
      <c r="CQ6" s="27">
        <v>1197.25169179</v>
      </c>
      <c r="CR6" s="27">
        <v>0</v>
      </c>
      <c r="CS6" s="27">
        <v>116.969003241</v>
      </c>
      <c r="CT6" s="27">
        <v>3.3281732124599999E-3</v>
      </c>
      <c r="CU6" s="27">
        <v>5.8647261754200004</v>
      </c>
      <c r="CV6" s="27">
        <v>22283.951192199998</v>
      </c>
      <c r="CW6" s="27">
        <v>5493.2993461300002</v>
      </c>
      <c r="CX6" s="27">
        <v>1758.18526772</v>
      </c>
      <c r="CY6" s="27">
        <v>11073.2092178</v>
      </c>
      <c r="CZ6" s="27">
        <v>11210.8440845</v>
      </c>
      <c r="DA6" s="27">
        <v>18.237651485400001</v>
      </c>
      <c r="DB6" s="27">
        <v>7.7318622665700003</v>
      </c>
      <c r="DC6" s="27">
        <v>4082.4359455399999</v>
      </c>
      <c r="DD6" s="27">
        <v>18.7688816615</v>
      </c>
      <c r="DE6" s="27">
        <v>843.80763844000001</v>
      </c>
      <c r="DF6" s="27">
        <v>43.344932432599997</v>
      </c>
      <c r="DG6" s="27">
        <v>14.6330660077</v>
      </c>
      <c r="DH6" s="27">
        <v>2818.3173327300001</v>
      </c>
      <c r="DI6" s="27">
        <v>88.2409058665</v>
      </c>
      <c r="DJ6" s="27">
        <v>544.49320698199995</v>
      </c>
      <c r="DK6" s="27">
        <v>16.345396744199999</v>
      </c>
      <c r="DL6" s="27">
        <v>131.32006295900001</v>
      </c>
      <c r="DM6" s="27">
        <v>5.9368603075099999</v>
      </c>
      <c r="DN6" s="27">
        <v>45.2749457659</v>
      </c>
      <c r="DO6" s="27">
        <v>1722.43767467</v>
      </c>
      <c r="DP6" s="27">
        <v>1722.4373265300001</v>
      </c>
      <c r="DQ6" s="27">
        <v>68.378383585099996</v>
      </c>
      <c r="DR6" s="27">
        <v>68.375012324799997</v>
      </c>
      <c r="DS6" s="27">
        <v>9.6443658193000008</v>
      </c>
      <c r="DT6" s="27">
        <v>3857.9382936500001</v>
      </c>
      <c r="DU6" s="27">
        <v>132995.54214800001</v>
      </c>
      <c r="DV6" s="27">
        <v>15481.0568728</v>
      </c>
      <c r="DW6" s="27">
        <v>12713.649464599999</v>
      </c>
      <c r="DX6" s="27">
        <v>12713.922759900001</v>
      </c>
      <c r="DY6" s="27">
        <v>2833.4394017999998</v>
      </c>
      <c r="DZ6" s="27">
        <v>0</v>
      </c>
      <c r="EA6" s="27">
        <v>1279.64433517</v>
      </c>
      <c r="EB6" s="27">
        <v>124804.426389</v>
      </c>
      <c r="EC6" s="27">
        <v>18525.660156999998</v>
      </c>
      <c r="ED6" s="27">
        <v>7388.5874070899999</v>
      </c>
      <c r="EE6" s="27">
        <v>7388.8250063400001</v>
      </c>
      <c r="EF6" s="40"/>
      <c r="EG6" s="40"/>
      <c r="EH6" s="40"/>
      <c r="EI6" s="40"/>
      <c r="EJ6" s="40"/>
      <c r="EK6" s="40"/>
      <c r="EL6" s="40"/>
      <c r="EM6" s="40"/>
      <c r="EN6" s="40"/>
      <c r="EO6" s="40"/>
    </row>
    <row r="7" spans="1:145" x14ac:dyDescent="0.3">
      <c r="A7" s="29" t="s">
        <v>5</v>
      </c>
      <c r="B7" s="27">
        <v>1.81781689217</v>
      </c>
      <c r="C7" s="27">
        <v>6.0920723385000004</v>
      </c>
      <c r="D7" s="27">
        <v>57.503642145000001</v>
      </c>
      <c r="E7" s="27">
        <v>485.60051395800002</v>
      </c>
      <c r="F7" s="27">
        <v>40.176929542499998</v>
      </c>
      <c r="G7" s="27">
        <v>40.177097971599999</v>
      </c>
      <c r="H7" s="27">
        <v>485.59639461299997</v>
      </c>
      <c r="I7" s="27">
        <v>485.59788824200001</v>
      </c>
      <c r="J7" s="27">
        <v>151.18644893499999</v>
      </c>
      <c r="K7" s="27">
        <v>1.6542308028199999</v>
      </c>
      <c r="L7" s="27">
        <v>0.123248377952</v>
      </c>
      <c r="M7" s="27">
        <v>6.1624611563800002E-3</v>
      </c>
      <c r="N7" s="27">
        <v>0.117086305078</v>
      </c>
      <c r="O7" s="27">
        <v>1091.2513066900001</v>
      </c>
      <c r="P7" s="27">
        <v>0.74076468231000003</v>
      </c>
      <c r="Q7" s="27">
        <v>1091.25353698</v>
      </c>
      <c r="R7" s="27">
        <v>0.60152309405600002</v>
      </c>
      <c r="S7" s="27">
        <v>0.37419538181599998</v>
      </c>
      <c r="T7" s="27">
        <v>1.3121043590499999</v>
      </c>
      <c r="U7" s="27">
        <v>0.34549529620000002</v>
      </c>
      <c r="V7" s="27">
        <v>2262.8337671899999</v>
      </c>
      <c r="W7" s="27">
        <v>150.426349491</v>
      </c>
      <c r="X7" s="27">
        <v>150.430251903</v>
      </c>
      <c r="Y7" s="27">
        <v>1596.54183085</v>
      </c>
      <c r="Z7" s="27">
        <v>1596.5420307700001</v>
      </c>
      <c r="AA7" s="27">
        <v>6.4316678515300004E-4</v>
      </c>
      <c r="AB7" s="27">
        <v>9.0044202931599998E-5</v>
      </c>
      <c r="AC7" s="27">
        <v>5.5312164927000002E-4</v>
      </c>
      <c r="AD7" s="27">
        <v>0.55265028335900002</v>
      </c>
      <c r="AE7" s="27">
        <v>406755.77620700002</v>
      </c>
      <c r="AF7" s="27">
        <v>28440313.4212</v>
      </c>
      <c r="AG7" s="27">
        <v>406918.53735599999</v>
      </c>
      <c r="AH7" s="27">
        <v>1.58103887029E-2</v>
      </c>
      <c r="AI7" s="27">
        <v>110.90276769800001</v>
      </c>
      <c r="AJ7" s="27">
        <v>773.56972935700003</v>
      </c>
      <c r="AK7" s="27">
        <v>120.894331988</v>
      </c>
      <c r="AL7" s="27">
        <v>4.7751395418699998</v>
      </c>
      <c r="AM7" s="27">
        <v>332.13313285599997</v>
      </c>
      <c r="AN7" s="27">
        <v>43.958213327899998</v>
      </c>
      <c r="AO7" s="27">
        <v>2887.3458300399998</v>
      </c>
      <c r="AP7" s="27">
        <v>837.96652743000004</v>
      </c>
      <c r="AQ7" s="27">
        <v>472.27676479000002</v>
      </c>
      <c r="AR7" s="27">
        <v>1054.7856869100001</v>
      </c>
      <c r="AS7" s="27">
        <v>653.30988120400002</v>
      </c>
      <c r="AT7" s="27">
        <v>653.33049294199998</v>
      </c>
      <c r="AU7" s="27">
        <v>2207.5467180199998</v>
      </c>
      <c r="AV7" s="27">
        <v>3.0330337207800002</v>
      </c>
      <c r="AW7" s="27">
        <v>3.6781060160000001</v>
      </c>
      <c r="AX7" s="27">
        <v>586.298299327</v>
      </c>
      <c r="AY7" s="27">
        <v>586.29925350200006</v>
      </c>
      <c r="AZ7" s="27">
        <v>586.29001915200001</v>
      </c>
      <c r="BA7" s="27">
        <v>821.93775764999998</v>
      </c>
      <c r="BB7" s="27">
        <v>821.95757703000004</v>
      </c>
      <c r="BC7" s="27">
        <v>5.4730818627900003E-3</v>
      </c>
      <c r="BD7" s="27">
        <v>5.0326861962800003E-4</v>
      </c>
      <c r="BE7" s="27">
        <v>5.0331108503799996E-4</v>
      </c>
      <c r="BF7" s="27">
        <v>5.4727195912500004E-3</v>
      </c>
      <c r="BG7" s="27">
        <v>628.40564228799997</v>
      </c>
      <c r="BH7" s="27">
        <v>628.38053134100005</v>
      </c>
      <c r="BI7" s="27">
        <v>0.49859629863799998</v>
      </c>
      <c r="BJ7" s="27">
        <v>1017.64135966</v>
      </c>
      <c r="BK7" s="27">
        <v>19.985647455500001</v>
      </c>
      <c r="BL7" s="27">
        <v>38.145414724200002</v>
      </c>
      <c r="BM7" s="27">
        <v>0.16916307296899999</v>
      </c>
      <c r="BN7" s="27">
        <v>0.30073452513799998</v>
      </c>
      <c r="BO7" s="27">
        <v>60.146024913700003</v>
      </c>
      <c r="BP7" s="27">
        <v>0</v>
      </c>
      <c r="BQ7" s="27">
        <v>1048.56158727</v>
      </c>
      <c r="BR7" s="27">
        <v>83.342535146299994</v>
      </c>
      <c r="BS7" s="27">
        <v>83.341308614100001</v>
      </c>
      <c r="BT7" s="27">
        <v>1689.64096191</v>
      </c>
      <c r="BU7" s="27">
        <v>1689.6225203700001</v>
      </c>
      <c r="BV7" s="27">
        <v>0.10076470491</v>
      </c>
      <c r="BW7" s="27">
        <v>1.7129969634799999E-2</v>
      </c>
      <c r="BX7" s="27">
        <v>8.3634357818700003E-2</v>
      </c>
      <c r="BY7" s="27">
        <v>70290.037720799999</v>
      </c>
      <c r="BZ7" s="27">
        <v>7632.2534200099999</v>
      </c>
      <c r="CA7" s="27">
        <v>7631.9498040099998</v>
      </c>
      <c r="CB7" s="27">
        <v>27288.496987999999</v>
      </c>
      <c r="CC7" s="27">
        <v>78547.572256200001</v>
      </c>
      <c r="CD7" s="27">
        <v>70287.205971699994</v>
      </c>
      <c r="CE7" s="27">
        <v>1618.07692004</v>
      </c>
      <c r="CF7" s="27">
        <v>13.7704112061</v>
      </c>
      <c r="CG7" s="27">
        <v>0.60147028364300004</v>
      </c>
      <c r="CH7" s="27">
        <v>1.9589318153399999</v>
      </c>
      <c r="CI7" s="27">
        <v>0.55265787238800002</v>
      </c>
      <c r="CJ7" s="27">
        <v>1.5809966205400001E-2</v>
      </c>
      <c r="CK7" s="27">
        <v>15.9330046774</v>
      </c>
      <c r="CL7" s="27">
        <v>3.3983159201799999</v>
      </c>
      <c r="CM7" s="27">
        <v>17112.585352900001</v>
      </c>
      <c r="CN7" s="27">
        <v>18.0287664184</v>
      </c>
      <c r="CO7" s="27">
        <v>3.6245514972000001</v>
      </c>
      <c r="CP7" s="27">
        <v>1020.38259563</v>
      </c>
      <c r="CQ7" s="27">
        <v>75.452116330500004</v>
      </c>
      <c r="CR7" s="27">
        <v>0</v>
      </c>
      <c r="CS7" s="27">
        <v>8.4306068753600005</v>
      </c>
      <c r="CT7" s="27">
        <v>2.6306625012400002E-5</v>
      </c>
      <c r="CU7" s="27">
        <v>1.34559233879</v>
      </c>
      <c r="CV7" s="27">
        <v>5302.6640798400003</v>
      </c>
      <c r="CW7" s="27">
        <v>282.85467319700001</v>
      </c>
      <c r="CX7" s="27">
        <v>91.657150893099995</v>
      </c>
      <c r="CY7" s="27">
        <v>2572.10766242</v>
      </c>
      <c r="CZ7" s="27">
        <v>2730.5685872899999</v>
      </c>
      <c r="DA7" s="27">
        <v>2.1544332487000002</v>
      </c>
      <c r="DB7" s="27">
        <v>0.46989739827900001</v>
      </c>
      <c r="DC7" s="27">
        <v>262.70161277599999</v>
      </c>
      <c r="DD7" s="27">
        <v>2.3535018593800001</v>
      </c>
      <c r="DE7" s="27">
        <v>191.696231571</v>
      </c>
      <c r="DF7" s="27">
        <v>26.635682333999998</v>
      </c>
      <c r="DG7" s="27">
        <v>7.4173733836700002</v>
      </c>
      <c r="DH7" s="27">
        <v>885.63562206400002</v>
      </c>
      <c r="DI7" s="27">
        <v>33.929280070300003</v>
      </c>
      <c r="DJ7" s="27">
        <v>160.41233027300001</v>
      </c>
      <c r="DK7" s="27">
        <v>6.6093756366100003</v>
      </c>
      <c r="DL7" s="27">
        <v>63.642880623300002</v>
      </c>
      <c r="DM7" s="27">
        <v>0.65288507555399999</v>
      </c>
      <c r="DN7" s="27">
        <v>3.6830809664399999</v>
      </c>
      <c r="DO7" s="27">
        <v>500.13193421800003</v>
      </c>
      <c r="DP7" s="27">
        <v>500.130270188</v>
      </c>
      <c r="DQ7" s="27">
        <v>29.241416939200001</v>
      </c>
      <c r="DR7" s="27">
        <v>29.240003784300001</v>
      </c>
      <c r="DS7" s="27">
        <v>3.2972407607399998</v>
      </c>
      <c r="DT7" s="27">
        <v>611.046978782</v>
      </c>
      <c r="DU7" s="27">
        <v>41899.275533300002</v>
      </c>
      <c r="DV7" s="27">
        <v>4632.17950724</v>
      </c>
      <c r="DW7" s="27">
        <v>3639.4619433299999</v>
      </c>
      <c r="DX7" s="27">
        <v>3639.5406853300001</v>
      </c>
      <c r="DY7" s="27">
        <v>794.27316254599998</v>
      </c>
      <c r="DZ7" s="27">
        <v>0</v>
      </c>
      <c r="EA7" s="27">
        <v>384.99247513900002</v>
      </c>
      <c r="EB7" s="27">
        <v>39588.886434300002</v>
      </c>
      <c r="EC7" s="27">
        <v>6191.1824167000004</v>
      </c>
      <c r="ED7" s="27">
        <v>2397.3469864600002</v>
      </c>
      <c r="EE7" s="27">
        <v>2397.4214877200002</v>
      </c>
      <c r="EF7" s="40"/>
      <c r="EG7" s="40"/>
      <c r="EH7" s="40"/>
      <c r="EI7" s="40"/>
      <c r="EJ7" s="40"/>
      <c r="EK7" s="40"/>
      <c r="EL7" s="40"/>
      <c r="EM7" s="40"/>
      <c r="EN7" s="40"/>
      <c r="EO7" s="40"/>
    </row>
    <row r="8" spans="1:145" x14ac:dyDescent="0.3">
      <c r="A8" s="29" t="s">
        <v>6</v>
      </c>
      <c r="B8" s="27">
        <v>0.64612897833899996</v>
      </c>
      <c r="C8" s="27">
        <v>2.3433621802500002</v>
      </c>
      <c r="D8" s="27">
        <v>30.661521086400001</v>
      </c>
      <c r="E8" s="27">
        <v>200.787261653</v>
      </c>
      <c r="F8" s="27">
        <v>15.8755245956</v>
      </c>
      <c r="G8" s="27">
        <v>15.875645410000001</v>
      </c>
      <c r="H8" s="27">
        <v>200.78534355100001</v>
      </c>
      <c r="I8" s="27">
        <v>200.786010081</v>
      </c>
      <c r="J8" s="27">
        <v>51.0413991912</v>
      </c>
      <c r="K8" s="27">
        <v>0.56723108683400003</v>
      </c>
      <c r="L8" s="27">
        <v>7.45598328901E-2</v>
      </c>
      <c r="M8" s="27">
        <v>3.7280357251899998E-3</v>
      </c>
      <c r="N8" s="27">
        <v>7.0832845767399996E-2</v>
      </c>
      <c r="O8" s="27">
        <v>479.43531993099998</v>
      </c>
      <c r="P8" s="27">
        <v>0.23381464529400001</v>
      </c>
      <c r="Q8" s="27">
        <v>479.43614446100003</v>
      </c>
      <c r="R8" s="27">
        <v>0.25086852876400001</v>
      </c>
      <c r="S8" s="27">
        <v>0.160612152885</v>
      </c>
      <c r="T8" s="27">
        <v>0.61569806249199999</v>
      </c>
      <c r="U8" s="27">
        <v>0.15529675827</v>
      </c>
      <c r="V8" s="27">
        <v>790.02474879199997</v>
      </c>
      <c r="W8" s="27">
        <v>79.541525762899994</v>
      </c>
      <c r="X8" s="27">
        <v>79.542745676500004</v>
      </c>
      <c r="Y8" s="27">
        <v>717.73359467</v>
      </c>
      <c r="Z8" s="27">
        <v>717.73397971899999</v>
      </c>
      <c r="AA8" s="27">
        <v>3.8798224587999999E-4</v>
      </c>
      <c r="AB8" s="27">
        <v>5.4318723725900001E-5</v>
      </c>
      <c r="AC8" s="27">
        <v>3.3367105604199999E-4</v>
      </c>
      <c r="AD8" s="27">
        <v>0.188934931034</v>
      </c>
      <c r="AE8" s="27">
        <v>171808.04349099999</v>
      </c>
      <c r="AF8" s="27">
        <v>14333443.607799999</v>
      </c>
      <c r="AG8" s="27">
        <v>171876.68053899999</v>
      </c>
      <c r="AH8" s="27">
        <v>6.14618958112E-3</v>
      </c>
      <c r="AI8" s="27">
        <v>22.949390281500001</v>
      </c>
      <c r="AJ8" s="27">
        <v>158.35506985699999</v>
      </c>
      <c r="AK8" s="27">
        <v>24.088420966200001</v>
      </c>
      <c r="AL8" s="27">
        <v>1.0492500413400001</v>
      </c>
      <c r="AM8" s="27">
        <v>66.358672395300005</v>
      </c>
      <c r="AN8" s="27">
        <v>14.057105398099999</v>
      </c>
      <c r="AO8" s="27">
        <v>1214.8668579499999</v>
      </c>
      <c r="AP8" s="27">
        <v>351.764137898</v>
      </c>
      <c r="AQ8" s="27">
        <v>152.70352698299999</v>
      </c>
      <c r="AR8" s="27">
        <v>378.93348533800003</v>
      </c>
      <c r="AS8" s="27">
        <v>276.90117834699998</v>
      </c>
      <c r="AT8" s="27">
        <v>276.910263133</v>
      </c>
      <c r="AU8" s="27">
        <v>1056.3743616899999</v>
      </c>
      <c r="AV8" s="27">
        <v>1.00072484281</v>
      </c>
      <c r="AW8" s="27">
        <v>1.2963080490000001</v>
      </c>
      <c r="AX8" s="27">
        <v>220.39021462900001</v>
      </c>
      <c r="AY8" s="27">
        <v>220.388600677</v>
      </c>
      <c r="AZ8" s="27">
        <v>220.38717140399999</v>
      </c>
      <c r="BA8" s="27">
        <v>381.65665795400002</v>
      </c>
      <c r="BB8" s="27">
        <v>381.66481109400002</v>
      </c>
      <c r="BC8" s="27">
        <v>3.4282176390800002E-3</v>
      </c>
      <c r="BD8" s="27">
        <v>3.1203433848600001E-4</v>
      </c>
      <c r="BE8" s="27">
        <v>3.1204454086999997E-4</v>
      </c>
      <c r="BF8" s="27">
        <v>3.42796892306E-3</v>
      </c>
      <c r="BG8" s="27">
        <v>207.12343410599999</v>
      </c>
      <c r="BH8" s="27">
        <v>207.11561822300001</v>
      </c>
      <c r="BI8" s="27">
        <v>0.23229265764099999</v>
      </c>
      <c r="BJ8" s="27">
        <v>478.458814566</v>
      </c>
      <c r="BK8" s="27">
        <v>10.2071768264</v>
      </c>
      <c r="BL8" s="27">
        <v>10.7244876238</v>
      </c>
      <c r="BM8" s="27">
        <v>6.53459454218E-2</v>
      </c>
      <c r="BN8" s="27">
        <v>0.116170569563</v>
      </c>
      <c r="BO8" s="27">
        <v>37.568677701200002</v>
      </c>
      <c r="BP8" s="27">
        <v>0</v>
      </c>
      <c r="BQ8" s="27">
        <v>457.36759368700001</v>
      </c>
      <c r="BR8" s="27">
        <v>32.043591126800003</v>
      </c>
      <c r="BS8" s="27">
        <v>32.043144280699998</v>
      </c>
      <c r="BT8" s="27">
        <v>880.82328140899995</v>
      </c>
      <c r="BU8" s="27">
        <v>880.82351470399999</v>
      </c>
      <c r="BV8" s="27">
        <v>5.4278141003999997E-2</v>
      </c>
      <c r="BW8" s="27">
        <v>9.2272244788099995E-3</v>
      </c>
      <c r="BX8" s="27">
        <v>4.5050536789799998E-2</v>
      </c>
      <c r="BY8" s="27">
        <v>22856.056638499998</v>
      </c>
      <c r="BZ8" s="27">
        <v>2827.2475893000001</v>
      </c>
      <c r="CA8" s="27">
        <v>2827.1358493500002</v>
      </c>
      <c r="CB8" s="27">
        <v>11450.3551451</v>
      </c>
      <c r="CC8" s="27">
        <v>25889.382935500002</v>
      </c>
      <c r="CD8" s="27">
        <v>22855.148889</v>
      </c>
      <c r="CE8" s="27">
        <v>663.38553972399995</v>
      </c>
      <c r="CF8" s="27">
        <v>4.8955981690000003</v>
      </c>
      <c r="CG8" s="27">
        <v>0.25084649252800001</v>
      </c>
      <c r="CH8" s="27">
        <v>0.78196740013099997</v>
      </c>
      <c r="CI8" s="27">
        <v>0.188936049946</v>
      </c>
      <c r="CJ8" s="27">
        <v>6.1459872378799999E-3</v>
      </c>
      <c r="CK8" s="27">
        <v>5.9021634693299996</v>
      </c>
      <c r="CL8" s="27">
        <v>1.1830050463099999</v>
      </c>
      <c r="CM8" s="27">
        <v>7276.3607196599996</v>
      </c>
      <c r="CN8" s="27">
        <v>6.1950893759400003</v>
      </c>
      <c r="CO8" s="27">
        <v>0.90331594701499995</v>
      </c>
      <c r="CP8" s="27">
        <v>277.36299537000002</v>
      </c>
      <c r="CQ8" s="27">
        <v>27.184438183000001</v>
      </c>
      <c r="CR8" s="27">
        <v>0</v>
      </c>
      <c r="CS8" s="27">
        <v>3.1424318578700001</v>
      </c>
      <c r="CT8" s="27">
        <v>1.45596036645E-5</v>
      </c>
      <c r="CU8" s="27">
        <v>0.45479393107499999</v>
      </c>
      <c r="CV8" s="27">
        <v>1877.14381624</v>
      </c>
      <c r="CW8" s="27">
        <v>98.750919167099994</v>
      </c>
      <c r="CX8" s="27">
        <v>46.356619143099998</v>
      </c>
      <c r="CY8" s="27">
        <v>843.55409099400003</v>
      </c>
      <c r="CZ8" s="27">
        <v>1033.5835132</v>
      </c>
      <c r="DA8" s="27">
        <v>0.81101631519700002</v>
      </c>
      <c r="DB8" s="27">
        <v>0.18151658757899999</v>
      </c>
      <c r="DC8" s="27">
        <v>93.351763785599999</v>
      </c>
      <c r="DD8" s="27">
        <v>0.72992461546200005</v>
      </c>
      <c r="DE8" s="27">
        <v>72.089223758000003</v>
      </c>
      <c r="DF8" s="27">
        <v>9.9931905626899997</v>
      </c>
      <c r="DG8" s="27">
        <v>2.2902955881599998</v>
      </c>
      <c r="DH8" s="27">
        <v>325.83204936200002</v>
      </c>
      <c r="DI8" s="27">
        <v>12.0320279083</v>
      </c>
      <c r="DJ8" s="27">
        <v>56.526589900499999</v>
      </c>
      <c r="DK8" s="27">
        <v>1.7570656814300001</v>
      </c>
      <c r="DL8" s="27">
        <v>23.063733508799999</v>
      </c>
      <c r="DM8" s="27">
        <v>0.219047292979</v>
      </c>
      <c r="DN8" s="27">
        <v>1.18506451367</v>
      </c>
      <c r="DO8" s="27">
        <v>266.92107331599999</v>
      </c>
      <c r="DP8" s="27">
        <v>266.92152508999999</v>
      </c>
      <c r="DQ8" s="27">
        <v>11.3102459187</v>
      </c>
      <c r="DR8" s="27">
        <v>11.3096889328</v>
      </c>
      <c r="DS8" s="27">
        <v>0.88149916749000001</v>
      </c>
      <c r="DT8" s="27">
        <v>309.05502594299998</v>
      </c>
      <c r="DU8" s="27">
        <v>17888.916648099999</v>
      </c>
      <c r="DV8" s="27">
        <v>2025.73632198</v>
      </c>
      <c r="DW8" s="27">
        <v>1590.4506347700001</v>
      </c>
      <c r="DX8" s="27">
        <v>1590.48499384</v>
      </c>
      <c r="DY8" s="27">
        <v>343.497416703</v>
      </c>
      <c r="DZ8" s="27">
        <v>0</v>
      </c>
      <c r="EA8" s="27">
        <v>181.11021057599999</v>
      </c>
      <c r="EB8" s="27">
        <v>16834.010394699999</v>
      </c>
      <c r="EC8" s="27">
        <v>2576.0076492100002</v>
      </c>
      <c r="ED8" s="27">
        <v>1020.4775455</v>
      </c>
      <c r="EE8" s="27">
        <v>1020.50988631</v>
      </c>
      <c r="EF8" s="40"/>
      <c r="EG8" s="40"/>
      <c r="EH8" s="40"/>
      <c r="EI8" s="40"/>
      <c r="EJ8" s="40"/>
      <c r="EK8" s="40"/>
      <c r="EL8" s="40"/>
      <c r="EM8" s="40"/>
      <c r="EN8" s="40"/>
      <c r="EO8" s="40"/>
    </row>
    <row r="9" spans="1:145" x14ac:dyDescent="0.3">
      <c r="A9" s="29" t="s">
        <v>7</v>
      </c>
      <c r="B9" s="27">
        <v>0.318004739536</v>
      </c>
      <c r="C9" s="27">
        <v>1.1254282405</v>
      </c>
      <c r="D9" s="27">
        <v>12.1625478984</v>
      </c>
      <c r="E9" s="27">
        <v>91.300954849700005</v>
      </c>
      <c r="F9" s="27">
        <v>7.13801313967</v>
      </c>
      <c r="G9" s="27">
        <v>7.1379501576399997</v>
      </c>
      <c r="H9" s="27">
        <v>91.299817522300003</v>
      </c>
      <c r="I9" s="27">
        <v>91.300075622400001</v>
      </c>
      <c r="J9" s="27">
        <v>25.522140669799999</v>
      </c>
      <c r="K9" s="27">
        <v>0.283787821848</v>
      </c>
      <c r="L9" s="27">
        <v>2.41336343281E-2</v>
      </c>
      <c r="M9" s="27">
        <v>1.2066630315299999E-3</v>
      </c>
      <c r="N9" s="27">
        <v>2.29266338015E-2</v>
      </c>
      <c r="O9" s="27">
        <v>219.932317928</v>
      </c>
      <c r="P9" s="27">
        <v>0.11378693909199999</v>
      </c>
      <c r="Q9" s="27">
        <v>219.93172862899999</v>
      </c>
      <c r="R9" s="27">
        <v>9.3432651365499997E-2</v>
      </c>
      <c r="S9" s="27">
        <v>6.2660910611199994E-2</v>
      </c>
      <c r="T9" s="27">
        <v>0.21001502512600001</v>
      </c>
      <c r="U9" s="27">
        <v>5.8885769171499999E-2</v>
      </c>
      <c r="V9" s="27">
        <v>165.56446010499999</v>
      </c>
      <c r="W9" s="27">
        <v>36.5307234454</v>
      </c>
      <c r="X9" s="27">
        <v>36.532011937500002</v>
      </c>
      <c r="Y9" s="27">
        <v>320.36201910099999</v>
      </c>
      <c r="Z9" s="27">
        <v>320.36198860799999</v>
      </c>
      <c r="AA9" s="27">
        <v>1.2638489799399999E-4</v>
      </c>
      <c r="AB9" s="27">
        <v>1.7693995121000002E-5</v>
      </c>
      <c r="AC9" s="27">
        <v>1.08691645908E-4</v>
      </c>
      <c r="AD9" s="27">
        <v>8.8175866946700002E-2</v>
      </c>
      <c r="AE9" s="27">
        <v>73374.473272000003</v>
      </c>
      <c r="AF9" s="27">
        <v>4798138.0652900003</v>
      </c>
      <c r="AG9" s="27">
        <v>73403.847250499995</v>
      </c>
      <c r="AH9" s="27">
        <v>2.4018388384800002E-3</v>
      </c>
      <c r="AI9" s="27">
        <v>16.048059474900001</v>
      </c>
      <c r="AJ9" s="27">
        <v>118.59872675</v>
      </c>
      <c r="AK9" s="27">
        <v>15.989680634600001</v>
      </c>
      <c r="AL9" s="27">
        <v>0.64385085857000002</v>
      </c>
      <c r="AM9" s="27">
        <v>43.9363508904</v>
      </c>
      <c r="AN9" s="27">
        <v>5.3767043424700001</v>
      </c>
      <c r="AO9" s="27">
        <v>555.92931130299996</v>
      </c>
      <c r="AP9" s="27">
        <v>164.00639603400001</v>
      </c>
      <c r="AQ9" s="27">
        <v>80.608936973499993</v>
      </c>
      <c r="AR9" s="27">
        <v>189.115574928</v>
      </c>
      <c r="AS9" s="27">
        <v>124.223617811</v>
      </c>
      <c r="AT9" s="27">
        <v>124.227699487</v>
      </c>
      <c r="AU9" s="27">
        <v>445.56173112599998</v>
      </c>
      <c r="AV9" s="27">
        <v>0.50924327073499998</v>
      </c>
      <c r="AW9" s="27">
        <v>0.63859158255899995</v>
      </c>
      <c r="AX9" s="27">
        <v>101.89304472000001</v>
      </c>
      <c r="AY9" s="27">
        <v>101.893305076</v>
      </c>
      <c r="AZ9" s="27">
        <v>101.89161721399999</v>
      </c>
      <c r="BA9" s="27">
        <v>166.01779258900001</v>
      </c>
      <c r="BB9" s="27">
        <v>166.021440455</v>
      </c>
      <c r="BC9" s="27">
        <v>1.0897460189399999E-3</v>
      </c>
      <c r="BD9" s="27">
        <v>9.9711688775400004E-5</v>
      </c>
      <c r="BE9" s="27">
        <v>9.9717846090000004E-5</v>
      </c>
      <c r="BF9" s="27">
        <v>1.0896690918800001E-3</v>
      </c>
      <c r="BG9" s="27">
        <v>105.377570202</v>
      </c>
      <c r="BH9" s="27">
        <v>105.37336585</v>
      </c>
      <c r="BI9" s="27">
        <v>7.96322011567E-2</v>
      </c>
      <c r="BJ9" s="27">
        <v>211.32373712399999</v>
      </c>
      <c r="BK9" s="27">
        <v>4.3650475660200003</v>
      </c>
      <c r="BL9" s="27">
        <v>5.7805819446899998</v>
      </c>
      <c r="BM9" s="27">
        <v>1.5915599982000001E-2</v>
      </c>
      <c r="BN9" s="27">
        <v>2.8294409134000002E-2</v>
      </c>
      <c r="BO9" s="27">
        <v>14.8852151616</v>
      </c>
      <c r="BP9" s="27">
        <v>0</v>
      </c>
      <c r="BQ9" s="27">
        <v>199.323325393</v>
      </c>
      <c r="BR9" s="27">
        <v>14.7705726926</v>
      </c>
      <c r="BS9" s="27">
        <v>14.770308675100001</v>
      </c>
      <c r="BT9" s="27">
        <v>314.06864954600002</v>
      </c>
      <c r="BU9" s="27">
        <v>314.06502874500001</v>
      </c>
      <c r="BV9" s="27">
        <v>1.9331359407600002E-2</v>
      </c>
      <c r="BW9" s="27">
        <v>3.28636215072E-3</v>
      </c>
      <c r="BX9" s="27">
        <v>1.60452023411E-2</v>
      </c>
      <c r="BY9" s="27">
        <v>11855.656408500001</v>
      </c>
      <c r="BZ9" s="27">
        <v>1211.1651608</v>
      </c>
      <c r="CA9" s="27">
        <v>1211.11655271</v>
      </c>
      <c r="CB9" s="27">
        <v>5174.1748248800004</v>
      </c>
      <c r="CC9" s="27">
        <v>13171.665045399999</v>
      </c>
      <c r="CD9" s="27">
        <v>11855.185670999999</v>
      </c>
      <c r="CE9" s="27">
        <v>308.73079822300002</v>
      </c>
      <c r="CF9" s="27">
        <v>2.3929289336899999</v>
      </c>
      <c r="CG9" s="27">
        <v>9.3424106600000001E-2</v>
      </c>
      <c r="CH9" s="27">
        <v>0.31494612369500002</v>
      </c>
      <c r="CI9" s="27">
        <v>8.8176492536699999E-2</v>
      </c>
      <c r="CJ9" s="27">
        <v>2.4017593374200002E-3</v>
      </c>
      <c r="CK9" s="27">
        <v>2.8012597219500002</v>
      </c>
      <c r="CL9" s="27">
        <v>0.47221860827099998</v>
      </c>
      <c r="CM9" s="27">
        <v>3238.76849679</v>
      </c>
      <c r="CN9" s="27">
        <v>2.5687859108</v>
      </c>
      <c r="CO9" s="27">
        <v>0.49558807098000002</v>
      </c>
      <c r="CP9" s="27">
        <v>159.60370434500001</v>
      </c>
      <c r="CQ9" s="27">
        <v>6.64652467242</v>
      </c>
      <c r="CR9" s="27">
        <v>0</v>
      </c>
      <c r="CS9" s="27">
        <v>1.49738725961</v>
      </c>
      <c r="CT9" s="27">
        <v>4.9420848324600004E-6</v>
      </c>
      <c r="CU9" s="27">
        <v>0.17840533925099999</v>
      </c>
      <c r="CV9" s="27">
        <v>626.513674724</v>
      </c>
      <c r="CW9" s="27">
        <v>20.695671257499999</v>
      </c>
      <c r="CX9" s="27">
        <v>13.912839631900001</v>
      </c>
      <c r="CY9" s="27">
        <v>367.41836893499999</v>
      </c>
      <c r="CZ9" s="27">
        <v>259.095574242</v>
      </c>
      <c r="DA9" s="27">
        <v>0.254739569163</v>
      </c>
      <c r="DB9" s="27">
        <v>4.4210021696600002E-2</v>
      </c>
      <c r="DC9" s="27">
        <v>24.298271530200001</v>
      </c>
      <c r="DD9" s="27">
        <v>0.26923220383500002</v>
      </c>
      <c r="DE9" s="27">
        <v>28.0347235029</v>
      </c>
      <c r="DF9" s="27">
        <v>3.9006332718699999</v>
      </c>
      <c r="DG9" s="27">
        <v>1.0656434019900001</v>
      </c>
      <c r="DH9" s="27">
        <v>130.23500891500001</v>
      </c>
      <c r="DI9" s="27">
        <v>5.9572303627099998</v>
      </c>
      <c r="DJ9" s="27">
        <v>27.336817331900001</v>
      </c>
      <c r="DK9" s="27">
        <v>0.908189549604</v>
      </c>
      <c r="DL9" s="27">
        <v>8.3831363683699998</v>
      </c>
      <c r="DM9" s="27">
        <v>7.4213775312000005E-2</v>
      </c>
      <c r="DN9" s="27">
        <v>0.61132220114199998</v>
      </c>
      <c r="DO9" s="27">
        <v>86.235843171599996</v>
      </c>
      <c r="DP9" s="27">
        <v>86.236667985400004</v>
      </c>
      <c r="DQ9" s="27">
        <v>5.4543303433299997</v>
      </c>
      <c r="DR9" s="27">
        <v>5.4540419655000001</v>
      </c>
      <c r="DS9" s="27">
        <v>0.48781127980700001</v>
      </c>
      <c r="DT9" s="27">
        <v>92.754230776100002</v>
      </c>
      <c r="DU9" s="27">
        <v>8017.8155894399997</v>
      </c>
      <c r="DV9" s="27">
        <v>890.38005833</v>
      </c>
      <c r="DW9" s="27">
        <v>696.94994716899998</v>
      </c>
      <c r="DX9" s="27">
        <v>696.965557354</v>
      </c>
      <c r="DY9" s="27">
        <v>150.87039212799999</v>
      </c>
      <c r="DZ9" s="27">
        <v>0</v>
      </c>
      <c r="EA9" s="27">
        <v>75.391205465799999</v>
      </c>
      <c r="EB9" s="27">
        <v>7553.0724291200004</v>
      </c>
      <c r="EC9" s="27">
        <v>1171.99168042</v>
      </c>
      <c r="ED9" s="27">
        <v>456.64834074100003</v>
      </c>
      <c r="EE9" s="27">
        <v>456.66292197799999</v>
      </c>
      <c r="EF9" s="40"/>
      <c r="EG9" s="40"/>
      <c r="EH9" s="40"/>
      <c r="EI9" s="40"/>
      <c r="EJ9" s="40"/>
      <c r="EK9" s="40"/>
      <c r="EL9" s="40"/>
      <c r="EM9" s="40"/>
      <c r="EN9" s="40"/>
      <c r="EO9" s="40"/>
    </row>
    <row r="10" spans="1:145" x14ac:dyDescent="0.3">
      <c r="A10" s="29" t="s">
        <v>8</v>
      </c>
      <c r="B10" s="27">
        <v>8.8738824641399996E-2</v>
      </c>
      <c r="C10" s="27">
        <v>0.29048238140400001</v>
      </c>
      <c r="D10" s="27">
        <v>2.9563007267599999</v>
      </c>
      <c r="E10" s="27">
        <v>22.974910232300001</v>
      </c>
      <c r="F10" s="27">
        <v>1.9657548900199999</v>
      </c>
      <c r="G10" s="27">
        <v>1.9657644323800001</v>
      </c>
      <c r="H10" s="27">
        <v>22.975055745599999</v>
      </c>
      <c r="I10" s="27">
        <v>22.975130470100002</v>
      </c>
      <c r="J10" s="27">
        <v>7.16625568087</v>
      </c>
      <c r="K10" s="27">
        <v>8.4542899066299998E-2</v>
      </c>
      <c r="L10" s="27">
        <v>9.1904618376399995E-3</v>
      </c>
      <c r="M10" s="27">
        <v>4.5952497812200001E-4</v>
      </c>
      <c r="N10" s="27">
        <v>8.7309992572099995E-3</v>
      </c>
      <c r="O10" s="27">
        <v>53.825087353699999</v>
      </c>
      <c r="P10" s="27">
        <v>4.5305925105999997E-2</v>
      </c>
      <c r="Q10" s="27">
        <v>53.825497245199998</v>
      </c>
      <c r="R10" s="27">
        <v>3.6720534408200001E-2</v>
      </c>
      <c r="S10" s="27">
        <v>2.1097915189700001E-2</v>
      </c>
      <c r="T10" s="27">
        <v>7.6844611303400007E-2</v>
      </c>
      <c r="U10" s="27">
        <v>1.9001255955000001E-2</v>
      </c>
      <c r="V10" s="27">
        <v>242.178068354</v>
      </c>
      <c r="W10" s="27">
        <v>8.4628543522000008</v>
      </c>
      <c r="X10" s="27">
        <v>8.4629599349400007</v>
      </c>
      <c r="Y10" s="27">
        <v>96.173627070999999</v>
      </c>
      <c r="Z10" s="27">
        <v>96.173653467999998</v>
      </c>
      <c r="AA10" s="27">
        <v>4.8070306702300003E-5</v>
      </c>
      <c r="AB10" s="27">
        <v>6.7297471905500001E-6</v>
      </c>
      <c r="AC10" s="27">
        <v>4.1340598414299999E-5</v>
      </c>
      <c r="AD10" s="27">
        <v>3.28796629045E-2</v>
      </c>
      <c r="AE10" s="27">
        <v>22894.631799999999</v>
      </c>
      <c r="AF10" s="27">
        <v>2128576.1910299999</v>
      </c>
      <c r="AG10" s="27">
        <v>22903.771161600002</v>
      </c>
      <c r="AH10" s="27">
        <v>9.9059370151800006E-4</v>
      </c>
      <c r="AI10" s="27">
        <v>5.37485718761</v>
      </c>
      <c r="AJ10" s="27">
        <v>29.1333544051</v>
      </c>
      <c r="AK10" s="27">
        <v>8.2077404861499996</v>
      </c>
      <c r="AL10" s="27">
        <v>0.28143486003500001</v>
      </c>
      <c r="AM10" s="27">
        <v>22.483894003100001</v>
      </c>
      <c r="AN10" s="27">
        <v>1.70172640681</v>
      </c>
      <c r="AO10" s="27">
        <v>144.772214203</v>
      </c>
      <c r="AP10" s="27">
        <v>41.243925691599998</v>
      </c>
      <c r="AQ10" s="27">
        <v>17.179360600799999</v>
      </c>
      <c r="AR10" s="27">
        <v>48.288326865599998</v>
      </c>
      <c r="AS10" s="27">
        <v>31.868470221199999</v>
      </c>
      <c r="AT10" s="27">
        <v>31.869004183099999</v>
      </c>
      <c r="AU10" s="27">
        <v>124.08109315199999</v>
      </c>
      <c r="AV10" s="27">
        <v>0.16227301770399999</v>
      </c>
      <c r="AW10" s="27">
        <v>0.18362120593699999</v>
      </c>
      <c r="AX10" s="27">
        <v>27.7489708972</v>
      </c>
      <c r="AY10" s="27">
        <v>27.749053362800002</v>
      </c>
      <c r="AZ10" s="27">
        <v>27.748519355199999</v>
      </c>
      <c r="BA10" s="27">
        <v>44.042156869499998</v>
      </c>
      <c r="BB10" s="27">
        <v>44.042629759500002</v>
      </c>
      <c r="BC10" s="27">
        <v>4.2369460059900002E-4</v>
      </c>
      <c r="BD10" s="27">
        <v>3.8534608023799997E-5</v>
      </c>
      <c r="BE10" s="27">
        <v>3.8536640562200001E-5</v>
      </c>
      <c r="BF10" s="27">
        <v>4.2366721995000002E-4</v>
      </c>
      <c r="BG10" s="27">
        <v>28.639855513899999</v>
      </c>
      <c r="BH10" s="27">
        <v>28.638646240500002</v>
      </c>
      <c r="BI10" s="27">
        <v>2.9298702934000002E-2</v>
      </c>
      <c r="BJ10" s="27">
        <v>54.1976907321</v>
      </c>
      <c r="BK10" s="27">
        <v>1.1745973191900001</v>
      </c>
      <c r="BL10" s="27">
        <v>1.9592803321100001</v>
      </c>
      <c r="BM10" s="27">
        <v>1.7043873560800001E-2</v>
      </c>
      <c r="BN10" s="27">
        <v>3.0300209806000001E-2</v>
      </c>
      <c r="BO10" s="27">
        <v>3.7786454692400002</v>
      </c>
      <c r="BP10" s="27">
        <v>0</v>
      </c>
      <c r="BQ10" s="27">
        <v>60.372061444700002</v>
      </c>
      <c r="BR10" s="27">
        <v>3.8662869207899999</v>
      </c>
      <c r="BS10" s="27">
        <v>3.8662134475299998</v>
      </c>
      <c r="BT10" s="27">
        <v>126.278323863</v>
      </c>
      <c r="BU10" s="27">
        <v>126.277691643</v>
      </c>
      <c r="BV10" s="27">
        <v>6.8896397092100001E-3</v>
      </c>
      <c r="BW10" s="27">
        <v>1.17123211725E-3</v>
      </c>
      <c r="BX10" s="27">
        <v>5.71837797873E-3</v>
      </c>
      <c r="BY10" s="27">
        <v>3205.4331894000002</v>
      </c>
      <c r="BZ10" s="27">
        <v>345.90922797600001</v>
      </c>
      <c r="CA10" s="27">
        <v>345.89488641899999</v>
      </c>
      <c r="CB10" s="27">
        <v>1361.0461526300001</v>
      </c>
      <c r="CC10" s="27">
        <v>3579.8426885399999</v>
      </c>
      <c r="CD10" s="27">
        <v>3205.3045542599998</v>
      </c>
      <c r="CE10" s="27">
        <v>78.587478526599995</v>
      </c>
      <c r="CF10" s="27">
        <v>0.69673001224700004</v>
      </c>
      <c r="CG10" s="27">
        <v>3.67173692392E-2</v>
      </c>
      <c r="CH10" s="27">
        <v>0.114696378877</v>
      </c>
      <c r="CI10" s="27">
        <v>3.2880024351500003E-2</v>
      </c>
      <c r="CJ10" s="27">
        <v>9.9055671000799995E-4</v>
      </c>
      <c r="CK10" s="27">
        <v>0.80194866517200003</v>
      </c>
      <c r="CL10" s="27">
        <v>0.24566792294699999</v>
      </c>
      <c r="CM10" s="27">
        <v>866.49768275999998</v>
      </c>
      <c r="CN10" s="27">
        <v>1.2267296458800001</v>
      </c>
      <c r="CO10" s="27">
        <v>0.24208281729600001</v>
      </c>
      <c r="CP10" s="27">
        <v>41.928839105599998</v>
      </c>
      <c r="CQ10" s="27">
        <v>7.4630546585299999</v>
      </c>
      <c r="CR10" s="27">
        <v>0</v>
      </c>
      <c r="CS10" s="27">
        <v>0.41150662051199999</v>
      </c>
      <c r="CT10" s="27">
        <v>1.7816599711399999E-6</v>
      </c>
      <c r="CU10" s="27">
        <v>8.7231098336100002E-2</v>
      </c>
      <c r="CV10" s="27">
        <v>420.26093333799997</v>
      </c>
      <c r="CW10" s="27">
        <v>30.271999108100001</v>
      </c>
      <c r="CX10" s="27">
        <v>7.5157364357900001</v>
      </c>
      <c r="CY10" s="27">
        <v>153.377667492</v>
      </c>
      <c r="CZ10" s="27">
        <v>266.885224145</v>
      </c>
      <c r="DA10" s="27">
        <v>0.17067785949799999</v>
      </c>
      <c r="DB10" s="27">
        <v>4.7344261757600002E-2</v>
      </c>
      <c r="DC10" s="27">
        <v>25.551811381699999</v>
      </c>
      <c r="DD10" s="27">
        <v>0.166017655584</v>
      </c>
      <c r="DE10" s="27">
        <v>12.8147479195</v>
      </c>
      <c r="DF10" s="27">
        <v>1.73852441887</v>
      </c>
      <c r="DG10" s="27">
        <v>0.43760779709999997</v>
      </c>
      <c r="DH10" s="27">
        <v>57.7443724635</v>
      </c>
      <c r="DI10" s="27">
        <v>1.61784352645</v>
      </c>
      <c r="DJ10" s="27">
        <v>8.3522708368099998</v>
      </c>
      <c r="DK10" s="27">
        <v>0.46523172011199998</v>
      </c>
      <c r="DL10" s="27">
        <v>2.9981192908100001</v>
      </c>
      <c r="DM10" s="27">
        <v>5.5394177883000002E-2</v>
      </c>
      <c r="DN10" s="27">
        <v>0.200552675057</v>
      </c>
      <c r="DO10" s="27">
        <v>39.942550316000002</v>
      </c>
      <c r="DP10" s="27">
        <v>39.9426782026</v>
      </c>
      <c r="DQ10" s="27">
        <v>1.3537020488</v>
      </c>
      <c r="DR10" s="27">
        <v>1.3536335377099999</v>
      </c>
      <c r="DS10" s="27">
        <v>0.17439805036799999</v>
      </c>
      <c r="DT10" s="27">
        <v>50.106109104600002</v>
      </c>
      <c r="DU10" s="27">
        <v>2122.04305221</v>
      </c>
      <c r="DV10" s="27">
        <v>234.399475674</v>
      </c>
      <c r="DW10" s="27">
        <v>185.527830016</v>
      </c>
      <c r="DX10" s="27">
        <v>185.53303485699999</v>
      </c>
      <c r="DY10" s="27">
        <v>40.450005364799999</v>
      </c>
      <c r="DZ10" s="27">
        <v>0</v>
      </c>
      <c r="EA10" s="27">
        <v>19.536392995899998</v>
      </c>
      <c r="EB10" s="27">
        <v>1983.8280302600001</v>
      </c>
      <c r="EC10" s="27">
        <v>298.99193340400001</v>
      </c>
      <c r="ED10" s="27">
        <v>117.033772176</v>
      </c>
      <c r="EE10" s="27">
        <v>117.03715013</v>
      </c>
      <c r="EF10" s="40"/>
      <c r="EG10" s="40"/>
      <c r="EH10" s="40"/>
      <c r="EI10" s="40"/>
      <c r="EJ10" s="40"/>
      <c r="EK10" s="40"/>
      <c r="EL10" s="40"/>
      <c r="EM10" s="40"/>
      <c r="EN10" s="40"/>
      <c r="EO10" s="40"/>
    </row>
    <row r="11" spans="1:145" x14ac:dyDescent="0.3">
      <c r="A11" s="29" t="s">
        <v>9</v>
      </c>
      <c r="B11" s="27">
        <v>5.847305983</v>
      </c>
      <c r="C11" s="27">
        <v>18.426529231300002</v>
      </c>
      <c r="D11" s="27">
        <v>153.658365917</v>
      </c>
      <c r="E11" s="27">
        <v>1439.3500572999999</v>
      </c>
      <c r="F11" s="27">
        <v>132.290049866</v>
      </c>
      <c r="G11" s="27">
        <v>132.28955033400001</v>
      </c>
      <c r="H11" s="27">
        <v>1439.33490218</v>
      </c>
      <c r="I11" s="27">
        <v>1439.3391595099999</v>
      </c>
      <c r="J11" s="27">
        <v>499.00668984999999</v>
      </c>
      <c r="K11" s="27">
        <v>5.5622609468000004</v>
      </c>
      <c r="L11" s="27">
        <v>0.50651524095599998</v>
      </c>
      <c r="M11" s="27">
        <v>2.5325996372999999E-2</v>
      </c>
      <c r="N11" s="27">
        <v>0.48119556513400003</v>
      </c>
      <c r="O11" s="27">
        <v>2987.8164696899998</v>
      </c>
      <c r="P11" s="27">
        <v>2.6863820699500001</v>
      </c>
      <c r="Q11" s="27">
        <v>2987.8244966900002</v>
      </c>
      <c r="R11" s="27">
        <v>1.46093951497</v>
      </c>
      <c r="S11" s="27">
        <v>0.89337813102600006</v>
      </c>
      <c r="T11" s="27">
        <v>2.3752760301300002</v>
      </c>
      <c r="U11" s="27">
        <v>0.745666016775</v>
      </c>
      <c r="V11" s="27">
        <v>11673.0481631</v>
      </c>
      <c r="W11" s="27">
        <v>496.837274079</v>
      </c>
      <c r="X11" s="27">
        <v>496.84803586999999</v>
      </c>
      <c r="Y11" s="27">
        <v>4773.2813342999998</v>
      </c>
      <c r="Z11" s="27">
        <v>4773.2819851599997</v>
      </c>
      <c r="AA11" s="27">
        <v>2.6396079170000002E-3</v>
      </c>
      <c r="AB11" s="27">
        <v>3.6954666910700001E-4</v>
      </c>
      <c r="AC11" s="27">
        <v>2.2700702801400001E-3</v>
      </c>
      <c r="AD11" s="27">
        <v>1.8703678889699999</v>
      </c>
      <c r="AE11" s="27">
        <v>1472984.7421200001</v>
      </c>
      <c r="AF11" s="27">
        <v>121609751.112</v>
      </c>
      <c r="AG11" s="27">
        <v>1473574.0437</v>
      </c>
      <c r="AH11" s="27">
        <v>4.3625873731300002E-2</v>
      </c>
      <c r="AI11" s="27">
        <v>487.46631567399999</v>
      </c>
      <c r="AJ11" s="27">
        <v>3154.2267082799999</v>
      </c>
      <c r="AK11" s="27">
        <v>596.83774696099999</v>
      </c>
      <c r="AL11" s="27">
        <v>21.514647154399999</v>
      </c>
      <c r="AM11" s="27">
        <v>1637.0942798200001</v>
      </c>
      <c r="AN11" s="27">
        <v>195.96930463999999</v>
      </c>
      <c r="AO11" s="27">
        <v>8619.8927047899997</v>
      </c>
      <c r="AP11" s="27">
        <v>2435.4245047899999</v>
      </c>
      <c r="AQ11" s="27">
        <v>1691.9965574</v>
      </c>
      <c r="AR11" s="27">
        <v>3242.6492979999998</v>
      </c>
      <c r="AS11" s="27">
        <v>2222.90804884</v>
      </c>
      <c r="AT11" s="27">
        <v>2222.9800586800002</v>
      </c>
      <c r="AU11" s="27">
        <v>9578.1342903000004</v>
      </c>
      <c r="AV11" s="27">
        <v>10.6771408598</v>
      </c>
      <c r="AW11" s="27">
        <v>12.150997029999999</v>
      </c>
      <c r="AX11" s="27">
        <v>1911.7845582099999</v>
      </c>
      <c r="AY11" s="27">
        <v>1911.79103164</v>
      </c>
      <c r="AZ11" s="27">
        <v>1911.75787354</v>
      </c>
      <c r="BA11" s="27">
        <v>3135.46984802</v>
      </c>
      <c r="BB11" s="27">
        <v>3135.55058624</v>
      </c>
      <c r="BC11" s="27">
        <v>2.2454712345600002E-2</v>
      </c>
      <c r="BD11" s="27">
        <v>2.06582625754E-3</v>
      </c>
      <c r="BE11" s="27">
        <v>2.06597837627E-3</v>
      </c>
      <c r="BF11" s="27">
        <v>2.24531664811E-2</v>
      </c>
      <c r="BG11" s="27">
        <v>2020.86674079</v>
      </c>
      <c r="BH11" s="27">
        <v>2020.78331331</v>
      </c>
      <c r="BI11" s="27">
        <v>0.92249442051899999</v>
      </c>
      <c r="BJ11" s="27">
        <v>4364.0730819800001</v>
      </c>
      <c r="BK11" s="27">
        <v>69.899097553800004</v>
      </c>
      <c r="BL11" s="27">
        <v>139.67327996099999</v>
      </c>
      <c r="BM11" s="27">
        <v>0.84154122423400002</v>
      </c>
      <c r="BN11" s="27">
        <v>1.49607358577</v>
      </c>
      <c r="BO11" s="27">
        <v>173.598474872</v>
      </c>
      <c r="BP11" s="27">
        <v>0</v>
      </c>
      <c r="BQ11" s="27">
        <v>3102.0916225199999</v>
      </c>
      <c r="BR11" s="27">
        <v>256.927505016</v>
      </c>
      <c r="BS11" s="27">
        <v>256.92460327200001</v>
      </c>
      <c r="BT11" s="27">
        <v>6387.6351754300003</v>
      </c>
      <c r="BU11" s="27">
        <v>6387.5806849500004</v>
      </c>
      <c r="BV11" s="27">
        <v>0.41265963273799999</v>
      </c>
      <c r="BW11" s="27">
        <v>7.0152285405600007E-2</v>
      </c>
      <c r="BX11" s="27">
        <v>0.34250797838899999</v>
      </c>
      <c r="BY11" s="27">
        <v>224927.57837999999</v>
      </c>
      <c r="BZ11" s="27">
        <v>25659.905958700001</v>
      </c>
      <c r="CA11" s="27">
        <v>25658.880303099999</v>
      </c>
      <c r="CB11" s="27">
        <v>95252.363448100004</v>
      </c>
      <c r="CC11" s="27">
        <v>252598.247779</v>
      </c>
      <c r="CD11" s="27">
        <v>224918.538203</v>
      </c>
      <c r="CE11" s="27">
        <v>5116.2493189300003</v>
      </c>
      <c r="CF11" s="27">
        <v>45.694736844600001</v>
      </c>
      <c r="CG11" s="27">
        <v>1.4608071815999999</v>
      </c>
      <c r="CH11" s="27">
        <v>5.2475807293800001</v>
      </c>
      <c r="CI11" s="27">
        <v>1.87038594448</v>
      </c>
      <c r="CJ11" s="27">
        <v>4.3624744929699998E-2</v>
      </c>
      <c r="CK11" s="27">
        <v>49.476899181599997</v>
      </c>
      <c r="CL11" s="27">
        <v>11.9663793903</v>
      </c>
      <c r="CM11" s="27">
        <v>63427.762687299997</v>
      </c>
      <c r="CN11" s="27">
        <v>61.675164014300002</v>
      </c>
      <c r="CO11" s="27">
        <v>15.789524823900001</v>
      </c>
      <c r="CP11" s="27">
        <v>3523.9770824799998</v>
      </c>
      <c r="CQ11" s="27">
        <v>352.82946665600002</v>
      </c>
      <c r="CR11" s="27">
        <v>0</v>
      </c>
      <c r="CS11" s="27">
        <v>26.853188747699999</v>
      </c>
      <c r="CT11" s="27">
        <v>1.0855601969200001E-4</v>
      </c>
      <c r="CU11" s="27">
        <v>4.8025387966700004</v>
      </c>
      <c r="CV11" s="27">
        <v>22304.2670574</v>
      </c>
      <c r="CW11" s="27">
        <v>1459.1355291</v>
      </c>
      <c r="CX11" s="27">
        <v>402.33287902000001</v>
      </c>
      <c r="CY11" s="27">
        <v>9108.7551868299997</v>
      </c>
      <c r="CZ11" s="27">
        <v>13195.4499369</v>
      </c>
      <c r="DA11" s="27">
        <v>8.0035900337099992</v>
      </c>
      <c r="DB11" s="27">
        <v>2.3376147733199999</v>
      </c>
      <c r="DC11" s="27">
        <v>1237.7510026499999</v>
      </c>
      <c r="DD11" s="27">
        <v>10.355849389599999</v>
      </c>
      <c r="DE11" s="27">
        <v>639.49934707299997</v>
      </c>
      <c r="DF11" s="27">
        <v>79.837635145299998</v>
      </c>
      <c r="DG11" s="27">
        <v>26.325716120700001</v>
      </c>
      <c r="DH11" s="27">
        <v>2866.7923889600002</v>
      </c>
      <c r="DI11" s="27">
        <v>107.829796741</v>
      </c>
      <c r="DJ11" s="27">
        <v>551.02016881099996</v>
      </c>
      <c r="DK11" s="27">
        <v>28.159255895800001</v>
      </c>
      <c r="DL11" s="27">
        <v>236.261659071</v>
      </c>
      <c r="DM11" s="27">
        <v>2.7771731377600002</v>
      </c>
      <c r="DN11" s="27">
        <v>13.2710106592</v>
      </c>
      <c r="DO11" s="27">
        <v>2131.6927624599998</v>
      </c>
      <c r="DP11" s="27">
        <v>2131.6947740000001</v>
      </c>
      <c r="DQ11" s="27">
        <v>85.463514071700004</v>
      </c>
      <c r="DR11" s="27">
        <v>85.4594155777</v>
      </c>
      <c r="DS11" s="27">
        <v>12.4181581979</v>
      </c>
      <c r="DT11" s="27">
        <v>2682.2586540500001</v>
      </c>
      <c r="DU11" s="27">
        <v>147397.15057299999</v>
      </c>
      <c r="DV11" s="27">
        <v>16989.586958299999</v>
      </c>
      <c r="DW11" s="27">
        <v>13752.566792400001</v>
      </c>
      <c r="DX11" s="27">
        <v>13752.865243599999</v>
      </c>
      <c r="DY11" s="27">
        <v>3069.1909051299999</v>
      </c>
      <c r="DZ11" s="27">
        <v>0</v>
      </c>
      <c r="EA11" s="27">
        <v>1571.29894137</v>
      </c>
      <c r="EB11" s="27">
        <v>140295.466503</v>
      </c>
      <c r="EC11" s="27">
        <v>20438.612609700001</v>
      </c>
      <c r="ED11" s="27">
        <v>8194.4557097800007</v>
      </c>
      <c r="EE11" s="27">
        <v>8194.7137659399996</v>
      </c>
      <c r="EF11" s="40"/>
      <c r="EG11" s="40"/>
      <c r="EH11" s="40"/>
      <c r="EI11" s="40"/>
      <c r="EJ11" s="40"/>
      <c r="EK11" s="40"/>
      <c r="EL11" s="40"/>
      <c r="EM11" s="40"/>
      <c r="EN11" s="40"/>
      <c r="EO11" s="40"/>
    </row>
    <row r="12" spans="1:145" x14ac:dyDescent="0.3">
      <c r="A12" s="29" t="s">
        <v>10</v>
      </c>
      <c r="B12" s="27">
        <v>4.3020885163000004</v>
      </c>
      <c r="C12" s="27">
        <v>13.2344519475</v>
      </c>
      <c r="D12" s="27">
        <v>104.74389813099999</v>
      </c>
      <c r="E12" s="27">
        <v>1059.7054994299999</v>
      </c>
      <c r="F12" s="27">
        <v>99.805140492899994</v>
      </c>
      <c r="G12" s="27">
        <v>99.805129512199997</v>
      </c>
      <c r="H12" s="27">
        <v>1059.6961392000001</v>
      </c>
      <c r="I12" s="27">
        <v>1059.6993261600001</v>
      </c>
      <c r="J12" s="27">
        <v>376.78005230000002</v>
      </c>
      <c r="K12" s="27">
        <v>3.9298889943100002</v>
      </c>
      <c r="L12" s="27">
        <v>0.289466710051</v>
      </c>
      <c r="M12" s="27">
        <v>1.4473353807200001E-2</v>
      </c>
      <c r="N12" s="27">
        <v>0.274993850815</v>
      </c>
      <c r="O12" s="27">
        <v>2028.84728088</v>
      </c>
      <c r="P12" s="27">
        <v>1.71844444736</v>
      </c>
      <c r="Q12" s="27">
        <v>2028.85151075</v>
      </c>
      <c r="R12" s="27">
        <v>1.09618050743</v>
      </c>
      <c r="S12" s="27">
        <v>0.67874054478599999</v>
      </c>
      <c r="T12" s="27">
        <v>2.1188666972600001</v>
      </c>
      <c r="U12" s="27">
        <v>0.60021371765999998</v>
      </c>
      <c r="V12" s="27">
        <v>4677.5150586</v>
      </c>
      <c r="W12" s="27">
        <v>348.37891206099999</v>
      </c>
      <c r="X12" s="27">
        <v>348.38710333400002</v>
      </c>
      <c r="Y12" s="27">
        <v>3629.1538835900001</v>
      </c>
      <c r="Z12" s="27">
        <v>3629.1518201700001</v>
      </c>
      <c r="AA12" s="27">
        <v>1.51301837568E-3</v>
      </c>
      <c r="AB12" s="27">
        <v>2.1182256155799999E-4</v>
      </c>
      <c r="AC12" s="27">
        <v>1.3011971064699999E-3</v>
      </c>
      <c r="AD12" s="27">
        <v>1.2144031284400001</v>
      </c>
      <c r="AE12" s="27">
        <v>947801.656602</v>
      </c>
      <c r="AF12" s="27">
        <v>66819940.764700003</v>
      </c>
      <c r="AG12" s="27">
        <v>948181.20233999996</v>
      </c>
      <c r="AH12" s="27">
        <v>3.0533041891399999E-2</v>
      </c>
      <c r="AI12" s="27">
        <v>300.06614626300001</v>
      </c>
      <c r="AJ12" s="27">
        <v>2022.17802992</v>
      </c>
      <c r="AK12" s="27">
        <v>343.64843245200001</v>
      </c>
      <c r="AL12" s="27">
        <v>14.7221405231</v>
      </c>
      <c r="AM12" s="27">
        <v>945.39187365500004</v>
      </c>
      <c r="AN12" s="27">
        <v>124.67750570600001</v>
      </c>
      <c r="AO12" s="27">
        <v>5999.6772883499998</v>
      </c>
      <c r="AP12" s="27">
        <v>1696.7576414299999</v>
      </c>
      <c r="AQ12" s="27">
        <v>942.97190313800002</v>
      </c>
      <c r="AR12" s="27">
        <v>2359.0824764200001</v>
      </c>
      <c r="AS12" s="27">
        <v>1454.93181725</v>
      </c>
      <c r="AT12" s="27">
        <v>1454.9788438999999</v>
      </c>
      <c r="AU12" s="27">
        <v>5569.5120465399996</v>
      </c>
      <c r="AV12" s="27">
        <v>7.2423809438199998</v>
      </c>
      <c r="AW12" s="27">
        <v>8.6826622666500004</v>
      </c>
      <c r="AX12" s="27">
        <v>1513.5794603500001</v>
      </c>
      <c r="AY12" s="27">
        <v>1513.57642551</v>
      </c>
      <c r="AZ12" s="27">
        <v>1513.5582022900001</v>
      </c>
      <c r="BA12" s="27">
        <v>1924.2000619200001</v>
      </c>
      <c r="BB12" s="27">
        <v>1924.2493554</v>
      </c>
      <c r="BC12" s="27">
        <v>1.2733299822400001E-2</v>
      </c>
      <c r="BD12" s="27">
        <v>1.1742007455000001E-3</v>
      </c>
      <c r="BE12" s="27">
        <v>1.1742699476500001E-3</v>
      </c>
      <c r="BF12" s="27">
        <v>1.27325465838E-2</v>
      </c>
      <c r="BG12" s="27">
        <v>1516.4044882400001</v>
      </c>
      <c r="BH12" s="27">
        <v>1516.3427633399999</v>
      </c>
      <c r="BI12" s="27">
        <v>0.81131993096599997</v>
      </c>
      <c r="BJ12" s="27">
        <v>2705.50594039</v>
      </c>
      <c r="BK12" s="27">
        <v>42.834759707000003</v>
      </c>
      <c r="BL12" s="27">
        <v>107.187231103</v>
      </c>
      <c r="BM12" s="27">
        <v>0.35946109979800001</v>
      </c>
      <c r="BN12" s="27">
        <v>0.63904215673800002</v>
      </c>
      <c r="BO12" s="27">
        <v>96.180477928000002</v>
      </c>
      <c r="BP12" s="27">
        <v>0</v>
      </c>
      <c r="BQ12" s="27">
        <v>1833.8457208899999</v>
      </c>
      <c r="BR12" s="27">
        <v>194.329013981</v>
      </c>
      <c r="BS12" s="27">
        <v>194.32589121800001</v>
      </c>
      <c r="BT12" s="27">
        <v>4039.8256032899999</v>
      </c>
      <c r="BU12" s="27">
        <v>4039.7956145100002</v>
      </c>
      <c r="BV12" s="27">
        <v>0.24486135103100001</v>
      </c>
      <c r="BW12" s="27">
        <v>4.1626371157399998E-2</v>
      </c>
      <c r="BX12" s="27">
        <v>0.20323472822999999</v>
      </c>
      <c r="BY12" s="27">
        <v>168577.65483700001</v>
      </c>
      <c r="BZ12" s="27">
        <v>19456.482446999999</v>
      </c>
      <c r="CA12" s="27">
        <v>19455.718122099999</v>
      </c>
      <c r="CB12" s="27">
        <v>62859.194091099998</v>
      </c>
      <c r="CC12" s="27">
        <v>189542.96444800001</v>
      </c>
      <c r="CD12" s="27">
        <v>168570.944227</v>
      </c>
      <c r="CE12" s="27">
        <v>3531.5854608700001</v>
      </c>
      <c r="CF12" s="27">
        <v>32.004351030800002</v>
      </c>
      <c r="CG12" s="27">
        <v>1.0960837244999999</v>
      </c>
      <c r="CH12" s="27">
        <v>3.8084705961899998</v>
      </c>
      <c r="CI12" s="27">
        <v>1.21441452264</v>
      </c>
      <c r="CJ12" s="27">
        <v>3.0532099727099998E-2</v>
      </c>
      <c r="CK12" s="27">
        <v>35.580159600499996</v>
      </c>
      <c r="CL12" s="27">
        <v>7.7348422006800002</v>
      </c>
      <c r="CM12" s="27">
        <v>40848.582466799999</v>
      </c>
      <c r="CN12" s="27">
        <v>40.669604676299997</v>
      </c>
      <c r="CO12" s="27">
        <v>9.7403411131799995</v>
      </c>
      <c r="CP12" s="27">
        <v>2355.4052803599998</v>
      </c>
      <c r="CQ12" s="27">
        <v>156.28293288399999</v>
      </c>
      <c r="CR12" s="27">
        <v>0</v>
      </c>
      <c r="CS12" s="27">
        <v>19.189800179999999</v>
      </c>
      <c r="CT12" s="27">
        <v>6.3183389853400005E-5</v>
      </c>
      <c r="CU12" s="27">
        <v>3.5373722540300001</v>
      </c>
      <c r="CV12" s="27">
        <v>11492.485233199999</v>
      </c>
      <c r="CW12" s="27">
        <v>584.689782681</v>
      </c>
      <c r="CX12" s="27">
        <v>209.75562821299999</v>
      </c>
      <c r="CY12" s="27">
        <v>5718.7574494199998</v>
      </c>
      <c r="CZ12" s="27">
        <v>5773.7257514100002</v>
      </c>
      <c r="DA12" s="27">
        <v>4.7560141514199996</v>
      </c>
      <c r="DB12" s="27">
        <v>0.99850334573099997</v>
      </c>
      <c r="DC12" s="27">
        <v>551.24088822299996</v>
      </c>
      <c r="DD12" s="27">
        <v>6.1465085181400001</v>
      </c>
      <c r="DE12" s="27">
        <v>414.72567580499998</v>
      </c>
      <c r="DF12" s="27">
        <v>59.993138225199999</v>
      </c>
      <c r="DG12" s="27">
        <v>19.0267615098</v>
      </c>
      <c r="DH12" s="27">
        <v>1910.07278795</v>
      </c>
      <c r="DI12" s="27">
        <v>80.8305843622</v>
      </c>
      <c r="DJ12" s="27">
        <v>394.79749751899999</v>
      </c>
      <c r="DK12" s="27">
        <v>16.854568527800001</v>
      </c>
      <c r="DL12" s="27">
        <v>160.306691968</v>
      </c>
      <c r="DM12" s="27">
        <v>1.46278261986</v>
      </c>
      <c r="DN12" s="27">
        <v>8.8788917144799999</v>
      </c>
      <c r="DO12" s="27">
        <v>1149.04034518</v>
      </c>
      <c r="DP12" s="27">
        <v>1149.03939356</v>
      </c>
      <c r="DQ12" s="27">
        <v>60.869359242599998</v>
      </c>
      <c r="DR12" s="27">
        <v>60.866452723499997</v>
      </c>
      <c r="DS12" s="27">
        <v>9.5215768164399996</v>
      </c>
      <c r="DT12" s="27">
        <v>1398.3783689500001</v>
      </c>
      <c r="DU12" s="27">
        <v>96747.238471200006</v>
      </c>
      <c r="DV12" s="27">
        <v>10783.9441544</v>
      </c>
      <c r="DW12" s="27">
        <v>8641.3819651199992</v>
      </c>
      <c r="DX12" s="27">
        <v>8641.5749272899993</v>
      </c>
      <c r="DY12" s="27">
        <v>1927.1593376200001</v>
      </c>
      <c r="DZ12" s="27">
        <v>0</v>
      </c>
      <c r="EA12" s="27">
        <v>990.83074439699999</v>
      </c>
      <c r="EB12" s="27">
        <v>91678.1925969</v>
      </c>
      <c r="EC12" s="27">
        <v>13604.173784099999</v>
      </c>
      <c r="ED12" s="27">
        <v>5355.0347761800003</v>
      </c>
      <c r="EE12" s="27">
        <v>5355.2046936099996</v>
      </c>
      <c r="EF12" s="40"/>
      <c r="EG12" s="40"/>
      <c r="EH12" s="40"/>
      <c r="EI12" s="40"/>
      <c r="EJ12" s="40"/>
      <c r="EK12" s="40"/>
      <c r="EL12" s="40"/>
      <c r="EM12" s="40"/>
      <c r="EN12" s="40"/>
      <c r="EO12" s="40"/>
    </row>
    <row r="13" spans="1:145" x14ac:dyDescent="0.3">
      <c r="A13" s="29" t="s">
        <v>12</v>
      </c>
      <c r="B13" s="27">
        <v>1.1727985723100001</v>
      </c>
      <c r="C13" s="27">
        <v>3.2353555703599999</v>
      </c>
      <c r="D13" s="27">
        <v>22.920538369799999</v>
      </c>
      <c r="E13" s="27">
        <v>257.18322143500001</v>
      </c>
      <c r="F13" s="27">
        <v>26.948084401199999</v>
      </c>
      <c r="G13" s="27">
        <v>26.948105398199999</v>
      </c>
      <c r="H13" s="27">
        <v>257.18091949900003</v>
      </c>
      <c r="I13" s="27">
        <v>257.18168135799999</v>
      </c>
      <c r="J13" s="27">
        <v>102.488504347</v>
      </c>
      <c r="K13" s="27">
        <v>1.0427237766499999</v>
      </c>
      <c r="L13" s="27">
        <v>4.0732906529000003E-2</v>
      </c>
      <c r="M13" s="27">
        <v>2.0366424711099999E-3</v>
      </c>
      <c r="N13" s="27">
        <v>3.8696181435599997E-2</v>
      </c>
      <c r="O13" s="27">
        <v>453.44106541600001</v>
      </c>
      <c r="P13" s="27">
        <v>0.41474060136800001</v>
      </c>
      <c r="Q13" s="27">
        <v>453.44195624399998</v>
      </c>
      <c r="R13" s="27">
        <v>0.247275658904</v>
      </c>
      <c r="S13" s="27">
        <v>0.150274963688</v>
      </c>
      <c r="T13" s="27">
        <v>0.48245340946600002</v>
      </c>
      <c r="U13" s="27">
        <v>0.132870326939</v>
      </c>
      <c r="V13" s="27">
        <v>448.99174301800002</v>
      </c>
      <c r="W13" s="27">
        <v>64.8613012072</v>
      </c>
      <c r="X13" s="27">
        <v>64.862774405400003</v>
      </c>
      <c r="Y13" s="27">
        <v>765.44782195899995</v>
      </c>
      <c r="Z13" s="27">
        <v>765.44723242299995</v>
      </c>
      <c r="AA13" s="27">
        <v>2.16292467814E-4</v>
      </c>
      <c r="AB13" s="27">
        <v>3.0280722409800001E-5</v>
      </c>
      <c r="AC13" s="27">
        <v>1.8601075265599999E-4</v>
      </c>
      <c r="AD13" s="27">
        <v>0.28087597005699999</v>
      </c>
      <c r="AE13" s="27">
        <v>171145.47557099999</v>
      </c>
      <c r="AF13" s="27">
        <v>10390357.759199999</v>
      </c>
      <c r="AG13" s="27">
        <v>171213.97165600001</v>
      </c>
      <c r="AH13" s="27">
        <v>6.8761861504599998E-3</v>
      </c>
      <c r="AI13" s="27">
        <v>72.343876192400003</v>
      </c>
      <c r="AJ13" s="27">
        <v>515.06398046599998</v>
      </c>
      <c r="AK13" s="27">
        <v>76.052434653800006</v>
      </c>
      <c r="AL13" s="27">
        <v>3.2424790210699999</v>
      </c>
      <c r="AM13" s="27">
        <v>209.21537088700001</v>
      </c>
      <c r="AN13" s="27">
        <v>28.346741941600001</v>
      </c>
      <c r="AO13" s="27">
        <v>1465.12301561</v>
      </c>
      <c r="AP13" s="27">
        <v>373.56580632999999</v>
      </c>
      <c r="AQ13" s="27">
        <v>173.30976697200001</v>
      </c>
      <c r="AR13" s="27">
        <v>559.28866964700001</v>
      </c>
      <c r="AS13" s="27">
        <v>292.227297179</v>
      </c>
      <c r="AT13" s="27">
        <v>292.23639193299999</v>
      </c>
      <c r="AU13" s="27">
        <v>992.78723375300001</v>
      </c>
      <c r="AV13" s="27">
        <v>1.86209862276</v>
      </c>
      <c r="AW13" s="27">
        <v>2.2760253814300002</v>
      </c>
      <c r="AX13" s="27">
        <v>389.05667512100001</v>
      </c>
      <c r="AY13" s="27">
        <v>389.05497087399999</v>
      </c>
      <c r="AZ13" s="27">
        <v>389.05130183300002</v>
      </c>
      <c r="BA13" s="27">
        <v>359.70474637900003</v>
      </c>
      <c r="BB13" s="27">
        <v>359.71409291200001</v>
      </c>
      <c r="BC13" s="27">
        <v>1.5878712625000001E-3</v>
      </c>
      <c r="BD13" s="27">
        <v>1.5206796807200001E-4</v>
      </c>
      <c r="BE13" s="27">
        <v>1.5207665698200001E-4</v>
      </c>
      <c r="BF13" s="27">
        <v>1.5877811448299999E-3</v>
      </c>
      <c r="BG13" s="27">
        <v>343.262870443</v>
      </c>
      <c r="BH13" s="27">
        <v>343.24945738299999</v>
      </c>
      <c r="BI13" s="27">
        <v>0.184386833497</v>
      </c>
      <c r="BJ13" s="27">
        <v>516.96589416799998</v>
      </c>
      <c r="BK13" s="27">
        <v>9.8138449901700007</v>
      </c>
      <c r="BL13" s="27">
        <v>34.467179359600003</v>
      </c>
      <c r="BM13" s="27">
        <v>4.0042319229799998E-2</v>
      </c>
      <c r="BN13" s="27">
        <v>7.1186381692400005E-2</v>
      </c>
      <c r="BO13" s="27">
        <v>18.667835053299999</v>
      </c>
      <c r="BP13" s="27">
        <v>0</v>
      </c>
      <c r="BQ13" s="27">
        <v>378.65960197800001</v>
      </c>
      <c r="BR13" s="27">
        <v>49.737116108199999</v>
      </c>
      <c r="BS13" s="27">
        <v>49.736384289599997</v>
      </c>
      <c r="BT13" s="27">
        <v>602.37876932200004</v>
      </c>
      <c r="BU13" s="27">
        <v>602.37256349100005</v>
      </c>
      <c r="BV13" s="27">
        <v>4.7412537547399998E-2</v>
      </c>
      <c r="BW13" s="27">
        <v>8.0601169279899999E-3</v>
      </c>
      <c r="BX13" s="27">
        <v>3.93523054259E-2</v>
      </c>
      <c r="BY13" s="27">
        <v>38431.669337400002</v>
      </c>
      <c r="BZ13" s="27">
        <v>4132.9289091099999</v>
      </c>
      <c r="CA13" s="27">
        <v>4132.7651195300004</v>
      </c>
      <c r="CB13" s="27">
        <v>13217.889572599999</v>
      </c>
      <c r="CC13" s="27">
        <v>42906.149304699997</v>
      </c>
      <c r="CD13" s="27">
        <v>38430.122813000002</v>
      </c>
      <c r="CE13" s="27">
        <v>810.06925082999999</v>
      </c>
      <c r="CF13" s="27">
        <v>8.0529522535800009</v>
      </c>
      <c r="CG13" s="27">
        <v>0.247254396564</v>
      </c>
      <c r="CH13" s="27">
        <v>0.88221624661800002</v>
      </c>
      <c r="CI13" s="27">
        <v>0.28087821235499999</v>
      </c>
      <c r="CJ13" s="27">
        <v>6.8759448847999999E-3</v>
      </c>
      <c r="CK13" s="27">
        <v>9.0286608610499997</v>
      </c>
      <c r="CL13" s="27">
        <v>1.45932894458</v>
      </c>
      <c r="CM13" s="27">
        <v>8209.1808786700003</v>
      </c>
      <c r="CN13" s="27">
        <v>8.2840603770999994</v>
      </c>
      <c r="CO13" s="27">
        <v>2.10556176438</v>
      </c>
      <c r="CP13" s="27">
        <v>610.24116474100003</v>
      </c>
      <c r="CQ13" s="27">
        <v>18.030005996</v>
      </c>
      <c r="CR13" s="27">
        <v>0</v>
      </c>
      <c r="CS13" s="27">
        <v>4.7307084591299997</v>
      </c>
      <c r="CT13" s="27">
        <v>1.12483071215E-5</v>
      </c>
      <c r="CU13" s="27">
        <v>0.677349218669</v>
      </c>
      <c r="CV13" s="27">
        <v>1927.3421081700001</v>
      </c>
      <c r="CW13" s="27">
        <v>56.124094186900003</v>
      </c>
      <c r="CX13" s="27">
        <v>28.8116419224</v>
      </c>
      <c r="CY13" s="27">
        <v>1254.78874692</v>
      </c>
      <c r="CZ13" s="27">
        <v>672.55673391799996</v>
      </c>
      <c r="DA13" s="27">
        <v>0.76116929573699998</v>
      </c>
      <c r="DB13" s="27">
        <v>0.111228716936</v>
      </c>
      <c r="DC13" s="27">
        <v>68.193108043300001</v>
      </c>
      <c r="DD13" s="27">
        <v>1.14113087793</v>
      </c>
      <c r="DE13" s="27">
        <v>85.024259439000005</v>
      </c>
      <c r="DF13" s="27">
        <v>11.8927049056</v>
      </c>
      <c r="DG13" s="27">
        <v>4.2041148424800001</v>
      </c>
      <c r="DH13" s="27">
        <v>403.87222857199998</v>
      </c>
      <c r="DI13" s="27">
        <v>21.251461030600002</v>
      </c>
      <c r="DJ13" s="27">
        <v>101.689623982</v>
      </c>
      <c r="DK13" s="27">
        <v>3.5371616911300001</v>
      </c>
      <c r="DL13" s="27">
        <v>35.052712924700003</v>
      </c>
      <c r="DM13" s="27">
        <v>0.23507390890400001</v>
      </c>
      <c r="DN13" s="27">
        <v>2.2780581694099999</v>
      </c>
      <c r="DO13" s="27">
        <v>159.602768164</v>
      </c>
      <c r="DP13" s="27">
        <v>159.60246112600001</v>
      </c>
      <c r="DQ13" s="27">
        <v>14.0803565807</v>
      </c>
      <c r="DR13" s="27">
        <v>14.0796865113</v>
      </c>
      <c r="DS13" s="27">
        <v>3.1791526221200002</v>
      </c>
      <c r="DT13" s="27">
        <v>192.078303777</v>
      </c>
      <c r="DU13" s="27">
        <v>19989.996021800001</v>
      </c>
      <c r="DV13" s="27">
        <v>2094.2167623999999</v>
      </c>
      <c r="DW13" s="27">
        <v>1650.6930502299999</v>
      </c>
      <c r="DX13" s="27">
        <v>1650.7286569800001</v>
      </c>
      <c r="DY13" s="27">
        <v>367.00280642299998</v>
      </c>
      <c r="DZ13" s="27">
        <v>0</v>
      </c>
      <c r="EA13" s="27">
        <v>194.71695469700001</v>
      </c>
      <c r="EB13" s="27">
        <v>18937.865562899999</v>
      </c>
      <c r="EC13" s="27">
        <v>2755.5738474599998</v>
      </c>
      <c r="ED13" s="27">
        <v>1067.64227854</v>
      </c>
      <c r="EE13" s="27">
        <v>1067.6763066599999</v>
      </c>
      <c r="EF13" s="40"/>
      <c r="EG13" s="40"/>
      <c r="EH13" s="40"/>
      <c r="EI13" s="40"/>
      <c r="EJ13" s="40"/>
      <c r="EK13" s="40"/>
      <c r="EL13" s="40"/>
      <c r="EM13" s="40"/>
      <c r="EN13" s="40"/>
      <c r="EO13" s="40"/>
    </row>
    <row r="14" spans="1:145" x14ac:dyDescent="0.3">
      <c r="A14" s="29" t="s">
        <v>13</v>
      </c>
      <c r="B14" s="27">
        <v>4.1612829414499997</v>
      </c>
      <c r="C14" s="27">
        <v>13.315654455900001</v>
      </c>
      <c r="D14" s="27">
        <v>135.92843183599999</v>
      </c>
      <c r="E14" s="27">
        <v>1126.7270034600001</v>
      </c>
      <c r="F14" s="27">
        <v>96.562278839200005</v>
      </c>
      <c r="G14" s="27">
        <v>96.562405235400007</v>
      </c>
      <c r="H14" s="27">
        <v>1126.7148281299999</v>
      </c>
      <c r="I14" s="27">
        <v>1126.7183606900001</v>
      </c>
      <c r="J14" s="27">
        <v>345.86916271799998</v>
      </c>
      <c r="K14" s="27">
        <v>3.8428882690899999</v>
      </c>
      <c r="L14" s="27">
        <v>0.26471495721100002</v>
      </c>
      <c r="M14" s="27">
        <v>1.3235729029900001E-2</v>
      </c>
      <c r="N14" s="27">
        <v>0.25147890930599998</v>
      </c>
      <c r="O14" s="27">
        <v>2204.0976391200002</v>
      </c>
      <c r="P14" s="27">
        <v>1.8171525791800001</v>
      </c>
      <c r="Q14" s="27">
        <v>2204.1028162699999</v>
      </c>
      <c r="R14" s="27">
        <v>1.3740939058899999</v>
      </c>
      <c r="S14" s="27">
        <v>0.82377621697900005</v>
      </c>
      <c r="T14" s="27">
        <v>2.85792647782</v>
      </c>
      <c r="U14" s="27">
        <v>0.74425013007800001</v>
      </c>
      <c r="V14" s="27">
        <v>4188.3148219699997</v>
      </c>
      <c r="W14" s="27">
        <v>340.63655754600001</v>
      </c>
      <c r="X14" s="27">
        <v>340.643902905</v>
      </c>
      <c r="Y14" s="27">
        <v>3648.6545579600001</v>
      </c>
      <c r="Z14" s="27">
        <v>3648.6543008799999</v>
      </c>
      <c r="AA14" s="27">
        <v>1.3831132907500001E-3</v>
      </c>
      <c r="AB14" s="27">
        <v>1.93635636998E-4</v>
      </c>
      <c r="AC14" s="27">
        <v>1.1894796862200001E-3</v>
      </c>
      <c r="AD14" s="27">
        <v>1.3155041836400001</v>
      </c>
      <c r="AE14" s="27">
        <v>829413.19671100006</v>
      </c>
      <c r="AF14" s="27">
        <v>60244548.047899999</v>
      </c>
      <c r="AG14" s="27">
        <v>829745.02045900002</v>
      </c>
      <c r="AH14" s="27">
        <v>3.7092347635600001E-2</v>
      </c>
      <c r="AI14" s="27">
        <v>291.77088723899999</v>
      </c>
      <c r="AJ14" s="27">
        <v>1961.61193245</v>
      </c>
      <c r="AK14" s="27">
        <v>336.89750714600001</v>
      </c>
      <c r="AL14" s="27">
        <v>13.5259462229</v>
      </c>
      <c r="AM14" s="27">
        <v>925.73314866800001</v>
      </c>
      <c r="AN14" s="27">
        <v>117.463193721</v>
      </c>
      <c r="AO14" s="27">
        <v>6473.8635715099999</v>
      </c>
      <c r="AP14" s="27">
        <v>1798.85496689</v>
      </c>
      <c r="AQ14" s="27">
        <v>691.91609261999997</v>
      </c>
      <c r="AR14" s="27">
        <v>2233.96760404</v>
      </c>
      <c r="AS14" s="27">
        <v>1347.47649733</v>
      </c>
      <c r="AT14" s="27">
        <v>1347.5180290400001</v>
      </c>
      <c r="AU14" s="27">
        <v>4642.9837353200001</v>
      </c>
      <c r="AV14" s="27">
        <v>7.1610675445399998</v>
      </c>
      <c r="AW14" s="27">
        <v>8.4851213103800003</v>
      </c>
      <c r="AX14" s="27">
        <v>1409.9839491099999</v>
      </c>
      <c r="AY14" s="27">
        <v>1409.98407903</v>
      </c>
      <c r="AZ14" s="27">
        <v>1409.9646035999999</v>
      </c>
      <c r="BA14" s="27">
        <v>1715.78578769</v>
      </c>
      <c r="BB14" s="27">
        <v>1715.82967766</v>
      </c>
      <c r="BC14" s="27">
        <v>1.16138105547E-2</v>
      </c>
      <c r="BD14" s="27">
        <v>1.0718145009900001E-3</v>
      </c>
      <c r="BE14" s="27">
        <v>1.07187857482E-3</v>
      </c>
      <c r="BF14" s="27">
        <v>1.1613084107499999E-2</v>
      </c>
      <c r="BG14" s="27">
        <v>1304.48511551</v>
      </c>
      <c r="BH14" s="27">
        <v>1304.4343990699999</v>
      </c>
      <c r="BI14" s="27">
        <v>1.08948403112</v>
      </c>
      <c r="BJ14" s="27">
        <v>2237.9368676499998</v>
      </c>
      <c r="BK14" s="27">
        <v>49.7396044252</v>
      </c>
      <c r="BL14" s="27">
        <v>95.531768707200001</v>
      </c>
      <c r="BM14" s="27">
        <v>0.32336035403500002</v>
      </c>
      <c r="BN14" s="27">
        <v>0.57486291087399999</v>
      </c>
      <c r="BO14" s="27">
        <v>141.817418019</v>
      </c>
      <c r="BP14" s="27">
        <v>0</v>
      </c>
      <c r="BQ14" s="27">
        <v>1839.3226089100001</v>
      </c>
      <c r="BR14" s="27">
        <v>189.82985404300001</v>
      </c>
      <c r="BS14" s="27">
        <v>189.82658901400001</v>
      </c>
      <c r="BT14" s="27">
        <v>3484.9167818599999</v>
      </c>
      <c r="BU14" s="27">
        <v>3484.88890511</v>
      </c>
      <c r="BV14" s="27">
        <v>0.224847155859</v>
      </c>
      <c r="BW14" s="27">
        <v>3.8223715660300001E-2</v>
      </c>
      <c r="BX14" s="27">
        <v>0.186621607322</v>
      </c>
      <c r="BY14" s="27">
        <v>145275.52205</v>
      </c>
      <c r="BZ14" s="27">
        <v>16480.621877900001</v>
      </c>
      <c r="CA14" s="27">
        <v>16479.966232700001</v>
      </c>
      <c r="CB14" s="27">
        <v>57782.392842599998</v>
      </c>
      <c r="CC14" s="27">
        <v>163054.08553899999</v>
      </c>
      <c r="CD14" s="27">
        <v>145269.72527699999</v>
      </c>
      <c r="CE14" s="27">
        <v>3535.3667449999998</v>
      </c>
      <c r="CF14" s="27">
        <v>31.7323722159</v>
      </c>
      <c r="CG14" s="27">
        <v>1.3739768408699999</v>
      </c>
      <c r="CH14" s="27">
        <v>4.4743789081500003</v>
      </c>
      <c r="CI14" s="27">
        <v>1.31551428878</v>
      </c>
      <c r="CJ14" s="27">
        <v>3.7091172583299997E-2</v>
      </c>
      <c r="CK14" s="27">
        <v>35.980733896300002</v>
      </c>
      <c r="CL14" s="27">
        <v>8.0046925459199993</v>
      </c>
      <c r="CM14" s="27">
        <v>35697.608170200001</v>
      </c>
      <c r="CN14" s="27">
        <v>43.466106178099999</v>
      </c>
      <c r="CO14" s="27">
        <v>9.6867489617199993</v>
      </c>
      <c r="CP14" s="27">
        <v>2504.37274557</v>
      </c>
      <c r="CQ14" s="27">
        <v>146.034095079</v>
      </c>
      <c r="CR14" s="27">
        <v>0</v>
      </c>
      <c r="CS14" s="27">
        <v>19.108746968599998</v>
      </c>
      <c r="CT14" s="27">
        <v>5.8135920131800002E-5</v>
      </c>
      <c r="CU14" s="27">
        <v>3.2926106908900001</v>
      </c>
      <c r="CV14" s="27">
        <v>11363.1649555</v>
      </c>
      <c r="CW14" s="27">
        <v>523.54333414099995</v>
      </c>
      <c r="CX14" s="27">
        <v>188.618128738</v>
      </c>
      <c r="CY14" s="27">
        <v>6075.81455964</v>
      </c>
      <c r="CZ14" s="27">
        <v>5287.3505412900004</v>
      </c>
      <c r="DA14" s="27">
        <v>4.6490651646099996</v>
      </c>
      <c r="DB14" s="27">
        <v>0.89822313129499998</v>
      </c>
      <c r="DC14" s="27">
        <v>520.50916854699994</v>
      </c>
      <c r="DD14" s="27">
        <v>5.6727183348399999</v>
      </c>
      <c r="DE14" s="27">
        <v>452.43627827900002</v>
      </c>
      <c r="DF14" s="27">
        <v>63.020270700399998</v>
      </c>
      <c r="DG14" s="27">
        <v>19.266736805600001</v>
      </c>
      <c r="DH14" s="27">
        <v>2115.2186522799998</v>
      </c>
      <c r="DI14" s="27">
        <v>76.528839494400003</v>
      </c>
      <c r="DJ14" s="27">
        <v>352.32965357199998</v>
      </c>
      <c r="DK14" s="27">
        <v>17.143758143700001</v>
      </c>
      <c r="DL14" s="27">
        <v>160.88013516300001</v>
      </c>
      <c r="DM14" s="27">
        <v>1.43921311153</v>
      </c>
      <c r="DN14" s="27">
        <v>8.7749623587100007</v>
      </c>
      <c r="DO14" s="27">
        <v>1034.4651053099999</v>
      </c>
      <c r="DP14" s="27">
        <v>1034.4649738099999</v>
      </c>
      <c r="DQ14" s="27">
        <v>63.786212080799999</v>
      </c>
      <c r="DR14" s="27">
        <v>63.783088545600002</v>
      </c>
      <c r="DS14" s="27">
        <v>8.4620427446999997</v>
      </c>
      <c r="DT14" s="27">
        <v>1257.4622776199999</v>
      </c>
      <c r="DU14" s="27">
        <v>88669.435303100006</v>
      </c>
      <c r="DV14" s="27">
        <v>9566.5842548199998</v>
      </c>
      <c r="DW14" s="27">
        <v>7453.1122323299996</v>
      </c>
      <c r="DX14" s="27">
        <v>7453.2781237400004</v>
      </c>
      <c r="DY14" s="27">
        <v>1626.1907237</v>
      </c>
      <c r="DZ14" s="27">
        <v>0</v>
      </c>
      <c r="EA14" s="27">
        <v>854.37676740400002</v>
      </c>
      <c r="EB14" s="27">
        <v>83444.397282899998</v>
      </c>
      <c r="EC14" s="27">
        <v>12737.091729899999</v>
      </c>
      <c r="ED14" s="27">
        <v>4944.4603274499996</v>
      </c>
      <c r="EE14" s="27">
        <v>4944.6119398500005</v>
      </c>
      <c r="EF14" s="40"/>
      <c r="EG14" s="40"/>
      <c r="EH14" s="40"/>
      <c r="EI14" s="40"/>
      <c r="EJ14" s="40"/>
      <c r="EK14" s="40"/>
      <c r="EL14" s="40"/>
      <c r="EM14" s="40"/>
      <c r="EN14" s="40"/>
      <c r="EO14" s="40"/>
    </row>
    <row r="15" spans="1:145" x14ac:dyDescent="0.3">
      <c r="A15" s="29" t="s">
        <v>14</v>
      </c>
      <c r="B15" s="27">
        <v>3.49935117885</v>
      </c>
      <c r="C15" s="27">
        <v>10.6081263846</v>
      </c>
      <c r="D15" s="27">
        <v>91.036054789100007</v>
      </c>
      <c r="E15" s="27">
        <v>868.33354303500005</v>
      </c>
      <c r="F15" s="27">
        <v>78.519240465400003</v>
      </c>
      <c r="G15" s="27">
        <v>78.519112964300007</v>
      </c>
      <c r="H15" s="27">
        <v>868.32645812400006</v>
      </c>
      <c r="I15" s="27">
        <v>868.32888555900001</v>
      </c>
      <c r="J15" s="27">
        <v>297.67532926400003</v>
      </c>
      <c r="K15" s="27">
        <v>3.2827567500899999</v>
      </c>
      <c r="L15" s="27">
        <v>0.19924025060200001</v>
      </c>
      <c r="M15" s="27">
        <v>9.9617790705599993E-3</v>
      </c>
      <c r="N15" s="27">
        <v>0.189275325859</v>
      </c>
      <c r="O15" s="27">
        <v>1635.8128893400001</v>
      </c>
      <c r="P15" s="27">
        <v>1.5915433239600001</v>
      </c>
      <c r="Q15" s="27">
        <v>1635.81737587</v>
      </c>
      <c r="R15" s="27">
        <v>1.0166875856599999</v>
      </c>
      <c r="S15" s="27">
        <v>0.59570746254899998</v>
      </c>
      <c r="T15" s="27">
        <v>1.8961934623200001</v>
      </c>
      <c r="U15" s="27">
        <v>0.51565476251599995</v>
      </c>
      <c r="V15" s="27">
        <v>4162.8610151399998</v>
      </c>
      <c r="W15" s="27">
        <v>232.54666402399999</v>
      </c>
      <c r="X15" s="27">
        <v>232.55186538800001</v>
      </c>
      <c r="Y15" s="27">
        <v>2847.5565688400002</v>
      </c>
      <c r="Z15" s="27">
        <v>2847.5579217099998</v>
      </c>
      <c r="AA15" s="27">
        <v>1.04004489519E-3</v>
      </c>
      <c r="AB15" s="27">
        <v>1.45603736579E-4</v>
      </c>
      <c r="AC15" s="27">
        <v>8.9444799971399999E-4</v>
      </c>
      <c r="AD15" s="27">
        <v>1.1095603144299999</v>
      </c>
      <c r="AE15" s="27">
        <v>656853.32964899996</v>
      </c>
      <c r="AF15" s="27">
        <v>49946571.713</v>
      </c>
      <c r="AG15" s="27">
        <v>657116.14284800005</v>
      </c>
      <c r="AH15" s="27">
        <v>2.8881920421999999E-2</v>
      </c>
      <c r="AI15" s="27">
        <v>294.14442755599998</v>
      </c>
      <c r="AJ15" s="27">
        <v>2000.06555611</v>
      </c>
      <c r="AK15" s="27">
        <v>334.64089246200001</v>
      </c>
      <c r="AL15" s="27">
        <v>13.0456072372</v>
      </c>
      <c r="AM15" s="27">
        <v>919.08527327000002</v>
      </c>
      <c r="AN15" s="27">
        <v>115.686586031</v>
      </c>
      <c r="AO15" s="27">
        <v>4955.4126333499999</v>
      </c>
      <c r="AP15" s="27">
        <v>1355.9124672</v>
      </c>
      <c r="AQ15" s="27">
        <v>434.592321384</v>
      </c>
      <c r="AR15" s="27">
        <v>1826.0546204100001</v>
      </c>
      <c r="AS15" s="27">
        <v>1049.7920179499999</v>
      </c>
      <c r="AT15" s="27">
        <v>1049.82498923</v>
      </c>
      <c r="AU15" s="27">
        <v>3533.0560781300001</v>
      </c>
      <c r="AV15" s="27">
        <v>6.2148590203399996</v>
      </c>
      <c r="AW15" s="27">
        <v>7.1667050734600002</v>
      </c>
      <c r="AX15" s="27">
        <v>1172.72218241</v>
      </c>
      <c r="AY15" s="27">
        <v>1172.7286425</v>
      </c>
      <c r="AZ15" s="27">
        <v>1172.70595039</v>
      </c>
      <c r="BA15" s="27">
        <v>1275.83526835</v>
      </c>
      <c r="BB15" s="27">
        <v>1275.8697665699999</v>
      </c>
      <c r="BC15" s="27">
        <v>8.4932292337399993E-3</v>
      </c>
      <c r="BD15" s="27">
        <v>7.9070417028700003E-4</v>
      </c>
      <c r="BE15" s="27">
        <v>7.9074615113900002E-4</v>
      </c>
      <c r="BF15" s="27">
        <v>8.4926847575599995E-3</v>
      </c>
      <c r="BG15" s="27">
        <v>1197.1874711600001</v>
      </c>
      <c r="BH15" s="27">
        <v>1197.1382082800001</v>
      </c>
      <c r="BI15" s="27">
        <v>0.72838445224699999</v>
      </c>
      <c r="BJ15" s="27">
        <v>1770.6688837300001</v>
      </c>
      <c r="BK15" s="27">
        <v>34.883016456900002</v>
      </c>
      <c r="BL15" s="27">
        <v>89.182930009200007</v>
      </c>
      <c r="BM15" s="27">
        <v>0.30778922346299997</v>
      </c>
      <c r="BN15" s="27">
        <v>0.54718067487499999</v>
      </c>
      <c r="BO15" s="27">
        <v>82.472766881699997</v>
      </c>
      <c r="BP15" s="27">
        <v>0</v>
      </c>
      <c r="BQ15" s="27">
        <v>1379.59819496</v>
      </c>
      <c r="BR15" s="27">
        <v>154.39304187499999</v>
      </c>
      <c r="BS15" s="27">
        <v>154.39076126200001</v>
      </c>
      <c r="BT15" s="27">
        <v>2739.4184567399998</v>
      </c>
      <c r="BU15" s="27">
        <v>2739.3824653000001</v>
      </c>
      <c r="BV15" s="27">
        <v>0.18032387812100001</v>
      </c>
      <c r="BW15" s="27">
        <v>3.0655113536599998E-2</v>
      </c>
      <c r="BX15" s="27">
        <v>0.14966881335099999</v>
      </c>
      <c r="BY15" s="27">
        <v>133408.97282299999</v>
      </c>
      <c r="BZ15" s="27">
        <v>15042.2698571</v>
      </c>
      <c r="CA15" s="27">
        <v>15041.673175800001</v>
      </c>
      <c r="CB15" s="27">
        <v>45449.1340423</v>
      </c>
      <c r="CC15" s="27">
        <v>149642.474151</v>
      </c>
      <c r="CD15" s="27">
        <v>133403.63447300001</v>
      </c>
      <c r="CE15" s="27">
        <v>2765.31450528</v>
      </c>
      <c r="CF15" s="27">
        <v>26.650014472199999</v>
      </c>
      <c r="CG15" s="27">
        <v>1.01660018023</v>
      </c>
      <c r="CH15" s="27">
        <v>3.4310656010499998</v>
      </c>
      <c r="CI15" s="27">
        <v>1.1095712948500001</v>
      </c>
      <c r="CJ15" s="27">
        <v>2.88811050829E-2</v>
      </c>
      <c r="CK15" s="27">
        <v>29.385030882700001</v>
      </c>
      <c r="CL15" s="27">
        <v>6.8400836390500004</v>
      </c>
      <c r="CM15" s="27">
        <v>28238.586967499999</v>
      </c>
      <c r="CN15" s="27">
        <v>36.894393513899999</v>
      </c>
      <c r="CO15" s="27">
        <v>9.1455822289499995</v>
      </c>
      <c r="CP15" s="27">
        <v>2342.3784744499999</v>
      </c>
      <c r="CQ15" s="27">
        <v>137.613363908</v>
      </c>
      <c r="CR15" s="27">
        <v>0</v>
      </c>
      <c r="CS15" s="27">
        <v>15.6662767364</v>
      </c>
      <c r="CT15" s="27">
        <v>4.6621170445999999E-5</v>
      </c>
      <c r="CU15" s="27">
        <v>2.8663148809000001</v>
      </c>
      <c r="CV15" s="27">
        <v>10389.6190885</v>
      </c>
      <c r="CW15" s="27">
        <v>520.34799659700002</v>
      </c>
      <c r="CX15" s="27">
        <v>157.71999262599999</v>
      </c>
      <c r="CY15" s="27">
        <v>5386.3131184499998</v>
      </c>
      <c r="CZ15" s="27">
        <v>5003.3122504499997</v>
      </c>
      <c r="DA15" s="27">
        <v>3.9933490121199999</v>
      </c>
      <c r="DB15" s="27">
        <v>0.85497062823900005</v>
      </c>
      <c r="DC15" s="27">
        <v>491.72835916499997</v>
      </c>
      <c r="DD15" s="27">
        <v>5.3663978995499999</v>
      </c>
      <c r="DE15" s="27">
        <v>374.10575843399999</v>
      </c>
      <c r="DF15" s="27">
        <v>50.922172793999998</v>
      </c>
      <c r="DG15" s="27">
        <v>16.856973311699999</v>
      </c>
      <c r="DH15" s="27">
        <v>1743.4860680700001</v>
      </c>
      <c r="DI15" s="27">
        <v>64.313832620400007</v>
      </c>
      <c r="DJ15" s="27">
        <v>297.90651812099998</v>
      </c>
      <c r="DK15" s="27">
        <v>15.9840798035</v>
      </c>
      <c r="DL15" s="27">
        <v>146.10612738500001</v>
      </c>
      <c r="DM15" s="27">
        <v>1.31439994048</v>
      </c>
      <c r="DN15" s="27">
        <v>7.6960877306600004</v>
      </c>
      <c r="DO15" s="27">
        <v>824.36327869700006</v>
      </c>
      <c r="DP15" s="27">
        <v>824.36206794700001</v>
      </c>
      <c r="DQ15" s="27">
        <v>49.765673178999997</v>
      </c>
      <c r="DR15" s="27">
        <v>49.763192654000001</v>
      </c>
      <c r="DS15" s="27">
        <v>8.03274847504</v>
      </c>
      <c r="DT15" s="27">
        <v>1051.4786674500001</v>
      </c>
      <c r="DU15" s="27">
        <v>69378.865449799996</v>
      </c>
      <c r="DV15" s="27">
        <v>7441.7661784000002</v>
      </c>
      <c r="DW15" s="27">
        <v>5835.0769110399997</v>
      </c>
      <c r="DX15" s="27">
        <v>5835.2041384599997</v>
      </c>
      <c r="DY15" s="27">
        <v>1288.28955941</v>
      </c>
      <c r="DZ15" s="27">
        <v>0</v>
      </c>
      <c r="EA15" s="27">
        <v>684.59097771200004</v>
      </c>
      <c r="EB15" s="27">
        <v>65356.821877900002</v>
      </c>
      <c r="EC15" s="27">
        <v>9873.6894779199993</v>
      </c>
      <c r="ED15" s="27">
        <v>3843.5098886999999</v>
      </c>
      <c r="EE15" s="27">
        <v>3843.63688052</v>
      </c>
      <c r="EF15" s="40"/>
      <c r="EG15" s="40"/>
      <c r="EH15" s="40"/>
      <c r="EI15" s="40"/>
      <c r="EJ15" s="40"/>
      <c r="EK15" s="40"/>
      <c r="EL15" s="40"/>
      <c r="EM15" s="40"/>
      <c r="EN15" s="40"/>
      <c r="EO15" s="40"/>
    </row>
    <row r="16" spans="1:145" x14ac:dyDescent="0.3">
      <c r="A16" s="29" t="s">
        <v>15</v>
      </c>
      <c r="B16" s="27">
        <v>1.78196006458</v>
      </c>
      <c r="C16" s="27">
        <v>5.56425907703</v>
      </c>
      <c r="D16" s="27">
        <v>54.618235781300001</v>
      </c>
      <c r="E16" s="27">
        <v>456.25179910000003</v>
      </c>
      <c r="F16" s="27">
        <v>41.997527302800002</v>
      </c>
      <c r="G16" s="27">
        <v>41.997759049199999</v>
      </c>
      <c r="H16" s="27">
        <v>456.24923529500001</v>
      </c>
      <c r="I16" s="27">
        <v>456.25051081999999</v>
      </c>
      <c r="J16" s="27">
        <v>150.188878921</v>
      </c>
      <c r="K16" s="27">
        <v>1.60394120052</v>
      </c>
      <c r="L16" s="27">
        <v>7.9111626770200005E-2</v>
      </c>
      <c r="M16" s="27">
        <v>3.9555971307799996E-3</v>
      </c>
      <c r="N16" s="27">
        <v>7.5156566058100005E-2</v>
      </c>
      <c r="O16" s="27">
        <v>934.52582027899996</v>
      </c>
      <c r="P16" s="27">
        <v>0.67878848191700003</v>
      </c>
      <c r="Q16" s="27">
        <v>934.53103672600002</v>
      </c>
      <c r="R16" s="27">
        <v>0.48913576745300003</v>
      </c>
      <c r="S16" s="27">
        <v>0.30484947343199997</v>
      </c>
      <c r="T16" s="27">
        <v>1.0267630184000001</v>
      </c>
      <c r="U16" s="27">
        <v>0.27763370378300001</v>
      </c>
      <c r="V16" s="27">
        <v>1252.9963314199999</v>
      </c>
      <c r="W16" s="27">
        <v>138.15892936</v>
      </c>
      <c r="X16" s="27">
        <v>138.16226520999999</v>
      </c>
      <c r="Y16" s="27">
        <v>1575.8805543799999</v>
      </c>
      <c r="Z16" s="27">
        <v>1575.8815500400001</v>
      </c>
      <c r="AA16" s="27">
        <v>4.1383780086400002E-4</v>
      </c>
      <c r="AB16" s="27">
        <v>5.7936559292499997E-5</v>
      </c>
      <c r="AC16" s="27">
        <v>3.5589860520200001E-4</v>
      </c>
      <c r="AD16" s="27">
        <v>0.48972972043899998</v>
      </c>
      <c r="AE16" s="27">
        <v>294284.97654</v>
      </c>
      <c r="AF16" s="27">
        <v>20382987.7181</v>
      </c>
      <c r="AG16" s="27">
        <v>294402.614703</v>
      </c>
      <c r="AH16" s="27">
        <v>1.31083271735E-2</v>
      </c>
      <c r="AI16" s="27">
        <v>126.70149013</v>
      </c>
      <c r="AJ16" s="27">
        <v>941.67516469199995</v>
      </c>
      <c r="AK16" s="27">
        <v>122.630857922</v>
      </c>
      <c r="AL16" s="27">
        <v>5.5072630096699999</v>
      </c>
      <c r="AM16" s="27">
        <v>337.71570238200002</v>
      </c>
      <c r="AN16" s="27">
        <v>49.4791852882</v>
      </c>
      <c r="AO16" s="27">
        <v>2673.4240097100001</v>
      </c>
      <c r="AP16" s="27">
        <v>734.63776215600001</v>
      </c>
      <c r="AQ16" s="27">
        <v>258.40029983199997</v>
      </c>
      <c r="AR16" s="27">
        <v>937.84998497200002</v>
      </c>
      <c r="AS16" s="27">
        <v>543.47782802899997</v>
      </c>
      <c r="AT16" s="27">
        <v>543.49443843200004</v>
      </c>
      <c r="AU16" s="27">
        <v>1758.1419528500001</v>
      </c>
      <c r="AV16" s="27">
        <v>2.9082056397999998</v>
      </c>
      <c r="AW16" s="27">
        <v>3.56044261058</v>
      </c>
      <c r="AX16" s="27">
        <v>600.02035364300002</v>
      </c>
      <c r="AY16" s="27">
        <v>600.018605364</v>
      </c>
      <c r="AZ16" s="27">
        <v>600.01171662499996</v>
      </c>
      <c r="BA16" s="27">
        <v>675.64336247999995</v>
      </c>
      <c r="BB16" s="27">
        <v>675.66091706700001</v>
      </c>
      <c r="BC16" s="27">
        <v>3.3352138474000001E-3</v>
      </c>
      <c r="BD16" s="27">
        <v>3.1156802628400001E-4</v>
      </c>
      <c r="BE16" s="27">
        <v>3.1158639367000001E-4</v>
      </c>
      <c r="BF16" s="27">
        <v>3.3350842535800002E-3</v>
      </c>
      <c r="BG16" s="27">
        <v>560.70964403100004</v>
      </c>
      <c r="BH16" s="27">
        <v>560.68931691600005</v>
      </c>
      <c r="BI16" s="27">
        <v>0.39091945626899999</v>
      </c>
      <c r="BJ16" s="27">
        <v>906.38361464900004</v>
      </c>
      <c r="BK16" s="27">
        <v>19.266642821800001</v>
      </c>
      <c r="BL16" s="27">
        <v>42.827230804700001</v>
      </c>
      <c r="BM16" s="27">
        <v>9.7972995284299993E-2</v>
      </c>
      <c r="BN16" s="27">
        <v>0.17417403322899999</v>
      </c>
      <c r="BO16" s="27">
        <v>54.664914052999997</v>
      </c>
      <c r="BP16" s="27">
        <v>0</v>
      </c>
      <c r="BQ16" s="27">
        <v>708.85469452899997</v>
      </c>
      <c r="BR16" s="27">
        <v>81.152926764399993</v>
      </c>
      <c r="BS16" s="27">
        <v>81.151757394000001</v>
      </c>
      <c r="BT16" s="27">
        <v>1063.8947999300001</v>
      </c>
      <c r="BU16" s="27">
        <v>1063.88795071</v>
      </c>
      <c r="BV16" s="27">
        <v>7.4153037961400006E-2</v>
      </c>
      <c r="BW16" s="27">
        <v>1.2605904799100001E-2</v>
      </c>
      <c r="BX16" s="27">
        <v>6.1546638392499999E-2</v>
      </c>
      <c r="BY16" s="27">
        <v>62628.102217899999</v>
      </c>
      <c r="BZ16" s="27">
        <v>6899.8771481900003</v>
      </c>
      <c r="CA16" s="27">
        <v>6899.6021373900003</v>
      </c>
      <c r="CB16" s="27">
        <v>23502.130616099999</v>
      </c>
      <c r="CC16" s="27">
        <v>70085.904817500006</v>
      </c>
      <c r="CD16" s="27">
        <v>62625.580128399997</v>
      </c>
      <c r="CE16" s="27">
        <v>1461.2966702599999</v>
      </c>
      <c r="CF16" s="27">
        <v>13.078424782500001</v>
      </c>
      <c r="CG16" s="27">
        <v>0.489090096546</v>
      </c>
      <c r="CH16" s="27">
        <v>1.65208922968</v>
      </c>
      <c r="CI16" s="27">
        <v>0.48973401590400001</v>
      </c>
      <c r="CJ16" s="27">
        <v>1.31078793107E-2</v>
      </c>
      <c r="CK16" s="27">
        <v>14.8414962892</v>
      </c>
      <c r="CL16" s="27">
        <v>2.5558924249400001</v>
      </c>
      <c r="CM16" s="27">
        <v>14393.585683699999</v>
      </c>
      <c r="CN16" s="27">
        <v>14.6621738221</v>
      </c>
      <c r="CO16" s="27">
        <v>3.5007292247500001</v>
      </c>
      <c r="CP16" s="27">
        <v>1160.3958663200001</v>
      </c>
      <c r="CQ16" s="27">
        <v>44.627200182999999</v>
      </c>
      <c r="CR16" s="27">
        <v>0</v>
      </c>
      <c r="CS16" s="27">
        <v>7.9337227861399997</v>
      </c>
      <c r="CT16" s="27">
        <v>1.8942057621199999E-5</v>
      </c>
      <c r="CU16" s="27">
        <v>1.25975125956</v>
      </c>
      <c r="CV16" s="27">
        <v>4052.5668071499999</v>
      </c>
      <c r="CW16" s="27">
        <v>156.62220180099999</v>
      </c>
      <c r="CX16" s="27">
        <v>59.624863899399998</v>
      </c>
      <c r="CY16" s="27">
        <v>2397.21295384</v>
      </c>
      <c r="CZ16" s="27">
        <v>1655.36730033</v>
      </c>
      <c r="DA16" s="27">
        <v>1.5663574703300001</v>
      </c>
      <c r="DB16" s="27">
        <v>0.27214727693000001</v>
      </c>
      <c r="DC16" s="27">
        <v>161.75887399300001</v>
      </c>
      <c r="DD16" s="27">
        <v>2.1610301384400001</v>
      </c>
      <c r="DE16" s="27">
        <v>158.76293775900001</v>
      </c>
      <c r="DF16" s="27">
        <v>21.516482477899999</v>
      </c>
      <c r="DG16" s="27">
        <v>7.5486715215900002</v>
      </c>
      <c r="DH16" s="27">
        <v>747.80433905699999</v>
      </c>
      <c r="DI16" s="27">
        <v>32.850089347000001</v>
      </c>
      <c r="DJ16" s="27">
        <v>148.370835269</v>
      </c>
      <c r="DK16" s="27">
        <v>5.7971326041399998</v>
      </c>
      <c r="DL16" s="27">
        <v>62.617672766299997</v>
      </c>
      <c r="DM16" s="27">
        <v>0.45550358048400003</v>
      </c>
      <c r="DN16" s="27">
        <v>3.53837918284</v>
      </c>
      <c r="DO16" s="27">
        <v>327.99541997099999</v>
      </c>
      <c r="DP16" s="27">
        <v>327.995920506</v>
      </c>
      <c r="DQ16" s="27">
        <v>25.886148794299999</v>
      </c>
      <c r="DR16" s="27">
        <v>25.884949258700001</v>
      </c>
      <c r="DS16" s="27">
        <v>3.8187072852499999</v>
      </c>
      <c r="DT16" s="27">
        <v>397.49795583100001</v>
      </c>
      <c r="DU16" s="27">
        <v>35968.996293700002</v>
      </c>
      <c r="DV16" s="27">
        <v>3821.2830349599999</v>
      </c>
      <c r="DW16" s="27">
        <v>2965.5979134600002</v>
      </c>
      <c r="DX16" s="27">
        <v>2965.66058011</v>
      </c>
      <c r="DY16" s="27">
        <v>645.99560291600005</v>
      </c>
      <c r="DZ16" s="27">
        <v>0</v>
      </c>
      <c r="EA16" s="27">
        <v>349.58319659400001</v>
      </c>
      <c r="EB16" s="27">
        <v>33798.333577999998</v>
      </c>
      <c r="EC16" s="27">
        <v>5145.8497130100004</v>
      </c>
      <c r="ED16" s="27">
        <v>1991.19880736</v>
      </c>
      <c r="EE16" s="27">
        <v>1991.2649818699999</v>
      </c>
      <c r="EF16" s="40"/>
      <c r="EG16" s="40"/>
      <c r="EH16" s="40"/>
      <c r="EI16" s="40"/>
      <c r="EJ16" s="40"/>
      <c r="EK16" s="40"/>
      <c r="EL16" s="40"/>
      <c r="EM16" s="40"/>
      <c r="EN16" s="40"/>
      <c r="EO16" s="40"/>
    </row>
    <row r="17" spans="1:145" x14ac:dyDescent="0.3">
      <c r="A17" s="29" t="s">
        <v>16</v>
      </c>
      <c r="B17" s="27">
        <v>1.4868108599700001</v>
      </c>
      <c r="C17" s="27">
        <v>4.3898384304500002</v>
      </c>
      <c r="D17" s="27">
        <v>37.4693643353</v>
      </c>
      <c r="E17" s="27">
        <v>350.047662242</v>
      </c>
      <c r="F17" s="27">
        <v>34.705484034500003</v>
      </c>
      <c r="G17" s="27">
        <v>34.705561893099997</v>
      </c>
      <c r="H17" s="27">
        <v>350.04527839299999</v>
      </c>
      <c r="I17" s="27">
        <v>350.04632287099997</v>
      </c>
      <c r="J17" s="27">
        <v>128.107425175</v>
      </c>
      <c r="K17" s="27">
        <v>1.3754540399699999</v>
      </c>
      <c r="L17" s="27">
        <v>7.7380609565399994E-2</v>
      </c>
      <c r="M17" s="27">
        <v>3.86902107693E-3</v>
      </c>
      <c r="N17" s="27">
        <v>7.3511780581399996E-2</v>
      </c>
      <c r="O17" s="27">
        <v>693.35684018400002</v>
      </c>
      <c r="P17" s="27">
        <v>0.63196391489699999</v>
      </c>
      <c r="Q17" s="27">
        <v>693.35973401599995</v>
      </c>
      <c r="R17" s="27">
        <v>0.38466573979899998</v>
      </c>
      <c r="S17" s="27">
        <v>0.22826746421999999</v>
      </c>
      <c r="T17" s="27">
        <v>0.70844474298899995</v>
      </c>
      <c r="U17" s="27">
        <v>0.19715681445800001</v>
      </c>
      <c r="V17" s="27">
        <v>1366.2379938399999</v>
      </c>
      <c r="W17" s="27">
        <v>98.899268830799997</v>
      </c>
      <c r="X17" s="27">
        <v>98.9016654797</v>
      </c>
      <c r="Y17" s="27">
        <v>1181.4705132300001</v>
      </c>
      <c r="Z17" s="27">
        <v>1181.47122188</v>
      </c>
      <c r="AA17" s="27">
        <v>4.0432944084899998E-4</v>
      </c>
      <c r="AB17" s="27">
        <v>5.6606299233600002E-5</v>
      </c>
      <c r="AC17" s="27">
        <v>3.4772225907900002E-4</v>
      </c>
      <c r="AD17" s="27">
        <v>0.43647693754700001</v>
      </c>
      <c r="AE17" s="27">
        <v>259722.93241099999</v>
      </c>
      <c r="AF17" s="27">
        <v>20119324.463599999</v>
      </c>
      <c r="AG17" s="27">
        <v>259826.968169</v>
      </c>
      <c r="AH17" s="27">
        <v>1.09759995041E-2</v>
      </c>
      <c r="AI17" s="27">
        <v>131.659956174</v>
      </c>
      <c r="AJ17" s="27">
        <v>952.06895814200004</v>
      </c>
      <c r="AK17" s="27">
        <v>134.49893811800001</v>
      </c>
      <c r="AL17" s="27">
        <v>5.5875091289699998</v>
      </c>
      <c r="AM17" s="27">
        <v>369.85999253</v>
      </c>
      <c r="AN17" s="27">
        <v>52.014142950900002</v>
      </c>
      <c r="AO17" s="27">
        <v>2049.0608416300001</v>
      </c>
      <c r="AP17" s="27">
        <v>547.95035934299995</v>
      </c>
      <c r="AQ17" s="27">
        <v>238.343181663</v>
      </c>
      <c r="AR17" s="27">
        <v>753.78059160199996</v>
      </c>
      <c r="AS17" s="27">
        <v>432.84125365</v>
      </c>
      <c r="AT17" s="27">
        <v>432.855274533</v>
      </c>
      <c r="AU17" s="27">
        <v>1523.83462289</v>
      </c>
      <c r="AV17" s="27">
        <v>2.5677793753000002</v>
      </c>
      <c r="AW17" s="27">
        <v>3.0109939155699998</v>
      </c>
      <c r="AX17" s="27">
        <v>505.35030788900002</v>
      </c>
      <c r="AY17" s="27">
        <v>505.34955617499998</v>
      </c>
      <c r="AZ17" s="27">
        <v>505.34319965200001</v>
      </c>
      <c r="BA17" s="27">
        <v>549.54605306600001</v>
      </c>
      <c r="BB17" s="27">
        <v>549.55994715300005</v>
      </c>
      <c r="BC17" s="27">
        <v>3.2408544831399998E-3</v>
      </c>
      <c r="BD17" s="27">
        <v>3.0336703921899998E-4</v>
      </c>
      <c r="BE17" s="27">
        <v>3.0338214889700003E-4</v>
      </c>
      <c r="BF17" s="27">
        <v>3.2406839309199998E-3</v>
      </c>
      <c r="BG17" s="27">
        <v>540.95559564300004</v>
      </c>
      <c r="BH17" s="27">
        <v>540.93427437699995</v>
      </c>
      <c r="BI17" s="27">
        <v>0.272261485044</v>
      </c>
      <c r="BJ17" s="27">
        <v>766.48004910999998</v>
      </c>
      <c r="BK17" s="27">
        <v>14.7680229172</v>
      </c>
      <c r="BL17" s="27">
        <v>39.468339393599997</v>
      </c>
      <c r="BM17" s="27">
        <v>0.10461235931600001</v>
      </c>
      <c r="BN17" s="27">
        <v>0.185977623565</v>
      </c>
      <c r="BO17" s="27">
        <v>34.765683998500002</v>
      </c>
      <c r="BP17" s="27">
        <v>0</v>
      </c>
      <c r="BQ17" s="27">
        <v>573.20974151799999</v>
      </c>
      <c r="BR17" s="27">
        <v>65.761470039800002</v>
      </c>
      <c r="BS17" s="27">
        <v>65.760386082899998</v>
      </c>
      <c r="BT17" s="27">
        <v>1074.4911039599999</v>
      </c>
      <c r="BU17" s="27">
        <v>1074.4778903199999</v>
      </c>
      <c r="BV17" s="27">
        <v>7.3101749827900006E-2</v>
      </c>
      <c r="BW17" s="27">
        <v>1.2427276212800001E-2</v>
      </c>
      <c r="BX17" s="27">
        <v>6.0674187567599999E-2</v>
      </c>
      <c r="BY17" s="27">
        <v>60307.7535021</v>
      </c>
      <c r="BZ17" s="27">
        <v>6770.7381421299997</v>
      </c>
      <c r="CA17" s="27">
        <v>6770.4687210700004</v>
      </c>
      <c r="CB17" s="27">
        <v>19074.7553496</v>
      </c>
      <c r="CC17" s="27">
        <v>67616.766013100001</v>
      </c>
      <c r="CD17" s="27">
        <v>60305.349434900003</v>
      </c>
      <c r="CE17" s="27">
        <v>1142.98416778</v>
      </c>
      <c r="CF17" s="27">
        <v>11.0709079492</v>
      </c>
      <c r="CG17" s="27">
        <v>0.38463123231099999</v>
      </c>
      <c r="CH17" s="27">
        <v>1.3295596964500001</v>
      </c>
      <c r="CI17" s="27">
        <v>0.436478962277</v>
      </c>
      <c r="CJ17" s="27">
        <v>1.09755424835E-2</v>
      </c>
      <c r="CK17" s="27">
        <v>12.163767393000001</v>
      </c>
      <c r="CL17" s="27">
        <v>2.590748085</v>
      </c>
      <c r="CM17" s="27">
        <v>11972.8718532</v>
      </c>
      <c r="CN17" s="27">
        <v>14.2070478463</v>
      </c>
      <c r="CO17" s="27">
        <v>3.6694533461400001</v>
      </c>
      <c r="CP17" s="27">
        <v>1080.64237131</v>
      </c>
      <c r="CQ17" s="27">
        <v>46.584247442299997</v>
      </c>
      <c r="CR17" s="27">
        <v>0</v>
      </c>
      <c r="CS17" s="27">
        <v>6.5223496088599999</v>
      </c>
      <c r="CT17" s="27">
        <v>1.8775364165699998E-5</v>
      </c>
      <c r="CU17" s="27">
        <v>1.1950194563200001</v>
      </c>
      <c r="CV17" s="27">
        <v>3970.2809664400002</v>
      </c>
      <c r="CW17" s="27">
        <v>170.777599477</v>
      </c>
      <c r="CX17" s="27">
        <v>59.929664000599999</v>
      </c>
      <c r="CY17" s="27">
        <v>2239.0874014000001</v>
      </c>
      <c r="CZ17" s="27">
        <v>1731.2009453000001</v>
      </c>
      <c r="DA17" s="27">
        <v>1.4991236022400001</v>
      </c>
      <c r="DB17" s="27">
        <v>0.29059018290499999</v>
      </c>
      <c r="DC17" s="27">
        <v>168.537455249</v>
      </c>
      <c r="DD17" s="27">
        <v>2.1843143247799999</v>
      </c>
      <c r="DE17" s="27">
        <v>144.69268770900001</v>
      </c>
      <c r="DF17" s="27">
        <v>19.9792532128</v>
      </c>
      <c r="DG17" s="27">
        <v>7.0093201081699998</v>
      </c>
      <c r="DH17" s="27">
        <v>676.54626885799996</v>
      </c>
      <c r="DI17" s="27">
        <v>27.273019247099999</v>
      </c>
      <c r="DJ17" s="27">
        <v>128.81644126800001</v>
      </c>
      <c r="DK17" s="27">
        <v>6.2262020730599996</v>
      </c>
      <c r="DL17" s="27">
        <v>62.812275730300001</v>
      </c>
      <c r="DM17" s="27">
        <v>0.47808357426499998</v>
      </c>
      <c r="DN17" s="27">
        <v>3.17111188762</v>
      </c>
      <c r="DO17" s="27">
        <v>320.95749253299999</v>
      </c>
      <c r="DP17" s="27">
        <v>320.95664650499998</v>
      </c>
      <c r="DQ17" s="27">
        <v>19.9297097667</v>
      </c>
      <c r="DR17" s="27">
        <v>19.9287658933</v>
      </c>
      <c r="DS17" s="27">
        <v>3.57619092857</v>
      </c>
      <c r="DT17" s="27">
        <v>399.52391490500003</v>
      </c>
      <c r="DU17" s="27">
        <v>29152.368286299999</v>
      </c>
      <c r="DV17" s="27">
        <v>3125.0349028199998</v>
      </c>
      <c r="DW17" s="27">
        <v>2462.5902793599998</v>
      </c>
      <c r="DX17" s="27">
        <v>2462.6430196299998</v>
      </c>
      <c r="DY17" s="27">
        <v>545.05308145000004</v>
      </c>
      <c r="DZ17" s="27">
        <v>0</v>
      </c>
      <c r="EA17" s="27">
        <v>293.587312306</v>
      </c>
      <c r="EB17" s="27">
        <v>27505.714240199999</v>
      </c>
      <c r="EC17" s="27">
        <v>4067.0409644199999</v>
      </c>
      <c r="ED17" s="27">
        <v>1586.86446843</v>
      </c>
      <c r="EE17" s="27">
        <v>1586.91631158</v>
      </c>
      <c r="EF17" s="40"/>
      <c r="EG17" s="40"/>
      <c r="EH17" s="40"/>
      <c r="EI17" s="40"/>
      <c r="EJ17" s="40"/>
      <c r="EK17" s="40"/>
      <c r="EL17" s="40"/>
      <c r="EM17" s="40"/>
      <c r="EN17" s="40"/>
      <c r="EO17" s="40"/>
    </row>
    <row r="18" spans="1:145" x14ac:dyDescent="0.3">
      <c r="A18" s="29" t="s">
        <v>17</v>
      </c>
      <c r="B18" s="27">
        <v>2.0626302110200001</v>
      </c>
      <c r="C18" s="27">
        <v>6.1529845871299997</v>
      </c>
      <c r="D18" s="27">
        <v>54.779128653699999</v>
      </c>
      <c r="E18" s="27">
        <v>511.15254232500001</v>
      </c>
      <c r="F18" s="27">
        <v>47.691266064499999</v>
      </c>
      <c r="G18" s="27">
        <v>47.691385453599999</v>
      </c>
      <c r="H18" s="27">
        <v>511.14766978699998</v>
      </c>
      <c r="I18" s="27">
        <v>511.14919683400001</v>
      </c>
      <c r="J18" s="27">
        <v>176.29758345100001</v>
      </c>
      <c r="K18" s="27">
        <v>1.90067766315</v>
      </c>
      <c r="L18" s="27">
        <v>0.120385646554</v>
      </c>
      <c r="M18" s="27">
        <v>6.0192355917500001E-3</v>
      </c>
      <c r="N18" s="27">
        <v>0.114365959419</v>
      </c>
      <c r="O18" s="27">
        <v>938.51178736500003</v>
      </c>
      <c r="P18" s="27">
        <v>0.85537900179899995</v>
      </c>
      <c r="Q18" s="27">
        <v>938.51523335000002</v>
      </c>
      <c r="R18" s="27">
        <v>0.51466649280200005</v>
      </c>
      <c r="S18" s="27">
        <v>0.31070913608</v>
      </c>
      <c r="T18" s="27">
        <v>0.946844684406</v>
      </c>
      <c r="U18" s="27">
        <v>0.26908551506799999</v>
      </c>
      <c r="V18" s="27">
        <v>1737.6229704100001</v>
      </c>
      <c r="W18" s="27">
        <v>137.041012516</v>
      </c>
      <c r="X18" s="27">
        <v>137.04328705200001</v>
      </c>
      <c r="Y18" s="27">
        <v>1733.84419473</v>
      </c>
      <c r="Z18" s="27">
        <v>1733.84532728</v>
      </c>
      <c r="AA18" s="27">
        <v>6.27751062122E-4</v>
      </c>
      <c r="AB18" s="27">
        <v>8.7884981982599999E-5</v>
      </c>
      <c r="AC18" s="27">
        <v>5.3986750595600005E-4</v>
      </c>
      <c r="AD18" s="27">
        <v>0.59315551547699996</v>
      </c>
      <c r="AE18" s="27">
        <v>386554.254594</v>
      </c>
      <c r="AF18" s="27">
        <v>29537643.5559</v>
      </c>
      <c r="AG18" s="27">
        <v>386708.892727</v>
      </c>
      <c r="AH18" s="27">
        <v>1.4675883277900001E-2</v>
      </c>
      <c r="AI18" s="27">
        <v>170.64186505500001</v>
      </c>
      <c r="AJ18" s="27">
        <v>1211.3630200699999</v>
      </c>
      <c r="AK18" s="27">
        <v>179.74734156</v>
      </c>
      <c r="AL18" s="27">
        <v>7.4503582639000001</v>
      </c>
      <c r="AM18" s="27">
        <v>494.26898432899998</v>
      </c>
      <c r="AN18" s="27">
        <v>69.471351967100006</v>
      </c>
      <c r="AO18" s="27">
        <v>2897.9548982699998</v>
      </c>
      <c r="AP18" s="27">
        <v>780.56536154399998</v>
      </c>
      <c r="AQ18" s="27">
        <v>332.43227731500002</v>
      </c>
      <c r="AR18" s="27">
        <v>1049.6844524400001</v>
      </c>
      <c r="AS18" s="27">
        <v>601.13867718699998</v>
      </c>
      <c r="AT18" s="27">
        <v>601.15775104800002</v>
      </c>
      <c r="AU18" s="27">
        <v>2118.7742018200001</v>
      </c>
      <c r="AV18" s="27">
        <v>3.5341711156</v>
      </c>
      <c r="AW18" s="27">
        <v>4.1715595852299998</v>
      </c>
      <c r="AX18" s="27">
        <v>710.11969432800004</v>
      </c>
      <c r="AY18" s="27">
        <v>710.117852943</v>
      </c>
      <c r="AZ18" s="27">
        <v>710.10976109000001</v>
      </c>
      <c r="BA18" s="27">
        <v>756.99613769999996</v>
      </c>
      <c r="BB18" s="27">
        <v>757.01593310600003</v>
      </c>
      <c r="BC18" s="27">
        <v>5.1047718913199997E-3</v>
      </c>
      <c r="BD18" s="27">
        <v>4.76014649771E-4</v>
      </c>
      <c r="BE18" s="27">
        <v>4.7604290324700002E-4</v>
      </c>
      <c r="BF18" s="27">
        <v>5.1044969970999998E-3</v>
      </c>
      <c r="BG18" s="27">
        <v>738.02496780599995</v>
      </c>
      <c r="BH18" s="27">
        <v>737.99623770899996</v>
      </c>
      <c r="BI18" s="27">
        <v>0.36386934941499999</v>
      </c>
      <c r="BJ18" s="27">
        <v>1041.9974174700001</v>
      </c>
      <c r="BK18" s="27">
        <v>21.571364907500001</v>
      </c>
      <c r="BL18" s="27">
        <v>53.787313060899997</v>
      </c>
      <c r="BM18" s="27">
        <v>0.138024196702</v>
      </c>
      <c r="BN18" s="27">
        <v>0.24537604265499999</v>
      </c>
      <c r="BO18" s="27">
        <v>51.195396379999998</v>
      </c>
      <c r="BP18" s="27">
        <v>0</v>
      </c>
      <c r="BQ18" s="27">
        <v>837.72131942099998</v>
      </c>
      <c r="BR18" s="27">
        <v>91.632411405499994</v>
      </c>
      <c r="BS18" s="27">
        <v>91.631215916200006</v>
      </c>
      <c r="BT18" s="27">
        <v>1635.67156456</v>
      </c>
      <c r="BU18" s="27">
        <v>1635.6535038699999</v>
      </c>
      <c r="BV18" s="27">
        <v>0.10961528107100001</v>
      </c>
      <c r="BW18" s="27">
        <v>1.8634568011799999E-2</v>
      </c>
      <c r="BX18" s="27">
        <v>9.0980868513600002E-2</v>
      </c>
      <c r="BY18" s="27">
        <v>82114.199692299997</v>
      </c>
      <c r="BZ18" s="27">
        <v>9400.8900617300005</v>
      </c>
      <c r="CA18" s="27">
        <v>9400.5123999499992</v>
      </c>
      <c r="CB18" s="27">
        <v>26425.7740667</v>
      </c>
      <c r="CC18" s="27">
        <v>92249.439966699996</v>
      </c>
      <c r="CD18" s="27">
        <v>82110.912290799999</v>
      </c>
      <c r="CE18" s="27">
        <v>1602.5731054400001</v>
      </c>
      <c r="CF18" s="27">
        <v>15.3369230628</v>
      </c>
      <c r="CG18" s="27">
        <v>0.51462105434100003</v>
      </c>
      <c r="CH18" s="27">
        <v>1.7989322566099999</v>
      </c>
      <c r="CI18" s="27">
        <v>0.59315966103899997</v>
      </c>
      <c r="CJ18" s="27">
        <v>1.46753179636E-2</v>
      </c>
      <c r="CK18" s="27">
        <v>16.868049119599998</v>
      </c>
      <c r="CL18" s="27">
        <v>3.49440925627</v>
      </c>
      <c r="CM18" s="27">
        <v>16458.719939999999</v>
      </c>
      <c r="CN18" s="27">
        <v>19.090018913800002</v>
      </c>
      <c r="CO18" s="27">
        <v>4.9115399926299999</v>
      </c>
      <c r="CP18" s="27">
        <v>1379.7251033299999</v>
      </c>
      <c r="CQ18" s="27">
        <v>60.066046658399998</v>
      </c>
      <c r="CR18" s="27">
        <v>0</v>
      </c>
      <c r="CS18" s="27">
        <v>9.0768992597700002</v>
      </c>
      <c r="CT18" s="27">
        <v>2.84832096043E-5</v>
      </c>
      <c r="CU18" s="27">
        <v>1.5946671808299999</v>
      </c>
      <c r="CV18" s="27">
        <v>5185.8520757099996</v>
      </c>
      <c r="CW18" s="27">
        <v>217.202284706</v>
      </c>
      <c r="CX18" s="27">
        <v>85.176917515100001</v>
      </c>
      <c r="CY18" s="27">
        <v>2925.8658923900002</v>
      </c>
      <c r="CZ18" s="27">
        <v>2259.9789923799999</v>
      </c>
      <c r="DA18" s="27">
        <v>1.9825680973599999</v>
      </c>
      <c r="DB18" s="27">
        <v>0.38340066824300001</v>
      </c>
      <c r="DC18" s="27">
        <v>218.58270292899999</v>
      </c>
      <c r="DD18" s="27">
        <v>2.8881324410799998</v>
      </c>
      <c r="DE18" s="27">
        <v>194.76154109800001</v>
      </c>
      <c r="DF18" s="27">
        <v>26.9418907799</v>
      </c>
      <c r="DG18" s="27">
        <v>9.3533632624299994</v>
      </c>
      <c r="DH18" s="27">
        <v>908.40914348700005</v>
      </c>
      <c r="DI18" s="27">
        <v>37.924157639299999</v>
      </c>
      <c r="DJ18" s="27">
        <v>177.593907495</v>
      </c>
      <c r="DK18" s="27">
        <v>8.3627631743500004</v>
      </c>
      <c r="DL18" s="27">
        <v>84.765861299299999</v>
      </c>
      <c r="DM18" s="27">
        <v>0.63263669864200001</v>
      </c>
      <c r="DN18" s="27">
        <v>4.3565868589300001</v>
      </c>
      <c r="DO18" s="27">
        <v>480.62450805100002</v>
      </c>
      <c r="DP18" s="27">
        <v>480.62375006799999</v>
      </c>
      <c r="DQ18" s="27">
        <v>28.588619915199999</v>
      </c>
      <c r="DR18" s="27">
        <v>28.587209798899998</v>
      </c>
      <c r="DS18" s="27">
        <v>4.8636079219299999</v>
      </c>
      <c r="DT18" s="27">
        <v>567.84798571600004</v>
      </c>
      <c r="DU18" s="27">
        <v>40474.157375100003</v>
      </c>
      <c r="DV18" s="27">
        <v>4311.1465234699999</v>
      </c>
      <c r="DW18" s="27">
        <v>3382.5701633899998</v>
      </c>
      <c r="DX18" s="27">
        <v>3382.6434122999999</v>
      </c>
      <c r="DY18" s="27">
        <v>748.01774137999996</v>
      </c>
      <c r="DZ18" s="27">
        <v>0</v>
      </c>
      <c r="EA18" s="27">
        <v>401.27682126600001</v>
      </c>
      <c r="EB18" s="27">
        <v>38066.232762699998</v>
      </c>
      <c r="EC18" s="27">
        <v>5664.3396656599998</v>
      </c>
      <c r="ED18" s="27">
        <v>2204.2508789100002</v>
      </c>
      <c r="EE18" s="27">
        <v>2204.3214057599998</v>
      </c>
      <c r="EF18" s="40"/>
      <c r="EG18" s="40"/>
      <c r="EH18" s="40"/>
      <c r="EI18" s="40"/>
      <c r="EJ18" s="40"/>
      <c r="EK18" s="40"/>
      <c r="EL18" s="40"/>
      <c r="EM18" s="40"/>
      <c r="EN18" s="40"/>
      <c r="EO18" s="40"/>
    </row>
    <row r="19" spans="1:145" x14ac:dyDescent="0.3">
      <c r="A19" s="29" t="s">
        <v>18</v>
      </c>
      <c r="B19" s="27">
        <v>2.0922525315399998</v>
      </c>
      <c r="C19" s="27">
        <v>5.7094068492899996</v>
      </c>
      <c r="D19" s="27">
        <v>44.683308832999998</v>
      </c>
      <c r="E19" s="27">
        <v>464.77424893699998</v>
      </c>
      <c r="F19" s="27">
        <v>50.380851771099998</v>
      </c>
      <c r="G19" s="27">
        <v>50.380820774299998</v>
      </c>
      <c r="H19" s="27">
        <v>464.76986174199999</v>
      </c>
      <c r="I19" s="27">
        <v>464.77127743599999</v>
      </c>
      <c r="J19" s="27">
        <v>183.13356309700001</v>
      </c>
      <c r="K19" s="27">
        <v>2.0083773811399999</v>
      </c>
      <c r="L19" s="27">
        <v>0.121501538673</v>
      </c>
      <c r="M19" s="27">
        <v>6.0750323437800003E-3</v>
      </c>
      <c r="N19" s="27">
        <v>0.115425585511</v>
      </c>
      <c r="O19" s="27">
        <v>775.30545624499996</v>
      </c>
      <c r="P19" s="27">
        <v>1.0121793941899999</v>
      </c>
      <c r="Q19" s="27">
        <v>775.30684053599998</v>
      </c>
      <c r="R19" s="27">
        <v>0.48020843076000003</v>
      </c>
      <c r="S19" s="27">
        <v>0.26362730327900002</v>
      </c>
      <c r="T19" s="27">
        <v>0.66468241245399995</v>
      </c>
      <c r="U19" s="27">
        <v>0.20332432436799999</v>
      </c>
      <c r="V19" s="27">
        <v>2505.39525594</v>
      </c>
      <c r="W19" s="27">
        <v>135.161573758</v>
      </c>
      <c r="X19" s="27">
        <v>135.16471877399999</v>
      </c>
      <c r="Y19" s="27">
        <v>1621.8241364099999</v>
      </c>
      <c r="Z19" s="27">
        <v>1621.82512763</v>
      </c>
      <c r="AA19" s="27">
        <v>6.3268771361099999E-4</v>
      </c>
      <c r="AB19" s="27">
        <v>8.8575351071400004E-5</v>
      </c>
      <c r="AC19" s="27">
        <v>5.4410598310900005E-4</v>
      </c>
      <c r="AD19" s="27">
        <v>0.66488717341299997</v>
      </c>
      <c r="AE19" s="27">
        <v>355219.62972899998</v>
      </c>
      <c r="AF19" s="27">
        <v>33028016.9111</v>
      </c>
      <c r="AG19" s="27">
        <v>355361.793665</v>
      </c>
      <c r="AH19" s="27">
        <v>1.5172015436999999E-2</v>
      </c>
      <c r="AI19" s="27">
        <v>221.752852805</v>
      </c>
      <c r="AJ19" s="27">
        <v>1508.5974454</v>
      </c>
      <c r="AK19" s="27">
        <v>251.51364157099999</v>
      </c>
      <c r="AL19" s="27">
        <v>9.7271491328599993</v>
      </c>
      <c r="AM19" s="27">
        <v>690.72419533699997</v>
      </c>
      <c r="AN19" s="27">
        <v>89.495675491</v>
      </c>
      <c r="AO19" s="27">
        <v>2666.8730523600002</v>
      </c>
      <c r="AP19" s="27">
        <v>670.74007983900003</v>
      </c>
      <c r="AQ19" s="27">
        <v>385.44649956699999</v>
      </c>
      <c r="AR19" s="27">
        <v>973.88909133599998</v>
      </c>
      <c r="AS19" s="27">
        <v>541.31991862799998</v>
      </c>
      <c r="AT19" s="27">
        <v>541.33783951199996</v>
      </c>
      <c r="AU19" s="27">
        <v>2152.6405307599998</v>
      </c>
      <c r="AV19" s="27">
        <v>3.8907682638400001</v>
      </c>
      <c r="AW19" s="27">
        <v>4.3203011710899997</v>
      </c>
      <c r="AX19" s="27">
        <v>715.529710228</v>
      </c>
      <c r="AY19" s="27">
        <v>715.53221359099996</v>
      </c>
      <c r="AZ19" s="27">
        <v>715.51955822699995</v>
      </c>
      <c r="BA19" s="27">
        <v>742.53770208599997</v>
      </c>
      <c r="BB19" s="27">
        <v>742.55647812799998</v>
      </c>
      <c r="BC19" s="27">
        <v>5.0018955126200004E-3</v>
      </c>
      <c r="BD19" s="27">
        <v>4.7073032421700002E-4</v>
      </c>
      <c r="BE19" s="27">
        <v>4.70760222121E-4</v>
      </c>
      <c r="BF19" s="27">
        <v>5.0015561456099996E-3</v>
      </c>
      <c r="BG19" s="27">
        <v>740.88024472799998</v>
      </c>
      <c r="BH19" s="27">
        <v>740.85065870100004</v>
      </c>
      <c r="BI19" s="27">
        <v>0.26183086479399997</v>
      </c>
      <c r="BJ19" s="27">
        <v>1062.6706184300001</v>
      </c>
      <c r="BK19" s="27">
        <v>20.4871231612</v>
      </c>
      <c r="BL19" s="27">
        <v>62.161984391600001</v>
      </c>
      <c r="BM19" s="27">
        <v>0.18687068551800001</v>
      </c>
      <c r="BN19" s="27">
        <v>0.33221484571400001</v>
      </c>
      <c r="BO19" s="27">
        <v>43.544771762800004</v>
      </c>
      <c r="BP19" s="27">
        <v>0</v>
      </c>
      <c r="BQ19" s="27">
        <v>792.44735574399999</v>
      </c>
      <c r="BR19" s="27">
        <v>88.944638362899994</v>
      </c>
      <c r="BS19" s="27">
        <v>88.943343632400001</v>
      </c>
      <c r="BT19" s="27">
        <v>1531.21082862</v>
      </c>
      <c r="BU19" s="27">
        <v>1531.2049876999999</v>
      </c>
      <c r="BV19" s="27">
        <v>0.117003851849</v>
      </c>
      <c r="BW19" s="27">
        <v>1.9890519433099999E-2</v>
      </c>
      <c r="BX19" s="27">
        <v>9.7112641384100001E-2</v>
      </c>
      <c r="BY19" s="27">
        <v>82490.251950100006</v>
      </c>
      <c r="BZ19" s="27">
        <v>9378.8916989999998</v>
      </c>
      <c r="CA19" s="27">
        <v>9378.5194203800002</v>
      </c>
      <c r="CB19" s="27">
        <v>25005.622755699998</v>
      </c>
      <c r="CC19" s="27">
        <v>92606.325993599996</v>
      </c>
      <c r="CD19" s="27">
        <v>82486.957687000002</v>
      </c>
      <c r="CE19" s="27">
        <v>1470.55794148</v>
      </c>
      <c r="CF19" s="27">
        <v>15.9176734204</v>
      </c>
      <c r="CG19" s="27">
        <v>0.48016703286899998</v>
      </c>
      <c r="CH19" s="27">
        <v>1.7408450993</v>
      </c>
      <c r="CI19" s="27">
        <v>0.66488915627300005</v>
      </c>
      <c r="CJ19" s="27">
        <v>1.51717226785E-2</v>
      </c>
      <c r="CK19" s="27">
        <v>16.677271143799999</v>
      </c>
      <c r="CL19" s="27">
        <v>4.0300128368200001</v>
      </c>
      <c r="CM19" s="27">
        <v>15918.767065800001</v>
      </c>
      <c r="CN19" s="27">
        <v>22.0362922421</v>
      </c>
      <c r="CO19" s="27">
        <v>6.47441905132</v>
      </c>
      <c r="CP19" s="27">
        <v>1618.50285852</v>
      </c>
      <c r="CQ19" s="27">
        <v>80.114208738599999</v>
      </c>
      <c r="CR19" s="27">
        <v>0</v>
      </c>
      <c r="CS19" s="27">
        <v>9.0147747659000004</v>
      </c>
      <c r="CT19" s="27">
        <v>3.0483390060599999E-5</v>
      </c>
      <c r="CU19" s="27">
        <v>1.8044849082900001</v>
      </c>
      <c r="CV19" s="27">
        <v>6444.0834646200001</v>
      </c>
      <c r="CW19" s="27">
        <v>313.16741584200003</v>
      </c>
      <c r="CX19" s="27">
        <v>97.517762985000005</v>
      </c>
      <c r="CY19" s="27">
        <v>3417.87508647</v>
      </c>
      <c r="CZ19" s="27">
        <v>3026.1978540199998</v>
      </c>
      <c r="DA19" s="27">
        <v>2.2501109638400001</v>
      </c>
      <c r="DB19" s="27">
        <v>0.51908609085799995</v>
      </c>
      <c r="DC19" s="27">
        <v>293.99337783099998</v>
      </c>
      <c r="DD19" s="27">
        <v>3.6835721501799998</v>
      </c>
      <c r="DE19" s="27">
        <v>218.60124343199999</v>
      </c>
      <c r="DF19" s="27">
        <v>28.1531675162</v>
      </c>
      <c r="DG19" s="27">
        <v>11.0558151391</v>
      </c>
      <c r="DH19" s="27">
        <v>1014.88740036</v>
      </c>
      <c r="DI19" s="27">
        <v>37.7092763773</v>
      </c>
      <c r="DJ19" s="27">
        <v>188.054464489</v>
      </c>
      <c r="DK19" s="27">
        <v>10.9700598902</v>
      </c>
      <c r="DL19" s="27">
        <v>100.08443971200001</v>
      </c>
      <c r="DM19" s="27">
        <v>0.80515017978299996</v>
      </c>
      <c r="DN19" s="27">
        <v>4.8916451090599997</v>
      </c>
      <c r="DO19" s="27">
        <v>521.35868175300004</v>
      </c>
      <c r="DP19" s="27">
        <v>521.35887944700005</v>
      </c>
      <c r="DQ19" s="27">
        <v>24.334242919099999</v>
      </c>
      <c r="DR19" s="27">
        <v>24.3330663114</v>
      </c>
      <c r="DS19" s="27">
        <v>5.7527387222200002</v>
      </c>
      <c r="DT19" s="27">
        <v>650.12976069900003</v>
      </c>
      <c r="DU19" s="27">
        <v>38285.373731599997</v>
      </c>
      <c r="DV19" s="27">
        <v>4051.2492074900001</v>
      </c>
      <c r="DW19" s="27">
        <v>3225.09920857</v>
      </c>
      <c r="DX19" s="27">
        <v>3225.1669291200001</v>
      </c>
      <c r="DY19" s="27">
        <v>718.46236799899998</v>
      </c>
      <c r="DZ19" s="27">
        <v>0</v>
      </c>
      <c r="EA19" s="27">
        <v>390.96834960299998</v>
      </c>
      <c r="EB19" s="27">
        <v>36044.106263299996</v>
      </c>
      <c r="EC19" s="27">
        <v>5073.2313862800002</v>
      </c>
      <c r="ED19" s="27">
        <v>1985.6052569999999</v>
      </c>
      <c r="EE19" s="27">
        <v>1985.66925715</v>
      </c>
      <c r="EF19" s="40"/>
      <c r="EG19" s="40"/>
      <c r="EH19" s="40"/>
      <c r="EI19" s="40"/>
      <c r="EJ19" s="40"/>
      <c r="EK19" s="40"/>
      <c r="EL19" s="40"/>
      <c r="EM19" s="40"/>
      <c r="EN19" s="40"/>
      <c r="EO19" s="40"/>
    </row>
    <row r="20" spans="1:145" x14ac:dyDescent="0.3">
      <c r="A20" s="29" t="s">
        <v>19</v>
      </c>
      <c r="B20" s="27">
        <v>0.61415319145900005</v>
      </c>
      <c r="C20" s="27">
        <v>2.0064211003799999</v>
      </c>
      <c r="D20" s="27">
        <v>18.2856884278</v>
      </c>
      <c r="E20" s="27">
        <v>164.300263293</v>
      </c>
      <c r="F20" s="27">
        <v>14.2444671696</v>
      </c>
      <c r="G20" s="27">
        <v>14.2445029951</v>
      </c>
      <c r="H20" s="27">
        <v>164.29831365300001</v>
      </c>
      <c r="I20" s="27">
        <v>164.29884428599999</v>
      </c>
      <c r="J20" s="27">
        <v>51.730491841899997</v>
      </c>
      <c r="K20" s="27">
        <v>0.57278453306099997</v>
      </c>
      <c r="L20" s="27">
        <v>3.6129256594299997E-2</v>
      </c>
      <c r="M20" s="27">
        <v>1.80647018722E-3</v>
      </c>
      <c r="N20" s="27">
        <v>3.4322931013199998E-2</v>
      </c>
      <c r="O20" s="27">
        <v>327.402225606</v>
      </c>
      <c r="P20" s="27">
        <v>0.27563835133199999</v>
      </c>
      <c r="Q20" s="27">
        <v>327.40468158300001</v>
      </c>
      <c r="R20" s="27">
        <v>0.20187094796499999</v>
      </c>
      <c r="S20" s="27">
        <v>0.12188396214</v>
      </c>
      <c r="T20" s="27">
        <v>0.40999413009300001</v>
      </c>
      <c r="U20" s="27">
        <v>0.109276395271</v>
      </c>
      <c r="V20" s="27">
        <v>434.03623975900001</v>
      </c>
      <c r="W20" s="27">
        <v>60.9274437212</v>
      </c>
      <c r="X20" s="27">
        <v>60.929192461</v>
      </c>
      <c r="Y20" s="27">
        <v>513.74377577300004</v>
      </c>
      <c r="Z20" s="27">
        <v>513.74380318999999</v>
      </c>
      <c r="AA20" s="27">
        <v>1.8949731106099999E-4</v>
      </c>
      <c r="AB20" s="27">
        <v>2.6529779537100001E-5</v>
      </c>
      <c r="AC20" s="27">
        <v>1.6296793425800001E-4</v>
      </c>
      <c r="AD20" s="27">
        <v>0.19982676329999999</v>
      </c>
      <c r="AE20" s="27">
        <v>109804.397696</v>
      </c>
      <c r="AF20" s="27">
        <v>8223156.63796</v>
      </c>
      <c r="AG20" s="27">
        <v>109848.284812</v>
      </c>
      <c r="AH20" s="27">
        <v>5.5109149386500002E-3</v>
      </c>
      <c r="AI20" s="27">
        <v>43.7604247222</v>
      </c>
      <c r="AJ20" s="27">
        <v>291.70926408899999</v>
      </c>
      <c r="AK20" s="27">
        <v>51.588522938099999</v>
      </c>
      <c r="AL20" s="27">
        <v>1.92521702964</v>
      </c>
      <c r="AM20" s="27">
        <v>141.57098494799999</v>
      </c>
      <c r="AN20" s="27">
        <v>16.432777129600002</v>
      </c>
      <c r="AO20" s="27">
        <v>950.60860280099996</v>
      </c>
      <c r="AP20" s="27">
        <v>272.174013575</v>
      </c>
      <c r="AQ20" s="27">
        <v>72.878546871500006</v>
      </c>
      <c r="AR20" s="27">
        <v>346.17589919900001</v>
      </c>
      <c r="AS20" s="27">
        <v>199.87210469499999</v>
      </c>
      <c r="AT20" s="27">
        <v>199.87863725</v>
      </c>
      <c r="AU20" s="27">
        <v>580.55487139100001</v>
      </c>
      <c r="AV20" s="27">
        <v>1.0774408692499999</v>
      </c>
      <c r="AW20" s="27">
        <v>1.25973583687</v>
      </c>
      <c r="AX20" s="27">
        <v>199.475652325</v>
      </c>
      <c r="AY20" s="27">
        <v>199.47634003300001</v>
      </c>
      <c r="AZ20" s="27">
        <v>199.47277579199999</v>
      </c>
      <c r="BA20" s="27">
        <v>236.14171390000001</v>
      </c>
      <c r="BB20" s="27">
        <v>236.148272894</v>
      </c>
      <c r="BC20" s="27">
        <v>1.56659639661E-3</v>
      </c>
      <c r="BD20" s="27">
        <v>1.45091672428E-4</v>
      </c>
      <c r="BE20" s="27">
        <v>1.45100829145E-4</v>
      </c>
      <c r="BF20" s="27">
        <v>1.5665037901799999E-3</v>
      </c>
      <c r="BG20" s="27">
        <v>193.18539361000001</v>
      </c>
      <c r="BH20" s="27">
        <v>193.17754834600001</v>
      </c>
      <c r="BI20" s="27">
        <v>0.15657245922900001</v>
      </c>
      <c r="BJ20" s="27">
        <v>329.59772040600001</v>
      </c>
      <c r="BK20" s="27">
        <v>6.1198689939699999</v>
      </c>
      <c r="BL20" s="27">
        <v>13.635588015</v>
      </c>
      <c r="BM20" s="27">
        <v>3.5934536487999998E-2</v>
      </c>
      <c r="BN20" s="27">
        <v>6.3883610474399999E-2</v>
      </c>
      <c r="BO20" s="27">
        <v>18.621667154699999</v>
      </c>
      <c r="BP20" s="27">
        <v>0</v>
      </c>
      <c r="BQ20" s="27">
        <v>258.51713707800002</v>
      </c>
      <c r="BR20" s="27">
        <v>27.5252479205</v>
      </c>
      <c r="BS20" s="27">
        <v>27.524750384299999</v>
      </c>
      <c r="BT20" s="27">
        <v>514.12813574500001</v>
      </c>
      <c r="BU20" s="27">
        <v>514.12122160199999</v>
      </c>
      <c r="BV20" s="27">
        <v>3.2289661496699998E-2</v>
      </c>
      <c r="BW20" s="27">
        <v>5.48925477308E-3</v>
      </c>
      <c r="BX20" s="27">
        <v>2.6800529539200001E-2</v>
      </c>
      <c r="BY20" s="27">
        <v>21581.254343699999</v>
      </c>
      <c r="BZ20" s="27">
        <v>2373.7352583699999</v>
      </c>
      <c r="CA20" s="27">
        <v>2373.64096582</v>
      </c>
      <c r="CB20" s="27">
        <v>8423.3549482800008</v>
      </c>
      <c r="CC20" s="27">
        <v>24147.199237600002</v>
      </c>
      <c r="CD20" s="27">
        <v>21580.384400399998</v>
      </c>
      <c r="CE20" s="27">
        <v>529.79283866100002</v>
      </c>
      <c r="CF20" s="27">
        <v>4.7383186801399999</v>
      </c>
      <c r="CG20" s="27">
        <v>0.201852853163</v>
      </c>
      <c r="CH20" s="27">
        <v>0.663330196441</v>
      </c>
      <c r="CI20" s="27">
        <v>0.199828104832</v>
      </c>
      <c r="CJ20" s="27">
        <v>5.5107572303400004E-3</v>
      </c>
      <c r="CK20" s="27">
        <v>5.3677047576000003</v>
      </c>
      <c r="CL20" s="27">
        <v>1.1375240496500001</v>
      </c>
      <c r="CM20" s="27">
        <v>5118.08248731</v>
      </c>
      <c r="CN20" s="27">
        <v>6.30823546366</v>
      </c>
      <c r="CO20" s="27">
        <v>1.44597181139</v>
      </c>
      <c r="CP20" s="27">
        <v>373.27569479300001</v>
      </c>
      <c r="CQ20" s="27">
        <v>16.3569815868</v>
      </c>
      <c r="CR20" s="27">
        <v>0</v>
      </c>
      <c r="CS20" s="27">
        <v>2.84085851664</v>
      </c>
      <c r="CT20" s="27">
        <v>8.1483769794700002E-6</v>
      </c>
      <c r="CU20" s="27">
        <v>0.42535347755500003</v>
      </c>
      <c r="CV20" s="27">
        <v>1468.7038546700001</v>
      </c>
      <c r="CW20" s="27">
        <v>54.2548798555</v>
      </c>
      <c r="CX20" s="27">
        <v>24.2741651533</v>
      </c>
      <c r="CY20" s="27">
        <v>870.00292589200001</v>
      </c>
      <c r="CZ20" s="27">
        <v>598.69524251400003</v>
      </c>
      <c r="DA20" s="27">
        <v>0.57880240392500004</v>
      </c>
      <c r="DB20" s="27">
        <v>9.9818140336000005E-2</v>
      </c>
      <c r="DC20" s="27">
        <v>60.551430234999998</v>
      </c>
      <c r="DD20" s="27">
        <v>0.73377376181200005</v>
      </c>
      <c r="DE20" s="27">
        <v>65.178286869000004</v>
      </c>
      <c r="DF20" s="27">
        <v>8.8138017534700008</v>
      </c>
      <c r="DG20" s="27">
        <v>2.7449557731600001</v>
      </c>
      <c r="DH20" s="27">
        <v>307.638314804</v>
      </c>
      <c r="DI20" s="27">
        <v>11.398373596000001</v>
      </c>
      <c r="DJ20" s="27">
        <v>49.945711191299999</v>
      </c>
      <c r="DK20" s="27">
        <v>2.5850781521899999</v>
      </c>
      <c r="DL20" s="27">
        <v>21.9669531288</v>
      </c>
      <c r="DM20" s="27">
        <v>0.189463966077</v>
      </c>
      <c r="DN20" s="27">
        <v>1.3238286076200001</v>
      </c>
      <c r="DO20" s="27">
        <v>139.82381953000001</v>
      </c>
      <c r="DP20" s="27">
        <v>139.82365255799999</v>
      </c>
      <c r="DQ20" s="27">
        <v>9.4316070558899998</v>
      </c>
      <c r="DR20" s="27">
        <v>9.4311315470300006</v>
      </c>
      <c r="DS20" s="27">
        <v>1.1975658117400001</v>
      </c>
      <c r="DT20" s="27">
        <v>161.82888601799999</v>
      </c>
      <c r="DU20" s="27">
        <v>12794.147247499999</v>
      </c>
      <c r="DV20" s="27">
        <v>1375.20356507</v>
      </c>
      <c r="DW20" s="27">
        <v>1064.68880193</v>
      </c>
      <c r="DX20" s="27">
        <v>1064.7129974500001</v>
      </c>
      <c r="DY20" s="27">
        <v>230.67384853499999</v>
      </c>
      <c r="DZ20" s="27">
        <v>0</v>
      </c>
      <c r="EA20" s="27">
        <v>119.983126478</v>
      </c>
      <c r="EB20" s="27">
        <v>12055.851837599999</v>
      </c>
      <c r="EC20" s="27">
        <v>1898.1273166799999</v>
      </c>
      <c r="ED20" s="27">
        <v>730.38792689000002</v>
      </c>
      <c r="EE20" s="27">
        <v>730.41034530399997</v>
      </c>
      <c r="EF20" s="40"/>
      <c r="EG20" s="40"/>
      <c r="EH20" s="40"/>
      <c r="EI20" s="40"/>
      <c r="EJ20" s="40"/>
      <c r="EK20" s="40"/>
      <c r="EL20" s="40"/>
      <c r="EM20" s="40"/>
      <c r="EN20" s="40"/>
      <c r="EO20" s="40"/>
    </row>
    <row r="21" spans="1:145" x14ac:dyDescent="0.3">
      <c r="A21" s="29" t="s">
        <v>20</v>
      </c>
      <c r="B21" s="27">
        <v>1.6813671166899999</v>
      </c>
      <c r="C21" s="27">
        <v>5.05257936888</v>
      </c>
      <c r="D21" s="27">
        <v>52.9336167887</v>
      </c>
      <c r="E21" s="27">
        <v>426.07855011100003</v>
      </c>
      <c r="F21" s="27">
        <v>41.645609206400003</v>
      </c>
      <c r="G21" s="27">
        <v>41.645588804399999</v>
      </c>
      <c r="H21" s="27">
        <v>426.076418531</v>
      </c>
      <c r="I21" s="27">
        <v>426.07773488999999</v>
      </c>
      <c r="J21" s="27">
        <v>141.756509564</v>
      </c>
      <c r="K21" s="27">
        <v>1.55950061109</v>
      </c>
      <c r="L21" s="27">
        <v>0.137527329054</v>
      </c>
      <c r="M21" s="27">
        <v>6.8763941638399998E-3</v>
      </c>
      <c r="N21" s="27">
        <v>0.13065137064499999</v>
      </c>
      <c r="O21" s="27">
        <v>815.31540584200002</v>
      </c>
      <c r="P21" s="27">
        <v>0.74964927490199995</v>
      </c>
      <c r="Q21" s="27">
        <v>815.31809513099995</v>
      </c>
      <c r="R21" s="27">
        <v>0.528954152756</v>
      </c>
      <c r="S21" s="27">
        <v>0.30692930113799999</v>
      </c>
      <c r="T21" s="27">
        <v>1.0569690682499999</v>
      </c>
      <c r="U21" s="27">
        <v>0.27196217111499998</v>
      </c>
      <c r="V21" s="27">
        <v>1946.6467427099999</v>
      </c>
      <c r="W21" s="27">
        <v>143.48747856899999</v>
      </c>
      <c r="X21" s="27">
        <v>143.49063311099999</v>
      </c>
      <c r="Y21" s="27">
        <v>1497.44472223</v>
      </c>
      <c r="Z21" s="27">
        <v>1497.4437028699999</v>
      </c>
      <c r="AA21" s="27">
        <v>7.1837421951000005E-4</v>
      </c>
      <c r="AB21" s="27">
        <v>1.00572830274E-4</v>
      </c>
      <c r="AC21" s="27">
        <v>6.1780370338600005E-4</v>
      </c>
      <c r="AD21" s="27">
        <v>0.52680071135700002</v>
      </c>
      <c r="AE21" s="27">
        <v>329398.36607599998</v>
      </c>
      <c r="AF21" s="27">
        <v>30505209.937800001</v>
      </c>
      <c r="AG21" s="27">
        <v>329530.17818699998</v>
      </c>
      <c r="AH21" s="27">
        <v>1.4584355460599999E-2</v>
      </c>
      <c r="AI21" s="27">
        <v>133.469164259</v>
      </c>
      <c r="AJ21" s="27">
        <v>912.81338995199997</v>
      </c>
      <c r="AK21" s="27">
        <v>149.668004956</v>
      </c>
      <c r="AL21" s="27">
        <v>6.1184667966699999</v>
      </c>
      <c r="AM21" s="27">
        <v>411.41944618500003</v>
      </c>
      <c r="AN21" s="27">
        <v>54.814051117399998</v>
      </c>
      <c r="AO21" s="27">
        <v>2512.1223927400001</v>
      </c>
      <c r="AP21" s="27">
        <v>661.50980578999997</v>
      </c>
      <c r="AQ21" s="27">
        <v>268.13875342599999</v>
      </c>
      <c r="AR21" s="27">
        <v>829.81048543300005</v>
      </c>
      <c r="AS21" s="27">
        <v>485.79670305100001</v>
      </c>
      <c r="AT21" s="27">
        <v>485.81132028299999</v>
      </c>
      <c r="AU21" s="27">
        <v>1742.5655061099999</v>
      </c>
      <c r="AV21" s="27">
        <v>2.9195523955299998</v>
      </c>
      <c r="AW21" s="27">
        <v>3.4174583187700001</v>
      </c>
      <c r="AX21" s="27">
        <v>579.27636995199998</v>
      </c>
      <c r="AY21" s="27">
        <v>579.27615475000005</v>
      </c>
      <c r="AZ21" s="27">
        <v>579.26818934100004</v>
      </c>
      <c r="BA21" s="27">
        <v>650.94842026100002</v>
      </c>
      <c r="BB21" s="27">
        <v>650.96388672399996</v>
      </c>
      <c r="BC21" s="27">
        <v>6.0716271424000002E-3</v>
      </c>
      <c r="BD21" s="27">
        <v>5.5929217765699998E-4</v>
      </c>
      <c r="BE21" s="27">
        <v>5.5932423224699999E-4</v>
      </c>
      <c r="BF21" s="27">
        <v>6.0712412569299996E-3</v>
      </c>
      <c r="BG21" s="27">
        <v>595.52894886299998</v>
      </c>
      <c r="BH21" s="27">
        <v>595.50526728800003</v>
      </c>
      <c r="BI21" s="27">
        <v>0.40398624923999998</v>
      </c>
      <c r="BJ21" s="27">
        <v>857.33473216499999</v>
      </c>
      <c r="BK21" s="27">
        <v>19.658615673500002</v>
      </c>
      <c r="BL21" s="27">
        <v>43.072756280900002</v>
      </c>
      <c r="BM21" s="27">
        <v>0.153464429051</v>
      </c>
      <c r="BN21" s="27">
        <v>0.27282542902500001</v>
      </c>
      <c r="BO21" s="27">
        <v>59.043667839699999</v>
      </c>
      <c r="BP21" s="27">
        <v>0</v>
      </c>
      <c r="BQ21" s="27">
        <v>819.36110938399997</v>
      </c>
      <c r="BR21" s="27">
        <v>75.396112919499998</v>
      </c>
      <c r="BS21" s="27">
        <v>75.394857439399999</v>
      </c>
      <c r="BT21" s="27">
        <v>1739.67006535</v>
      </c>
      <c r="BU21" s="27">
        <v>1739.6618428100001</v>
      </c>
      <c r="BV21" s="27">
        <v>0.114815704046</v>
      </c>
      <c r="BW21" s="27">
        <v>1.9518733878499998E-2</v>
      </c>
      <c r="BX21" s="27">
        <v>9.5297309385299997E-2</v>
      </c>
      <c r="BY21" s="27">
        <v>66111.085965399994</v>
      </c>
      <c r="BZ21" s="27">
        <v>7734.5121390599998</v>
      </c>
      <c r="CA21" s="27">
        <v>7734.1985623800001</v>
      </c>
      <c r="CB21" s="27">
        <v>21584.278447600002</v>
      </c>
      <c r="CC21" s="27">
        <v>74438.1363595</v>
      </c>
      <c r="CD21" s="27">
        <v>66108.456298599995</v>
      </c>
      <c r="CE21" s="27">
        <v>1329.95309761</v>
      </c>
      <c r="CF21" s="27">
        <v>12.652681039200001</v>
      </c>
      <c r="CG21" s="27">
        <v>0.528907355139</v>
      </c>
      <c r="CH21" s="27">
        <v>1.73241720034</v>
      </c>
      <c r="CI21" s="27">
        <v>0.52680315449899995</v>
      </c>
      <c r="CJ21" s="27">
        <v>1.45838668538E-2</v>
      </c>
      <c r="CK21" s="27">
        <v>14.1278296026</v>
      </c>
      <c r="CL21" s="27">
        <v>3.4348615689100002</v>
      </c>
      <c r="CM21" s="27">
        <v>13294.431857699999</v>
      </c>
      <c r="CN21" s="27">
        <v>18.3096335973</v>
      </c>
      <c r="CO21" s="27">
        <v>4.2470334775499996</v>
      </c>
      <c r="CP21" s="27">
        <v>1096.5275836200001</v>
      </c>
      <c r="CQ21" s="27">
        <v>66.162909479800007</v>
      </c>
      <c r="CR21" s="27">
        <v>0</v>
      </c>
      <c r="CS21" s="27">
        <v>7.4914729935000004</v>
      </c>
      <c r="CT21" s="27">
        <v>2.9765368488400001E-5</v>
      </c>
      <c r="CU21" s="27">
        <v>1.4701293398399999</v>
      </c>
      <c r="CV21" s="27">
        <v>5078.8882889500001</v>
      </c>
      <c r="CW21" s="27">
        <v>243.329459327</v>
      </c>
      <c r="CX21" s="27">
        <v>94.342661032600006</v>
      </c>
      <c r="CY21" s="27">
        <v>2611.1474452699999</v>
      </c>
      <c r="CZ21" s="27">
        <v>2467.7343154999999</v>
      </c>
      <c r="DA21" s="27">
        <v>2.0395970124699998</v>
      </c>
      <c r="DB21" s="27">
        <v>0.42629026797500003</v>
      </c>
      <c r="DC21" s="27">
        <v>235.341621511</v>
      </c>
      <c r="DD21" s="27">
        <v>2.58494214183</v>
      </c>
      <c r="DE21" s="27">
        <v>189.79648476400001</v>
      </c>
      <c r="DF21" s="27">
        <v>26.583861217999999</v>
      </c>
      <c r="DG21" s="27">
        <v>8.2532845009700004</v>
      </c>
      <c r="DH21" s="27">
        <v>876.40735800100003</v>
      </c>
      <c r="DI21" s="27">
        <v>30.481679497799998</v>
      </c>
      <c r="DJ21" s="27">
        <v>145.63460670800001</v>
      </c>
      <c r="DK21" s="27">
        <v>7.4614366889800001</v>
      </c>
      <c r="DL21" s="27">
        <v>71.558461463699999</v>
      </c>
      <c r="DM21" s="27">
        <v>0.63554751275900001</v>
      </c>
      <c r="DN21" s="27">
        <v>3.5993938652300002</v>
      </c>
      <c r="DO21" s="27">
        <v>528.61019295899996</v>
      </c>
      <c r="DP21" s="27">
        <v>528.60847182299995</v>
      </c>
      <c r="DQ21" s="27">
        <v>22.502207971699999</v>
      </c>
      <c r="DR21" s="27">
        <v>22.5012315464</v>
      </c>
      <c r="DS21" s="27">
        <v>3.9069493281600001</v>
      </c>
      <c r="DT21" s="27">
        <v>628.95630389200005</v>
      </c>
      <c r="DU21" s="27">
        <v>33208.176521000001</v>
      </c>
      <c r="DV21" s="27">
        <v>3512.2843404999999</v>
      </c>
      <c r="DW21" s="27">
        <v>2736.6976869</v>
      </c>
      <c r="DX21" s="27">
        <v>2736.7582518899999</v>
      </c>
      <c r="DY21" s="27">
        <v>594.53821483900003</v>
      </c>
      <c r="DZ21" s="27">
        <v>0</v>
      </c>
      <c r="EA21" s="27">
        <v>317.05043819799999</v>
      </c>
      <c r="EB21" s="27">
        <v>31055.354868900002</v>
      </c>
      <c r="EC21" s="27">
        <v>4599.13859813</v>
      </c>
      <c r="ED21" s="27">
        <v>1781.63910779</v>
      </c>
      <c r="EE21" s="27">
        <v>1781.6972165100001</v>
      </c>
      <c r="EF21" s="40"/>
      <c r="EG21" s="40"/>
      <c r="EH21" s="40"/>
      <c r="EI21" s="40"/>
      <c r="EJ21" s="40"/>
      <c r="EK21" s="40"/>
      <c r="EL21" s="40"/>
      <c r="EM21" s="40"/>
      <c r="EN21" s="40"/>
      <c r="EO21" s="40"/>
    </row>
    <row r="22" spans="1:145" x14ac:dyDescent="0.3">
      <c r="A22" s="29" t="s">
        <v>128</v>
      </c>
      <c r="B22" s="27">
        <v>1.0806322385</v>
      </c>
      <c r="C22" s="27">
        <v>3.69110638595</v>
      </c>
      <c r="D22" s="27">
        <v>47.592270575500002</v>
      </c>
      <c r="E22" s="27">
        <v>318.63359925499998</v>
      </c>
      <c r="F22" s="27">
        <v>26.4294555858</v>
      </c>
      <c r="G22" s="27">
        <v>26.429447027199998</v>
      </c>
      <c r="H22" s="27">
        <v>318.63061458300001</v>
      </c>
      <c r="I22" s="27">
        <v>318.63173866400001</v>
      </c>
      <c r="J22" s="27">
        <v>84.928502869100001</v>
      </c>
      <c r="K22" s="27">
        <v>0.96678972656700002</v>
      </c>
      <c r="L22" s="27">
        <v>0.13791085789599999</v>
      </c>
      <c r="M22" s="27">
        <v>6.8955650304000004E-3</v>
      </c>
      <c r="N22" s="27">
        <v>0.131015556107</v>
      </c>
      <c r="O22" s="27">
        <v>722.96218196400002</v>
      </c>
      <c r="P22" s="27">
        <v>0.41792593670099998</v>
      </c>
      <c r="Q22" s="27">
        <v>722.96584590999998</v>
      </c>
      <c r="R22" s="27">
        <v>0.38293474027199997</v>
      </c>
      <c r="S22" s="27">
        <v>0.23977278581299999</v>
      </c>
      <c r="T22" s="27">
        <v>0.88552861932299998</v>
      </c>
      <c r="U22" s="27">
        <v>0.22634204200899999</v>
      </c>
      <c r="V22" s="27">
        <v>1779.04620467</v>
      </c>
      <c r="W22" s="27">
        <v>123.233422667</v>
      </c>
      <c r="X22" s="27">
        <v>123.236342248</v>
      </c>
      <c r="Y22" s="27">
        <v>1122.5294240200001</v>
      </c>
      <c r="Z22" s="27">
        <v>1122.52952291</v>
      </c>
      <c r="AA22" s="27">
        <v>7.1870020343000002E-4</v>
      </c>
      <c r="AB22" s="27">
        <v>1.00618046858E-4</v>
      </c>
      <c r="AC22" s="27">
        <v>6.1807618781300002E-4</v>
      </c>
      <c r="AD22" s="27">
        <v>0.32022164615199999</v>
      </c>
      <c r="AE22" s="27">
        <v>246249.25333100001</v>
      </c>
      <c r="AF22" s="27">
        <v>26760005.448600002</v>
      </c>
      <c r="AG22" s="27">
        <v>246347.81704699999</v>
      </c>
      <c r="AH22" s="27">
        <v>9.7394593706400003E-3</v>
      </c>
      <c r="AI22" s="27">
        <v>55.3999285019</v>
      </c>
      <c r="AJ22" s="27">
        <v>390.49400228000002</v>
      </c>
      <c r="AK22" s="27">
        <v>58.790811308599999</v>
      </c>
      <c r="AL22" s="27">
        <v>2.4982878429599999</v>
      </c>
      <c r="AM22" s="27">
        <v>161.74234403899999</v>
      </c>
      <c r="AN22" s="27">
        <v>23.551186059300001</v>
      </c>
      <c r="AO22" s="27">
        <v>1940.9562799600001</v>
      </c>
      <c r="AP22" s="27">
        <v>537.38884816100006</v>
      </c>
      <c r="AQ22" s="27">
        <v>219.55662328099999</v>
      </c>
      <c r="AR22" s="27">
        <v>582.81263193400002</v>
      </c>
      <c r="AS22" s="27">
        <v>387.85658163300002</v>
      </c>
      <c r="AT22" s="27">
        <v>387.868008433</v>
      </c>
      <c r="AU22" s="27">
        <v>1426.64600948</v>
      </c>
      <c r="AV22" s="27">
        <v>1.7406902856599999</v>
      </c>
      <c r="AW22" s="27">
        <v>2.1691404596199999</v>
      </c>
      <c r="AX22" s="27">
        <v>347.577823169</v>
      </c>
      <c r="AY22" s="27">
        <v>347.57821765800003</v>
      </c>
      <c r="AZ22" s="27">
        <v>347.57289878699999</v>
      </c>
      <c r="BA22" s="27">
        <v>539.25356466599999</v>
      </c>
      <c r="BB22" s="27">
        <v>539.26780856899995</v>
      </c>
      <c r="BC22" s="27">
        <v>6.3406016151199996E-3</v>
      </c>
      <c r="BD22" s="27">
        <v>5.7711165910200003E-4</v>
      </c>
      <c r="BE22" s="27">
        <v>5.7715161685699997E-4</v>
      </c>
      <c r="BF22" s="27">
        <v>6.34020192437E-3</v>
      </c>
      <c r="BG22" s="27">
        <v>316.20835903699998</v>
      </c>
      <c r="BH22" s="27">
        <v>316.19612868899998</v>
      </c>
      <c r="BI22" s="27">
        <v>0.33525566548500002</v>
      </c>
      <c r="BJ22" s="27">
        <v>643.19771390899996</v>
      </c>
      <c r="BK22" s="27">
        <v>16.149487098800002</v>
      </c>
      <c r="BL22" s="27">
        <v>21.185638812200001</v>
      </c>
      <c r="BM22" s="27">
        <v>0.14071182818</v>
      </c>
      <c r="BN22" s="27">
        <v>0.25015433785899999</v>
      </c>
      <c r="BO22" s="27">
        <v>59.780204487600002</v>
      </c>
      <c r="BP22" s="27">
        <v>0</v>
      </c>
      <c r="BQ22" s="27">
        <v>704.53693947700003</v>
      </c>
      <c r="BR22" s="27">
        <v>50.8201011847</v>
      </c>
      <c r="BS22" s="27">
        <v>50.8193765941</v>
      </c>
      <c r="BT22" s="27">
        <v>1531.3109455700001</v>
      </c>
      <c r="BU22" s="27">
        <v>1531.29371047</v>
      </c>
      <c r="BV22" s="27">
        <v>0.10142875845</v>
      </c>
      <c r="BW22" s="27">
        <v>1.7242872516700002E-2</v>
      </c>
      <c r="BX22" s="27">
        <v>8.4185797773099993E-2</v>
      </c>
      <c r="BY22" s="27">
        <v>35124.136868299996</v>
      </c>
      <c r="BZ22" s="27">
        <v>4085.6992485400001</v>
      </c>
      <c r="CA22" s="27">
        <v>4085.53820154</v>
      </c>
      <c r="CB22" s="27">
        <v>16482.7830096</v>
      </c>
      <c r="CC22" s="27">
        <v>39524.457666000002</v>
      </c>
      <c r="CD22" s="27">
        <v>35122.738362600001</v>
      </c>
      <c r="CE22" s="27">
        <v>1010.15374482</v>
      </c>
      <c r="CF22" s="27">
        <v>8.1125708749900003</v>
      </c>
      <c r="CG22" s="27">
        <v>0.38290082361400002</v>
      </c>
      <c r="CH22" s="27">
        <v>1.21921597529</v>
      </c>
      <c r="CI22" s="27">
        <v>0.32022460911099998</v>
      </c>
      <c r="CJ22" s="27">
        <v>9.7391773677099995E-3</v>
      </c>
      <c r="CK22" s="27">
        <v>9.56704117588</v>
      </c>
      <c r="CL22" s="27">
        <v>2.0211044765400001</v>
      </c>
      <c r="CM22" s="27">
        <v>10138.3902148</v>
      </c>
      <c r="CN22" s="27">
        <v>10.587206181999999</v>
      </c>
      <c r="CO22" s="27">
        <v>1.89623414769</v>
      </c>
      <c r="CP22" s="27">
        <v>561.96224927399999</v>
      </c>
      <c r="CQ22" s="27">
        <v>56.902148234800002</v>
      </c>
      <c r="CR22" s="27">
        <v>0</v>
      </c>
      <c r="CS22" s="27">
        <v>5.0509276889599999</v>
      </c>
      <c r="CT22" s="27">
        <v>2.6934380238199999E-5</v>
      </c>
      <c r="CU22" s="27">
        <v>0.84529761294100003</v>
      </c>
      <c r="CV22" s="27">
        <v>3774.1555819</v>
      </c>
      <c r="CW22" s="27">
        <v>222.38190880799999</v>
      </c>
      <c r="CX22" s="27">
        <v>89.590643262</v>
      </c>
      <c r="CY22" s="27">
        <v>1573.02486929</v>
      </c>
      <c r="CZ22" s="27">
        <v>2201.13588708</v>
      </c>
      <c r="DA22" s="27">
        <v>1.4818305241</v>
      </c>
      <c r="DB22" s="27">
        <v>0.390866235472</v>
      </c>
      <c r="DC22" s="27">
        <v>196.85703001900001</v>
      </c>
      <c r="DD22" s="27">
        <v>1.4912377164899999</v>
      </c>
      <c r="DE22" s="27">
        <v>124.36425016</v>
      </c>
      <c r="DF22" s="27">
        <v>16.203878318800001</v>
      </c>
      <c r="DG22" s="27">
        <v>4.2807442696100004</v>
      </c>
      <c r="DH22" s="27">
        <v>553.33932613699994</v>
      </c>
      <c r="DI22" s="27">
        <v>19.428446851499999</v>
      </c>
      <c r="DJ22" s="27">
        <v>91.843070741899993</v>
      </c>
      <c r="DK22" s="27">
        <v>3.4793189130300002</v>
      </c>
      <c r="DL22" s="27">
        <v>36.575994291500002</v>
      </c>
      <c r="DM22" s="27">
        <v>0.427802644028</v>
      </c>
      <c r="DN22" s="27">
        <v>2.09336767391</v>
      </c>
      <c r="DO22" s="27">
        <v>497.80500316299998</v>
      </c>
      <c r="DP22" s="27">
        <v>497.80472040299998</v>
      </c>
      <c r="DQ22" s="27">
        <v>17.256265806199998</v>
      </c>
      <c r="DR22" s="27">
        <v>17.255519820699998</v>
      </c>
      <c r="DS22" s="27">
        <v>1.8423295850600001</v>
      </c>
      <c r="DT22" s="27">
        <v>597.274062555</v>
      </c>
      <c r="DU22" s="27">
        <v>25622.0755082</v>
      </c>
      <c r="DV22" s="27">
        <v>2784.0909822899998</v>
      </c>
      <c r="DW22" s="27">
        <v>2153.9737964400001</v>
      </c>
      <c r="DX22" s="27">
        <v>2154.0205824099999</v>
      </c>
      <c r="DY22" s="27">
        <v>457.99103593900003</v>
      </c>
      <c r="DZ22" s="27">
        <v>0</v>
      </c>
      <c r="EA22" s="27">
        <v>239.745883464</v>
      </c>
      <c r="EB22" s="27">
        <v>23978.1036785</v>
      </c>
      <c r="EC22" s="27">
        <v>3663.0773591900002</v>
      </c>
      <c r="ED22" s="27">
        <v>1424.65506688</v>
      </c>
      <c r="EE22" s="27">
        <v>1424.6991721500001</v>
      </c>
      <c r="EF22" s="40"/>
      <c r="EG22" s="40"/>
      <c r="EH22" s="40"/>
      <c r="EI22" s="40"/>
      <c r="EJ22" s="40"/>
      <c r="EK22" s="40"/>
      <c r="EL22" s="40"/>
      <c r="EM22" s="40"/>
      <c r="EN22" s="40"/>
      <c r="EO22" s="40"/>
    </row>
    <row r="23" spans="1:145" x14ac:dyDescent="0.3">
      <c r="A23" s="29" t="s">
        <v>22</v>
      </c>
      <c r="B23" s="27">
        <v>3.7828306512999998</v>
      </c>
      <c r="C23" s="27">
        <v>13.473698730000001</v>
      </c>
      <c r="D23" s="27">
        <v>136.18879362300001</v>
      </c>
      <c r="E23" s="27">
        <v>1094.61888724</v>
      </c>
      <c r="F23" s="27">
        <v>79.210077344499993</v>
      </c>
      <c r="G23" s="27">
        <v>79.210069444400006</v>
      </c>
      <c r="H23" s="27">
        <v>1094.60974762</v>
      </c>
      <c r="I23" s="27">
        <v>1094.61331182</v>
      </c>
      <c r="J23" s="27">
        <v>305.21506813399998</v>
      </c>
      <c r="K23" s="27">
        <v>3.4252718172600001</v>
      </c>
      <c r="L23" s="27">
        <v>0.244702292317</v>
      </c>
      <c r="M23" s="27">
        <v>1.22351368276E-2</v>
      </c>
      <c r="N23" s="27">
        <v>0.232467229005</v>
      </c>
      <c r="O23" s="27">
        <v>2451.5907747900001</v>
      </c>
      <c r="P23" s="27">
        <v>1.50711400233</v>
      </c>
      <c r="Q23" s="27">
        <v>2451.5966971399998</v>
      </c>
      <c r="R23" s="27">
        <v>1.3272702160800001</v>
      </c>
      <c r="S23" s="27">
        <v>0.84752413498099999</v>
      </c>
      <c r="T23" s="27">
        <v>3.00197689088</v>
      </c>
      <c r="U23" s="27">
        <v>0.79489352574899996</v>
      </c>
      <c r="V23" s="27">
        <v>3226.3529000399999</v>
      </c>
      <c r="W23" s="27">
        <v>339.41762473900002</v>
      </c>
      <c r="X23" s="27">
        <v>339.42581911799999</v>
      </c>
      <c r="Y23" s="27">
        <v>3227.34742112</v>
      </c>
      <c r="Z23" s="27">
        <v>3227.3480020000002</v>
      </c>
      <c r="AA23" s="27">
        <v>1.2835492094099999E-3</v>
      </c>
      <c r="AB23" s="27">
        <v>1.7969605016400001E-4</v>
      </c>
      <c r="AC23" s="27">
        <v>1.1038472362799999E-3</v>
      </c>
      <c r="AD23" s="27">
        <v>1.1644928016</v>
      </c>
      <c r="AE23" s="27">
        <v>915818.92727800005</v>
      </c>
      <c r="AF23" s="27">
        <v>51157876.079999998</v>
      </c>
      <c r="AG23" s="27">
        <v>916185.259693</v>
      </c>
      <c r="AH23" s="27">
        <v>3.4115969721100002E-2</v>
      </c>
      <c r="AI23" s="27">
        <v>177.01433757199999</v>
      </c>
      <c r="AJ23" s="27">
        <v>1144.5083843800001</v>
      </c>
      <c r="AK23" s="27">
        <v>219.619380949</v>
      </c>
      <c r="AL23" s="27">
        <v>8.69378674801</v>
      </c>
      <c r="AM23" s="27">
        <v>603.10999232100005</v>
      </c>
      <c r="AN23" s="27">
        <v>59.652175305299998</v>
      </c>
      <c r="AO23" s="27">
        <v>6476.09494817</v>
      </c>
      <c r="AP23" s="27">
        <v>1933.8877528400001</v>
      </c>
      <c r="AQ23" s="27">
        <v>560.01519558799998</v>
      </c>
      <c r="AR23" s="27">
        <v>2324.3270277500001</v>
      </c>
      <c r="AS23" s="27">
        <v>1496.4120965300001</v>
      </c>
      <c r="AT23" s="27">
        <v>1496.46058311</v>
      </c>
      <c r="AU23" s="27">
        <v>4871.9754612899997</v>
      </c>
      <c r="AV23" s="27">
        <v>6.2457967463999999</v>
      </c>
      <c r="AW23" s="27">
        <v>7.67572346571</v>
      </c>
      <c r="AX23" s="27">
        <v>1197.7931417299999</v>
      </c>
      <c r="AY23" s="27">
        <v>1197.7931372999999</v>
      </c>
      <c r="AZ23" s="27">
        <v>1197.7761028899999</v>
      </c>
      <c r="BA23" s="27">
        <v>1804.31980834</v>
      </c>
      <c r="BB23" s="27">
        <v>1804.3641867599999</v>
      </c>
      <c r="BC23" s="27">
        <v>1.1089622948900001E-2</v>
      </c>
      <c r="BD23" s="27">
        <v>1.01362104551E-3</v>
      </c>
      <c r="BE23" s="27">
        <v>1.0136861727199999E-3</v>
      </c>
      <c r="BF23" s="27">
        <v>1.10889840552E-2</v>
      </c>
      <c r="BG23" s="27">
        <v>1156.47985356</v>
      </c>
      <c r="BH23" s="27">
        <v>1156.4346757400001</v>
      </c>
      <c r="BI23" s="27">
        <v>1.13827813832</v>
      </c>
      <c r="BJ23" s="27">
        <v>2389.01504884</v>
      </c>
      <c r="BK23" s="27">
        <v>46.400383866200002</v>
      </c>
      <c r="BL23" s="27">
        <v>68.126250587300007</v>
      </c>
      <c r="BM23" s="27">
        <v>0.25696923236899999</v>
      </c>
      <c r="BN23" s="27">
        <v>0.45683401134000001</v>
      </c>
      <c r="BO23" s="27">
        <v>142.078555776</v>
      </c>
      <c r="BP23" s="27">
        <v>0</v>
      </c>
      <c r="BQ23" s="27">
        <v>1760.7257098600001</v>
      </c>
      <c r="BR23" s="27">
        <v>176.296201161</v>
      </c>
      <c r="BS23" s="27">
        <v>176.29378510500001</v>
      </c>
      <c r="BT23" s="27">
        <v>3350.92419062</v>
      </c>
      <c r="BU23" s="27">
        <v>3350.8953992699999</v>
      </c>
      <c r="BV23" s="27">
        <v>0.19567819342100001</v>
      </c>
      <c r="BW23" s="27">
        <v>3.3265280464700002E-2</v>
      </c>
      <c r="BX23" s="27">
        <v>0.162412783807</v>
      </c>
      <c r="BY23" s="27">
        <v>129403.14828199999</v>
      </c>
      <c r="BZ23" s="27">
        <v>14000.3591593</v>
      </c>
      <c r="CA23" s="27">
        <v>13999.800581400001</v>
      </c>
      <c r="CB23" s="27">
        <v>61024.804057900001</v>
      </c>
      <c r="CC23" s="27">
        <v>144554.23728900001</v>
      </c>
      <c r="CD23" s="27">
        <v>129397.991455</v>
      </c>
      <c r="CE23" s="27">
        <v>3688.3672846300001</v>
      </c>
      <c r="CF23" s="27">
        <v>29.037918853000001</v>
      </c>
      <c r="CG23" s="27">
        <v>1.32715216474</v>
      </c>
      <c r="CH23" s="27">
        <v>4.2875378446300001</v>
      </c>
      <c r="CI23" s="27">
        <v>1.1644989327499999</v>
      </c>
      <c r="CJ23" s="27">
        <v>3.4114739759399999E-2</v>
      </c>
      <c r="CK23" s="27">
        <v>34.179747299100001</v>
      </c>
      <c r="CL23" s="27">
        <v>6.9872399098400004</v>
      </c>
      <c r="CM23" s="27">
        <v>37925.402649800002</v>
      </c>
      <c r="CN23" s="27">
        <v>37.2538068681</v>
      </c>
      <c r="CO23" s="27">
        <v>6.9377205593899998</v>
      </c>
      <c r="CP23" s="27">
        <v>1706.6465713</v>
      </c>
      <c r="CQ23" s="27">
        <v>118.92888514400001</v>
      </c>
      <c r="CR23" s="27">
        <v>0</v>
      </c>
      <c r="CS23" s="27">
        <v>18.077461252300001</v>
      </c>
      <c r="CT23" s="27">
        <v>4.9649927088699997E-5</v>
      </c>
      <c r="CU23" s="27">
        <v>2.5918568657500001</v>
      </c>
      <c r="CV23" s="27">
        <v>8898.7338602399996</v>
      </c>
      <c r="CW23" s="27">
        <v>403.29248621099998</v>
      </c>
      <c r="CX23" s="27">
        <v>160.405888804</v>
      </c>
      <c r="CY23" s="27">
        <v>4713.89682455</v>
      </c>
      <c r="CZ23" s="27">
        <v>4184.8504833400002</v>
      </c>
      <c r="DA23" s="27">
        <v>3.99188550055</v>
      </c>
      <c r="DB23" s="27">
        <v>0.71380336620999996</v>
      </c>
      <c r="DC23" s="27">
        <v>416.822644943</v>
      </c>
      <c r="DD23" s="27">
        <v>3.8907671920300002</v>
      </c>
      <c r="DE23" s="27">
        <v>390.004435892</v>
      </c>
      <c r="DF23" s="27">
        <v>56.9087738805</v>
      </c>
      <c r="DG23" s="27">
        <v>14.7464569243</v>
      </c>
      <c r="DH23" s="27">
        <v>1827.1506860699999</v>
      </c>
      <c r="DI23" s="27">
        <v>71.041391242700001</v>
      </c>
      <c r="DJ23" s="27">
        <v>307.22532621699997</v>
      </c>
      <c r="DK23" s="27">
        <v>12.9633066094</v>
      </c>
      <c r="DL23" s="27">
        <v>106.33050119000001</v>
      </c>
      <c r="DM23" s="27">
        <v>1.17706892589</v>
      </c>
      <c r="DN23" s="27">
        <v>7.5299150192399997</v>
      </c>
      <c r="DO23" s="27">
        <v>930.502389333</v>
      </c>
      <c r="DP23" s="27">
        <v>930.50284027600003</v>
      </c>
      <c r="DQ23" s="27">
        <v>68.283459468999993</v>
      </c>
      <c r="DR23" s="27">
        <v>68.280026136100005</v>
      </c>
      <c r="DS23" s="27">
        <v>5.6816081868700001</v>
      </c>
      <c r="DT23" s="27">
        <v>1069.3835528100001</v>
      </c>
      <c r="DU23" s="27">
        <v>93337.316121700002</v>
      </c>
      <c r="DV23" s="27">
        <v>10459.1747916</v>
      </c>
      <c r="DW23" s="27">
        <v>8164.5603146900003</v>
      </c>
      <c r="DX23" s="27">
        <v>8164.7477802900003</v>
      </c>
      <c r="DY23" s="27">
        <v>1780.2586638400001</v>
      </c>
      <c r="DZ23" s="27">
        <v>0</v>
      </c>
      <c r="EA23" s="27">
        <v>914.11771673700002</v>
      </c>
      <c r="EB23" s="27">
        <v>88387.165106999993</v>
      </c>
      <c r="EC23" s="27">
        <v>14050.502174499999</v>
      </c>
      <c r="ED23" s="27">
        <v>5489.1632622699999</v>
      </c>
      <c r="EE23" s="27">
        <v>5489.3418295700003</v>
      </c>
      <c r="EF23" s="40"/>
      <c r="EG23" s="40"/>
      <c r="EH23" s="40"/>
      <c r="EI23" s="40"/>
      <c r="EJ23" s="40"/>
      <c r="EK23" s="40"/>
      <c r="EL23" s="40"/>
      <c r="EM23" s="40"/>
      <c r="EN23" s="40"/>
      <c r="EO23" s="40"/>
    </row>
    <row r="24" spans="1:145" x14ac:dyDescent="0.3">
      <c r="A24" s="29" t="s">
        <v>23</v>
      </c>
      <c r="B24" s="27">
        <v>2.31885879839</v>
      </c>
      <c r="C24" s="27">
        <v>8.7098704492099994</v>
      </c>
      <c r="D24" s="27">
        <v>93.221510057399996</v>
      </c>
      <c r="E24" s="27">
        <v>751.84559590699996</v>
      </c>
      <c r="F24" s="27">
        <v>51.847733918599999</v>
      </c>
      <c r="G24" s="27">
        <v>51.847786394800004</v>
      </c>
      <c r="H24" s="27">
        <v>751.83883959900004</v>
      </c>
      <c r="I24" s="27">
        <v>751.84114977499996</v>
      </c>
      <c r="J24" s="27">
        <v>188.08945667899999</v>
      </c>
      <c r="K24" s="27">
        <v>2.0992753884100002</v>
      </c>
      <c r="L24" s="27">
        <v>0.14431171975900001</v>
      </c>
      <c r="M24" s="27">
        <v>7.2155581392999999E-3</v>
      </c>
      <c r="N24" s="27">
        <v>0.137095382732</v>
      </c>
      <c r="O24" s="27">
        <v>1598.8163283199999</v>
      </c>
      <c r="P24" s="27">
        <v>0.98643915529100001</v>
      </c>
      <c r="Q24" s="27">
        <v>1598.81993633</v>
      </c>
      <c r="R24" s="27">
        <v>1.05905777642</v>
      </c>
      <c r="S24" s="27">
        <v>0.65676637591099996</v>
      </c>
      <c r="T24" s="27">
        <v>2.5395102248299999</v>
      </c>
      <c r="U24" s="27">
        <v>0.62825974880199997</v>
      </c>
      <c r="V24" s="27">
        <v>1839.45763192</v>
      </c>
      <c r="W24" s="27">
        <v>243.794569231</v>
      </c>
      <c r="X24" s="27">
        <v>243.800381856</v>
      </c>
      <c r="Y24" s="27">
        <v>2215.4629259799999</v>
      </c>
      <c r="Z24" s="27">
        <v>2215.4630648699999</v>
      </c>
      <c r="AA24" s="27">
        <v>7.4858508577299999E-4</v>
      </c>
      <c r="AB24" s="27">
        <v>1.04801066059E-4</v>
      </c>
      <c r="AC24" s="27">
        <v>6.4378337616900001E-4</v>
      </c>
      <c r="AD24" s="27">
        <v>0.79110938870600001</v>
      </c>
      <c r="AE24" s="27">
        <v>591662.354314</v>
      </c>
      <c r="AF24" s="27">
        <v>31803465.251400001</v>
      </c>
      <c r="AG24" s="27">
        <v>591899.07588599995</v>
      </c>
      <c r="AH24" s="27">
        <v>2.63959267551E-2</v>
      </c>
      <c r="AI24" s="27">
        <v>103.166800829</v>
      </c>
      <c r="AJ24" s="27">
        <v>685.76498569099999</v>
      </c>
      <c r="AK24" s="27">
        <v>123.87425345699999</v>
      </c>
      <c r="AL24" s="27">
        <v>4.1834125650500003</v>
      </c>
      <c r="AM24" s="27">
        <v>317.80116517900001</v>
      </c>
      <c r="AN24" s="27">
        <v>54.738975521599997</v>
      </c>
      <c r="AO24" s="27">
        <v>4213.9083850999996</v>
      </c>
      <c r="AP24" s="27">
        <v>1294.73320597</v>
      </c>
      <c r="AQ24" s="27">
        <v>351.61910289799999</v>
      </c>
      <c r="AR24" s="27">
        <v>1508.84916516</v>
      </c>
      <c r="AS24" s="27">
        <v>984.50563894699997</v>
      </c>
      <c r="AT24" s="27">
        <v>984.53649900599999</v>
      </c>
      <c r="AU24" s="27">
        <v>3001.2249000299998</v>
      </c>
      <c r="AV24" s="27">
        <v>3.82608278414</v>
      </c>
      <c r="AW24" s="27">
        <v>4.7366083249999997</v>
      </c>
      <c r="AX24" s="27">
        <v>753.97387639399994</v>
      </c>
      <c r="AY24" s="27">
        <v>753.97192353000003</v>
      </c>
      <c r="AZ24" s="27">
        <v>753.96312564599998</v>
      </c>
      <c r="BA24" s="27">
        <v>1167.1888357800001</v>
      </c>
      <c r="BB24" s="27">
        <v>1167.22049818</v>
      </c>
      <c r="BC24" s="27">
        <v>6.4305913245099999E-3</v>
      </c>
      <c r="BD24" s="27">
        <v>5.9071291465000002E-4</v>
      </c>
      <c r="BE24" s="27">
        <v>5.907509324E-4</v>
      </c>
      <c r="BF24" s="27">
        <v>6.4302542109799998E-3</v>
      </c>
      <c r="BG24" s="27">
        <v>720.50083565700004</v>
      </c>
      <c r="BH24" s="27">
        <v>720.47141733900003</v>
      </c>
      <c r="BI24" s="27">
        <v>0.95983179473299995</v>
      </c>
      <c r="BJ24" s="27">
        <v>1566.23969085</v>
      </c>
      <c r="BK24" s="27">
        <v>30.8670750898</v>
      </c>
      <c r="BL24" s="27">
        <v>35.443119929600002</v>
      </c>
      <c r="BM24" s="27">
        <v>0.146983659819</v>
      </c>
      <c r="BN24" s="27">
        <v>0.26130396780499998</v>
      </c>
      <c r="BO24" s="27">
        <v>94.206469173299993</v>
      </c>
      <c r="BP24" s="27">
        <v>0</v>
      </c>
      <c r="BQ24" s="27">
        <v>1101.9779956</v>
      </c>
      <c r="BR24" s="27">
        <v>111.789478649</v>
      </c>
      <c r="BS24" s="27">
        <v>111.787791306</v>
      </c>
      <c r="BT24" s="27">
        <v>2098.7044003599999</v>
      </c>
      <c r="BU24" s="27">
        <v>2098.6885358200002</v>
      </c>
      <c r="BV24" s="27">
        <v>0.112731365476</v>
      </c>
      <c r="BW24" s="27">
        <v>1.9164318916400001E-2</v>
      </c>
      <c r="BX24" s="27">
        <v>9.3566910887900007E-2</v>
      </c>
      <c r="BY24" s="27">
        <v>80080.309337700004</v>
      </c>
      <c r="BZ24" s="27">
        <v>9261.8040369299997</v>
      </c>
      <c r="CA24" s="27">
        <v>9261.4336311299994</v>
      </c>
      <c r="CB24" s="27">
        <v>39693.032242499998</v>
      </c>
      <c r="CC24" s="27">
        <v>90059.037642299998</v>
      </c>
      <c r="CD24" s="27">
        <v>80077.095896400002</v>
      </c>
      <c r="CE24" s="27">
        <v>2414.7800206500001</v>
      </c>
      <c r="CF24" s="27">
        <v>18.210381163200001</v>
      </c>
      <c r="CG24" s="27">
        <v>1.05896364516</v>
      </c>
      <c r="CH24" s="27">
        <v>3.23109110545</v>
      </c>
      <c r="CI24" s="27">
        <v>0.79111253577600005</v>
      </c>
      <c r="CJ24" s="27">
        <v>2.6395019940999999E-2</v>
      </c>
      <c r="CK24" s="27">
        <v>22.130753372099999</v>
      </c>
      <c r="CL24" s="27">
        <v>4.7706148429699997</v>
      </c>
      <c r="CM24" s="27">
        <v>24536.593357000002</v>
      </c>
      <c r="CN24" s="27">
        <v>25.854734327399999</v>
      </c>
      <c r="CO24" s="27">
        <v>4.02205713707</v>
      </c>
      <c r="CP24" s="27">
        <v>1195.0858404400001</v>
      </c>
      <c r="CQ24" s="27">
        <v>73.459545154599994</v>
      </c>
      <c r="CR24" s="27">
        <v>0</v>
      </c>
      <c r="CS24" s="27">
        <v>11.5315508075</v>
      </c>
      <c r="CT24" s="27">
        <v>3.0544863047400003E-5</v>
      </c>
      <c r="CU24" s="27">
        <v>1.55955776623</v>
      </c>
      <c r="CV24" s="27">
        <v>5780.2975063699996</v>
      </c>
      <c r="CW24" s="27">
        <v>229.93310252399999</v>
      </c>
      <c r="CX24" s="27">
        <v>93.425946941999996</v>
      </c>
      <c r="CY24" s="27">
        <v>3304.1372190100001</v>
      </c>
      <c r="CZ24" s="27">
        <v>2476.1560698600001</v>
      </c>
      <c r="DA24" s="27">
        <v>2.6692961500400001</v>
      </c>
      <c r="DB24" s="27">
        <v>0.408287601424</v>
      </c>
      <c r="DC24" s="27">
        <v>255.52642574000001</v>
      </c>
      <c r="DD24" s="27">
        <v>2.3701027248700002</v>
      </c>
      <c r="DE24" s="27">
        <v>276.24663546900001</v>
      </c>
      <c r="DF24" s="27">
        <v>39.961642323200003</v>
      </c>
      <c r="DG24" s="27">
        <v>9.2829887368600001</v>
      </c>
      <c r="DH24" s="27">
        <v>1307.34947081</v>
      </c>
      <c r="DI24" s="27">
        <v>44.326350843</v>
      </c>
      <c r="DJ24" s="27">
        <v>182.605152487</v>
      </c>
      <c r="DK24" s="27">
        <v>7.9363796574399998</v>
      </c>
      <c r="DL24" s="27">
        <v>89.827956681700002</v>
      </c>
      <c r="DM24" s="27">
        <v>0.751726712661</v>
      </c>
      <c r="DN24" s="27">
        <v>4.5762936548799997</v>
      </c>
      <c r="DO24" s="27">
        <v>560.49954489300001</v>
      </c>
      <c r="DP24" s="27">
        <v>560.50199574700002</v>
      </c>
      <c r="DQ24" s="27">
        <v>46.075035015799997</v>
      </c>
      <c r="DR24" s="27">
        <v>46.072782556299998</v>
      </c>
      <c r="DS24" s="27">
        <v>2.7937949798199999</v>
      </c>
      <c r="DT24" s="27">
        <v>622.841575745</v>
      </c>
      <c r="DU24" s="27">
        <v>60728.777983100001</v>
      </c>
      <c r="DV24" s="27">
        <v>6814.7964160199999</v>
      </c>
      <c r="DW24" s="27">
        <v>5295.1251504600004</v>
      </c>
      <c r="DX24" s="27">
        <v>5295.2396224100003</v>
      </c>
      <c r="DY24" s="27">
        <v>1154.0693911799999</v>
      </c>
      <c r="DZ24" s="27">
        <v>0</v>
      </c>
      <c r="EA24" s="27">
        <v>598.95855668599995</v>
      </c>
      <c r="EB24" s="27">
        <v>57435.991639599997</v>
      </c>
      <c r="EC24" s="27">
        <v>9276.4478753399999</v>
      </c>
      <c r="ED24" s="27">
        <v>3615.5941374499998</v>
      </c>
      <c r="EE24" s="27">
        <v>3615.70819553</v>
      </c>
      <c r="EF24" s="40"/>
      <c r="EG24" s="40"/>
      <c r="EH24" s="40"/>
      <c r="EI24" s="40"/>
      <c r="EJ24" s="40"/>
      <c r="EK24" s="40"/>
      <c r="EL24" s="40"/>
      <c r="EM24" s="40"/>
      <c r="EN24" s="40"/>
      <c r="EO24" s="40"/>
    </row>
    <row r="25" spans="1:145" x14ac:dyDescent="0.3">
      <c r="A25" s="29" t="s">
        <v>24</v>
      </c>
      <c r="B25" s="27">
        <v>1.4867252314099999</v>
      </c>
      <c r="C25" s="27">
        <v>4.3547646006400003</v>
      </c>
      <c r="D25" s="27">
        <v>31.6986429281</v>
      </c>
      <c r="E25" s="27">
        <v>344.71006129800003</v>
      </c>
      <c r="F25" s="27">
        <v>34.009009931900003</v>
      </c>
      <c r="G25" s="27">
        <v>34.009059419000003</v>
      </c>
      <c r="H25" s="27">
        <v>344.70612763899999</v>
      </c>
      <c r="I25" s="27">
        <v>344.70722682500002</v>
      </c>
      <c r="J25" s="27">
        <v>130.07392214699999</v>
      </c>
      <c r="K25" s="27">
        <v>1.3984149052499999</v>
      </c>
      <c r="L25" s="27">
        <v>9.9472425445299995E-2</v>
      </c>
      <c r="M25" s="27">
        <v>4.9735610757799999E-3</v>
      </c>
      <c r="N25" s="27">
        <v>9.4498461181399998E-2</v>
      </c>
      <c r="O25" s="27">
        <v>626.20241868100004</v>
      </c>
      <c r="P25" s="27">
        <v>0.66633534413200002</v>
      </c>
      <c r="Q25" s="27">
        <v>626.20420630800004</v>
      </c>
      <c r="R25" s="27">
        <v>0.366146087929</v>
      </c>
      <c r="S25" s="27">
        <v>0.21466273379</v>
      </c>
      <c r="T25" s="27">
        <v>0.61023709438700002</v>
      </c>
      <c r="U25" s="27">
        <v>0.17886385399099999</v>
      </c>
      <c r="V25" s="27">
        <v>1687.9190544400001</v>
      </c>
      <c r="W25" s="27">
        <v>107.606111961</v>
      </c>
      <c r="X25" s="27">
        <v>107.608710419</v>
      </c>
      <c r="Y25" s="27">
        <v>1119.13581611</v>
      </c>
      <c r="Z25" s="27">
        <v>1119.13641798</v>
      </c>
      <c r="AA25" s="27">
        <v>5.1944361989499999E-4</v>
      </c>
      <c r="AB25" s="27">
        <v>7.2721481270099996E-5</v>
      </c>
      <c r="AC25" s="27">
        <v>4.46723504157E-4</v>
      </c>
      <c r="AD25" s="27">
        <v>0.453740399046</v>
      </c>
      <c r="AE25" s="27">
        <v>291602.22567000001</v>
      </c>
      <c r="AF25" s="27">
        <v>24384536.126899999</v>
      </c>
      <c r="AG25" s="27">
        <v>291718.933151</v>
      </c>
      <c r="AH25" s="27">
        <v>1.0866727534E-2</v>
      </c>
      <c r="AI25" s="27">
        <v>141.548840329</v>
      </c>
      <c r="AJ25" s="27">
        <v>1005.12167312</v>
      </c>
      <c r="AK25" s="27">
        <v>149.80609231</v>
      </c>
      <c r="AL25" s="27">
        <v>5.8155602805899997</v>
      </c>
      <c r="AM25" s="27">
        <v>411.46252037400001</v>
      </c>
      <c r="AN25" s="27">
        <v>55.539370844499999</v>
      </c>
      <c r="AO25" s="27">
        <v>1969.94345985</v>
      </c>
      <c r="AP25" s="27">
        <v>534.54522147600005</v>
      </c>
      <c r="AQ25" s="27">
        <v>231.215567792</v>
      </c>
      <c r="AR25" s="27">
        <v>770.46521091499994</v>
      </c>
      <c r="AS25" s="27">
        <v>456.683202827</v>
      </c>
      <c r="AT25" s="27">
        <v>456.69811427899998</v>
      </c>
      <c r="AU25" s="27">
        <v>1667.2034675299999</v>
      </c>
      <c r="AV25" s="27">
        <v>2.65438373884</v>
      </c>
      <c r="AW25" s="27">
        <v>3.04031060271</v>
      </c>
      <c r="AX25" s="27">
        <v>503.42556398699998</v>
      </c>
      <c r="AY25" s="27">
        <v>503.423488857</v>
      </c>
      <c r="AZ25" s="27">
        <v>503.41850592999998</v>
      </c>
      <c r="BA25" s="27">
        <v>577.95494103399994</v>
      </c>
      <c r="BB25" s="27">
        <v>577.97015020900005</v>
      </c>
      <c r="BC25" s="27">
        <v>4.2248243765800001E-3</v>
      </c>
      <c r="BD25" s="27">
        <v>3.9376722673100002E-4</v>
      </c>
      <c r="BE25" s="27">
        <v>3.9378477819000001E-4</v>
      </c>
      <c r="BF25" s="27">
        <v>4.2245464864500001E-3</v>
      </c>
      <c r="BG25" s="27">
        <v>582.150919875</v>
      </c>
      <c r="BH25" s="27">
        <v>582.12731260099997</v>
      </c>
      <c r="BI25" s="27">
        <v>0.23640360912899999</v>
      </c>
      <c r="BJ25" s="27">
        <v>860.19262370599995</v>
      </c>
      <c r="BK25" s="27">
        <v>13.348428836</v>
      </c>
      <c r="BL25" s="27">
        <v>40.199581141700001</v>
      </c>
      <c r="BM25" s="27">
        <v>0.12970493507</v>
      </c>
      <c r="BN25" s="27">
        <v>0.23058664265699999</v>
      </c>
      <c r="BO25" s="27">
        <v>27.363957863300001</v>
      </c>
      <c r="BP25" s="27">
        <v>0</v>
      </c>
      <c r="BQ25" s="27">
        <v>572.15259782999999</v>
      </c>
      <c r="BR25" s="27">
        <v>64.451742920000001</v>
      </c>
      <c r="BS25" s="27">
        <v>64.451040834500006</v>
      </c>
      <c r="BT25" s="27">
        <v>1427.8820599799999</v>
      </c>
      <c r="BU25" s="27">
        <v>1427.87349126</v>
      </c>
      <c r="BV25" s="27">
        <v>9.0920071221100004E-2</v>
      </c>
      <c r="BW25" s="27">
        <v>1.54565444895E-2</v>
      </c>
      <c r="BX25" s="27">
        <v>7.5464333255800001E-2</v>
      </c>
      <c r="BY25" s="27">
        <v>64862.950718799999</v>
      </c>
      <c r="BZ25" s="27">
        <v>7323.7518674700004</v>
      </c>
      <c r="CA25" s="27">
        <v>7323.4632901900004</v>
      </c>
      <c r="CB25" s="27">
        <v>19923.3904115</v>
      </c>
      <c r="CC25" s="27">
        <v>72765.947368599998</v>
      </c>
      <c r="CD25" s="27">
        <v>64860.377489600003</v>
      </c>
      <c r="CE25" s="27">
        <v>1146.19056116</v>
      </c>
      <c r="CF25" s="27">
        <v>11.2285271991</v>
      </c>
      <c r="CG25" s="27">
        <v>0.36611525114999999</v>
      </c>
      <c r="CH25" s="27">
        <v>1.29618179167</v>
      </c>
      <c r="CI25" s="27">
        <v>0.45374541920299999</v>
      </c>
      <c r="CJ25" s="27">
        <v>1.08663890191E-2</v>
      </c>
      <c r="CK25" s="27">
        <v>12.146325189700001</v>
      </c>
      <c r="CL25" s="27">
        <v>2.8484903965399999</v>
      </c>
      <c r="CM25" s="27">
        <v>12816.790492300001</v>
      </c>
      <c r="CN25" s="27">
        <v>15.164445777499999</v>
      </c>
      <c r="CO25" s="27">
        <v>3.99928729194</v>
      </c>
      <c r="CP25" s="27">
        <v>1099.6036819599999</v>
      </c>
      <c r="CQ25" s="27">
        <v>55.464514972499998</v>
      </c>
      <c r="CR25" s="27">
        <v>0</v>
      </c>
      <c r="CS25" s="27">
        <v>6.5273078397399997</v>
      </c>
      <c r="CT25" s="27">
        <v>2.3456480710099999E-5</v>
      </c>
      <c r="CU25" s="27">
        <v>1.21316338086</v>
      </c>
      <c r="CV25" s="27">
        <v>4438.5144487400003</v>
      </c>
      <c r="CW25" s="27">
        <v>210.990896752</v>
      </c>
      <c r="CX25" s="27">
        <v>75.616218994899995</v>
      </c>
      <c r="CY25" s="27">
        <v>2336.4791931300001</v>
      </c>
      <c r="CZ25" s="27">
        <v>2102.0354682500001</v>
      </c>
      <c r="DA25" s="27">
        <v>1.61563328056</v>
      </c>
      <c r="DB25" s="27">
        <v>0.36029197805399998</v>
      </c>
      <c r="DC25" s="27">
        <v>200.277158286</v>
      </c>
      <c r="DD25" s="27">
        <v>2.3438648835500002</v>
      </c>
      <c r="DE25" s="27">
        <v>151.932678407</v>
      </c>
      <c r="DF25" s="27">
        <v>20.578947552999999</v>
      </c>
      <c r="DG25" s="27">
        <v>7.0503751683100004</v>
      </c>
      <c r="DH25" s="27">
        <v>700.69180637500006</v>
      </c>
      <c r="DI25" s="27">
        <v>27.4277639606</v>
      </c>
      <c r="DJ25" s="27">
        <v>131.93993089599999</v>
      </c>
      <c r="DK25" s="27">
        <v>6.9522234331700004</v>
      </c>
      <c r="DL25" s="27">
        <v>65.909972581900007</v>
      </c>
      <c r="DM25" s="27">
        <v>0.54746504599900003</v>
      </c>
      <c r="DN25" s="27">
        <v>3.3007795393800001</v>
      </c>
      <c r="DO25" s="27">
        <v>398.17305186900001</v>
      </c>
      <c r="DP25" s="27">
        <v>398.17307281699999</v>
      </c>
      <c r="DQ25" s="27">
        <v>19.523654243799999</v>
      </c>
      <c r="DR25" s="27">
        <v>19.5227139679</v>
      </c>
      <c r="DS25" s="27">
        <v>3.6446392822</v>
      </c>
      <c r="DT25" s="27">
        <v>504.10827261100002</v>
      </c>
      <c r="DU25" s="27">
        <v>30426.065245199999</v>
      </c>
      <c r="DV25" s="27">
        <v>3353.4815797699998</v>
      </c>
      <c r="DW25" s="27">
        <v>2680.7155823600001</v>
      </c>
      <c r="DX25" s="27">
        <v>2680.7755907699998</v>
      </c>
      <c r="DY25" s="27">
        <v>598.92569097700004</v>
      </c>
      <c r="DZ25" s="27">
        <v>0</v>
      </c>
      <c r="EA25" s="27">
        <v>318.62032264800001</v>
      </c>
      <c r="EB25" s="27">
        <v>28852.5735919</v>
      </c>
      <c r="EC25" s="27">
        <v>4238.41327301</v>
      </c>
      <c r="ED25" s="27">
        <v>1674.60265839</v>
      </c>
      <c r="EE25" s="27">
        <v>1674.65441887</v>
      </c>
      <c r="EF25" s="40"/>
      <c r="EG25" s="40"/>
      <c r="EH25" s="40"/>
      <c r="EI25" s="40"/>
      <c r="EJ25" s="40"/>
      <c r="EK25" s="40"/>
      <c r="EL25" s="40"/>
      <c r="EM25" s="40"/>
      <c r="EN25" s="40"/>
      <c r="EO25" s="40"/>
    </row>
    <row r="26" spans="1:145" x14ac:dyDescent="0.3">
      <c r="A26" s="29" t="s">
        <v>25</v>
      </c>
      <c r="B26" s="27">
        <v>3.2488663286600001</v>
      </c>
      <c r="C26" s="27">
        <v>9.5315416299900004</v>
      </c>
      <c r="D26" s="27">
        <v>90.213377970600007</v>
      </c>
      <c r="E26" s="27">
        <v>793.24452000500003</v>
      </c>
      <c r="F26" s="27">
        <v>79.595184519699998</v>
      </c>
      <c r="G26" s="27">
        <v>79.595243463700001</v>
      </c>
      <c r="H26" s="27">
        <v>793.23757319499998</v>
      </c>
      <c r="I26" s="27">
        <v>793.24007291400005</v>
      </c>
      <c r="J26" s="27">
        <v>281.95399405500001</v>
      </c>
      <c r="K26" s="27">
        <v>3.0701514109499999</v>
      </c>
      <c r="L26" s="27">
        <v>0.177888497738</v>
      </c>
      <c r="M26" s="27">
        <v>8.8944338092200002E-3</v>
      </c>
      <c r="N26" s="27">
        <v>0.16899405088399999</v>
      </c>
      <c r="O26" s="27">
        <v>1490.56878218</v>
      </c>
      <c r="P26" s="27">
        <v>1.50150090314</v>
      </c>
      <c r="Q26" s="27">
        <v>1490.5721907499999</v>
      </c>
      <c r="R26" s="27">
        <v>0.85672757653200005</v>
      </c>
      <c r="S26" s="27">
        <v>0.49493438175499999</v>
      </c>
      <c r="T26" s="27">
        <v>1.45465184623</v>
      </c>
      <c r="U26" s="27">
        <v>0.41367206455799999</v>
      </c>
      <c r="V26" s="27">
        <v>3531.1657505500002</v>
      </c>
      <c r="W26" s="27">
        <v>217.248469417</v>
      </c>
      <c r="X26" s="27">
        <v>217.25393134399999</v>
      </c>
      <c r="Y26" s="27">
        <v>3030.4610135600001</v>
      </c>
      <c r="Z26" s="27">
        <v>3030.4619975700002</v>
      </c>
      <c r="AA26" s="27">
        <v>9.16870196383E-4</v>
      </c>
      <c r="AB26" s="27">
        <v>1.2836146123000001E-4</v>
      </c>
      <c r="AC26" s="27">
        <v>7.8851072864599995E-4</v>
      </c>
      <c r="AD26" s="27">
        <v>1.02578855356</v>
      </c>
      <c r="AE26" s="27">
        <v>553776.33801800001</v>
      </c>
      <c r="AF26" s="27">
        <v>49392944.5352</v>
      </c>
      <c r="AG26" s="27">
        <v>553997.99581999995</v>
      </c>
      <c r="AH26" s="27">
        <v>2.5338704991300001E-2</v>
      </c>
      <c r="AI26" s="27">
        <v>321.85923196499999</v>
      </c>
      <c r="AJ26" s="27">
        <v>2199.2039743800001</v>
      </c>
      <c r="AK26" s="27">
        <v>345.44593762199997</v>
      </c>
      <c r="AL26" s="27">
        <v>13.2198899603</v>
      </c>
      <c r="AM26" s="27">
        <v>949.48146076399996</v>
      </c>
      <c r="AN26" s="27">
        <v>193.88446688299999</v>
      </c>
      <c r="AO26" s="27">
        <v>4524.5077039099997</v>
      </c>
      <c r="AP26" s="27">
        <v>1205.2346649199999</v>
      </c>
      <c r="AQ26" s="27">
        <v>430.34654787199997</v>
      </c>
      <c r="AR26" s="27">
        <v>1616.88888262</v>
      </c>
      <c r="AS26" s="27">
        <v>900.10408348399994</v>
      </c>
      <c r="AT26" s="27">
        <v>900.13177383599998</v>
      </c>
      <c r="AU26" s="27">
        <v>3025.5505360799998</v>
      </c>
      <c r="AV26" s="27">
        <v>5.8638516439700004</v>
      </c>
      <c r="AW26" s="27">
        <v>6.7327401266100004</v>
      </c>
      <c r="AX26" s="27">
        <v>1184.1433460000001</v>
      </c>
      <c r="AY26" s="27">
        <v>1184.1424592400001</v>
      </c>
      <c r="AZ26" s="27">
        <v>1184.12648386</v>
      </c>
      <c r="BA26" s="27">
        <v>1129.2826224600001</v>
      </c>
      <c r="BB26" s="27">
        <v>1129.3122684499999</v>
      </c>
      <c r="BC26" s="27">
        <v>7.2504461549200002E-3</v>
      </c>
      <c r="BD26" s="27">
        <v>6.8450062378200001E-4</v>
      </c>
      <c r="BE26" s="27">
        <v>6.8454476928299997E-4</v>
      </c>
      <c r="BF26" s="27">
        <v>7.2500462112499997E-3</v>
      </c>
      <c r="BG26" s="27">
        <v>1244.59450778</v>
      </c>
      <c r="BH26" s="27">
        <v>1244.5442551399999</v>
      </c>
      <c r="BI26" s="27">
        <v>0.56281475353599997</v>
      </c>
      <c r="BJ26" s="27">
        <v>1566.9698508700001</v>
      </c>
      <c r="BK26" s="27">
        <v>32.828509878799998</v>
      </c>
      <c r="BL26" s="27">
        <v>86.538618759000002</v>
      </c>
      <c r="BM26" s="27">
        <v>0.26395663291999999</v>
      </c>
      <c r="BN26" s="27">
        <v>0.46925606400499997</v>
      </c>
      <c r="BO26" s="27">
        <v>80.918732614199996</v>
      </c>
      <c r="BP26" s="27">
        <v>0</v>
      </c>
      <c r="BQ26" s="27">
        <v>1271.79550664</v>
      </c>
      <c r="BR26" s="27">
        <v>148.39786972900001</v>
      </c>
      <c r="BS26" s="27">
        <v>148.395765356</v>
      </c>
      <c r="BT26" s="27">
        <v>2430.9280876299999</v>
      </c>
      <c r="BU26" s="27">
        <v>2430.9079622700001</v>
      </c>
      <c r="BV26" s="27">
        <v>0.165830272163</v>
      </c>
      <c r="BW26" s="27">
        <v>2.81910909582E-2</v>
      </c>
      <c r="BX26" s="27">
        <v>0.13763883300599999</v>
      </c>
      <c r="BY26" s="27">
        <v>136563.19206999999</v>
      </c>
      <c r="BZ26" s="27">
        <v>17766.535158300001</v>
      </c>
      <c r="CA26" s="27">
        <v>17765.827282300001</v>
      </c>
      <c r="CB26" s="27">
        <v>40189.871834799997</v>
      </c>
      <c r="CC26" s="27">
        <v>155568.08668099999</v>
      </c>
      <c r="CD26" s="27">
        <v>136557.72633500001</v>
      </c>
      <c r="CE26" s="27">
        <v>2474.5449444800001</v>
      </c>
      <c r="CF26" s="27">
        <v>25.1134066097</v>
      </c>
      <c r="CG26" s="27">
        <v>0.85665378618900001</v>
      </c>
      <c r="CH26" s="27">
        <v>2.9727345893599999</v>
      </c>
      <c r="CI26" s="27">
        <v>1.02579701817</v>
      </c>
      <c r="CJ26" s="27">
        <v>2.5337766309799999E-2</v>
      </c>
      <c r="CK26" s="27">
        <v>26.8314150617</v>
      </c>
      <c r="CL26" s="27">
        <v>6.1998616259299997</v>
      </c>
      <c r="CM26" s="27">
        <v>24790.040199899999</v>
      </c>
      <c r="CN26" s="27">
        <v>33.873582789499999</v>
      </c>
      <c r="CO26" s="27">
        <v>9.0417048003900007</v>
      </c>
      <c r="CP26" s="27">
        <v>2464.71781005</v>
      </c>
      <c r="CQ26" s="27">
        <v>117.008687966</v>
      </c>
      <c r="CR26" s="27">
        <v>0</v>
      </c>
      <c r="CS26" s="27">
        <v>14.7454830221</v>
      </c>
      <c r="CT26" s="27">
        <v>4.5472003515900002E-5</v>
      </c>
      <c r="CU26" s="27">
        <v>2.68172182123</v>
      </c>
      <c r="CV26" s="27">
        <v>9670.5414383900006</v>
      </c>
      <c r="CW26" s="27">
        <v>441.39550968899999</v>
      </c>
      <c r="CX26" s="27">
        <v>145.60200231600001</v>
      </c>
      <c r="CY26" s="27">
        <v>5301.64197126</v>
      </c>
      <c r="CZ26" s="27">
        <v>4368.8940046400003</v>
      </c>
      <c r="DA26" s="27">
        <v>3.5405147350399999</v>
      </c>
      <c r="DB26" s="27">
        <v>0.73321308050599998</v>
      </c>
      <c r="DC26" s="27">
        <v>425.32072705899998</v>
      </c>
      <c r="DD26" s="27">
        <v>5.8546082068800001</v>
      </c>
      <c r="DE26" s="27">
        <v>342.39844821499997</v>
      </c>
      <c r="DF26" s="27">
        <v>44.7207563527</v>
      </c>
      <c r="DG26" s="27">
        <v>16.131043986400002</v>
      </c>
      <c r="DH26" s="27">
        <v>1596.67230326</v>
      </c>
      <c r="DI26" s="27">
        <v>60.233558517299997</v>
      </c>
      <c r="DJ26" s="27">
        <v>278.437514518</v>
      </c>
      <c r="DK26" s="27">
        <v>15.5355655847</v>
      </c>
      <c r="DL26" s="27">
        <v>216.16040407400001</v>
      </c>
      <c r="DM26" s="27">
        <v>1.18624735415</v>
      </c>
      <c r="DN26" s="27">
        <v>7.2932059171899999</v>
      </c>
      <c r="DO26" s="27">
        <v>756.32936008599995</v>
      </c>
      <c r="DP26" s="27">
        <v>756.33048909000001</v>
      </c>
      <c r="DQ26" s="27">
        <v>43.128234787700002</v>
      </c>
      <c r="DR26" s="27">
        <v>43.126099448700003</v>
      </c>
      <c r="DS26" s="27">
        <v>7.8233114627599996</v>
      </c>
      <c r="DT26" s="27">
        <v>970.68462979499998</v>
      </c>
      <c r="DU26" s="27">
        <v>61704.450315000002</v>
      </c>
      <c r="DV26" s="27">
        <v>6424.6616447799997</v>
      </c>
      <c r="DW26" s="27">
        <v>5007.7924966700002</v>
      </c>
      <c r="DX26" s="27">
        <v>5007.9040900600003</v>
      </c>
      <c r="DY26" s="27">
        <v>1103.20073966</v>
      </c>
      <c r="DZ26" s="27">
        <v>0</v>
      </c>
      <c r="EA26" s="27">
        <v>620.61417583000002</v>
      </c>
      <c r="EB26" s="27">
        <v>57605.579328300002</v>
      </c>
      <c r="EC26" s="27">
        <v>8531.5308730800007</v>
      </c>
      <c r="ED26" s="27">
        <v>3301.4763001299998</v>
      </c>
      <c r="EE26" s="27">
        <v>3301.5813024899999</v>
      </c>
      <c r="EF26" s="40"/>
      <c r="EG26" s="40"/>
      <c r="EH26" s="40"/>
      <c r="EI26" s="40"/>
      <c r="EJ26" s="40"/>
      <c r="EK26" s="40"/>
      <c r="EL26" s="40"/>
      <c r="EM26" s="40"/>
      <c r="EN26" s="40"/>
      <c r="EO26" s="40"/>
    </row>
    <row r="27" spans="1:145" x14ac:dyDescent="0.3">
      <c r="A27" s="29" t="s">
        <v>26</v>
      </c>
      <c r="B27" s="27">
        <v>0.79489010519400005</v>
      </c>
      <c r="C27" s="27">
        <v>2.54120610393</v>
      </c>
      <c r="D27" s="27">
        <v>22.0715411969</v>
      </c>
      <c r="E27" s="27">
        <v>205.597555927</v>
      </c>
      <c r="F27" s="27">
        <v>18.053513433700001</v>
      </c>
      <c r="G27" s="27">
        <v>18.053496355099998</v>
      </c>
      <c r="H27" s="27">
        <v>205.59483863299999</v>
      </c>
      <c r="I27" s="27">
        <v>205.59545004500001</v>
      </c>
      <c r="J27" s="27">
        <v>68.015389612099995</v>
      </c>
      <c r="K27" s="27">
        <v>0.71028595274700002</v>
      </c>
      <c r="L27" s="27">
        <v>3.0711974698300001E-2</v>
      </c>
      <c r="M27" s="27">
        <v>1.5355994241999999E-3</v>
      </c>
      <c r="N27" s="27">
        <v>2.9176386361799998E-2</v>
      </c>
      <c r="O27" s="27">
        <v>425.393258549</v>
      </c>
      <c r="P27" s="27">
        <v>0.29366168439700002</v>
      </c>
      <c r="Q27" s="27">
        <v>425.39486719799999</v>
      </c>
      <c r="R27" s="27">
        <v>0.224525888747</v>
      </c>
      <c r="S27" s="27">
        <v>0.14201851222299999</v>
      </c>
      <c r="T27" s="27">
        <v>0.48817499432400002</v>
      </c>
      <c r="U27" s="27">
        <v>0.13118341524900001</v>
      </c>
      <c r="V27" s="27">
        <v>440.725909237</v>
      </c>
      <c r="W27" s="27">
        <v>60.204330732000003</v>
      </c>
      <c r="X27" s="27">
        <v>60.205717999800001</v>
      </c>
      <c r="Y27" s="27">
        <v>702.33312339899999</v>
      </c>
      <c r="Z27" s="27">
        <v>702.33358086800001</v>
      </c>
      <c r="AA27" s="27">
        <v>1.6072270387199999E-4</v>
      </c>
      <c r="AB27" s="27">
        <v>2.2500848813900001E-5</v>
      </c>
      <c r="AC27" s="27">
        <v>1.3822056812099999E-4</v>
      </c>
      <c r="AD27" s="27">
        <v>0.21569659706899999</v>
      </c>
      <c r="AE27" s="27">
        <v>140250.57853299999</v>
      </c>
      <c r="AF27" s="27">
        <v>8052404.7717199996</v>
      </c>
      <c r="AG27" s="27">
        <v>140306.71258200001</v>
      </c>
      <c r="AH27" s="27">
        <v>5.9032607839999999E-3</v>
      </c>
      <c r="AI27" s="27">
        <v>51.600717531199997</v>
      </c>
      <c r="AJ27" s="27">
        <v>386.03449670999998</v>
      </c>
      <c r="AK27" s="27">
        <v>49.263255552499999</v>
      </c>
      <c r="AL27" s="27">
        <v>2.2468339944100002</v>
      </c>
      <c r="AM27" s="27">
        <v>135.70923060800001</v>
      </c>
      <c r="AN27" s="27">
        <v>20.131061877600001</v>
      </c>
      <c r="AO27" s="27">
        <v>1169.83365366</v>
      </c>
      <c r="AP27" s="27">
        <v>334.85250694400003</v>
      </c>
      <c r="AQ27" s="27">
        <v>151.96156774100001</v>
      </c>
      <c r="AR27" s="27">
        <v>445.169481609</v>
      </c>
      <c r="AS27" s="27">
        <v>262.675858549</v>
      </c>
      <c r="AT27" s="27">
        <v>262.68443015999998</v>
      </c>
      <c r="AU27" s="27">
        <v>848.23345789500002</v>
      </c>
      <c r="AV27" s="27">
        <v>1.2773716769000001</v>
      </c>
      <c r="AW27" s="27">
        <v>1.58340903904</v>
      </c>
      <c r="AX27" s="27">
        <v>268.163503558</v>
      </c>
      <c r="AY27" s="27">
        <v>268.16288494600002</v>
      </c>
      <c r="AZ27" s="27">
        <v>268.15959057800001</v>
      </c>
      <c r="BA27" s="27">
        <v>318.37400551899998</v>
      </c>
      <c r="BB27" s="27">
        <v>318.38263540899999</v>
      </c>
      <c r="BC27" s="27">
        <v>1.28532877413E-3</v>
      </c>
      <c r="BD27" s="27">
        <v>1.20342856547E-4</v>
      </c>
      <c r="BE27" s="27">
        <v>1.20350709423E-4</v>
      </c>
      <c r="BF27" s="27">
        <v>1.28526712913E-3</v>
      </c>
      <c r="BG27" s="27">
        <v>255.61084162399999</v>
      </c>
      <c r="BH27" s="27">
        <v>255.60076514299999</v>
      </c>
      <c r="BI27" s="27">
        <v>0.185441376011</v>
      </c>
      <c r="BJ27" s="27">
        <v>428.30624284800001</v>
      </c>
      <c r="BK27" s="27">
        <v>7.5130644004300002</v>
      </c>
      <c r="BL27" s="27">
        <v>18.4042230208</v>
      </c>
      <c r="BM27" s="27">
        <v>3.5305293654400001E-2</v>
      </c>
      <c r="BN27" s="27">
        <v>6.2764857716500005E-2</v>
      </c>
      <c r="BO27" s="27">
        <v>19.634858177800002</v>
      </c>
      <c r="BP27" s="27">
        <v>0</v>
      </c>
      <c r="BQ27" s="27">
        <v>345.237431786</v>
      </c>
      <c r="BR27" s="27">
        <v>36.479370272799997</v>
      </c>
      <c r="BS27" s="27">
        <v>36.478947699300001</v>
      </c>
      <c r="BT27" s="27">
        <v>438.75447979400002</v>
      </c>
      <c r="BU27" s="27">
        <v>438.74679258999998</v>
      </c>
      <c r="BV27" s="27">
        <v>2.9308744078E-2</v>
      </c>
      <c r="BW27" s="27">
        <v>4.9824639161800003E-3</v>
      </c>
      <c r="BX27" s="27">
        <v>2.4326164496399998E-2</v>
      </c>
      <c r="BY27" s="27">
        <v>28688.477851</v>
      </c>
      <c r="BZ27" s="27">
        <v>3007.2703793699998</v>
      </c>
      <c r="CA27" s="27">
        <v>3007.15242842</v>
      </c>
      <c r="CB27" s="27">
        <v>11112.801242199999</v>
      </c>
      <c r="CC27" s="27">
        <v>31950.0808727</v>
      </c>
      <c r="CD27" s="27">
        <v>28687.3264347</v>
      </c>
      <c r="CE27" s="27">
        <v>667.254312486</v>
      </c>
      <c r="CF27" s="27">
        <v>5.8244012853299996</v>
      </c>
      <c r="CG27" s="27">
        <v>0.22450571353599999</v>
      </c>
      <c r="CH27" s="27">
        <v>0.75225723393900001</v>
      </c>
      <c r="CI27" s="27">
        <v>0.215698314261</v>
      </c>
      <c r="CJ27" s="27">
        <v>5.9030784559900001E-3</v>
      </c>
      <c r="CK27" s="27">
        <v>6.6849932900400004</v>
      </c>
      <c r="CL27" s="27">
        <v>1.10130776994</v>
      </c>
      <c r="CM27" s="27">
        <v>6941.8754007199996</v>
      </c>
      <c r="CN27" s="27">
        <v>6.3536129184999997</v>
      </c>
      <c r="CO27" s="27">
        <v>1.44256028324</v>
      </c>
      <c r="CP27" s="27">
        <v>490.35511231999999</v>
      </c>
      <c r="CQ27" s="27">
        <v>16.818073540899999</v>
      </c>
      <c r="CR27" s="27">
        <v>0</v>
      </c>
      <c r="CS27" s="27">
        <v>3.5666537995800001</v>
      </c>
      <c r="CT27" s="27">
        <v>7.4625178570500004E-6</v>
      </c>
      <c r="CU27" s="27">
        <v>0.53182667441800002</v>
      </c>
      <c r="CV27" s="27">
        <v>1625.0521899800001</v>
      </c>
      <c r="CW27" s="27">
        <v>55.090955866599998</v>
      </c>
      <c r="CX27" s="27">
        <v>22.458304951799999</v>
      </c>
      <c r="CY27" s="27">
        <v>1015.59459477</v>
      </c>
      <c r="CZ27" s="27">
        <v>609.45310849800001</v>
      </c>
      <c r="DA27" s="27">
        <v>0.65372351534600004</v>
      </c>
      <c r="DB27" s="27">
        <v>9.8070145619999993E-2</v>
      </c>
      <c r="DC27" s="27">
        <v>61.161453083799998</v>
      </c>
      <c r="DD27" s="27">
        <v>0.86965585867399997</v>
      </c>
      <c r="DE27" s="27">
        <v>68.612456290400004</v>
      </c>
      <c r="DF27" s="27">
        <v>9.5250746072099997</v>
      </c>
      <c r="DG27" s="27">
        <v>3.2180743982000002</v>
      </c>
      <c r="DH27" s="27">
        <v>325.92843874200003</v>
      </c>
      <c r="DI27" s="27">
        <v>14.8868426051</v>
      </c>
      <c r="DJ27" s="27">
        <v>68.015241789699999</v>
      </c>
      <c r="DK27" s="27">
        <v>2.4033209584800002</v>
      </c>
      <c r="DL27" s="27">
        <v>26.366228339599999</v>
      </c>
      <c r="DM27" s="27">
        <v>0.18403383810500001</v>
      </c>
      <c r="DN27" s="27">
        <v>1.5464130735799999</v>
      </c>
      <c r="DO27" s="27">
        <v>128.30003012200001</v>
      </c>
      <c r="DP27" s="27">
        <v>128.29936389700001</v>
      </c>
      <c r="DQ27" s="27">
        <v>11.952099990800001</v>
      </c>
      <c r="DR27" s="27">
        <v>11.951520245999999</v>
      </c>
      <c r="DS27" s="27">
        <v>1.6149899106100001</v>
      </c>
      <c r="DT27" s="27">
        <v>149.72267350600001</v>
      </c>
      <c r="DU27" s="27">
        <v>17017.430299600001</v>
      </c>
      <c r="DV27" s="27">
        <v>1849.0570975200001</v>
      </c>
      <c r="DW27" s="27">
        <v>1451.0065347899999</v>
      </c>
      <c r="DX27" s="27">
        <v>1451.03908344</v>
      </c>
      <c r="DY27" s="27">
        <v>318.385968999</v>
      </c>
      <c r="DZ27" s="27">
        <v>0</v>
      </c>
      <c r="EA27" s="27">
        <v>165.78173148400001</v>
      </c>
      <c r="EB27" s="27">
        <v>16060.1984527</v>
      </c>
      <c r="EC27" s="27">
        <v>2481.1483290299998</v>
      </c>
      <c r="ED27" s="27">
        <v>962.84287620299995</v>
      </c>
      <c r="EE27" s="27">
        <v>962.87341555399996</v>
      </c>
      <c r="EF27" s="40"/>
      <c r="EG27" s="40"/>
      <c r="EH27" s="40"/>
      <c r="EI27" s="40"/>
      <c r="EJ27" s="40"/>
      <c r="EK27" s="40"/>
      <c r="EL27" s="40"/>
      <c r="EM27" s="40"/>
      <c r="EN27" s="40"/>
      <c r="EO27" s="40"/>
    </row>
    <row r="28" spans="1:145" x14ac:dyDescent="0.3">
      <c r="A28" s="29" t="s">
        <v>27</v>
      </c>
      <c r="B28" s="27">
        <v>1.10353202462</v>
      </c>
      <c r="C28" s="27">
        <v>3.3130314906999998</v>
      </c>
      <c r="D28" s="27">
        <v>30.1579319495</v>
      </c>
      <c r="E28" s="27">
        <v>270.31623218999999</v>
      </c>
      <c r="F28" s="27">
        <v>26.258166816100001</v>
      </c>
      <c r="G28" s="27">
        <v>26.2583135269</v>
      </c>
      <c r="H28" s="27">
        <v>270.31509595699998</v>
      </c>
      <c r="I28" s="27">
        <v>270.315986049</v>
      </c>
      <c r="J28" s="27">
        <v>95.005829891999994</v>
      </c>
      <c r="K28" s="27">
        <v>0.98666259773200005</v>
      </c>
      <c r="L28" s="27">
        <v>4.9444374307900003E-2</v>
      </c>
      <c r="M28" s="27">
        <v>2.47223549174E-3</v>
      </c>
      <c r="N28" s="27">
        <v>4.6972146849899997E-2</v>
      </c>
      <c r="O28" s="27">
        <v>530.07039584899996</v>
      </c>
      <c r="P28" s="27">
        <v>0.40722760208199998</v>
      </c>
      <c r="Q28" s="27">
        <v>530.07360633400003</v>
      </c>
      <c r="R28" s="27">
        <v>0.281988820242</v>
      </c>
      <c r="S28" s="27">
        <v>0.174548724101</v>
      </c>
      <c r="T28" s="27">
        <v>0.58623687014699999</v>
      </c>
      <c r="U28" s="27">
        <v>0.158274689065</v>
      </c>
      <c r="V28" s="27">
        <v>738.67215602299996</v>
      </c>
      <c r="W28" s="27">
        <v>77.308765399999999</v>
      </c>
      <c r="X28" s="27">
        <v>77.310636578300006</v>
      </c>
      <c r="Y28" s="27">
        <v>955.96175999000002</v>
      </c>
      <c r="Z28" s="27">
        <v>955.96274826900003</v>
      </c>
      <c r="AA28" s="27">
        <v>2.5881438264600002E-4</v>
      </c>
      <c r="AB28" s="27">
        <v>3.62342585783E-5</v>
      </c>
      <c r="AC28" s="27">
        <v>2.22585581535E-4</v>
      </c>
      <c r="AD28" s="27">
        <v>0.28884801407900002</v>
      </c>
      <c r="AE28" s="27">
        <v>181193.26852300001</v>
      </c>
      <c r="AF28" s="27">
        <v>12805124.404300001</v>
      </c>
      <c r="AG28" s="27">
        <v>181265.76413299999</v>
      </c>
      <c r="AH28" s="27">
        <v>7.5935510567900003E-3</v>
      </c>
      <c r="AI28" s="27">
        <v>80.582632321999995</v>
      </c>
      <c r="AJ28" s="27">
        <v>605.68260686300005</v>
      </c>
      <c r="AK28" s="27">
        <v>76.0422232162</v>
      </c>
      <c r="AL28" s="27">
        <v>3.6319950194600001</v>
      </c>
      <c r="AM28" s="27">
        <v>209.67112320800001</v>
      </c>
      <c r="AN28" s="27">
        <v>31.636721447799999</v>
      </c>
      <c r="AO28" s="27">
        <v>1557.1949355100001</v>
      </c>
      <c r="AP28" s="27">
        <v>421.11219622499999</v>
      </c>
      <c r="AQ28" s="27">
        <v>169.82981323499999</v>
      </c>
      <c r="AR28" s="27">
        <v>565.66137716399999</v>
      </c>
      <c r="AS28" s="27">
        <v>322.67905202200001</v>
      </c>
      <c r="AT28" s="27">
        <v>322.68951071700002</v>
      </c>
      <c r="AU28" s="27">
        <v>1087.87415566</v>
      </c>
      <c r="AV28" s="27">
        <v>1.7762000685699999</v>
      </c>
      <c r="AW28" s="27">
        <v>2.1869229131300001</v>
      </c>
      <c r="AX28" s="27">
        <v>383.60406508900002</v>
      </c>
      <c r="AY28" s="27">
        <v>383.60456849000002</v>
      </c>
      <c r="AZ28" s="27">
        <v>383.59850949700001</v>
      </c>
      <c r="BA28" s="27">
        <v>403.56696417500001</v>
      </c>
      <c r="BB28" s="27">
        <v>403.57781175299999</v>
      </c>
      <c r="BC28" s="27">
        <v>2.08113752497E-3</v>
      </c>
      <c r="BD28" s="27">
        <v>1.94510400013E-4</v>
      </c>
      <c r="BE28" s="27">
        <v>1.94521533721E-4</v>
      </c>
      <c r="BF28" s="27">
        <v>2.0809981780100001E-3</v>
      </c>
      <c r="BG28" s="27">
        <v>372.58177476200001</v>
      </c>
      <c r="BH28" s="27">
        <v>372.56725773099998</v>
      </c>
      <c r="BI28" s="27">
        <v>0.22326730756300001</v>
      </c>
      <c r="BJ28" s="27">
        <v>554.26557296199996</v>
      </c>
      <c r="BK28" s="27">
        <v>11.0664733671</v>
      </c>
      <c r="BL28" s="27">
        <v>28.4344644962</v>
      </c>
      <c r="BM28" s="27">
        <v>5.8545182911300002E-2</v>
      </c>
      <c r="BN28" s="27">
        <v>0.10408032999400001</v>
      </c>
      <c r="BO28" s="27">
        <v>27.717924256</v>
      </c>
      <c r="BP28" s="27">
        <v>0</v>
      </c>
      <c r="BQ28" s="27">
        <v>422.81028885900002</v>
      </c>
      <c r="BR28" s="27">
        <v>49.989137642599999</v>
      </c>
      <c r="BS28" s="27">
        <v>49.988570247600002</v>
      </c>
      <c r="BT28" s="27">
        <v>688.24478978100001</v>
      </c>
      <c r="BU28" s="27">
        <v>688.23759134800002</v>
      </c>
      <c r="BV28" s="27">
        <v>4.6656088521300002E-2</v>
      </c>
      <c r="BW28" s="27">
        <v>7.9314671129499994E-3</v>
      </c>
      <c r="BX28" s="27">
        <v>3.8724194600799997E-2</v>
      </c>
      <c r="BY28" s="27">
        <v>41571.662943700001</v>
      </c>
      <c r="BZ28" s="27">
        <v>4628.4730172299996</v>
      </c>
      <c r="CA28" s="27">
        <v>4628.2891756600002</v>
      </c>
      <c r="CB28" s="27">
        <v>14141.633125</v>
      </c>
      <c r="CC28" s="27">
        <v>46570.850070100001</v>
      </c>
      <c r="CD28" s="27">
        <v>41570.001554100003</v>
      </c>
      <c r="CE28" s="27">
        <v>861.41364401400006</v>
      </c>
      <c r="CF28" s="27">
        <v>7.9464471187700001</v>
      </c>
      <c r="CG28" s="27">
        <v>0.28196268807899999</v>
      </c>
      <c r="CH28" s="27">
        <v>0.96326009907900001</v>
      </c>
      <c r="CI28" s="27">
        <v>0.28885258938500002</v>
      </c>
      <c r="CJ28" s="27">
        <v>7.5933000703199997E-3</v>
      </c>
      <c r="CK28" s="27">
        <v>8.9658406993199993</v>
      </c>
      <c r="CL28" s="27">
        <v>1.59343319152</v>
      </c>
      <c r="CM28" s="27">
        <v>8778.5188168200002</v>
      </c>
      <c r="CN28" s="27">
        <v>8.9893908637299997</v>
      </c>
      <c r="CO28" s="27">
        <v>2.19088251299</v>
      </c>
      <c r="CP28" s="27">
        <v>721.826310358</v>
      </c>
      <c r="CQ28" s="27">
        <v>26.706119536999999</v>
      </c>
      <c r="CR28" s="27">
        <v>0</v>
      </c>
      <c r="CS28" s="27">
        <v>4.7963663213499999</v>
      </c>
      <c r="CT28" s="27">
        <v>1.18780117226E-5</v>
      </c>
      <c r="CU28" s="27">
        <v>0.84370757478299996</v>
      </c>
      <c r="CV28" s="27">
        <v>2456.3394151299999</v>
      </c>
      <c r="CW28" s="27">
        <v>92.337514441799996</v>
      </c>
      <c r="CX28" s="27">
        <v>36.728767161500002</v>
      </c>
      <c r="CY28" s="27">
        <v>1467.5781059000001</v>
      </c>
      <c r="CZ28" s="27">
        <v>988.76910358999999</v>
      </c>
      <c r="DA28" s="27">
        <v>0.99151835881200001</v>
      </c>
      <c r="DB28" s="27">
        <v>0.16262521697999999</v>
      </c>
      <c r="DC28" s="27">
        <v>96.094635460199996</v>
      </c>
      <c r="DD28" s="27">
        <v>1.39454602053</v>
      </c>
      <c r="DE28" s="27">
        <v>95.473504128900004</v>
      </c>
      <c r="DF28" s="27">
        <v>13.6571915714</v>
      </c>
      <c r="DG28" s="27">
        <v>4.8041640889400004</v>
      </c>
      <c r="DH28" s="27">
        <v>449.23418656899997</v>
      </c>
      <c r="DI28" s="27">
        <v>20.4030062854</v>
      </c>
      <c r="DJ28" s="27">
        <v>94.570511862299995</v>
      </c>
      <c r="DK28" s="27">
        <v>3.5699498416600002</v>
      </c>
      <c r="DL28" s="27">
        <v>39.809073508200001</v>
      </c>
      <c r="DM28" s="27">
        <v>0.27860559908100002</v>
      </c>
      <c r="DN28" s="27">
        <v>2.16195239373</v>
      </c>
      <c r="DO28" s="27">
        <v>204.470018977</v>
      </c>
      <c r="DP28" s="27">
        <v>204.468960622</v>
      </c>
      <c r="DQ28" s="27">
        <v>15.146279073000001</v>
      </c>
      <c r="DR28" s="27">
        <v>15.1455051067</v>
      </c>
      <c r="DS28" s="27">
        <v>2.5581760178900002</v>
      </c>
      <c r="DT28" s="27">
        <v>244.85830779200001</v>
      </c>
      <c r="DU28" s="27">
        <v>21665.403244000001</v>
      </c>
      <c r="DV28" s="27">
        <v>2301.0322225800001</v>
      </c>
      <c r="DW28" s="27">
        <v>1800.95179626</v>
      </c>
      <c r="DX28" s="27">
        <v>1800.9913971200001</v>
      </c>
      <c r="DY28" s="27">
        <v>396.41652956399997</v>
      </c>
      <c r="DZ28" s="27">
        <v>0</v>
      </c>
      <c r="EA28" s="27">
        <v>214.89527573199999</v>
      </c>
      <c r="EB28" s="27">
        <v>20369.220900799999</v>
      </c>
      <c r="EC28" s="27">
        <v>3047.0383506899998</v>
      </c>
      <c r="ED28" s="27">
        <v>1183.1619306800001</v>
      </c>
      <c r="EE28" s="27">
        <v>1183.20200477</v>
      </c>
      <c r="EF28" s="40"/>
      <c r="EG28" s="40"/>
      <c r="EH28" s="40"/>
      <c r="EI28" s="40"/>
      <c r="EJ28" s="40"/>
      <c r="EK28" s="40"/>
      <c r="EL28" s="40"/>
      <c r="EM28" s="40"/>
      <c r="EN28" s="40"/>
      <c r="EO28" s="40"/>
    </row>
    <row r="29" spans="1:145" x14ac:dyDescent="0.3">
      <c r="A29" s="29" t="s">
        <v>28</v>
      </c>
      <c r="B29" s="27">
        <v>0.85044925012200001</v>
      </c>
      <c r="C29" s="27">
        <v>2.6705125989999998</v>
      </c>
      <c r="D29" s="27">
        <v>22.018199328600002</v>
      </c>
      <c r="E29" s="27">
        <v>206.84472106199999</v>
      </c>
      <c r="F29" s="27">
        <v>19.313165101100001</v>
      </c>
      <c r="G29" s="27">
        <v>19.313222252700001</v>
      </c>
      <c r="H29" s="27">
        <v>206.84328652400001</v>
      </c>
      <c r="I29" s="27">
        <v>206.84393990199999</v>
      </c>
      <c r="J29" s="27">
        <v>73.506192799600001</v>
      </c>
      <c r="K29" s="27">
        <v>0.76654089949799997</v>
      </c>
      <c r="L29" s="27">
        <v>6.3772327547800003E-2</v>
      </c>
      <c r="M29" s="27">
        <v>3.1886158446499998E-3</v>
      </c>
      <c r="N29" s="27">
        <v>6.0583533448300003E-2</v>
      </c>
      <c r="O29" s="27">
        <v>454.67710113200002</v>
      </c>
      <c r="P29" s="27">
        <v>0.32011555501799999</v>
      </c>
      <c r="Q29" s="27">
        <v>454.67691965699998</v>
      </c>
      <c r="R29" s="27">
        <v>0.217865027042</v>
      </c>
      <c r="S29" s="27">
        <v>0.138236113656</v>
      </c>
      <c r="T29" s="27">
        <v>0.44502702254499998</v>
      </c>
      <c r="U29" s="27">
        <v>0.12498048148300001</v>
      </c>
      <c r="V29" s="27">
        <v>1153.3432824399999</v>
      </c>
      <c r="W29" s="27">
        <v>61.6625328346</v>
      </c>
      <c r="X29" s="27">
        <v>61.664093252500003</v>
      </c>
      <c r="Y29" s="27">
        <v>742.52425457000004</v>
      </c>
      <c r="Z29" s="27">
        <v>742.52399928199998</v>
      </c>
      <c r="AA29" s="27">
        <v>3.3373550466799998E-4</v>
      </c>
      <c r="AB29" s="27">
        <v>4.67231774343E-5</v>
      </c>
      <c r="AC29" s="27">
        <v>2.8701694255600001E-4</v>
      </c>
      <c r="AD29" s="27">
        <v>0.23039812988399999</v>
      </c>
      <c r="AE29" s="27">
        <v>199376.032335</v>
      </c>
      <c r="AF29" s="27">
        <v>14533701.5941</v>
      </c>
      <c r="AG29" s="27">
        <v>199455.84059000001</v>
      </c>
      <c r="AH29" s="27">
        <v>5.9057127097300001E-3</v>
      </c>
      <c r="AI29" s="27">
        <v>54.749868431300001</v>
      </c>
      <c r="AJ29" s="27">
        <v>384.21294390399999</v>
      </c>
      <c r="AK29" s="27">
        <v>58.948201897799997</v>
      </c>
      <c r="AL29" s="27">
        <v>2.6046743011000002</v>
      </c>
      <c r="AM29" s="27">
        <v>162.260210169</v>
      </c>
      <c r="AN29" s="27">
        <v>21.572918367</v>
      </c>
      <c r="AO29" s="27">
        <v>1222.73232207</v>
      </c>
      <c r="AP29" s="27">
        <v>349.16813979400001</v>
      </c>
      <c r="AQ29" s="27">
        <v>276.04378599299997</v>
      </c>
      <c r="AR29" s="27">
        <v>472.91090627900002</v>
      </c>
      <c r="AS29" s="27">
        <v>300.62167935799999</v>
      </c>
      <c r="AT29" s="27">
        <v>300.63048544600002</v>
      </c>
      <c r="AU29" s="27">
        <v>1212.9091001100001</v>
      </c>
      <c r="AV29" s="27">
        <v>1.39201904404</v>
      </c>
      <c r="AW29" s="27">
        <v>1.7019444074800001</v>
      </c>
      <c r="AX29" s="27">
        <v>293.59207182699998</v>
      </c>
      <c r="AY29" s="27">
        <v>293.58976670700002</v>
      </c>
      <c r="AZ29" s="27">
        <v>293.58785368100001</v>
      </c>
      <c r="BA29" s="27">
        <v>414.26537519800002</v>
      </c>
      <c r="BB29" s="27">
        <v>414.27575522900003</v>
      </c>
      <c r="BC29" s="27">
        <v>2.85302544162E-3</v>
      </c>
      <c r="BD29" s="27">
        <v>2.6177305215900002E-4</v>
      </c>
      <c r="BE29" s="27">
        <v>2.6178543452500002E-4</v>
      </c>
      <c r="BF29" s="27">
        <v>2.85286220316E-3</v>
      </c>
      <c r="BG29" s="27">
        <v>345.70680276299998</v>
      </c>
      <c r="BH29" s="27">
        <v>345.69229603600002</v>
      </c>
      <c r="BI29" s="27">
        <v>0.16972553997299999</v>
      </c>
      <c r="BJ29" s="27">
        <v>527.59437550600001</v>
      </c>
      <c r="BK29" s="27">
        <v>8.9294003608000008</v>
      </c>
      <c r="BL29" s="27">
        <v>20.4057899781</v>
      </c>
      <c r="BM29" s="27">
        <v>8.6453802897500001E-2</v>
      </c>
      <c r="BN29" s="27">
        <v>0.15369564978799999</v>
      </c>
      <c r="BO29" s="27">
        <v>22.6456128853</v>
      </c>
      <c r="BP29" s="27">
        <v>0</v>
      </c>
      <c r="BQ29" s="27">
        <v>462.47311527599999</v>
      </c>
      <c r="BR29" s="27">
        <v>38.613067256999997</v>
      </c>
      <c r="BS29" s="27">
        <v>38.6126062867</v>
      </c>
      <c r="BT29" s="27">
        <v>889.46486406700001</v>
      </c>
      <c r="BU29" s="27">
        <v>889.45912022499999</v>
      </c>
      <c r="BV29" s="27">
        <v>5.2052791156799998E-2</v>
      </c>
      <c r="BW29" s="27">
        <v>8.8490346400900005E-3</v>
      </c>
      <c r="BX29" s="27">
        <v>4.3203968212499999E-2</v>
      </c>
      <c r="BY29" s="27">
        <v>38569.101715500001</v>
      </c>
      <c r="BZ29" s="27">
        <v>4298.5377935799997</v>
      </c>
      <c r="CA29" s="27">
        <v>4298.3649927400002</v>
      </c>
      <c r="CB29" s="27">
        <v>12940.300694400001</v>
      </c>
      <c r="CC29" s="27">
        <v>43211.6173423</v>
      </c>
      <c r="CD29" s="27">
        <v>38567.542369700001</v>
      </c>
      <c r="CE29" s="27">
        <v>710.834553583</v>
      </c>
      <c r="CF29" s="27">
        <v>6.25616085413</v>
      </c>
      <c r="CG29" s="27">
        <v>0.21784533072500001</v>
      </c>
      <c r="CH29" s="27">
        <v>0.75300743949799998</v>
      </c>
      <c r="CI29" s="27">
        <v>0.23039986797699999</v>
      </c>
      <c r="CJ29" s="27">
        <v>5.9055259892499996E-3</v>
      </c>
      <c r="CK29" s="27">
        <v>7.0599024793399998</v>
      </c>
      <c r="CL29" s="27">
        <v>1.47005956403</v>
      </c>
      <c r="CM29" s="27">
        <v>8480.3998613900003</v>
      </c>
      <c r="CN29" s="27">
        <v>7.6306866947799996</v>
      </c>
      <c r="CO29" s="27">
        <v>1.7200950968199999</v>
      </c>
      <c r="CP29" s="27">
        <v>457.57390148600001</v>
      </c>
      <c r="CQ29" s="27">
        <v>36.917953369300001</v>
      </c>
      <c r="CR29" s="27">
        <v>0</v>
      </c>
      <c r="CS29" s="27">
        <v>3.7934241805500002</v>
      </c>
      <c r="CT29" s="27">
        <v>1.3367649128599999E-5</v>
      </c>
      <c r="CU29" s="27">
        <v>0.68816694312799997</v>
      </c>
      <c r="CV29" s="27">
        <v>2500.8320349300002</v>
      </c>
      <c r="CW29" s="27">
        <v>144.16822518000001</v>
      </c>
      <c r="CX29" s="27">
        <v>46.783450564600003</v>
      </c>
      <c r="CY29" s="27">
        <v>1131.27097847</v>
      </c>
      <c r="CZ29" s="27">
        <v>1369.56163277</v>
      </c>
      <c r="DA29" s="27">
        <v>1.01168119748</v>
      </c>
      <c r="DB29" s="27">
        <v>0.24015003456299999</v>
      </c>
      <c r="DC29" s="27">
        <v>128.04720515899999</v>
      </c>
      <c r="DD29" s="27">
        <v>1.2133549073100001</v>
      </c>
      <c r="DE29" s="27">
        <v>80.784441936099995</v>
      </c>
      <c r="DF29" s="27">
        <v>11.459306095800001</v>
      </c>
      <c r="DG29" s="27">
        <v>3.5077809748600002</v>
      </c>
      <c r="DH29" s="27">
        <v>366.75080498199998</v>
      </c>
      <c r="DI29" s="27">
        <v>15.9840320106</v>
      </c>
      <c r="DJ29" s="27">
        <v>81.929039394</v>
      </c>
      <c r="DK29" s="27">
        <v>2.9854563226800002</v>
      </c>
      <c r="DL29" s="27">
        <v>29.0112541222</v>
      </c>
      <c r="DM29" s="27">
        <v>0.30288063470400001</v>
      </c>
      <c r="DN29" s="27">
        <v>1.69504187484</v>
      </c>
      <c r="DO29" s="27">
        <v>257.05758895500003</v>
      </c>
      <c r="DP29" s="27">
        <v>257.05726132900003</v>
      </c>
      <c r="DQ29" s="27">
        <v>12.181721634200001</v>
      </c>
      <c r="DR29" s="27">
        <v>12.1811906561</v>
      </c>
      <c r="DS29" s="27">
        <v>1.80195692132</v>
      </c>
      <c r="DT29" s="27">
        <v>311.89329470400003</v>
      </c>
      <c r="DU29" s="27">
        <v>20029.712398399999</v>
      </c>
      <c r="DV29" s="27">
        <v>2248.4783654399998</v>
      </c>
      <c r="DW29" s="27">
        <v>1807.2344469300001</v>
      </c>
      <c r="DX29" s="27">
        <v>1807.2753278499999</v>
      </c>
      <c r="DY29" s="27">
        <v>401.03627952400001</v>
      </c>
      <c r="DZ29" s="27">
        <v>0</v>
      </c>
      <c r="EA29" s="27">
        <v>195.85115706900001</v>
      </c>
      <c r="EB29" s="27">
        <v>18988.827138699999</v>
      </c>
      <c r="EC29" s="27">
        <v>2823.5009656500001</v>
      </c>
      <c r="ED29" s="27">
        <v>1107.8999523800001</v>
      </c>
      <c r="EE29" s="27">
        <v>1107.9342471</v>
      </c>
      <c r="EF29" s="40"/>
      <c r="EG29" s="40"/>
      <c r="EH29" s="40"/>
      <c r="EI29" s="40"/>
      <c r="EJ29" s="40"/>
      <c r="EK29" s="40"/>
      <c r="EL29" s="40"/>
      <c r="EM29" s="40"/>
      <c r="EN29" s="40"/>
      <c r="EO29" s="40"/>
    </row>
    <row r="30" spans="1:145" x14ac:dyDescent="0.3">
      <c r="A30" s="29" t="s">
        <v>29</v>
      </c>
      <c r="B30" s="27">
        <v>0.42448711533900002</v>
      </c>
      <c r="C30" s="27">
        <v>1.3826857111699999</v>
      </c>
      <c r="D30" s="27">
        <v>15.3953165681</v>
      </c>
      <c r="E30" s="27">
        <v>115.549283285</v>
      </c>
      <c r="F30" s="27">
        <v>10.0840453745</v>
      </c>
      <c r="G30" s="27">
        <v>10.0840682274</v>
      </c>
      <c r="H30" s="27">
        <v>115.548401356</v>
      </c>
      <c r="I30" s="27">
        <v>115.548799917</v>
      </c>
      <c r="J30" s="27">
        <v>34.363743863800003</v>
      </c>
      <c r="K30" s="27">
        <v>0.39871886189200001</v>
      </c>
      <c r="L30" s="27">
        <v>3.3642692832700001E-2</v>
      </c>
      <c r="M30" s="27">
        <v>1.68212401498E-3</v>
      </c>
      <c r="N30" s="27">
        <v>3.1960383688599998E-2</v>
      </c>
      <c r="O30" s="27">
        <v>246.69000125299999</v>
      </c>
      <c r="P30" s="27">
        <v>0.203067480158</v>
      </c>
      <c r="Q30" s="27">
        <v>246.69141991399999</v>
      </c>
      <c r="R30" s="27">
        <v>0.16211850800499999</v>
      </c>
      <c r="S30" s="27">
        <v>9.4783760688399998E-2</v>
      </c>
      <c r="T30" s="27">
        <v>0.340377792392</v>
      </c>
      <c r="U30" s="27">
        <v>8.5664572061300001E-2</v>
      </c>
      <c r="V30" s="27">
        <v>447.75044069299997</v>
      </c>
      <c r="W30" s="27">
        <v>42.961671582100003</v>
      </c>
      <c r="X30" s="27">
        <v>42.962630389899999</v>
      </c>
      <c r="Y30" s="27">
        <v>377.51808888800002</v>
      </c>
      <c r="Z30" s="27">
        <v>377.51804256600002</v>
      </c>
      <c r="AA30" s="27">
        <v>1.76096226517E-4</v>
      </c>
      <c r="AB30" s="27">
        <v>2.4653548016600001E-5</v>
      </c>
      <c r="AC30" s="27">
        <v>1.51445018609E-4</v>
      </c>
      <c r="AD30" s="27">
        <v>0.14767293339900001</v>
      </c>
      <c r="AE30" s="27">
        <v>87476.260687500006</v>
      </c>
      <c r="AF30" s="27">
        <v>6725470.7571700001</v>
      </c>
      <c r="AG30" s="27">
        <v>87511.296326299998</v>
      </c>
      <c r="AH30" s="27">
        <v>4.3620128104499998E-3</v>
      </c>
      <c r="AI30" s="27">
        <v>28.112117488500001</v>
      </c>
      <c r="AJ30" s="27">
        <v>173.024869241</v>
      </c>
      <c r="AK30" s="27">
        <v>37.1712560844</v>
      </c>
      <c r="AL30" s="27">
        <v>1.3959623239500001</v>
      </c>
      <c r="AM30" s="27">
        <v>101.987936022</v>
      </c>
      <c r="AN30" s="27">
        <v>9.6967897759399992</v>
      </c>
      <c r="AO30" s="27">
        <v>700.61492217</v>
      </c>
      <c r="AP30" s="27">
        <v>193.33392021099999</v>
      </c>
      <c r="AQ30" s="27">
        <v>75.236392386899993</v>
      </c>
      <c r="AR30" s="27">
        <v>224.98676191499999</v>
      </c>
      <c r="AS30" s="27">
        <v>139.53316521400001</v>
      </c>
      <c r="AT30" s="27">
        <v>139.53783634600001</v>
      </c>
      <c r="AU30" s="27">
        <v>481.357403546</v>
      </c>
      <c r="AV30" s="27">
        <v>0.75547275973799999</v>
      </c>
      <c r="AW30" s="27">
        <v>0.87418199697300003</v>
      </c>
      <c r="AX30" s="27">
        <v>135.010867163</v>
      </c>
      <c r="AY30" s="27">
        <v>135.01044619499999</v>
      </c>
      <c r="AZ30" s="27">
        <v>135.00889125099999</v>
      </c>
      <c r="BA30" s="27">
        <v>186.082652145</v>
      </c>
      <c r="BB30" s="27">
        <v>186.08750519200001</v>
      </c>
      <c r="BC30" s="27">
        <v>1.50759365072E-3</v>
      </c>
      <c r="BD30" s="27">
        <v>1.3825452876799999E-4</v>
      </c>
      <c r="BE30" s="27">
        <v>1.3826383414200001E-4</v>
      </c>
      <c r="BF30" s="27">
        <v>1.50750000468E-3</v>
      </c>
      <c r="BG30" s="27">
        <v>120.047833271</v>
      </c>
      <c r="BH30" s="27">
        <v>120.042688861</v>
      </c>
      <c r="BI30" s="27">
        <v>0.12972213897400001</v>
      </c>
      <c r="BJ30" s="27">
        <v>233.74344352099999</v>
      </c>
      <c r="BK30" s="27">
        <v>5.4598635327</v>
      </c>
      <c r="BL30" s="27">
        <v>9.38067705946</v>
      </c>
      <c r="BM30" s="27">
        <v>3.5669360747099997E-2</v>
      </c>
      <c r="BN30" s="27">
        <v>6.3412228589599995E-2</v>
      </c>
      <c r="BO30" s="27">
        <v>18.613124742099998</v>
      </c>
      <c r="BP30" s="27">
        <v>0</v>
      </c>
      <c r="BQ30" s="27">
        <v>192.09496800599999</v>
      </c>
      <c r="BR30" s="27">
        <v>19.076418441400001</v>
      </c>
      <c r="BS30" s="27">
        <v>19.0761453619</v>
      </c>
      <c r="BT30" s="27">
        <v>390.53561612599998</v>
      </c>
      <c r="BU30" s="27">
        <v>390.533161613</v>
      </c>
      <c r="BV30" s="27">
        <v>2.7396814566900001E-2</v>
      </c>
      <c r="BW30" s="27">
        <v>4.6574684268899996E-3</v>
      </c>
      <c r="BX30" s="27">
        <v>2.27393930582E-2</v>
      </c>
      <c r="BY30" s="27">
        <v>13466.0854836</v>
      </c>
      <c r="BZ30" s="27">
        <v>1419.8401172599999</v>
      </c>
      <c r="CA30" s="27">
        <v>1419.7818983100001</v>
      </c>
      <c r="CB30" s="27">
        <v>5995.5259114</v>
      </c>
      <c r="CC30" s="27">
        <v>15005.369851199999</v>
      </c>
      <c r="CD30" s="27">
        <v>13465.5490121</v>
      </c>
      <c r="CE30" s="27">
        <v>370.82009391399998</v>
      </c>
      <c r="CF30" s="27">
        <v>3.3022468802699998</v>
      </c>
      <c r="CG30" s="27">
        <v>0.162104363956</v>
      </c>
      <c r="CH30" s="27">
        <v>0.51320521923499995</v>
      </c>
      <c r="CI30" s="27">
        <v>0.14767450542499999</v>
      </c>
      <c r="CJ30" s="27">
        <v>4.3618468767700003E-3</v>
      </c>
      <c r="CK30" s="27">
        <v>3.77717953337</v>
      </c>
      <c r="CL30" s="27">
        <v>0.91620914497100003</v>
      </c>
      <c r="CM30" s="27">
        <v>3674.5335131800002</v>
      </c>
      <c r="CN30" s="27">
        <v>4.9707369394700001</v>
      </c>
      <c r="CO30" s="27">
        <v>1.07357111198</v>
      </c>
      <c r="CP30" s="27">
        <v>238.76275928800001</v>
      </c>
      <c r="CQ30" s="27">
        <v>15.876803862799999</v>
      </c>
      <c r="CR30" s="27">
        <v>0</v>
      </c>
      <c r="CS30" s="27">
        <v>1.9733413207299999</v>
      </c>
      <c r="CT30" s="27">
        <v>7.0231995050399996E-6</v>
      </c>
      <c r="CU30" s="27">
        <v>0.340467191462</v>
      </c>
      <c r="CV30" s="27">
        <v>1216.2803903199999</v>
      </c>
      <c r="CW30" s="27">
        <v>55.969628842699997</v>
      </c>
      <c r="CX30" s="27">
        <v>21.965787879699999</v>
      </c>
      <c r="CY30" s="27">
        <v>640.67570508899996</v>
      </c>
      <c r="CZ30" s="27">
        <v>575.60171097800003</v>
      </c>
      <c r="DA30" s="27">
        <v>0.50325025162399994</v>
      </c>
      <c r="DB30" s="27">
        <v>9.9081604196100001E-2</v>
      </c>
      <c r="DC30" s="27">
        <v>57.129108542399997</v>
      </c>
      <c r="DD30" s="27">
        <v>0.56660694990399996</v>
      </c>
      <c r="DE30" s="27">
        <v>51.905790511200003</v>
      </c>
      <c r="DF30" s="27">
        <v>7.1067145314599998</v>
      </c>
      <c r="DG30" s="27">
        <v>2.0791039659299999</v>
      </c>
      <c r="DH30" s="27">
        <v>242.66583901000001</v>
      </c>
      <c r="DI30" s="27">
        <v>7.6541396842399996</v>
      </c>
      <c r="DJ30" s="27">
        <v>36.117821329599998</v>
      </c>
      <c r="DK30" s="27">
        <v>1.95018379689</v>
      </c>
      <c r="DL30" s="27">
        <v>14.5909004341</v>
      </c>
      <c r="DM30" s="27">
        <v>0.16088059081200001</v>
      </c>
      <c r="DN30" s="27">
        <v>0.92959062222199995</v>
      </c>
      <c r="DO30" s="27">
        <v>119.876635087</v>
      </c>
      <c r="DP30" s="27">
        <v>119.875936731</v>
      </c>
      <c r="DQ30" s="27">
        <v>6.3770288323699997</v>
      </c>
      <c r="DR30" s="27">
        <v>6.3767344920899998</v>
      </c>
      <c r="DS30" s="27">
        <v>0.83406821401499998</v>
      </c>
      <c r="DT30" s="27">
        <v>146.43713564399999</v>
      </c>
      <c r="DU30" s="27">
        <v>9208.9309744799993</v>
      </c>
      <c r="DV30" s="27">
        <v>992.64146761899997</v>
      </c>
      <c r="DW30" s="27">
        <v>769.44348551200005</v>
      </c>
      <c r="DX30" s="27">
        <v>769.46053176999999</v>
      </c>
      <c r="DY30" s="27">
        <v>164.85247587200001</v>
      </c>
      <c r="DZ30" s="27">
        <v>0</v>
      </c>
      <c r="EA30" s="27">
        <v>85.588198273100005</v>
      </c>
      <c r="EB30" s="27">
        <v>8648.0720713600003</v>
      </c>
      <c r="EC30" s="27">
        <v>1320.82680119</v>
      </c>
      <c r="ED30" s="27">
        <v>511.19671467299997</v>
      </c>
      <c r="EE30" s="27">
        <v>511.21268729799999</v>
      </c>
      <c r="EF30" s="40"/>
      <c r="EG30" s="40"/>
      <c r="EH30" s="40"/>
      <c r="EI30" s="40"/>
      <c r="EJ30" s="40"/>
      <c r="EK30" s="40"/>
      <c r="EL30" s="40"/>
      <c r="EM30" s="40"/>
      <c r="EN30" s="40"/>
      <c r="EO30" s="40"/>
    </row>
    <row r="31" spans="1:145" x14ac:dyDescent="0.3">
      <c r="A31" s="29" t="s">
        <v>30</v>
      </c>
      <c r="B31" s="27">
        <v>1.8675522927899999</v>
      </c>
      <c r="C31" s="27">
        <v>5.5122032148600004</v>
      </c>
      <c r="D31" s="27">
        <v>65.113388811099995</v>
      </c>
      <c r="E31" s="27">
        <v>472.70992578900001</v>
      </c>
      <c r="F31" s="27">
        <v>46.7816146125</v>
      </c>
      <c r="G31" s="27">
        <v>46.781736551800002</v>
      </c>
      <c r="H31" s="27">
        <v>472.70551029000001</v>
      </c>
      <c r="I31" s="27">
        <v>472.70701829400002</v>
      </c>
      <c r="J31" s="27">
        <v>153.56793236600001</v>
      </c>
      <c r="K31" s="27">
        <v>1.7792839442999999</v>
      </c>
      <c r="L31" s="27">
        <v>0.18818552709399999</v>
      </c>
      <c r="M31" s="27">
        <v>9.4092516403799994E-3</v>
      </c>
      <c r="N31" s="27">
        <v>0.17877573750600001</v>
      </c>
      <c r="O31" s="27">
        <v>935.59364467700004</v>
      </c>
      <c r="P31" s="27">
        <v>0.95565284499400005</v>
      </c>
      <c r="Q31" s="27">
        <v>935.59468038600005</v>
      </c>
      <c r="R31" s="27">
        <v>0.703431525399</v>
      </c>
      <c r="S31" s="27">
        <v>0.38747991765500001</v>
      </c>
      <c r="T31" s="27">
        <v>1.3985271125300001</v>
      </c>
      <c r="U31" s="27">
        <v>0.33992888698700002</v>
      </c>
      <c r="V31" s="27">
        <v>3271.96677955</v>
      </c>
      <c r="W31" s="27">
        <v>155.42046184500001</v>
      </c>
      <c r="X31" s="27">
        <v>155.42358043600001</v>
      </c>
      <c r="Y31" s="27">
        <v>2081.0292727599999</v>
      </c>
      <c r="Z31" s="27">
        <v>2081.0292038399998</v>
      </c>
      <c r="AA31" s="27">
        <v>9.7668929750500001E-4</v>
      </c>
      <c r="AB31" s="27">
        <v>1.36736984163E-4</v>
      </c>
      <c r="AC31" s="27">
        <v>8.3995392869400001E-4</v>
      </c>
      <c r="AD31" s="27">
        <v>0.66626915052299995</v>
      </c>
      <c r="AE31" s="27">
        <v>390165.41498200002</v>
      </c>
      <c r="AF31" s="27">
        <v>41858910.836999997</v>
      </c>
      <c r="AG31" s="27">
        <v>390321.52101999999</v>
      </c>
      <c r="AH31" s="27">
        <v>1.9512774905099999E-2</v>
      </c>
      <c r="AI31" s="27">
        <v>140.02603969699999</v>
      </c>
      <c r="AJ31" s="27">
        <v>834.31112679900002</v>
      </c>
      <c r="AK31" s="27">
        <v>185.89391152900001</v>
      </c>
      <c r="AL31" s="27">
        <v>7.3323085355200002</v>
      </c>
      <c r="AM31" s="27">
        <v>511.26338724300001</v>
      </c>
      <c r="AN31" s="27">
        <v>71.436371496800007</v>
      </c>
      <c r="AO31" s="27">
        <v>2866.68318576</v>
      </c>
      <c r="AP31" s="27">
        <v>736.82337579700004</v>
      </c>
      <c r="AQ31" s="27">
        <v>270.84048516199999</v>
      </c>
      <c r="AR31" s="27">
        <v>861.24076026700004</v>
      </c>
      <c r="AS31" s="27">
        <v>501.98563918899998</v>
      </c>
      <c r="AT31" s="27">
        <v>501.99984678800001</v>
      </c>
      <c r="AU31" s="27">
        <v>1886.2332840199999</v>
      </c>
      <c r="AV31" s="27">
        <v>3.4217987265600001</v>
      </c>
      <c r="AW31" s="27">
        <v>3.8619471064800002</v>
      </c>
      <c r="AX31" s="27">
        <v>638.74995963900005</v>
      </c>
      <c r="AY31" s="27">
        <v>638.74831515200003</v>
      </c>
      <c r="AZ31" s="27">
        <v>638.74067997199995</v>
      </c>
      <c r="BA31" s="27">
        <v>714.20379732100002</v>
      </c>
      <c r="BB31" s="27">
        <v>714.22296566399996</v>
      </c>
      <c r="BC31" s="27">
        <v>8.3234947451900007E-3</v>
      </c>
      <c r="BD31" s="27">
        <v>7.6629327861800001E-4</v>
      </c>
      <c r="BE31" s="27">
        <v>7.6633720686699995E-4</v>
      </c>
      <c r="BF31" s="27">
        <v>8.3229585793000004E-3</v>
      </c>
      <c r="BG31" s="27">
        <v>612.75184471499995</v>
      </c>
      <c r="BH31" s="27">
        <v>612.72709062700005</v>
      </c>
      <c r="BI31" s="27">
        <v>0.53499052470899999</v>
      </c>
      <c r="BJ31" s="27">
        <v>879.53189253300002</v>
      </c>
      <c r="BK31" s="27">
        <v>24.258396856400001</v>
      </c>
      <c r="BL31" s="27">
        <v>48.970196554700003</v>
      </c>
      <c r="BM31" s="27">
        <v>0.24634079134299999</v>
      </c>
      <c r="BN31" s="27">
        <v>0.43793914235600001</v>
      </c>
      <c r="BO31" s="27">
        <v>78.771152535300004</v>
      </c>
      <c r="BP31" s="27">
        <v>0</v>
      </c>
      <c r="BQ31" s="27">
        <v>966.09312431199999</v>
      </c>
      <c r="BR31" s="27">
        <v>83.254812825800002</v>
      </c>
      <c r="BS31" s="27">
        <v>83.2538724777</v>
      </c>
      <c r="BT31" s="27">
        <v>2068.48301941</v>
      </c>
      <c r="BU31" s="27">
        <v>2068.46477688</v>
      </c>
      <c r="BV31" s="27">
        <v>0.15080753924099999</v>
      </c>
      <c r="BW31" s="27">
        <v>2.5637317885799999E-2</v>
      </c>
      <c r="BX31" s="27">
        <v>0.12517042964899999</v>
      </c>
      <c r="BY31" s="27">
        <v>67596.428837500003</v>
      </c>
      <c r="BZ31" s="27">
        <v>8384.7959009799997</v>
      </c>
      <c r="CA31" s="27">
        <v>8384.4571820399997</v>
      </c>
      <c r="CB31" s="27">
        <v>22896.5205274</v>
      </c>
      <c r="CC31" s="27">
        <v>76590.914774200006</v>
      </c>
      <c r="CD31" s="27">
        <v>67593.734803900006</v>
      </c>
      <c r="CE31" s="27">
        <v>1448.0535590699999</v>
      </c>
      <c r="CF31" s="27">
        <v>14.4606282813</v>
      </c>
      <c r="CG31" s="27">
        <v>0.70336936302800002</v>
      </c>
      <c r="CH31" s="27">
        <v>2.2179099296200002</v>
      </c>
      <c r="CI31" s="27">
        <v>0.66627329091800003</v>
      </c>
      <c r="CJ31" s="27">
        <v>1.9512107764799998E-2</v>
      </c>
      <c r="CK31" s="27">
        <v>16.061926661299999</v>
      </c>
      <c r="CL31" s="27">
        <v>4.7851034187600003</v>
      </c>
      <c r="CM31" s="27">
        <v>13867.193348999999</v>
      </c>
      <c r="CN31" s="27">
        <v>24.818946729299999</v>
      </c>
      <c r="CO31" s="27">
        <v>5.5334809616899996</v>
      </c>
      <c r="CP31" s="27">
        <v>1067.21503839</v>
      </c>
      <c r="CQ31" s="27">
        <v>106.649639858</v>
      </c>
      <c r="CR31" s="27">
        <v>0</v>
      </c>
      <c r="CS31" s="27">
        <v>8.4223561598700005</v>
      </c>
      <c r="CT31" s="27">
        <v>4.0550251213699998E-5</v>
      </c>
      <c r="CU31" s="27">
        <v>1.8499305754499999</v>
      </c>
      <c r="CV31" s="27">
        <v>7030.8847950700001</v>
      </c>
      <c r="CW31" s="27">
        <v>408.99669582000001</v>
      </c>
      <c r="CX31" s="27">
        <v>135.562346268</v>
      </c>
      <c r="CY31" s="27">
        <v>3132.20208336</v>
      </c>
      <c r="CZ31" s="27">
        <v>3898.67803804</v>
      </c>
      <c r="DA31" s="27">
        <v>2.9120260340700002</v>
      </c>
      <c r="DB31" s="27">
        <v>0.68428019810600005</v>
      </c>
      <c r="DC31" s="27">
        <v>374.66940482199999</v>
      </c>
      <c r="DD31" s="27">
        <v>3.4763871593800002</v>
      </c>
      <c r="DE31" s="27">
        <v>255.37307121800001</v>
      </c>
      <c r="DF31" s="27">
        <v>35.159944787199997</v>
      </c>
      <c r="DG31" s="27">
        <v>10.1671052024</v>
      </c>
      <c r="DH31" s="27">
        <v>1143.1126745500001</v>
      </c>
      <c r="DI31" s="27">
        <v>33.196444474499998</v>
      </c>
      <c r="DJ31" s="27">
        <v>162.889191891</v>
      </c>
      <c r="DK31" s="27">
        <v>10.0856532694</v>
      </c>
      <c r="DL31" s="27">
        <v>94.897015662800001</v>
      </c>
      <c r="DM31" s="27">
        <v>0.94054663766500002</v>
      </c>
      <c r="DN31" s="27">
        <v>4.2564066575900004</v>
      </c>
      <c r="DO31" s="27">
        <v>735.88242248200004</v>
      </c>
      <c r="DP31" s="27">
        <v>735.88092630200003</v>
      </c>
      <c r="DQ31" s="27">
        <v>23.9339010773</v>
      </c>
      <c r="DR31" s="27">
        <v>23.932731789999998</v>
      </c>
      <c r="DS31" s="27">
        <v>4.4955268737000003</v>
      </c>
      <c r="DT31" s="27">
        <v>903.753178564</v>
      </c>
      <c r="DU31" s="27">
        <v>35720.989805199999</v>
      </c>
      <c r="DV31" s="27">
        <v>3646.0317379799999</v>
      </c>
      <c r="DW31" s="27">
        <v>2810.3701903900001</v>
      </c>
      <c r="DX31" s="27">
        <v>2810.43318593</v>
      </c>
      <c r="DY31" s="27">
        <v>600.81069824500003</v>
      </c>
      <c r="DZ31" s="27">
        <v>0</v>
      </c>
      <c r="EA31" s="27">
        <v>330.42834981599998</v>
      </c>
      <c r="EB31" s="27">
        <v>32870.579524200002</v>
      </c>
      <c r="EC31" s="27">
        <v>4774.0919129399999</v>
      </c>
      <c r="ED31" s="27">
        <v>1840.15074138</v>
      </c>
      <c r="EE31" s="27">
        <v>1840.2091247799999</v>
      </c>
      <c r="EF31" s="40"/>
      <c r="EG31" s="40"/>
      <c r="EH31" s="40"/>
      <c r="EI31" s="40"/>
      <c r="EJ31" s="40"/>
      <c r="EK31" s="40"/>
      <c r="EL31" s="40"/>
      <c r="EM31" s="40"/>
      <c r="EN31" s="40"/>
      <c r="EO31" s="40"/>
    </row>
    <row r="32" spans="1:145" x14ac:dyDescent="0.3">
      <c r="A32" s="29" t="s">
        <v>31</v>
      </c>
      <c r="B32" s="27">
        <v>1.38535079906</v>
      </c>
      <c r="C32" s="27">
        <v>3.5615475535400001</v>
      </c>
      <c r="D32" s="27">
        <v>27.471436133000001</v>
      </c>
      <c r="E32" s="27">
        <v>291.90186822700002</v>
      </c>
      <c r="F32" s="27">
        <v>34.006595566400001</v>
      </c>
      <c r="G32" s="27">
        <v>34.006899781599998</v>
      </c>
      <c r="H32" s="27">
        <v>291.89921179800001</v>
      </c>
      <c r="I32" s="27">
        <v>291.90029289300003</v>
      </c>
      <c r="J32" s="27">
        <v>122.88376449</v>
      </c>
      <c r="K32" s="27">
        <v>1.28176282002</v>
      </c>
      <c r="L32" s="27">
        <v>5.8557391276699997E-2</v>
      </c>
      <c r="M32" s="27">
        <v>2.9278808894500001E-3</v>
      </c>
      <c r="N32" s="27">
        <v>5.5629937168300003E-2</v>
      </c>
      <c r="O32" s="27">
        <v>467.09479255000002</v>
      </c>
      <c r="P32" s="27">
        <v>0.581521984607</v>
      </c>
      <c r="Q32" s="27">
        <v>467.095494035</v>
      </c>
      <c r="R32" s="27">
        <v>0.27346727508099999</v>
      </c>
      <c r="S32" s="27">
        <v>0.15144163142200001</v>
      </c>
      <c r="T32" s="27">
        <v>0.40496596025499998</v>
      </c>
      <c r="U32" s="27">
        <v>0.119611650698</v>
      </c>
      <c r="V32" s="27">
        <v>973.44120080000005</v>
      </c>
      <c r="W32" s="27">
        <v>67.193765496799998</v>
      </c>
      <c r="X32" s="27">
        <v>67.195044469799996</v>
      </c>
      <c r="Y32" s="27">
        <v>1084.6968646800001</v>
      </c>
      <c r="Z32" s="27">
        <v>1084.6978452599999</v>
      </c>
      <c r="AA32" s="27">
        <v>3.0688816688599998E-4</v>
      </c>
      <c r="AB32" s="27">
        <v>4.2963897271599999E-5</v>
      </c>
      <c r="AC32" s="27">
        <v>2.6392285450699997E-4</v>
      </c>
      <c r="AD32" s="27">
        <v>0.37570605066500001</v>
      </c>
      <c r="AE32" s="27">
        <v>181171.74075200001</v>
      </c>
      <c r="AF32" s="27">
        <v>16621368.156099999</v>
      </c>
      <c r="AG32" s="27">
        <v>181244.24284799999</v>
      </c>
      <c r="AH32" s="27">
        <v>8.4578567689299992E-3</v>
      </c>
      <c r="AI32" s="27">
        <v>140.56073562700001</v>
      </c>
      <c r="AJ32" s="27">
        <v>1021.21211724</v>
      </c>
      <c r="AK32" s="27">
        <v>142.546323957</v>
      </c>
      <c r="AL32" s="27">
        <v>6.3653121875799998</v>
      </c>
      <c r="AM32" s="27">
        <v>392.469971907</v>
      </c>
      <c r="AN32" s="27">
        <v>53.788737706500001</v>
      </c>
      <c r="AO32" s="27">
        <v>1647.97863244</v>
      </c>
      <c r="AP32" s="27">
        <v>393.22572965799998</v>
      </c>
      <c r="AQ32" s="27">
        <v>219.60809289900001</v>
      </c>
      <c r="AR32" s="27">
        <v>600.59151371099995</v>
      </c>
      <c r="AS32" s="27">
        <v>303.904224253</v>
      </c>
      <c r="AT32" s="27">
        <v>303.913445776</v>
      </c>
      <c r="AU32" s="27">
        <v>1104.9749538000001</v>
      </c>
      <c r="AV32" s="27">
        <v>2.3943580827800002</v>
      </c>
      <c r="AW32" s="27">
        <v>2.7730769502000001</v>
      </c>
      <c r="AX32" s="27">
        <v>494.62518710099999</v>
      </c>
      <c r="AY32" s="27">
        <v>494.62496245099999</v>
      </c>
      <c r="AZ32" s="27">
        <v>494.61787398400003</v>
      </c>
      <c r="BA32" s="27">
        <v>387.51404544100001</v>
      </c>
      <c r="BB32" s="27">
        <v>387.52296910299998</v>
      </c>
      <c r="BC32" s="27">
        <v>2.3160866651499999E-3</v>
      </c>
      <c r="BD32" s="27">
        <v>2.2076619356799999E-4</v>
      </c>
      <c r="BE32" s="27">
        <v>2.2078205472800001E-4</v>
      </c>
      <c r="BF32" s="27">
        <v>2.3159491039200001E-3</v>
      </c>
      <c r="BG32" s="27">
        <v>535.94643499599999</v>
      </c>
      <c r="BH32" s="27">
        <v>535.92421701000001</v>
      </c>
      <c r="BI32" s="27">
        <v>0.15826318044500001</v>
      </c>
      <c r="BJ32" s="27">
        <v>562.74948053699995</v>
      </c>
      <c r="BK32" s="27">
        <v>11.851533437100001</v>
      </c>
      <c r="BL32" s="27">
        <v>44.113269342800002</v>
      </c>
      <c r="BM32" s="27">
        <v>7.6787361586899999E-2</v>
      </c>
      <c r="BN32" s="27">
        <v>0.13651070390100001</v>
      </c>
      <c r="BO32" s="27">
        <v>21.2882258512</v>
      </c>
      <c r="BP32" s="27">
        <v>0</v>
      </c>
      <c r="BQ32" s="27">
        <v>395.79347754600002</v>
      </c>
      <c r="BR32" s="27">
        <v>59.283186271200002</v>
      </c>
      <c r="BS32" s="27">
        <v>59.2823860584</v>
      </c>
      <c r="BT32" s="27">
        <v>811.66330462999997</v>
      </c>
      <c r="BU32" s="27">
        <v>811.652470537</v>
      </c>
      <c r="BV32" s="27">
        <v>6.2782508693199998E-2</v>
      </c>
      <c r="BW32" s="27">
        <v>1.06729931707E-2</v>
      </c>
      <c r="BX32" s="27">
        <v>5.2109337749700002E-2</v>
      </c>
      <c r="BY32" s="27">
        <v>59662.439101700002</v>
      </c>
      <c r="BZ32" s="27">
        <v>6794.9010576500004</v>
      </c>
      <c r="CA32" s="27">
        <v>6794.6245926399997</v>
      </c>
      <c r="CB32" s="27">
        <v>14425.533874000001</v>
      </c>
      <c r="CC32" s="27">
        <v>66990.615781700006</v>
      </c>
      <c r="CD32" s="27">
        <v>59660.038979800003</v>
      </c>
      <c r="CE32" s="27">
        <v>880.99810137500003</v>
      </c>
      <c r="CF32" s="27">
        <v>9.93910868611</v>
      </c>
      <c r="CG32" s="27">
        <v>0.27344165948999999</v>
      </c>
      <c r="CH32" s="27">
        <v>1.0107778227299999</v>
      </c>
      <c r="CI32" s="27">
        <v>0.37571093320999999</v>
      </c>
      <c r="CJ32" s="27">
        <v>8.4575839359200006E-3</v>
      </c>
      <c r="CK32" s="27">
        <v>10.5192373168</v>
      </c>
      <c r="CL32" s="27">
        <v>2.1749034464500001</v>
      </c>
      <c r="CM32" s="27">
        <v>8979.0522402000006</v>
      </c>
      <c r="CN32" s="27">
        <v>12.285220603699999</v>
      </c>
      <c r="CO32" s="27">
        <v>3.75488092832</v>
      </c>
      <c r="CP32" s="27">
        <v>1090.6198702199999</v>
      </c>
      <c r="CQ32" s="27">
        <v>33.647016443600002</v>
      </c>
      <c r="CR32" s="27">
        <v>0</v>
      </c>
      <c r="CS32" s="27">
        <v>5.6701743893799996</v>
      </c>
      <c r="CT32" s="27">
        <v>1.5785285848399999E-5</v>
      </c>
      <c r="CU32" s="27">
        <v>1.2115377657999999</v>
      </c>
      <c r="CV32" s="27">
        <v>3353.7912689200002</v>
      </c>
      <c r="CW32" s="27">
        <v>121.680556379</v>
      </c>
      <c r="CX32" s="27">
        <v>46.113088148800003</v>
      </c>
      <c r="CY32" s="27">
        <v>2063.71659365</v>
      </c>
      <c r="CZ32" s="27">
        <v>1290.09894059</v>
      </c>
      <c r="DA32" s="27">
        <v>1.23053969664</v>
      </c>
      <c r="DB32" s="27">
        <v>0.21329818931899999</v>
      </c>
      <c r="DC32" s="27">
        <v>126.341556674</v>
      </c>
      <c r="DD32" s="27">
        <v>2.1889260469999998</v>
      </c>
      <c r="DE32" s="27">
        <v>122.480622568</v>
      </c>
      <c r="DF32" s="27">
        <v>17.062822652200001</v>
      </c>
      <c r="DG32" s="27">
        <v>7.1730918291899997</v>
      </c>
      <c r="DH32" s="27">
        <v>576.79181170300001</v>
      </c>
      <c r="DI32" s="27">
        <v>25.006553796399999</v>
      </c>
      <c r="DJ32" s="27">
        <v>123.52247685499999</v>
      </c>
      <c r="DK32" s="27">
        <v>6.0074889966500002</v>
      </c>
      <c r="DL32" s="27">
        <v>60.188572731900003</v>
      </c>
      <c r="DM32" s="27">
        <v>0.394434892664</v>
      </c>
      <c r="DN32" s="27">
        <v>2.98538787256</v>
      </c>
      <c r="DO32" s="27">
        <v>246.37711894700001</v>
      </c>
      <c r="DP32" s="27">
        <v>246.37716053400001</v>
      </c>
      <c r="DQ32" s="27">
        <v>14.799480474299999</v>
      </c>
      <c r="DR32" s="27">
        <v>14.7987554733</v>
      </c>
      <c r="DS32" s="27">
        <v>4.1153307854800003</v>
      </c>
      <c r="DT32" s="27">
        <v>307.42204246699998</v>
      </c>
      <c r="DU32" s="27">
        <v>22022.708716000001</v>
      </c>
      <c r="DV32" s="27">
        <v>2228.4585812599998</v>
      </c>
      <c r="DW32" s="27">
        <v>1757.4851655499999</v>
      </c>
      <c r="DX32" s="27">
        <v>1757.5245338100001</v>
      </c>
      <c r="DY32" s="27">
        <v>393.44497554700001</v>
      </c>
      <c r="DZ32" s="27">
        <v>0</v>
      </c>
      <c r="EA32" s="27">
        <v>223.08524428300001</v>
      </c>
      <c r="EB32" s="27">
        <v>20593.333009800001</v>
      </c>
      <c r="EC32" s="27">
        <v>2859.4429242599999</v>
      </c>
      <c r="ED32" s="27">
        <v>1111.1824508499999</v>
      </c>
      <c r="EE32" s="27">
        <v>1111.2154634399999</v>
      </c>
      <c r="EF32" s="40"/>
      <c r="EG32" s="40"/>
      <c r="EH32" s="40"/>
      <c r="EI32" s="40"/>
      <c r="EJ32" s="40"/>
      <c r="EK32" s="40"/>
      <c r="EL32" s="40"/>
      <c r="EM32" s="40"/>
      <c r="EN32" s="40"/>
      <c r="EO32" s="40"/>
    </row>
    <row r="33" spans="1:145" x14ac:dyDescent="0.3">
      <c r="A33" s="29" t="s">
        <v>32</v>
      </c>
      <c r="B33" s="27">
        <v>4.2723791159699998</v>
      </c>
      <c r="C33" s="27">
        <v>12.8854997798</v>
      </c>
      <c r="D33" s="27">
        <v>122.685750257</v>
      </c>
      <c r="E33" s="27">
        <v>1043.4334642399999</v>
      </c>
      <c r="F33" s="27">
        <v>99.952860219800002</v>
      </c>
      <c r="G33" s="27">
        <v>99.952943699200006</v>
      </c>
      <c r="H33" s="27">
        <v>1043.4255484</v>
      </c>
      <c r="I33" s="27">
        <v>1043.4288165600001</v>
      </c>
      <c r="J33" s="27">
        <v>355.32176399600002</v>
      </c>
      <c r="K33" s="27">
        <v>4.1335523996500001</v>
      </c>
      <c r="L33" s="27">
        <v>0.32519270469799999</v>
      </c>
      <c r="M33" s="27">
        <v>1.6259496263700001E-2</v>
      </c>
      <c r="N33" s="27">
        <v>0.30893058751199998</v>
      </c>
      <c r="O33" s="27">
        <v>2085.55957003</v>
      </c>
      <c r="P33" s="27">
        <v>2.2724388685200001</v>
      </c>
      <c r="Q33" s="27">
        <v>2085.5648819399999</v>
      </c>
      <c r="R33" s="27">
        <v>1.58180890574</v>
      </c>
      <c r="S33" s="27">
        <v>0.87459767301199998</v>
      </c>
      <c r="T33" s="27">
        <v>3.0132149524299998</v>
      </c>
      <c r="U33" s="27">
        <v>0.75512001995300004</v>
      </c>
      <c r="V33" s="27">
        <v>7171.4766329300001</v>
      </c>
      <c r="W33" s="27">
        <v>360.91041069599999</v>
      </c>
      <c r="X33" s="27">
        <v>360.91853537700001</v>
      </c>
      <c r="Y33" s="27">
        <v>3544.2230742699999</v>
      </c>
      <c r="Z33" s="27">
        <v>3544.2233843600002</v>
      </c>
      <c r="AA33" s="27">
        <v>1.7017381501700001E-3</v>
      </c>
      <c r="AB33" s="27">
        <v>2.3824513684300001E-4</v>
      </c>
      <c r="AC33" s="27">
        <v>1.46350598812E-3</v>
      </c>
      <c r="AD33" s="27">
        <v>1.58105153398</v>
      </c>
      <c r="AE33" s="27">
        <v>832832.02024600003</v>
      </c>
      <c r="AF33" s="27">
        <v>77346320.206799999</v>
      </c>
      <c r="AG33" s="27">
        <v>833165.21380999999</v>
      </c>
      <c r="AH33" s="27">
        <v>4.4679140940900003E-2</v>
      </c>
      <c r="AI33" s="27">
        <v>308.205073524</v>
      </c>
      <c r="AJ33" s="27">
        <v>1641.1301919</v>
      </c>
      <c r="AK33" s="27">
        <v>474.07208897599997</v>
      </c>
      <c r="AL33" s="27">
        <v>16.718581075700001</v>
      </c>
      <c r="AM33" s="27">
        <v>1299.36450055</v>
      </c>
      <c r="AN33" s="27">
        <v>112.937112177</v>
      </c>
      <c r="AO33" s="27">
        <v>6328.7418417999997</v>
      </c>
      <c r="AP33" s="27">
        <v>1678.9819500000001</v>
      </c>
      <c r="AQ33" s="27">
        <v>601.08000144899995</v>
      </c>
      <c r="AR33" s="27">
        <v>2131.09255377</v>
      </c>
      <c r="AS33" s="27">
        <v>1251.27160364</v>
      </c>
      <c r="AT33" s="27">
        <v>1251.3108423000001</v>
      </c>
      <c r="AU33" s="27">
        <v>4382.7076659300001</v>
      </c>
      <c r="AV33" s="27">
        <v>8.0591205767199998</v>
      </c>
      <c r="AW33" s="27">
        <v>8.8941957031599994</v>
      </c>
      <c r="AX33" s="27">
        <v>1349.3960397599999</v>
      </c>
      <c r="AY33" s="27">
        <v>1349.3970839799999</v>
      </c>
      <c r="AZ33" s="27">
        <v>1349.3769505299999</v>
      </c>
      <c r="BA33" s="27">
        <v>1650.13036528</v>
      </c>
      <c r="BB33" s="27">
        <v>1650.17154443</v>
      </c>
      <c r="BC33" s="27">
        <v>1.45116993787E-2</v>
      </c>
      <c r="BD33" s="27">
        <v>1.3324673829199999E-3</v>
      </c>
      <c r="BE33" s="27">
        <v>1.33254875469E-3</v>
      </c>
      <c r="BF33" s="27">
        <v>1.45108005033E-2</v>
      </c>
      <c r="BG33" s="27">
        <v>1129.7442934999999</v>
      </c>
      <c r="BH33" s="27">
        <v>1129.6990069599999</v>
      </c>
      <c r="BI33" s="27">
        <v>1.1564238707000001</v>
      </c>
      <c r="BJ33" s="27">
        <v>2155.4312129099999</v>
      </c>
      <c r="BK33" s="27">
        <v>47.435340612700003</v>
      </c>
      <c r="BL33" s="27">
        <v>109.65695210200001</v>
      </c>
      <c r="BM33" s="27">
        <v>0.52088164098599998</v>
      </c>
      <c r="BN33" s="27">
        <v>0.92601155181899997</v>
      </c>
      <c r="BO33" s="27">
        <v>141.444293738</v>
      </c>
      <c r="BP33" s="27">
        <v>0</v>
      </c>
      <c r="BQ33" s="27">
        <v>1960.9394514099999</v>
      </c>
      <c r="BR33" s="27">
        <v>182.98569894299999</v>
      </c>
      <c r="BS33" s="27">
        <v>182.982700857</v>
      </c>
      <c r="BT33" s="27">
        <v>4003.9343223300002</v>
      </c>
      <c r="BU33" s="27">
        <v>4003.8985463200002</v>
      </c>
      <c r="BV33" s="27">
        <v>0.26714524905999998</v>
      </c>
      <c r="BW33" s="27">
        <v>4.5414796803E-2</v>
      </c>
      <c r="BX33" s="27">
        <v>0.221731099323</v>
      </c>
      <c r="BY33" s="27">
        <v>126419.25479399999</v>
      </c>
      <c r="BZ33" s="27">
        <v>13669.007269</v>
      </c>
      <c r="CA33" s="27">
        <v>13668.4639429</v>
      </c>
      <c r="CB33" s="27">
        <v>54993.846879899997</v>
      </c>
      <c r="CC33" s="27">
        <v>141212.36395699999</v>
      </c>
      <c r="CD33" s="27">
        <v>126414.201205</v>
      </c>
      <c r="CE33" s="27">
        <v>3372.0647977600001</v>
      </c>
      <c r="CF33" s="27">
        <v>33.485111831499999</v>
      </c>
      <c r="CG33" s="27">
        <v>1.5816707485099999</v>
      </c>
      <c r="CH33" s="27">
        <v>5.0582518934399996</v>
      </c>
      <c r="CI33" s="27">
        <v>1.5810700065100001</v>
      </c>
      <c r="CJ33" s="27">
        <v>4.46775926612E-2</v>
      </c>
      <c r="CK33" s="27">
        <v>37.124091655999997</v>
      </c>
      <c r="CL33" s="27">
        <v>10.499046209299999</v>
      </c>
      <c r="CM33" s="27">
        <v>33982.317621900002</v>
      </c>
      <c r="CN33" s="27">
        <v>55.646526046399998</v>
      </c>
      <c r="CO33" s="27">
        <v>13.031543582999999</v>
      </c>
      <c r="CP33" s="27">
        <v>2185.8806242400001</v>
      </c>
      <c r="CQ33" s="27">
        <v>231.81970285400001</v>
      </c>
      <c r="CR33" s="27">
        <v>0</v>
      </c>
      <c r="CS33" s="27">
        <v>19.2737639156</v>
      </c>
      <c r="CT33" s="27">
        <v>6.8588168647400001E-5</v>
      </c>
      <c r="CU33" s="27">
        <v>3.8026302383599999</v>
      </c>
      <c r="CV33" s="27">
        <v>15056.8636181</v>
      </c>
      <c r="CW33" s="27">
        <v>896.43715521399997</v>
      </c>
      <c r="CX33" s="27">
        <v>247.599235045</v>
      </c>
      <c r="CY33" s="27">
        <v>6795.6798817199997</v>
      </c>
      <c r="CZ33" s="27">
        <v>8261.1949092399991</v>
      </c>
      <c r="DA33" s="27">
        <v>6.0724901732500003</v>
      </c>
      <c r="DB33" s="27">
        <v>1.4468932454900001</v>
      </c>
      <c r="DC33" s="27">
        <v>821.74570098799995</v>
      </c>
      <c r="DD33" s="27">
        <v>7.1371394509900004</v>
      </c>
      <c r="DE33" s="27">
        <v>563.25810578300002</v>
      </c>
      <c r="DF33" s="27">
        <v>75.049853445599993</v>
      </c>
      <c r="DG33" s="27">
        <v>22.782560567899999</v>
      </c>
      <c r="DH33" s="27">
        <v>2612.8489731200002</v>
      </c>
      <c r="DI33" s="27">
        <v>76.063597475199998</v>
      </c>
      <c r="DJ33" s="27">
        <v>371.39411294000001</v>
      </c>
      <c r="DK33" s="27">
        <v>23.752997006600001</v>
      </c>
      <c r="DL33" s="27">
        <v>159.033538265</v>
      </c>
      <c r="DM33" s="27">
        <v>2.0872947024799999</v>
      </c>
      <c r="DN33" s="27">
        <v>10.0717352278</v>
      </c>
      <c r="DO33" s="27">
        <v>1390.5581263300001</v>
      </c>
      <c r="DP33" s="27">
        <v>1390.5565734100001</v>
      </c>
      <c r="DQ33" s="27">
        <v>57.4397939841</v>
      </c>
      <c r="DR33" s="27">
        <v>57.436889929000003</v>
      </c>
      <c r="DS33" s="27">
        <v>10.0066909147</v>
      </c>
      <c r="DT33" s="27">
        <v>1650.67286386</v>
      </c>
      <c r="DU33" s="27">
        <v>84199.854105799997</v>
      </c>
      <c r="DV33" s="27">
        <v>8985.4033086500003</v>
      </c>
      <c r="DW33" s="27">
        <v>7024.2728382799996</v>
      </c>
      <c r="DX33" s="27">
        <v>7024.4253237200001</v>
      </c>
      <c r="DY33" s="27">
        <v>1522.18129122</v>
      </c>
      <c r="DZ33" s="27">
        <v>0</v>
      </c>
      <c r="EA33" s="27">
        <v>785.95262476599999</v>
      </c>
      <c r="EB33" s="27">
        <v>79043.573232099996</v>
      </c>
      <c r="EC33" s="27">
        <v>11801.4511184</v>
      </c>
      <c r="ED33" s="27">
        <v>4575.2777749400002</v>
      </c>
      <c r="EE33" s="27">
        <v>4575.4206416500001</v>
      </c>
      <c r="EF33" s="40"/>
      <c r="EG33" s="40"/>
      <c r="EH33" s="40"/>
      <c r="EI33" s="40"/>
      <c r="EJ33" s="40"/>
      <c r="EK33" s="40"/>
      <c r="EL33" s="40"/>
      <c r="EM33" s="40"/>
      <c r="EN33" s="40"/>
      <c r="EO33" s="40"/>
    </row>
    <row r="34" spans="1:145" x14ac:dyDescent="0.3">
      <c r="A34" s="29" t="s">
        <v>33</v>
      </c>
      <c r="B34" s="27">
        <v>2.9263087701599999</v>
      </c>
      <c r="C34" s="27">
        <v>9.9136969546800007</v>
      </c>
      <c r="D34" s="27">
        <v>84.3592363482</v>
      </c>
      <c r="E34" s="27">
        <v>791.41017664599997</v>
      </c>
      <c r="F34" s="27">
        <v>65.571327471199993</v>
      </c>
      <c r="G34" s="27">
        <v>65.5713295483</v>
      </c>
      <c r="H34" s="27">
        <v>791.40382491800005</v>
      </c>
      <c r="I34" s="27">
        <v>791.40630025200005</v>
      </c>
      <c r="J34" s="27">
        <v>249.329051131</v>
      </c>
      <c r="K34" s="27">
        <v>2.6751121522700001</v>
      </c>
      <c r="L34" s="27">
        <v>0.27587657771599999</v>
      </c>
      <c r="M34" s="27">
        <v>1.37938176582E-2</v>
      </c>
      <c r="N34" s="27">
        <v>0.262082654636</v>
      </c>
      <c r="O34" s="27">
        <v>1662.01121962</v>
      </c>
      <c r="P34" s="27">
        <v>1.19426352512</v>
      </c>
      <c r="Q34" s="27">
        <v>1662.01612292</v>
      </c>
      <c r="R34" s="27">
        <v>0.92183703988700005</v>
      </c>
      <c r="S34" s="27">
        <v>0.58169342921400002</v>
      </c>
      <c r="T34" s="27">
        <v>1.9612816949</v>
      </c>
      <c r="U34" s="27">
        <v>0.53314175443199996</v>
      </c>
      <c r="V34" s="27">
        <v>3563.6462764799999</v>
      </c>
      <c r="W34" s="27">
        <v>294.39968222700003</v>
      </c>
      <c r="X34" s="27">
        <v>294.407512655</v>
      </c>
      <c r="Y34" s="27">
        <v>2401.7138525400001</v>
      </c>
      <c r="Z34" s="27">
        <v>2401.7136737400001</v>
      </c>
      <c r="AA34" s="27">
        <v>1.44210487727E-3</v>
      </c>
      <c r="AB34" s="27">
        <v>2.0189445145400001E-4</v>
      </c>
      <c r="AC34" s="27">
        <v>1.24020479562E-3</v>
      </c>
      <c r="AD34" s="27">
        <v>0.88983040309200001</v>
      </c>
      <c r="AE34" s="27">
        <v>725746.54573000001</v>
      </c>
      <c r="AF34" s="27">
        <v>53339536.388300002</v>
      </c>
      <c r="AG34" s="27">
        <v>726036.84330299997</v>
      </c>
      <c r="AH34" s="27">
        <v>2.4517304748299999E-2</v>
      </c>
      <c r="AI34" s="27">
        <v>192.321007025</v>
      </c>
      <c r="AJ34" s="27">
        <v>1368.91605906</v>
      </c>
      <c r="AK34" s="27">
        <v>202.93359491000001</v>
      </c>
      <c r="AL34" s="27">
        <v>7.8650382934899996</v>
      </c>
      <c r="AM34" s="27">
        <v>557.35943053999995</v>
      </c>
      <c r="AN34" s="27">
        <v>74.531419206500004</v>
      </c>
      <c r="AO34" s="27">
        <v>4550.9096043700001</v>
      </c>
      <c r="AP34" s="27">
        <v>1360.3760718799999</v>
      </c>
      <c r="AQ34" s="27">
        <v>766.14833471199995</v>
      </c>
      <c r="AR34" s="27">
        <v>1769.6417415000001</v>
      </c>
      <c r="AS34" s="27">
        <v>1196.86285606</v>
      </c>
      <c r="AT34" s="27">
        <v>1196.90098601</v>
      </c>
      <c r="AU34" s="27">
        <v>4549.4317532499999</v>
      </c>
      <c r="AV34" s="27">
        <v>4.9295908009299998</v>
      </c>
      <c r="AW34" s="27">
        <v>5.9534869199999996</v>
      </c>
      <c r="AX34" s="27">
        <v>972.51972779599998</v>
      </c>
      <c r="AY34" s="27">
        <v>972.52073237499997</v>
      </c>
      <c r="AZ34" s="27">
        <v>972.50598653400004</v>
      </c>
      <c r="BA34" s="27">
        <v>1571.4927913399999</v>
      </c>
      <c r="BB34" s="27">
        <v>1571.53244066</v>
      </c>
      <c r="BC34" s="27">
        <v>1.25004322201E-2</v>
      </c>
      <c r="BD34" s="27">
        <v>1.14262812942E-3</v>
      </c>
      <c r="BE34" s="27">
        <v>1.1427025625500001E-3</v>
      </c>
      <c r="BF34" s="27">
        <v>1.2499695754300001E-2</v>
      </c>
      <c r="BG34" s="27">
        <v>1063.4372319500001</v>
      </c>
      <c r="BH34" s="27">
        <v>1063.3952908900001</v>
      </c>
      <c r="BI34" s="27">
        <v>0.74649398856799998</v>
      </c>
      <c r="BJ34" s="27">
        <v>2161.6591509599998</v>
      </c>
      <c r="BK34" s="27">
        <v>32.251757372</v>
      </c>
      <c r="BL34" s="27">
        <v>60.284443388200003</v>
      </c>
      <c r="BM34" s="27">
        <v>0.28421471947100002</v>
      </c>
      <c r="BN34" s="27">
        <v>0.50527036765300004</v>
      </c>
      <c r="BO34" s="27">
        <v>86.478611717700005</v>
      </c>
      <c r="BP34" s="27">
        <v>0</v>
      </c>
      <c r="BQ34" s="27">
        <v>1567.41789283</v>
      </c>
      <c r="BR34" s="27">
        <v>134.47028259999999</v>
      </c>
      <c r="BS34" s="27">
        <v>134.46817773000001</v>
      </c>
      <c r="BT34" s="27">
        <v>3743.6113587599998</v>
      </c>
      <c r="BU34" s="27">
        <v>3743.5706686799999</v>
      </c>
      <c r="BV34" s="27">
        <v>0.21595662665099999</v>
      </c>
      <c r="BW34" s="27">
        <v>3.67127520783E-2</v>
      </c>
      <c r="BX34" s="27">
        <v>0.179244477623</v>
      </c>
      <c r="BY34" s="27">
        <v>119100.42466</v>
      </c>
      <c r="BZ34" s="27">
        <v>12765.788932900001</v>
      </c>
      <c r="CA34" s="27">
        <v>12765.2813389</v>
      </c>
      <c r="CB34" s="27">
        <v>49623.555599500003</v>
      </c>
      <c r="CC34" s="27">
        <v>132924.315963</v>
      </c>
      <c r="CD34" s="27">
        <v>119095.664383</v>
      </c>
      <c r="CE34" s="27">
        <v>2728.7405086200001</v>
      </c>
      <c r="CF34" s="27">
        <v>22.376713411099999</v>
      </c>
      <c r="CG34" s="27">
        <v>0.92175365054500003</v>
      </c>
      <c r="CH34" s="27">
        <v>3.0554001988800001</v>
      </c>
      <c r="CI34" s="27">
        <v>0.88983673673700003</v>
      </c>
      <c r="CJ34" s="27">
        <v>2.4516456316199999E-2</v>
      </c>
      <c r="CK34" s="27">
        <v>25.684180082899999</v>
      </c>
      <c r="CL34" s="27">
        <v>5.7942793996699997</v>
      </c>
      <c r="CM34" s="27">
        <v>32540.8131359</v>
      </c>
      <c r="CN34" s="27">
        <v>29.8816108784</v>
      </c>
      <c r="CO34" s="27">
        <v>6.05534534378</v>
      </c>
      <c r="CP34" s="27">
        <v>1696.1822845500001</v>
      </c>
      <c r="CQ34" s="27">
        <v>120.286062806</v>
      </c>
      <c r="CR34" s="27">
        <v>0</v>
      </c>
      <c r="CS34" s="27">
        <v>13.702211741399999</v>
      </c>
      <c r="CT34" s="27">
        <v>5.5997406228099999E-5</v>
      </c>
      <c r="CU34" s="27">
        <v>2.22612775123</v>
      </c>
      <c r="CV34" s="27">
        <v>8747.5096681499999</v>
      </c>
      <c r="CW34" s="27">
        <v>445.45556513899999</v>
      </c>
      <c r="CX34" s="27">
        <v>184.39903450899999</v>
      </c>
      <c r="CY34" s="27">
        <v>4213.1508422500001</v>
      </c>
      <c r="CZ34" s="27">
        <v>4534.3606146700004</v>
      </c>
      <c r="DA34" s="27">
        <v>3.5152521375100001</v>
      </c>
      <c r="DB34" s="27">
        <v>0.78948475879500002</v>
      </c>
      <c r="DC34" s="27">
        <v>421.24787367200003</v>
      </c>
      <c r="DD34" s="27">
        <v>3.8411534819700002</v>
      </c>
      <c r="DE34" s="27">
        <v>314.83254917699998</v>
      </c>
      <c r="DF34" s="27">
        <v>44.472214741499997</v>
      </c>
      <c r="DG34" s="27">
        <v>11.8477052259</v>
      </c>
      <c r="DH34" s="27">
        <v>1433.82735963</v>
      </c>
      <c r="DI34" s="27">
        <v>55.358318542699998</v>
      </c>
      <c r="DJ34" s="27">
        <v>268.93140770600002</v>
      </c>
      <c r="DK34" s="27">
        <v>11.2264649215</v>
      </c>
      <c r="DL34" s="27">
        <v>106.216597955</v>
      </c>
      <c r="DM34" s="27">
        <v>1.0805583107900001</v>
      </c>
      <c r="DN34" s="27">
        <v>5.9953545667199997</v>
      </c>
      <c r="DO34" s="27">
        <v>951.47243872399997</v>
      </c>
      <c r="DP34" s="27">
        <v>951.47316172599994</v>
      </c>
      <c r="DQ34" s="27">
        <v>47.626948853899997</v>
      </c>
      <c r="DR34" s="27">
        <v>47.624717116699998</v>
      </c>
      <c r="DS34" s="27">
        <v>5.1466048352599998</v>
      </c>
      <c r="DT34" s="27">
        <v>1229.3352797800001</v>
      </c>
      <c r="DU34" s="27">
        <v>76424.622301800002</v>
      </c>
      <c r="DV34" s="27">
        <v>8826.4998652199993</v>
      </c>
      <c r="DW34" s="27">
        <v>7082.3430255800004</v>
      </c>
      <c r="DX34" s="27">
        <v>7082.4982206699997</v>
      </c>
      <c r="DY34" s="27">
        <v>1569.94319292</v>
      </c>
      <c r="DZ34" s="27">
        <v>0</v>
      </c>
      <c r="EA34" s="27">
        <v>788.12359371699995</v>
      </c>
      <c r="EB34" s="27">
        <v>72934.123500700007</v>
      </c>
      <c r="EC34" s="27">
        <v>11100.523610599999</v>
      </c>
      <c r="ED34" s="27">
        <v>4405.6891740299998</v>
      </c>
      <c r="EE34" s="27">
        <v>4405.8321627100004</v>
      </c>
      <c r="EF34" s="40"/>
      <c r="EG34" s="40"/>
      <c r="EH34" s="40"/>
      <c r="EI34" s="40"/>
      <c r="EJ34" s="40"/>
      <c r="EK34" s="40"/>
      <c r="EL34" s="40"/>
      <c r="EM34" s="40"/>
      <c r="EN34" s="40"/>
      <c r="EO34" s="40"/>
    </row>
    <row r="35" spans="1:145" x14ac:dyDescent="0.3">
      <c r="A35" s="29" t="s">
        <v>34</v>
      </c>
      <c r="B35" s="27">
        <v>0.74655108992899999</v>
      </c>
      <c r="C35" s="27">
        <v>2.0250773552500001</v>
      </c>
      <c r="D35" s="27">
        <v>17.328251508800001</v>
      </c>
      <c r="E35" s="27">
        <v>174.908540512</v>
      </c>
      <c r="F35" s="27">
        <v>18.117096948</v>
      </c>
      <c r="G35" s="27">
        <v>18.117041832200002</v>
      </c>
      <c r="H35" s="27">
        <v>174.90776769499999</v>
      </c>
      <c r="I35" s="27">
        <v>174.90835352799999</v>
      </c>
      <c r="J35" s="27">
        <v>64.480416364700005</v>
      </c>
      <c r="K35" s="27">
        <v>0.72123394546899999</v>
      </c>
      <c r="L35" s="27">
        <v>2.6461705333000001E-2</v>
      </c>
      <c r="M35" s="27">
        <v>1.32308129658E-3</v>
      </c>
      <c r="N35" s="27">
        <v>2.51385345962E-2</v>
      </c>
      <c r="O35" s="27">
        <v>268.34296032700001</v>
      </c>
      <c r="P35" s="27">
        <v>0.38856975239899999</v>
      </c>
      <c r="Q35" s="27">
        <v>268.34307796100001</v>
      </c>
      <c r="R35" s="27">
        <v>0.229891000161</v>
      </c>
      <c r="S35" s="27">
        <v>0.12176213285199999</v>
      </c>
      <c r="T35" s="27">
        <v>0.39099939062900002</v>
      </c>
      <c r="U35" s="27">
        <v>9.9791189987200005E-2</v>
      </c>
      <c r="V35" s="27">
        <v>513.01016682800002</v>
      </c>
      <c r="W35" s="27">
        <v>43.247190200799999</v>
      </c>
      <c r="X35" s="27">
        <v>43.248025921500002</v>
      </c>
      <c r="Y35" s="27">
        <v>557.16299423700002</v>
      </c>
      <c r="Z35" s="27">
        <v>557.16335387000004</v>
      </c>
      <c r="AA35" s="27">
        <v>1.3828666098299999E-4</v>
      </c>
      <c r="AB35" s="27">
        <v>1.9360093158400001E-5</v>
      </c>
      <c r="AC35" s="27">
        <v>1.1892775620499999E-4</v>
      </c>
      <c r="AD35" s="27">
        <v>0.25889078636399998</v>
      </c>
      <c r="AE35" s="27">
        <v>94550.490289299996</v>
      </c>
      <c r="AF35" s="27">
        <v>8415973.6329100002</v>
      </c>
      <c r="AG35" s="27">
        <v>94588.375155300004</v>
      </c>
      <c r="AH35" s="27">
        <v>6.8158054783499997E-3</v>
      </c>
      <c r="AI35" s="27">
        <v>86.917434401600005</v>
      </c>
      <c r="AJ35" s="27">
        <v>619.94063068299999</v>
      </c>
      <c r="AK35" s="27">
        <v>91.328641943899996</v>
      </c>
      <c r="AL35" s="27">
        <v>3.4888113839299999</v>
      </c>
      <c r="AM35" s="27">
        <v>250.784548578</v>
      </c>
      <c r="AN35" s="27">
        <v>33.966916975399997</v>
      </c>
      <c r="AO35" s="27">
        <v>964.51084476899996</v>
      </c>
      <c r="AP35" s="27">
        <v>237.012083762</v>
      </c>
      <c r="AQ35" s="27">
        <v>53.322322850299997</v>
      </c>
      <c r="AR35" s="27">
        <v>334.86495972</v>
      </c>
      <c r="AS35" s="27">
        <v>160.39120886500001</v>
      </c>
      <c r="AT35" s="27">
        <v>160.39634391999999</v>
      </c>
      <c r="AU35" s="27">
        <v>462.776097064</v>
      </c>
      <c r="AV35" s="27">
        <v>1.4050865290500001</v>
      </c>
      <c r="AW35" s="27">
        <v>1.54373221604</v>
      </c>
      <c r="AX35" s="27">
        <v>251.563005121</v>
      </c>
      <c r="AY35" s="27">
        <v>251.563539929</v>
      </c>
      <c r="AZ35" s="27">
        <v>251.559572175</v>
      </c>
      <c r="BA35" s="27">
        <v>189.10019600999999</v>
      </c>
      <c r="BB35" s="27">
        <v>189.10523434300001</v>
      </c>
      <c r="BC35" s="27">
        <v>9.5949266492600005E-4</v>
      </c>
      <c r="BD35" s="27">
        <v>9.4139546428799995E-5</v>
      </c>
      <c r="BE35" s="27">
        <v>9.4144973294599997E-5</v>
      </c>
      <c r="BF35" s="27">
        <v>9.5943032146600003E-4</v>
      </c>
      <c r="BG35" s="27">
        <v>269.398920723</v>
      </c>
      <c r="BH35" s="27">
        <v>269.38774923400001</v>
      </c>
      <c r="BI35" s="27">
        <v>0.15131772196900001</v>
      </c>
      <c r="BJ35" s="27">
        <v>274.287892602</v>
      </c>
      <c r="BK35" s="27">
        <v>7.0487545000600003</v>
      </c>
      <c r="BL35" s="27">
        <v>22.315176487999999</v>
      </c>
      <c r="BM35" s="27">
        <v>3.9891656486299998E-2</v>
      </c>
      <c r="BN35" s="27">
        <v>7.0918349489900001E-2</v>
      </c>
      <c r="BO35" s="27">
        <v>15.0872815441</v>
      </c>
      <c r="BP35" s="27">
        <v>0</v>
      </c>
      <c r="BQ35" s="27">
        <v>191.52260111699999</v>
      </c>
      <c r="BR35" s="27">
        <v>31.641761273099998</v>
      </c>
      <c r="BS35" s="27">
        <v>31.6413253905</v>
      </c>
      <c r="BT35" s="27">
        <v>351.35753672800001</v>
      </c>
      <c r="BU35" s="27">
        <v>351.35170218500002</v>
      </c>
      <c r="BV35" s="27">
        <v>3.2181075063100001E-2</v>
      </c>
      <c r="BW35" s="27">
        <v>5.4708202676399999E-3</v>
      </c>
      <c r="BX35" s="27">
        <v>2.6710501138400001E-2</v>
      </c>
      <c r="BY35" s="27">
        <v>30068.579146200002</v>
      </c>
      <c r="BZ35" s="27">
        <v>3336.8760776499998</v>
      </c>
      <c r="CA35" s="27">
        <v>3336.73824216</v>
      </c>
      <c r="CB35" s="27">
        <v>7540.9605035100003</v>
      </c>
      <c r="CC35" s="27">
        <v>33673.516661000001</v>
      </c>
      <c r="CD35" s="27">
        <v>30067.383783199999</v>
      </c>
      <c r="CE35" s="27">
        <v>502.00372492600002</v>
      </c>
      <c r="CF35" s="27">
        <v>5.7099297612099997</v>
      </c>
      <c r="CG35" s="27">
        <v>0.22987163380699999</v>
      </c>
      <c r="CH35" s="27">
        <v>0.76138803427799995</v>
      </c>
      <c r="CI35" s="27">
        <v>0.25889289099000001</v>
      </c>
      <c r="CJ35" s="27">
        <v>6.8156595371200003E-3</v>
      </c>
      <c r="CK35" s="27">
        <v>6.11140654101</v>
      </c>
      <c r="CL35" s="27">
        <v>1.46741605876</v>
      </c>
      <c r="CM35" s="27">
        <v>4440.1472829599998</v>
      </c>
      <c r="CN35" s="27">
        <v>8.4811675749200006</v>
      </c>
      <c r="CO35" s="27">
        <v>2.3787504069400001</v>
      </c>
      <c r="CP35" s="27">
        <v>703.72444663199997</v>
      </c>
      <c r="CQ35" s="27">
        <v>19.008545772600002</v>
      </c>
      <c r="CR35" s="27">
        <v>0</v>
      </c>
      <c r="CS35" s="27">
        <v>3.22050435372</v>
      </c>
      <c r="CT35" s="27">
        <v>8.1403139557199997E-6</v>
      </c>
      <c r="CU35" s="27">
        <v>0.62132087224200006</v>
      </c>
      <c r="CV35" s="27">
        <v>2065.4315521899998</v>
      </c>
      <c r="CW35" s="27">
        <v>64.125654640400001</v>
      </c>
      <c r="CX35" s="27">
        <v>23.4408040619</v>
      </c>
      <c r="CY35" s="27">
        <v>1361.07155618</v>
      </c>
      <c r="CZ35" s="27">
        <v>704.37010349900004</v>
      </c>
      <c r="DA35" s="27">
        <v>0.70331428220600001</v>
      </c>
      <c r="DB35" s="27">
        <v>0.110810008823</v>
      </c>
      <c r="DC35" s="27">
        <v>73.840068689600002</v>
      </c>
      <c r="DD35" s="27">
        <v>1.2136473197099999</v>
      </c>
      <c r="DE35" s="27">
        <v>84.904866614300005</v>
      </c>
      <c r="DF35" s="27">
        <v>10.9342047416</v>
      </c>
      <c r="DG35" s="27">
        <v>4.2601602637999996</v>
      </c>
      <c r="DH35" s="27">
        <v>406.307518039</v>
      </c>
      <c r="DI35" s="27">
        <v>13.3119160434</v>
      </c>
      <c r="DJ35" s="27">
        <v>61.242462881900003</v>
      </c>
      <c r="DK35" s="27">
        <v>4.0300757810699999</v>
      </c>
      <c r="DL35" s="27">
        <v>38.848610903199997</v>
      </c>
      <c r="DM35" s="27">
        <v>0.25084913599500003</v>
      </c>
      <c r="DN35" s="27">
        <v>1.7671715478700001</v>
      </c>
      <c r="DO35" s="27">
        <v>116.417775413</v>
      </c>
      <c r="DP35" s="27">
        <v>116.417818572</v>
      </c>
      <c r="DQ35" s="27">
        <v>8.9759621385300008</v>
      </c>
      <c r="DR35" s="27">
        <v>8.9754981439900003</v>
      </c>
      <c r="DS35" s="27">
        <v>2.0751006069</v>
      </c>
      <c r="DT35" s="27">
        <v>156.27174056300001</v>
      </c>
      <c r="DU35" s="27">
        <v>11331.897051100001</v>
      </c>
      <c r="DV35" s="27">
        <v>1104.7483244099999</v>
      </c>
      <c r="DW35" s="27">
        <v>842.69037474300001</v>
      </c>
      <c r="DX35" s="27">
        <v>842.70907984099995</v>
      </c>
      <c r="DY35" s="27">
        <v>184.820251227</v>
      </c>
      <c r="DZ35" s="27">
        <v>0</v>
      </c>
      <c r="EA35" s="27">
        <v>108.45830008</v>
      </c>
      <c r="EB35" s="27">
        <v>10574.8845442</v>
      </c>
      <c r="EC35" s="27">
        <v>1538.2678822600001</v>
      </c>
      <c r="ED35" s="27">
        <v>583.85127224500002</v>
      </c>
      <c r="EE35" s="27">
        <v>583.87040680200005</v>
      </c>
      <c r="EF35" s="40"/>
      <c r="EG35" s="40"/>
      <c r="EH35" s="40"/>
      <c r="EI35" s="40"/>
      <c r="EJ35" s="40"/>
      <c r="EK35" s="40"/>
      <c r="EL35" s="40"/>
      <c r="EM35" s="40"/>
      <c r="EN35" s="40"/>
      <c r="EO35" s="40"/>
    </row>
    <row r="36" spans="1:145" x14ac:dyDescent="0.3">
      <c r="A36" s="29" t="s">
        <v>35</v>
      </c>
      <c r="B36" s="27">
        <v>4.0050382121699997</v>
      </c>
      <c r="C36" s="27">
        <v>13.898480812200001</v>
      </c>
      <c r="D36" s="27">
        <v>139.316916617</v>
      </c>
      <c r="E36" s="27">
        <v>1137.3234090200001</v>
      </c>
      <c r="F36" s="27">
        <v>85.152468982599999</v>
      </c>
      <c r="G36" s="27">
        <v>85.152620234400004</v>
      </c>
      <c r="H36" s="27">
        <v>1137.31423382</v>
      </c>
      <c r="I36" s="27">
        <v>1137.31756458</v>
      </c>
      <c r="J36" s="27">
        <v>325.47665869000002</v>
      </c>
      <c r="K36" s="27">
        <v>3.6643363819900001</v>
      </c>
      <c r="L36" s="27">
        <v>0.28441682763800002</v>
      </c>
      <c r="M36" s="27">
        <v>1.4220793443E-2</v>
      </c>
      <c r="N36" s="27">
        <v>0.27019495538600002</v>
      </c>
      <c r="O36" s="27">
        <v>2466.1607619699998</v>
      </c>
      <c r="P36" s="27">
        <v>1.62105271956</v>
      </c>
      <c r="Q36" s="27">
        <v>2466.1652333799998</v>
      </c>
      <c r="R36" s="27">
        <v>1.2410727434</v>
      </c>
      <c r="S36" s="27">
        <v>0.79766062537899995</v>
      </c>
      <c r="T36" s="27">
        <v>2.6308070412400002</v>
      </c>
      <c r="U36" s="27">
        <v>0.731679291806</v>
      </c>
      <c r="V36" s="27">
        <v>4607.1199232299996</v>
      </c>
      <c r="W36" s="27">
        <v>346.84990679499998</v>
      </c>
      <c r="X36" s="27">
        <v>346.85773473400002</v>
      </c>
      <c r="Y36" s="27">
        <v>3400.5236828000002</v>
      </c>
      <c r="Z36" s="27">
        <v>3400.5247976800001</v>
      </c>
      <c r="AA36" s="27">
        <v>1.4857743748700001E-3</v>
      </c>
      <c r="AB36" s="27">
        <v>2.0800754480700001E-4</v>
      </c>
      <c r="AC36" s="27">
        <v>1.277758897E-3</v>
      </c>
      <c r="AD36" s="27">
        <v>1.2192647563100001</v>
      </c>
      <c r="AE36" s="27">
        <v>963438.42030100001</v>
      </c>
      <c r="AF36" s="27">
        <v>63079300.700300001</v>
      </c>
      <c r="AG36" s="27">
        <v>963824.049352</v>
      </c>
      <c r="AH36" s="27">
        <v>3.3025949825500001E-2</v>
      </c>
      <c r="AI36" s="27">
        <v>259.98288588100002</v>
      </c>
      <c r="AJ36" s="27">
        <v>1849.4058780299999</v>
      </c>
      <c r="AK36" s="27">
        <v>275.23925024300001</v>
      </c>
      <c r="AL36" s="27">
        <v>10.643987599100001</v>
      </c>
      <c r="AM36" s="27">
        <v>755.88872814499996</v>
      </c>
      <c r="AN36" s="27">
        <v>98.498102786600001</v>
      </c>
      <c r="AO36" s="27">
        <v>6669.6444928000001</v>
      </c>
      <c r="AP36" s="27">
        <v>1959.8709141899999</v>
      </c>
      <c r="AQ36" s="27">
        <v>708.08525434499995</v>
      </c>
      <c r="AR36" s="27">
        <v>2386.0635916599999</v>
      </c>
      <c r="AS36" s="27">
        <v>1522.8546955300001</v>
      </c>
      <c r="AT36" s="27">
        <v>1522.9031004000001</v>
      </c>
      <c r="AU36" s="27">
        <v>5122.8069548000003</v>
      </c>
      <c r="AV36" s="27">
        <v>6.7596032033900002</v>
      </c>
      <c r="AW36" s="27">
        <v>8.1828541716299998</v>
      </c>
      <c r="AX36" s="27">
        <v>1279.9132685500001</v>
      </c>
      <c r="AY36" s="27">
        <v>1279.9137612</v>
      </c>
      <c r="AZ36" s="27">
        <v>1279.8953280600001</v>
      </c>
      <c r="BA36" s="27">
        <v>1866.2880810700001</v>
      </c>
      <c r="BB36" s="27">
        <v>1866.33405767</v>
      </c>
      <c r="BC36" s="27">
        <v>1.27586343042E-2</v>
      </c>
      <c r="BD36" s="27">
        <v>1.1696880145999999E-3</v>
      </c>
      <c r="BE36" s="27">
        <v>1.16975397086E-3</v>
      </c>
      <c r="BF36" s="27">
        <v>1.2757870356199999E-2</v>
      </c>
      <c r="BG36" s="27">
        <v>1355.96564706</v>
      </c>
      <c r="BH36" s="27">
        <v>1355.9124946699999</v>
      </c>
      <c r="BI36" s="27">
        <v>1.0016077485499999</v>
      </c>
      <c r="BJ36" s="27">
        <v>2460.69250289</v>
      </c>
      <c r="BK36" s="27">
        <v>49.1479041495</v>
      </c>
      <c r="BL36" s="27">
        <v>77.082773902599996</v>
      </c>
      <c r="BM36" s="27">
        <v>0.35155783130599999</v>
      </c>
      <c r="BN36" s="27">
        <v>0.624991746194</v>
      </c>
      <c r="BO36" s="27">
        <v>145.94646801499999</v>
      </c>
      <c r="BP36" s="27">
        <v>0</v>
      </c>
      <c r="BQ36" s="27">
        <v>2037.1264496900001</v>
      </c>
      <c r="BR36" s="27">
        <v>185.60825416399999</v>
      </c>
      <c r="BS36" s="27">
        <v>185.605729862</v>
      </c>
      <c r="BT36" s="27">
        <v>3857.47173776</v>
      </c>
      <c r="BU36" s="27">
        <v>3857.4425127099998</v>
      </c>
      <c r="BV36" s="27">
        <v>0.227760093197</v>
      </c>
      <c r="BW36" s="27">
        <v>3.8719324382500003E-2</v>
      </c>
      <c r="BX36" s="27">
        <v>0.189041252843</v>
      </c>
      <c r="BY36" s="27">
        <v>151238.63287500001</v>
      </c>
      <c r="BZ36" s="27">
        <v>16901.103399200001</v>
      </c>
      <c r="CA36" s="27">
        <v>16900.421596699998</v>
      </c>
      <c r="CB36" s="27">
        <v>62765.142036600002</v>
      </c>
      <c r="CC36" s="27">
        <v>169488.93622599999</v>
      </c>
      <c r="CD36" s="27">
        <v>151232.576328</v>
      </c>
      <c r="CE36" s="27">
        <v>3775.45080087</v>
      </c>
      <c r="CF36" s="27">
        <v>30.921234573700001</v>
      </c>
      <c r="CG36" s="27">
        <v>1.2409627277699999</v>
      </c>
      <c r="CH36" s="27">
        <v>4.1517311995000004</v>
      </c>
      <c r="CI36" s="27">
        <v>1.2192751053799999</v>
      </c>
      <c r="CJ36" s="27">
        <v>3.3024852575399999E-2</v>
      </c>
      <c r="CK36" s="27">
        <v>35.476513602099999</v>
      </c>
      <c r="CL36" s="27">
        <v>7.2556315162500002</v>
      </c>
      <c r="CM36" s="27">
        <v>39130.289018800002</v>
      </c>
      <c r="CN36" s="27">
        <v>38.5351751635</v>
      </c>
      <c r="CO36" s="27">
        <v>8.0622835082400002</v>
      </c>
      <c r="CP36" s="27">
        <v>2337.44824642</v>
      </c>
      <c r="CQ36" s="27">
        <v>154.30473142899999</v>
      </c>
      <c r="CR36" s="27">
        <v>0</v>
      </c>
      <c r="CS36" s="27">
        <v>19.040867104</v>
      </c>
      <c r="CT36" s="27">
        <v>5.92194244421E-5</v>
      </c>
      <c r="CU36" s="27">
        <v>2.8383005260699998</v>
      </c>
      <c r="CV36" s="27">
        <v>11262.803904599999</v>
      </c>
      <c r="CW36" s="27">
        <v>575.89110146899998</v>
      </c>
      <c r="CX36" s="27">
        <v>197.44113073099999</v>
      </c>
      <c r="CY36" s="27">
        <v>5611.6325831100003</v>
      </c>
      <c r="CZ36" s="27">
        <v>5651.16385188</v>
      </c>
      <c r="DA36" s="27">
        <v>4.4497285119400001</v>
      </c>
      <c r="DB36" s="27">
        <v>0.97655029317300002</v>
      </c>
      <c r="DC36" s="27">
        <v>541.33772319000002</v>
      </c>
      <c r="DD36" s="27">
        <v>5.0347539718599998</v>
      </c>
      <c r="DE36" s="27">
        <v>406.47057408000001</v>
      </c>
      <c r="DF36" s="27">
        <v>56.044321945299998</v>
      </c>
      <c r="DG36" s="27">
        <v>15.9442782708</v>
      </c>
      <c r="DH36" s="27">
        <v>1877.11461162</v>
      </c>
      <c r="DI36" s="27">
        <v>75.115948524900006</v>
      </c>
      <c r="DJ36" s="27">
        <v>331.00683895700001</v>
      </c>
      <c r="DK36" s="27">
        <v>14.6621067356</v>
      </c>
      <c r="DL36" s="27">
        <v>139.965721492</v>
      </c>
      <c r="DM36" s="27">
        <v>1.37882553461</v>
      </c>
      <c r="DN36" s="27">
        <v>8.2103986785200007</v>
      </c>
      <c r="DO36" s="27">
        <v>1115.19240059</v>
      </c>
      <c r="DP36" s="27">
        <v>1115.19249894</v>
      </c>
      <c r="DQ36" s="27">
        <v>69.749185143999995</v>
      </c>
      <c r="DR36" s="27">
        <v>69.745798996700003</v>
      </c>
      <c r="DS36" s="27">
        <v>6.5446031976599999</v>
      </c>
      <c r="DT36" s="27">
        <v>1316.2792390899999</v>
      </c>
      <c r="DU36" s="27">
        <v>96133.7559779</v>
      </c>
      <c r="DV36" s="27">
        <v>10723.3201888</v>
      </c>
      <c r="DW36" s="27">
        <v>8385.5672344199993</v>
      </c>
      <c r="DX36" s="27">
        <v>8385.7564838500002</v>
      </c>
      <c r="DY36" s="27">
        <v>1834.840224</v>
      </c>
      <c r="DZ36" s="27">
        <v>0</v>
      </c>
      <c r="EA36" s="27">
        <v>941.08023810700001</v>
      </c>
      <c r="EB36" s="27">
        <v>91081.547622099999</v>
      </c>
      <c r="EC36" s="27">
        <v>14301.9900855</v>
      </c>
      <c r="ED36" s="27">
        <v>5589.5920898200002</v>
      </c>
      <c r="EE36" s="27">
        <v>5589.7706426499999</v>
      </c>
      <c r="EF36" s="40"/>
      <c r="EG36" s="40"/>
      <c r="EH36" s="40"/>
      <c r="EI36" s="40"/>
      <c r="EJ36" s="40"/>
      <c r="EK36" s="40"/>
      <c r="EL36" s="40"/>
      <c r="EM36" s="40"/>
      <c r="EN36" s="40"/>
      <c r="EO36" s="40"/>
    </row>
    <row r="37" spans="1:145" x14ac:dyDescent="0.3">
      <c r="A37" s="29" t="s">
        <v>36</v>
      </c>
      <c r="B37" s="27">
        <v>1.9737649103999999</v>
      </c>
      <c r="C37" s="27">
        <v>5.6554172305500003</v>
      </c>
      <c r="D37" s="27">
        <v>46.767834997599998</v>
      </c>
      <c r="E37" s="27">
        <v>445.92490156299999</v>
      </c>
      <c r="F37" s="27">
        <v>45.846859433100001</v>
      </c>
      <c r="G37" s="27">
        <v>45.846700799300002</v>
      </c>
      <c r="H37" s="27">
        <v>445.921317918</v>
      </c>
      <c r="I37" s="27">
        <v>445.92279067599998</v>
      </c>
      <c r="J37" s="27">
        <v>170.11458125199999</v>
      </c>
      <c r="K37" s="27">
        <v>1.8669042467900001</v>
      </c>
      <c r="L37" s="27">
        <v>0.120121768006</v>
      </c>
      <c r="M37" s="27">
        <v>6.0061360841099998E-3</v>
      </c>
      <c r="N37" s="27">
        <v>0.11411645917300001</v>
      </c>
      <c r="O37" s="27">
        <v>869.06981932400004</v>
      </c>
      <c r="P37" s="27">
        <v>0.909135951612</v>
      </c>
      <c r="Q37" s="27">
        <v>869.07204773900003</v>
      </c>
      <c r="R37" s="27">
        <v>0.49079429509</v>
      </c>
      <c r="S37" s="27">
        <v>0.28114387322000001</v>
      </c>
      <c r="T37" s="27">
        <v>0.79753262529299995</v>
      </c>
      <c r="U37" s="27">
        <v>0.23106961936600001</v>
      </c>
      <c r="V37" s="27">
        <v>2278.5767813799998</v>
      </c>
      <c r="W37" s="27">
        <v>120.89259531</v>
      </c>
      <c r="X37" s="27">
        <v>120.895177162</v>
      </c>
      <c r="Y37" s="27">
        <v>1532.9816826900001</v>
      </c>
      <c r="Z37" s="27">
        <v>1532.9825599400001</v>
      </c>
      <c r="AA37" s="27">
        <v>6.2548399073099998E-4</v>
      </c>
      <c r="AB37" s="27">
        <v>8.75686396659E-5</v>
      </c>
      <c r="AC37" s="27">
        <v>5.3791836018800005E-4</v>
      </c>
      <c r="AD37" s="27">
        <v>0.61311488786799995</v>
      </c>
      <c r="AE37" s="27">
        <v>359713.90647300001</v>
      </c>
      <c r="AF37" s="27">
        <v>31234217.588599999</v>
      </c>
      <c r="AG37" s="27">
        <v>359857.82348000002</v>
      </c>
      <c r="AH37" s="27">
        <v>1.4717356866700001E-2</v>
      </c>
      <c r="AI37" s="27">
        <v>188.43151106600001</v>
      </c>
      <c r="AJ37" s="27">
        <v>1298.0198569500001</v>
      </c>
      <c r="AK37" s="27">
        <v>209.37106205800001</v>
      </c>
      <c r="AL37" s="27">
        <v>8.1255187342599999</v>
      </c>
      <c r="AM37" s="27">
        <v>575.04547907200003</v>
      </c>
      <c r="AN37" s="27">
        <v>76.312008595199998</v>
      </c>
      <c r="AO37" s="27">
        <v>2651.0748919900002</v>
      </c>
      <c r="AP37" s="27">
        <v>692.38805292400002</v>
      </c>
      <c r="AQ37" s="27">
        <v>345.27475441399997</v>
      </c>
      <c r="AR37" s="27">
        <v>966.98322062399996</v>
      </c>
      <c r="AS37" s="27">
        <v>561.97780152799999</v>
      </c>
      <c r="AT37" s="27">
        <v>561.99571380999998</v>
      </c>
      <c r="AU37" s="27">
        <v>2121.9508029600001</v>
      </c>
      <c r="AV37" s="27">
        <v>3.5641589714499999</v>
      </c>
      <c r="AW37" s="27">
        <v>4.0468474920500004</v>
      </c>
      <c r="AX37" s="27">
        <v>662.85638284499998</v>
      </c>
      <c r="AY37" s="27">
        <v>662.85595160100002</v>
      </c>
      <c r="AZ37" s="27">
        <v>662.84728883299999</v>
      </c>
      <c r="BA37" s="27">
        <v>737.11252899299996</v>
      </c>
      <c r="BB37" s="27">
        <v>737.13033210699996</v>
      </c>
      <c r="BC37" s="27">
        <v>5.0017353520700001E-3</v>
      </c>
      <c r="BD37" s="27">
        <v>4.6905082563899998E-4</v>
      </c>
      <c r="BE37" s="27">
        <v>4.6906522953600003E-4</v>
      </c>
      <c r="BF37" s="27">
        <v>5.0014227029899997E-3</v>
      </c>
      <c r="BG37" s="27">
        <v>735.36239723400001</v>
      </c>
      <c r="BH37" s="27">
        <v>735.33291674099996</v>
      </c>
      <c r="BI37" s="27">
        <v>0.30963240413699999</v>
      </c>
      <c r="BJ37" s="27">
        <v>1034.20482459</v>
      </c>
      <c r="BK37" s="27">
        <v>19.942296812399999</v>
      </c>
      <c r="BL37" s="27">
        <v>54.860084262599997</v>
      </c>
      <c r="BM37" s="27">
        <v>0.17199463839699999</v>
      </c>
      <c r="BN37" s="27">
        <v>0.30576749379500001</v>
      </c>
      <c r="BO37" s="27">
        <v>44.957238658100003</v>
      </c>
      <c r="BP37" s="27">
        <v>0</v>
      </c>
      <c r="BQ37" s="27">
        <v>766.45638299200004</v>
      </c>
      <c r="BR37" s="27">
        <v>85.306006224300006</v>
      </c>
      <c r="BS37" s="27">
        <v>85.304291291599995</v>
      </c>
      <c r="BT37" s="27">
        <v>1559.50119339</v>
      </c>
      <c r="BU37" s="27">
        <v>1559.48881499</v>
      </c>
      <c r="BV37" s="27">
        <v>0.112909295785</v>
      </c>
      <c r="BW37" s="27">
        <v>1.91945133747E-2</v>
      </c>
      <c r="BX37" s="27">
        <v>9.3714023786300005E-2</v>
      </c>
      <c r="BY37" s="27">
        <v>81856.227308100002</v>
      </c>
      <c r="BZ37" s="27">
        <v>9328.7048142299991</v>
      </c>
      <c r="CA37" s="27">
        <v>9328.34293626</v>
      </c>
      <c r="CB37" s="27">
        <v>25089.990452800001</v>
      </c>
      <c r="CC37" s="27">
        <v>91916.638936200005</v>
      </c>
      <c r="CD37" s="27">
        <v>81852.934223699995</v>
      </c>
      <c r="CE37" s="27">
        <v>1475.7162974299999</v>
      </c>
      <c r="CF37" s="27">
        <v>14.9354520495</v>
      </c>
      <c r="CG37" s="27">
        <v>0.49075215873900002</v>
      </c>
      <c r="CH37" s="27">
        <v>1.7308772001599999</v>
      </c>
      <c r="CI37" s="27">
        <v>0.61311152520500001</v>
      </c>
      <c r="CJ37" s="27">
        <v>1.47168917345E-2</v>
      </c>
      <c r="CK37" s="27">
        <v>16.037566888800001</v>
      </c>
      <c r="CL37" s="27">
        <v>3.7396202332200001</v>
      </c>
      <c r="CM37" s="27">
        <v>15938.403341200001</v>
      </c>
      <c r="CN37" s="27">
        <v>20.2642457617</v>
      </c>
      <c r="CO37" s="27">
        <v>5.5225807281000003</v>
      </c>
      <c r="CP37" s="27">
        <v>1433.9875958099999</v>
      </c>
      <c r="CQ37" s="27">
        <v>74.139213224200006</v>
      </c>
      <c r="CR37" s="27">
        <v>0</v>
      </c>
      <c r="CS37" s="27">
        <v>8.6201633420900006</v>
      </c>
      <c r="CT37" s="27">
        <v>2.94840635618E-5</v>
      </c>
      <c r="CU37" s="27">
        <v>1.62514575063</v>
      </c>
      <c r="CV37" s="27">
        <v>5889.4007087600003</v>
      </c>
      <c r="CW37" s="27">
        <v>284.82242193100001</v>
      </c>
      <c r="CX37" s="27">
        <v>94.552731742500001</v>
      </c>
      <c r="CY37" s="27">
        <v>3099.2910300200001</v>
      </c>
      <c r="CZ37" s="27">
        <v>2790.1131040499999</v>
      </c>
      <c r="DA37" s="27">
        <v>2.1278342352999999</v>
      </c>
      <c r="DB37" s="27">
        <v>0.47776248413700001</v>
      </c>
      <c r="DC37" s="27">
        <v>269.19464402400001</v>
      </c>
      <c r="DD37" s="27">
        <v>3.2070576764399998</v>
      </c>
      <c r="DE37" s="27">
        <v>203.98111954000001</v>
      </c>
      <c r="DF37" s="27">
        <v>26.900148871199999</v>
      </c>
      <c r="DG37" s="27">
        <v>9.7270691192599994</v>
      </c>
      <c r="DH37" s="27">
        <v>945.10947275299998</v>
      </c>
      <c r="DI37" s="27">
        <v>35.830910929399998</v>
      </c>
      <c r="DJ37" s="27">
        <v>174.704958731</v>
      </c>
      <c r="DK37" s="27">
        <v>9.4878590881400005</v>
      </c>
      <c r="DL37" s="27">
        <v>89.165599939499998</v>
      </c>
      <c r="DM37" s="27">
        <v>0.73123493526200001</v>
      </c>
      <c r="DN37" s="27">
        <v>4.4457114725100002</v>
      </c>
      <c r="DO37" s="27">
        <v>503.36914489899999</v>
      </c>
      <c r="DP37" s="27">
        <v>503.36893536299999</v>
      </c>
      <c r="DQ37" s="27">
        <v>25.220953532900001</v>
      </c>
      <c r="DR37" s="27">
        <v>25.2197438854</v>
      </c>
      <c r="DS37" s="27">
        <v>5.0226975224699997</v>
      </c>
      <c r="DT37" s="27">
        <v>630.36244139099995</v>
      </c>
      <c r="DU37" s="27">
        <v>38409.875740700001</v>
      </c>
      <c r="DV37" s="27">
        <v>4137.4337320300001</v>
      </c>
      <c r="DW37" s="27">
        <v>3283.80578105</v>
      </c>
      <c r="DX37" s="27">
        <v>3283.8794978300002</v>
      </c>
      <c r="DY37" s="27">
        <v>730.22030391400006</v>
      </c>
      <c r="DZ37" s="27">
        <v>0</v>
      </c>
      <c r="EA37" s="27">
        <v>393.64977976</v>
      </c>
      <c r="EB37" s="27">
        <v>36244.709433299999</v>
      </c>
      <c r="EC37" s="27">
        <v>5244.97339818</v>
      </c>
      <c r="ED37" s="27">
        <v>2060.7540651300001</v>
      </c>
      <c r="EE37" s="27">
        <v>2060.8182364999998</v>
      </c>
      <c r="EF37" s="40"/>
      <c r="EG37" s="40"/>
      <c r="EH37" s="40"/>
      <c r="EI37" s="40"/>
      <c r="EJ37" s="40"/>
      <c r="EK37" s="40"/>
      <c r="EL37" s="40"/>
      <c r="EM37" s="40"/>
      <c r="EN37" s="40"/>
      <c r="EO37" s="40"/>
    </row>
    <row r="38" spans="1:145" x14ac:dyDescent="0.3">
      <c r="A38" s="29" t="s">
        <v>37</v>
      </c>
      <c r="B38" s="27">
        <v>1.3398785283100001</v>
      </c>
      <c r="C38" s="27">
        <v>4.7941693475399996</v>
      </c>
      <c r="D38" s="27">
        <v>40.822894954600002</v>
      </c>
      <c r="E38" s="27">
        <v>370.092331817</v>
      </c>
      <c r="F38" s="27">
        <v>28.1661639067</v>
      </c>
      <c r="G38" s="27">
        <v>28.1662281742</v>
      </c>
      <c r="H38" s="27">
        <v>370.08788131</v>
      </c>
      <c r="I38" s="27">
        <v>370.08895976100001</v>
      </c>
      <c r="J38" s="27">
        <v>112.93789753900001</v>
      </c>
      <c r="K38" s="27">
        <v>1.2053545993999999</v>
      </c>
      <c r="L38" s="27">
        <v>8.2937031746899995E-2</v>
      </c>
      <c r="M38" s="27">
        <v>4.1468627341899999E-3</v>
      </c>
      <c r="N38" s="27">
        <v>7.8790399646000001E-2</v>
      </c>
      <c r="O38" s="27">
        <v>889.646470185</v>
      </c>
      <c r="P38" s="27">
        <v>0.49137033961999999</v>
      </c>
      <c r="Q38" s="27">
        <v>889.64862580099998</v>
      </c>
      <c r="R38" s="27">
        <v>0.38439301319199998</v>
      </c>
      <c r="S38" s="27">
        <v>0.259935345599</v>
      </c>
      <c r="T38" s="27">
        <v>0.84014208286199998</v>
      </c>
      <c r="U38" s="27">
        <v>0.24217666580800001</v>
      </c>
      <c r="V38" s="27">
        <v>1382.8391273300001</v>
      </c>
      <c r="W38" s="27">
        <v>120.89217202499999</v>
      </c>
      <c r="X38" s="27">
        <v>120.89475062699999</v>
      </c>
      <c r="Y38" s="27">
        <v>1122.3081928399999</v>
      </c>
      <c r="Z38" s="27">
        <v>1122.30849225</v>
      </c>
      <c r="AA38" s="27">
        <v>4.3194223268699998E-4</v>
      </c>
      <c r="AB38" s="27">
        <v>6.04724026641E-5</v>
      </c>
      <c r="AC38" s="27">
        <v>3.7147450325E-4</v>
      </c>
      <c r="AD38" s="27">
        <v>0.37965024363200001</v>
      </c>
      <c r="AE38" s="27">
        <v>326245.13529399998</v>
      </c>
      <c r="AF38" s="27">
        <v>19088950.788699999</v>
      </c>
      <c r="AG38" s="27">
        <v>326375.69124700001</v>
      </c>
      <c r="AH38" s="27">
        <v>1.0036478789E-2</v>
      </c>
      <c r="AI38" s="27">
        <v>70.307763228100001</v>
      </c>
      <c r="AJ38" s="27">
        <v>490.70920640399999</v>
      </c>
      <c r="AK38" s="27">
        <v>74.593577820799993</v>
      </c>
      <c r="AL38" s="27">
        <v>2.8416939881099998</v>
      </c>
      <c r="AM38" s="27">
        <v>204.92384009700001</v>
      </c>
      <c r="AN38" s="27">
        <v>35.441585725700001</v>
      </c>
      <c r="AO38" s="27">
        <v>2169.7183085400002</v>
      </c>
      <c r="AP38" s="27">
        <v>673.594326432</v>
      </c>
      <c r="AQ38" s="27">
        <v>364.64719944500001</v>
      </c>
      <c r="AR38" s="27">
        <v>867.89756518399997</v>
      </c>
      <c r="AS38" s="27">
        <v>582.51187496199998</v>
      </c>
      <c r="AT38" s="27">
        <v>582.53078250999999</v>
      </c>
      <c r="AU38" s="27">
        <v>2081.86431158</v>
      </c>
      <c r="AV38" s="27">
        <v>2.1837060694299999</v>
      </c>
      <c r="AW38" s="27">
        <v>2.7202977380800002</v>
      </c>
      <c r="AX38" s="27">
        <v>437.394729052</v>
      </c>
      <c r="AY38" s="27">
        <v>437.39445641399999</v>
      </c>
      <c r="AZ38" s="27">
        <v>437.388395887</v>
      </c>
      <c r="BA38" s="27">
        <v>733.992746947</v>
      </c>
      <c r="BB38" s="27">
        <v>734.01131892299998</v>
      </c>
      <c r="BC38" s="27">
        <v>3.6947617921399998E-3</v>
      </c>
      <c r="BD38" s="27">
        <v>3.3942546768900002E-4</v>
      </c>
      <c r="BE38" s="27">
        <v>3.3944558222799998E-4</v>
      </c>
      <c r="BF38" s="27">
        <v>3.6945327117200001E-3</v>
      </c>
      <c r="BG38" s="27">
        <v>499.36628391400001</v>
      </c>
      <c r="BH38" s="27">
        <v>499.346438401</v>
      </c>
      <c r="BI38" s="27">
        <v>0.31915105552700002</v>
      </c>
      <c r="BJ38" s="27">
        <v>976.62391596700002</v>
      </c>
      <c r="BK38" s="27">
        <v>14.533781384899999</v>
      </c>
      <c r="BL38" s="27">
        <v>24.0386175702</v>
      </c>
      <c r="BM38" s="27">
        <v>0.104924445201</v>
      </c>
      <c r="BN38" s="27">
        <v>0.18653225387200001</v>
      </c>
      <c r="BO38" s="27">
        <v>39.542770382599997</v>
      </c>
      <c r="BP38" s="27">
        <v>0</v>
      </c>
      <c r="BQ38" s="27">
        <v>889.11564384300004</v>
      </c>
      <c r="BR38" s="27">
        <v>63.308743722999999</v>
      </c>
      <c r="BS38" s="27">
        <v>63.307811659199999</v>
      </c>
      <c r="BT38" s="27">
        <v>1286.72826362</v>
      </c>
      <c r="BU38" s="27">
        <v>1286.7235579400001</v>
      </c>
      <c r="BV38" s="27">
        <v>6.6422973227600005E-2</v>
      </c>
      <c r="BW38" s="27">
        <v>1.1291873235199999E-2</v>
      </c>
      <c r="BX38" s="27">
        <v>5.51308972966E-2</v>
      </c>
      <c r="BY38" s="27">
        <v>55963.778794799997</v>
      </c>
      <c r="BZ38" s="27">
        <v>5957.6416839599997</v>
      </c>
      <c r="CA38" s="27">
        <v>5957.4035578599996</v>
      </c>
      <c r="CB38" s="27">
        <v>23659.8298655</v>
      </c>
      <c r="CC38" s="27">
        <v>62418.294049600001</v>
      </c>
      <c r="CD38" s="27">
        <v>55961.524201799999</v>
      </c>
      <c r="CE38" s="27">
        <v>1317.4860289999999</v>
      </c>
      <c r="CF38" s="27">
        <v>10.2744600218</v>
      </c>
      <c r="CG38" s="27">
        <v>0.384359543438</v>
      </c>
      <c r="CH38" s="27">
        <v>1.31255239467</v>
      </c>
      <c r="CI38" s="27">
        <v>0.37965303562199998</v>
      </c>
      <c r="CJ38" s="27">
        <v>1.0036148584400001E-2</v>
      </c>
      <c r="CK38" s="27">
        <v>11.878093918199999</v>
      </c>
      <c r="CL38" s="27">
        <v>2.1832494145100001</v>
      </c>
      <c r="CM38" s="27">
        <v>15385.9557876</v>
      </c>
      <c r="CN38" s="27">
        <v>11.482361257999999</v>
      </c>
      <c r="CO38" s="27">
        <v>2.2410897434599999</v>
      </c>
      <c r="CP38" s="27">
        <v>645.45483340099997</v>
      </c>
      <c r="CQ38" s="27">
        <v>46.669281347099997</v>
      </c>
      <c r="CR38" s="27">
        <v>0</v>
      </c>
      <c r="CS38" s="27">
        <v>6.4389498469699999</v>
      </c>
      <c r="CT38" s="27">
        <v>1.7566441041200002E-5</v>
      </c>
      <c r="CU38" s="27">
        <v>0.82998176368900001</v>
      </c>
      <c r="CV38" s="27">
        <v>3328.00310369</v>
      </c>
      <c r="CW38" s="27">
        <v>172.854772865</v>
      </c>
      <c r="CX38" s="27">
        <v>59.880767740499998</v>
      </c>
      <c r="CY38" s="27">
        <v>1631.4167726400001</v>
      </c>
      <c r="CZ38" s="27">
        <v>1696.5897989299999</v>
      </c>
      <c r="DA38" s="27">
        <v>1.35876037854</v>
      </c>
      <c r="DB38" s="27">
        <v>0.29145661043999999</v>
      </c>
      <c r="DC38" s="27">
        <v>162.38519022700001</v>
      </c>
      <c r="DD38" s="27">
        <v>1.5133749830200001</v>
      </c>
      <c r="DE38" s="27">
        <v>121.62313258</v>
      </c>
      <c r="DF38" s="27">
        <v>16.966530822700001</v>
      </c>
      <c r="DG38" s="27">
        <v>4.5366756758599998</v>
      </c>
      <c r="DH38" s="27">
        <v>561.12504180500002</v>
      </c>
      <c r="DI38" s="27">
        <v>25.872105544099998</v>
      </c>
      <c r="DJ38" s="27">
        <v>120.34599597</v>
      </c>
      <c r="DK38" s="27">
        <v>4.1580170759000001</v>
      </c>
      <c r="DL38" s="27">
        <v>48.242043182800003</v>
      </c>
      <c r="DM38" s="27">
        <v>0.41095039699399999</v>
      </c>
      <c r="DN38" s="27">
        <v>2.6283019480499998</v>
      </c>
      <c r="DO38" s="27">
        <v>335.335455276</v>
      </c>
      <c r="DP38" s="27">
        <v>335.335613362</v>
      </c>
      <c r="DQ38" s="27">
        <v>23.9373175731</v>
      </c>
      <c r="DR38" s="27">
        <v>23.9360668554</v>
      </c>
      <c r="DS38" s="27">
        <v>1.9621139322600001</v>
      </c>
      <c r="DT38" s="27">
        <v>399.20554484899998</v>
      </c>
      <c r="DU38" s="27">
        <v>36391.097257300004</v>
      </c>
      <c r="DV38" s="27">
        <v>4211.0738496900003</v>
      </c>
      <c r="DW38" s="27">
        <v>3362.7258757300001</v>
      </c>
      <c r="DX38" s="27">
        <v>3362.7975913</v>
      </c>
      <c r="DY38" s="27">
        <v>744.53529174699997</v>
      </c>
      <c r="DZ38" s="27">
        <v>0</v>
      </c>
      <c r="EA38" s="27">
        <v>365.98387978</v>
      </c>
      <c r="EB38" s="27">
        <v>34756.099865299999</v>
      </c>
      <c r="EC38" s="27">
        <v>5435.9578323300002</v>
      </c>
      <c r="ED38" s="27">
        <v>2143.8997716899999</v>
      </c>
      <c r="EE38" s="27">
        <v>2143.9698497999998</v>
      </c>
      <c r="EF38" s="40"/>
      <c r="EG38" s="40"/>
      <c r="EH38" s="40"/>
      <c r="EI38" s="40"/>
      <c r="EJ38" s="40"/>
      <c r="EK38" s="40"/>
      <c r="EL38" s="40"/>
      <c r="EM38" s="40"/>
      <c r="EN38" s="40"/>
      <c r="EO38" s="40"/>
    </row>
    <row r="39" spans="1:145" x14ac:dyDescent="0.3">
      <c r="A39" s="29" t="s">
        <v>129</v>
      </c>
      <c r="B39" s="27">
        <v>4.7200710023900001</v>
      </c>
      <c r="C39" s="27">
        <v>14.8197894757</v>
      </c>
      <c r="D39" s="27">
        <v>132.01844948600001</v>
      </c>
      <c r="E39" s="27">
        <v>1228.52455083</v>
      </c>
      <c r="F39" s="27">
        <v>110.467629309</v>
      </c>
      <c r="G39" s="27">
        <v>110.467593659</v>
      </c>
      <c r="H39" s="27">
        <v>1228.51470012</v>
      </c>
      <c r="I39" s="27">
        <v>1228.51828965</v>
      </c>
      <c r="J39" s="27">
        <v>405.30968635699998</v>
      </c>
      <c r="K39" s="27">
        <v>4.2748214873899997</v>
      </c>
      <c r="L39" s="27">
        <v>0.25122365670199998</v>
      </c>
      <c r="M39" s="27">
        <v>1.2561190864299999E-2</v>
      </c>
      <c r="N39" s="27">
        <v>0.238662583825</v>
      </c>
      <c r="O39" s="27">
        <v>2364.9616866599999</v>
      </c>
      <c r="P39" s="27">
        <v>1.8542602907600001</v>
      </c>
      <c r="Q39" s="27">
        <v>2364.9660531</v>
      </c>
      <c r="R39" s="27">
        <v>1.3360335457800001</v>
      </c>
      <c r="S39" s="27">
        <v>0.82650147581</v>
      </c>
      <c r="T39" s="27">
        <v>2.7808275347999998</v>
      </c>
      <c r="U39" s="27">
        <v>0.74978967291099996</v>
      </c>
      <c r="V39" s="27">
        <v>2894.1995641600001</v>
      </c>
      <c r="W39" s="27">
        <v>401.57162297899998</v>
      </c>
      <c r="X39" s="27">
        <v>401.58144363999997</v>
      </c>
      <c r="Y39" s="27">
        <v>4145.5669414100003</v>
      </c>
      <c r="Z39" s="27">
        <v>4145.5699021299997</v>
      </c>
      <c r="AA39" s="27">
        <v>1.31518365816E-3</v>
      </c>
      <c r="AB39" s="27">
        <v>1.84125371891E-4</v>
      </c>
      <c r="AC39" s="27">
        <v>1.13105424752E-3</v>
      </c>
      <c r="AD39" s="27">
        <v>1.33749427154</v>
      </c>
      <c r="AE39" s="27">
        <v>858988.07754299999</v>
      </c>
      <c r="AF39" s="27">
        <v>56826748.370099999</v>
      </c>
      <c r="AG39" s="27">
        <v>859332.08199199999</v>
      </c>
      <c r="AH39" s="27">
        <v>3.59696578813E-2</v>
      </c>
      <c r="AI39" s="27">
        <v>309.55047385500001</v>
      </c>
      <c r="AJ39" s="27">
        <v>2153.81713128</v>
      </c>
      <c r="AK39" s="27">
        <v>337.25575364999997</v>
      </c>
      <c r="AL39" s="27">
        <v>14.5459471559</v>
      </c>
      <c r="AM39" s="27">
        <v>927.96573972099998</v>
      </c>
      <c r="AN39" s="27">
        <v>126.106505184</v>
      </c>
      <c r="AO39" s="27">
        <v>6896.0010918899998</v>
      </c>
      <c r="AP39" s="27">
        <v>1947.6538604</v>
      </c>
      <c r="AQ39" s="27">
        <v>649.41571725699998</v>
      </c>
      <c r="AR39" s="27">
        <v>2569.1610342600002</v>
      </c>
      <c r="AS39" s="27">
        <v>1480.07251572</v>
      </c>
      <c r="AT39" s="27">
        <v>1480.1217293300001</v>
      </c>
      <c r="AU39" s="27">
        <v>4840.9944222599997</v>
      </c>
      <c r="AV39" s="27">
        <v>7.8045137117400003</v>
      </c>
      <c r="AW39" s="27">
        <v>9.4823463562899999</v>
      </c>
      <c r="AX39" s="27">
        <v>1639.49799115</v>
      </c>
      <c r="AY39" s="27">
        <v>1639.4992088500001</v>
      </c>
      <c r="AZ39" s="27">
        <v>1639.47545788</v>
      </c>
      <c r="BA39" s="27">
        <v>1829.07261915</v>
      </c>
      <c r="BB39" s="27">
        <v>1829.1193226400001</v>
      </c>
      <c r="BC39" s="27">
        <v>1.0814673608400001E-2</v>
      </c>
      <c r="BD39" s="27">
        <v>1.00381731622E-3</v>
      </c>
      <c r="BE39" s="27">
        <v>1.0038737298600001E-3</v>
      </c>
      <c r="BF39" s="27">
        <v>1.08140628703E-2</v>
      </c>
      <c r="BG39" s="27">
        <v>1541.5631289099999</v>
      </c>
      <c r="BH39" s="27">
        <v>1541.50449043</v>
      </c>
      <c r="BI39" s="27">
        <v>1.05950341987</v>
      </c>
      <c r="BJ39" s="27">
        <v>2533.1662345200002</v>
      </c>
      <c r="BK39" s="27">
        <v>47.1360798917</v>
      </c>
      <c r="BL39" s="27">
        <v>112.855913039</v>
      </c>
      <c r="BM39" s="27">
        <v>0.24242839366400001</v>
      </c>
      <c r="BN39" s="27">
        <v>0.43098405977199999</v>
      </c>
      <c r="BO39" s="27">
        <v>123.90154416199999</v>
      </c>
      <c r="BP39" s="27">
        <v>0</v>
      </c>
      <c r="BQ39" s="27">
        <v>2280.0283829199998</v>
      </c>
      <c r="BR39" s="27">
        <v>215.467086013</v>
      </c>
      <c r="BS39" s="27">
        <v>215.46414165100001</v>
      </c>
      <c r="BT39" s="27">
        <v>3591.2823389300002</v>
      </c>
      <c r="BU39" s="27">
        <v>3591.2498564500002</v>
      </c>
      <c r="BV39" s="27">
        <v>0.22598747603700001</v>
      </c>
      <c r="BW39" s="27">
        <v>3.8417841694300001E-2</v>
      </c>
      <c r="BX39" s="27">
        <v>0.187569290025</v>
      </c>
      <c r="BY39" s="27">
        <v>172731.71010200001</v>
      </c>
      <c r="BZ39" s="27">
        <v>18422.1146462</v>
      </c>
      <c r="CA39" s="27">
        <v>18421.387979700001</v>
      </c>
      <c r="CB39" s="27">
        <v>63626.147411400001</v>
      </c>
      <c r="CC39" s="27">
        <v>192687.665419</v>
      </c>
      <c r="CD39" s="27">
        <v>172724.77537600001</v>
      </c>
      <c r="CE39" s="27">
        <v>3883.1701091300001</v>
      </c>
      <c r="CF39" s="27">
        <v>34.985781403200001</v>
      </c>
      <c r="CG39" s="27">
        <v>1.33591759303</v>
      </c>
      <c r="CH39" s="27">
        <v>4.4897667692800001</v>
      </c>
      <c r="CI39" s="27">
        <v>1.3375052949299999</v>
      </c>
      <c r="CJ39" s="27">
        <v>3.5968512759899998E-2</v>
      </c>
      <c r="CK39" s="27">
        <v>39.607220751100002</v>
      </c>
      <c r="CL39" s="27">
        <v>7.5491867842799998</v>
      </c>
      <c r="CM39" s="27">
        <v>39419.165521900002</v>
      </c>
      <c r="CN39" s="27">
        <v>41.908013976299998</v>
      </c>
      <c r="CO39" s="27">
        <v>9.7052045644400007</v>
      </c>
      <c r="CP39" s="27">
        <v>2693.0326705100001</v>
      </c>
      <c r="CQ39" s="27">
        <v>110.187377781</v>
      </c>
      <c r="CR39" s="27">
        <v>0</v>
      </c>
      <c r="CS39" s="27">
        <v>21.1905641323</v>
      </c>
      <c r="CT39" s="27">
        <v>5.7568204458900001E-5</v>
      </c>
      <c r="CU39" s="27">
        <v>3.3858175724000001</v>
      </c>
      <c r="CV39" s="27">
        <v>10124.940888700001</v>
      </c>
      <c r="CW39" s="27">
        <v>361.77525783200002</v>
      </c>
      <c r="CX39" s="27">
        <v>172.732070537</v>
      </c>
      <c r="CY39" s="27">
        <v>6049.1508732900002</v>
      </c>
      <c r="CZ39" s="27">
        <v>4075.7796702800001</v>
      </c>
      <c r="DA39" s="27">
        <v>4.2028857176000001</v>
      </c>
      <c r="DB39" s="27">
        <v>0.67341234621199997</v>
      </c>
      <c r="DC39" s="27">
        <v>402.956315679</v>
      </c>
      <c r="DD39" s="27">
        <v>5.5491434908399997</v>
      </c>
      <c r="DE39" s="27">
        <v>438.84121387800002</v>
      </c>
      <c r="DF39" s="27">
        <v>62.073006273799997</v>
      </c>
      <c r="DG39" s="27">
        <v>20.118651052899999</v>
      </c>
      <c r="DH39" s="27">
        <v>2065.5409900899999</v>
      </c>
      <c r="DI39" s="27">
        <v>88.504602176500001</v>
      </c>
      <c r="DJ39" s="27">
        <v>401.83547649500002</v>
      </c>
      <c r="DK39" s="27">
        <v>16.6363100489</v>
      </c>
      <c r="DL39" s="27">
        <v>165.725217267</v>
      </c>
      <c r="DM39" s="27">
        <v>1.24936012078</v>
      </c>
      <c r="DN39" s="27">
        <v>9.5140645901200003</v>
      </c>
      <c r="DO39" s="27">
        <v>943.92191749000006</v>
      </c>
      <c r="DP39" s="27">
        <v>943.92342363499995</v>
      </c>
      <c r="DQ39" s="27">
        <v>69.087838994699993</v>
      </c>
      <c r="DR39" s="27">
        <v>69.084444270800006</v>
      </c>
      <c r="DS39" s="27">
        <v>9.9918417303799991</v>
      </c>
      <c r="DT39" s="27">
        <v>1151.54988811</v>
      </c>
      <c r="DU39" s="27">
        <v>97432.997531800007</v>
      </c>
      <c r="DV39" s="27">
        <v>10450.845481300001</v>
      </c>
      <c r="DW39" s="27">
        <v>8172.4684710000001</v>
      </c>
      <c r="DX39" s="27">
        <v>8172.6479727699998</v>
      </c>
      <c r="DY39" s="27">
        <v>1792.67290682</v>
      </c>
      <c r="DZ39" s="27">
        <v>0</v>
      </c>
      <c r="EA39" s="27">
        <v>942.30815791700002</v>
      </c>
      <c r="EB39" s="27">
        <v>91744.747342999995</v>
      </c>
      <c r="EC39" s="27">
        <v>14031.305867200001</v>
      </c>
      <c r="ED39" s="27">
        <v>5427.6335612299999</v>
      </c>
      <c r="EE39" s="27">
        <v>5427.8114837399999</v>
      </c>
      <c r="EF39" s="40"/>
      <c r="EG39" s="40"/>
      <c r="EH39" s="40"/>
      <c r="EI39" s="40"/>
      <c r="EJ39" s="40"/>
      <c r="EK39" s="40"/>
      <c r="EL39" s="40"/>
      <c r="EM39" s="40"/>
      <c r="EN39" s="40"/>
      <c r="EO39" s="40"/>
    </row>
    <row r="40" spans="1:145" x14ac:dyDescent="0.3">
      <c r="A40" s="29" t="s">
        <v>39</v>
      </c>
      <c r="B40" s="27">
        <v>0.34359201147599999</v>
      </c>
      <c r="C40" s="27">
        <v>1.0360503856500001</v>
      </c>
      <c r="D40" s="27">
        <v>9.4775291126799992</v>
      </c>
      <c r="E40" s="27">
        <v>83.858339455600003</v>
      </c>
      <c r="F40" s="27">
        <v>7.9058208176799996</v>
      </c>
      <c r="G40" s="27">
        <v>7.9058866722100003</v>
      </c>
      <c r="H40" s="27">
        <v>83.857496639499999</v>
      </c>
      <c r="I40" s="27">
        <v>83.857757829199997</v>
      </c>
      <c r="J40" s="27">
        <v>28.743972127199999</v>
      </c>
      <c r="K40" s="27">
        <v>0.328572229208</v>
      </c>
      <c r="L40" s="27">
        <v>1.8780936544099999E-2</v>
      </c>
      <c r="M40" s="27">
        <v>9.3904982787900001E-4</v>
      </c>
      <c r="N40" s="27">
        <v>1.78419447621E-2</v>
      </c>
      <c r="O40" s="27">
        <v>172.42921885300001</v>
      </c>
      <c r="P40" s="27">
        <v>0.17191928576099999</v>
      </c>
      <c r="Q40" s="27">
        <v>172.430506958</v>
      </c>
      <c r="R40" s="27">
        <v>0.114366871698</v>
      </c>
      <c r="S40" s="27">
        <v>6.4559973786099997E-2</v>
      </c>
      <c r="T40" s="27">
        <v>0.214198268021</v>
      </c>
      <c r="U40" s="27">
        <v>5.5596440871599997E-2</v>
      </c>
      <c r="V40" s="27">
        <v>372.82458548</v>
      </c>
      <c r="W40" s="27">
        <v>29.0267240672</v>
      </c>
      <c r="X40" s="27">
        <v>29.027560806899999</v>
      </c>
      <c r="Y40" s="27">
        <v>236.51799947500001</v>
      </c>
      <c r="Z40" s="27">
        <v>236.51791570399999</v>
      </c>
      <c r="AA40" s="27">
        <v>9.8750459584999995E-5</v>
      </c>
      <c r="AB40" s="27">
        <v>1.38251879372E-5</v>
      </c>
      <c r="AC40" s="27">
        <v>8.49257196448E-5</v>
      </c>
      <c r="AD40" s="27">
        <v>0.119454013863</v>
      </c>
      <c r="AE40" s="27">
        <v>57404.106845100003</v>
      </c>
      <c r="AF40" s="27">
        <v>4510248.0498400005</v>
      </c>
      <c r="AG40" s="27">
        <v>57427.095418700002</v>
      </c>
      <c r="AH40" s="27">
        <v>3.24920594923E-3</v>
      </c>
      <c r="AI40" s="27">
        <v>32.441711945400002</v>
      </c>
      <c r="AJ40" s="27">
        <v>222.97910267099999</v>
      </c>
      <c r="AK40" s="27">
        <v>36.913135163299998</v>
      </c>
      <c r="AL40" s="27">
        <v>1.4125263187299999</v>
      </c>
      <c r="AM40" s="27">
        <v>101.32017553</v>
      </c>
      <c r="AN40" s="27">
        <v>10.4402364467</v>
      </c>
      <c r="AO40" s="27">
        <v>498.85707018900001</v>
      </c>
      <c r="AP40" s="27">
        <v>132.42475131</v>
      </c>
      <c r="AQ40" s="27">
        <v>57.757528898799997</v>
      </c>
      <c r="AR40" s="27">
        <v>172.651870358</v>
      </c>
      <c r="AS40" s="27">
        <v>98.940531057599998</v>
      </c>
      <c r="AT40" s="27">
        <v>98.943365647899995</v>
      </c>
      <c r="AU40" s="27">
        <v>345.33051137000001</v>
      </c>
      <c r="AV40" s="27">
        <v>0.63363638941099998</v>
      </c>
      <c r="AW40" s="27">
        <v>0.71063459422599995</v>
      </c>
      <c r="AX40" s="27">
        <v>109.645111837</v>
      </c>
      <c r="AY40" s="27">
        <v>109.64477658</v>
      </c>
      <c r="AZ40" s="27">
        <v>109.643496868</v>
      </c>
      <c r="BA40" s="27">
        <v>128.329255687</v>
      </c>
      <c r="BB40" s="27">
        <v>128.33269517400001</v>
      </c>
      <c r="BC40" s="27">
        <v>8.1003790961900002E-4</v>
      </c>
      <c r="BD40" s="27">
        <v>7.5145164303200006E-5</v>
      </c>
      <c r="BE40" s="27">
        <v>7.5147317278799998E-5</v>
      </c>
      <c r="BF40" s="27">
        <v>8.1001054349499999E-4</v>
      </c>
      <c r="BG40" s="27">
        <v>107.85341643</v>
      </c>
      <c r="BH40" s="27">
        <v>107.84919109099999</v>
      </c>
      <c r="BI40" s="27">
        <v>8.2289087910500006E-2</v>
      </c>
      <c r="BJ40" s="27">
        <v>169.10016739400001</v>
      </c>
      <c r="BK40" s="27">
        <v>3.73408442686</v>
      </c>
      <c r="BL40" s="27">
        <v>8.8191119254399997</v>
      </c>
      <c r="BM40" s="27">
        <v>2.7854234298500001E-2</v>
      </c>
      <c r="BN40" s="27">
        <v>4.9518663584399998E-2</v>
      </c>
      <c r="BO40" s="27">
        <v>10.6638374363</v>
      </c>
      <c r="BP40" s="27">
        <v>0</v>
      </c>
      <c r="BQ40" s="27">
        <v>171.28093589100001</v>
      </c>
      <c r="BR40" s="27">
        <v>14.8488073328</v>
      </c>
      <c r="BS40" s="27">
        <v>14.8486159117</v>
      </c>
      <c r="BT40" s="27">
        <v>255.62929101200001</v>
      </c>
      <c r="BU40" s="27">
        <v>255.62514052</v>
      </c>
      <c r="BV40" s="27">
        <v>1.7202949221100002E-2</v>
      </c>
      <c r="BW40" s="27">
        <v>2.9244993571300002E-3</v>
      </c>
      <c r="BX40" s="27">
        <v>1.4278444525299999E-2</v>
      </c>
      <c r="BY40" s="27">
        <v>12130.187784399999</v>
      </c>
      <c r="BZ40" s="27">
        <v>1243.6398002799999</v>
      </c>
      <c r="CA40" s="27">
        <v>1243.5897000099999</v>
      </c>
      <c r="CB40" s="27">
        <v>4343.2737894399997</v>
      </c>
      <c r="CC40" s="27">
        <v>13481.1533279</v>
      </c>
      <c r="CD40" s="27">
        <v>12129.7022256</v>
      </c>
      <c r="CE40" s="27">
        <v>267.27371531099999</v>
      </c>
      <c r="CF40" s="27">
        <v>2.6610578009800001</v>
      </c>
      <c r="CG40" s="27">
        <v>0.114356897614</v>
      </c>
      <c r="CH40" s="27">
        <v>0.37434165166099997</v>
      </c>
      <c r="CI40" s="27">
        <v>0.119455170333</v>
      </c>
      <c r="CJ40" s="27">
        <v>3.24907190023E-3</v>
      </c>
      <c r="CK40" s="27">
        <v>2.9380904499099998</v>
      </c>
      <c r="CL40" s="27">
        <v>0.72892528991899996</v>
      </c>
      <c r="CM40" s="27">
        <v>2677.6837812099998</v>
      </c>
      <c r="CN40" s="27">
        <v>4.01282228077</v>
      </c>
      <c r="CO40" s="27">
        <v>1.0050159141999999</v>
      </c>
      <c r="CP40" s="27">
        <v>264.03456625600001</v>
      </c>
      <c r="CQ40" s="27">
        <v>12.778827467299999</v>
      </c>
      <c r="CR40" s="27">
        <v>0</v>
      </c>
      <c r="CS40" s="27">
        <v>1.5425412647300001</v>
      </c>
      <c r="CT40" s="27">
        <v>4.28568930262E-6</v>
      </c>
      <c r="CU40" s="27">
        <v>0.29469276929999999</v>
      </c>
      <c r="CV40" s="27">
        <v>1045.95550561</v>
      </c>
      <c r="CW40" s="27">
        <v>46.602565533300002</v>
      </c>
      <c r="CX40" s="27">
        <v>14.7108496721</v>
      </c>
      <c r="CY40" s="27">
        <v>584.36923725300005</v>
      </c>
      <c r="CZ40" s="27">
        <v>461.58876673899999</v>
      </c>
      <c r="DA40" s="27">
        <v>0.39487497164099999</v>
      </c>
      <c r="DB40" s="27">
        <v>7.7372861231399997E-2</v>
      </c>
      <c r="DC40" s="27">
        <v>46.485137211100003</v>
      </c>
      <c r="DD40" s="27">
        <v>0.53005547368000006</v>
      </c>
      <c r="DE40" s="27">
        <v>40.506710184900001</v>
      </c>
      <c r="DF40" s="27">
        <v>5.4705001106599997</v>
      </c>
      <c r="DG40" s="27">
        <v>1.8410847695100001</v>
      </c>
      <c r="DH40" s="27">
        <v>190.781162714</v>
      </c>
      <c r="DI40" s="27">
        <v>6.2180987357899999</v>
      </c>
      <c r="DJ40" s="27">
        <v>29.7195884367</v>
      </c>
      <c r="DK40" s="27">
        <v>1.7574170570000001</v>
      </c>
      <c r="DL40" s="27">
        <v>13.5492731752</v>
      </c>
      <c r="DM40" s="27">
        <v>0.133223502938</v>
      </c>
      <c r="DN40" s="27">
        <v>0.78946737729899996</v>
      </c>
      <c r="DO40" s="27">
        <v>74.670340586099996</v>
      </c>
      <c r="DP40" s="27">
        <v>74.670857740100004</v>
      </c>
      <c r="DQ40" s="27">
        <v>4.6637398215600001</v>
      </c>
      <c r="DR40" s="27">
        <v>4.6635636188099996</v>
      </c>
      <c r="DS40" s="27">
        <v>0.802308307517</v>
      </c>
      <c r="DT40" s="27">
        <v>98.073515320699997</v>
      </c>
      <c r="DU40" s="27">
        <v>6616.22328457</v>
      </c>
      <c r="DV40" s="27">
        <v>707.15702459399995</v>
      </c>
      <c r="DW40" s="27">
        <v>552.49803827799997</v>
      </c>
      <c r="DX40" s="27">
        <v>552.51024352299999</v>
      </c>
      <c r="DY40" s="27">
        <v>120.58453687700001</v>
      </c>
      <c r="DZ40" s="27">
        <v>0</v>
      </c>
      <c r="EA40" s="27">
        <v>60.920059136699997</v>
      </c>
      <c r="EB40" s="27">
        <v>6263.8338003899999</v>
      </c>
      <c r="EC40" s="27">
        <v>936.58449201600001</v>
      </c>
      <c r="ED40" s="27">
        <v>362.119529355</v>
      </c>
      <c r="EE40" s="27">
        <v>362.131676282</v>
      </c>
      <c r="EF40" s="40"/>
      <c r="EG40" s="40"/>
      <c r="EH40" s="40"/>
      <c r="EI40" s="40"/>
      <c r="EJ40" s="40"/>
      <c r="EK40" s="40"/>
      <c r="EL40" s="40"/>
      <c r="EM40" s="40"/>
      <c r="EN40" s="40"/>
      <c r="EO40" s="40"/>
    </row>
    <row r="41" spans="1:145" x14ac:dyDescent="0.3">
      <c r="A41" s="29" t="s">
        <v>40</v>
      </c>
      <c r="B41" s="27">
        <v>1.9642245972700001</v>
      </c>
      <c r="C41" s="27">
        <v>5.8465314376000004</v>
      </c>
      <c r="D41" s="27">
        <v>53.561180341899998</v>
      </c>
      <c r="E41" s="27">
        <v>489.47536545200001</v>
      </c>
      <c r="F41" s="27">
        <v>48.735171743199999</v>
      </c>
      <c r="G41" s="27">
        <v>48.735149052600001</v>
      </c>
      <c r="H41" s="27">
        <v>489.47320584699997</v>
      </c>
      <c r="I41" s="27">
        <v>489.47468308800001</v>
      </c>
      <c r="J41" s="27">
        <v>172.21283150100001</v>
      </c>
      <c r="K41" s="27">
        <v>1.80694266776</v>
      </c>
      <c r="L41" s="27">
        <v>0.12581291013199999</v>
      </c>
      <c r="M41" s="27">
        <v>6.2906529886699999E-3</v>
      </c>
      <c r="N41" s="27">
        <v>0.119522419541</v>
      </c>
      <c r="O41" s="27">
        <v>883.59904792099996</v>
      </c>
      <c r="P41" s="27">
        <v>0.80732818051599997</v>
      </c>
      <c r="Q41" s="27">
        <v>883.60112508099996</v>
      </c>
      <c r="R41" s="27">
        <v>0.47710783824899999</v>
      </c>
      <c r="S41" s="27">
        <v>0.28920589183599998</v>
      </c>
      <c r="T41" s="27">
        <v>0.86726204975700005</v>
      </c>
      <c r="U41" s="27">
        <v>0.24964302969900001</v>
      </c>
      <c r="V41" s="27">
        <v>2407.4245232500002</v>
      </c>
      <c r="W41" s="27">
        <v>152.30331524600001</v>
      </c>
      <c r="X41" s="27">
        <v>152.30660103599999</v>
      </c>
      <c r="Y41" s="27">
        <v>1924.47282062</v>
      </c>
      <c r="Z41" s="27">
        <v>1924.47400709</v>
      </c>
      <c r="AA41" s="27">
        <v>6.5338092897799995E-4</v>
      </c>
      <c r="AB41" s="27">
        <v>9.1473400548999998E-5</v>
      </c>
      <c r="AC41" s="27">
        <v>5.6190774585299997E-4</v>
      </c>
      <c r="AD41" s="27">
        <v>0.55923057413800004</v>
      </c>
      <c r="AE41" s="27">
        <v>407933.03586100001</v>
      </c>
      <c r="AF41" s="27">
        <v>31189332.4652</v>
      </c>
      <c r="AG41" s="27">
        <v>408096.30890800001</v>
      </c>
      <c r="AH41" s="27">
        <v>1.36750107637E-2</v>
      </c>
      <c r="AI41" s="27">
        <v>149.89904166400001</v>
      </c>
      <c r="AJ41" s="27">
        <v>992.099955873</v>
      </c>
      <c r="AK41" s="27">
        <v>172.62329982</v>
      </c>
      <c r="AL41" s="27">
        <v>7.2059879089100001</v>
      </c>
      <c r="AM41" s="27">
        <v>474.87298864600001</v>
      </c>
      <c r="AN41" s="27">
        <v>76.967975260100005</v>
      </c>
      <c r="AO41" s="27">
        <v>2752.6733927</v>
      </c>
      <c r="AP41" s="27">
        <v>749.76407612900005</v>
      </c>
      <c r="AQ41" s="27">
        <v>417.19124647500001</v>
      </c>
      <c r="AR41" s="27">
        <v>1009.73857688</v>
      </c>
      <c r="AS41" s="27">
        <v>623.83695804000001</v>
      </c>
      <c r="AT41" s="27">
        <v>623.85755366900003</v>
      </c>
      <c r="AU41" s="27">
        <v>2386.9118493800001</v>
      </c>
      <c r="AV41" s="27">
        <v>3.35842115677</v>
      </c>
      <c r="AW41" s="27">
        <v>3.9926950484199999</v>
      </c>
      <c r="AX41" s="27">
        <v>720.64981311199995</v>
      </c>
      <c r="AY41" s="27">
        <v>720.64756742400004</v>
      </c>
      <c r="AZ41" s="27">
        <v>720.639309776</v>
      </c>
      <c r="BA41" s="27">
        <v>826.17658933799999</v>
      </c>
      <c r="BB41" s="27">
        <v>826.19766944000003</v>
      </c>
      <c r="BC41" s="27">
        <v>5.4414304372099997E-3</v>
      </c>
      <c r="BD41" s="27">
        <v>5.0435198442499996E-4</v>
      </c>
      <c r="BE41" s="27">
        <v>5.0438016836299999E-4</v>
      </c>
      <c r="BF41" s="27">
        <v>5.4410958676200001E-3</v>
      </c>
      <c r="BG41" s="27">
        <v>697.77355582500002</v>
      </c>
      <c r="BH41" s="27">
        <v>697.74572237500001</v>
      </c>
      <c r="BI41" s="27">
        <v>0.333559213661</v>
      </c>
      <c r="BJ41" s="27">
        <v>1169.2699109800001</v>
      </c>
      <c r="BK41" s="27">
        <v>20.416831301199998</v>
      </c>
      <c r="BL41" s="27">
        <v>51.252895005799999</v>
      </c>
      <c r="BM41" s="27">
        <v>0.17938443890899999</v>
      </c>
      <c r="BN41" s="27">
        <v>0.318905756052</v>
      </c>
      <c r="BO41" s="27">
        <v>50.234276203100002</v>
      </c>
      <c r="BP41" s="27">
        <v>0</v>
      </c>
      <c r="BQ41" s="27">
        <v>857.36913387100003</v>
      </c>
      <c r="BR41" s="27">
        <v>90.083839320899997</v>
      </c>
      <c r="BS41" s="27">
        <v>90.082682876199996</v>
      </c>
      <c r="BT41" s="27">
        <v>1705.4786484700001</v>
      </c>
      <c r="BU41" s="27">
        <v>1705.4656285200001</v>
      </c>
      <c r="BV41" s="27">
        <v>0.10697700136299999</v>
      </c>
      <c r="BW41" s="27">
        <v>1.8186045549999998E-2</v>
      </c>
      <c r="BX41" s="27">
        <v>8.8790633216199996E-2</v>
      </c>
      <c r="BY41" s="27">
        <v>76921.077071199994</v>
      </c>
      <c r="BZ41" s="27">
        <v>9602.8591387199995</v>
      </c>
      <c r="CA41" s="27">
        <v>9602.4739696800007</v>
      </c>
      <c r="CB41" s="27">
        <v>27343.525082100001</v>
      </c>
      <c r="CC41" s="27">
        <v>87218.219365099998</v>
      </c>
      <c r="CD41" s="27">
        <v>76918.016500500002</v>
      </c>
      <c r="CE41" s="27">
        <v>1563.17322502</v>
      </c>
      <c r="CF41" s="27">
        <v>14.7226315857</v>
      </c>
      <c r="CG41" s="27">
        <v>0.47706574666200002</v>
      </c>
      <c r="CH41" s="27">
        <v>1.67962845247</v>
      </c>
      <c r="CI41" s="27">
        <v>0.55923732584499997</v>
      </c>
      <c r="CJ41" s="27">
        <v>1.3674559512000001E-2</v>
      </c>
      <c r="CK41" s="27">
        <v>16.028992348700001</v>
      </c>
      <c r="CL41" s="27">
        <v>3.49730526999</v>
      </c>
      <c r="CM41" s="27">
        <v>17600.796826900001</v>
      </c>
      <c r="CN41" s="27">
        <v>18.579338582799998</v>
      </c>
      <c r="CO41" s="27">
        <v>4.7208842115799996</v>
      </c>
      <c r="CP41" s="27">
        <v>1134.7330348400001</v>
      </c>
      <c r="CQ41" s="27">
        <v>77.731161301</v>
      </c>
      <c r="CR41" s="27">
        <v>0</v>
      </c>
      <c r="CS41" s="27">
        <v>8.7761436886700004</v>
      </c>
      <c r="CT41" s="27">
        <v>2.8536379319100001E-5</v>
      </c>
      <c r="CU41" s="27">
        <v>1.63648588017</v>
      </c>
      <c r="CV41" s="27">
        <v>5604.9946378699997</v>
      </c>
      <c r="CW41" s="27">
        <v>300.92787301800001</v>
      </c>
      <c r="CX41" s="27">
        <v>96.363533728600004</v>
      </c>
      <c r="CY41" s="27">
        <v>2723.9090488400002</v>
      </c>
      <c r="CZ41" s="27">
        <v>2881.0844441600002</v>
      </c>
      <c r="DA41" s="27">
        <v>2.22156414083</v>
      </c>
      <c r="DB41" s="27">
        <v>0.49829024131100003</v>
      </c>
      <c r="DC41" s="27">
        <v>275.03697185499999</v>
      </c>
      <c r="DD41" s="27">
        <v>3.1506613941700001</v>
      </c>
      <c r="DE41" s="27">
        <v>190.65066759300001</v>
      </c>
      <c r="DF41" s="27">
        <v>26.2914923614</v>
      </c>
      <c r="DG41" s="27">
        <v>8.9591562901799993</v>
      </c>
      <c r="DH41" s="27">
        <v>876.48834726099994</v>
      </c>
      <c r="DI41" s="27">
        <v>36.7156072167</v>
      </c>
      <c r="DJ41" s="27">
        <v>178.90812733600001</v>
      </c>
      <c r="DK41" s="27">
        <v>8.0599969150999993</v>
      </c>
      <c r="DL41" s="27">
        <v>91.0443731007</v>
      </c>
      <c r="DM41" s="27">
        <v>0.70067019664800001</v>
      </c>
      <c r="DN41" s="27">
        <v>4.13686447165</v>
      </c>
      <c r="DO41" s="27">
        <v>522.55006683299996</v>
      </c>
      <c r="DP41" s="27">
        <v>522.55017004900003</v>
      </c>
      <c r="DQ41" s="27">
        <v>26.211108517500001</v>
      </c>
      <c r="DR41" s="27">
        <v>26.209804865599999</v>
      </c>
      <c r="DS41" s="27">
        <v>4.6036061364899998</v>
      </c>
      <c r="DT41" s="27">
        <v>642.42243667900004</v>
      </c>
      <c r="DU41" s="27">
        <v>42361.787541700003</v>
      </c>
      <c r="DV41" s="27">
        <v>4634.5179542699998</v>
      </c>
      <c r="DW41" s="27">
        <v>3692.8541138199998</v>
      </c>
      <c r="DX41" s="27">
        <v>3692.93967595</v>
      </c>
      <c r="DY41" s="27">
        <v>820.722086934</v>
      </c>
      <c r="DZ41" s="27">
        <v>0</v>
      </c>
      <c r="EA41" s="27">
        <v>444.488783351</v>
      </c>
      <c r="EB41" s="27">
        <v>39746.694053500003</v>
      </c>
      <c r="EC41" s="27">
        <v>5807.2053194600003</v>
      </c>
      <c r="ED41" s="27">
        <v>2295.36562426</v>
      </c>
      <c r="EE41" s="27">
        <v>2295.4397610999999</v>
      </c>
      <c r="EF41" s="40"/>
      <c r="EG41" s="40"/>
      <c r="EH41" s="40"/>
      <c r="EI41" s="40"/>
      <c r="EJ41" s="40"/>
      <c r="EK41" s="40"/>
      <c r="EL41" s="40"/>
      <c r="EM41" s="40"/>
      <c r="EN41" s="40"/>
      <c r="EO41" s="40"/>
    </row>
    <row r="42" spans="1:145" x14ac:dyDescent="0.3">
      <c r="A42" s="29" t="s">
        <v>41</v>
      </c>
      <c r="B42" s="27">
        <v>0.600501220073</v>
      </c>
      <c r="C42" s="27">
        <v>1.8254861548700001</v>
      </c>
      <c r="D42" s="27">
        <v>16.295554744099999</v>
      </c>
      <c r="E42" s="27">
        <v>157.08948208300001</v>
      </c>
      <c r="F42" s="27">
        <v>14.2697302264</v>
      </c>
      <c r="G42" s="27">
        <v>14.269724824700001</v>
      </c>
      <c r="H42" s="27">
        <v>157.088632924</v>
      </c>
      <c r="I42" s="27">
        <v>157.089079744</v>
      </c>
      <c r="J42" s="27">
        <v>51.660198369100002</v>
      </c>
      <c r="K42" s="27">
        <v>0.54870228061600002</v>
      </c>
      <c r="L42" s="27">
        <v>2.32570770862E-2</v>
      </c>
      <c r="M42" s="27">
        <v>1.1628629316900001E-3</v>
      </c>
      <c r="N42" s="27">
        <v>2.20943469922E-2</v>
      </c>
      <c r="O42" s="27">
        <v>276.85662565500002</v>
      </c>
      <c r="P42" s="27">
        <v>0.24716816591099999</v>
      </c>
      <c r="Q42" s="27">
        <v>276.85683358199998</v>
      </c>
      <c r="R42" s="27">
        <v>0.172639403315</v>
      </c>
      <c r="S42" s="27">
        <v>0.10358984765</v>
      </c>
      <c r="T42" s="27">
        <v>0.34979628450799999</v>
      </c>
      <c r="U42" s="27">
        <v>9.2702219013499995E-2</v>
      </c>
      <c r="V42" s="27">
        <v>353.68032722200002</v>
      </c>
      <c r="W42" s="27">
        <v>42.9126376822</v>
      </c>
      <c r="X42" s="27">
        <v>42.913602859500003</v>
      </c>
      <c r="Y42" s="27">
        <v>494.76389127200002</v>
      </c>
      <c r="Z42" s="27">
        <v>494.76421868599999</v>
      </c>
      <c r="AA42" s="27">
        <v>1.2178086876E-4</v>
      </c>
      <c r="AB42" s="27">
        <v>1.7049410232199998E-5</v>
      </c>
      <c r="AC42" s="27">
        <v>1.04731932727E-4</v>
      </c>
      <c r="AD42" s="27">
        <v>0.175022266131</v>
      </c>
      <c r="AE42" s="27">
        <v>96656.260837099995</v>
      </c>
      <c r="AF42" s="27">
        <v>6434925.5635099998</v>
      </c>
      <c r="AG42" s="27">
        <v>96694.925043099996</v>
      </c>
      <c r="AH42" s="27">
        <v>4.7205764103600001E-3</v>
      </c>
      <c r="AI42" s="27">
        <v>50.147132790199997</v>
      </c>
      <c r="AJ42" s="27">
        <v>375.50429468200002</v>
      </c>
      <c r="AK42" s="27">
        <v>47.873940759299998</v>
      </c>
      <c r="AL42" s="27">
        <v>2.0488041885000001</v>
      </c>
      <c r="AM42" s="27">
        <v>131.729914159</v>
      </c>
      <c r="AN42" s="27">
        <v>19.5119727027</v>
      </c>
      <c r="AO42" s="27">
        <v>854.30304750899995</v>
      </c>
      <c r="AP42" s="27">
        <v>233.41662109399999</v>
      </c>
      <c r="AQ42" s="27">
        <v>89.140620482000003</v>
      </c>
      <c r="AR42" s="27">
        <v>313.51541230200002</v>
      </c>
      <c r="AS42" s="27">
        <v>175.90820963300001</v>
      </c>
      <c r="AT42" s="27">
        <v>175.91376862300001</v>
      </c>
      <c r="AU42" s="27">
        <v>556.64976164200004</v>
      </c>
      <c r="AV42" s="27">
        <v>1.0109695589600001</v>
      </c>
      <c r="AW42" s="27">
        <v>1.208205508</v>
      </c>
      <c r="AX42" s="27">
        <v>206.25273740099999</v>
      </c>
      <c r="AY42" s="27">
        <v>206.252228366</v>
      </c>
      <c r="AZ42" s="27">
        <v>206.249661901</v>
      </c>
      <c r="BA42" s="27">
        <v>212.10649204000001</v>
      </c>
      <c r="BB42" s="27">
        <v>212.11209774400001</v>
      </c>
      <c r="BC42" s="27">
        <v>9.4083319861199997E-4</v>
      </c>
      <c r="BD42" s="27">
        <v>8.9035086460200006E-5</v>
      </c>
      <c r="BE42" s="27">
        <v>8.9040740396799996E-5</v>
      </c>
      <c r="BF42" s="27">
        <v>9.4078605480000003E-4</v>
      </c>
      <c r="BG42" s="27">
        <v>201.52450091700001</v>
      </c>
      <c r="BH42" s="27">
        <v>201.51639260900001</v>
      </c>
      <c r="BI42" s="27">
        <v>0.133525613126</v>
      </c>
      <c r="BJ42" s="27">
        <v>294.32522750999999</v>
      </c>
      <c r="BK42" s="27">
        <v>6.1513454790099997</v>
      </c>
      <c r="BL42" s="27">
        <v>15.200205048799999</v>
      </c>
      <c r="BM42" s="27">
        <v>2.8256721111499999E-2</v>
      </c>
      <c r="BN42" s="27">
        <v>5.0234007265300001E-2</v>
      </c>
      <c r="BO42" s="27">
        <v>14.0161274436</v>
      </c>
      <c r="BP42" s="27">
        <v>0</v>
      </c>
      <c r="BQ42" s="27">
        <v>218.165632319</v>
      </c>
      <c r="BR42" s="27">
        <v>26.9498378959</v>
      </c>
      <c r="BS42" s="27">
        <v>26.949503790000001</v>
      </c>
      <c r="BT42" s="27">
        <v>331.41628889700002</v>
      </c>
      <c r="BU42" s="27">
        <v>331.416995402</v>
      </c>
      <c r="BV42" s="27">
        <v>2.3807131422199999E-2</v>
      </c>
      <c r="BW42" s="27">
        <v>4.0471519588999999E-3</v>
      </c>
      <c r="BX42" s="27">
        <v>1.9759754530299999E-2</v>
      </c>
      <c r="BY42" s="27">
        <v>22540.276733999999</v>
      </c>
      <c r="BZ42" s="27">
        <v>2448.7553100300001</v>
      </c>
      <c r="CA42" s="27">
        <v>2448.6613639399998</v>
      </c>
      <c r="CB42" s="27">
        <v>7667.8856740900001</v>
      </c>
      <c r="CC42" s="27">
        <v>25189.555364899999</v>
      </c>
      <c r="CD42" s="27">
        <v>22539.379001500001</v>
      </c>
      <c r="CE42" s="27">
        <v>473.69707859099998</v>
      </c>
      <c r="CF42" s="27">
        <v>4.4456782621100004</v>
      </c>
      <c r="CG42" s="27">
        <v>0.17262427722699999</v>
      </c>
      <c r="CH42" s="27">
        <v>0.57694870217799998</v>
      </c>
      <c r="CI42" s="27">
        <v>0.175024028819</v>
      </c>
      <c r="CJ42" s="27">
        <v>4.7203851505199998E-3</v>
      </c>
      <c r="CK42" s="27">
        <v>4.9949277933999996</v>
      </c>
      <c r="CL42" s="27">
        <v>0.93756520413199995</v>
      </c>
      <c r="CM42" s="27">
        <v>4718.6629524399996</v>
      </c>
      <c r="CN42" s="27">
        <v>5.3980010977999999</v>
      </c>
      <c r="CO42" s="27">
        <v>1.3346059403099999</v>
      </c>
      <c r="CP42" s="27">
        <v>449.379663634</v>
      </c>
      <c r="CQ42" s="27">
        <v>13.4203302168</v>
      </c>
      <c r="CR42" s="27">
        <v>0</v>
      </c>
      <c r="CS42" s="27">
        <v>2.6568456666100002</v>
      </c>
      <c r="CT42" s="27">
        <v>6.0268476299799997E-6</v>
      </c>
      <c r="CU42" s="27">
        <v>0.43924977381399999</v>
      </c>
      <c r="CV42" s="27">
        <v>1378.13072973</v>
      </c>
      <c r="CW42" s="27">
        <v>44.2099987394</v>
      </c>
      <c r="CX42" s="27">
        <v>17.887210963800001</v>
      </c>
      <c r="CY42" s="27">
        <v>885.03077226699997</v>
      </c>
      <c r="CZ42" s="27">
        <v>493.09889945700002</v>
      </c>
      <c r="DA42" s="27">
        <v>0.52031879562700001</v>
      </c>
      <c r="DB42" s="27">
        <v>7.8490691298699997E-2</v>
      </c>
      <c r="DC42" s="27">
        <v>49.8175051893</v>
      </c>
      <c r="DD42" s="27">
        <v>0.764547181992</v>
      </c>
      <c r="DE42" s="27">
        <v>56.627081819799997</v>
      </c>
      <c r="DF42" s="27">
        <v>7.7278615613100001</v>
      </c>
      <c r="DG42" s="27">
        <v>2.7439448981700001</v>
      </c>
      <c r="DH42" s="27">
        <v>269.47198815299998</v>
      </c>
      <c r="DI42" s="27">
        <v>11.047165552099999</v>
      </c>
      <c r="DJ42" s="27">
        <v>50.406600685400001</v>
      </c>
      <c r="DK42" s="27">
        <v>2.2323341615499999</v>
      </c>
      <c r="DL42" s="27">
        <v>23.993145481199999</v>
      </c>
      <c r="DM42" s="27">
        <v>0.157493550979</v>
      </c>
      <c r="DN42" s="27">
        <v>1.2393320773100001</v>
      </c>
      <c r="DO42" s="27">
        <v>97.823872944200005</v>
      </c>
      <c r="DP42" s="27">
        <v>97.823512666100001</v>
      </c>
      <c r="DQ42" s="27">
        <v>8.72809202945</v>
      </c>
      <c r="DR42" s="27">
        <v>8.72764686991</v>
      </c>
      <c r="DS42" s="27">
        <v>1.36439849856</v>
      </c>
      <c r="DT42" s="27">
        <v>119.249669661</v>
      </c>
      <c r="DU42" s="27">
        <v>11670.081507000001</v>
      </c>
      <c r="DV42" s="27">
        <v>1235.0079052399999</v>
      </c>
      <c r="DW42" s="27">
        <v>961.98772272099995</v>
      </c>
      <c r="DX42" s="27">
        <v>962.00970923600005</v>
      </c>
      <c r="DY42" s="27">
        <v>212.17227819199999</v>
      </c>
      <c r="DZ42" s="27">
        <v>0</v>
      </c>
      <c r="EA42" s="27">
        <v>114.756086434</v>
      </c>
      <c r="EB42" s="27">
        <v>10986.0978669</v>
      </c>
      <c r="EC42" s="27">
        <v>1668.2917994300001</v>
      </c>
      <c r="ED42" s="27">
        <v>644.48484732700001</v>
      </c>
      <c r="EE42" s="27">
        <v>644.50452393299997</v>
      </c>
      <c r="EF42" s="40"/>
      <c r="EG42" s="40"/>
      <c r="EH42" s="40"/>
      <c r="EI42" s="40"/>
      <c r="EJ42" s="40"/>
      <c r="EK42" s="40"/>
      <c r="EL42" s="40"/>
      <c r="EM42" s="40"/>
      <c r="EN42" s="40"/>
      <c r="EO42" s="40"/>
    </row>
    <row r="43" spans="1:145" x14ac:dyDescent="0.3">
      <c r="A43" s="29" t="s">
        <v>42</v>
      </c>
      <c r="B43" s="27">
        <v>2.9003206121199998</v>
      </c>
      <c r="C43" s="27">
        <v>9.1425103408599995</v>
      </c>
      <c r="D43" s="27">
        <v>85.242865675800005</v>
      </c>
      <c r="E43" s="27">
        <v>762.03194672400002</v>
      </c>
      <c r="F43" s="27">
        <v>69.078336135399994</v>
      </c>
      <c r="G43" s="27">
        <v>69.078237522400002</v>
      </c>
      <c r="H43" s="27">
        <v>762.02482981200001</v>
      </c>
      <c r="I43" s="27">
        <v>762.02731324800004</v>
      </c>
      <c r="J43" s="27">
        <v>250.70326310999999</v>
      </c>
      <c r="K43" s="27">
        <v>2.65932191473</v>
      </c>
      <c r="L43" s="27">
        <v>0.181928730718</v>
      </c>
      <c r="M43" s="27">
        <v>9.0965106168399996E-3</v>
      </c>
      <c r="N43" s="27">
        <v>0.172833669277</v>
      </c>
      <c r="O43" s="27">
        <v>1469.9725685400001</v>
      </c>
      <c r="P43" s="27">
        <v>1.17261006567</v>
      </c>
      <c r="Q43" s="27">
        <v>1469.9756041000001</v>
      </c>
      <c r="R43" s="27">
        <v>0.74922119796700004</v>
      </c>
      <c r="S43" s="27">
        <v>0.46898037215299998</v>
      </c>
      <c r="T43" s="27">
        <v>1.4392994726199999</v>
      </c>
      <c r="U43" s="27">
        <v>0.41459730063099998</v>
      </c>
      <c r="V43" s="27">
        <v>3138.44091514</v>
      </c>
      <c r="W43" s="27">
        <v>229.23402019299999</v>
      </c>
      <c r="X43" s="27">
        <v>229.23960569499999</v>
      </c>
      <c r="Y43" s="27">
        <v>2688.28757206</v>
      </c>
      <c r="Z43" s="27">
        <v>2688.2875879200001</v>
      </c>
      <c r="AA43" s="27">
        <v>9.4443714773399996E-4</v>
      </c>
      <c r="AB43" s="27">
        <v>1.3222209522100001E-4</v>
      </c>
      <c r="AC43" s="27">
        <v>8.1221606169199997E-4</v>
      </c>
      <c r="AD43" s="27">
        <v>0.836283860411</v>
      </c>
      <c r="AE43" s="27">
        <v>619900.044276</v>
      </c>
      <c r="AF43" s="27">
        <v>44716396.919799998</v>
      </c>
      <c r="AG43" s="27">
        <v>620148.07716999995</v>
      </c>
      <c r="AH43" s="27">
        <v>2.0940640928999998E-2</v>
      </c>
      <c r="AI43" s="27">
        <v>218.921129966</v>
      </c>
      <c r="AJ43" s="27">
        <v>1516.3689775600001</v>
      </c>
      <c r="AK43" s="27">
        <v>235.21560744199999</v>
      </c>
      <c r="AL43" s="27">
        <v>9.5914687063000006</v>
      </c>
      <c r="AM43" s="27">
        <v>646.86684848300001</v>
      </c>
      <c r="AN43" s="27">
        <v>109.44231857699999</v>
      </c>
      <c r="AO43" s="27">
        <v>4276.1482471299996</v>
      </c>
      <c r="AP43" s="27">
        <v>1209.0409919599999</v>
      </c>
      <c r="AQ43" s="27">
        <v>585.03968445700002</v>
      </c>
      <c r="AR43" s="27">
        <v>1594.0110079599999</v>
      </c>
      <c r="AS43" s="27">
        <v>994.61223243200004</v>
      </c>
      <c r="AT43" s="27">
        <v>994.64360278300001</v>
      </c>
      <c r="AU43" s="27">
        <v>3631.9965397999999</v>
      </c>
      <c r="AV43" s="27">
        <v>4.9258100177099999</v>
      </c>
      <c r="AW43" s="27">
        <v>5.92092371713</v>
      </c>
      <c r="AX43" s="27">
        <v>1046.37813403</v>
      </c>
      <c r="AY43" s="27">
        <v>1046.37853324</v>
      </c>
      <c r="AZ43" s="27">
        <v>1046.36357432</v>
      </c>
      <c r="BA43" s="27">
        <v>1276.3382925599999</v>
      </c>
      <c r="BB43" s="27">
        <v>1276.3707749800001</v>
      </c>
      <c r="BC43" s="27">
        <v>7.8476838753899995E-3</v>
      </c>
      <c r="BD43" s="27">
        <v>7.2797980718499996E-4</v>
      </c>
      <c r="BE43" s="27">
        <v>7.2801757456399997E-4</v>
      </c>
      <c r="BF43" s="27">
        <v>7.8472269943599994E-3</v>
      </c>
      <c r="BG43" s="27">
        <v>1051.43851838</v>
      </c>
      <c r="BH43" s="27">
        <v>1051.39706761</v>
      </c>
      <c r="BI43" s="27">
        <v>0.55144796959499998</v>
      </c>
      <c r="BJ43" s="27">
        <v>1767.9324824600001</v>
      </c>
      <c r="BK43" s="27">
        <v>31.066797129899999</v>
      </c>
      <c r="BL43" s="27">
        <v>68.5835712234</v>
      </c>
      <c r="BM43" s="27">
        <v>0.23827542349299999</v>
      </c>
      <c r="BN43" s="27">
        <v>0.42360097043700001</v>
      </c>
      <c r="BO43" s="27">
        <v>78.176253405799997</v>
      </c>
      <c r="BP43" s="27">
        <v>0</v>
      </c>
      <c r="BQ43" s="27">
        <v>1349.99955069</v>
      </c>
      <c r="BR43" s="27">
        <v>135.65625675300001</v>
      </c>
      <c r="BS43" s="27">
        <v>135.654117861</v>
      </c>
      <c r="BT43" s="27">
        <v>2479.2131162400001</v>
      </c>
      <c r="BU43" s="27">
        <v>2479.19062459</v>
      </c>
      <c r="BV43" s="27">
        <v>0.155123690309</v>
      </c>
      <c r="BW43" s="27">
        <v>2.63710869587E-2</v>
      </c>
      <c r="BX43" s="27">
        <v>0.12875282056199999</v>
      </c>
      <c r="BY43" s="27">
        <v>116243.37306500001</v>
      </c>
      <c r="BZ43" s="27">
        <v>14135.0028052</v>
      </c>
      <c r="CA43" s="27">
        <v>14134.4446324</v>
      </c>
      <c r="CB43" s="27">
        <v>42586.664358599999</v>
      </c>
      <c r="CC43" s="27">
        <v>131424.52935999999</v>
      </c>
      <c r="CD43" s="27">
        <v>116238.713755</v>
      </c>
      <c r="CE43" s="27">
        <v>2459.0820793500002</v>
      </c>
      <c r="CF43" s="27">
        <v>22.0545778567</v>
      </c>
      <c r="CG43" s="27">
        <v>0.74915861034300002</v>
      </c>
      <c r="CH43" s="27">
        <v>2.60747160255</v>
      </c>
      <c r="CI43" s="27">
        <v>0.836284831886</v>
      </c>
      <c r="CJ43" s="27">
        <v>2.0939860934999999E-2</v>
      </c>
      <c r="CK43" s="27">
        <v>24.3286175251</v>
      </c>
      <c r="CL43" s="27">
        <v>5.0193953747800002</v>
      </c>
      <c r="CM43" s="27">
        <v>27229.088500099999</v>
      </c>
      <c r="CN43" s="27">
        <v>26.891619562900001</v>
      </c>
      <c r="CO43" s="27">
        <v>6.5103843790699996</v>
      </c>
      <c r="CP43" s="27">
        <v>1769.85082584</v>
      </c>
      <c r="CQ43" s="27">
        <v>103.89600224</v>
      </c>
      <c r="CR43" s="27">
        <v>0</v>
      </c>
      <c r="CS43" s="27">
        <v>13.3567362795</v>
      </c>
      <c r="CT43" s="27">
        <v>4.15046631354E-5</v>
      </c>
      <c r="CU43" s="27">
        <v>2.2294162432600002</v>
      </c>
      <c r="CV43" s="27">
        <v>7924.1922285600003</v>
      </c>
      <c r="CW43" s="27">
        <v>392.30881418799999</v>
      </c>
      <c r="CX43" s="27">
        <v>136.984090802</v>
      </c>
      <c r="CY43" s="27">
        <v>4051.7987785800001</v>
      </c>
      <c r="CZ43" s="27">
        <v>3872.3957207200001</v>
      </c>
      <c r="DA43" s="27">
        <v>3.0870678371800002</v>
      </c>
      <c r="DB43" s="27">
        <v>0.66187631131000002</v>
      </c>
      <c r="DC43" s="27">
        <v>368.905875659</v>
      </c>
      <c r="DD43" s="27">
        <v>4.2675080316200003</v>
      </c>
      <c r="DE43" s="27">
        <v>278.79161785500003</v>
      </c>
      <c r="DF43" s="27">
        <v>38.208528486699997</v>
      </c>
      <c r="DG43" s="27">
        <v>12.492432662500001</v>
      </c>
      <c r="DH43" s="27">
        <v>1286.61945762</v>
      </c>
      <c r="DI43" s="27">
        <v>54.614088759399998</v>
      </c>
      <c r="DJ43" s="27">
        <v>256.7297294</v>
      </c>
      <c r="DK43" s="27">
        <v>11.2761228956</v>
      </c>
      <c r="DL43" s="27">
        <v>132.254338733</v>
      </c>
      <c r="DM43" s="27">
        <v>0.96782636568500002</v>
      </c>
      <c r="DN43" s="27">
        <v>6.0345323833800002</v>
      </c>
      <c r="DO43" s="27">
        <v>743.22046561900004</v>
      </c>
      <c r="DP43" s="27">
        <v>743.21982349400002</v>
      </c>
      <c r="DQ43" s="27">
        <v>43.065108113999997</v>
      </c>
      <c r="DR43" s="27">
        <v>43.062917603099997</v>
      </c>
      <c r="DS43" s="27">
        <v>6.02890700794</v>
      </c>
      <c r="DT43" s="27">
        <v>913.22337121400005</v>
      </c>
      <c r="DU43" s="27">
        <v>65666.185412199993</v>
      </c>
      <c r="DV43" s="27">
        <v>7247.6871124700001</v>
      </c>
      <c r="DW43" s="27">
        <v>5745.3791329300002</v>
      </c>
      <c r="DX43" s="27">
        <v>5745.5107304200001</v>
      </c>
      <c r="DY43" s="27">
        <v>1273.5362925100001</v>
      </c>
      <c r="DZ43" s="27">
        <v>0</v>
      </c>
      <c r="EA43" s="27">
        <v>681.31250758299996</v>
      </c>
      <c r="EB43" s="27">
        <v>61915.667916899998</v>
      </c>
      <c r="EC43" s="27">
        <v>9303.7623079999994</v>
      </c>
      <c r="ED43" s="27">
        <v>3659.1358465899998</v>
      </c>
      <c r="EE43" s="27">
        <v>3659.2531601800001</v>
      </c>
      <c r="EF43" s="40"/>
      <c r="EG43" s="40"/>
      <c r="EH43" s="40"/>
      <c r="EI43" s="40"/>
      <c r="EJ43" s="40"/>
      <c r="EK43" s="40"/>
      <c r="EL43" s="40"/>
      <c r="EM43" s="40"/>
      <c r="EN43" s="40"/>
      <c r="EO43" s="40"/>
    </row>
    <row r="44" spans="1:145" x14ac:dyDescent="0.3">
      <c r="A44" s="29" t="s">
        <v>43</v>
      </c>
      <c r="B44" s="27">
        <v>7.1644206416799996</v>
      </c>
      <c r="C44" s="27">
        <v>20.8151179973</v>
      </c>
      <c r="D44" s="27">
        <v>187.51868462499999</v>
      </c>
      <c r="E44" s="27">
        <v>1697.1156165499999</v>
      </c>
      <c r="F44" s="27">
        <v>171.658539996</v>
      </c>
      <c r="G44" s="27">
        <v>171.658691621</v>
      </c>
      <c r="H44" s="27">
        <v>1697.09756911</v>
      </c>
      <c r="I44" s="27">
        <v>1697.1028390700001</v>
      </c>
      <c r="J44" s="27">
        <v>613.63860883799998</v>
      </c>
      <c r="K44" s="27">
        <v>6.78158411205</v>
      </c>
      <c r="L44" s="27">
        <v>0.65500543283199997</v>
      </c>
      <c r="M44" s="27">
        <v>3.2750156828599997E-2</v>
      </c>
      <c r="N44" s="27">
        <v>0.622253299569</v>
      </c>
      <c r="O44" s="27">
        <v>3111.7555604899999</v>
      </c>
      <c r="P44" s="27">
        <v>3.3279572938099999</v>
      </c>
      <c r="Q44" s="27">
        <v>3111.7615683899999</v>
      </c>
      <c r="R44" s="27">
        <v>1.8777565653799999</v>
      </c>
      <c r="S44" s="27">
        <v>1.07770624867</v>
      </c>
      <c r="T44" s="27">
        <v>3.16300378584</v>
      </c>
      <c r="U44" s="27">
        <v>0.89693306267899997</v>
      </c>
      <c r="V44" s="27">
        <v>8447.5182145100007</v>
      </c>
      <c r="W44" s="27">
        <v>538.85122463300002</v>
      </c>
      <c r="X44" s="27">
        <v>538.86407391700004</v>
      </c>
      <c r="Y44" s="27">
        <v>5502.9187755599996</v>
      </c>
      <c r="Z44" s="27">
        <v>5502.9169898399996</v>
      </c>
      <c r="AA44" s="27">
        <v>3.4062931389699999E-3</v>
      </c>
      <c r="AB44" s="27">
        <v>4.7688241555699998E-4</v>
      </c>
      <c r="AC44" s="27">
        <v>2.9294121805700001E-3</v>
      </c>
      <c r="AD44" s="27">
        <v>2.2617916924700001</v>
      </c>
      <c r="AE44" s="27">
        <v>1511324.7193400001</v>
      </c>
      <c r="AF44" s="27">
        <v>146684102.18200001</v>
      </c>
      <c r="AG44" s="27">
        <v>1511929.40604</v>
      </c>
      <c r="AH44" s="27">
        <v>5.5643185555200002E-2</v>
      </c>
      <c r="AI44" s="27">
        <v>781.98437972800002</v>
      </c>
      <c r="AJ44" s="27">
        <v>5819.2125062900004</v>
      </c>
      <c r="AK44" s="27">
        <v>752.12381035600004</v>
      </c>
      <c r="AL44" s="27">
        <v>28.3088551624</v>
      </c>
      <c r="AM44" s="27">
        <v>2065.4541881999999</v>
      </c>
      <c r="AN44" s="27">
        <v>327.36151664900001</v>
      </c>
      <c r="AO44" s="27">
        <v>9973.6029577999998</v>
      </c>
      <c r="AP44" s="27">
        <v>2596.35294054</v>
      </c>
      <c r="AQ44" s="27">
        <v>1602.7543068</v>
      </c>
      <c r="AR44" s="27">
        <v>3505.7767337999999</v>
      </c>
      <c r="AS44" s="27">
        <v>2181.15859555</v>
      </c>
      <c r="AT44" s="27">
        <v>2181.22962921</v>
      </c>
      <c r="AU44" s="27">
        <v>9306.3731658600009</v>
      </c>
      <c r="AV44" s="27">
        <v>12.9551187479</v>
      </c>
      <c r="AW44" s="27">
        <v>14.726380606799999</v>
      </c>
      <c r="AX44" s="27">
        <v>2440.1917477299999</v>
      </c>
      <c r="AY44" s="27">
        <v>2440.1938153999999</v>
      </c>
      <c r="AZ44" s="27">
        <v>2440.15670344</v>
      </c>
      <c r="BA44" s="27">
        <v>3109.6639500000001</v>
      </c>
      <c r="BB44" s="27">
        <v>3109.74529656</v>
      </c>
      <c r="BC44" s="27">
        <v>2.81497781089E-2</v>
      </c>
      <c r="BD44" s="27">
        <v>2.6141601092599998E-3</v>
      </c>
      <c r="BE44" s="27">
        <v>2.61431162516E-3</v>
      </c>
      <c r="BF44" s="27">
        <v>2.8148245617500001E-2</v>
      </c>
      <c r="BG44" s="27">
        <v>3025.65870872</v>
      </c>
      <c r="BH44" s="27">
        <v>3025.5388422299998</v>
      </c>
      <c r="BI44" s="27">
        <v>1.2245439222900001</v>
      </c>
      <c r="BJ44" s="27">
        <v>4322.0263480200001</v>
      </c>
      <c r="BK44" s="27">
        <v>84.891587867300004</v>
      </c>
      <c r="BL44" s="27">
        <v>194.575584171</v>
      </c>
      <c r="BM44" s="27">
        <v>0.68366502234600002</v>
      </c>
      <c r="BN44" s="27">
        <v>1.2154039482500001</v>
      </c>
      <c r="BO44" s="27">
        <v>208.80473831800001</v>
      </c>
      <c r="BP44" s="27">
        <v>0</v>
      </c>
      <c r="BQ44" s="27">
        <v>3283.6689526599998</v>
      </c>
      <c r="BR44" s="27">
        <v>312.29666232199997</v>
      </c>
      <c r="BS44" s="27">
        <v>312.29280946099999</v>
      </c>
      <c r="BT44" s="27">
        <v>8033.4611908999996</v>
      </c>
      <c r="BU44" s="27">
        <v>8033.3912643200001</v>
      </c>
      <c r="BV44" s="27">
        <v>0.56909257644699995</v>
      </c>
      <c r="BW44" s="27">
        <v>9.6745617425900002E-2</v>
      </c>
      <c r="BX44" s="27">
        <v>0.47234656787200002</v>
      </c>
      <c r="BY44" s="27">
        <v>336047.02418800001</v>
      </c>
      <c r="BZ44" s="27">
        <v>39134.628263999999</v>
      </c>
      <c r="CA44" s="27">
        <v>39133.0554711</v>
      </c>
      <c r="CB44" s="27">
        <v>97958.864779099997</v>
      </c>
      <c r="CC44" s="27">
        <v>378192.238518</v>
      </c>
      <c r="CD44" s="27">
        <v>336033.60675099998</v>
      </c>
      <c r="CE44" s="27">
        <v>5563.3634022899996</v>
      </c>
      <c r="CF44" s="27">
        <v>54.561970900600002</v>
      </c>
      <c r="CG44" s="27">
        <v>1.8775904838099999</v>
      </c>
      <c r="CH44" s="27">
        <v>6.5267393369600004</v>
      </c>
      <c r="CI44" s="27">
        <v>2.26181233308</v>
      </c>
      <c r="CJ44" s="27">
        <v>5.5641252710900001E-2</v>
      </c>
      <c r="CK44" s="27">
        <v>58.823572276699998</v>
      </c>
      <c r="CL44" s="27">
        <v>14.455789057500001</v>
      </c>
      <c r="CM44" s="27">
        <v>63485.975833700002</v>
      </c>
      <c r="CN44" s="27">
        <v>76.869677349599996</v>
      </c>
      <c r="CO44" s="27">
        <v>19.971841659300001</v>
      </c>
      <c r="CP44" s="27">
        <v>6317.7765656000001</v>
      </c>
      <c r="CQ44" s="27">
        <v>278.56915087800002</v>
      </c>
      <c r="CR44" s="27">
        <v>0</v>
      </c>
      <c r="CS44" s="27">
        <v>31.6280015655</v>
      </c>
      <c r="CT44" s="27">
        <v>1.5063562346499999E-4</v>
      </c>
      <c r="CU44" s="27">
        <v>5.9260592925099997</v>
      </c>
      <c r="CV44" s="27">
        <v>23803.4016367</v>
      </c>
      <c r="CW44" s="27">
        <v>1055.93834664</v>
      </c>
      <c r="CX44" s="27">
        <v>465.81016543200002</v>
      </c>
      <c r="CY44" s="27">
        <v>12704.545058199999</v>
      </c>
      <c r="CZ44" s="27">
        <v>11098.8814184</v>
      </c>
      <c r="DA44" s="27">
        <v>8.1128469940100008</v>
      </c>
      <c r="DB44" s="27">
        <v>1.8990693322700001</v>
      </c>
      <c r="DC44" s="27">
        <v>1014.26743126</v>
      </c>
      <c r="DD44" s="27">
        <v>12.0325312783</v>
      </c>
      <c r="DE44" s="27">
        <v>791.46219179499997</v>
      </c>
      <c r="DF44" s="27">
        <v>103.164470655</v>
      </c>
      <c r="DG44" s="27">
        <v>34.7048287796</v>
      </c>
      <c r="DH44" s="27">
        <v>3606.2967942400001</v>
      </c>
      <c r="DI44" s="27">
        <v>129.73596404899999</v>
      </c>
      <c r="DJ44" s="27">
        <v>650.34251998800005</v>
      </c>
      <c r="DK44" s="27">
        <v>35.062763544399999</v>
      </c>
      <c r="DL44" s="27">
        <v>381.64411473000001</v>
      </c>
      <c r="DM44" s="27">
        <v>2.7666264493499999</v>
      </c>
      <c r="DN44" s="27">
        <v>16.142457000899999</v>
      </c>
      <c r="DO44" s="27">
        <v>2407.8822564100001</v>
      </c>
      <c r="DP44" s="27">
        <v>2407.8818609499999</v>
      </c>
      <c r="DQ44" s="27">
        <v>92.6661795192</v>
      </c>
      <c r="DR44" s="27">
        <v>92.661594991200005</v>
      </c>
      <c r="DS44" s="27">
        <v>17.784442587299999</v>
      </c>
      <c r="DT44" s="27">
        <v>3105.43404921</v>
      </c>
      <c r="DU44" s="27">
        <v>150787.84002599999</v>
      </c>
      <c r="DV44" s="27">
        <v>16576.259306700002</v>
      </c>
      <c r="DW44" s="27">
        <v>13252.530656999999</v>
      </c>
      <c r="DX44" s="27">
        <v>13252.8234275</v>
      </c>
      <c r="DY44" s="27">
        <v>2951.8457596399999</v>
      </c>
      <c r="DZ44" s="27">
        <v>0</v>
      </c>
      <c r="EA44" s="27">
        <v>1591.48757039</v>
      </c>
      <c r="EB44" s="27">
        <v>142886.300494</v>
      </c>
      <c r="EC44" s="27">
        <v>20254.282719300001</v>
      </c>
      <c r="ED44" s="27">
        <v>8029.7575182399996</v>
      </c>
      <c r="EE44" s="27">
        <v>8030.0156212399997</v>
      </c>
      <c r="EF44" s="40"/>
      <c r="EG44" s="40"/>
      <c r="EH44" s="40"/>
      <c r="EI44" s="40"/>
      <c r="EJ44" s="40"/>
      <c r="EK44" s="40"/>
      <c r="EL44" s="40"/>
      <c r="EM44" s="40"/>
      <c r="EN44" s="40"/>
      <c r="EO44" s="40"/>
    </row>
    <row r="45" spans="1:145" x14ac:dyDescent="0.3">
      <c r="A45" s="29" t="s">
        <v>44</v>
      </c>
      <c r="B45" s="27">
        <v>1.4609662728299999</v>
      </c>
      <c r="C45" s="27">
        <v>3.7249668034600001</v>
      </c>
      <c r="D45" s="27">
        <v>29.655504330999999</v>
      </c>
      <c r="E45" s="27">
        <v>305.58534097099999</v>
      </c>
      <c r="F45" s="27">
        <v>35.319681158199998</v>
      </c>
      <c r="G45" s="27">
        <v>35.319724668500001</v>
      </c>
      <c r="H45" s="27">
        <v>305.58238805299999</v>
      </c>
      <c r="I45" s="27">
        <v>305.583325586</v>
      </c>
      <c r="J45" s="27">
        <v>127.477130233</v>
      </c>
      <c r="K45" s="27">
        <v>1.38014083522</v>
      </c>
      <c r="L45" s="27">
        <v>6.9434163978800006E-2</v>
      </c>
      <c r="M45" s="27">
        <v>3.47170937359E-3</v>
      </c>
      <c r="N45" s="27">
        <v>6.5962373278299999E-2</v>
      </c>
      <c r="O45" s="27">
        <v>484.08600165399997</v>
      </c>
      <c r="P45" s="27">
        <v>0.68406033066799998</v>
      </c>
      <c r="Q45" s="27">
        <v>484.08702896199998</v>
      </c>
      <c r="R45" s="27">
        <v>0.354019954661</v>
      </c>
      <c r="S45" s="27">
        <v>0.186873641447</v>
      </c>
      <c r="T45" s="27">
        <v>0.55328645123499998</v>
      </c>
      <c r="U45" s="27">
        <v>0.14829545767300001</v>
      </c>
      <c r="V45" s="27">
        <v>1574.0877015999999</v>
      </c>
      <c r="W45" s="27">
        <v>69.0943346631</v>
      </c>
      <c r="X45" s="27">
        <v>69.095958553299994</v>
      </c>
      <c r="Y45" s="27">
        <v>993.93088498999998</v>
      </c>
      <c r="Z45" s="27">
        <v>993.92993264400002</v>
      </c>
      <c r="AA45" s="27">
        <v>3.6463897661399998E-4</v>
      </c>
      <c r="AB45" s="27">
        <v>5.1049636348099999E-5</v>
      </c>
      <c r="AC45" s="27">
        <v>3.1359048795500001E-4</v>
      </c>
      <c r="AD45" s="27">
        <v>0.44353475660699998</v>
      </c>
      <c r="AE45" s="27">
        <v>209340.15869800001</v>
      </c>
      <c r="AF45" s="27">
        <v>19007672.523400001</v>
      </c>
      <c r="AG45" s="27">
        <v>209423.91231300001</v>
      </c>
      <c r="AH45" s="27">
        <v>1.0808590516099999E-2</v>
      </c>
      <c r="AI45" s="27">
        <v>140.42961094</v>
      </c>
      <c r="AJ45" s="27">
        <v>943.80579714999999</v>
      </c>
      <c r="AK45" s="27">
        <v>161.56398508500001</v>
      </c>
      <c r="AL45" s="27">
        <v>6.2883661802799997</v>
      </c>
      <c r="AM45" s="27">
        <v>443.76822256999998</v>
      </c>
      <c r="AN45" s="27">
        <v>59.452689943899998</v>
      </c>
      <c r="AO45" s="27">
        <v>1761.29269948</v>
      </c>
      <c r="AP45" s="27">
        <v>407.505633966</v>
      </c>
      <c r="AQ45" s="27">
        <v>173.38566651100001</v>
      </c>
      <c r="AR45" s="27">
        <v>613.93833266499996</v>
      </c>
      <c r="AS45" s="27">
        <v>305.02469929</v>
      </c>
      <c r="AT45" s="27">
        <v>305.03478123799999</v>
      </c>
      <c r="AU45" s="27">
        <v>1091.8592619200001</v>
      </c>
      <c r="AV45" s="27">
        <v>2.6310077008800001</v>
      </c>
      <c r="AW45" s="27">
        <v>2.9553915870699998</v>
      </c>
      <c r="AX45" s="27">
        <v>496.87465812099998</v>
      </c>
      <c r="AY45" s="27">
        <v>496.87438334699999</v>
      </c>
      <c r="AZ45" s="27">
        <v>496.86785744299999</v>
      </c>
      <c r="BA45" s="27">
        <v>390.13889877600002</v>
      </c>
      <c r="BB45" s="27">
        <v>390.14878127499998</v>
      </c>
      <c r="BC45" s="27">
        <v>2.7617717558499999E-3</v>
      </c>
      <c r="BD45" s="27">
        <v>2.62773178274E-4</v>
      </c>
      <c r="BE45" s="27">
        <v>2.6278909652700002E-4</v>
      </c>
      <c r="BF45" s="27">
        <v>2.7616265856999999E-3</v>
      </c>
      <c r="BG45" s="27">
        <v>497.19723605199999</v>
      </c>
      <c r="BH45" s="27">
        <v>497.17801383300002</v>
      </c>
      <c r="BI45" s="27">
        <v>0.21544079614600001</v>
      </c>
      <c r="BJ45" s="27">
        <v>560.48518501299998</v>
      </c>
      <c r="BK45" s="27">
        <v>12.9865569603</v>
      </c>
      <c r="BL45" s="27">
        <v>46.981235917200003</v>
      </c>
      <c r="BM45" s="27">
        <v>0.116982534204</v>
      </c>
      <c r="BN45" s="27">
        <v>0.20796902591800001</v>
      </c>
      <c r="BO45" s="27">
        <v>26.5460522817</v>
      </c>
      <c r="BP45" s="27">
        <v>0</v>
      </c>
      <c r="BQ45" s="27">
        <v>429.44210416700002</v>
      </c>
      <c r="BR45" s="27">
        <v>61.049083948800003</v>
      </c>
      <c r="BS45" s="27">
        <v>61.048032685099997</v>
      </c>
      <c r="BT45" s="27">
        <v>929.18764660299996</v>
      </c>
      <c r="BU45" s="27">
        <v>929.17812684299997</v>
      </c>
      <c r="BV45" s="27">
        <v>7.4339187136000004E-2</v>
      </c>
      <c r="BW45" s="27">
        <v>1.26376197569E-2</v>
      </c>
      <c r="BX45" s="27">
        <v>6.1701362795999998E-2</v>
      </c>
      <c r="BY45" s="27">
        <v>55078.204937399998</v>
      </c>
      <c r="BZ45" s="27">
        <v>6574.2576192799997</v>
      </c>
      <c r="CA45" s="27">
        <v>6573.9980018799997</v>
      </c>
      <c r="CB45" s="27">
        <v>14614.866978</v>
      </c>
      <c r="CC45" s="27">
        <v>62147.176537300002</v>
      </c>
      <c r="CD45" s="27">
        <v>55076.019276699997</v>
      </c>
      <c r="CE45" s="27">
        <v>917.09765033999997</v>
      </c>
      <c r="CF45" s="27">
        <v>10.6789488977</v>
      </c>
      <c r="CG45" s="27">
        <v>0.35398910675299999</v>
      </c>
      <c r="CH45" s="27">
        <v>1.2345909096600001</v>
      </c>
      <c r="CI45" s="27">
        <v>0.44353593341500003</v>
      </c>
      <c r="CJ45" s="27">
        <v>1.0808246987400001E-2</v>
      </c>
      <c r="CK45" s="27">
        <v>11.325509608200001</v>
      </c>
      <c r="CL45" s="27">
        <v>2.74437143283</v>
      </c>
      <c r="CM45" s="27">
        <v>8960.5309137500008</v>
      </c>
      <c r="CN45" s="27">
        <v>15.0286379098</v>
      </c>
      <c r="CO45" s="27">
        <v>4.2224048018099998</v>
      </c>
      <c r="CP45" s="27">
        <v>1039.3719398200001</v>
      </c>
      <c r="CQ45" s="27">
        <v>51.586288655099999</v>
      </c>
      <c r="CR45" s="27">
        <v>0</v>
      </c>
      <c r="CS45" s="27">
        <v>5.9954749072400002</v>
      </c>
      <c r="CT45" s="27">
        <v>1.8537639919699999E-5</v>
      </c>
      <c r="CU45" s="27">
        <v>1.2114419320100001</v>
      </c>
      <c r="CV45" s="27">
        <v>4132.8356451199998</v>
      </c>
      <c r="CW45" s="27">
        <v>196.76020602200001</v>
      </c>
      <c r="CX45" s="27">
        <v>55.599092961300002</v>
      </c>
      <c r="CY45" s="27">
        <v>2250.08564441</v>
      </c>
      <c r="CZ45" s="27">
        <v>1882.7502520600001</v>
      </c>
      <c r="DA45" s="27">
        <v>1.52188110118</v>
      </c>
      <c r="DB45" s="27">
        <v>0.324951337241</v>
      </c>
      <c r="DC45" s="27">
        <v>188.06559177099999</v>
      </c>
      <c r="DD45" s="27">
        <v>2.4057748386500002</v>
      </c>
      <c r="DE45" s="27">
        <v>147.659494228</v>
      </c>
      <c r="DF45" s="27">
        <v>19.7184280679</v>
      </c>
      <c r="DG45" s="27">
        <v>7.3954229679800001</v>
      </c>
      <c r="DH45" s="27">
        <v>692.84242642200002</v>
      </c>
      <c r="DI45" s="27">
        <v>25.898093354699999</v>
      </c>
      <c r="DJ45" s="27">
        <v>127.56058056099999</v>
      </c>
      <c r="DK45" s="27">
        <v>7.1951934907600004</v>
      </c>
      <c r="DL45" s="27">
        <v>68.3160137932</v>
      </c>
      <c r="DM45" s="27">
        <v>0.52994562953400004</v>
      </c>
      <c r="DN45" s="27">
        <v>3.3014030921400002</v>
      </c>
      <c r="DO45" s="27">
        <v>294.61871597700002</v>
      </c>
      <c r="DP45" s="27">
        <v>294.61780139799998</v>
      </c>
      <c r="DQ45" s="27">
        <v>15.225039578600001</v>
      </c>
      <c r="DR45" s="27">
        <v>15.224228344</v>
      </c>
      <c r="DS45" s="27">
        <v>4.4109834700399997</v>
      </c>
      <c r="DT45" s="27">
        <v>370.65951095200001</v>
      </c>
      <c r="DU45" s="27">
        <v>22129.202852599999</v>
      </c>
      <c r="DV45" s="27">
        <v>2223.1048388899999</v>
      </c>
      <c r="DW45" s="27">
        <v>1741.13033984</v>
      </c>
      <c r="DX45" s="27">
        <v>1741.17085965</v>
      </c>
      <c r="DY45" s="27">
        <v>386.80942768</v>
      </c>
      <c r="DZ45" s="27">
        <v>0</v>
      </c>
      <c r="EA45" s="27">
        <v>220.08625893600001</v>
      </c>
      <c r="EB45" s="27">
        <v>20768.144247799999</v>
      </c>
      <c r="EC45" s="27">
        <v>2868.2175033899998</v>
      </c>
      <c r="ED45" s="27">
        <v>1112.2533716299999</v>
      </c>
      <c r="EE45" s="27">
        <v>1112.2875435799999</v>
      </c>
      <c r="EF45" s="40"/>
      <c r="EG45" s="40"/>
      <c r="EH45" s="40"/>
      <c r="EI45" s="40"/>
      <c r="EJ45" s="40"/>
      <c r="EK45" s="40"/>
      <c r="EL45" s="40"/>
      <c r="EM45" s="40"/>
      <c r="EN45" s="40"/>
      <c r="EO45" s="40"/>
    </row>
    <row r="46" spans="1:145" x14ac:dyDescent="0.3">
      <c r="A46" s="29" t="s">
        <v>45</v>
      </c>
      <c r="B46" s="27">
        <v>0.164785710945</v>
      </c>
      <c r="C46" s="27">
        <v>0.57336201844599999</v>
      </c>
      <c r="D46" s="27">
        <v>7.3158433666800002</v>
      </c>
      <c r="E46" s="27">
        <v>48.814208238399999</v>
      </c>
      <c r="F46" s="27">
        <v>3.9707321217799998</v>
      </c>
      <c r="G46" s="27">
        <v>3.9707211024000002</v>
      </c>
      <c r="H46" s="27">
        <v>48.8140522805</v>
      </c>
      <c r="I46" s="27">
        <v>48.814186406499999</v>
      </c>
      <c r="J46" s="27">
        <v>12.8902844374</v>
      </c>
      <c r="K46" s="27">
        <v>0.14865024113700001</v>
      </c>
      <c r="L46" s="27">
        <v>1.7824619462899999E-2</v>
      </c>
      <c r="M46" s="27">
        <v>8.9123180821699998E-4</v>
      </c>
      <c r="N46" s="27">
        <v>1.6933465929999999E-2</v>
      </c>
      <c r="O46" s="27">
        <v>113.116491571</v>
      </c>
      <c r="P46" s="27">
        <v>6.7016653452699998E-2</v>
      </c>
      <c r="Q46" s="27">
        <v>113.11632569</v>
      </c>
      <c r="R46" s="27">
        <v>6.3317201092899997E-2</v>
      </c>
      <c r="S46" s="27">
        <v>3.9198542072999998E-2</v>
      </c>
      <c r="T46" s="27">
        <v>0.14669577272100001</v>
      </c>
      <c r="U46" s="27">
        <v>3.6997636827800003E-2</v>
      </c>
      <c r="V46" s="27">
        <v>202.05613201099999</v>
      </c>
      <c r="W46" s="27">
        <v>19.171714037299999</v>
      </c>
      <c r="X46" s="27">
        <v>19.172065443699999</v>
      </c>
      <c r="Y46" s="27">
        <v>176.36713792399999</v>
      </c>
      <c r="Z46" s="27">
        <v>176.36713721999999</v>
      </c>
      <c r="AA46" s="27">
        <v>9.2770448361700002E-5</v>
      </c>
      <c r="AB46" s="27">
        <v>1.29878120328E-5</v>
      </c>
      <c r="AC46" s="27">
        <v>7.9782001448200002E-5</v>
      </c>
      <c r="AD46" s="27">
        <v>5.16309307669E-2</v>
      </c>
      <c r="AE46" s="27">
        <v>37553.728878800001</v>
      </c>
      <c r="AF46" s="27">
        <v>3572197.54709</v>
      </c>
      <c r="AG46" s="27">
        <v>37568.756844900003</v>
      </c>
      <c r="AH46" s="27">
        <v>1.61072858018E-3</v>
      </c>
      <c r="AI46" s="27">
        <v>9.1836328765299999</v>
      </c>
      <c r="AJ46" s="27">
        <v>66.204864223100003</v>
      </c>
      <c r="AK46" s="27">
        <v>9.3395002567999992</v>
      </c>
      <c r="AL46" s="27">
        <v>0.36852063617000003</v>
      </c>
      <c r="AM46" s="27">
        <v>25.6664662795</v>
      </c>
      <c r="AN46" s="27">
        <v>4.0281007101100004</v>
      </c>
      <c r="AO46" s="27">
        <v>300.34376781700001</v>
      </c>
      <c r="AP46" s="27">
        <v>84.369953501799998</v>
      </c>
      <c r="AQ46" s="27">
        <v>24.667062026699998</v>
      </c>
      <c r="AR46" s="27">
        <v>91.326385739599999</v>
      </c>
      <c r="AS46" s="27">
        <v>58.563675944000003</v>
      </c>
      <c r="AT46" s="27">
        <v>58.565468228900002</v>
      </c>
      <c r="AU46" s="27">
        <v>192.65127616999999</v>
      </c>
      <c r="AV46" s="27">
        <v>0.27000053143500002</v>
      </c>
      <c r="AW46" s="27">
        <v>0.33306180382200001</v>
      </c>
      <c r="AX46" s="27">
        <v>52.3671901174</v>
      </c>
      <c r="AY46" s="27">
        <v>52.367154268999997</v>
      </c>
      <c r="AZ46" s="27">
        <v>52.366427702499998</v>
      </c>
      <c r="BA46" s="27">
        <v>78.266528635699999</v>
      </c>
      <c r="BB46" s="27">
        <v>78.268184346400005</v>
      </c>
      <c r="BC46" s="27">
        <v>8.0874828916799996E-4</v>
      </c>
      <c r="BD46" s="27">
        <v>7.3895926360300002E-5</v>
      </c>
      <c r="BE46" s="27">
        <v>7.3900907031400001E-5</v>
      </c>
      <c r="BF46" s="27">
        <v>8.0871412078300001E-4</v>
      </c>
      <c r="BG46" s="27">
        <v>50.362432432799999</v>
      </c>
      <c r="BH46" s="27">
        <v>50.360397141500002</v>
      </c>
      <c r="BI46" s="27">
        <v>5.5543284355700002E-2</v>
      </c>
      <c r="BJ46" s="27">
        <v>93.921077722000007</v>
      </c>
      <c r="BK46" s="27">
        <v>2.3695958370199999</v>
      </c>
      <c r="BL46" s="27">
        <v>3.0918457370199999</v>
      </c>
      <c r="BM46" s="27">
        <v>1.65355272298E-2</v>
      </c>
      <c r="BN46" s="27">
        <v>2.93965018202E-2</v>
      </c>
      <c r="BO46" s="27">
        <v>9.0342548628599992</v>
      </c>
      <c r="BP46" s="27">
        <v>0</v>
      </c>
      <c r="BQ46" s="27">
        <v>92.173204917299998</v>
      </c>
      <c r="BR46" s="27">
        <v>7.75721962113</v>
      </c>
      <c r="BS46" s="27">
        <v>7.7570856104499999</v>
      </c>
      <c r="BT46" s="27">
        <v>202.117798838</v>
      </c>
      <c r="BU46" s="27">
        <v>202.11688146899999</v>
      </c>
      <c r="BV46" s="27">
        <v>1.35213863787E-2</v>
      </c>
      <c r="BW46" s="27">
        <v>2.29863600573E-3</v>
      </c>
      <c r="BX46" s="27">
        <v>1.1222743544700001E-2</v>
      </c>
      <c r="BY46" s="27">
        <v>5599.4299881799998</v>
      </c>
      <c r="BZ46" s="27">
        <v>645.51202257900002</v>
      </c>
      <c r="CA46" s="27">
        <v>645.48771633900003</v>
      </c>
      <c r="CB46" s="27">
        <v>2474.6007574700002</v>
      </c>
      <c r="CC46" s="27">
        <v>6295.0504173400004</v>
      </c>
      <c r="CD46" s="27">
        <v>5599.2012414399996</v>
      </c>
      <c r="CE46" s="27">
        <v>156.60160931300001</v>
      </c>
      <c r="CF46" s="27">
        <v>1.25555528737</v>
      </c>
      <c r="CG46" s="27">
        <v>6.3311862479100006E-2</v>
      </c>
      <c r="CH46" s="27">
        <v>0.19874367328</v>
      </c>
      <c r="CI46" s="27">
        <v>5.1631143720000001E-2</v>
      </c>
      <c r="CJ46" s="27">
        <v>1.6106700651800001E-3</v>
      </c>
      <c r="CK46" s="27">
        <v>1.4878958815200001</v>
      </c>
      <c r="CL46" s="27">
        <v>0.31219381145000002</v>
      </c>
      <c r="CM46" s="27">
        <v>1491.6755267000001</v>
      </c>
      <c r="CN46" s="27">
        <v>1.6777346495800001</v>
      </c>
      <c r="CO46" s="27">
        <v>0.29821869301100001</v>
      </c>
      <c r="CP46" s="27">
        <v>95.584887412300006</v>
      </c>
      <c r="CQ46" s="27">
        <v>6.88163580351</v>
      </c>
      <c r="CR46" s="27">
        <v>0</v>
      </c>
      <c r="CS46" s="27">
        <v>0.78154021579699995</v>
      </c>
      <c r="CT46" s="27">
        <v>3.6055333823500002E-6</v>
      </c>
      <c r="CU46" s="27">
        <v>0.119199977153</v>
      </c>
      <c r="CV46" s="27">
        <v>509.66744484600002</v>
      </c>
      <c r="CW46" s="27">
        <v>25.256966703500002</v>
      </c>
      <c r="CX46" s="27">
        <v>11.3647123765</v>
      </c>
      <c r="CY46" s="27">
        <v>245.777965279</v>
      </c>
      <c r="CZ46" s="27">
        <v>263.88876759200002</v>
      </c>
      <c r="DA46" s="27">
        <v>0.20189701810300001</v>
      </c>
      <c r="DB46" s="27">
        <v>4.5932013612900002E-2</v>
      </c>
      <c r="DC46" s="27">
        <v>24.127169025800001</v>
      </c>
      <c r="DD46" s="27">
        <v>0.20433871500699999</v>
      </c>
      <c r="DE46" s="27">
        <v>19.160926721500001</v>
      </c>
      <c r="DF46" s="27">
        <v>2.53600865725</v>
      </c>
      <c r="DG46" s="27">
        <v>0.66290611768999996</v>
      </c>
      <c r="DH46" s="27">
        <v>87.266179270999999</v>
      </c>
      <c r="DI46" s="27">
        <v>2.9593092415500002</v>
      </c>
      <c r="DJ46" s="27">
        <v>13.4006032274</v>
      </c>
      <c r="DK46" s="27">
        <v>0.55555427053100004</v>
      </c>
      <c r="DL46" s="27">
        <v>6.0962952298799999</v>
      </c>
      <c r="DM46" s="27">
        <v>5.8551200408700002E-2</v>
      </c>
      <c r="DN46" s="27">
        <v>0.325138737058</v>
      </c>
      <c r="DO46" s="27">
        <v>64.773485384599994</v>
      </c>
      <c r="DP46" s="27">
        <v>64.773568113300001</v>
      </c>
      <c r="DQ46" s="27">
        <v>2.7004671953499999</v>
      </c>
      <c r="DR46" s="27">
        <v>2.7003384938299999</v>
      </c>
      <c r="DS46" s="27">
        <v>0.26604592975199998</v>
      </c>
      <c r="DT46" s="27">
        <v>75.764353728000003</v>
      </c>
      <c r="DU46" s="27">
        <v>3825.5494734099998</v>
      </c>
      <c r="DV46" s="27">
        <v>409.74882586699999</v>
      </c>
      <c r="DW46" s="27">
        <v>313.59275927300001</v>
      </c>
      <c r="DX46" s="27">
        <v>313.599111806</v>
      </c>
      <c r="DY46" s="27">
        <v>66.007291095799999</v>
      </c>
      <c r="DZ46" s="27">
        <v>0</v>
      </c>
      <c r="EA46" s="27">
        <v>35.070201935299998</v>
      </c>
      <c r="EB46" s="27">
        <v>3564.89903043</v>
      </c>
      <c r="EC46" s="27">
        <v>557.39758595900003</v>
      </c>
      <c r="ED46" s="27">
        <v>214.63169617700001</v>
      </c>
      <c r="EE46" s="27">
        <v>214.63832348400001</v>
      </c>
      <c r="EF46" s="40"/>
      <c r="EG46" s="40"/>
      <c r="EH46" s="40"/>
      <c r="EI46" s="40"/>
      <c r="EJ46" s="40"/>
      <c r="EK46" s="40"/>
      <c r="EL46" s="40"/>
      <c r="EM46" s="40"/>
      <c r="EN46" s="40"/>
      <c r="EO46" s="40"/>
    </row>
    <row r="47" spans="1:145" x14ac:dyDescent="0.3">
      <c r="A47" s="29" t="s">
        <v>46</v>
      </c>
      <c r="B47" s="27">
        <v>3.0838623784700001</v>
      </c>
      <c r="C47" s="27">
        <v>9.8212815506400002</v>
      </c>
      <c r="D47" s="27">
        <v>90.904902814699994</v>
      </c>
      <c r="E47" s="27">
        <v>804.68517424799995</v>
      </c>
      <c r="F47" s="27">
        <v>72.889805323999994</v>
      </c>
      <c r="G47" s="27">
        <v>72.889945961899997</v>
      </c>
      <c r="H47" s="27">
        <v>804.67786958500005</v>
      </c>
      <c r="I47" s="27">
        <v>804.68029599700003</v>
      </c>
      <c r="J47" s="27">
        <v>263.72004720000001</v>
      </c>
      <c r="K47" s="27">
        <v>2.7499115867400001</v>
      </c>
      <c r="L47" s="27">
        <v>0.210117146225</v>
      </c>
      <c r="M47" s="27">
        <v>1.05058523042E-2</v>
      </c>
      <c r="N47" s="27">
        <v>0.19961102639200001</v>
      </c>
      <c r="O47" s="27">
        <v>1604.3572491100001</v>
      </c>
      <c r="P47" s="27">
        <v>1.12641989871</v>
      </c>
      <c r="Q47" s="27">
        <v>1604.3599495200001</v>
      </c>
      <c r="R47" s="27">
        <v>0.85714183458299997</v>
      </c>
      <c r="S47" s="27">
        <v>0.54355749381200003</v>
      </c>
      <c r="T47" s="27">
        <v>1.8654065612799999</v>
      </c>
      <c r="U47" s="27">
        <v>0.50237399996999998</v>
      </c>
      <c r="V47" s="27">
        <v>2944.5697469800002</v>
      </c>
      <c r="W47" s="27">
        <v>280.88361197</v>
      </c>
      <c r="X47" s="27">
        <v>280.88982253</v>
      </c>
      <c r="Y47" s="27">
        <v>2784.5245137100001</v>
      </c>
      <c r="Z47" s="27">
        <v>2784.5255401099998</v>
      </c>
      <c r="AA47" s="27">
        <v>1.1007748339500001E-3</v>
      </c>
      <c r="AB47" s="27">
        <v>1.5410883904599999E-4</v>
      </c>
      <c r="AC47" s="27">
        <v>9.4667201534499998E-4</v>
      </c>
      <c r="AD47" s="27">
        <v>0.82646238200599997</v>
      </c>
      <c r="AE47" s="27">
        <v>669232.03986999998</v>
      </c>
      <c r="AF47" s="27">
        <v>47063929.800800003</v>
      </c>
      <c r="AG47" s="27">
        <v>669499.92168799997</v>
      </c>
      <c r="AH47" s="27">
        <v>2.2509840823400001E-2</v>
      </c>
      <c r="AI47" s="27">
        <v>188.77673974300001</v>
      </c>
      <c r="AJ47" s="27">
        <v>1390.80421099</v>
      </c>
      <c r="AK47" s="27">
        <v>186.50923427800001</v>
      </c>
      <c r="AL47" s="27">
        <v>8.4959717006099993</v>
      </c>
      <c r="AM47" s="27">
        <v>513.71194364999997</v>
      </c>
      <c r="AN47" s="27">
        <v>71.330399882999998</v>
      </c>
      <c r="AO47" s="27">
        <v>4636.1430615400004</v>
      </c>
      <c r="AP47" s="27">
        <v>1311.54296795</v>
      </c>
      <c r="AQ47" s="27">
        <v>606.42785983600004</v>
      </c>
      <c r="AR47" s="27">
        <v>1700.9031074300001</v>
      </c>
      <c r="AS47" s="27">
        <v>1052.36547423</v>
      </c>
      <c r="AT47" s="27">
        <v>1052.39928874</v>
      </c>
      <c r="AU47" s="27">
        <v>3736.1211644800001</v>
      </c>
      <c r="AV47" s="27">
        <v>4.9339967392900004</v>
      </c>
      <c r="AW47" s="27">
        <v>6.12977723796</v>
      </c>
      <c r="AX47" s="27">
        <v>1069.8464411499999</v>
      </c>
      <c r="AY47" s="27">
        <v>1069.84464256</v>
      </c>
      <c r="AZ47" s="27">
        <v>1069.8313359900001</v>
      </c>
      <c r="BA47" s="27">
        <v>1355.33445026</v>
      </c>
      <c r="BB47" s="27">
        <v>1355.36789892</v>
      </c>
      <c r="BC47" s="27">
        <v>9.3370753349300006E-3</v>
      </c>
      <c r="BD47" s="27">
        <v>8.5841012592099996E-4</v>
      </c>
      <c r="BE47" s="27">
        <v>8.5845613153300005E-4</v>
      </c>
      <c r="BF47" s="27">
        <v>9.33647350378E-3</v>
      </c>
      <c r="BG47" s="27">
        <v>1097.6851590599999</v>
      </c>
      <c r="BH47" s="27">
        <v>1097.64103823</v>
      </c>
      <c r="BI47" s="27">
        <v>0.70851745506999997</v>
      </c>
      <c r="BJ47" s="27">
        <v>1859.7288630099999</v>
      </c>
      <c r="BK47" s="27">
        <v>33.2163728799</v>
      </c>
      <c r="BL47" s="27">
        <v>71.750434493499995</v>
      </c>
      <c r="BM47" s="27">
        <v>0.23274538837</v>
      </c>
      <c r="BN47" s="27">
        <v>0.41376952858900001</v>
      </c>
      <c r="BO47" s="27">
        <v>92.231679813300005</v>
      </c>
      <c r="BP47" s="27">
        <v>0</v>
      </c>
      <c r="BQ47" s="27">
        <v>1558.56227167</v>
      </c>
      <c r="BR47" s="27">
        <v>141.23475703</v>
      </c>
      <c r="BS47" s="27">
        <v>141.232900129</v>
      </c>
      <c r="BT47" s="27">
        <v>3032.8596545599999</v>
      </c>
      <c r="BU47" s="27">
        <v>3032.8317606800001</v>
      </c>
      <c r="BV47" s="27">
        <v>0.17560985073499999</v>
      </c>
      <c r="BW47" s="27">
        <v>2.9853625417299998E-2</v>
      </c>
      <c r="BX47" s="27">
        <v>0.14575590409399999</v>
      </c>
      <c r="BY47" s="27">
        <v>122539.958434</v>
      </c>
      <c r="BZ47" s="27">
        <v>13573.0081687</v>
      </c>
      <c r="CA47" s="27">
        <v>13572.467983099999</v>
      </c>
      <c r="CB47" s="27">
        <v>44935.021804399999</v>
      </c>
      <c r="CC47" s="27">
        <v>137205.18369599999</v>
      </c>
      <c r="CD47" s="27">
        <v>122535.07341899999</v>
      </c>
      <c r="CE47" s="27">
        <v>2630.38402675</v>
      </c>
      <c r="CF47" s="27">
        <v>22.500505843700001</v>
      </c>
      <c r="CG47" s="27">
        <v>0.85706732503700001</v>
      </c>
      <c r="CH47" s="27">
        <v>2.8806839100500001</v>
      </c>
      <c r="CI47" s="27">
        <v>0.82646865305100004</v>
      </c>
      <c r="CJ47" s="27">
        <v>2.2509060232399999E-2</v>
      </c>
      <c r="CK47" s="27">
        <v>25.834100175100001</v>
      </c>
      <c r="CL47" s="27">
        <v>5.1339252134700004</v>
      </c>
      <c r="CM47" s="27">
        <v>28498.724678400002</v>
      </c>
      <c r="CN47" s="27">
        <v>27.092245275700002</v>
      </c>
      <c r="CO47" s="27">
        <v>5.6821473892199998</v>
      </c>
      <c r="CP47" s="27">
        <v>1715.04960766</v>
      </c>
      <c r="CQ47" s="27">
        <v>101.727044635</v>
      </c>
      <c r="CR47" s="27">
        <v>0</v>
      </c>
      <c r="CS47" s="27">
        <v>13.7759067164</v>
      </c>
      <c r="CT47" s="27">
        <v>4.4773179136499999E-5</v>
      </c>
      <c r="CU47" s="27">
        <v>2.3374462703800001</v>
      </c>
      <c r="CV47" s="27">
        <v>7748.7121412500001</v>
      </c>
      <c r="CW47" s="27">
        <v>368.07101300099998</v>
      </c>
      <c r="CX47" s="27">
        <v>145.09928077000001</v>
      </c>
      <c r="CY47" s="27">
        <v>3990.7667905100002</v>
      </c>
      <c r="CZ47" s="27">
        <v>3757.94249898</v>
      </c>
      <c r="DA47" s="27">
        <v>3.2640943136499998</v>
      </c>
      <c r="DB47" s="27">
        <v>0.64651492824000001</v>
      </c>
      <c r="DC47" s="27">
        <v>354.79684091399997</v>
      </c>
      <c r="DD47" s="27">
        <v>3.7716459277999999</v>
      </c>
      <c r="DE47" s="27">
        <v>286.11043400900002</v>
      </c>
      <c r="DF47" s="27">
        <v>42.147099197199999</v>
      </c>
      <c r="DG47" s="27">
        <v>12.272225523199999</v>
      </c>
      <c r="DH47" s="27">
        <v>1319.24249371</v>
      </c>
      <c r="DI47" s="27">
        <v>57.686943684500001</v>
      </c>
      <c r="DJ47" s="27">
        <v>272.194086852</v>
      </c>
      <c r="DK47" s="27">
        <v>9.9496692058399994</v>
      </c>
      <c r="DL47" s="27">
        <v>100.75639476000001</v>
      </c>
      <c r="DM47" s="27">
        <v>0.93351477456200005</v>
      </c>
      <c r="DN47" s="27">
        <v>5.9706450748600002</v>
      </c>
      <c r="DO47" s="27">
        <v>825.019918985</v>
      </c>
      <c r="DP47" s="27">
        <v>825.02058291200001</v>
      </c>
      <c r="DQ47" s="27">
        <v>45.6410134415</v>
      </c>
      <c r="DR47" s="27">
        <v>45.638865192099999</v>
      </c>
      <c r="DS47" s="27">
        <v>6.3233294989599997</v>
      </c>
      <c r="DT47" s="27">
        <v>967.33118653199995</v>
      </c>
      <c r="DU47" s="27">
        <v>69158.505508999995</v>
      </c>
      <c r="DV47" s="27">
        <v>7622.2712038700001</v>
      </c>
      <c r="DW47" s="27">
        <v>6025.0121351400003</v>
      </c>
      <c r="DX47" s="27">
        <v>6025.1396287199996</v>
      </c>
      <c r="DY47" s="27">
        <v>1326.4901087000001</v>
      </c>
      <c r="DZ47" s="27">
        <v>0</v>
      </c>
      <c r="EA47" s="27">
        <v>687.57938869999998</v>
      </c>
      <c r="EB47" s="27">
        <v>65220.938019599998</v>
      </c>
      <c r="EC47" s="27">
        <v>9879.5319671399993</v>
      </c>
      <c r="ED47" s="27">
        <v>3866.2229135100001</v>
      </c>
      <c r="EE47" s="27">
        <v>3866.3475212399999</v>
      </c>
      <c r="EF47" s="40"/>
      <c r="EG47" s="40"/>
      <c r="EH47" s="40"/>
      <c r="EI47" s="40"/>
      <c r="EJ47" s="40"/>
      <c r="EK47" s="40"/>
      <c r="EL47" s="40"/>
      <c r="EM47" s="40"/>
      <c r="EN47" s="40"/>
      <c r="EO47" s="40"/>
    </row>
    <row r="48" spans="1:145" x14ac:dyDescent="0.3">
      <c r="A48" s="29" t="s">
        <v>47</v>
      </c>
      <c r="B48" s="27">
        <v>2.9437270276900001</v>
      </c>
      <c r="C48" s="27">
        <v>9.5474023710800004</v>
      </c>
      <c r="D48" s="27">
        <v>77.216937780199999</v>
      </c>
      <c r="E48" s="27">
        <v>743.85377253700005</v>
      </c>
      <c r="F48" s="27">
        <v>63.995739080200003</v>
      </c>
      <c r="G48" s="27">
        <v>63.995845136100002</v>
      </c>
      <c r="H48" s="27">
        <v>743.84308824100003</v>
      </c>
      <c r="I48" s="27">
        <v>743.84553921700001</v>
      </c>
      <c r="J48" s="27">
        <v>250.87101429200001</v>
      </c>
      <c r="K48" s="27">
        <v>2.7016837588999998</v>
      </c>
      <c r="L48" s="27">
        <v>0.14627199948700001</v>
      </c>
      <c r="M48" s="27">
        <v>7.31353440652E-3</v>
      </c>
      <c r="N48" s="27">
        <v>0.138957272179</v>
      </c>
      <c r="O48" s="27">
        <v>1614.45207598</v>
      </c>
      <c r="P48" s="27">
        <v>1.1915104277199999</v>
      </c>
      <c r="Q48" s="27">
        <v>1614.4531016000001</v>
      </c>
      <c r="R48" s="27">
        <v>0.79082915038299995</v>
      </c>
      <c r="S48" s="27">
        <v>0.50089309273899996</v>
      </c>
      <c r="T48" s="27">
        <v>1.5567284558700001</v>
      </c>
      <c r="U48" s="27">
        <v>0.447181578902</v>
      </c>
      <c r="V48" s="27">
        <v>2378.7784442100001</v>
      </c>
      <c r="W48" s="27">
        <v>223.37972018100001</v>
      </c>
      <c r="X48" s="27">
        <v>223.384078499</v>
      </c>
      <c r="Y48" s="27">
        <v>2270.88740598</v>
      </c>
      <c r="Z48" s="27">
        <v>2270.8870595200001</v>
      </c>
      <c r="AA48" s="27">
        <v>7.6855255191300004E-4</v>
      </c>
      <c r="AB48" s="27">
        <v>1.07596027827E-4</v>
      </c>
      <c r="AC48" s="27">
        <v>6.6095308958300002E-4</v>
      </c>
      <c r="AD48" s="27">
        <v>0.86095222362699997</v>
      </c>
      <c r="AE48" s="27">
        <v>614862.58052099997</v>
      </c>
      <c r="AF48" s="27">
        <v>33917736.702299997</v>
      </c>
      <c r="AG48" s="27">
        <v>615108.49062000006</v>
      </c>
      <c r="AH48" s="27">
        <v>2.1811431374699999E-2</v>
      </c>
      <c r="AI48" s="27">
        <v>191.594847703</v>
      </c>
      <c r="AJ48" s="27">
        <v>1278.2728936399999</v>
      </c>
      <c r="AK48" s="27">
        <v>227.14573289500001</v>
      </c>
      <c r="AL48" s="27">
        <v>9.2348123146599992</v>
      </c>
      <c r="AM48" s="27">
        <v>624.08818798599998</v>
      </c>
      <c r="AN48" s="27">
        <v>64.516735506399996</v>
      </c>
      <c r="AO48" s="27">
        <v>4344.48697472</v>
      </c>
      <c r="AP48" s="27">
        <v>1262.79370866</v>
      </c>
      <c r="AQ48" s="27">
        <v>591.75906770999995</v>
      </c>
      <c r="AR48" s="27">
        <v>1695.9849325299999</v>
      </c>
      <c r="AS48" s="27">
        <v>1010.9704142099999</v>
      </c>
      <c r="AT48" s="27">
        <v>1011.00037192</v>
      </c>
      <c r="AU48" s="27">
        <v>3366.7975888699998</v>
      </c>
      <c r="AV48" s="27">
        <v>5.0007054028000004</v>
      </c>
      <c r="AW48" s="27">
        <v>5.9774545825500001</v>
      </c>
      <c r="AX48" s="27">
        <v>957.85676373499996</v>
      </c>
      <c r="AY48" s="27">
        <v>957.85826918299995</v>
      </c>
      <c r="AZ48" s="27">
        <v>957.84310364099997</v>
      </c>
      <c r="BA48" s="27">
        <v>1242.5635378300001</v>
      </c>
      <c r="BB48" s="27">
        <v>1242.59795177</v>
      </c>
      <c r="BC48" s="27">
        <v>6.4069618368999999E-3</v>
      </c>
      <c r="BD48" s="27">
        <v>5.9156940781400003E-4</v>
      </c>
      <c r="BE48" s="27">
        <v>5.9160394113899996E-4</v>
      </c>
      <c r="BF48" s="27">
        <v>6.4065489923999996E-3</v>
      </c>
      <c r="BG48" s="27">
        <v>989.22359485899995</v>
      </c>
      <c r="BH48" s="27">
        <v>989.18296622499997</v>
      </c>
      <c r="BI48" s="27">
        <v>0.595479648556</v>
      </c>
      <c r="BJ48" s="27">
        <v>1661.8753726100001</v>
      </c>
      <c r="BK48" s="27">
        <v>28.373421044099999</v>
      </c>
      <c r="BL48" s="27">
        <v>66.5781681916</v>
      </c>
      <c r="BM48" s="27">
        <v>0.18357084666099999</v>
      </c>
      <c r="BN48" s="27">
        <v>0.32634811553900001</v>
      </c>
      <c r="BO48" s="27">
        <v>71.716293677099998</v>
      </c>
      <c r="BP48" s="27">
        <v>0</v>
      </c>
      <c r="BQ48" s="27">
        <v>1459.8998673000001</v>
      </c>
      <c r="BR48" s="27">
        <v>132.60944742199999</v>
      </c>
      <c r="BS48" s="27">
        <v>132.608091433</v>
      </c>
      <c r="BT48" s="27">
        <v>2168.4647149699999</v>
      </c>
      <c r="BU48" s="27">
        <v>2168.4461529999999</v>
      </c>
      <c r="BV48" s="27">
        <v>0.12882318534100001</v>
      </c>
      <c r="BW48" s="27">
        <v>2.1899927221800002E-2</v>
      </c>
      <c r="BX48" s="27">
        <v>0.106923209889</v>
      </c>
      <c r="BY48" s="27">
        <v>111258.65835100001</v>
      </c>
      <c r="BZ48" s="27">
        <v>11405.074172500001</v>
      </c>
      <c r="CA48" s="27">
        <v>11404.6195057</v>
      </c>
      <c r="CB48" s="27">
        <v>42532.6178851</v>
      </c>
      <c r="CC48" s="27">
        <v>123648.03004100001</v>
      </c>
      <c r="CD48" s="27">
        <v>111254.216183</v>
      </c>
      <c r="CE48" s="27">
        <v>2516.3806521900001</v>
      </c>
      <c r="CF48" s="27">
        <v>22.266522480500001</v>
      </c>
      <c r="CG48" s="27">
        <v>0.79075986984400004</v>
      </c>
      <c r="CH48" s="27">
        <v>2.7348879994600002</v>
      </c>
      <c r="CI48" s="27">
        <v>0.86095699764</v>
      </c>
      <c r="CJ48" s="27">
        <v>2.18105855216E-2</v>
      </c>
      <c r="CK48" s="27">
        <v>25.025819480300001</v>
      </c>
      <c r="CL48" s="27">
        <v>4.9185828245699996</v>
      </c>
      <c r="CM48" s="27">
        <v>26806.7340845</v>
      </c>
      <c r="CN48" s="27">
        <v>26.774720717699999</v>
      </c>
      <c r="CO48" s="27">
        <v>6.3939310134499996</v>
      </c>
      <c r="CP48" s="27">
        <v>1563.6605470899999</v>
      </c>
      <c r="CQ48" s="27">
        <v>83.676913370999998</v>
      </c>
      <c r="CR48" s="27">
        <v>0</v>
      </c>
      <c r="CS48" s="27">
        <v>13.441364223800001</v>
      </c>
      <c r="CT48" s="27">
        <v>3.2243540320700003E-5</v>
      </c>
      <c r="CU48" s="27">
        <v>2.0865841873200002</v>
      </c>
      <c r="CV48" s="27">
        <v>6701.71370716</v>
      </c>
      <c r="CW48" s="27">
        <v>297.34825785300001</v>
      </c>
      <c r="CX48" s="27">
        <v>104.366092282</v>
      </c>
      <c r="CY48" s="27">
        <v>3695.0852932900002</v>
      </c>
      <c r="CZ48" s="27">
        <v>3006.61565255</v>
      </c>
      <c r="DA48" s="27">
        <v>2.7458700502500002</v>
      </c>
      <c r="DB48" s="27">
        <v>0.50991869590600003</v>
      </c>
      <c r="DC48" s="27">
        <v>301.28720059</v>
      </c>
      <c r="DD48" s="27">
        <v>3.4944627018299999</v>
      </c>
      <c r="DE48" s="27">
        <v>271.72422562999998</v>
      </c>
      <c r="DF48" s="27">
        <v>38.422150365</v>
      </c>
      <c r="DG48" s="27">
        <v>12.364750085700001</v>
      </c>
      <c r="DH48" s="27">
        <v>1276.9183962499999</v>
      </c>
      <c r="DI48" s="27">
        <v>55.256914325899999</v>
      </c>
      <c r="DJ48" s="27">
        <v>255.58547379000001</v>
      </c>
      <c r="DK48" s="27">
        <v>11.150212656800001</v>
      </c>
      <c r="DL48" s="27">
        <v>88.1895176819</v>
      </c>
      <c r="DM48" s="27">
        <v>0.87225574504900005</v>
      </c>
      <c r="DN48" s="27">
        <v>6.1194428564800001</v>
      </c>
      <c r="DO48" s="27">
        <v>583.17063994700004</v>
      </c>
      <c r="DP48" s="27">
        <v>583.17139121100001</v>
      </c>
      <c r="DQ48" s="27">
        <v>45.509275299899997</v>
      </c>
      <c r="DR48" s="27">
        <v>45.506997123300003</v>
      </c>
      <c r="DS48" s="27">
        <v>5.8196144527399998</v>
      </c>
      <c r="DT48" s="27">
        <v>695.77712787600001</v>
      </c>
      <c r="DU48" s="27">
        <v>64877.027061200002</v>
      </c>
      <c r="DV48" s="27">
        <v>7170.9052451199996</v>
      </c>
      <c r="DW48" s="27">
        <v>5660.6139760200003</v>
      </c>
      <c r="DX48" s="27">
        <v>5660.7362563400002</v>
      </c>
      <c r="DY48" s="27">
        <v>1247.45718278</v>
      </c>
      <c r="DZ48" s="27">
        <v>0</v>
      </c>
      <c r="EA48" s="27">
        <v>620.22914540900001</v>
      </c>
      <c r="EB48" s="27">
        <v>61623.012692199998</v>
      </c>
      <c r="EC48" s="27">
        <v>9552.2990440600006</v>
      </c>
      <c r="ED48" s="27">
        <v>3708.0176382899999</v>
      </c>
      <c r="EE48" s="27">
        <v>3708.13880642</v>
      </c>
      <c r="EF48" s="40"/>
      <c r="EG48" s="40"/>
      <c r="EH48" s="40"/>
      <c r="EI48" s="40"/>
      <c r="EJ48" s="40"/>
      <c r="EK48" s="40"/>
      <c r="EL48" s="40"/>
      <c r="EM48" s="40"/>
      <c r="EN48" s="40"/>
      <c r="EO48" s="40"/>
    </row>
    <row r="49" spans="1:145" x14ac:dyDescent="0.3">
      <c r="A49" s="29" t="s">
        <v>48</v>
      </c>
      <c r="B49" s="27">
        <v>0.57673459545500005</v>
      </c>
      <c r="C49" s="27">
        <v>2.0097970137000001</v>
      </c>
      <c r="D49" s="27">
        <v>19.659800131600001</v>
      </c>
      <c r="E49" s="27">
        <v>164.10381920699999</v>
      </c>
      <c r="F49" s="27">
        <v>12.737501680099999</v>
      </c>
      <c r="G49" s="27">
        <v>12.7375248534</v>
      </c>
      <c r="H49" s="27">
        <v>164.101973313</v>
      </c>
      <c r="I49" s="27">
        <v>164.10246264</v>
      </c>
      <c r="J49" s="27">
        <v>47.8620670938</v>
      </c>
      <c r="K49" s="27">
        <v>0.52518989208800004</v>
      </c>
      <c r="L49" s="27">
        <v>4.6597250699800002E-2</v>
      </c>
      <c r="M49" s="27">
        <v>2.3298519869799999E-3</v>
      </c>
      <c r="N49" s="27">
        <v>4.4267256793699999E-2</v>
      </c>
      <c r="O49" s="27">
        <v>353.53815059700003</v>
      </c>
      <c r="P49" s="27">
        <v>0.22566542724999999</v>
      </c>
      <c r="Q49" s="27">
        <v>353.53906746600001</v>
      </c>
      <c r="R49" s="27">
        <v>0.16835661165599999</v>
      </c>
      <c r="S49" s="27">
        <v>0.11040208798700001</v>
      </c>
      <c r="T49" s="27">
        <v>0.35473922213699999</v>
      </c>
      <c r="U49" s="27">
        <v>0.10128849211300001</v>
      </c>
      <c r="V49" s="27">
        <v>479.66031321000003</v>
      </c>
      <c r="W49" s="27">
        <v>54.182233261999997</v>
      </c>
      <c r="X49" s="27">
        <v>54.183577596799999</v>
      </c>
      <c r="Y49" s="27">
        <v>554.36088845999996</v>
      </c>
      <c r="Z49" s="27">
        <v>554.36090083900001</v>
      </c>
      <c r="AA49" s="27">
        <v>2.4262749202499999E-4</v>
      </c>
      <c r="AB49" s="27">
        <v>3.3967731225299998E-5</v>
      </c>
      <c r="AC49" s="27">
        <v>2.08660651692E-4</v>
      </c>
      <c r="AD49" s="27">
        <v>0.170280489195</v>
      </c>
      <c r="AE49" s="27">
        <v>136427.51203000001</v>
      </c>
      <c r="AF49" s="27">
        <v>9882861.1155399997</v>
      </c>
      <c r="AG49" s="27">
        <v>136482.10864399999</v>
      </c>
      <c r="AH49" s="27">
        <v>4.4894150092500001E-3</v>
      </c>
      <c r="AI49" s="27">
        <v>33.475132941399998</v>
      </c>
      <c r="AJ49" s="27">
        <v>226.888082416</v>
      </c>
      <c r="AK49" s="27">
        <v>37.715297928699997</v>
      </c>
      <c r="AL49" s="27">
        <v>1.41191041905</v>
      </c>
      <c r="AM49" s="27">
        <v>103.550158348</v>
      </c>
      <c r="AN49" s="27">
        <v>15.381726419</v>
      </c>
      <c r="AO49" s="27">
        <v>953.15175410699999</v>
      </c>
      <c r="AP49" s="27">
        <v>284.716881457</v>
      </c>
      <c r="AQ49" s="27">
        <v>111.711823318</v>
      </c>
      <c r="AR49" s="27">
        <v>350.97553105999998</v>
      </c>
      <c r="AS49" s="27">
        <v>229.26953465299999</v>
      </c>
      <c r="AT49" s="27">
        <v>229.276692779</v>
      </c>
      <c r="AU49" s="27">
        <v>783.26107499</v>
      </c>
      <c r="AV49" s="27">
        <v>0.96457744324200001</v>
      </c>
      <c r="AW49" s="27">
        <v>1.1788421473699999</v>
      </c>
      <c r="AX49" s="27">
        <v>192.79393282500001</v>
      </c>
      <c r="AY49" s="27">
        <v>192.79452654299999</v>
      </c>
      <c r="AZ49" s="27">
        <v>192.79118512599999</v>
      </c>
      <c r="BA49" s="27">
        <v>283.87019159800002</v>
      </c>
      <c r="BB49" s="27">
        <v>283.87776271199999</v>
      </c>
      <c r="BC49" s="27">
        <v>2.0727046622299999E-3</v>
      </c>
      <c r="BD49" s="27">
        <v>1.90498265718E-4</v>
      </c>
      <c r="BE49" s="27">
        <v>1.9051000302400001E-4</v>
      </c>
      <c r="BF49" s="27">
        <v>2.0725709880099999E-3</v>
      </c>
      <c r="BG49" s="27">
        <v>210.03537608299999</v>
      </c>
      <c r="BH49" s="27">
        <v>210.026671851</v>
      </c>
      <c r="BI49" s="27">
        <v>0.13509421154500001</v>
      </c>
      <c r="BJ49" s="27">
        <v>387.20347302200003</v>
      </c>
      <c r="BK49" s="27">
        <v>6.7472703863900003</v>
      </c>
      <c r="BL49" s="27">
        <v>10.9896374475</v>
      </c>
      <c r="BM49" s="27">
        <v>4.0603630710300001E-2</v>
      </c>
      <c r="BN49" s="27">
        <v>7.21842205742E-2</v>
      </c>
      <c r="BO49" s="27">
        <v>19.859944013900002</v>
      </c>
      <c r="BP49" s="27">
        <v>0</v>
      </c>
      <c r="BQ49" s="27">
        <v>309.01499434900001</v>
      </c>
      <c r="BR49" s="27">
        <v>27.147045517799999</v>
      </c>
      <c r="BS49" s="27">
        <v>27.146738859700001</v>
      </c>
      <c r="BT49" s="27">
        <v>618.81230155900005</v>
      </c>
      <c r="BU49" s="27">
        <v>618.809576956</v>
      </c>
      <c r="BV49" s="27">
        <v>3.7439687630600002E-2</v>
      </c>
      <c r="BW49" s="27">
        <v>6.3647259854000002E-3</v>
      </c>
      <c r="BX49" s="27">
        <v>3.10748407861E-2</v>
      </c>
      <c r="BY49" s="27">
        <v>23340.915841499998</v>
      </c>
      <c r="BZ49" s="27">
        <v>2703.46478927</v>
      </c>
      <c r="CA49" s="27">
        <v>2703.35788013</v>
      </c>
      <c r="CB49" s="27">
        <v>9428.8386763500002</v>
      </c>
      <c r="CC49" s="27">
        <v>26253.3739575</v>
      </c>
      <c r="CD49" s="27">
        <v>23339.989765099999</v>
      </c>
      <c r="CE49" s="27">
        <v>552.97832173999996</v>
      </c>
      <c r="CF49" s="27">
        <v>4.4551893826100004</v>
      </c>
      <c r="CG49" s="27">
        <v>0.16834165959299999</v>
      </c>
      <c r="CH49" s="27">
        <v>0.57241444039800005</v>
      </c>
      <c r="CI49" s="27">
        <v>0.17028196707900001</v>
      </c>
      <c r="CJ49" s="27">
        <v>4.4892667168E-3</v>
      </c>
      <c r="CK49" s="27">
        <v>5.08464886324</v>
      </c>
      <c r="CL49" s="27">
        <v>0.99007390469699996</v>
      </c>
      <c r="CM49" s="27">
        <v>5967.68175858</v>
      </c>
      <c r="CN49" s="27">
        <v>5.2604783803700004</v>
      </c>
      <c r="CO49" s="27">
        <v>1.0984777052500001</v>
      </c>
      <c r="CP49" s="27">
        <v>291.156137726</v>
      </c>
      <c r="CQ49" s="27">
        <v>17.1096972484</v>
      </c>
      <c r="CR49" s="27">
        <v>0</v>
      </c>
      <c r="CS49" s="27">
        <v>2.7598800531299998</v>
      </c>
      <c r="CT49" s="27">
        <v>9.9056227929100007E-6</v>
      </c>
      <c r="CU49" s="27">
        <v>0.36699367981499997</v>
      </c>
      <c r="CV49" s="27">
        <v>1380.04836013</v>
      </c>
      <c r="CW49" s="27">
        <v>59.957711957299999</v>
      </c>
      <c r="CX49" s="27">
        <v>30.067967188000001</v>
      </c>
      <c r="CY49" s="27">
        <v>724.00455091799995</v>
      </c>
      <c r="CZ49" s="27">
        <v>656.04551437999999</v>
      </c>
      <c r="DA49" s="27">
        <v>0.55201297604199995</v>
      </c>
      <c r="DB49" s="27">
        <v>0.11278781906</v>
      </c>
      <c r="DC49" s="27">
        <v>61.427630747199998</v>
      </c>
      <c r="DD49" s="27">
        <v>0.645109940883</v>
      </c>
      <c r="DE49" s="27">
        <v>55.776324454700003</v>
      </c>
      <c r="DF49" s="27">
        <v>7.6457026813100004</v>
      </c>
      <c r="DG49" s="27">
        <v>2.12757820194</v>
      </c>
      <c r="DH49" s="27">
        <v>256.63647625700003</v>
      </c>
      <c r="DI49" s="27">
        <v>10.933559579100001</v>
      </c>
      <c r="DJ49" s="27">
        <v>48.682427678400003</v>
      </c>
      <c r="DK49" s="27">
        <v>2.0212434192400002</v>
      </c>
      <c r="DL49" s="27">
        <v>20.934768931299999</v>
      </c>
      <c r="DM49" s="27">
        <v>0.17244830911600001</v>
      </c>
      <c r="DN49" s="27">
        <v>1.16930916769</v>
      </c>
      <c r="DO49" s="27">
        <v>174.42087543400001</v>
      </c>
      <c r="DP49" s="27">
        <v>174.42067794900001</v>
      </c>
      <c r="DQ49" s="27">
        <v>9.9659380782800007</v>
      </c>
      <c r="DR49" s="27">
        <v>9.9654427227499998</v>
      </c>
      <c r="DS49" s="27">
        <v>0.92309252761100002</v>
      </c>
      <c r="DT49" s="27">
        <v>200.454257359</v>
      </c>
      <c r="DU49" s="27">
        <v>14516.0061083</v>
      </c>
      <c r="DV49" s="27">
        <v>1633.0455554299999</v>
      </c>
      <c r="DW49" s="27">
        <v>1286.3052101400001</v>
      </c>
      <c r="DX49" s="27">
        <v>1286.33535504</v>
      </c>
      <c r="DY49" s="27">
        <v>282.40707416100003</v>
      </c>
      <c r="DZ49" s="27">
        <v>0</v>
      </c>
      <c r="EA49" s="27">
        <v>147.040211959</v>
      </c>
      <c r="EB49" s="27">
        <v>13718.410901499999</v>
      </c>
      <c r="EC49" s="27">
        <v>2142.5926127900002</v>
      </c>
      <c r="ED49" s="27">
        <v>842.24762203199998</v>
      </c>
      <c r="EE49" s="27">
        <v>842.27662637200001</v>
      </c>
      <c r="EF49" s="40"/>
      <c r="EG49" s="40"/>
      <c r="EH49" s="40"/>
      <c r="EI49" s="40"/>
      <c r="EJ49" s="40"/>
      <c r="EK49" s="40"/>
      <c r="EL49" s="40"/>
      <c r="EM49" s="40"/>
      <c r="EN49" s="40"/>
      <c r="EO49" s="40"/>
    </row>
    <row r="50" spans="1:145" x14ac:dyDescent="0.3">
      <c r="A50" s="29" t="s">
        <v>49</v>
      </c>
      <c r="B50" s="27">
        <v>2.6767570046200002</v>
      </c>
      <c r="C50" s="27">
        <v>8.6090232838799992</v>
      </c>
      <c r="D50" s="27">
        <v>86.7577385811</v>
      </c>
      <c r="E50" s="27">
        <v>738.53213757900005</v>
      </c>
      <c r="F50" s="27">
        <v>62.9269654768</v>
      </c>
      <c r="G50" s="27">
        <v>62.926989689199999</v>
      </c>
      <c r="H50" s="27">
        <v>738.52377069900001</v>
      </c>
      <c r="I50" s="27">
        <v>738.52602762699996</v>
      </c>
      <c r="J50" s="27">
        <v>223.37256899400001</v>
      </c>
      <c r="K50" s="27">
        <v>2.4562508964999998</v>
      </c>
      <c r="L50" s="27">
        <v>0.15009669688899999</v>
      </c>
      <c r="M50" s="27">
        <v>7.5048219575600001E-3</v>
      </c>
      <c r="N50" s="27">
        <v>0.14259152702</v>
      </c>
      <c r="O50" s="27">
        <v>1407.0652254399999</v>
      </c>
      <c r="P50" s="27">
        <v>1.15059683761</v>
      </c>
      <c r="Q50" s="27">
        <v>1407.0694397</v>
      </c>
      <c r="R50" s="27">
        <v>0.91855410876499999</v>
      </c>
      <c r="S50" s="27">
        <v>0.55090307032899999</v>
      </c>
      <c r="T50" s="27">
        <v>1.9700442809800001</v>
      </c>
      <c r="U50" s="27">
        <v>0.50344509237299995</v>
      </c>
      <c r="V50" s="27">
        <v>1948.41956585</v>
      </c>
      <c r="W50" s="27">
        <v>219.53419357499999</v>
      </c>
      <c r="X50" s="27">
        <v>219.53939923300001</v>
      </c>
      <c r="Y50" s="27">
        <v>2258.7625602500002</v>
      </c>
      <c r="Z50" s="27">
        <v>2258.76224572</v>
      </c>
      <c r="AA50" s="27">
        <v>7.8533954146500003E-4</v>
      </c>
      <c r="AB50" s="27">
        <v>1.09947471124E-4</v>
      </c>
      <c r="AC50" s="27">
        <v>6.7539095735100001E-4</v>
      </c>
      <c r="AD50" s="27">
        <v>0.84010267035099995</v>
      </c>
      <c r="AE50" s="27">
        <v>509420.66549799999</v>
      </c>
      <c r="AF50" s="27">
        <v>34452599.917400002</v>
      </c>
      <c r="AG50" s="27">
        <v>509624.59299700003</v>
      </c>
      <c r="AH50" s="27">
        <v>2.4418421786E-2</v>
      </c>
      <c r="AI50" s="27">
        <v>173.87967997999999</v>
      </c>
      <c r="AJ50" s="27">
        <v>1169.09153681</v>
      </c>
      <c r="AK50" s="27">
        <v>200.877151806</v>
      </c>
      <c r="AL50" s="27">
        <v>8.0556361466999995</v>
      </c>
      <c r="AM50" s="27">
        <v>551.95989967599996</v>
      </c>
      <c r="AN50" s="27">
        <v>69.545201851000002</v>
      </c>
      <c r="AO50" s="27">
        <v>4176.41592941</v>
      </c>
      <c r="AP50" s="27">
        <v>1163.7911389799999</v>
      </c>
      <c r="AQ50" s="27">
        <v>315.27486346199998</v>
      </c>
      <c r="AR50" s="27">
        <v>1451.0184697100001</v>
      </c>
      <c r="AS50" s="27">
        <v>849.31443489699996</v>
      </c>
      <c r="AT50" s="27">
        <v>849.34302857099999</v>
      </c>
      <c r="AU50" s="27">
        <v>2569.0660971900002</v>
      </c>
      <c r="AV50" s="27">
        <v>4.5441182517399996</v>
      </c>
      <c r="AW50" s="27">
        <v>5.4225057955900002</v>
      </c>
      <c r="AX50" s="27">
        <v>890.56151704199999</v>
      </c>
      <c r="AY50" s="27">
        <v>890.55957635300001</v>
      </c>
      <c r="AZ50" s="27">
        <v>890.54891451599997</v>
      </c>
      <c r="BA50" s="27">
        <v>1011.79911542</v>
      </c>
      <c r="BB50" s="27">
        <v>1011.82394587</v>
      </c>
      <c r="BC50" s="27">
        <v>6.4980315935500004E-3</v>
      </c>
      <c r="BD50" s="27">
        <v>6.0210876111700001E-4</v>
      </c>
      <c r="BE50" s="27">
        <v>6.02142808623E-4</v>
      </c>
      <c r="BF50" s="27">
        <v>6.4976826359500004E-3</v>
      </c>
      <c r="BG50" s="27">
        <v>824.143627283</v>
      </c>
      <c r="BH50" s="27">
        <v>824.10970129199995</v>
      </c>
      <c r="BI50" s="27">
        <v>0.74947498162699999</v>
      </c>
      <c r="BJ50" s="27">
        <v>1379.6349894</v>
      </c>
      <c r="BK50" s="27">
        <v>30.866256452799998</v>
      </c>
      <c r="BL50" s="27">
        <v>60.984367041100001</v>
      </c>
      <c r="BM50" s="27">
        <v>0.15794425853999999</v>
      </c>
      <c r="BN50" s="27">
        <v>0.28078990699799999</v>
      </c>
      <c r="BO50" s="27">
        <v>85.607730094199994</v>
      </c>
      <c r="BP50" s="27">
        <v>0</v>
      </c>
      <c r="BQ50" s="27">
        <v>1037.0513992599999</v>
      </c>
      <c r="BR50" s="27">
        <v>121.354539288</v>
      </c>
      <c r="BS50" s="27">
        <v>121.35287638200001</v>
      </c>
      <c r="BT50" s="27">
        <v>2043.84118483</v>
      </c>
      <c r="BU50" s="27">
        <v>2043.8287014499999</v>
      </c>
      <c r="BV50" s="27">
        <v>0.132647866176</v>
      </c>
      <c r="BW50" s="27">
        <v>2.2550073003399999E-2</v>
      </c>
      <c r="BX50" s="27">
        <v>0.11009749233799999</v>
      </c>
      <c r="BY50" s="27">
        <v>91608.243944700007</v>
      </c>
      <c r="BZ50" s="27">
        <v>10585.546277400001</v>
      </c>
      <c r="CA50" s="27">
        <v>10585.119416899999</v>
      </c>
      <c r="CB50" s="27">
        <v>36144.334647700001</v>
      </c>
      <c r="CC50" s="27">
        <v>103013.837654</v>
      </c>
      <c r="CD50" s="27">
        <v>91604.581057200005</v>
      </c>
      <c r="CE50" s="27">
        <v>2281.8405329299999</v>
      </c>
      <c r="CF50" s="27">
        <v>20.222422592600001</v>
      </c>
      <c r="CG50" s="27">
        <v>0.91847447513699998</v>
      </c>
      <c r="CH50" s="27">
        <v>2.9542279066099999</v>
      </c>
      <c r="CI50" s="27">
        <v>0.84010819661199998</v>
      </c>
      <c r="CJ50" s="27">
        <v>2.44175419448E-2</v>
      </c>
      <c r="CK50" s="27">
        <v>23.2222388002</v>
      </c>
      <c r="CL50" s="27">
        <v>4.8730080956800004</v>
      </c>
      <c r="CM50" s="27">
        <v>21915.8505601</v>
      </c>
      <c r="CN50" s="27">
        <v>27.061779808099999</v>
      </c>
      <c r="CO50" s="27">
        <v>5.8570498735600003</v>
      </c>
      <c r="CP50" s="27">
        <v>1562.9503081800001</v>
      </c>
      <c r="CQ50" s="27">
        <v>73.719589248099993</v>
      </c>
      <c r="CR50" s="27">
        <v>0</v>
      </c>
      <c r="CS50" s="27">
        <v>12.2115854574</v>
      </c>
      <c r="CT50" s="27">
        <v>3.3970662657900003E-5</v>
      </c>
      <c r="CU50" s="27">
        <v>1.95398094613</v>
      </c>
      <c r="CV50" s="27">
        <v>6381.4396025799997</v>
      </c>
      <c r="CW50" s="27">
        <v>243.55163575099999</v>
      </c>
      <c r="CX50" s="27">
        <v>103.721728805</v>
      </c>
      <c r="CY50" s="27">
        <v>3733.9994842699998</v>
      </c>
      <c r="CZ50" s="27">
        <v>2647.4392159700001</v>
      </c>
      <c r="DA50" s="27">
        <v>2.6643420792199999</v>
      </c>
      <c r="DB50" s="27">
        <v>0.43873424686700002</v>
      </c>
      <c r="DC50" s="27">
        <v>267.14586756400001</v>
      </c>
      <c r="DD50" s="27">
        <v>3.2120992668100001</v>
      </c>
      <c r="DE50" s="27">
        <v>283.85543055900001</v>
      </c>
      <c r="DF50" s="27">
        <v>39.533421248000003</v>
      </c>
      <c r="DG50" s="27">
        <v>11.9984852475</v>
      </c>
      <c r="DH50" s="27">
        <v>1340.6926221599999</v>
      </c>
      <c r="DI50" s="27">
        <v>49.190889600200002</v>
      </c>
      <c r="DJ50" s="27">
        <v>215.94722474100001</v>
      </c>
      <c r="DK50" s="27">
        <v>10.381111348699999</v>
      </c>
      <c r="DL50" s="27">
        <v>96.956003568</v>
      </c>
      <c r="DM50" s="27">
        <v>0.81063673382000001</v>
      </c>
      <c r="DN50" s="27">
        <v>5.5509245147700002</v>
      </c>
      <c r="DO50" s="27">
        <v>585.38091290900002</v>
      </c>
      <c r="DP50" s="27">
        <v>585.38040001800005</v>
      </c>
      <c r="DQ50" s="27">
        <v>42.097262049900003</v>
      </c>
      <c r="DR50" s="27">
        <v>42.095170708399998</v>
      </c>
      <c r="DS50" s="27">
        <v>5.3960216730999999</v>
      </c>
      <c r="DT50" s="27">
        <v>691.48270088499999</v>
      </c>
      <c r="DU50" s="27">
        <v>55007.200427999996</v>
      </c>
      <c r="DV50" s="27">
        <v>5884.7406883200001</v>
      </c>
      <c r="DW50" s="27">
        <v>4543.1379494299999</v>
      </c>
      <c r="DX50" s="27">
        <v>4543.2353066400001</v>
      </c>
      <c r="DY50" s="27">
        <v>989.81394226700002</v>
      </c>
      <c r="DZ50" s="27">
        <v>0</v>
      </c>
      <c r="EA50" s="27">
        <v>532.22168217900003</v>
      </c>
      <c r="EB50" s="27">
        <v>51727.454324099999</v>
      </c>
      <c r="EC50" s="27">
        <v>8039.7143572599998</v>
      </c>
      <c r="ED50" s="27">
        <v>3109.5894788199998</v>
      </c>
      <c r="EE50" s="27">
        <v>3109.6916912299998</v>
      </c>
      <c r="EF50" s="40"/>
      <c r="EG50" s="40"/>
      <c r="EH50" s="40"/>
      <c r="EI50" s="40"/>
      <c r="EJ50" s="40"/>
      <c r="EK50" s="40"/>
      <c r="EL50" s="40"/>
      <c r="EM50" s="40"/>
      <c r="EN50" s="40"/>
      <c r="EO50" s="40"/>
    </row>
    <row r="51" spans="1:145" x14ac:dyDescent="0.3">
      <c r="A51" s="29" t="s">
        <v>50</v>
      </c>
      <c r="B51" s="27">
        <v>0.66098986643500002</v>
      </c>
      <c r="C51" s="27">
        <v>1.7664409379399999</v>
      </c>
      <c r="D51" s="27">
        <v>15.192485618299999</v>
      </c>
      <c r="E51" s="27">
        <v>149.81220628899999</v>
      </c>
      <c r="F51" s="27">
        <v>16.410701315499999</v>
      </c>
      <c r="G51" s="27">
        <v>16.4106103218</v>
      </c>
      <c r="H51" s="27">
        <v>149.81074387199999</v>
      </c>
      <c r="I51" s="27">
        <v>149.81121686399999</v>
      </c>
      <c r="J51" s="27">
        <v>58.267765320700001</v>
      </c>
      <c r="K51" s="27">
        <v>0.59277861667700005</v>
      </c>
      <c r="L51" s="27">
        <v>2.38064348834E-2</v>
      </c>
      <c r="M51" s="27">
        <v>1.1903061927499999E-3</v>
      </c>
      <c r="N51" s="27">
        <v>2.26160006521E-2</v>
      </c>
      <c r="O51" s="27">
        <v>241.56596395599999</v>
      </c>
      <c r="P51" s="27">
        <v>0.24762408751199999</v>
      </c>
      <c r="Q51" s="27">
        <v>241.56706583600001</v>
      </c>
      <c r="R51" s="27">
        <v>0.145395249458</v>
      </c>
      <c r="S51" s="27">
        <v>8.4712822853299993E-2</v>
      </c>
      <c r="T51" s="27">
        <v>0.27454591791600003</v>
      </c>
      <c r="U51" s="27">
        <v>7.3545720773800005E-2</v>
      </c>
      <c r="V51" s="27">
        <v>356.70527003000001</v>
      </c>
      <c r="W51" s="27">
        <v>35.091714699800001</v>
      </c>
      <c r="X51" s="27">
        <v>35.092549129399998</v>
      </c>
      <c r="Y51" s="27">
        <v>570.61438490399996</v>
      </c>
      <c r="Z51" s="27">
        <v>570.614980489</v>
      </c>
      <c r="AA51" s="27">
        <v>1.2498627344E-4</v>
      </c>
      <c r="AB51" s="27">
        <v>1.74981001817E-5</v>
      </c>
      <c r="AC51" s="27">
        <v>1.07488369933E-4</v>
      </c>
      <c r="AD51" s="27">
        <v>0.16538729260900001</v>
      </c>
      <c r="AE51" s="27">
        <v>86953.849402000007</v>
      </c>
      <c r="AF51" s="27">
        <v>7077160.11589</v>
      </c>
      <c r="AG51" s="27">
        <v>86988.629702299993</v>
      </c>
      <c r="AH51" s="27">
        <v>4.1066712727899999E-3</v>
      </c>
      <c r="AI51" s="27">
        <v>59.118415821100001</v>
      </c>
      <c r="AJ51" s="27">
        <v>452.80157250399998</v>
      </c>
      <c r="AK51" s="27">
        <v>53.556193370999999</v>
      </c>
      <c r="AL51" s="27">
        <v>2.6611621855599998</v>
      </c>
      <c r="AM51" s="27">
        <v>147.79592885700001</v>
      </c>
      <c r="AN51" s="27">
        <v>23.019188434299998</v>
      </c>
      <c r="AO51" s="27">
        <v>827.07985971100004</v>
      </c>
      <c r="AP51" s="27">
        <v>203.366391483</v>
      </c>
      <c r="AQ51" s="27">
        <v>70.754462875100003</v>
      </c>
      <c r="AR51" s="27">
        <v>296.02969820099997</v>
      </c>
      <c r="AS51" s="27">
        <v>144.85671172599999</v>
      </c>
      <c r="AT51" s="27">
        <v>144.86070506799999</v>
      </c>
      <c r="AU51" s="27">
        <v>448.12226840199997</v>
      </c>
      <c r="AV51" s="27">
        <v>1.0711569494199999</v>
      </c>
      <c r="AW51" s="27">
        <v>1.29942601069</v>
      </c>
      <c r="AX51" s="27">
        <v>239.041973171</v>
      </c>
      <c r="AY51" s="27">
        <v>239.042042608</v>
      </c>
      <c r="AZ51" s="27">
        <v>239.03822916499999</v>
      </c>
      <c r="BA51" s="27">
        <v>173.02098275099999</v>
      </c>
      <c r="BB51" s="27">
        <v>173.025114387</v>
      </c>
      <c r="BC51" s="27">
        <v>9.41984664157E-4</v>
      </c>
      <c r="BD51" s="27">
        <v>8.97767558868E-5</v>
      </c>
      <c r="BE51" s="27">
        <v>8.9779819962800006E-5</v>
      </c>
      <c r="BF51" s="27">
        <v>9.4193267375499996E-4</v>
      </c>
      <c r="BG51" s="27">
        <v>240.56206664600001</v>
      </c>
      <c r="BH51" s="27">
        <v>240.55213052299999</v>
      </c>
      <c r="BI51" s="27">
        <v>0.10519061329399999</v>
      </c>
      <c r="BJ51" s="27">
        <v>247.370719442</v>
      </c>
      <c r="BK51" s="27">
        <v>5.5427709054500003</v>
      </c>
      <c r="BL51" s="27">
        <v>20.050009941100001</v>
      </c>
      <c r="BM51" s="27">
        <v>2.8839676832000002E-2</v>
      </c>
      <c r="BN51" s="27">
        <v>5.1270572836199999E-2</v>
      </c>
      <c r="BO51" s="27">
        <v>11.8470707073</v>
      </c>
      <c r="BP51" s="27">
        <v>0</v>
      </c>
      <c r="BQ51" s="27">
        <v>190.364525555</v>
      </c>
      <c r="BR51" s="27">
        <v>29.207583068600002</v>
      </c>
      <c r="BS51" s="27">
        <v>29.207231405999998</v>
      </c>
      <c r="BT51" s="27">
        <v>326.56257937700002</v>
      </c>
      <c r="BU51" s="27">
        <v>326.561415958</v>
      </c>
      <c r="BV51" s="27">
        <v>2.5697021717000001E-2</v>
      </c>
      <c r="BW51" s="27">
        <v>4.3684814752799998E-3</v>
      </c>
      <c r="BX51" s="27">
        <v>2.1328448618100002E-2</v>
      </c>
      <c r="BY51" s="27">
        <v>26752.6174288</v>
      </c>
      <c r="BZ51" s="27">
        <v>3077.0716375000002</v>
      </c>
      <c r="CA51" s="27">
        <v>3076.9450875500002</v>
      </c>
      <c r="CB51" s="27">
        <v>6777.49440512</v>
      </c>
      <c r="CC51" s="27">
        <v>30069.055926199999</v>
      </c>
      <c r="CD51" s="27">
        <v>26751.555024599998</v>
      </c>
      <c r="CE51" s="27">
        <v>436.49832334199999</v>
      </c>
      <c r="CF51" s="27">
        <v>4.6263520644299998</v>
      </c>
      <c r="CG51" s="27">
        <v>0.14538219938300001</v>
      </c>
      <c r="CH51" s="27">
        <v>0.51103869984299999</v>
      </c>
      <c r="CI51" s="27">
        <v>0.165388096771</v>
      </c>
      <c r="CJ51" s="27">
        <v>4.1064991266800003E-3</v>
      </c>
      <c r="CK51" s="27">
        <v>5.0725251227500001</v>
      </c>
      <c r="CL51" s="27">
        <v>0.90796835306500001</v>
      </c>
      <c r="CM51" s="27">
        <v>4072.6669824400001</v>
      </c>
      <c r="CN51" s="27">
        <v>5.2647185564900001</v>
      </c>
      <c r="CO51" s="27">
        <v>1.48216842762</v>
      </c>
      <c r="CP51" s="27">
        <v>507.36483412699999</v>
      </c>
      <c r="CQ51" s="27">
        <v>13.2502098359</v>
      </c>
      <c r="CR51" s="27">
        <v>0</v>
      </c>
      <c r="CS51" s="27">
        <v>2.7164258052800001</v>
      </c>
      <c r="CT51" s="27">
        <v>6.4129228695300003E-6</v>
      </c>
      <c r="CU51" s="27">
        <v>0.55777709589199997</v>
      </c>
      <c r="CV51" s="27">
        <v>1436.6880152700001</v>
      </c>
      <c r="CW51" s="27">
        <v>44.587820594</v>
      </c>
      <c r="CX51" s="27">
        <v>18.563093612900001</v>
      </c>
      <c r="CY51" s="27">
        <v>935.17883118999998</v>
      </c>
      <c r="CZ51" s="27">
        <v>501.49779634399999</v>
      </c>
      <c r="DA51" s="27">
        <v>0.55955476320999997</v>
      </c>
      <c r="DB51" s="27">
        <v>8.0110277397499999E-2</v>
      </c>
      <c r="DC51" s="27">
        <v>49.098590157099999</v>
      </c>
      <c r="DD51" s="27">
        <v>0.934760264668</v>
      </c>
      <c r="DE51" s="27">
        <v>54.898372306799999</v>
      </c>
      <c r="DF51" s="27">
        <v>7.9309226860699997</v>
      </c>
      <c r="DG51" s="27">
        <v>3.2075815474699998</v>
      </c>
      <c r="DH51" s="27">
        <v>260.37746791699999</v>
      </c>
      <c r="DI51" s="27">
        <v>12.034572748900001</v>
      </c>
      <c r="DJ51" s="27">
        <v>56.360590582100002</v>
      </c>
      <c r="DK51" s="27">
        <v>2.2977907230199999</v>
      </c>
      <c r="DL51" s="27">
        <v>26.838356669700001</v>
      </c>
      <c r="DM51" s="27">
        <v>0.15594988432099999</v>
      </c>
      <c r="DN51" s="27">
        <v>1.31630768249</v>
      </c>
      <c r="DO51" s="27">
        <v>104.10116642</v>
      </c>
      <c r="DP51" s="27">
        <v>104.100235172</v>
      </c>
      <c r="DQ51" s="27">
        <v>7.4588829160600003</v>
      </c>
      <c r="DR51" s="27">
        <v>7.4585381287399999</v>
      </c>
      <c r="DS51" s="27">
        <v>1.8543841703299999</v>
      </c>
      <c r="DT51" s="27">
        <v>123.754629802</v>
      </c>
      <c r="DU51" s="27">
        <v>10331.348924600001</v>
      </c>
      <c r="DV51" s="27">
        <v>1016.87530793</v>
      </c>
      <c r="DW51" s="27">
        <v>784.99050522799996</v>
      </c>
      <c r="DX51" s="27">
        <v>785.007748236</v>
      </c>
      <c r="DY51" s="27">
        <v>172.91568182</v>
      </c>
      <c r="DZ51" s="27">
        <v>0</v>
      </c>
      <c r="EA51" s="27">
        <v>101.108242684</v>
      </c>
      <c r="EB51" s="27">
        <v>9594.2060579900008</v>
      </c>
      <c r="EC51" s="27">
        <v>1381.9015830400001</v>
      </c>
      <c r="ED51" s="27">
        <v>528.68110582099996</v>
      </c>
      <c r="EE51" s="27">
        <v>528.69697857799997</v>
      </c>
      <c r="EF51" s="40"/>
      <c r="EG51" s="40"/>
      <c r="EH51" s="40"/>
      <c r="EI51" s="40"/>
      <c r="EJ51" s="40"/>
      <c r="EK51" s="40"/>
      <c r="EL51" s="40"/>
      <c r="EM51" s="40"/>
      <c r="EN51" s="40"/>
      <c r="EO51" s="40"/>
    </row>
    <row r="52" spans="1:145" x14ac:dyDescent="0.3">
      <c r="EF52" s="40"/>
      <c r="EG52" s="40"/>
      <c r="EH52" s="40"/>
      <c r="EI52" s="40"/>
      <c r="EJ52" s="40"/>
      <c r="EK52" s="40"/>
      <c r="EL52" s="40"/>
      <c r="EM52" s="40"/>
      <c r="EN52" s="40"/>
      <c r="EO52" s="40"/>
    </row>
    <row r="53" spans="1:145" s="29" customFormat="1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</row>
    <row r="54" spans="1:145" s="29" customFormat="1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</row>
    <row r="55" spans="1:145" s="29" customFormat="1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</row>
    <row r="56" spans="1:145" s="29" customFormat="1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</row>
    <row r="57" spans="1:145" s="29" customFormat="1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</row>
    <row r="58" spans="1:145" s="29" customFormat="1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</row>
    <row r="59" spans="1:145" s="29" customFormat="1" x14ac:dyDescent="0.3"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</row>
    <row r="60" spans="1:145" s="29" customFormat="1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</row>
    <row r="61" spans="1:145" s="2" customFormat="1" x14ac:dyDescent="0.3">
      <c r="A61" s="45" t="s">
        <v>55</v>
      </c>
      <c r="B61" s="1">
        <f>SUM(B3:B59)</f>
        <v>124.41228834777341</v>
      </c>
      <c r="C61" s="1">
        <f t="shared" ref="C61:BN61" si="0">SUM(C3:C59)</f>
        <v>404.2470730889799</v>
      </c>
      <c r="D61" s="1">
        <f t="shared" si="0"/>
        <v>2979.9941619299207</v>
      </c>
      <c r="E61" s="1">
        <f t="shared" si="0"/>
        <v>26617.264194022995</v>
      </c>
      <c r="F61" s="1">
        <f t="shared" si="0"/>
        <v>2426.0052060021499</v>
      </c>
      <c r="G61" s="1">
        <f t="shared" si="0"/>
        <v>2426.0064250928299</v>
      </c>
      <c r="H61" s="1">
        <f t="shared" si="0"/>
        <v>26617.016485283897</v>
      </c>
      <c r="I61" s="1">
        <f t="shared" si="0"/>
        <v>26617.098657678205</v>
      </c>
      <c r="J61" s="1">
        <f t="shared" si="0"/>
        <v>8926.1991098402723</v>
      </c>
      <c r="K61" s="1">
        <f t="shared" si="0"/>
        <v>114.31884293331029</v>
      </c>
      <c r="L61" s="1">
        <f t="shared" si="0"/>
        <v>6.9537093489231383</v>
      </c>
      <c r="M61" s="1">
        <f t="shared" si="0"/>
        <v>0.34768484178335801</v>
      </c>
      <c r="N61" s="1">
        <f t="shared" si="0"/>
        <v>6.6060164650888087</v>
      </c>
      <c r="O61" s="1">
        <f t="shared" si="0"/>
        <v>53247.233961484701</v>
      </c>
      <c r="P61" s="1">
        <f t="shared" si="0"/>
        <v>53.31434693862969</v>
      </c>
      <c r="Q61" s="1">
        <f t="shared" si="0"/>
        <v>53247.36722620621</v>
      </c>
      <c r="R61" s="1">
        <f t="shared" si="0"/>
        <v>41.90607976485559</v>
      </c>
      <c r="S61" s="1">
        <f t="shared" si="0"/>
        <v>25.3480660881327</v>
      </c>
      <c r="T61" s="1">
        <f t="shared" si="0"/>
        <v>89.225399842231397</v>
      </c>
      <c r="U61" s="1">
        <f t="shared" si="0"/>
        <v>23.1250365457737</v>
      </c>
      <c r="V61" s="1">
        <f t="shared" si="0"/>
        <v>125420.93565403197</v>
      </c>
      <c r="W61" s="1">
        <f t="shared" si="0"/>
        <v>8254.5558977114015</v>
      </c>
      <c r="X61" s="1">
        <f t="shared" si="0"/>
        <v>8254.7459038049401</v>
      </c>
      <c r="Y61" s="1">
        <f t="shared" si="0"/>
        <v>91284.040872653</v>
      </c>
      <c r="Z61" s="1">
        <f t="shared" si="0"/>
        <v>91284.056229944996</v>
      </c>
      <c r="AA61" s="74">
        <f t="shared" si="0"/>
        <v>9.3786099661552963E-2</v>
      </c>
      <c r="AB61" s="1">
        <f t="shared" si="0"/>
        <v>1.3129966654348953E-2</v>
      </c>
      <c r="AC61" s="1">
        <f t="shared" si="0"/>
        <v>8.0655430747366336E-2</v>
      </c>
      <c r="AD61" s="1">
        <f t="shared" si="0"/>
        <v>39.01966883209311</v>
      </c>
      <c r="AE61" s="1">
        <f t="shared" si="0"/>
        <v>21548864.626078803</v>
      </c>
      <c r="AF61" s="1">
        <f t="shared" si="0"/>
        <v>1771230805.8009501</v>
      </c>
      <c r="AG61" s="1">
        <f t="shared" si="0"/>
        <v>21557487.883671701</v>
      </c>
      <c r="AH61" s="1">
        <f t="shared" si="0"/>
        <v>1.117465418000728</v>
      </c>
      <c r="AI61" s="1">
        <f t="shared" si="0"/>
        <v>7836.6062327468399</v>
      </c>
      <c r="AJ61" s="1">
        <f t="shared" si="0"/>
        <v>54567.864396722194</v>
      </c>
      <c r="AK61" s="1">
        <f t="shared" si="0"/>
        <v>8896.1777860151506</v>
      </c>
      <c r="AL61" s="1">
        <f t="shared" si="0"/>
        <v>351.22864808829496</v>
      </c>
      <c r="AM61" s="1">
        <f t="shared" si="0"/>
        <v>24420.074969808298</v>
      </c>
      <c r="AN61" s="1">
        <f t="shared" si="0"/>
        <v>3319.6455315317303</v>
      </c>
      <c r="AO61" s="1">
        <f t="shared" si="0"/>
        <v>155086.22612359899</v>
      </c>
      <c r="AP61" s="1">
        <f t="shared" si="0"/>
        <v>43162.767211746417</v>
      </c>
      <c r="AQ61" s="1">
        <f t="shared" si="0"/>
        <v>21941.492281938594</v>
      </c>
      <c r="AR61" s="1">
        <f t="shared" si="0"/>
        <v>56359.725646544197</v>
      </c>
      <c r="AS61" s="1">
        <f t="shared" si="0"/>
        <v>34708.377113719798</v>
      </c>
      <c r="AT61" s="1">
        <f t="shared" si="0"/>
        <v>34709.4789307889</v>
      </c>
      <c r="AU61" s="1">
        <f t="shared" si="0"/>
        <v>127572.52849107103</v>
      </c>
      <c r="AV61" s="1">
        <f t="shared" si="0"/>
        <v>211.78071194259508</v>
      </c>
      <c r="AW61" s="1">
        <f t="shared" si="0"/>
        <v>252.518823836357</v>
      </c>
      <c r="AX61" s="1">
        <f t="shared" si="0"/>
        <v>35545.954862469589</v>
      </c>
      <c r="AY61" s="1">
        <f t="shared" si="0"/>
        <v>35545.9586816398</v>
      </c>
      <c r="AZ61" s="1">
        <f t="shared" si="0"/>
        <v>35545.453360803709</v>
      </c>
      <c r="BA61" s="1">
        <f t="shared" si="0"/>
        <v>45249.751316431197</v>
      </c>
      <c r="BB61" s="1">
        <f t="shared" si="0"/>
        <v>45250.900070520896</v>
      </c>
      <c r="BC61" s="1">
        <f t="shared" si="0"/>
        <v>0.32226838512058104</v>
      </c>
      <c r="BD61" s="1">
        <f t="shared" si="0"/>
        <v>3.5145225754943485E-2</v>
      </c>
      <c r="BE61" s="1">
        <f t="shared" si="0"/>
        <v>3.5147336885471614E-2</v>
      </c>
      <c r="BF61" s="1">
        <f t="shared" si="0"/>
        <v>0.32224884872791898</v>
      </c>
      <c r="BG61" s="1">
        <f t="shared" si="0"/>
        <v>36983.564080675693</v>
      </c>
      <c r="BH61" s="1">
        <f t="shared" si="0"/>
        <v>36982.088817778</v>
      </c>
      <c r="BI61" s="1">
        <f t="shared" si="0"/>
        <v>33.960380823176905</v>
      </c>
      <c r="BJ61" s="1">
        <f t="shared" si="0"/>
        <v>60941.595380047089</v>
      </c>
      <c r="BK61" s="1">
        <f t="shared" si="0"/>
        <v>1150.45494755757</v>
      </c>
      <c r="BL61" s="1">
        <f t="shared" si="0"/>
        <v>2545.4133124045206</v>
      </c>
      <c r="BM61" s="1">
        <f t="shared" si="0"/>
        <v>18.089462247316298</v>
      </c>
      <c r="BN61" s="1">
        <f t="shared" si="0"/>
        <v>32.1590521692751</v>
      </c>
      <c r="BO61" s="1">
        <f t="shared" ref="BO61:DZ61" si="1">SUM(BO3:BO59)</f>
        <v>3040.0431081944002</v>
      </c>
      <c r="BP61" s="1">
        <f t="shared" si="1"/>
        <v>0</v>
      </c>
      <c r="BQ61" s="1">
        <f t="shared" si="1"/>
        <v>51775.459916774016</v>
      </c>
      <c r="BR61" s="1">
        <f t="shared" si="1"/>
        <v>4715.8423012622197</v>
      </c>
      <c r="BS61" s="1">
        <f t="shared" si="1"/>
        <v>4715.7778964145809</v>
      </c>
      <c r="BT61" s="1">
        <f t="shared" si="1"/>
        <v>103332.54212288697</v>
      </c>
      <c r="BU61" s="1">
        <f t="shared" si="1"/>
        <v>103331.684420971</v>
      </c>
      <c r="BV61" s="1">
        <f t="shared" si="1"/>
        <v>16.373833497867611</v>
      </c>
      <c r="BW61" s="1">
        <f t="shared" si="1"/>
        <v>2.7835213220327386</v>
      </c>
      <c r="BX61" s="1">
        <f t="shared" si="1"/>
        <v>13.590140799068928</v>
      </c>
      <c r="BY61" s="1">
        <f t="shared" si="1"/>
        <v>4119571.9599800804</v>
      </c>
      <c r="BZ61" s="1">
        <f t="shared" si="1"/>
        <v>466389.84845067497</v>
      </c>
      <c r="CA61" s="1">
        <f t="shared" si="1"/>
        <v>466371.23086830793</v>
      </c>
      <c r="CB61" s="1">
        <f t="shared" si="1"/>
        <v>1495401.9958600695</v>
      </c>
      <c r="CC61" s="1">
        <f t="shared" si="1"/>
        <v>4622760.7525582807</v>
      </c>
      <c r="CD61" s="1">
        <f t="shared" si="1"/>
        <v>4119407.2138680997</v>
      </c>
      <c r="CE61" s="1">
        <f t="shared" si="1"/>
        <v>87319.26889173963</v>
      </c>
      <c r="CF61" s="1">
        <f t="shared" si="1"/>
        <v>943.78155762266715</v>
      </c>
      <c r="CG61" s="1">
        <f t="shared" si="1"/>
        <v>41.902356476168308</v>
      </c>
      <c r="CH61" s="1">
        <f t="shared" si="1"/>
        <v>135.73913287980102</v>
      </c>
      <c r="CI61" s="1">
        <f t="shared" si="1"/>
        <v>39.019992183338204</v>
      </c>
      <c r="CJ61" s="1">
        <f t="shared" si="1"/>
        <v>1.1174266662852379</v>
      </c>
      <c r="CK61" s="1">
        <f t="shared" si="1"/>
        <v>1082.1745876532821</v>
      </c>
      <c r="CL61" s="1">
        <f t="shared" si="1"/>
        <v>197.58525475955202</v>
      </c>
      <c r="CM61" s="1">
        <f t="shared" si="1"/>
        <v>950313.41247277986</v>
      </c>
      <c r="CN61" s="1">
        <f t="shared" si="1"/>
        <v>1047.5093782858901</v>
      </c>
      <c r="CO61" s="1">
        <f t="shared" si="1"/>
        <v>247.43216980034194</v>
      </c>
      <c r="CP61" s="1">
        <f t="shared" si="1"/>
        <v>65025.928560218912</v>
      </c>
      <c r="CQ61" s="1">
        <f t="shared" si="1"/>
        <v>4915.8724692444603</v>
      </c>
      <c r="CR61" s="1">
        <f t="shared" si="1"/>
        <v>0</v>
      </c>
      <c r="CS61" s="1">
        <f t="shared" si="1"/>
        <v>570.54073409045895</v>
      </c>
      <c r="CT61" s="1">
        <f t="shared" si="1"/>
        <v>4.8397515737798697E-3</v>
      </c>
      <c r="CU61" s="1">
        <f t="shared" si="1"/>
        <v>84.516282671203129</v>
      </c>
      <c r="CV61" s="1">
        <f t="shared" si="1"/>
        <v>307113.15702988795</v>
      </c>
      <c r="CW61" s="1">
        <f t="shared" si="1"/>
        <v>19370.932004002098</v>
      </c>
      <c r="CX61" s="1">
        <f t="shared" si="1"/>
        <v>6681.746402604389</v>
      </c>
      <c r="CY61" s="1">
        <f t="shared" si="1"/>
        <v>157997.12778170899</v>
      </c>
      <c r="CZ61" s="1">
        <f t="shared" si="1"/>
        <v>149116.11943101601</v>
      </c>
      <c r="DA61" s="1">
        <f t="shared" si="1"/>
        <v>129.04963684886098</v>
      </c>
      <c r="DB61" s="1">
        <f t="shared" si="1"/>
        <v>31.4005303642858</v>
      </c>
      <c r="DC61" s="1">
        <f t="shared" si="1"/>
        <v>17346.243298642297</v>
      </c>
      <c r="DD61" s="1">
        <f t="shared" si="1"/>
        <v>163.16932304407095</v>
      </c>
      <c r="DE61" s="1">
        <f t="shared" si="1"/>
        <v>11245.517756229005</v>
      </c>
      <c r="DF61" s="1">
        <f t="shared" si="1"/>
        <v>1465.3288739828702</v>
      </c>
      <c r="DG61" s="1">
        <f t="shared" si="1"/>
        <v>467.5019054315502</v>
      </c>
      <c r="DH61" s="1">
        <f t="shared" si="1"/>
        <v>50950.974409304508</v>
      </c>
      <c r="DI61" s="1">
        <f t="shared" si="1"/>
        <v>1941.9452393586394</v>
      </c>
      <c r="DJ61" s="1">
        <f t="shared" si="1"/>
        <v>9331.9049275199068</v>
      </c>
      <c r="DK61" s="1">
        <f t="shared" si="1"/>
        <v>434.86221356290702</v>
      </c>
      <c r="DL61" s="1">
        <f t="shared" si="1"/>
        <v>4210.7224293127611</v>
      </c>
      <c r="DM61" s="1">
        <f t="shared" si="1"/>
        <v>41.294175534470703</v>
      </c>
      <c r="DN61" s="1">
        <f t="shared" si="1"/>
        <v>258.75078416715792</v>
      </c>
      <c r="DO61" s="1">
        <f t="shared" si="1"/>
        <v>28324.207050803492</v>
      </c>
      <c r="DP61" s="1">
        <f t="shared" si="1"/>
        <v>28324.1990637415</v>
      </c>
      <c r="DQ61" s="1">
        <f t="shared" si="1"/>
        <v>1523.9463828063203</v>
      </c>
      <c r="DR61" s="1">
        <f t="shared" si="1"/>
        <v>1523.8721522995597</v>
      </c>
      <c r="DS61" s="1">
        <f t="shared" si="1"/>
        <v>226.96378808825003</v>
      </c>
      <c r="DT61" s="1">
        <f t="shared" si="1"/>
        <v>36681.877936263387</v>
      </c>
      <c r="DU61" s="1">
        <f t="shared" si="1"/>
        <v>2300060.4557919092</v>
      </c>
      <c r="DV61" s="1">
        <f t="shared" si="1"/>
        <v>252664.23262318395</v>
      </c>
      <c r="DW61" s="1">
        <f t="shared" si="1"/>
        <v>199987.72579129995</v>
      </c>
      <c r="DX61" s="1">
        <f t="shared" si="1"/>
        <v>199992.13303038306</v>
      </c>
      <c r="DY61" s="1">
        <f t="shared" si="1"/>
        <v>44101.592738912601</v>
      </c>
      <c r="DZ61" s="1">
        <f t="shared" si="1"/>
        <v>0</v>
      </c>
      <c r="EA61" s="1">
        <f t="shared" ref="EA61:EE61" si="2">SUM(EA3:EA59)</f>
        <v>22930.086812021804</v>
      </c>
      <c r="EB61" s="1">
        <f t="shared" si="2"/>
        <v>2170529.3341848501</v>
      </c>
      <c r="EC61" s="1">
        <f t="shared" si="2"/>
        <v>325300.99033130892</v>
      </c>
      <c r="ED61" s="1">
        <f t="shared" si="2"/>
        <v>127475.38371767997</v>
      </c>
      <c r="EE61" s="1">
        <f t="shared" si="2"/>
        <v>127479.46032982501</v>
      </c>
    </row>
    <row r="62" spans="1:145" x14ac:dyDescent="0.3">
      <c r="BD62" s="67">
        <f>BC61+BE61+CT61</f>
        <v>0.36225547357983251</v>
      </c>
    </row>
    <row r="63" spans="1:145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54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54"/>
      <c r="EG63" s="54"/>
      <c r="EH63" s="54"/>
      <c r="EI63" s="54"/>
      <c r="EJ63" s="54"/>
      <c r="EK63" s="54"/>
      <c r="EL63" s="54"/>
      <c r="EM63" s="54"/>
      <c r="EN63" s="54"/>
      <c r="EO63" s="54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N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H1048576"/>
    </sheetView>
  </sheetViews>
  <sheetFormatPr defaultRowHeight="14.4" x14ac:dyDescent="0.3"/>
  <cols>
    <col min="1" max="1" width="19.33203125" customWidth="1"/>
    <col min="2" max="8" width="9.109375" style="27"/>
    <col min="10" max="11" width="9.109375" style="29"/>
    <col min="13" max="37" width="9.109375" style="29"/>
    <col min="38" max="38" width="22.33203125" bestFit="1" customWidth="1"/>
    <col min="39" max="40" width="9" style="29" customWidth="1"/>
    <col min="41" max="43" width="9" customWidth="1"/>
    <col min="44" max="44" width="10.6640625" style="29" bestFit="1" customWidth="1"/>
    <col min="45" max="45" width="10.5546875" style="29" bestFit="1" customWidth="1"/>
    <col min="46" max="54" width="9" customWidth="1"/>
    <col min="55" max="55" width="9" style="29" customWidth="1"/>
    <col min="56" max="64" width="9" customWidth="1"/>
    <col min="65" max="66" width="9" style="29" customWidth="1"/>
    <col min="67" max="69" width="9" customWidth="1"/>
    <col min="70" max="70" width="9" style="29" customWidth="1"/>
    <col min="71" max="75" width="9" customWidth="1"/>
    <col min="76" max="76" width="9" style="29" customWidth="1"/>
    <col min="77" max="95" width="9" customWidth="1"/>
    <col min="96" max="96" width="9" style="29" customWidth="1"/>
    <col min="97" max="117" width="9" customWidth="1"/>
    <col min="118" max="118" width="9" style="29" customWidth="1"/>
    <col min="119" max="122" width="9" customWidth="1"/>
    <col min="123" max="124" width="9" style="29" customWidth="1"/>
    <col min="125" max="130" width="9" customWidth="1"/>
    <col min="131" max="131" width="9" style="29" customWidth="1"/>
    <col min="132" max="132" width="9" customWidth="1"/>
    <col min="134" max="134" width="9.109375" style="29"/>
    <col min="135" max="135" width="9" customWidth="1"/>
    <col min="143" max="144" width="9.109375" style="29"/>
    <col min="149" max="149" width="9.109375" style="29"/>
  </cols>
  <sheetData>
    <row r="1" spans="1:170" x14ac:dyDescent="0.3">
      <c r="B1" s="27" t="s">
        <v>504</v>
      </c>
      <c r="AL1" s="29" t="s">
        <v>582</v>
      </c>
      <c r="CQ1" s="19"/>
      <c r="EE1" s="29" t="s">
        <v>376</v>
      </c>
      <c r="FI1" s="29"/>
    </row>
    <row r="2" spans="1:170" x14ac:dyDescent="0.3">
      <c r="A2" s="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423</v>
      </c>
      <c r="L2" s="29" t="s">
        <v>64</v>
      </c>
      <c r="M2" s="29" t="s">
        <v>378</v>
      </c>
      <c r="N2" s="29" t="s">
        <v>325</v>
      </c>
      <c r="O2" s="29" t="s">
        <v>379</v>
      </c>
      <c r="P2" s="29" t="s">
        <v>230</v>
      </c>
      <c r="Q2" s="29" t="s">
        <v>382</v>
      </c>
      <c r="R2" s="29" t="s">
        <v>65</v>
      </c>
      <c r="S2" s="29" t="s">
        <v>327</v>
      </c>
      <c r="T2" s="29" t="s">
        <v>388</v>
      </c>
      <c r="U2" s="29" t="s">
        <v>330</v>
      </c>
      <c r="V2" s="29" t="s">
        <v>67</v>
      </c>
      <c r="W2" s="29" t="s">
        <v>326</v>
      </c>
      <c r="X2" s="29" t="s">
        <v>331</v>
      </c>
      <c r="Y2" s="29" t="s">
        <v>328</v>
      </c>
      <c r="Z2" s="29" t="s">
        <v>493</v>
      </c>
      <c r="AA2" s="29" t="s">
        <v>332</v>
      </c>
      <c r="AB2" s="29" t="s">
        <v>333</v>
      </c>
      <c r="AC2" s="29" t="s">
        <v>334</v>
      </c>
      <c r="AD2" s="29" t="s">
        <v>335</v>
      </c>
      <c r="AE2" s="29" t="s">
        <v>337</v>
      </c>
      <c r="AF2" s="29" t="s">
        <v>495</v>
      </c>
      <c r="AG2" s="29" t="s">
        <v>496</v>
      </c>
      <c r="AH2" s="29" t="s">
        <v>481</v>
      </c>
      <c r="AI2" s="29" t="s">
        <v>483</v>
      </c>
      <c r="AJ2" s="29" t="s">
        <v>489</v>
      </c>
      <c r="AL2" s="29" t="s">
        <v>231</v>
      </c>
      <c r="AM2" s="29" t="s">
        <v>478</v>
      </c>
      <c r="AN2" s="29" t="s">
        <v>178</v>
      </c>
      <c r="AO2" s="29" t="s">
        <v>130</v>
      </c>
      <c r="AP2" s="29" t="s">
        <v>131</v>
      </c>
      <c r="AQ2" s="29" t="s">
        <v>132</v>
      </c>
      <c r="AR2" s="29" t="s">
        <v>424</v>
      </c>
      <c r="AS2" s="29" t="s">
        <v>425</v>
      </c>
      <c r="AT2" s="29" t="s">
        <v>479</v>
      </c>
      <c r="AU2" s="29" t="s">
        <v>350</v>
      </c>
      <c r="AV2" s="29" t="s">
        <v>351</v>
      </c>
      <c r="AW2" s="29" t="s">
        <v>179</v>
      </c>
      <c r="AX2" s="29" t="s">
        <v>352</v>
      </c>
      <c r="AY2" s="29" t="s">
        <v>353</v>
      </c>
      <c r="AZ2" s="29" t="s">
        <v>133</v>
      </c>
      <c r="BA2" s="29" t="s">
        <v>338</v>
      </c>
      <c r="BB2" s="29" t="s">
        <v>339</v>
      </c>
      <c r="BC2" s="29" t="s">
        <v>134</v>
      </c>
      <c r="BD2" s="29" t="s">
        <v>59</v>
      </c>
      <c r="BE2" s="29" t="s">
        <v>340</v>
      </c>
      <c r="BF2" s="29" t="s">
        <v>426</v>
      </c>
      <c r="BG2" s="29" t="s">
        <v>341</v>
      </c>
      <c r="BH2" s="29" t="s">
        <v>427</v>
      </c>
      <c r="BI2" s="29" t="s">
        <v>428</v>
      </c>
      <c r="BJ2" s="29" t="s">
        <v>429</v>
      </c>
      <c r="BK2" s="29" t="s">
        <v>135</v>
      </c>
      <c r="BL2" s="29" t="s">
        <v>136</v>
      </c>
      <c r="BM2" s="29" t="s">
        <v>480</v>
      </c>
      <c r="BN2" s="29" t="s">
        <v>481</v>
      </c>
      <c r="BO2" s="29" t="s">
        <v>137</v>
      </c>
      <c r="BP2" s="29" t="s">
        <v>138</v>
      </c>
      <c r="BQ2" s="29" t="s">
        <v>139</v>
      </c>
      <c r="BR2" s="29" t="s">
        <v>483</v>
      </c>
      <c r="BS2" s="29" t="s">
        <v>342</v>
      </c>
      <c r="BT2" s="29" t="s">
        <v>343</v>
      </c>
      <c r="BU2" s="29" t="s">
        <v>140</v>
      </c>
      <c r="BV2" s="29" t="s">
        <v>141</v>
      </c>
      <c r="BW2" s="29" t="s">
        <v>142</v>
      </c>
      <c r="BX2" s="29" t="s">
        <v>485</v>
      </c>
      <c r="BY2" s="29" t="s">
        <v>354</v>
      </c>
      <c r="BZ2" s="29" t="s">
        <v>355</v>
      </c>
      <c r="CA2" s="29" t="s">
        <v>344</v>
      </c>
      <c r="CB2" s="29" t="s">
        <v>345</v>
      </c>
      <c r="CC2" s="29" t="s">
        <v>143</v>
      </c>
      <c r="CD2" s="29" t="s">
        <v>497</v>
      </c>
      <c r="CE2" s="29" t="s">
        <v>57</v>
      </c>
      <c r="CF2" s="29" t="s">
        <v>127</v>
      </c>
      <c r="CG2" s="29" t="s">
        <v>346</v>
      </c>
      <c r="CH2" s="29" t="s">
        <v>347</v>
      </c>
      <c r="CI2" s="29" t="s">
        <v>144</v>
      </c>
      <c r="CJ2" s="29" t="s">
        <v>145</v>
      </c>
      <c r="CK2" s="29" t="s">
        <v>60</v>
      </c>
      <c r="CL2" s="29" t="s">
        <v>146</v>
      </c>
      <c r="CM2" s="29" t="s">
        <v>147</v>
      </c>
      <c r="CN2" s="29" t="s">
        <v>332</v>
      </c>
      <c r="CO2" s="29" t="s">
        <v>333</v>
      </c>
      <c r="CP2" s="29" t="s">
        <v>334</v>
      </c>
      <c r="CQ2" s="29" t="s">
        <v>335</v>
      </c>
      <c r="CR2" s="29" t="s">
        <v>336</v>
      </c>
      <c r="CS2" s="29" t="s">
        <v>337</v>
      </c>
      <c r="CT2" s="29" t="s">
        <v>148</v>
      </c>
      <c r="CU2" s="29" t="s">
        <v>149</v>
      </c>
      <c r="CV2" s="29" t="s">
        <v>150</v>
      </c>
      <c r="CW2" s="29" t="s">
        <v>151</v>
      </c>
      <c r="CX2" s="29" t="s">
        <v>152</v>
      </c>
      <c r="CY2" s="29" t="s">
        <v>153</v>
      </c>
      <c r="CZ2" s="29" t="s">
        <v>154</v>
      </c>
      <c r="DA2" s="29" t="s">
        <v>348</v>
      </c>
      <c r="DB2" s="29" t="s">
        <v>155</v>
      </c>
      <c r="DC2" s="29" t="s">
        <v>54</v>
      </c>
      <c r="DD2" s="29" t="s">
        <v>53</v>
      </c>
      <c r="DE2" s="29" t="s">
        <v>156</v>
      </c>
      <c r="DF2" s="29" t="s">
        <v>158</v>
      </c>
      <c r="DG2" s="29" t="s">
        <v>159</v>
      </c>
      <c r="DH2" s="29" t="s">
        <v>160</v>
      </c>
      <c r="DI2" s="29" t="s">
        <v>161</v>
      </c>
      <c r="DJ2" s="29" t="s">
        <v>162</v>
      </c>
      <c r="DK2" s="29" t="s">
        <v>163</v>
      </c>
      <c r="DL2" s="29" t="s">
        <v>164</v>
      </c>
      <c r="DM2" s="29" t="s">
        <v>165</v>
      </c>
      <c r="DN2" s="29" t="s">
        <v>488</v>
      </c>
      <c r="DO2" s="29" t="s">
        <v>166</v>
      </c>
      <c r="DP2" s="29" t="s">
        <v>167</v>
      </c>
      <c r="DQ2" s="29" t="s">
        <v>168</v>
      </c>
      <c r="DR2" s="29" t="s">
        <v>61</v>
      </c>
      <c r="DS2" s="29" t="s">
        <v>498</v>
      </c>
      <c r="DT2" s="29" t="s">
        <v>489</v>
      </c>
      <c r="DU2" s="29" t="s">
        <v>169</v>
      </c>
      <c r="DV2" s="29" t="s">
        <v>170</v>
      </c>
      <c r="DW2" s="29" t="s">
        <v>171</v>
      </c>
      <c r="DX2" s="29" t="s">
        <v>349</v>
      </c>
      <c r="DY2" s="29" t="s">
        <v>173</v>
      </c>
      <c r="DZ2" s="29" t="s">
        <v>174</v>
      </c>
      <c r="EA2" s="29" t="s">
        <v>493</v>
      </c>
      <c r="EB2" s="29" t="s">
        <v>499</v>
      </c>
      <c r="ED2" s="29" t="s">
        <v>140</v>
      </c>
      <c r="EE2" s="29" t="s">
        <v>59</v>
      </c>
      <c r="EF2" s="29" t="s">
        <v>57</v>
      </c>
      <c r="EG2" s="29" t="s">
        <v>60</v>
      </c>
      <c r="EH2" s="29" t="s">
        <v>54</v>
      </c>
      <c r="EI2" s="29" t="s">
        <v>53</v>
      </c>
      <c r="EJ2" s="29" t="s">
        <v>61</v>
      </c>
      <c r="EK2" s="29" t="s">
        <v>62</v>
      </c>
      <c r="EL2" s="29" t="s">
        <v>63</v>
      </c>
      <c r="EM2" s="29" t="s">
        <v>324</v>
      </c>
      <c r="EN2" s="29" t="s">
        <v>423</v>
      </c>
      <c r="EO2" s="29" t="s">
        <v>64</v>
      </c>
      <c r="EP2" s="29" t="s">
        <v>378</v>
      </c>
      <c r="EQ2" s="29" t="s">
        <v>325</v>
      </c>
      <c r="ER2" s="29" t="s">
        <v>379</v>
      </c>
      <c r="ES2" s="29" t="s">
        <v>230</v>
      </c>
      <c r="ET2" s="29" t="s">
        <v>382</v>
      </c>
      <c r="EU2" s="29" t="s">
        <v>65</v>
      </c>
      <c r="EV2" s="29" t="s">
        <v>327</v>
      </c>
      <c r="EW2" s="29" t="s">
        <v>388</v>
      </c>
      <c r="EX2" s="29" t="s">
        <v>330</v>
      </c>
      <c r="EY2" s="29" t="s">
        <v>67</v>
      </c>
      <c r="EZ2" s="29" t="s">
        <v>326</v>
      </c>
      <c r="FA2" s="29" t="s">
        <v>331</v>
      </c>
      <c r="FB2" s="29" t="s">
        <v>328</v>
      </c>
      <c r="FC2" s="29" t="s">
        <v>493</v>
      </c>
      <c r="FD2" s="29" t="s">
        <v>332</v>
      </c>
      <c r="FE2" s="29" t="s">
        <v>333</v>
      </c>
      <c r="FF2" s="29" t="s">
        <v>334</v>
      </c>
      <c r="FG2" s="29" t="s">
        <v>335</v>
      </c>
      <c r="FH2" s="29" t="s">
        <v>337</v>
      </c>
      <c r="FI2" s="29" t="s">
        <v>495</v>
      </c>
      <c r="FJ2" s="29" t="s">
        <v>496</v>
      </c>
      <c r="FK2" s="29" t="s">
        <v>481</v>
      </c>
      <c r="FL2" s="29" t="s">
        <v>483</v>
      </c>
      <c r="FM2" s="29" t="s">
        <v>489</v>
      </c>
      <c r="FN2" s="40"/>
    </row>
    <row r="3" spans="1:170" x14ac:dyDescent="0.3">
      <c r="A3" s="27" t="s">
        <v>0</v>
      </c>
      <c r="B3" s="27">
        <v>1894.5301916000001</v>
      </c>
      <c r="C3" s="27">
        <v>4.9348772663</v>
      </c>
      <c r="D3" s="27">
        <v>10329.948456</v>
      </c>
      <c r="E3" s="27">
        <v>275.13771671000001</v>
      </c>
      <c r="F3" s="27">
        <v>265.07676106999998</v>
      </c>
      <c r="G3" s="27">
        <v>319.95655776000001</v>
      </c>
      <c r="H3" s="27">
        <v>154.46738812000001</v>
      </c>
      <c r="I3" s="29">
        <v>4.9135642467</v>
      </c>
      <c r="J3" s="29">
        <v>0.2309297236</v>
      </c>
      <c r="K3" s="29">
        <v>1.7650362199999999E-2</v>
      </c>
      <c r="L3" s="29">
        <v>1.3427832669999999</v>
      </c>
      <c r="M3" s="29">
        <v>2.1013E-5</v>
      </c>
      <c r="O3" s="29">
        <v>1.7602912000000001E-3</v>
      </c>
      <c r="Q3" s="29">
        <v>9.0206413999999995E-3</v>
      </c>
      <c r="R3" s="29">
        <v>9.9486779144999993</v>
      </c>
      <c r="S3" s="29">
        <v>4.7304900000000002E-5</v>
      </c>
      <c r="T3" s="29">
        <v>3.6446819700000001E-2</v>
      </c>
      <c r="U3" s="29">
        <v>2.5091603E-3</v>
      </c>
      <c r="W3" s="29">
        <v>0.20314560400000001</v>
      </c>
      <c r="X3" s="29">
        <v>0.62769721199999995</v>
      </c>
      <c r="Y3" s="29">
        <v>0.2111356881</v>
      </c>
      <c r="Z3" s="29">
        <v>0.31670366319999999</v>
      </c>
      <c r="AA3" s="29">
        <v>1.9139953299999998E-2</v>
      </c>
      <c r="AB3" s="29">
        <v>1.2148358999999999E-3</v>
      </c>
      <c r="AC3" s="29">
        <v>1.18741505E-2</v>
      </c>
      <c r="AD3" s="29">
        <v>1.0149985E-3</v>
      </c>
      <c r="AE3" s="29">
        <v>2.0444959299999999E-2</v>
      </c>
      <c r="AF3" s="29">
        <v>275.13771671000001</v>
      </c>
      <c r="AG3" s="29">
        <v>265.07676106999998</v>
      </c>
      <c r="AH3" s="29">
        <v>0.13195988410000001</v>
      </c>
      <c r="AI3" s="29">
        <v>0.36288962219999998</v>
      </c>
      <c r="AJ3" s="29">
        <v>0.138557824</v>
      </c>
      <c r="AK3" s="27"/>
      <c r="AL3" s="29" t="s">
        <v>0</v>
      </c>
      <c r="AM3" s="29">
        <v>0</v>
      </c>
      <c r="AN3" s="29">
        <v>0.230927613438</v>
      </c>
      <c r="AO3" s="29">
        <v>4.9135699158000001</v>
      </c>
      <c r="AP3" s="29">
        <v>4.9135699158000001</v>
      </c>
      <c r="AQ3" s="29">
        <v>0</v>
      </c>
      <c r="AR3" s="29">
        <v>3.0005648478500001E-3</v>
      </c>
      <c r="AS3" s="29">
        <v>1.46498009072E-2</v>
      </c>
      <c r="AT3" s="29">
        <v>1.3427870007</v>
      </c>
      <c r="AU3" s="8">
        <v>1.2817745002400001E-5</v>
      </c>
      <c r="AV3" s="8">
        <v>8.1956425646399992E-6</v>
      </c>
      <c r="AW3" s="29">
        <v>0</v>
      </c>
      <c r="AX3" s="29">
        <v>1.09138638409E-3</v>
      </c>
      <c r="AY3" s="29">
        <v>6.6889723589999995E-4</v>
      </c>
      <c r="AZ3" s="29">
        <v>0</v>
      </c>
      <c r="BA3" s="29">
        <v>1.80417599078E-3</v>
      </c>
      <c r="BB3" s="29">
        <v>7.2165470852099999E-3</v>
      </c>
      <c r="BC3" s="29">
        <v>0</v>
      </c>
      <c r="BD3" s="29">
        <v>1894.53059777</v>
      </c>
      <c r="BE3" s="29">
        <v>10.060989130099999</v>
      </c>
      <c r="BF3" s="29">
        <v>177.17954178599999</v>
      </c>
      <c r="BG3" s="29">
        <v>29.1306853938</v>
      </c>
      <c r="BH3" s="29">
        <v>0.26187445300599999</v>
      </c>
      <c r="BI3" s="29">
        <v>44.303472794400001</v>
      </c>
      <c r="BJ3" s="29">
        <v>14.2013099433</v>
      </c>
      <c r="BK3" s="29">
        <v>2.12522255375</v>
      </c>
      <c r="BL3" s="29">
        <v>4.5785525526299997</v>
      </c>
      <c r="BM3" s="29">
        <v>3.1093830409900001</v>
      </c>
      <c r="BN3" s="29">
        <v>0.131960069224</v>
      </c>
      <c r="BO3" s="29">
        <v>0</v>
      </c>
      <c r="BP3" s="29">
        <v>9.9487208946700001</v>
      </c>
      <c r="BQ3" s="29">
        <v>9.9487208946700001</v>
      </c>
      <c r="BR3" s="29">
        <v>0.36288758776000002</v>
      </c>
      <c r="BS3" s="8">
        <v>1.37176660772E-5</v>
      </c>
      <c r="BT3" s="8">
        <v>2.64910057989E-5</v>
      </c>
      <c r="BU3" s="29">
        <v>82.639497631699996</v>
      </c>
      <c r="BV3" s="29">
        <v>1.69253127403</v>
      </c>
      <c r="BW3" s="29">
        <v>1.36505979689</v>
      </c>
      <c r="BX3" s="29">
        <v>0</v>
      </c>
      <c r="BY3" s="29">
        <v>4.3735903332800001E-3</v>
      </c>
      <c r="BZ3" s="29">
        <v>3.2073274365200001E-2</v>
      </c>
      <c r="CA3" s="29">
        <v>8.2802212541499998E-4</v>
      </c>
      <c r="CB3" s="29">
        <v>1.6811421706700001E-3</v>
      </c>
      <c r="CC3" s="29">
        <v>0</v>
      </c>
      <c r="CD3" s="29">
        <v>0.203142561114</v>
      </c>
      <c r="CE3" s="29">
        <v>4.9348706667300002</v>
      </c>
      <c r="CF3" s="29">
        <v>0</v>
      </c>
      <c r="CG3" s="29">
        <v>0.32012491821400002</v>
      </c>
      <c r="CH3" s="29">
        <v>0.307570561666</v>
      </c>
      <c r="CI3" s="29">
        <v>9296.9504589099997</v>
      </c>
      <c r="CJ3" s="29">
        <v>950.35485827900004</v>
      </c>
      <c r="CK3" s="29">
        <v>10329.944814799999</v>
      </c>
      <c r="CL3" s="29">
        <v>0</v>
      </c>
      <c r="CM3" s="29">
        <v>4.1852928929799997</v>
      </c>
      <c r="CN3" s="29">
        <v>1.91393549127E-2</v>
      </c>
      <c r="CO3" s="29">
        <v>1.2148412912900001E-3</v>
      </c>
      <c r="CP3" s="29">
        <v>1.1873605846800001E-2</v>
      </c>
      <c r="CQ3" s="29">
        <v>1.0150014809099999E-3</v>
      </c>
      <c r="CR3" s="29">
        <v>0</v>
      </c>
      <c r="CS3" s="29">
        <v>2.04455632395E-2</v>
      </c>
      <c r="CT3" s="29">
        <v>0.27440840842800002</v>
      </c>
      <c r="CU3" s="29">
        <v>76.443472233999998</v>
      </c>
      <c r="CV3" s="29">
        <v>0.22595567799800001</v>
      </c>
      <c r="CW3" s="29">
        <v>4.7050795168600001E-2</v>
      </c>
      <c r="CX3" s="29">
        <v>177.17958202</v>
      </c>
      <c r="CY3" s="29">
        <v>0.24741355252800001</v>
      </c>
      <c r="CZ3" s="29">
        <v>13.1579990851</v>
      </c>
      <c r="DA3" s="8">
        <v>7.09607054239E-6</v>
      </c>
      <c r="DB3" s="29">
        <v>8.7215720101200007E-3</v>
      </c>
      <c r="DC3" s="29">
        <v>275.13200824099999</v>
      </c>
      <c r="DD3" s="29">
        <v>265.07101850499998</v>
      </c>
      <c r="DE3" s="29">
        <v>10.0609897364</v>
      </c>
      <c r="DF3" s="29">
        <v>0.113135114668</v>
      </c>
      <c r="DG3" s="29">
        <v>0</v>
      </c>
      <c r="DH3" s="29">
        <v>3.3713985497999999</v>
      </c>
      <c r="DI3" s="29">
        <v>0</v>
      </c>
      <c r="DJ3" s="29">
        <v>11.6760003676</v>
      </c>
      <c r="DK3" s="29">
        <v>0</v>
      </c>
      <c r="DL3" s="29">
        <v>0.26187445300599999</v>
      </c>
      <c r="DM3" s="29">
        <v>44.303472794400001</v>
      </c>
      <c r="DN3" s="29">
        <v>5.1776480114499996</v>
      </c>
      <c r="DO3" s="29">
        <v>0</v>
      </c>
      <c r="DP3" s="29">
        <v>14.2013099433</v>
      </c>
      <c r="DQ3" s="29">
        <v>2.6961708752299999E-3</v>
      </c>
      <c r="DR3" s="29">
        <v>319.95542517500002</v>
      </c>
      <c r="DS3" s="29">
        <v>36.147908205500002</v>
      </c>
      <c r="DT3" s="29">
        <v>0.13856164654700001</v>
      </c>
      <c r="DU3" s="29">
        <v>0</v>
      </c>
      <c r="DV3" s="29">
        <v>0</v>
      </c>
      <c r="DW3" s="29">
        <v>15.172408496899999</v>
      </c>
      <c r="DX3" s="29">
        <v>0.211137186482</v>
      </c>
      <c r="DY3" s="29">
        <v>14.3384201625</v>
      </c>
      <c r="DZ3" s="29">
        <v>154.46676892400001</v>
      </c>
      <c r="EA3" s="29">
        <v>0.31669693896500001</v>
      </c>
      <c r="EB3" s="29">
        <v>15.8952112372</v>
      </c>
      <c r="ED3" s="37">
        <f>(BU3/CK3)</f>
        <v>7.9999941058058795E-3</v>
      </c>
      <c r="EE3" s="55">
        <f>(BD3-B3)/(B3+1E-50)</f>
        <v>2.1439088260852107E-7</v>
      </c>
      <c r="EF3" s="55">
        <f>(CE3-C3)/(C3+1E-50)</f>
        <v>-1.3373321449936021E-6</v>
      </c>
      <c r="EG3" s="55">
        <f>(CK3-D3)/(D3+1E-50)</f>
        <v>-3.5248965823656479E-7</v>
      </c>
      <c r="EH3" s="55">
        <f>(DC3-E3)/(E3+1E-50)</f>
        <v>-2.0747678901578058E-5</v>
      </c>
      <c r="EI3" s="55">
        <f>(DD3-F3)/(F3+1E-50)</f>
        <v>-2.1663781377179681E-5</v>
      </c>
      <c r="EJ3" s="55">
        <f>(DR3-G3)/(G3+1E-50)</f>
        <v>-3.5398086787863963E-6</v>
      </c>
      <c r="EK3" s="55">
        <f>(DZ3-H3)/(H3+1E-50)</f>
        <v>-4.0085872334511473E-6</v>
      </c>
      <c r="EL3" s="55">
        <f>(AP3-I3)/(I3+1E-50)</f>
        <v>1.1537653148450552E-6</v>
      </c>
      <c r="EM3" s="55">
        <f>(AN3-J3)/(J3+1E-50)</f>
        <v>-9.1376803605041113E-6</v>
      </c>
      <c r="EN3" s="55">
        <f>(AR3+AS3-K3)/(K3+1E-50)</f>
        <v>2.0141513021803597E-7</v>
      </c>
      <c r="EO3" s="55">
        <f>(AT3-L3)/(L3+1E-50)</f>
        <v>2.7805678636474086E-6</v>
      </c>
      <c r="EP3" s="55">
        <f>(AU3+AV3-M3)/(M3+1E-50)</f>
        <v>1.8444155522842168E-5</v>
      </c>
      <c r="EQ3" s="55">
        <f>(AW3-N3)/(N3+1E-50)</f>
        <v>0</v>
      </c>
      <c r="ER3" s="55">
        <f>(AX3+AY3-O3)/(O3+1E-50)</f>
        <v>-4.3061113979890337E-6</v>
      </c>
      <c r="ES3" s="55">
        <f>(BC3-P3)/(P3+1E-50)</f>
        <v>0</v>
      </c>
      <c r="ET3" s="55">
        <f>(BA3+BB3-Q3)/(Q3+1E-50)</f>
        <v>9.0543439628162932E-6</v>
      </c>
      <c r="EU3" s="55">
        <f>(BQ3-R3)/(R3+1E-50)</f>
        <v>4.3201891115777567E-6</v>
      </c>
      <c r="EV3" s="55">
        <f>(BT3+BS3+DA3-S3)/(S3+1E-50)</f>
        <v>-3.331187889662522E-6</v>
      </c>
      <c r="EW3" s="55">
        <f>(BY3+BZ3-T3)/(T3+1E-50)</f>
        <v>1.2346339232919834E-6</v>
      </c>
      <c r="EX3" s="55">
        <f>(CB3+CA3-U3)/(U3+1E-50)</f>
        <v>1.5925985279729815E-6</v>
      </c>
      <c r="EY3" s="55">
        <f>(CC3-V3)/(V3+1E-50)</f>
        <v>0</v>
      </c>
      <c r="EZ3" s="55">
        <f>(CD3-W3)/(W3+1E-50)</f>
        <v>-1.4978842466136955E-5</v>
      </c>
      <c r="FA3" s="55">
        <f>(CG3+CH3-X3)/(X3+1E-50)</f>
        <v>-2.7594833412697025E-6</v>
      </c>
      <c r="FB3" s="55">
        <f>(DX3-Y3)/(Y3+1E-50)</f>
        <v>7.0967727601501042E-6</v>
      </c>
      <c r="FC3" s="55">
        <f>(EA3-Z3)/(Z3+1E-50)</f>
        <v>-2.123194576291036E-5</v>
      </c>
      <c r="FD3" s="55">
        <f>(CN3-AA3)/(AA3+1E-50)</f>
        <v>-3.1263780565158816E-5</v>
      </c>
      <c r="FE3" s="55">
        <f>(CO3-AB3)/(AB3+1E-50)</f>
        <v>4.4378751073741911E-6</v>
      </c>
      <c r="FF3" s="55">
        <f>(CP3-AC3)/(AC3+1E-50)</f>
        <v>-4.5868813941611229E-5</v>
      </c>
      <c r="FG3" s="55">
        <f>(CQ3-AD3)/(AD3+1E-50)</f>
        <v>2.9368614830058538E-6</v>
      </c>
      <c r="FH3" s="55">
        <f>(CS3-AE3)/(AE3+1E-50)</f>
        <v>2.9539775117108095E-5</v>
      </c>
      <c r="FI3" s="55">
        <f>(SUM(BE3:BJ3)-AF3)/(AF3+1E-50)</f>
        <v>5.6986227781181649E-7</v>
      </c>
      <c r="FJ3" s="55">
        <f>(SUM(BF3:BJ3)-AG3)/(AG3+1E-50)</f>
        <v>4.6515019086051608E-7</v>
      </c>
      <c r="FK3" s="55">
        <f>(BN3-AH3)/(AH3+1E-50)</f>
        <v>1.4028808925772585E-6</v>
      </c>
      <c r="FL3" s="55">
        <f>(BR3-AI3)/(AI3+1E-50)</f>
        <v>-5.606222596367758E-6</v>
      </c>
      <c r="FM3" s="55">
        <f>(DT3-AJ3)/(AJ3+1E-50)</f>
        <v>2.7588099247396343E-5</v>
      </c>
      <c r="FN3" s="55"/>
    </row>
    <row r="4" spans="1:170" s="29" customFormat="1" x14ac:dyDescent="0.3">
      <c r="A4" s="27" t="s">
        <v>2</v>
      </c>
      <c r="B4" s="27"/>
      <c r="C4" s="27"/>
      <c r="D4" s="27"/>
      <c r="E4" s="27"/>
      <c r="F4" s="27"/>
      <c r="G4" s="27"/>
      <c r="H4" s="27"/>
      <c r="AK4" s="27"/>
      <c r="ED4" s="37" t="e">
        <f t="shared" ref="ED4:ED51" si="0">(BU4/CK4)</f>
        <v>#DIV/0!</v>
      </c>
      <c r="EE4" s="55">
        <f t="shared" ref="EE4:EE51" si="1">(BD4-B4)/(B4+1E-50)</f>
        <v>0</v>
      </c>
      <c r="EF4" s="55">
        <f t="shared" ref="EF4:EF51" si="2">(CE4-C4)/(C4+1E-50)</f>
        <v>0</v>
      </c>
      <c r="EG4" s="55">
        <f t="shared" ref="EG4:EG51" si="3">(CK4-D4)/(D4+1E-50)</f>
        <v>0</v>
      </c>
      <c r="EH4" s="55">
        <f t="shared" ref="EH4:EH51" si="4">(DC4-E4)/(E4+1E-50)</f>
        <v>0</v>
      </c>
      <c r="EI4" s="55">
        <f t="shared" ref="EI4:EI51" si="5">(DD4-F4)/(F4+1E-50)</f>
        <v>0</v>
      </c>
      <c r="EJ4" s="55">
        <f t="shared" ref="EJ4:EJ51" si="6">(DR4-G4)/(G4+1E-50)</f>
        <v>0</v>
      </c>
      <c r="EK4" s="55">
        <f t="shared" ref="EK4:EK51" si="7">(DZ4-H4)/(H4+1E-50)</f>
        <v>0</v>
      </c>
      <c r="EL4" s="55">
        <f t="shared" ref="EL4:EL51" si="8">(AP4-I4)/(I4+1E-50)</f>
        <v>0</v>
      </c>
      <c r="EM4" s="55">
        <f t="shared" ref="EM4:EM51" si="9">(AN4-J4)/(J4+1E-50)</f>
        <v>0</v>
      </c>
      <c r="EN4" s="55">
        <f t="shared" ref="EN4:EN51" si="10">(AR4+AS4-K4)/(K4+1E-50)</f>
        <v>0</v>
      </c>
      <c r="EO4" s="55">
        <f t="shared" ref="EO4:EO51" si="11">(AT4-L4)/(L4+1E-50)</f>
        <v>0</v>
      </c>
      <c r="EP4" s="55">
        <f t="shared" ref="EP4:EP51" si="12">(AU4+AV4-M4)/(M4+1E-50)</f>
        <v>0</v>
      </c>
      <c r="EQ4" s="55">
        <f t="shared" ref="EQ4:EQ51" si="13">(AW4-N4)/(N4+1E-50)</f>
        <v>0</v>
      </c>
      <c r="ER4" s="55">
        <f t="shared" ref="ER4:ER51" si="14">(AX4+AY4-O4)/(O4+1E-50)</f>
        <v>0</v>
      </c>
      <c r="ES4" s="55">
        <f t="shared" ref="ES4:ES51" si="15">(BC4-P4)/(P4+1E-50)</f>
        <v>0</v>
      </c>
      <c r="ET4" s="55">
        <f t="shared" ref="ET4:ET51" si="16">(BA4+BB4-Q4)/(Q4+1E-50)</f>
        <v>0</v>
      </c>
      <c r="EU4" s="55">
        <f t="shared" ref="EU4:EU51" si="17">(BQ4-R4)/(R4+1E-50)</f>
        <v>0</v>
      </c>
      <c r="EV4" s="55">
        <f t="shared" ref="EV4:EV51" si="18">(BT4+BS4+DA4-S4)/(S4+1E-50)</f>
        <v>0</v>
      </c>
      <c r="EW4" s="55">
        <f t="shared" ref="EW4:EW51" si="19">(BY4+BZ4-T4)/(T4+1E-50)</f>
        <v>0</v>
      </c>
      <c r="EX4" s="55">
        <f t="shared" ref="EX4:EX51" si="20">(CB4+CA4-U4)/(U4+1E-50)</f>
        <v>0</v>
      </c>
      <c r="EY4" s="55">
        <f t="shared" ref="EY4:EY51" si="21">(CC4-V4)/(V4+1E-50)</f>
        <v>0</v>
      </c>
      <c r="EZ4" s="55">
        <f t="shared" ref="EZ4:EZ51" si="22">(CD4-W4)/(W4+1E-50)</f>
        <v>0</v>
      </c>
      <c r="FA4" s="55">
        <f t="shared" ref="FA4:FA51" si="23">(CG4+CH4-X4)/(X4+1E-50)</f>
        <v>0</v>
      </c>
      <c r="FB4" s="55">
        <f t="shared" ref="FB4:FB51" si="24">(DX4-Y4)/(Y4+1E-50)</f>
        <v>0</v>
      </c>
      <c r="FC4" s="55">
        <f t="shared" ref="FC4:FC51" si="25">(EA4-Z4)/(Z4+1E-50)</f>
        <v>0</v>
      </c>
      <c r="FD4" s="55">
        <f t="shared" ref="FD4:FD51" si="26">(CN4-AA4)/(AA4+1E-50)</f>
        <v>0</v>
      </c>
      <c r="FE4" s="55">
        <f t="shared" ref="FE4:FE51" si="27">(CO4-AB4)/(AB4+1E-50)</f>
        <v>0</v>
      </c>
      <c r="FF4" s="55">
        <f t="shared" ref="FF4:FF51" si="28">(CP4-AC4)/(AC4+1E-50)</f>
        <v>0</v>
      </c>
      <c r="FG4" s="55">
        <f t="shared" ref="FG4:FG51" si="29">(CQ4-AD4)/(AD4+1E-50)</f>
        <v>0</v>
      </c>
      <c r="FH4" s="55">
        <f t="shared" ref="FH4:FH51" si="30">(CS4-AE4)/(AE4+1E-50)</f>
        <v>0</v>
      </c>
      <c r="FI4" s="55">
        <f t="shared" ref="FI4:FI51" si="31">(SUM(BE4:BJ4)-AF4)/(AF4+1E-50)</f>
        <v>0</v>
      </c>
      <c r="FJ4" s="55">
        <f t="shared" ref="FJ4:FJ51" si="32">(SUM(BF4:BJ4)-AG4)/(AG4+1E-50)</f>
        <v>0</v>
      </c>
      <c r="FK4" s="55">
        <f t="shared" ref="FK4:FK51" si="33">(BN4-AH4)/(AH4+1E-50)</f>
        <v>0</v>
      </c>
      <c r="FL4" s="55">
        <f t="shared" ref="FL4:FL51" si="34">(BR4-AI4)/(AI4+1E-50)</f>
        <v>0</v>
      </c>
      <c r="FM4" s="55">
        <f t="shared" ref="FM4:FM51" si="35">(DT4-AJ4)/(AJ4+1E-50)</f>
        <v>0</v>
      </c>
      <c r="FN4" s="55"/>
    </row>
    <row r="5" spans="1:170" x14ac:dyDescent="0.3">
      <c r="A5" s="27" t="s">
        <v>3</v>
      </c>
      <c r="B5" s="27">
        <v>346.57724719999999</v>
      </c>
      <c r="C5" s="27">
        <v>0.89566094399999996</v>
      </c>
      <c r="D5" s="27">
        <v>1792.2420451</v>
      </c>
      <c r="E5" s="27">
        <v>45.994624475000002</v>
      </c>
      <c r="F5" s="27">
        <v>44.614779966</v>
      </c>
      <c r="G5" s="27">
        <v>0.85792978090000005</v>
      </c>
      <c r="H5" s="27">
        <v>20.292976633999999</v>
      </c>
      <c r="I5" s="29">
        <v>0.95225698089999999</v>
      </c>
      <c r="J5" s="29">
        <v>4.4858518200000003E-2</v>
      </c>
      <c r="K5" s="29">
        <v>1.3495498000000001E-3</v>
      </c>
      <c r="L5" s="29">
        <v>0.26074336079999999</v>
      </c>
      <c r="O5" s="29">
        <v>2.312507E-4</v>
      </c>
      <c r="Q5" s="29">
        <v>7.6131180000000003E-4</v>
      </c>
      <c r="R5" s="29">
        <v>1.9173821851999999</v>
      </c>
      <c r="S5" s="8">
        <v>2.2391536999999999E-6</v>
      </c>
      <c r="T5" s="29">
        <v>6.7174560999999997E-3</v>
      </c>
      <c r="U5" s="29">
        <v>5.9261100000000001E-5</v>
      </c>
      <c r="W5" s="29">
        <v>3.9477436800000001E-2</v>
      </c>
      <c r="X5" s="29">
        <v>4.4783047800000003E-2</v>
      </c>
      <c r="Y5" s="29">
        <v>4.1013527299999998E-2</v>
      </c>
      <c r="Z5" s="29">
        <v>6.15202626E-2</v>
      </c>
      <c r="AA5" s="29">
        <v>3.7195028999999998E-3</v>
      </c>
      <c r="AB5" s="29">
        <v>2.2391539999999999E-4</v>
      </c>
      <c r="AC5" s="29">
        <v>2.2466981000000001E-3</v>
      </c>
      <c r="AD5" s="29">
        <v>1.9724630000000001E-4</v>
      </c>
      <c r="AE5" s="29">
        <v>3.9731046000000001E-3</v>
      </c>
      <c r="AF5" s="29">
        <v>45.994624475000002</v>
      </c>
      <c r="AG5" s="29">
        <v>44.614779966</v>
      </c>
      <c r="AH5" s="29">
        <v>2.5633441900000001E-2</v>
      </c>
      <c r="AI5" s="29">
        <v>7.0491981400000001E-2</v>
      </c>
      <c r="AJ5" s="29">
        <v>2.69151267E-2</v>
      </c>
      <c r="AK5" s="27"/>
      <c r="AL5" s="29" t="s">
        <v>3</v>
      </c>
      <c r="AM5" s="29">
        <v>0</v>
      </c>
      <c r="AN5" s="29">
        <v>4.4857996081400002E-2</v>
      </c>
      <c r="AO5" s="29">
        <v>0.95225401996100001</v>
      </c>
      <c r="AP5" s="29">
        <v>0.95225401996100001</v>
      </c>
      <c r="AQ5" s="29">
        <v>0</v>
      </c>
      <c r="AR5" s="29">
        <v>2.2942801964300001E-4</v>
      </c>
      <c r="AS5" s="29">
        <v>1.1200752547699999E-3</v>
      </c>
      <c r="AT5" s="29">
        <v>0.26074447232499998</v>
      </c>
      <c r="AU5" s="29">
        <v>0</v>
      </c>
      <c r="AV5" s="29">
        <v>0</v>
      </c>
      <c r="AW5" s="29">
        <v>0</v>
      </c>
      <c r="AX5" s="29">
        <v>1.4337511091999999E-4</v>
      </c>
      <c r="AY5" s="8">
        <v>8.7873814877899997E-5</v>
      </c>
      <c r="AZ5" s="29">
        <v>0</v>
      </c>
      <c r="BA5" s="29">
        <v>1.5225933850300001E-4</v>
      </c>
      <c r="BB5" s="29">
        <v>6.0903650909100002E-4</v>
      </c>
      <c r="BC5" s="29">
        <v>0</v>
      </c>
      <c r="BD5" s="29">
        <v>346.57735359399999</v>
      </c>
      <c r="BE5" s="29">
        <v>1.3798419065600001</v>
      </c>
      <c r="BF5" s="29">
        <v>34.406946278900001</v>
      </c>
      <c r="BG5" s="29">
        <v>2.1909930642600002</v>
      </c>
      <c r="BH5" s="29">
        <v>5.0905213434999999E-2</v>
      </c>
      <c r="BI5" s="29">
        <v>7.8344175190299996</v>
      </c>
      <c r="BJ5" s="29">
        <v>0.13161384557700001</v>
      </c>
      <c r="BK5" s="29">
        <v>0.26358792038599999</v>
      </c>
      <c r="BL5" s="29">
        <v>0.56786391265699998</v>
      </c>
      <c r="BM5" s="29">
        <v>0.38564807085699998</v>
      </c>
      <c r="BN5" s="29">
        <v>2.5633650688800001E-2</v>
      </c>
      <c r="BO5" s="29">
        <v>0</v>
      </c>
      <c r="BP5" s="29">
        <v>1.9173779278</v>
      </c>
      <c r="BQ5" s="29">
        <v>1.9173779278</v>
      </c>
      <c r="BR5" s="29">
        <v>7.0490065622799997E-2</v>
      </c>
      <c r="BS5" s="8">
        <v>6.4942031994699998E-7</v>
      </c>
      <c r="BT5" s="8">
        <v>1.2540106692799999E-6</v>
      </c>
      <c r="BU5" s="29">
        <v>14.337966142499999</v>
      </c>
      <c r="BV5" s="29">
        <v>0.209918439013</v>
      </c>
      <c r="BW5" s="29">
        <v>0.169308803901</v>
      </c>
      <c r="BX5" s="29">
        <v>0</v>
      </c>
      <c r="BY5" s="29">
        <v>8.0609418255399995E-4</v>
      </c>
      <c r="BZ5" s="29">
        <v>5.9112876260100002E-3</v>
      </c>
      <c r="CA5" s="8">
        <v>1.9556401340400001E-5</v>
      </c>
      <c r="CB5" s="8">
        <v>3.9702992333400002E-5</v>
      </c>
      <c r="CC5" s="29">
        <v>0</v>
      </c>
      <c r="CD5" s="29">
        <v>3.9476136842999998E-2</v>
      </c>
      <c r="CE5" s="29">
        <v>0.89565396159499999</v>
      </c>
      <c r="CF5" s="29">
        <v>0</v>
      </c>
      <c r="CG5" s="29">
        <v>2.2839202533100001E-2</v>
      </c>
      <c r="CH5" s="29">
        <v>2.1943533568099999E-2</v>
      </c>
      <c r="CI5" s="29">
        <v>1613.0157081</v>
      </c>
      <c r="CJ5" s="29">
        <v>164.88697987</v>
      </c>
      <c r="CK5" s="29">
        <v>1792.2406541099999</v>
      </c>
      <c r="CL5" s="29">
        <v>0</v>
      </c>
      <c r="CM5" s="29">
        <v>0.51909164727400003</v>
      </c>
      <c r="CN5" s="29">
        <v>3.7195087406099998E-3</v>
      </c>
      <c r="CO5" s="29">
        <v>2.2390864123399999E-4</v>
      </c>
      <c r="CP5" s="29">
        <v>2.24667130696E-3</v>
      </c>
      <c r="CQ5" s="29">
        <v>1.9723043220300001E-4</v>
      </c>
      <c r="CR5" s="29">
        <v>0</v>
      </c>
      <c r="CS5" s="29">
        <v>3.9730867496700004E-3</v>
      </c>
      <c r="CT5" s="29">
        <v>0</v>
      </c>
      <c r="CU5" s="29">
        <v>9.4810406516600008</v>
      </c>
      <c r="CV5" s="29">
        <v>2.6010405705599999E-2</v>
      </c>
      <c r="CW5" s="29">
        <v>9.14606469463E-3</v>
      </c>
      <c r="CX5" s="29">
        <v>34.406946278900001</v>
      </c>
      <c r="CY5" s="29">
        <v>1.1689048705600001E-2</v>
      </c>
      <c r="CZ5" s="29">
        <v>0</v>
      </c>
      <c r="DA5" s="8">
        <v>3.3587028941199999E-7</v>
      </c>
      <c r="DB5" s="29">
        <v>1.69534560757E-3</v>
      </c>
      <c r="DC5" s="29">
        <v>45.9935478449</v>
      </c>
      <c r="DD5" s="29">
        <v>44.613705938300001</v>
      </c>
      <c r="DE5" s="29">
        <v>1.3798419065600001</v>
      </c>
      <c r="DF5" s="29">
        <v>0</v>
      </c>
      <c r="DG5" s="29">
        <v>0</v>
      </c>
      <c r="DH5" s="29">
        <v>0.18251870897299999</v>
      </c>
      <c r="DI5" s="29">
        <v>0</v>
      </c>
      <c r="DJ5" s="29">
        <v>1.9585850471499999</v>
      </c>
      <c r="DK5" s="29">
        <v>0</v>
      </c>
      <c r="DL5" s="29">
        <v>5.0905213434999999E-2</v>
      </c>
      <c r="DM5" s="29">
        <v>7.8344175190299996</v>
      </c>
      <c r="DN5" s="29">
        <v>0.64217095671699997</v>
      </c>
      <c r="DO5" s="29">
        <v>0</v>
      </c>
      <c r="DP5" s="29">
        <v>0.13161384557700001</v>
      </c>
      <c r="DQ5" s="29">
        <v>1.7846055159599999E-4</v>
      </c>
      <c r="DR5" s="29">
        <v>0.85793052751099996</v>
      </c>
      <c r="DS5" s="29">
        <v>4.4833045674100003</v>
      </c>
      <c r="DT5" s="29">
        <v>2.6913651851E-2</v>
      </c>
      <c r="DU5" s="29">
        <v>0</v>
      </c>
      <c r="DV5" s="29">
        <v>0</v>
      </c>
      <c r="DW5" s="29">
        <v>1.8818049000399999</v>
      </c>
      <c r="DX5" s="29">
        <v>4.1015672550100003E-2</v>
      </c>
      <c r="DY5" s="29">
        <v>1.77836351686</v>
      </c>
      <c r="DZ5" s="29">
        <v>20.292994945899999</v>
      </c>
      <c r="EA5" s="29">
        <v>6.1524004560700001E-2</v>
      </c>
      <c r="EB5" s="29">
        <v>1.9714306448000001</v>
      </c>
      <c r="ED5" s="37">
        <f t="shared" si="0"/>
        <v>8.0000228259636368E-3</v>
      </c>
      <c r="EE5" s="55">
        <f t="shared" si="1"/>
        <v>3.0698495316415724E-7</v>
      </c>
      <c r="EF5" s="55">
        <f t="shared" si="2"/>
        <v>-7.7958127422453717E-6</v>
      </c>
      <c r="EG5" s="55">
        <f t="shared" si="3"/>
        <v>-7.7611726826802392E-7</v>
      </c>
      <c r="EH5" s="55">
        <f t="shared" si="4"/>
        <v>-2.340773758435621E-5</v>
      </c>
      <c r="EI5" s="55">
        <f t="shared" si="5"/>
        <v>-2.4073360909056169E-5</v>
      </c>
      <c r="EJ5" s="55">
        <f t="shared" si="6"/>
        <v>8.7024721199213022E-7</v>
      </c>
      <c r="EK5" s="55">
        <f t="shared" si="7"/>
        <v>9.0237624229164216E-7</v>
      </c>
      <c r="EL5" s="55">
        <f t="shared" si="8"/>
        <v>-3.1093906995428089E-6</v>
      </c>
      <c r="EM5" s="55">
        <f t="shared" si="9"/>
        <v>-1.1639229759503649E-5</v>
      </c>
      <c r="EN5" s="55">
        <f t="shared" si="10"/>
        <v>-3.4474894516831445E-5</v>
      </c>
      <c r="EO5" s="55">
        <f t="shared" si="11"/>
        <v>4.2629081583350266E-6</v>
      </c>
      <c r="EP5" s="55">
        <f t="shared" si="12"/>
        <v>0</v>
      </c>
      <c r="EQ5" s="55">
        <f t="shared" si="13"/>
        <v>0</v>
      </c>
      <c r="ER5" s="55">
        <f t="shared" si="14"/>
        <v>-7.6722020733956739E-6</v>
      </c>
      <c r="ES5" s="55">
        <f t="shared" si="15"/>
        <v>0</v>
      </c>
      <c r="ET5" s="55">
        <f t="shared" si="16"/>
        <v>-2.0953840463270043E-5</v>
      </c>
      <c r="EU5" s="55">
        <f t="shared" si="17"/>
        <v>-2.2204232587203175E-6</v>
      </c>
      <c r="EV5" s="55">
        <f t="shared" si="18"/>
        <v>6.5908221932324955E-5</v>
      </c>
      <c r="EW5" s="55">
        <f t="shared" si="19"/>
        <v>-1.1059459845155688E-5</v>
      </c>
      <c r="EX5" s="55">
        <f t="shared" si="20"/>
        <v>-2.8793360231210916E-5</v>
      </c>
      <c r="EY5" s="55">
        <f t="shared" si="21"/>
        <v>0</v>
      </c>
      <c r="EZ5" s="55">
        <f t="shared" si="22"/>
        <v>-3.2929113574144036E-5</v>
      </c>
      <c r="FA5" s="55">
        <f t="shared" si="23"/>
        <v>-6.9601962197581807E-6</v>
      </c>
      <c r="FB5" s="55">
        <f t="shared" si="24"/>
        <v>5.2305915663225921E-5</v>
      </c>
      <c r="FC5" s="55">
        <f t="shared" si="25"/>
        <v>6.082484927494878E-5</v>
      </c>
      <c r="FD5" s="55">
        <f t="shared" si="26"/>
        <v>1.5702662847718428E-6</v>
      </c>
      <c r="FE5" s="55">
        <f t="shared" si="27"/>
        <v>-3.0184462524663969E-5</v>
      </c>
      <c r="FF5" s="55">
        <f t="shared" si="28"/>
        <v>-1.1925518608922533E-5</v>
      </c>
      <c r="FG5" s="55">
        <f t="shared" si="29"/>
        <v>-8.044661420769803E-5</v>
      </c>
      <c r="FH5" s="55">
        <f t="shared" si="30"/>
        <v>-4.4927913550815816E-6</v>
      </c>
      <c r="FI5" s="55">
        <f t="shared" si="31"/>
        <v>2.0296450523552244E-6</v>
      </c>
      <c r="FJ5" s="55">
        <f t="shared" si="32"/>
        <v>2.150749192809133E-6</v>
      </c>
      <c r="FK5" s="55">
        <f t="shared" si="33"/>
        <v>8.1451722641695757E-6</v>
      </c>
      <c r="FL5" s="55">
        <f t="shared" si="34"/>
        <v>-2.7177235792721097E-5</v>
      </c>
      <c r="FM5" s="55">
        <f t="shared" si="35"/>
        <v>-5.4796286728982166E-5</v>
      </c>
      <c r="FN5" s="55"/>
    </row>
    <row r="6" spans="1:170" x14ac:dyDescent="0.3">
      <c r="A6" s="27" t="s">
        <v>4</v>
      </c>
      <c r="B6" s="27">
        <v>5370.3420181000001</v>
      </c>
      <c r="C6" s="27">
        <v>12.164655034000001</v>
      </c>
      <c r="D6" s="27">
        <v>20183.410953999999</v>
      </c>
      <c r="E6" s="27">
        <v>730.13914031000002</v>
      </c>
      <c r="F6" s="27">
        <v>681.09824390999995</v>
      </c>
      <c r="G6" s="27">
        <v>1329.5107639</v>
      </c>
      <c r="H6" s="27">
        <v>1421.3223187000001</v>
      </c>
      <c r="I6" s="29">
        <v>121.04849544</v>
      </c>
      <c r="J6" s="29">
        <v>2.6830373982000002</v>
      </c>
      <c r="K6" s="29">
        <v>9.4735809999999996E-4</v>
      </c>
      <c r="L6" s="29">
        <v>32.949535670000003</v>
      </c>
      <c r="M6" s="8">
        <v>6.032112E-8</v>
      </c>
      <c r="N6" s="29">
        <v>3.1291057320000002</v>
      </c>
      <c r="O6" s="29">
        <v>1.42369591E-2</v>
      </c>
      <c r="P6" s="29">
        <v>1.5514243699999999E-2</v>
      </c>
      <c r="Q6" s="29">
        <v>2.8989163000000002E-3</v>
      </c>
      <c r="R6" s="29">
        <v>242.25870132</v>
      </c>
      <c r="S6" s="29">
        <v>3.3157553000000002E-3</v>
      </c>
      <c r="T6" s="29">
        <v>4.7367944E-3</v>
      </c>
      <c r="U6" s="29">
        <v>2.6999708599999998E-2</v>
      </c>
      <c r="V6" s="29">
        <v>0.4940694793</v>
      </c>
      <c r="W6" s="29">
        <v>1.4822459395000001</v>
      </c>
      <c r="X6" s="29">
        <v>4.2631186E-3</v>
      </c>
      <c r="Y6" s="29">
        <v>24.233376636999999</v>
      </c>
      <c r="Z6" s="29">
        <v>20.927061503000001</v>
      </c>
      <c r="AA6" s="29">
        <v>4.3308630600000002E-2</v>
      </c>
      <c r="AB6" s="29">
        <v>2.4426765000000001E-3</v>
      </c>
      <c r="AC6" s="29">
        <v>2.5337210400000001E-2</v>
      </c>
      <c r="AD6" s="29">
        <v>2.2966705E-3</v>
      </c>
      <c r="AE6" s="29">
        <v>4.6261501500000003E-2</v>
      </c>
      <c r="AF6" s="29">
        <v>730.13914031000002</v>
      </c>
      <c r="AG6" s="29">
        <v>681.09824390999995</v>
      </c>
      <c r="AH6" s="29">
        <v>5.1156803381999998</v>
      </c>
      <c r="AI6" s="29">
        <v>2.6359042061000002</v>
      </c>
      <c r="AJ6" s="29">
        <v>0.98813818129999997</v>
      </c>
      <c r="AK6" s="27"/>
      <c r="AL6" s="29" t="s">
        <v>4</v>
      </c>
      <c r="AM6" s="29">
        <v>0</v>
      </c>
      <c r="AN6" s="29">
        <v>2.6830372864199998</v>
      </c>
      <c r="AO6" s="29">
        <v>121.047572722</v>
      </c>
      <c r="AP6" s="29">
        <v>121.047572722</v>
      </c>
      <c r="AQ6" s="29">
        <v>0</v>
      </c>
      <c r="AR6" s="29">
        <v>1.61035335681E-4</v>
      </c>
      <c r="AS6" s="29">
        <v>7.86310710605E-4</v>
      </c>
      <c r="AT6" s="29">
        <v>32.949579768100001</v>
      </c>
      <c r="AU6" s="8">
        <v>3.6795978769499999E-8</v>
      </c>
      <c r="AV6" s="8">
        <v>2.3525080330900001E-8</v>
      </c>
      <c r="AW6" s="29">
        <v>3.1290861380099999</v>
      </c>
      <c r="AX6" s="29">
        <v>8.8268449489399999E-3</v>
      </c>
      <c r="AY6" s="29">
        <v>5.4100702061900003E-3</v>
      </c>
      <c r="AZ6" s="29">
        <v>0</v>
      </c>
      <c r="BA6" s="29">
        <v>5.7980858645099997E-4</v>
      </c>
      <c r="BB6" s="29">
        <v>2.3190890998000002E-3</v>
      </c>
      <c r="BC6" s="29">
        <v>1.5513649756099999E-2</v>
      </c>
      <c r="BD6" s="29">
        <v>5370.3425175700004</v>
      </c>
      <c r="BE6" s="29">
        <v>49.0408770262</v>
      </c>
      <c r="BF6" s="29">
        <v>525.17986408499996</v>
      </c>
      <c r="BG6" s="29">
        <v>33.496859471900002</v>
      </c>
      <c r="BH6" s="29">
        <v>0.77700917233</v>
      </c>
      <c r="BI6" s="29">
        <v>119.594130233</v>
      </c>
      <c r="BJ6" s="29">
        <v>2.0499038443100002</v>
      </c>
      <c r="BK6" s="29">
        <v>15.7489294615</v>
      </c>
      <c r="BL6" s="29">
        <v>33.929329837200001</v>
      </c>
      <c r="BM6" s="29">
        <v>23.042046880000001</v>
      </c>
      <c r="BN6" s="29">
        <v>5.1156601470299998</v>
      </c>
      <c r="BO6" s="29">
        <v>0</v>
      </c>
      <c r="BP6" s="29">
        <v>242.25730087100001</v>
      </c>
      <c r="BQ6" s="29">
        <v>242.25730087100001</v>
      </c>
      <c r="BR6" s="29">
        <v>2.6358878685499998</v>
      </c>
      <c r="BS6" s="29">
        <v>9.6156143525400004E-4</v>
      </c>
      <c r="BT6" s="29">
        <v>1.85677181518E-3</v>
      </c>
      <c r="BU6" s="29">
        <v>161.46678992899999</v>
      </c>
      <c r="BV6" s="29">
        <v>12.5425809582</v>
      </c>
      <c r="BW6" s="29">
        <v>10.115872290900001</v>
      </c>
      <c r="BX6" s="29">
        <v>0</v>
      </c>
      <c r="BY6" s="29">
        <v>5.6841445956399997E-4</v>
      </c>
      <c r="BZ6" s="29">
        <v>4.1683653003500003E-3</v>
      </c>
      <c r="CA6" s="29">
        <v>8.90986893522E-3</v>
      </c>
      <c r="CB6" s="29">
        <v>1.8089863258300001E-2</v>
      </c>
      <c r="CC6" s="29">
        <v>0.49406566638999999</v>
      </c>
      <c r="CD6" s="29">
        <v>1.4822405493199999</v>
      </c>
      <c r="CE6" s="29">
        <v>12.1646080982</v>
      </c>
      <c r="CF6" s="29">
        <v>0</v>
      </c>
      <c r="CG6" s="29">
        <v>2.1740792671800001E-3</v>
      </c>
      <c r="CH6" s="29">
        <v>2.0889397587000001E-3</v>
      </c>
      <c r="CI6" s="29">
        <v>18165.056911</v>
      </c>
      <c r="CJ6" s="29">
        <v>1856.8739123400001</v>
      </c>
      <c r="CK6" s="29">
        <v>20183.3976133</v>
      </c>
      <c r="CL6" s="29">
        <v>0</v>
      </c>
      <c r="CM6" s="29">
        <v>31.0152489683</v>
      </c>
      <c r="CN6" s="29">
        <v>4.3310131261499997E-2</v>
      </c>
      <c r="CO6" s="29">
        <v>2.4426554669700002E-3</v>
      </c>
      <c r="CP6" s="29">
        <v>2.5337824038100001E-2</v>
      </c>
      <c r="CQ6" s="29">
        <v>2.2966484434600002E-3</v>
      </c>
      <c r="CR6" s="29">
        <v>0</v>
      </c>
      <c r="CS6" s="29">
        <v>4.6259155777499998E-2</v>
      </c>
      <c r="CT6" s="29">
        <v>8.3200747366900002E-4</v>
      </c>
      <c r="CU6" s="29">
        <v>566.48304800100004</v>
      </c>
      <c r="CV6" s="29">
        <v>0.39729381217699999</v>
      </c>
      <c r="CW6" s="29">
        <v>0.139602013922</v>
      </c>
      <c r="CX6" s="29">
        <v>525.17986408499996</v>
      </c>
      <c r="CY6" s="29">
        <v>0.17898579517999999</v>
      </c>
      <c r="CZ6" s="29">
        <v>3.9894988343099999E-2</v>
      </c>
      <c r="DA6" s="29">
        <v>4.9736280802700002E-4</v>
      </c>
      <c r="DB6" s="29">
        <v>2.5877716838400001E-2</v>
      </c>
      <c r="DC6" s="29">
        <v>730.12096394599996</v>
      </c>
      <c r="DD6" s="29">
        <v>681.08013057100004</v>
      </c>
      <c r="DE6" s="29">
        <v>49.0408333747</v>
      </c>
      <c r="DF6" s="29">
        <v>3.4302551298800001E-4</v>
      </c>
      <c r="DG6" s="29">
        <v>0</v>
      </c>
      <c r="DH6" s="29">
        <v>2.7932975727099998</v>
      </c>
      <c r="DI6" s="29">
        <v>0</v>
      </c>
      <c r="DJ6" s="29">
        <v>29.900366981400001</v>
      </c>
      <c r="DK6" s="29">
        <v>0</v>
      </c>
      <c r="DL6" s="29">
        <v>0.77700917233</v>
      </c>
      <c r="DM6" s="29">
        <v>119.594130233</v>
      </c>
      <c r="DN6" s="29">
        <v>38.369081452099998</v>
      </c>
      <c r="DO6" s="29">
        <v>0</v>
      </c>
      <c r="DP6" s="29">
        <v>2.0499038443100002</v>
      </c>
      <c r="DQ6" s="29">
        <v>2.7293236164599999E-3</v>
      </c>
      <c r="DR6" s="29">
        <v>1329.50990237</v>
      </c>
      <c r="DS6" s="29">
        <v>267.87067045499998</v>
      </c>
      <c r="DT6" s="29">
        <v>0.98814670006100003</v>
      </c>
      <c r="DU6" s="29">
        <v>0</v>
      </c>
      <c r="DV6" s="29">
        <v>0</v>
      </c>
      <c r="DW6" s="29">
        <v>112.43605969799999</v>
      </c>
      <c r="DX6" s="29">
        <v>24.2333603925</v>
      </c>
      <c r="DY6" s="29">
        <v>106.255053115</v>
      </c>
      <c r="DZ6" s="29">
        <v>1421.3212595</v>
      </c>
      <c r="EA6" s="29">
        <v>20.927054420699999</v>
      </c>
      <c r="EB6" s="29">
        <v>117.791344438</v>
      </c>
      <c r="ED6" s="37">
        <f t="shared" si="0"/>
        <v>7.9999806287619404E-3</v>
      </c>
      <c r="EE6" s="55">
        <f t="shared" si="1"/>
        <v>9.3005249678039599E-8</v>
      </c>
      <c r="EF6" s="55">
        <f t="shared" si="2"/>
        <v>-3.8583749287739525E-6</v>
      </c>
      <c r="EG6" s="55">
        <f t="shared" si="3"/>
        <v>-6.6097351085969826E-7</v>
      </c>
      <c r="EH6" s="55">
        <f t="shared" si="4"/>
        <v>-2.4894383818867923E-5</v>
      </c>
      <c r="EI6" s="55">
        <f t="shared" si="5"/>
        <v>-2.6594311704471082E-5</v>
      </c>
      <c r="EJ6" s="55">
        <f t="shared" si="6"/>
        <v>-6.4800528394248782E-7</v>
      </c>
      <c r="EK6" s="55">
        <f t="shared" si="7"/>
        <v>-7.452215350199551E-7</v>
      </c>
      <c r="EL6" s="55">
        <f t="shared" si="8"/>
        <v>-7.6227134971336796E-6</v>
      </c>
      <c r="EM6" s="55">
        <f t="shared" si="9"/>
        <v>-4.1661737716338058E-8</v>
      </c>
      <c r="EN6" s="55">
        <f t="shared" si="10"/>
        <v>-1.2723503393296382E-5</v>
      </c>
      <c r="EO6" s="55">
        <f t="shared" si="11"/>
        <v>1.3383526991073936E-6</v>
      </c>
      <c r="EP6" s="55">
        <f t="shared" si="12"/>
        <v>-1.0095900076646578E-6</v>
      </c>
      <c r="EQ6" s="55">
        <f t="shared" si="13"/>
        <v>-6.2618497674620553E-6</v>
      </c>
      <c r="ER6" s="55">
        <f t="shared" si="14"/>
        <v>-3.0866752999148467E-6</v>
      </c>
      <c r="ES6" s="55">
        <f t="shared" si="15"/>
        <v>-3.8283780472002584E-5</v>
      </c>
      <c r="ET6" s="55">
        <f t="shared" si="16"/>
        <v>-6.4209335743980359E-6</v>
      </c>
      <c r="EU6" s="55">
        <f t="shared" si="17"/>
        <v>-5.7807995847292454E-6</v>
      </c>
      <c r="EV6" s="55">
        <f t="shared" si="18"/>
        <v>-1.7866680029235699E-5</v>
      </c>
      <c r="EW6" s="55">
        <f t="shared" si="19"/>
        <v>-3.0907159490389462E-6</v>
      </c>
      <c r="EX6" s="55">
        <f t="shared" si="20"/>
        <v>8.7384350519544709E-7</v>
      </c>
      <c r="EY6" s="55">
        <f t="shared" si="21"/>
        <v>-7.7173558775860121E-6</v>
      </c>
      <c r="EZ6" s="55">
        <f t="shared" si="22"/>
        <v>-3.6364950353233376E-6</v>
      </c>
      <c r="FA6" s="55">
        <f t="shared" si="23"/>
        <v>-2.3357107634710755E-5</v>
      </c>
      <c r="FB6" s="55">
        <f t="shared" si="24"/>
        <v>-6.7033580349555602E-7</v>
      </c>
      <c r="FC6" s="55">
        <f t="shared" si="25"/>
        <v>-3.3842782946642775E-7</v>
      </c>
      <c r="FD6" s="55">
        <f t="shared" si="26"/>
        <v>3.4650402915191007E-5</v>
      </c>
      <c r="FE6" s="55">
        <f t="shared" si="27"/>
        <v>-8.61064901552231E-6</v>
      </c>
      <c r="FF6" s="55">
        <f t="shared" si="28"/>
        <v>2.4218850075141844E-5</v>
      </c>
      <c r="FG6" s="55">
        <f t="shared" si="29"/>
        <v>-9.6037024030256943E-6</v>
      </c>
      <c r="FH6" s="55">
        <f t="shared" si="30"/>
        <v>-5.0705714772467712E-5</v>
      </c>
      <c r="FI6" s="55">
        <f t="shared" si="31"/>
        <v>-6.7997622993753705E-7</v>
      </c>
      <c r="FJ6" s="55">
        <f t="shared" si="32"/>
        <v>-7.0049139622574638E-7</v>
      </c>
      <c r="FK6" s="55">
        <f t="shared" si="33"/>
        <v>-3.9469178418340624E-6</v>
      </c>
      <c r="FL6" s="55">
        <f t="shared" si="34"/>
        <v>-6.1980818432639476E-6</v>
      </c>
      <c r="FM6" s="55">
        <f t="shared" si="35"/>
        <v>8.6210220000266929E-6</v>
      </c>
      <c r="FN6" s="55"/>
    </row>
    <row r="7" spans="1:170" s="29" customFormat="1" x14ac:dyDescent="0.3">
      <c r="A7" s="27" t="s">
        <v>5</v>
      </c>
      <c r="B7" s="27"/>
      <c r="C7" s="27"/>
      <c r="D7" s="27"/>
      <c r="E7" s="27"/>
      <c r="F7" s="27"/>
      <c r="G7" s="27"/>
      <c r="H7" s="27"/>
      <c r="M7" s="8"/>
      <c r="AK7" s="27"/>
      <c r="ED7" s="37" t="e">
        <f t="shared" si="0"/>
        <v>#DIV/0!</v>
      </c>
      <c r="EE7" s="55">
        <f t="shared" si="1"/>
        <v>0</v>
      </c>
      <c r="EF7" s="55">
        <f t="shared" si="2"/>
        <v>0</v>
      </c>
      <c r="EG7" s="55">
        <f t="shared" si="3"/>
        <v>0</v>
      </c>
      <c r="EH7" s="55">
        <f t="shared" si="4"/>
        <v>0</v>
      </c>
      <c r="EI7" s="55">
        <f t="shared" si="5"/>
        <v>0</v>
      </c>
      <c r="EJ7" s="55">
        <f t="shared" si="6"/>
        <v>0</v>
      </c>
      <c r="EK7" s="55">
        <f t="shared" si="7"/>
        <v>0</v>
      </c>
      <c r="EL7" s="55">
        <f t="shared" si="8"/>
        <v>0</v>
      </c>
      <c r="EM7" s="55">
        <f t="shared" si="9"/>
        <v>0</v>
      </c>
      <c r="EN7" s="55">
        <f t="shared" si="10"/>
        <v>0</v>
      </c>
      <c r="EO7" s="55">
        <f t="shared" si="11"/>
        <v>0</v>
      </c>
      <c r="EP7" s="55">
        <f t="shared" si="12"/>
        <v>0</v>
      </c>
      <c r="EQ7" s="55">
        <f t="shared" si="13"/>
        <v>0</v>
      </c>
      <c r="ER7" s="55">
        <f t="shared" si="14"/>
        <v>0</v>
      </c>
      <c r="ES7" s="55">
        <f t="shared" si="15"/>
        <v>0</v>
      </c>
      <c r="ET7" s="55">
        <f t="shared" si="16"/>
        <v>0</v>
      </c>
      <c r="EU7" s="55">
        <f t="shared" si="17"/>
        <v>0</v>
      </c>
      <c r="EV7" s="55">
        <f t="shared" si="18"/>
        <v>0</v>
      </c>
      <c r="EW7" s="55">
        <f t="shared" si="19"/>
        <v>0</v>
      </c>
      <c r="EX7" s="55">
        <f t="shared" si="20"/>
        <v>0</v>
      </c>
      <c r="EY7" s="55">
        <f t="shared" si="21"/>
        <v>0</v>
      </c>
      <c r="EZ7" s="55">
        <f t="shared" si="22"/>
        <v>0</v>
      </c>
      <c r="FA7" s="55">
        <f t="shared" si="23"/>
        <v>0</v>
      </c>
      <c r="FB7" s="55">
        <f t="shared" si="24"/>
        <v>0</v>
      </c>
      <c r="FC7" s="55">
        <f t="shared" si="25"/>
        <v>0</v>
      </c>
      <c r="FD7" s="55">
        <f t="shared" si="26"/>
        <v>0</v>
      </c>
      <c r="FE7" s="55">
        <f t="shared" si="27"/>
        <v>0</v>
      </c>
      <c r="FF7" s="55">
        <f t="shared" si="28"/>
        <v>0</v>
      </c>
      <c r="FG7" s="55">
        <f t="shared" si="29"/>
        <v>0</v>
      </c>
      <c r="FH7" s="55">
        <f t="shared" si="30"/>
        <v>0</v>
      </c>
      <c r="FI7" s="55">
        <f t="shared" si="31"/>
        <v>0</v>
      </c>
      <c r="FJ7" s="55">
        <f t="shared" si="32"/>
        <v>0</v>
      </c>
      <c r="FK7" s="55">
        <f t="shared" si="33"/>
        <v>0</v>
      </c>
      <c r="FL7" s="55">
        <f t="shared" si="34"/>
        <v>0</v>
      </c>
      <c r="FM7" s="55">
        <f t="shared" si="35"/>
        <v>0</v>
      </c>
      <c r="FN7" s="55"/>
    </row>
    <row r="8" spans="1:170" x14ac:dyDescent="0.3">
      <c r="A8" s="27" t="s">
        <v>6</v>
      </c>
      <c r="B8" s="27">
        <v>260.08396528999998</v>
      </c>
      <c r="C8" s="27">
        <v>0.61082972120000001</v>
      </c>
      <c r="D8" s="27">
        <v>1663.8849451000001</v>
      </c>
      <c r="E8" s="27">
        <v>45.368407718</v>
      </c>
      <c r="F8" s="27">
        <v>43.274646033000003</v>
      </c>
      <c r="G8" s="27">
        <v>152.53172703999999</v>
      </c>
      <c r="H8" s="27">
        <v>37.306811969999998</v>
      </c>
      <c r="I8" s="29">
        <v>0.55869619240000001</v>
      </c>
      <c r="J8" s="29">
        <v>2.60426661E-2</v>
      </c>
      <c r="K8" s="29">
        <v>4.5332391000000001E-3</v>
      </c>
      <c r="L8" s="29">
        <v>0.15162583439999999</v>
      </c>
      <c r="M8" s="29">
        <v>1.0291E-5</v>
      </c>
      <c r="O8" s="29">
        <v>5.2146989999999997E-4</v>
      </c>
      <c r="Q8" s="29">
        <v>1.9611805E-3</v>
      </c>
      <c r="R8" s="29">
        <v>1.1533261152000001</v>
      </c>
      <c r="S8" s="29">
        <v>1.29986E-5</v>
      </c>
      <c r="T8" s="29">
        <v>4.3771206000000002E-3</v>
      </c>
      <c r="U8" s="29">
        <v>1.1143683E-3</v>
      </c>
      <c r="W8" s="8">
        <v>2.3248457399999999E-2</v>
      </c>
      <c r="X8" s="29">
        <v>0.15646360810000001</v>
      </c>
      <c r="Y8" s="29">
        <v>2.38104471E-2</v>
      </c>
      <c r="Z8" s="29">
        <v>3.5715656300000002E-2</v>
      </c>
      <c r="AA8" s="29">
        <v>2.1903799E-3</v>
      </c>
      <c r="AB8" s="29">
        <v>1.4591229999999999E-4</v>
      </c>
      <c r="AC8" s="29">
        <v>1.3933075E-3</v>
      </c>
      <c r="AD8" s="29">
        <v>1.1615700000000001E-4</v>
      </c>
      <c r="AE8" s="29">
        <v>2.3397295000000002E-3</v>
      </c>
      <c r="AF8" s="29">
        <v>45.368407718</v>
      </c>
      <c r="AG8" s="29">
        <v>43.274646033000003</v>
      </c>
      <c r="AH8" s="29">
        <v>1.4881524E-2</v>
      </c>
      <c r="AI8" s="29">
        <v>4.0924188E-2</v>
      </c>
      <c r="AJ8" s="29">
        <v>1.56256083E-2</v>
      </c>
      <c r="AK8" s="27"/>
      <c r="AL8" s="29" t="s">
        <v>6</v>
      </c>
      <c r="AM8" s="29">
        <v>0</v>
      </c>
      <c r="AN8" s="29">
        <v>2.6041941584499999E-2</v>
      </c>
      <c r="AO8" s="29">
        <v>0.55869617383100001</v>
      </c>
      <c r="AP8" s="29">
        <v>0.55869617383100001</v>
      </c>
      <c r="AQ8" s="29">
        <v>0</v>
      </c>
      <c r="AR8" s="29">
        <v>7.7064769038299996E-4</v>
      </c>
      <c r="AS8" s="29">
        <v>3.7625793526100001E-3</v>
      </c>
      <c r="AT8" s="29">
        <v>0.15162458841099999</v>
      </c>
      <c r="AU8" s="8">
        <v>6.2773877433999998E-6</v>
      </c>
      <c r="AV8" s="8">
        <v>4.0134845703999998E-6</v>
      </c>
      <c r="AW8" s="29">
        <v>0</v>
      </c>
      <c r="AX8" s="29">
        <v>3.2330525196099999E-4</v>
      </c>
      <c r="AY8" s="29">
        <v>1.98166906419E-4</v>
      </c>
      <c r="AZ8" s="29">
        <v>0</v>
      </c>
      <c r="BA8" s="29">
        <v>3.9223109398900001E-4</v>
      </c>
      <c r="BB8" s="29">
        <v>1.5689456395299999E-3</v>
      </c>
      <c r="BC8" s="29">
        <v>0</v>
      </c>
      <c r="BD8" s="29">
        <v>260.08393613200002</v>
      </c>
      <c r="BE8" s="29">
        <v>2.0937668006000001</v>
      </c>
      <c r="BF8" s="29">
        <v>19.9260454042</v>
      </c>
      <c r="BG8" s="29">
        <v>10.0772032882</v>
      </c>
      <c r="BH8" s="29">
        <v>2.9351079989199998E-2</v>
      </c>
      <c r="BI8" s="29">
        <v>6.4915832823499997</v>
      </c>
      <c r="BJ8" s="29">
        <v>6.7504135992099998</v>
      </c>
      <c r="BK8" s="29">
        <v>0.54523519627799999</v>
      </c>
      <c r="BL8" s="29">
        <v>1.17465305458</v>
      </c>
      <c r="BM8" s="29">
        <v>0.79773020392000005</v>
      </c>
      <c r="BN8" s="29">
        <v>1.4882818438499999E-2</v>
      </c>
      <c r="BO8" s="29">
        <v>0</v>
      </c>
      <c r="BP8" s="29">
        <v>1.15333230576</v>
      </c>
      <c r="BQ8" s="29">
        <v>1.15333230576</v>
      </c>
      <c r="BR8" s="29">
        <v>4.0922958518700002E-2</v>
      </c>
      <c r="BS8" s="8">
        <v>3.7695284025100002E-6</v>
      </c>
      <c r="BT8" s="8">
        <v>7.2791226254999999E-6</v>
      </c>
      <c r="BU8" s="29">
        <v>13.3110421865</v>
      </c>
      <c r="BV8" s="29">
        <v>0.43422958025500002</v>
      </c>
      <c r="BW8" s="29">
        <v>0.35021443798000002</v>
      </c>
      <c r="BX8" s="29">
        <v>0</v>
      </c>
      <c r="BY8" s="29">
        <v>5.2525694318099998E-4</v>
      </c>
      <c r="BZ8" s="29">
        <v>3.8518540319799999E-3</v>
      </c>
      <c r="CA8" s="29">
        <v>3.6774568142100003E-4</v>
      </c>
      <c r="CB8" s="29">
        <v>7.4663637516099999E-4</v>
      </c>
      <c r="CC8" s="29">
        <v>0</v>
      </c>
      <c r="CD8" s="29">
        <v>2.3250174758500001E-2</v>
      </c>
      <c r="CE8" s="29">
        <v>0.61082952727399997</v>
      </c>
      <c r="CF8" s="29">
        <v>0</v>
      </c>
      <c r="CG8" s="29">
        <v>7.97963921361E-2</v>
      </c>
      <c r="CH8" s="29">
        <v>7.66671632578E-2</v>
      </c>
      <c r="CI8" s="29">
        <v>1497.4957795800001</v>
      </c>
      <c r="CJ8" s="29">
        <v>153.077586446</v>
      </c>
      <c r="CK8" s="29">
        <v>1663.8844082099999</v>
      </c>
      <c r="CL8" s="29">
        <v>0</v>
      </c>
      <c r="CM8" s="29">
        <v>1.0737592682299999</v>
      </c>
      <c r="CN8" s="29">
        <v>2.1903632349499999E-3</v>
      </c>
      <c r="CO8" s="29">
        <v>1.4591179827700001E-4</v>
      </c>
      <c r="CP8" s="29">
        <v>1.3932619141600001E-3</v>
      </c>
      <c r="CQ8" s="29">
        <v>1.1615800843299999E-4</v>
      </c>
      <c r="CR8" s="29">
        <v>0</v>
      </c>
      <c r="CS8" s="29">
        <v>2.3398081749600001E-3</v>
      </c>
      <c r="CT8" s="29">
        <v>0.13542624822900001</v>
      </c>
      <c r="CU8" s="29">
        <v>19.611936457100001</v>
      </c>
      <c r="CV8" s="29">
        <v>6.0474350876599997E-2</v>
      </c>
      <c r="CW8" s="29">
        <v>5.2733957241399999E-3</v>
      </c>
      <c r="CX8" s="29">
        <v>19.9260454042</v>
      </c>
      <c r="CY8" s="29">
        <v>9.9166665013199998E-2</v>
      </c>
      <c r="CZ8" s="29">
        <v>6.4937340233800001</v>
      </c>
      <c r="DA8" s="8">
        <v>1.9498195516900001E-6</v>
      </c>
      <c r="DB8" s="29">
        <v>9.77497588695E-4</v>
      </c>
      <c r="DC8" s="29">
        <v>45.367797940099997</v>
      </c>
      <c r="DD8" s="29">
        <v>43.274031139500003</v>
      </c>
      <c r="DE8" s="29">
        <v>2.0937668006000001</v>
      </c>
      <c r="DF8" s="29">
        <v>5.5833833231400003E-2</v>
      </c>
      <c r="DG8" s="29">
        <v>0</v>
      </c>
      <c r="DH8" s="29">
        <v>1.30570225092</v>
      </c>
      <c r="DI8" s="29">
        <v>0</v>
      </c>
      <c r="DJ8" s="29">
        <v>1.91906908183</v>
      </c>
      <c r="DK8" s="29">
        <v>0</v>
      </c>
      <c r="DL8" s="29">
        <v>2.9351079989199998E-2</v>
      </c>
      <c r="DM8" s="29">
        <v>6.4915832823499997</v>
      </c>
      <c r="DN8" s="29">
        <v>1.3283562431</v>
      </c>
      <c r="DO8" s="29">
        <v>0</v>
      </c>
      <c r="DP8" s="29">
        <v>6.7504135992099998</v>
      </c>
      <c r="DQ8" s="29">
        <v>9.8042700221000006E-4</v>
      </c>
      <c r="DR8" s="29">
        <v>152.531422402</v>
      </c>
      <c r="DS8" s="29">
        <v>9.2739170149899994</v>
      </c>
      <c r="DT8" s="29">
        <v>1.5623851263E-2</v>
      </c>
      <c r="DU8" s="29">
        <v>0</v>
      </c>
      <c r="DV8" s="29">
        <v>0</v>
      </c>
      <c r="DW8" s="29">
        <v>3.8925925693800001</v>
      </c>
      <c r="DX8" s="29">
        <v>2.38097758575E-2</v>
      </c>
      <c r="DY8" s="29">
        <v>3.6786176780400002</v>
      </c>
      <c r="DZ8" s="29">
        <v>37.306795857499999</v>
      </c>
      <c r="EA8" s="29">
        <v>3.5716406395600003E-2</v>
      </c>
      <c r="EB8" s="29">
        <v>4.0779945418199999</v>
      </c>
      <c r="ED8" s="37">
        <f t="shared" si="0"/>
        <v>7.99998011930406E-3</v>
      </c>
      <c r="EE8" s="55">
        <f t="shared" si="1"/>
        <v>-1.1210994852627465E-7</v>
      </c>
      <c r="EF8" s="55">
        <f t="shared" si="2"/>
        <v>-3.1747964007893656E-7</v>
      </c>
      <c r="EG8" s="55">
        <f t="shared" si="3"/>
        <v>-3.2267255120593246E-7</v>
      </c>
      <c r="EH8" s="55">
        <f t="shared" si="4"/>
        <v>-1.3440584112918041E-5</v>
      </c>
      <c r="EI8" s="55">
        <f t="shared" si="5"/>
        <v>-1.42090936926666E-5</v>
      </c>
      <c r="EJ8" s="55">
        <f t="shared" si="6"/>
        <v>-1.9972107174057698E-6</v>
      </c>
      <c r="EK8" s="55">
        <f t="shared" si="7"/>
        <v>-4.3189163448399159E-7</v>
      </c>
      <c r="EL8" s="55">
        <f t="shared" si="8"/>
        <v>-3.3236310282572415E-8</v>
      </c>
      <c r="EM8" s="55">
        <f t="shared" si="9"/>
        <v>-2.7820327504828044E-5</v>
      </c>
      <c r="EN8" s="55">
        <f t="shared" si="10"/>
        <v>-2.659689183488638E-6</v>
      </c>
      <c r="EO8" s="55">
        <f t="shared" si="11"/>
        <v>-8.2175244405700907E-6</v>
      </c>
      <c r="EP8" s="55">
        <f t="shared" si="12"/>
        <v>-1.2407560003948825E-5</v>
      </c>
      <c r="EQ8" s="55">
        <f t="shared" si="13"/>
        <v>0</v>
      </c>
      <c r="ER8" s="55">
        <f t="shared" si="14"/>
        <v>4.3307964659977992E-6</v>
      </c>
      <c r="ES8" s="55">
        <f t="shared" si="15"/>
        <v>0</v>
      </c>
      <c r="ET8" s="55">
        <f t="shared" si="16"/>
        <v>-1.9205172598438783E-6</v>
      </c>
      <c r="EU8" s="55">
        <f t="shared" si="17"/>
        <v>5.3675711651416243E-6</v>
      </c>
      <c r="EV8" s="55">
        <f t="shared" si="18"/>
        <v>-9.9564799285598933E-6</v>
      </c>
      <c r="EW8" s="55">
        <f t="shared" si="19"/>
        <v>-2.1988973756976652E-6</v>
      </c>
      <c r="EX8" s="55">
        <f t="shared" si="20"/>
        <v>1.2344735578043845E-5</v>
      </c>
      <c r="EY8" s="55">
        <f t="shared" si="21"/>
        <v>0</v>
      </c>
      <c r="EZ8" s="55">
        <f t="shared" si="22"/>
        <v>7.3869782861476729E-5</v>
      </c>
      <c r="FA8" s="55">
        <f t="shared" si="23"/>
        <v>-3.3685852353917867E-7</v>
      </c>
      <c r="FB8" s="55">
        <f t="shared" si="24"/>
        <v>-2.8191091800201712E-5</v>
      </c>
      <c r="FC8" s="55">
        <f t="shared" si="25"/>
        <v>2.1001870823829392E-5</v>
      </c>
      <c r="FD8" s="55">
        <f t="shared" si="26"/>
        <v>-7.6082920593507764E-6</v>
      </c>
      <c r="FE8" s="55">
        <f t="shared" si="27"/>
        <v>-3.4385243737413042E-6</v>
      </c>
      <c r="FF8" s="55">
        <f t="shared" si="28"/>
        <v>-3.2717716656188168E-5</v>
      </c>
      <c r="FG8" s="55">
        <f t="shared" si="29"/>
        <v>8.6816377832361481E-6</v>
      </c>
      <c r="FH8" s="55">
        <f t="shared" si="30"/>
        <v>3.3625664847123384E-5</v>
      </c>
      <c r="FI8" s="55">
        <f t="shared" si="31"/>
        <v>-9.7564479402626977E-7</v>
      </c>
      <c r="FJ8" s="55">
        <f t="shared" si="32"/>
        <v>-1.1410619227184278E-6</v>
      </c>
      <c r="FK8" s="55">
        <f t="shared" si="33"/>
        <v>8.6982925942202322E-5</v>
      </c>
      <c r="FL8" s="55">
        <f t="shared" si="34"/>
        <v>-3.004290030136409E-5</v>
      </c>
      <c r="FM8" s="55">
        <f t="shared" si="35"/>
        <v>-1.124459903426663E-4</v>
      </c>
      <c r="FN8" s="55"/>
    </row>
    <row r="9" spans="1:170" x14ac:dyDescent="0.3">
      <c r="A9" s="27" t="s">
        <v>7</v>
      </c>
      <c r="B9" s="27">
        <v>393.72264829</v>
      </c>
      <c r="C9" s="27">
        <v>0.82475649149999997</v>
      </c>
      <c r="D9" s="27">
        <v>2795.6374021000001</v>
      </c>
      <c r="E9" s="27">
        <v>84.892756704000007</v>
      </c>
      <c r="F9" s="27">
        <v>79.989822138999997</v>
      </c>
      <c r="G9" s="27">
        <v>466.74381431</v>
      </c>
      <c r="H9" s="27">
        <v>107.72217618000001</v>
      </c>
      <c r="I9" s="29">
        <v>0.55975721860000005</v>
      </c>
      <c r="J9" s="29">
        <v>2.5329361599999999E-2</v>
      </c>
      <c r="K9" s="29">
        <v>1.3076594800000001E-2</v>
      </c>
      <c r="L9" s="29">
        <v>0.14817292730000001</v>
      </c>
      <c r="M9" s="29">
        <v>3.2364899999999999E-5</v>
      </c>
      <c r="O9" s="29">
        <v>1.3125887E-3</v>
      </c>
      <c r="Q9" s="29">
        <v>5.5614469000000001E-3</v>
      </c>
      <c r="R9" s="29">
        <v>1.2339255326</v>
      </c>
      <c r="S9" s="29">
        <v>4.0083200000000003E-5</v>
      </c>
      <c r="T9" s="29">
        <v>5.5193439999999998E-3</v>
      </c>
      <c r="U9" s="29">
        <v>3.4297900999999999E-3</v>
      </c>
      <c r="W9" s="29">
        <v>2.3243500600000001E-2</v>
      </c>
      <c r="X9" s="29">
        <v>0.458138779</v>
      </c>
      <c r="Y9" s="29">
        <v>2.31583029E-2</v>
      </c>
      <c r="Z9" s="29">
        <v>3.4737400000000002E-2</v>
      </c>
      <c r="AA9" s="29">
        <v>2.1898032999999998E-3</v>
      </c>
      <c r="AB9" s="29">
        <v>1.839853E-4</v>
      </c>
      <c r="AC9" s="29">
        <v>1.5834893999999999E-3</v>
      </c>
      <c r="AD9" s="29">
        <v>1.161275E-4</v>
      </c>
      <c r="AE9" s="29">
        <v>2.3391286E-3</v>
      </c>
      <c r="AF9" s="29">
        <v>84.892756704000007</v>
      </c>
      <c r="AG9" s="29">
        <v>79.989822138999997</v>
      </c>
      <c r="AH9" s="29">
        <v>1.4473920899999999E-2</v>
      </c>
      <c r="AI9" s="29">
        <v>3.9803302700000001E-2</v>
      </c>
      <c r="AJ9" s="29">
        <v>1.5197608600000001E-2</v>
      </c>
      <c r="AK9" s="27"/>
      <c r="AL9" s="29" t="s">
        <v>7</v>
      </c>
      <c r="AM9" s="29">
        <v>0</v>
      </c>
      <c r="AN9" s="29">
        <v>2.5328924136800001E-2</v>
      </c>
      <c r="AO9" s="29">
        <v>0.55975570202500002</v>
      </c>
      <c r="AP9" s="29">
        <v>0.55975570202500002</v>
      </c>
      <c r="AQ9" s="29">
        <v>0</v>
      </c>
      <c r="AR9" s="29">
        <v>2.2230173558900001E-3</v>
      </c>
      <c r="AS9" s="29">
        <v>1.08535864239E-2</v>
      </c>
      <c r="AT9" s="29">
        <v>0.14817350863000001</v>
      </c>
      <c r="AU9" s="8">
        <v>1.9742986270699999E-5</v>
      </c>
      <c r="AV9" s="8">
        <v>1.26235475675E-5</v>
      </c>
      <c r="AW9" s="29">
        <v>0</v>
      </c>
      <c r="AX9" s="29">
        <v>8.1380920099000001E-4</v>
      </c>
      <c r="AY9" s="29">
        <v>4.9878282819899996E-4</v>
      </c>
      <c r="AZ9" s="29">
        <v>0</v>
      </c>
      <c r="BA9" s="29">
        <v>1.11228481511E-3</v>
      </c>
      <c r="BB9" s="29">
        <v>4.4491362842200002E-3</v>
      </c>
      <c r="BC9" s="29">
        <v>0</v>
      </c>
      <c r="BD9" s="29">
        <v>393.72175069000002</v>
      </c>
      <c r="BE9" s="29">
        <v>4.9029270766200002</v>
      </c>
      <c r="BF9" s="29">
        <v>19.435349460099999</v>
      </c>
      <c r="BG9" s="29">
        <v>28.91425233</v>
      </c>
      <c r="BH9" s="29">
        <v>2.8347112220800001E-2</v>
      </c>
      <c r="BI9" s="29">
        <v>10.566509918</v>
      </c>
      <c r="BJ9" s="29">
        <v>21.045207206899999</v>
      </c>
      <c r="BK9" s="29">
        <v>1.6279814701799999</v>
      </c>
      <c r="BL9" s="29">
        <v>3.5072966384500002</v>
      </c>
      <c r="BM9" s="29">
        <v>2.3818634455000001</v>
      </c>
      <c r="BN9" s="29">
        <v>1.4473482519E-2</v>
      </c>
      <c r="BO9" s="29">
        <v>0</v>
      </c>
      <c r="BP9" s="29">
        <v>1.2339270895400001</v>
      </c>
      <c r="BQ9" s="29">
        <v>1.2339270895400001</v>
      </c>
      <c r="BR9" s="29">
        <v>3.9803401180600002E-2</v>
      </c>
      <c r="BS9" s="8">
        <v>1.16242655124E-5</v>
      </c>
      <c r="BT9" s="8">
        <v>2.2446940496600001E-5</v>
      </c>
      <c r="BU9" s="29">
        <v>22.3650642592</v>
      </c>
      <c r="BV9" s="29">
        <v>1.2965245545599999</v>
      </c>
      <c r="BW9" s="29">
        <v>1.0456782931899999</v>
      </c>
      <c r="BX9" s="29">
        <v>0</v>
      </c>
      <c r="BY9" s="29">
        <v>6.6232819105300003E-4</v>
      </c>
      <c r="BZ9" s="29">
        <v>4.8570161543699999E-3</v>
      </c>
      <c r="CA9" s="29">
        <v>1.1318259230500001E-3</v>
      </c>
      <c r="CB9" s="29">
        <v>2.2979498117800001E-3</v>
      </c>
      <c r="CC9" s="29">
        <v>0</v>
      </c>
      <c r="CD9" s="29">
        <v>2.3242222602600001E-2</v>
      </c>
      <c r="CE9" s="29">
        <v>0.82475465753999999</v>
      </c>
      <c r="CF9" s="29">
        <v>0</v>
      </c>
      <c r="CG9" s="29">
        <v>0.233650795593</v>
      </c>
      <c r="CH9" s="29">
        <v>0.224486931552</v>
      </c>
      <c r="CI9" s="29">
        <v>2516.0772349600002</v>
      </c>
      <c r="CJ9" s="29">
        <v>257.19817280900003</v>
      </c>
      <c r="CK9" s="29">
        <v>2795.6404720300002</v>
      </c>
      <c r="CL9" s="29">
        <v>0</v>
      </c>
      <c r="CM9" s="29">
        <v>3.2060606352600001</v>
      </c>
      <c r="CN9" s="29">
        <v>2.1898118961400002E-3</v>
      </c>
      <c r="CO9" s="29">
        <v>1.83986761245E-4</v>
      </c>
      <c r="CP9" s="29">
        <v>1.5834955207600001E-3</v>
      </c>
      <c r="CQ9" s="29">
        <v>1.16129040493E-4</v>
      </c>
      <c r="CR9" s="29">
        <v>0</v>
      </c>
      <c r="CS9" s="29">
        <v>2.3391988624199998E-3</v>
      </c>
      <c r="CT9" s="29">
        <v>0.425521872606</v>
      </c>
      <c r="CU9" s="29">
        <v>58.557648945899999</v>
      </c>
      <c r="CV9" s="29">
        <v>0.15737770575999999</v>
      </c>
      <c r="CW9" s="29">
        <v>5.0930251271800002E-3</v>
      </c>
      <c r="CX9" s="29">
        <v>19.435342735999999</v>
      </c>
      <c r="CY9" s="29">
        <v>0.29692502080599997</v>
      </c>
      <c r="CZ9" s="29">
        <v>20.403957627200001</v>
      </c>
      <c r="DA9" s="8">
        <v>6.0127901144799998E-6</v>
      </c>
      <c r="DB9" s="29">
        <v>9.4405881931499997E-4</v>
      </c>
      <c r="DC9" s="29">
        <v>84.8922909355</v>
      </c>
      <c r="DD9" s="29">
        <v>79.989360441700001</v>
      </c>
      <c r="DE9" s="29">
        <v>4.9029304937799996</v>
      </c>
      <c r="DF9" s="29">
        <v>0.17543460374700001</v>
      </c>
      <c r="DG9" s="29">
        <v>0</v>
      </c>
      <c r="DH9" s="29">
        <v>3.8736236599999998</v>
      </c>
      <c r="DI9" s="29">
        <v>0</v>
      </c>
      <c r="DJ9" s="29">
        <v>3.5722192276100002</v>
      </c>
      <c r="DK9" s="29">
        <v>0</v>
      </c>
      <c r="DL9" s="29">
        <v>2.8347112220800001E-2</v>
      </c>
      <c r="DM9" s="29">
        <v>10.566509918</v>
      </c>
      <c r="DN9" s="29">
        <v>3.96619951436</v>
      </c>
      <c r="DO9" s="29">
        <v>0</v>
      </c>
      <c r="DP9" s="29">
        <v>21.045207206899999</v>
      </c>
      <c r="DQ9" s="29">
        <v>2.8566668320099999E-3</v>
      </c>
      <c r="DR9" s="29">
        <v>466.74384430999999</v>
      </c>
      <c r="DS9" s="29">
        <v>27.690217650000001</v>
      </c>
      <c r="DT9" s="29">
        <v>1.51986086906E-2</v>
      </c>
      <c r="DU9" s="29">
        <v>0</v>
      </c>
      <c r="DV9" s="29">
        <v>0</v>
      </c>
      <c r="DW9" s="29">
        <v>11.622530679300001</v>
      </c>
      <c r="DX9" s="29">
        <v>2.3158433335199999E-2</v>
      </c>
      <c r="DY9" s="29">
        <v>10.983611737</v>
      </c>
      <c r="DZ9" s="29">
        <v>107.722185662</v>
      </c>
      <c r="EA9" s="29">
        <v>3.4735674608799998E-2</v>
      </c>
      <c r="EB9" s="29">
        <v>12.1760971266</v>
      </c>
      <c r="ED9" s="37">
        <f t="shared" si="0"/>
        <v>7.9999787107674983E-3</v>
      </c>
      <c r="EE9" s="55">
        <f t="shared" si="1"/>
        <v>-2.2797774115150042E-6</v>
      </c>
      <c r="EF9" s="55">
        <f t="shared" si="2"/>
        <v>-2.2236381512312635E-6</v>
      </c>
      <c r="EG9" s="55">
        <f t="shared" si="3"/>
        <v>1.0981145114641179E-6</v>
      </c>
      <c r="EH9" s="55">
        <f t="shared" si="4"/>
        <v>-5.4865517164311388E-6</v>
      </c>
      <c r="EI9" s="55">
        <f t="shared" si="5"/>
        <v>-5.7719505763445529E-6</v>
      </c>
      <c r="EJ9" s="55">
        <f t="shared" si="6"/>
        <v>6.427508852034924E-8</v>
      </c>
      <c r="EK9" s="55">
        <f t="shared" si="7"/>
        <v>8.8022729693073317E-8</v>
      </c>
      <c r="EL9" s="55">
        <f t="shared" si="8"/>
        <v>-2.7093442471717615E-6</v>
      </c>
      <c r="EM9" s="55">
        <f t="shared" si="9"/>
        <v>-1.7270991938389635E-5</v>
      </c>
      <c r="EN9" s="55">
        <f t="shared" si="10"/>
        <v>6.8670706231006353E-7</v>
      </c>
      <c r="EO9" s="55">
        <f t="shared" si="11"/>
        <v>3.9233212881193261E-6</v>
      </c>
      <c r="EP9" s="55">
        <f t="shared" si="12"/>
        <v>5.0481793547948083E-5</v>
      </c>
      <c r="EQ9" s="55">
        <f t="shared" si="13"/>
        <v>0</v>
      </c>
      <c r="ER9" s="55">
        <f t="shared" si="14"/>
        <v>2.5363535431925557E-6</v>
      </c>
      <c r="ES9" s="55">
        <f t="shared" si="15"/>
        <v>0</v>
      </c>
      <c r="ET9" s="55">
        <f t="shared" si="16"/>
        <v>-4.6392009963756686E-6</v>
      </c>
      <c r="EU9" s="55">
        <f t="shared" si="17"/>
        <v>1.2617779265457775E-6</v>
      </c>
      <c r="EV9" s="55">
        <f t="shared" si="18"/>
        <v>1.9861774508844031E-5</v>
      </c>
      <c r="EW9" s="55">
        <f t="shared" si="19"/>
        <v>6.2584067979644549E-8</v>
      </c>
      <c r="EX9" s="55">
        <f t="shared" si="20"/>
        <v>-4.1883525174648585E-6</v>
      </c>
      <c r="EY9" s="55">
        <f t="shared" si="21"/>
        <v>0</v>
      </c>
      <c r="EZ9" s="55">
        <f t="shared" si="22"/>
        <v>-5.4983000280100384E-5</v>
      </c>
      <c r="FA9" s="55">
        <f t="shared" si="23"/>
        <v>-2.2959309453902131E-6</v>
      </c>
      <c r="FB9" s="55">
        <f t="shared" si="24"/>
        <v>5.6323298197524576E-6</v>
      </c>
      <c r="FC9" s="55">
        <f t="shared" si="25"/>
        <v>-4.9669555004231126E-5</v>
      </c>
      <c r="FD9" s="55">
        <f t="shared" si="26"/>
        <v>3.9255306631135845E-6</v>
      </c>
      <c r="FE9" s="55">
        <f t="shared" si="27"/>
        <v>7.9421834244402462E-6</v>
      </c>
      <c r="FF9" s="55">
        <f t="shared" si="28"/>
        <v>3.865362155366747E-6</v>
      </c>
      <c r="FG9" s="55">
        <f t="shared" si="29"/>
        <v>1.3265531420163736E-5</v>
      </c>
      <c r="FH9" s="55">
        <f t="shared" si="30"/>
        <v>3.0037861107683745E-5</v>
      </c>
      <c r="FI9" s="55">
        <f t="shared" si="31"/>
        <v>-1.9271391996637542E-6</v>
      </c>
      <c r="FJ9" s="55">
        <f t="shared" si="32"/>
        <v>-1.9516455347752798E-6</v>
      </c>
      <c r="FK9" s="55">
        <f t="shared" si="33"/>
        <v>-3.0287646521481659E-5</v>
      </c>
      <c r="FL9" s="55">
        <f t="shared" si="34"/>
        <v>2.4741816211454047E-6</v>
      </c>
      <c r="FM9" s="55">
        <f t="shared" si="35"/>
        <v>6.5805787365716867E-5</v>
      </c>
      <c r="FN9" s="55"/>
    </row>
    <row r="10" spans="1:170" x14ac:dyDescent="0.3">
      <c r="A10" s="27" t="s">
        <v>8</v>
      </c>
      <c r="B10" s="27">
        <v>5.5637519199999999E-2</v>
      </c>
      <c r="C10" s="27">
        <v>2.013529E-4</v>
      </c>
      <c r="D10" s="27">
        <v>0.58666009139999997</v>
      </c>
      <c r="E10" s="27">
        <v>2.15319003E-2</v>
      </c>
      <c r="F10" s="27">
        <v>1.9792223099999999E-2</v>
      </c>
      <c r="G10" s="27">
        <v>0.1743977136</v>
      </c>
      <c r="H10" s="27">
        <v>2.0969909299999999E-2</v>
      </c>
      <c r="I10" s="29">
        <v>3.761069E-4</v>
      </c>
      <c r="J10" s="29">
        <v>1.7563699999999999E-5</v>
      </c>
      <c r="K10" s="8">
        <v>4.6027790000000003E-6</v>
      </c>
      <c r="L10" s="29">
        <v>1.022301E-4</v>
      </c>
      <c r="M10" s="8">
        <v>7.5402415999999993E-9</v>
      </c>
      <c r="O10" s="8">
        <v>1.7158586999999999E-7</v>
      </c>
      <c r="Q10" s="8">
        <v>2.3255614999999999E-6</v>
      </c>
      <c r="R10" s="29">
        <v>7.7310180000000005E-4</v>
      </c>
      <c r="S10" s="8">
        <v>1.5560648E-8</v>
      </c>
      <c r="T10" s="8">
        <v>1.2761245000000001E-6</v>
      </c>
      <c r="U10" s="8">
        <v>8.0303785999999999E-7</v>
      </c>
      <c r="W10" s="8">
        <v>7.6429415999999994E-6</v>
      </c>
      <c r="X10" s="29">
        <v>1.7373129999999999E-4</v>
      </c>
      <c r="Y10" s="29">
        <v>1.6058299999999998E-5</v>
      </c>
      <c r="Z10" s="29">
        <v>2.4087399999999999E-5</v>
      </c>
      <c r="AA10" s="8">
        <v>7.2006863999999995E-7</v>
      </c>
      <c r="AB10" s="8">
        <v>4.249015E-8</v>
      </c>
      <c r="AC10" s="8">
        <v>4.3064980000000002E-7</v>
      </c>
      <c r="AD10" s="8">
        <v>3.8185814000000002E-8</v>
      </c>
      <c r="AE10" s="8">
        <v>7.6916779000000003E-7</v>
      </c>
      <c r="AF10" s="29">
        <v>2.15319003E-2</v>
      </c>
      <c r="AG10" s="29">
        <v>1.9792223099999999E-2</v>
      </c>
      <c r="AH10" s="29">
        <v>1.0036399999999999E-5</v>
      </c>
      <c r="AI10" s="29">
        <v>2.76002E-5</v>
      </c>
      <c r="AJ10" s="29">
        <v>1.05382E-5</v>
      </c>
      <c r="AK10" s="27"/>
      <c r="AL10" s="29" t="s">
        <v>8</v>
      </c>
      <c r="AM10" s="29">
        <v>0</v>
      </c>
      <c r="AN10" s="8">
        <v>1.7562650576999999E-5</v>
      </c>
      <c r="AO10" s="29">
        <v>3.7611354631499999E-4</v>
      </c>
      <c r="AP10" s="29">
        <v>3.7611354631499999E-4</v>
      </c>
      <c r="AQ10" s="29">
        <v>0</v>
      </c>
      <c r="AR10" s="8">
        <v>7.8253388228399999E-7</v>
      </c>
      <c r="AS10" s="8">
        <v>3.8202053605399998E-6</v>
      </c>
      <c r="AT10" s="29">
        <v>1.02232144536E-4</v>
      </c>
      <c r="AU10" s="8">
        <v>4.5990575241000003E-9</v>
      </c>
      <c r="AV10" s="8">
        <v>2.9406714176299998E-9</v>
      </c>
      <c r="AW10" s="29">
        <v>0</v>
      </c>
      <c r="AX10" s="8">
        <v>1.0638403412800001E-7</v>
      </c>
      <c r="AY10" s="8">
        <v>6.5197616803600005E-8</v>
      </c>
      <c r="AZ10" s="29">
        <v>0</v>
      </c>
      <c r="BA10" s="8">
        <v>4.65139965939E-7</v>
      </c>
      <c r="BB10" s="8">
        <v>1.8604838042999999E-6</v>
      </c>
      <c r="BC10" s="29">
        <v>0</v>
      </c>
      <c r="BD10" s="29">
        <v>5.5637469314400001E-2</v>
      </c>
      <c r="BE10" s="29">
        <v>1.7396755898700001E-3</v>
      </c>
      <c r="BF10" s="29">
        <v>5.5308123480899999E-3</v>
      </c>
      <c r="BG10" s="29">
        <v>6.7274800619499999E-3</v>
      </c>
      <c r="BH10" s="8">
        <v>8.0871046148199999E-6</v>
      </c>
      <c r="BI10" s="29">
        <v>2.6739703588600002E-3</v>
      </c>
      <c r="BJ10" s="29">
        <v>4.8517358642400001E-3</v>
      </c>
      <c r="BK10" s="29">
        <v>3.03439401114E-4</v>
      </c>
      <c r="BL10" s="29">
        <v>6.53680772698E-4</v>
      </c>
      <c r="BM10" s="29">
        <v>4.4392814494299999E-4</v>
      </c>
      <c r="BN10" s="8">
        <v>1.00379777829E-5</v>
      </c>
      <c r="BO10" s="29">
        <v>0</v>
      </c>
      <c r="BP10" s="29">
        <v>7.7309126462599999E-4</v>
      </c>
      <c r="BQ10" s="29">
        <v>7.7309126462599999E-4</v>
      </c>
      <c r="BR10" s="8">
        <v>2.7598873989299998E-5</v>
      </c>
      <c r="BS10" s="8">
        <v>4.5126243762800002E-9</v>
      </c>
      <c r="BT10" s="8">
        <v>8.7138205528099997E-9</v>
      </c>
      <c r="BU10" s="29">
        <v>4.6933300264000001E-3</v>
      </c>
      <c r="BV10" s="29">
        <v>2.4167332846099999E-4</v>
      </c>
      <c r="BW10" s="29">
        <v>1.94888121801E-4</v>
      </c>
      <c r="BX10" s="29">
        <v>0</v>
      </c>
      <c r="BY10" s="8">
        <v>1.5313436619899999E-7</v>
      </c>
      <c r="BZ10" s="8">
        <v>1.1229451545200001E-6</v>
      </c>
      <c r="CA10" s="8">
        <v>2.6499732689600002E-7</v>
      </c>
      <c r="CB10" s="8">
        <v>5.3800933657399999E-7</v>
      </c>
      <c r="CC10" s="29">
        <v>0</v>
      </c>
      <c r="CD10" s="8">
        <v>7.6423065515300006E-6</v>
      </c>
      <c r="CE10" s="29">
        <v>2.0135232615200001E-4</v>
      </c>
      <c r="CF10" s="29">
        <v>0</v>
      </c>
      <c r="CG10" s="8">
        <v>8.8611363723999998E-5</v>
      </c>
      <c r="CH10" s="8">
        <v>8.5134344152499998E-5</v>
      </c>
      <c r="CI10" s="29">
        <v>0.52799345447699997</v>
      </c>
      <c r="CJ10" s="29">
        <v>5.3972593021300003E-2</v>
      </c>
      <c r="CK10" s="29">
        <v>0.58665937752499997</v>
      </c>
      <c r="CL10" s="29">
        <v>0</v>
      </c>
      <c r="CM10" s="29">
        <v>5.9754856837400004E-4</v>
      </c>
      <c r="CN10" s="8">
        <v>7.2006052018099997E-7</v>
      </c>
      <c r="CO10" s="8">
        <v>4.2489623174999999E-8</v>
      </c>
      <c r="CP10" s="8">
        <v>4.3063648539200002E-7</v>
      </c>
      <c r="CQ10" s="8">
        <v>3.8186459432200003E-8</v>
      </c>
      <c r="CR10" s="29">
        <v>0</v>
      </c>
      <c r="CS10" s="8">
        <v>7.6916731647899999E-7</v>
      </c>
      <c r="CT10" s="8">
        <v>9.8021241532900006E-5</v>
      </c>
      <c r="CU10" s="29">
        <v>1.0913946387999999E-2</v>
      </c>
      <c r="CV10" s="8">
        <v>3.70484851491E-5</v>
      </c>
      <c r="CW10" s="8">
        <v>1.4532647695900001E-6</v>
      </c>
      <c r="CX10" s="29">
        <v>5.5308123480899999E-3</v>
      </c>
      <c r="CY10" s="8">
        <v>6.87489321362E-5</v>
      </c>
      <c r="CZ10" s="29">
        <v>4.7000501551500004E-3</v>
      </c>
      <c r="DA10" s="8">
        <v>2.33412038338E-9</v>
      </c>
      <c r="DB10" s="8">
        <v>2.6940921642200001E-7</v>
      </c>
      <c r="DC10" s="29">
        <v>2.1531676577499999E-2</v>
      </c>
      <c r="DD10" s="29">
        <v>1.9792000987699999E-2</v>
      </c>
      <c r="DE10" s="29">
        <v>1.7396755898700001E-3</v>
      </c>
      <c r="DF10" s="8">
        <v>4.0411095862500002E-5</v>
      </c>
      <c r="DG10" s="29">
        <v>0</v>
      </c>
      <c r="DH10" s="29">
        <v>8.9787540578800001E-4</v>
      </c>
      <c r="DI10" s="29">
        <v>0</v>
      </c>
      <c r="DJ10" s="29">
        <v>8.8285377293500003E-4</v>
      </c>
      <c r="DK10" s="29">
        <v>0</v>
      </c>
      <c r="DL10" s="8">
        <v>8.0871046148199999E-6</v>
      </c>
      <c r="DM10" s="29">
        <v>2.6739703588600002E-3</v>
      </c>
      <c r="DN10" s="29">
        <v>7.3922634823099997E-4</v>
      </c>
      <c r="DO10" s="29">
        <v>0</v>
      </c>
      <c r="DP10" s="29">
        <v>4.8517358642400001E-3</v>
      </c>
      <c r="DQ10" s="8">
        <v>6.6354933117300001E-7</v>
      </c>
      <c r="DR10" s="29">
        <v>0.174397578443</v>
      </c>
      <c r="DS10" s="29">
        <v>5.1611097647800003E-3</v>
      </c>
      <c r="DT10" s="8">
        <v>1.05388753396E-5</v>
      </c>
      <c r="DU10" s="29">
        <v>0</v>
      </c>
      <c r="DV10" s="29">
        <v>0</v>
      </c>
      <c r="DW10" s="29">
        <v>2.1661928841399999E-3</v>
      </c>
      <c r="DX10" s="8">
        <v>1.6059281768500001E-5</v>
      </c>
      <c r="DY10" s="29">
        <v>2.0471978438799999E-3</v>
      </c>
      <c r="DZ10" s="29">
        <v>2.0969857305800001E-2</v>
      </c>
      <c r="EA10" s="8">
        <v>2.40868751991E-5</v>
      </c>
      <c r="EB10" s="29">
        <v>2.2693424831800001E-3</v>
      </c>
      <c r="ED10" s="37">
        <f t="shared" si="0"/>
        <v>8.0000937617331416E-3</v>
      </c>
      <c r="EE10" s="55">
        <f t="shared" si="1"/>
        <v>-8.9661797857584044E-7</v>
      </c>
      <c r="EF10" s="55">
        <f t="shared" si="2"/>
        <v>-2.8499614358105176E-6</v>
      </c>
      <c r="EG10" s="55">
        <f t="shared" si="3"/>
        <v>-1.2168460245844115E-6</v>
      </c>
      <c r="EH10" s="55">
        <f t="shared" si="4"/>
        <v>-1.0390281251738062E-5</v>
      </c>
      <c r="EI10" s="55">
        <f t="shared" si="5"/>
        <v>-1.1222200703683011E-5</v>
      </c>
      <c r="EJ10" s="55">
        <f t="shared" si="6"/>
        <v>-7.7499295844292291E-7</v>
      </c>
      <c r="EK10" s="55">
        <f t="shared" si="7"/>
        <v>-2.4794670903772558E-6</v>
      </c>
      <c r="EL10" s="55">
        <f t="shared" si="8"/>
        <v>1.7671345566874931E-5</v>
      </c>
      <c r="EM10" s="55">
        <f t="shared" si="9"/>
        <v>-5.9749540244930836E-5</v>
      </c>
      <c r="EN10" s="55">
        <f t="shared" si="10"/>
        <v>-8.6376460831288512E-6</v>
      </c>
      <c r="EO10" s="55">
        <f t="shared" si="11"/>
        <v>1.9999354397587092E-5</v>
      </c>
      <c r="EP10" s="55">
        <f t="shared" si="12"/>
        <v>-6.7989634443547099E-5</v>
      </c>
      <c r="EQ10" s="55">
        <f t="shared" si="13"/>
        <v>0</v>
      </c>
      <c r="ER10" s="55">
        <f t="shared" si="14"/>
        <v>-2.4588670383989063E-5</v>
      </c>
      <c r="ES10" s="55">
        <f t="shared" si="15"/>
        <v>0</v>
      </c>
      <c r="ET10" s="55">
        <f t="shared" si="16"/>
        <v>2.6776431842385137E-5</v>
      </c>
      <c r="EU10" s="55">
        <f t="shared" si="17"/>
        <v>-1.3627408447457126E-5</v>
      </c>
      <c r="EV10" s="55">
        <f t="shared" si="18"/>
        <v>-5.3138873136286552E-6</v>
      </c>
      <c r="EW10" s="55">
        <f t="shared" si="19"/>
        <v>-3.5246781172217279E-5</v>
      </c>
      <c r="EX10" s="55">
        <f t="shared" si="20"/>
        <v>-3.8848143473495208E-5</v>
      </c>
      <c r="EY10" s="55">
        <f t="shared" si="21"/>
        <v>0</v>
      </c>
      <c r="EZ10" s="55">
        <f t="shared" si="22"/>
        <v>-8.3089535840337152E-5</v>
      </c>
      <c r="FA10" s="55">
        <f t="shared" si="23"/>
        <v>8.2931955842118342E-5</v>
      </c>
      <c r="FB10" s="55">
        <f t="shared" si="24"/>
        <v>6.1137760535245479E-5</v>
      </c>
      <c r="FC10" s="55">
        <f t="shared" si="25"/>
        <v>-2.1787361857202944E-5</v>
      </c>
      <c r="FD10" s="55">
        <f t="shared" si="26"/>
        <v>-1.1276451367171851E-5</v>
      </c>
      <c r="FE10" s="55">
        <f t="shared" si="27"/>
        <v>-1.2398755946996182E-5</v>
      </c>
      <c r="FF10" s="55">
        <f t="shared" si="28"/>
        <v>-3.0917483300817541E-5</v>
      </c>
      <c r="FG10" s="55">
        <f t="shared" si="29"/>
        <v>1.6902407789476413E-5</v>
      </c>
      <c r="FH10" s="55">
        <f t="shared" si="30"/>
        <v>-6.1562770333239986E-7</v>
      </c>
      <c r="FI10" s="55">
        <f t="shared" si="31"/>
        <v>-6.4542550004560455E-6</v>
      </c>
      <c r="FJ10" s="55">
        <f t="shared" si="32"/>
        <v>-6.9402130566649547E-6</v>
      </c>
      <c r="FK10" s="55">
        <f t="shared" si="33"/>
        <v>1.5720605994187786E-4</v>
      </c>
      <c r="FL10" s="55">
        <f t="shared" si="34"/>
        <v>-4.8043517800668412E-5</v>
      </c>
      <c r="FM10" s="55">
        <f t="shared" si="35"/>
        <v>6.4084910136403829E-5</v>
      </c>
      <c r="FN10" s="55"/>
    </row>
    <row r="11" spans="1:170" x14ac:dyDescent="0.3">
      <c r="A11" s="27" t="s">
        <v>9</v>
      </c>
      <c r="B11" s="27">
        <v>6288.8605938999999</v>
      </c>
      <c r="C11" s="27">
        <v>14.454716748999999</v>
      </c>
      <c r="D11" s="27">
        <v>49779.734966000004</v>
      </c>
      <c r="E11" s="27">
        <v>1476.7949266999999</v>
      </c>
      <c r="F11" s="27">
        <v>1388.6537238000001</v>
      </c>
      <c r="G11" s="27">
        <v>8680.9315700999996</v>
      </c>
      <c r="H11" s="27">
        <v>1579.1007509999999</v>
      </c>
      <c r="I11" s="29">
        <v>9.1029148407000005</v>
      </c>
      <c r="J11" s="29">
        <v>0.41379804149999999</v>
      </c>
      <c r="K11" s="29">
        <v>0.24548365089999999</v>
      </c>
      <c r="L11" s="29">
        <v>2.4188741841999999</v>
      </c>
      <c r="M11" s="29">
        <v>5.8028140000000001E-4</v>
      </c>
      <c r="O11" s="29">
        <v>2.23705898E-2</v>
      </c>
      <c r="Q11" s="29">
        <v>0.1073637957</v>
      </c>
      <c r="R11" s="29">
        <v>19.872709445000002</v>
      </c>
      <c r="S11" s="29">
        <v>7.6520720000000002E-4</v>
      </c>
      <c r="T11" s="29">
        <v>9.58688454E-2</v>
      </c>
      <c r="U11" s="29">
        <v>6.1429682399999998E-2</v>
      </c>
      <c r="W11" s="29">
        <v>0.3735450012</v>
      </c>
      <c r="X11" s="29">
        <v>8.7063529602000003</v>
      </c>
      <c r="Y11" s="29">
        <v>0.37832905030000002</v>
      </c>
      <c r="Z11" s="29">
        <v>0.56749355550000002</v>
      </c>
      <c r="AA11" s="29">
        <v>3.5191864699999999E-2</v>
      </c>
      <c r="AB11" s="29">
        <v>3.1952946000000002E-3</v>
      </c>
      <c r="AC11" s="29">
        <v>2.6640387099999999E-2</v>
      </c>
      <c r="AD11" s="29">
        <v>1.8662575E-3</v>
      </c>
      <c r="AE11" s="29">
        <v>3.7591655000000002E-2</v>
      </c>
      <c r="AF11" s="29">
        <v>1476.7949266999999</v>
      </c>
      <c r="AG11" s="29">
        <v>1388.6537238000001</v>
      </c>
      <c r="AH11" s="29">
        <v>0.23645613430000001</v>
      </c>
      <c r="AI11" s="29">
        <v>0.65025314430000003</v>
      </c>
      <c r="AJ11" s="29">
        <v>0.24827881090000001</v>
      </c>
      <c r="AK11" s="27"/>
      <c r="AL11" s="29" t="s">
        <v>9</v>
      </c>
      <c r="AM11" s="29">
        <v>0</v>
      </c>
      <c r="AN11" s="29">
        <v>0.41380282233499999</v>
      </c>
      <c r="AO11" s="29">
        <v>9.1028977437399998</v>
      </c>
      <c r="AP11" s="29">
        <v>9.1028977437399998</v>
      </c>
      <c r="AQ11" s="29">
        <v>0</v>
      </c>
      <c r="AR11" s="29">
        <v>4.1731973877500002E-2</v>
      </c>
      <c r="AS11" s="29">
        <v>0.20375204395099999</v>
      </c>
      <c r="AT11" s="29">
        <v>2.4188851172199999</v>
      </c>
      <c r="AU11" s="29">
        <v>3.5397584818999998E-4</v>
      </c>
      <c r="AV11" s="29">
        <v>2.2630358584600001E-4</v>
      </c>
      <c r="AW11" s="29">
        <v>0</v>
      </c>
      <c r="AX11" s="29">
        <v>1.38698558483E-2</v>
      </c>
      <c r="AY11" s="29">
        <v>8.5009119123499993E-3</v>
      </c>
      <c r="AZ11" s="29">
        <v>0</v>
      </c>
      <c r="BA11" s="29">
        <v>2.1472740094299999E-2</v>
      </c>
      <c r="BB11" s="29">
        <v>8.5890690079199999E-2</v>
      </c>
      <c r="BC11" s="29">
        <v>0</v>
      </c>
      <c r="BD11" s="29">
        <v>6288.8805020700001</v>
      </c>
      <c r="BE11" s="29">
        <v>88.140430235699995</v>
      </c>
      <c r="BF11" s="29">
        <v>314.24861336399999</v>
      </c>
      <c r="BG11" s="29">
        <v>515.662541562</v>
      </c>
      <c r="BH11" s="29">
        <v>0.457623491075</v>
      </c>
      <c r="BI11" s="29">
        <v>181.53197105699999</v>
      </c>
      <c r="BJ11" s="29">
        <v>376.75886250799999</v>
      </c>
      <c r="BK11" s="29">
        <v>23.818854777799999</v>
      </c>
      <c r="BL11" s="29">
        <v>51.314818700700002</v>
      </c>
      <c r="BM11" s="29">
        <v>34.849023231700002</v>
      </c>
      <c r="BN11" s="29">
        <v>0.236451551102</v>
      </c>
      <c r="BO11" s="29">
        <v>0</v>
      </c>
      <c r="BP11" s="29">
        <v>19.872916134800001</v>
      </c>
      <c r="BQ11" s="29">
        <v>19.872916134800001</v>
      </c>
      <c r="BR11" s="29">
        <v>0.65027670295100004</v>
      </c>
      <c r="BS11" s="29">
        <v>2.2190831686499999E-4</v>
      </c>
      <c r="BT11" s="29">
        <v>4.28486347924E-4</v>
      </c>
      <c r="BU11" s="29">
        <v>398.24178613999999</v>
      </c>
      <c r="BV11" s="29">
        <v>18.969578596800002</v>
      </c>
      <c r="BW11" s="29">
        <v>15.299167132499999</v>
      </c>
      <c r="BX11" s="29">
        <v>0</v>
      </c>
      <c r="BY11" s="29">
        <v>1.1504154677699999E-2</v>
      </c>
      <c r="BZ11" s="29">
        <v>8.4363727309000006E-2</v>
      </c>
      <c r="CA11" s="29">
        <v>2.02717533459E-2</v>
      </c>
      <c r="CB11" s="29">
        <v>4.1157564547499997E-2</v>
      </c>
      <c r="CC11" s="29">
        <v>0</v>
      </c>
      <c r="CD11" s="29">
        <v>0.37354312662700001</v>
      </c>
      <c r="CE11" s="29">
        <v>14.4547867416</v>
      </c>
      <c r="CF11" s="29">
        <v>0</v>
      </c>
      <c r="CG11" s="29">
        <v>4.4402003362400002</v>
      </c>
      <c r="CH11" s="29">
        <v>4.2661287360999998</v>
      </c>
      <c r="CI11" s="29">
        <v>44801.556717699998</v>
      </c>
      <c r="CJ11" s="29">
        <v>4579.7664484500001</v>
      </c>
      <c r="CK11" s="29">
        <v>49779.564952300003</v>
      </c>
      <c r="CL11" s="29">
        <v>0</v>
      </c>
      <c r="CM11" s="29">
        <v>46.907913118099998</v>
      </c>
      <c r="CN11" s="29">
        <v>3.5189312702300003E-2</v>
      </c>
      <c r="CO11" s="29">
        <v>3.1952475186399999E-3</v>
      </c>
      <c r="CP11" s="29">
        <v>2.6641322319900001E-2</v>
      </c>
      <c r="CQ11" s="29">
        <v>1.8662016005100001E-3</v>
      </c>
      <c r="CR11" s="29">
        <v>0</v>
      </c>
      <c r="CS11" s="29">
        <v>3.7590356103000003E-2</v>
      </c>
      <c r="CT11" s="29">
        <v>7.6204626289000004</v>
      </c>
      <c r="CU11" s="29">
        <v>856.75064134800004</v>
      </c>
      <c r="CV11" s="29">
        <v>2.7928485145900002</v>
      </c>
      <c r="CW11" s="29">
        <v>8.2218940877400004E-2</v>
      </c>
      <c r="CX11" s="29">
        <v>314.24861336399999</v>
      </c>
      <c r="CY11" s="29">
        <v>5.3059436388799996</v>
      </c>
      <c r="CZ11" s="29">
        <v>365.40443522499999</v>
      </c>
      <c r="DA11" s="29">
        <v>1.14780545342E-4</v>
      </c>
      <c r="DB11" s="29">
        <v>1.52412210249E-2</v>
      </c>
      <c r="DC11" s="29">
        <v>1476.79083541</v>
      </c>
      <c r="DD11" s="29">
        <v>1388.65037465</v>
      </c>
      <c r="DE11" s="29">
        <v>88.140460758700002</v>
      </c>
      <c r="DF11" s="29">
        <v>3.1417879466700001</v>
      </c>
      <c r="DG11" s="29">
        <v>0</v>
      </c>
      <c r="DH11" s="29">
        <v>69.191209367799999</v>
      </c>
      <c r="DI11" s="29">
        <v>0</v>
      </c>
      <c r="DJ11" s="29">
        <v>62.048172867300003</v>
      </c>
      <c r="DK11" s="29">
        <v>0</v>
      </c>
      <c r="DL11" s="29">
        <v>0.457623491075</v>
      </c>
      <c r="DM11" s="29">
        <v>181.53197105699999</v>
      </c>
      <c r="DN11" s="29">
        <v>58.030278246899996</v>
      </c>
      <c r="DO11" s="29">
        <v>0</v>
      </c>
      <c r="DP11" s="29">
        <v>376.75886250799999</v>
      </c>
      <c r="DQ11" s="29">
        <v>5.09838813046E-2</v>
      </c>
      <c r="DR11" s="29">
        <v>8680.9779364599999</v>
      </c>
      <c r="DS11" s="29">
        <v>405.13584298199999</v>
      </c>
      <c r="DT11" s="29">
        <v>0.24828157457399999</v>
      </c>
      <c r="DU11" s="29">
        <v>0</v>
      </c>
      <c r="DV11" s="29">
        <v>0</v>
      </c>
      <c r="DW11" s="29">
        <v>170.048980556</v>
      </c>
      <c r="DX11" s="29">
        <v>0.37832703285500002</v>
      </c>
      <c r="DY11" s="29">
        <v>160.70091136900001</v>
      </c>
      <c r="DZ11" s="29">
        <v>1579.09578777</v>
      </c>
      <c r="EA11" s="29">
        <v>0.56748684628299995</v>
      </c>
      <c r="EB11" s="29">
        <v>178.14822962700001</v>
      </c>
      <c r="ED11" s="37">
        <f t="shared" si="0"/>
        <v>8.0001057968587114E-3</v>
      </c>
      <c r="EE11" s="55">
        <f t="shared" si="1"/>
        <v>3.1656243134957657E-6</v>
      </c>
      <c r="EF11" s="55">
        <f t="shared" si="2"/>
        <v>4.8421979631757639E-6</v>
      </c>
      <c r="EG11" s="55">
        <f t="shared" si="3"/>
        <v>-3.4153195093712284E-6</v>
      </c>
      <c r="EH11" s="55">
        <f t="shared" si="4"/>
        <v>-2.7703846525583489E-6</v>
      </c>
      <c r="EI11" s="55">
        <f t="shared" si="5"/>
        <v>-2.4117963626753399E-6</v>
      </c>
      <c r="EJ11" s="55">
        <f t="shared" si="6"/>
        <v>5.3411733090975183E-6</v>
      </c>
      <c r="EK11" s="55">
        <f t="shared" si="7"/>
        <v>-3.1430736745500183E-6</v>
      </c>
      <c r="EL11" s="55">
        <f t="shared" si="8"/>
        <v>-1.8781852076860733E-6</v>
      </c>
      <c r="EM11" s="55">
        <f t="shared" si="9"/>
        <v>1.1553546707628866E-5</v>
      </c>
      <c r="EN11" s="55">
        <f t="shared" si="10"/>
        <v>1.4947166487686925E-6</v>
      </c>
      <c r="EO11" s="55">
        <f t="shared" si="11"/>
        <v>4.5198795668689621E-6</v>
      </c>
      <c r="EP11" s="55">
        <f t="shared" si="12"/>
        <v>-3.3879493638657933E-6</v>
      </c>
      <c r="EQ11" s="55">
        <f t="shared" si="13"/>
        <v>0</v>
      </c>
      <c r="ER11" s="55">
        <f t="shared" si="14"/>
        <v>7.9551165879868751E-6</v>
      </c>
      <c r="ES11" s="55">
        <f t="shared" si="15"/>
        <v>0</v>
      </c>
      <c r="ET11" s="55">
        <f t="shared" si="16"/>
        <v>-3.4045601463263792E-6</v>
      </c>
      <c r="EU11" s="55">
        <f t="shared" si="17"/>
        <v>1.040068545111399E-5</v>
      </c>
      <c r="EV11" s="55">
        <f t="shared" si="18"/>
        <v>-4.180549921652801E-5</v>
      </c>
      <c r="EW11" s="55">
        <f t="shared" si="19"/>
        <v>-1.0049284477958785E-5</v>
      </c>
      <c r="EX11" s="55">
        <f t="shared" si="20"/>
        <v>-5.933721057310203E-6</v>
      </c>
      <c r="EY11" s="55">
        <f t="shared" si="21"/>
        <v>0</v>
      </c>
      <c r="EZ11" s="55">
        <f t="shared" si="22"/>
        <v>-5.018332447152573E-6</v>
      </c>
      <c r="FA11" s="55">
        <f t="shared" si="23"/>
        <v>-2.7437274951527454E-6</v>
      </c>
      <c r="FB11" s="55">
        <f t="shared" si="24"/>
        <v>-5.3325141127871669E-6</v>
      </c>
      <c r="FC11" s="55">
        <f t="shared" si="25"/>
        <v>-1.1822543066884579E-5</v>
      </c>
      <c r="FD11" s="55">
        <f t="shared" si="26"/>
        <v>-7.251669446192996E-5</v>
      </c>
      <c r="FE11" s="55">
        <f t="shared" si="27"/>
        <v>-1.4734591295686845E-5</v>
      </c>
      <c r="FF11" s="55">
        <f t="shared" si="28"/>
        <v>3.5105341994129844E-5</v>
      </c>
      <c r="FG11" s="55">
        <f t="shared" si="29"/>
        <v>-2.9952720886561447E-5</v>
      </c>
      <c r="FH11" s="55">
        <f t="shared" si="30"/>
        <v>-3.455280167895921E-5</v>
      </c>
      <c r="FI11" s="55">
        <f t="shared" si="31"/>
        <v>3.4639323866515453E-6</v>
      </c>
      <c r="FJ11" s="55">
        <f t="shared" si="32"/>
        <v>4.2402090412635794E-6</v>
      </c>
      <c r="FK11" s="55">
        <f t="shared" si="33"/>
        <v>-1.9382867835405218E-5</v>
      </c>
      <c r="FL11" s="55">
        <f t="shared" si="34"/>
        <v>3.6229968599954612E-5</v>
      </c>
      <c r="FM11" s="55">
        <f t="shared" si="35"/>
        <v>1.1131332512691977E-5</v>
      </c>
      <c r="FN11" s="55"/>
    </row>
    <row r="12" spans="1:170" x14ac:dyDescent="0.3">
      <c r="A12" s="27" t="s">
        <v>10</v>
      </c>
      <c r="B12" s="27">
        <v>616.93911490999994</v>
      </c>
      <c r="C12" s="27">
        <v>1.5896661915999999</v>
      </c>
      <c r="D12" s="27">
        <v>5082.6105799999996</v>
      </c>
      <c r="E12" s="27">
        <v>159.0756002</v>
      </c>
      <c r="F12" s="27">
        <v>148.66667128</v>
      </c>
      <c r="G12" s="27">
        <v>1008.7548942</v>
      </c>
      <c r="H12" s="27">
        <v>163.16627972000001</v>
      </c>
      <c r="I12" s="29">
        <v>0.76740908009999997</v>
      </c>
      <c r="J12" s="29">
        <v>3.4560295999999997E-2</v>
      </c>
      <c r="K12" s="29">
        <v>3.3727620999999999E-2</v>
      </c>
      <c r="L12" s="29">
        <v>0.2023292629</v>
      </c>
      <c r="M12" s="29">
        <v>6.7489899999999999E-5</v>
      </c>
      <c r="O12" s="29">
        <v>2.0647761E-3</v>
      </c>
      <c r="Q12" s="29">
        <v>1.6229560000000001E-2</v>
      </c>
      <c r="R12" s="29">
        <v>1.7086706252999999</v>
      </c>
      <c r="S12" s="29">
        <v>1.107903E-4</v>
      </c>
      <c r="T12" s="29">
        <v>1.01952133E-2</v>
      </c>
      <c r="U12" s="29">
        <v>7.128077E-3</v>
      </c>
      <c r="W12" s="29">
        <v>3.2468275900000003E-2</v>
      </c>
      <c r="X12" s="29">
        <v>1.2449903193</v>
      </c>
      <c r="Y12" s="29">
        <v>3.1598032400000003E-2</v>
      </c>
      <c r="Z12" s="29">
        <v>4.73970602E-2</v>
      </c>
      <c r="AA12" s="29">
        <v>3.0587699000000001E-3</v>
      </c>
      <c r="AB12" s="29">
        <v>3.3948970000000002E-4</v>
      </c>
      <c r="AC12" s="29">
        <v>2.6243172999999998E-3</v>
      </c>
      <c r="AD12" s="29">
        <v>1.6221059999999999E-4</v>
      </c>
      <c r="AE12" s="29">
        <v>3.2673638E-3</v>
      </c>
      <c r="AF12" s="29">
        <v>159.0756002</v>
      </c>
      <c r="AG12" s="29">
        <v>148.66667128</v>
      </c>
      <c r="AH12" s="29">
        <v>1.9748773800000001E-2</v>
      </c>
      <c r="AI12" s="29">
        <v>5.43091276E-2</v>
      </c>
      <c r="AJ12" s="29">
        <v>2.0736206900000002E-2</v>
      </c>
      <c r="AK12" s="27"/>
      <c r="AL12" s="29" t="s">
        <v>10</v>
      </c>
      <c r="AM12" s="29">
        <v>0</v>
      </c>
      <c r="AN12" s="29">
        <v>3.4560057801700003E-2</v>
      </c>
      <c r="AO12" s="29">
        <v>0.76741110388</v>
      </c>
      <c r="AP12" s="29">
        <v>0.76741110388</v>
      </c>
      <c r="AQ12" s="29">
        <v>0</v>
      </c>
      <c r="AR12" s="29">
        <v>5.7337022207800004E-3</v>
      </c>
      <c r="AS12" s="29">
        <v>2.7994001339199999E-2</v>
      </c>
      <c r="AT12" s="29">
        <v>0.202329324724</v>
      </c>
      <c r="AU12" s="8">
        <v>4.1168757199499997E-5</v>
      </c>
      <c r="AV12" s="8">
        <v>2.6320546525800001E-5</v>
      </c>
      <c r="AW12" s="29">
        <v>0</v>
      </c>
      <c r="AX12" s="29">
        <v>1.2801633829899999E-3</v>
      </c>
      <c r="AY12" s="29">
        <v>7.84610993338E-4</v>
      </c>
      <c r="AZ12" s="29">
        <v>0</v>
      </c>
      <c r="BA12" s="29">
        <v>3.24589968176E-3</v>
      </c>
      <c r="BB12" s="29">
        <v>1.2983644935800001E-2</v>
      </c>
      <c r="BC12" s="29">
        <v>0</v>
      </c>
      <c r="BD12" s="29">
        <v>616.93821183399996</v>
      </c>
      <c r="BE12" s="29">
        <v>10.408939977899999</v>
      </c>
      <c r="BF12" s="29">
        <v>27.094779068800001</v>
      </c>
      <c r="BG12" s="29">
        <v>59.077446674400001</v>
      </c>
      <c r="BH12" s="29">
        <v>3.9241652225300003E-2</v>
      </c>
      <c r="BI12" s="29">
        <v>18.895164516299999</v>
      </c>
      <c r="BJ12" s="29">
        <v>43.559946974299997</v>
      </c>
      <c r="BK12" s="29">
        <v>2.4699875101300002</v>
      </c>
      <c r="BL12" s="29">
        <v>5.3212720835600003</v>
      </c>
      <c r="BM12" s="29">
        <v>3.6137713443099999</v>
      </c>
      <c r="BN12" s="29">
        <v>1.97461363971E-2</v>
      </c>
      <c r="BO12" s="29">
        <v>0</v>
      </c>
      <c r="BP12" s="29">
        <v>1.7086711242099999</v>
      </c>
      <c r="BQ12" s="29">
        <v>1.7086711242099999</v>
      </c>
      <c r="BR12" s="29">
        <v>5.4312826108300002E-2</v>
      </c>
      <c r="BS12" s="8">
        <v>3.2128799796799997E-5</v>
      </c>
      <c r="BT12" s="8">
        <v>6.2041549716199994E-5</v>
      </c>
      <c r="BU12" s="29">
        <v>40.661169276400003</v>
      </c>
      <c r="BV12" s="29">
        <v>1.9670981793</v>
      </c>
      <c r="BW12" s="29">
        <v>1.5865045224500001</v>
      </c>
      <c r="BX12" s="29">
        <v>0</v>
      </c>
      <c r="BY12" s="29">
        <v>1.22341320926E-3</v>
      </c>
      <c r="BZ12" s="29">
        <v>8.9718017134300006E-3</v>
      </c>
      <c r="CA12" s="29">
        <v>2.3522624699499999E-3</v>
      </c>
      <c r="CB12" s="29">
        <v>4.7758023539600002E-3</v>
      </c>
      <c r="CC12" s="29">
        <v>0</v>
      </c>
      <c r="CD12" s="29">
        <v>3.2468197753599999E-2</v>
      </c>
      <c r="CE12" s="29">
        <v>1.5896547332099999</v>
      </c>
      <c r="CF12" s="29">
        <v>0</v>
      </c>
      <c r="CG12" s="29">
        <v>0.63494260588100004</v>
      </c>
      <c r="CH12" s="29">
        <v>0.61004698991600004</v>
      </c>
      <c r="CI12" s="29">
        <v>4574.35057108</v>
      </c>
      <c r="CJ12" s="29">
        <v>467.60049980000002</v>
      </c>
      <c r="CK12" s="29">
        <v>5082.6122401599996</v>
      </c>
      <c r="CL12" s="29">
        <v>0</v>
      </c>
      <c r="CM12" s="29">
        <v>4.8642433461600003</v>
      </c>
      <c r="CN12" s="29">
        <v>3.0587196149499999E-3</v>
      </c>
      <c r="CO12" s="29">
        <v>3.3950739188399998E-4</v>
      </c>
      <c r="CP12" s="29">
        <v>2.6244165702399998E-3</v>
      </c>
      <c r="CQ12" s="29">
        <v>1.6221269278999999E-4</v>
      </c>
      <c r="CR12" s="29">
        <v>0</v>
      </c>
      <c r="CS12" s="29">
        <v>3.26736522218E-3</v>
      </c>
      <c r="CT12" s="29">
        <v>0.88177237388200003</v>
      </c>
      <c r="CU12" s="29">
        <v>88.843926591400006</v>
      </c>
      <c r="CV12" s="29">
        <v>0.31615788039499998</v>
      </c>
      <c r="CW12" s="29">
        <v>7.0504010918400004E-3</v>
      </c>
      <c r="CX12" s="29">
        <v>27.094782485900001</v>
      </c>
      <c r="CY12" s="29">
        <v>0.61081367571099998</v>
      </c>
      <c r="CZ12" s="29">
        <v>42.2814893324</v>
      </c>
      <c r="DA12" s="8">
        <v>1.6619201500899999E-5</v>
      </c>
      <c r="DB12" s="29">
        <v>1.30690262583E-3</v>
      </c>
      <c r="DC12" s="29">
        <v>159.07526899699999</v>
      </c>
      <c r="DD12" s="29">
        <v>148.66633916000001</v>
      </c>
      <c r="DE12" s="29">
        <v>10.4089298366</v>
      </c>
      <c r="DF12" s="29">
        <v>0.36354016766199998</v>
      </c>
      <c r="DG12" s="29">
        <v>0</v>
      </c>
      <c r="DH12" s="29">
        <v>7.9570443863899998</v>
      </c>
      <c r="DI12" s="29">
        <v>0</v>
      </c>
      <c r="DJ12" s="29">
        <v>6.6521771475699998</v>
      </c>
      <c r="DK12" s="29">
        <v>0</v>
      </c>
      <c r="DL12" s="29">
        <v>3.9241652225300003E-2</v>
      </c>
      <c r="DM12" s="29">
        <v>18.895164516299999</v>
      </c>
      <c r="DN12" s="29">
        <v>6.0175879127699998</v>
      </c>
      <c r="DO12" s="29">
        <v>0</v>
      </c>
      <c r="DP12" s="29">
        <v>43.559946974299997</v>
      </c>
      <c r="DQ12" s="29">
        <v>5.8512637065700002E-3</v>
      </c>
      <c r="DR12" s="29">
        <v>1008.75476873</v>
      </c>
      <c r="DS12" s="29">
        <v>42.0116444067</v>
      </c>
      <c r="DT12" s="29">
        <v>2.0736862773700002E-2</v>
      </c>
      <c r="DU12" s="29">
        <v>0</v>
      </c>
      <c r="DV12" s="29">
        <v>0</v>
      </c>
      <c r="DW12" s="29">
        <v>17.633849697700001</v>
      </c>
      <c r="DX12" s="29">
        <v>3.1599780339400002E-2</v>
      </c>
      <c r="DY12" s="29">
        <v>16.664432252200001</v>
      </c>
      <c r="DZ12" s="29">
        <v>163.16618946400001</v>
      </c>
      <c r="EA12" s="29">
        <v>4.7397679608699998E-2</v>
      </c>
      <c r="EB12" s="29">
        <v>18.4736804074</v>
      </c>
      <c r="ED12" s="37">
        <f t="shared" si="0"/>
        <v>8.0000533889085339E-3</v>
      </c>
      <c r="EE12" s="55">
        <f t="shared" si="1"/>
        <v>-1.4638008486748332E-6</v>
      </c>
      <c r="EF12" s="55">
        <f t="shared" si="2"/>
        <v>-7.2080478659536072E-6</v>
      </c>
      <c r="EG12" s="55">
        <f t="shared" si="3"/>
        <v>3.2663529379198564E-7</v>
      </c>
      <c r="EH12" s="55">
        <f t="shared" si="4"/>
        <v>-2.0820477784485425E-6</v>
      </c>
      <c r="EI12" s="55">
        <f t="shared" si="5"/>
        <v>-2.2339909620389734E-6</v>
      </c>
      <c r="EJ12" s="55">
        <f t="shared" si="6"/>
        <v>-1.2438105694948465E-7</v>
      </c>
      <c r="EK12" s="55">
        <f t="shared" si="7"/>
        <v>-5.531535078680983E-7</v>
      </c>
      <c r="EL12" s="55">
        <f t="shared" si="8"/>
        <v>2.6371593098207284E-6</v>
      </c>
      <c r="EM12" s="55">
        <f t="shared" si="9"/>
        <v>-6.8922528902561462E-6</v>
      </c>
      <c r="EN12" s="55">
        <f t="shared" si="10"/>
        <v>2.4478447501038484E-6</v>
      </c>
      <c r="EO12" s="55">
        <f t="shared" si="11"/>
        <v>3.0556133658886405E-7</v>
      </c>
      <c r="EP12" s="55">
        <f t="shared" si="12"/>
        <v>-8.8350212401927602E-6</v>
      </c>
      <c r="EQ12" s="55">
        <f t="shared" si="13"/>
        <v>0</v>
      </c>
      <c r="ER12" s="55">
        <f t="shared" si="14"/>
        <v>-8.3479850422345302E-7</v>
      </c>
      <c r="ES12" s="55">
        <f t="shared" si="15"/>
        <v>0</v>
      </c>
      <c r="ET12" s="55">
        <f t="shared" si="16"/>
        <v>-9.4780388370671406E-7</v>
      </c>
      <c r="EU12" s="55">
        <f t="shared" si="17"/>
        <v>2.9198722831213059E-7</v>
      </c>
      <c r="EV12" s="55">
        <f t="shared" si="18"/>
        <v>-6.7603941861503437E-6</v>
      </c>
      <c r="EW12" s="55">
        <f t="shared" si="19"/>
        <v>1.5916194708066554E-7</v>
      </c>
      <c r="EX12" s="55">
        <f t="shared" si="20"/>
        <v>-1.7081872151458776E-6</v>
      </c>
      <c r="EY12" s="55">
        <f t="shared" si="21"/>
        <v>0</v>
      </c>
      <c r="EZ12" s="55">
        <f t="shared" si="22"/>
        <v>-2.4068540086481465E-6</v>
      </c>
      <c r="FA12" s="55">
        <f t="shared" si="23"/>
        <v>-5.8113142627652259E-7</v>
      </c>
      <c r="FB12" s="55">
        <f t="shared" si="24"/>
        <v>5.5317982394328489E-5</v>
      </c>
      <c r="FC12" s="55">
        <f t="shared" si="25"/>
        <v>1.3068504615772983E-5</v>
      </c>
      <c r="FD12" s="55">
        <f t="shared" si="26"/>
        <v>-1.6439631500307927E-5</v>
      </c>
      <c r="FE12" s="55">
        <f t="shared" si="27"/>
        <v>5.2113168676277868E-5</v>
      </c>
      <c r="FF12" s="55">
        <f t="shared" si="28"/>
        <v>3.7827072206556322E-5</v>
      </c>
      <c r="FG12" s="55">
        <f t="shared" si="29"/>
        <v>1.2901684600137051E-5</v>
      </c>
      <c r="FH12" s="55">
        <f t="shared" si="30"/>
        <v>4.3526833469473388E-7</v>
      </c>
      <c r="FI12" s="55">
        <f t="shared" si="31"/>
        <v>-5.1130452805972227E-7</v>
      </c>
      <c r="FJ12" s="55">
        <f t="shared" si="32"/>
        <v>-6.2148411554222854E-7</v>
      </c>
      <c r="FK12" s="55">
        <f t="shared" si="33"/>
        <v>-1.3354767879316813E-4</v>
      </c>
      <c r="FL12" s="55">
        <f t="shared" si="34"/>
        <v>6.8101044215681318E-5</v>
      </c>
      <c r="FM12" s="55">
        <f t="shared" si="35"/>
        <v>3.162939602034681E-5</v>
      </c>
      <c r="FN12" s="55"/>
    </row>
    <row r="13" spans="1:170" x14ac:dyDescent="0.3">
      <c r="A13" s="27" t="s">
        <v>12</v>
      </c>
      <c r="I13" s="29"/>
      <c r="L13" s="29"/>
      <c r="AK13" s="27"/>
      <c r="AL13" s="29"/>
      <c r="AO13" s="29"/>
      <c r="AP13" s="29"/>
      <c r="AQ13" s="29"/>
      <c r="AT13" s="29"/>
      <c r="AU13" s="29"/>
      <c r="AV13" s="29"/>
      <c r="AW13" s="29"/>
      <c r="AX13" s="29"/>
      <c r="AY13" s="29"/>
      <c r="AZ13" s="29"/>
      <c r="BA13" s="29"/>
      <c r="BB13" s="29"/>
      <c r="BD13" s="29"/>
      <c r="BE13" s="29"/>
      <c r="BF13" s="29"/>
      <c r="BG13" s="29"/>
      <c r="BH13" s="29"/>
      <c r="BI13" s="29"/>
      <c r="BJ13" s="29"/>
      <c r="BK13" s="29"/>
      <c r="BL13" s="29"/>
      <c r="BO13" s="29"/>
      <c r="BP13" s="29"/>
      <c r="BQ13" s="29"/>
      <c r="BS13" s="29"/>
      <c r="BT13" s="29"/>
      <c r="BU13" s="29"/>
      <c r="BV13" s="29"/>
      <c r="BW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O13" s="29"/>
      <c r="DP13" s="29"/>
      <c r="DQ13" s="29"/>
      <c r="DR13" s="29"/>
      <c r="DU13" s="29"/>
      <c r="DV13" s="29"/>
      <c r="DW13" s="29"/>
      <c r="DX13" s="29"/>
      <c r="DY13" s="29"/>
      <c r="DZ13" s="29"/>
      <c r="EB13" s="29"/>
      <c r="ED13" s="37" t="e">
        <f t="shared" si="0"/>
        <v>#DIV/0!</v>
      </c>
      <c r="EE13" s="55">
        <f t="shared" si="1"/>
        <v>0</v>
      </c>
      <c r="EF13" s="55">
        <f t="shared" si="2"/>
        <v>0</v>
      </c>
      <c r="EG13" s="55">
        <f t="shared" si="3"/>
        <v>0</v>
      </c>
      <c r="EH13" s="55">
        <f t="shared" si="4"/>
        <v>0</v>
      </c>
      <c r="EI13" s="55">
        <f t="shared" si="5"/>
        <v>0</v>
      </c>
      <c r="EJ13" s="55">
        <f t="shared" si="6"/>
        <v>0</v>
      </c>
      <c r="EK13" s="55">
        <f t="shared" si="7"/>
        <v>0</v>
      </c>
      <c r="EL13" s="55">
        <f t="shared" si="8"/>
        <v>0</v>
      </c>
      <c r="EM13" s="55">
        <f t="shared" si="9"/>
        <v>0</v>
      </c>
      <c r="EN13" s="55">
        <f t="shared" si="10"/>
        <v>0</v>
      </c>
      <c r="EO13" s="55">
        <f t="shared" si="11"/>
        <v>0</v>
      </c>
      <c r="EP13" s="55">
        <f t="shared" si="12"/>
        <v>0</v>
      </c>
      <c r="EQ13" s="55">
        <f t="shared" si="13"/>
        <v>0</v>
      </c>
      <c r="ER13" s="55">
        <f t="shared" si="14"/>
        <v>0</v>
      </c>
      <c r="ES13" s="55">
        <f t="shared" si="15"/>
        <v>0</v>
      </c>
      <c r="ET13" s="55">
        <f t="shared" si="16"/>
        <v>0</v>
      </c>
      <c r="EU13" s="55">
        <f t="shared" si="17"/>
        <v>0</v>
      </c>
      <c r="EV13" s="55">
        <f t="shared" si="18"/>
        <v>0</v>
      </c>
      <c r="EW13" s="55">
        <f t="shared" si="19"/>
        <v>0</v>
      </c>
      <c r="EX13" s="55">
        <f t="shared" si="20"/>
        <v>0</v>
      </c>
      <c r="EY13" s="55">
        <f t="shared" si="21"/>
        <v>0</v>
      </c>
      <c r="EZ13" s="55">
        <f t="shared" si="22"/>
        <v>0</v>
      </c>
      <c r="FA13" s="55">
        <f t="shared" si="23"/>
        <v>0</v>
      </c>
      <c r="FB13" s="55">
        <f t="shared" si="24"/>
        <v>0</v>
      </c>
      <c r="FC13" s="55">
        <f t="shared" si="25"/>
        <v>0</v>
      </c>
      <c r="FD13" s="55">
        <f t="shared" si="26"/>
        <v>0</v>
      </c>
      <c r="FE13" s="55">
        <f t="shared" si="27"/>
        <v>0</v>
      </c>
      <c r="FF13" s="55">
        <f t="shared" si="28"/>
        <v>0</v>
      </c>
      <c r="FG13" s="55">
        <f t="shared" si="29"/>
        <v>0</v>
      </c>
      <c r="FH13" s="55">
        <f t="shared" si="30"/>
        <v>0</v>
      </c>
      <c r="FI13" s="55">
        <f t="shared" si="31"/>
        <v>0</v>
      </c>
      <c r="FJ13" s="55">
        <f t="shared" si="32"/>
        <v>0</v>
      </c>
      <c r="FK13" s="55">
        <f t="shared" si="33"/>
        <v>0</v>
      </c>
      <c r="FL13" s="55">
        <f t="shared" si="34"/>
        <v>0</v>
      </c>
      <c r="FM13" s="55">
        <f t="shared" si="35"/>
        <v>0</v>
      </c>
      <c r="FN13" s="55"/>
    </row>
    <row r="14" spans="1:170" x14ac:dyDescent="0.3">
      <c r="A14" s="27" t="s">
        <v>13</v>
      </c>
      <c r="B14" s="27">
        <v>1655.4032087000001</v>
      </c>
      <c r="C14" s="27">
        <v>8.0256662490000004</v>
      </c>
      <c r="D14" s="27">
        <v>16735.598502000001</v>
      </c>
      <c r="E14" s="27">
        <v>406.30643158999999</v>
      </c>
      <c r="F14" s="27">
        <v>373.90524194</v>
      </c>
      <c r="G14" s="27">
        <v>1619.8711954</v>
      </c>
      <c r="H14" s="27">
        <v>478.39581292000003</v>
      </c>
      <c r="I14" s="29">
        <v>22.006396341999999</v>
      </c>
      <c r="J14" s="29">
        <v>1.0366122662999999</v>
      </c>
      <c r="K14" s="29">
        <v>1.35277878E-2</v>
      </c>
      <c r="L14" s="29">
        <v>6.0254339342999996</v>
      </c>
      <c r="M14" s="8">
        <v>2.3388662E-6</v>
      </c>
      <c r="O14" s="29">
        <v>2.0950168000000002E-3</v>
      </c>
      <c r="Q14" s="29">
        <v>7.5573914999999998E-3</v>
      </c>
      <c r="R14" s="29">
        <v>44.315958000000002</v>
      </c>
      <c r="S14" s="29">
        <v>2.5282E-5</v>
      </c>
      <c r="T14" s="29">
        <v>6.0111575299999997E-2</v>
      </c>
      <c r="U14" s="29">
        <v>7.594686E-4</v>
      </c>
      <c r="W14" s="29">
        <v>0.32496694580000002</v>
      </c>
      <c r="X14" s="29">
        <v>0.45784942360000003</v>
      </c>
      <c r="Y14" s="29">
        <v>0.94775989679999995</v>
      </c>
      <c r="Z14" s="29">
        <v>1.4216394862999999</v>
      </c>
      <c r="AA14" s="29">
        <v>3.06178491E-2</v>
      </c>
      <c r="AB14" s="29">
        <v>2.0037178000000002E-3</v>
      </c>
      <c r="AC14" s="29">
        <v>1.92967226E-2</v>
      </c>
      <c r="AD14" s="29">
        <v>1.6236741999999999E-3</v>
      </c>
      <c r="AE14" s="29">
        <v>3.2705440299999999E-2</v>
      </c>
      <c r="AF14" s="29">
        <v>406.30643158999999</v>
      </c>
      <c r="AG14" s="29">
        <v>373.90524194</v>
      </c>
      <c r="AH14" s="29">
        <v>0.59234992779999995</v>
      </c>
      <c r="AI14" s="29">
        <v>1.6289619596</v>
      </c>
      <c r="AJ14" s="29">
        <v>0.62196743519999997</v>
      </c>
      <c r="AK14" s="27"/>
      <c r="AL14" s="29" t="s">
        <v>13</v>
      </c>
      <c r="AM14" s="29">
        <v>0</v>
      </c>
      <c r="AN14" s="29">
        <v>1.0366102995799999</v>
      </c>
      <c r="AO14" s="29">
        <v>22.006339768099998</v>
      </c>
      <c r="AP14" s="29">
        <v>22.006339768099998</v>
      </c>
      <c r="AQ14" s="29">
        <v>0</v>
      </c>
      <c r="AR14" s="29">
        <v>2.2996897986599998E-3</v>
      </c>
      <c r="AS14" s="29">
        <v>1.1228019533000001E-2</v>
      </c>
      <c r="AT14" s="29">
        <v>6.0254180759400002</v>
      </c>
      <c r="AU14" s="8">
        <v>1.42671693205E-6</v>
      </c>
      <c r="AV14" s="8">
        <v>9.1213600313099997E-7</v>
      </c>
      <c r="AW14" s="29">
        <v>0</v>
      </c>
      <c r="AX14" s="29">
        <v>1.29890872865E-3</v>
      </c>
      <c r="AY14" s="29">
        <v>7.9610157244699997E-4</v>
      </c>
      <c r="AZ14" s="29">
        <v>0</v>
      </c>
      <c r="BA14" s="29">
        <v>1.5115062804200001E-3</v>
      </c>
      <c r="BB14" s="29">
        <v>6.0458768057199998E-3</v>
      </c>
      <c r="BC14" s="29">
        <v>0</v>
      </c>
      <c r="BD14" s="29">
        <v>1655.4069946</v>
      </c>
      <c r="BE14" s="29">
        <v>32.401163367999999</v>
      </c>
      <c r="BF14" s="29">
        <v>285.33105143900002</v>
      </c>
      <c r="BG14" s="29">
        <v>20.150734122599999</v>
      </c>
      <c r="BH14" s="29">
        <v>0.42212143278399999</v>
      </c>
      <c r="BI14" s="29">
        <v>65.4087451292</v>
      </c>
      <c r="BJ14" s="29">
        <v>2.59263073298</v>
      </c>
      <c r="BK14" s="29">
        <v>6.2455215821300003</v>
      </c>
      <c r="BL14" s="29">
        <v>13.4552545821</v>
      </c>
      <c r="BM14" s="29">
        <v>9.1377098284400002</v>
      </c>
      <c r="BN14" s="29">
        <v>0.592346621894</v>
      </c>
      <c r="BO14" s="29">
        <v>0</v>
      </c>
      <c r="BP14" s="29">
        <v>44.315982270600003</v>
      </c>
      <c r="BQ14" s="29">
        <v>44.315982270600003</v>
      </c>
      <c r="BR14" s="29">
        <v>1.6289476056400001</v>
      </c>
      <c r="BS14" s="8">
        <v>7.3320316555700002E-6</v>
      </c>
      <c r="BT14" s="8">
        <v>1.41580149294E-5</v>
      </c>
      <c r="BU14" s="29">
        <v>133.88471526800001</v>
      </c>
      <c r="BV14" s="29">
        <v>4.9739368132299999</v>
      </c>
      <c r="BW14" s="29">
        <v>4.0115938769900001</v>
      </c>
      <c r="BX14" s="29">
        <v>0</v>
      </c>
      <c r="BY14" s="29">
        <v>7.2133501435799998E-3</v>
      </c>
      <c r="BZ14" s="29">
        <v>5.2898197390799997E-2</v>
      </c>
      <c r="CA14" s="29">
        <v>2.50620560305E-4</v>
      </c>
      <c r="CB14" s="29">
        <v>5.08842975799E-4</v>
      </c>
      <c r="CC14" s="29">
        <v>0</v>
      </c>
      <c r="CD14" s="29">
        <v>0.32496574991299998</v>
      </c>
      <c r="CE14" s="29">
        <v>8.0256524959100002</v>
      </c>
      <c r="CF14" s="29">
        <v>0</v>
      </c>
      <c r="CG14" s="29">
        <v>0.23350447659500001</v>
      </c>
      <c r="CH14" s="29">
        <v>0.22434445664300001</v>
      </c>
      <c r="CI14" s="29">
        <v>15062.0267343</v>
      </c>
      <c r="CJ14" s="29">
        <v>1539.6765755599999</v>
      </c>
      <c r="CK14" s="29">
        <v>16735.588025199999</v>
      </c>
      <c r="CL14" s="29">
        <v>0</v>
      </c>
      <c r="CM14" s="29">
        <v>12.2996515875</v>
      </c>
      <c r="CN14" s="29">
        <v>3.06185436791E-2</v>
      </c>
      <c r="CO14" s="29">
        <v>2.0036568671199999E-3</v>
      </c>
      <c r="CP14" s="29">
        <v>1.9297526568499999E-2</v>
      </c>
      <c r="CQ14" s="29">
        <v>1.62371829164E-3</v>
      </c>
      <c r="CR14" s="29">
        <v>0</v>
      </c>
      <c r="CS14" s="29">
        <v>3.2705290561499997E-2</v>
      </c>
      <c r="CT14" s="29">
        <v>3.0460598334399999E-2</v>
      </c>
      <c r="CU14" s="29">
        <v>224.64828969199999</v>
      </c>
      <c r="CV14" s="29">
        <v>0.225914364545</v>
      </c>
      <c r="CW14" s="29">
        <v>7.5841188952600003E-2</v>
      </c>
      <c r="CX14" s="29">
        <v>285.33105143900002</v>
      </c>
      <c r="CY14" s="29">
        <v>0.117718251845</v>
      </c>
      <c r="CZ14" s="29">
        <v>1.4605951046400001</v>
      </c>
      <c r="DA14" s="8">
        <v>3.7922440847200002E-6</v>
      </c>
      <c r="DB14" s="29">
        <v>1.4058385279700001E-2</v>
      </c>
      <c r="DC14" s="29">
        <v>406.296768219</v>
      </c>
      <c r="DD14" s="29">
        <v>373.89560485099997</v>
      </c>
      <c r="DE14" s="29">
        <v>32.401163367999999</v>
      </c>
      <c r="DF14" s="29">
        <v>1.2558452686099999E-2</v>
      </c>
      <c r="DG14" s="29">
        <v>0</v>
      </c>
      <c r="DH14" s="29">
        <v>1.7835118807100001</v>
      </c>
      <c r="DI14" s="29">
        <v>0</v>
      </c>
      <c r="DJ14" s="29">
        <v>16.418760881200001</v>
      </c>
      <c r="DK14" s="29">
        <v>0</v>
      </c>
      <c r="DL14" s="29">
        <v>0.42212143278399999</v>
      </c>
      <c r="DM14" s="29">
        <v>65.408704894799996</v>
      </c>
      <c r="DN14" s="29">
        <v>15.215788309000001</v>
      </c>
      <c r="DO14" s="29">
        <v>0</v>
      </c>
      <c r="DP14" s="29">
        <v>2.59263073298</v>
      </c>
      <c r="DQ14" s="29">
        <v>1.67724272337E-3</v>
      </c>
      <c r="DR14" s="29">
        <v>1619.86558949</v>
      </c>
      <c r="DS14" s="29">
        <v>106.229770726</v>
      </c>
      <c r="DT14" s="29">
        <v>0.62196587079499999</v>
      </c>
      <c r="DU14" s="29">
        <v>0</v>
      </c>
      <c r="DV14" s="29">
        <v>0</v>
      </c>
      <c r="DW14" s="29">
        <v>44.588534596999999</v>
      </c>
      <c r="DX14" s="29">
        <v>0.94776490832799998</v>
      </c>
      <c r="DY14" s="29">
        <v>42.137134723999999</v>
      </c>
      <c r="DZ14" s="29">
        <v>478.39577616499997</v>
      </c>
      <c r="EA14" s="29">
        <v>1.4216253998999999</v>
      </c>
      <c r="EB14" s="29">
        <v>46.711940202599997</v>
      </c>
      <c r="ED14" s="37">
        <f t="shared" si="0"/>
        <v>8.0000006612495483E-3</v>
      </c>
      <c r="EE14" s="55">
        <f t="shared" si="1"/>
        <v>2.2869956878268524E-6</v>
      </c>
      <c r="EF14" s="55">
        <f t="shared" si="2"/>
        <v>-1.7136384162365151E-6</v>
      </c>
      <c r="EG14" s="55">
        <f t="shared" si="3"/>
        <v>-6.2601884244969305E-7</v>
      </c>
      <c r="EH14" s="55">
        <f t="shared" si="4"/>
        <v>-2.3783455659739682E-5</v>
      </c>
      <c r="EI14" s="55">
        <f t="shared" si="5"/>
        <v>-2.5774147883087111E-5</v>
      </c>
      <c r="EJ14" s="55">
        <f t="shared" si="6"/>
        <v>-3.4607134295028835E-6</v>
      </c>
      <c r="EK14" s="55">
        <f t="shared" si="7"/>
        <v>-7.6829685922515603E-8</v>
      </c>
      <c r="EL14" s="55">
        <f t="shared" si="8"/>
        <v>-2.5707934693638086E-6</v>
      </c>
      <c r="EM14" s="55">
        <f t="shared" si="9"/>
        <v>-1.8972571171555769E-6</v>
      </c>
      <c r="EN14" s="55">
        <f t="shared" si="10"/>
        <v>-5.800530076270467E-6</v>
      </c>
      <c r="EO14" s="55">
        <f t="shared" si="11"/>
        <v>-2.6319033902478956E-6</v>
      </c>
      <c r="EP14" s="55">
        <f t="shared" si="12"/>
        <v>-5.6714740673177728E-6</v>
      </c>
      <c r="EQ14" s="55">
        <f t="shared" si="13"/>
        <v>0</v>
      </c>
      <c r="ER14" s="55">
        <f t="shared" si="14"/>
        <v>-3.1020767947794997E-6</v>
      </c>
      <c r="ES14" s="55">
        <f t="shared" si="15"/>
        <v>0</v>
      </c>
      <c r="ET14" s="55">
        <f t="shared" si="16"/>
        <v>-1.1133285870151964E-6</v>
      </c>
      <c r="EU14" s="55">
        <f t="shared" si="17"/>
        <v>5.4767178903985821E-7</v>
      </c>
      <c r="EV14" s="55">
        <f t="shared" si="18"/>
        <v>1.1497100308569229E-5</v>
      </c>
      <c r="EW14" s="55">
        <f t="shared" si="19"/>
        <v>-4.6190138686353354E-7</v>
      </c>
      <c r="EX14" s="55">
        <f t="shared" si="20"/>
        <v>-6.6676831668964639E-6</v>
      </c>
      <c r="EY14" s="55">
        <f t="shared" si="21"/>
        <v>0</v>
      </c>
      <c r="EZ14" s="55">
        <f t="shared" si="22"/>
        <v>-3.6800265857634949E-6</v>
      </c>
      <c r="FA14" s="55">
        <f t="shared" si="23"/>
        <v>-1.0710115045019454E-6</v>
      </c>
      <c r="FB14" s="55">
        <f t="shared" si="24"/>
        <v>5.2877611903105744E-6</v>
      </c>
      <c r="FC14" s="55">
        <f t="shared" si="25"/>
        <v>-9.908559895633951E-6</v>
      </c>
      <c r="FD14" s="55">
        <f t="shared" si="26"/>
        <v>2.2685430897874294E-5</v>
      </c>
      <c r="FE14" s="55">
        <f t="shared" si="27"/>
        <v>-3.0409911016572422E-5</v>
      </c>
      <c r="FF14" s="55">
        <f t="shared" si="28"/>
        <v>4.1663473982859544E-5</v>
      </c>
      <c r="FG14" s="55">
        <f t="shared" si="29"/>
        <v>2.7155472446443444E-5</v>
      </c>
      <c r="FH14" s="55">
        <f t="shared" si="30"/>
        <v>-4.5783973133700831E-6</v>
      </c>
      <c r="FI14" s="55">
        <f t="shared" si="31"/>
        <v>3.6018538932176585E-8</v>
      </c>
      <c r="FJ14" s="55">
        <f t="shared" si="32"/>
        <v>1.0943030334092485E-7</v>
      </c>
      <c r="FK14" s="55">
        <f t="shared" si="33"/>
        <v>-5.5810017774948252E-6</v>
      </c>
      <c r="FL14" s="55">
        <f t="shared" si="34"/>
        <v>-8.8117220388989759E-6</v>
      </c>
      <c r="FM14" s="55">
        <f t="shared" si="35"/>
        <v>-2.5152522647498337E-6</v>
      </c>
      <c r="FN14" s="55"/>
    </row>
    <row r="15" spans="1:170" x14ac:dyDescent="0.3">
      <c r="A15" s="27" t="s">
        <v>14</v>
      </c>
      <c r="B15" s="27">
        <v>118.8681112</v>
      </c>
      <c r="C15" s="27">
        <v>0.30443030789999997</v>
      </c>
      <c r="D15" s="27">
        <v>636.07379529000002</v>
      </c>
      <c r="E15" s="27">
        <v>16.696557785</v>
      </c>
      <c r="F15" s="27">
        <v>16.128151536000001</v>
      </c>
      <c r="G15" s="27">
        <v>12.699062025</v>
      </c>
      <c r="H15" s="27">
        <v>8.7987407634999997</v>
      </c>
      <c r="I15" s="29">
        <v>0.31550393329999998</v>
      </c>
      <c r="J15" s="29">
        <v>1.48400055E-2</v>
      </c>
      <c r="K15" s="29">
        <v>8.1862169999999998E-4</v>
      </c>
      <c r="L15" s="29">
        <v>8.6279053100000003E-2</v>
      </c>
      <c r="M15" s="8">
        <v>8.3848195999999999E-7</v>
      </c>
      <c r="O15" s="29">
        <v>1.0224380000000001E-4</v>
      </c>
      <c r="Q15" s="29">
        <v>4.2066029999999999E-4</v>
      </c>
      <c r="R15" s="29">
        <v>0.63759553530000002</v>
      </c>
      <c r="S15" s="8">
        <v>1.9627174999999998E-6</v>
      </c>
      <c r="T15" s="29">
        <v>2.2632243E-3</v>
      </c>
      <c r="U15" s="29">
        <v>1.0755320000000001E-4</v>
      </c>
      <c r="W15" s="29">
        <v>1.30562869E-2</v>
      </c>
      <c r="X15" s="29">
        <v>2.8348034800000001E-2</v>
      </c>
      <c r="Y15" s="29">
        <v>1.3568009799999999E-2</v>
      </c>
      <c r="Z15" s="29">
        <v>2.03519861E-2</v>
      </c>
      <c r="AA15" s="29">
        <v>1.2301390000000001E-3</v>
      </c>
      <c r="AB15" s="29">
        <v>7.5439100000000001E-5</v>
      </c>
      <c r="AC15" s="29">
        <v>7.4996440000000002E-4</v>
      </c>
      <c r="AD15" s="29">
        <v>6.5234700000000001E-5</v>
      </c>
      <c r="AE15" s="29">
        <v>1.314012E-3</v>
      </c>
      <c r="AF15" s="29">
        <v>16.696557785</v>
      </c>
      <c r="AG15" s="29">
        <v>16.128151536000001</v>
      </c>
      <c r="AH15" s="29">
        <v>8.4799990000000002E-3</v>
      </c>
      <c r="AI15" s="29">
        <v>2.3320016700000001E-2</v>
      </c>
      <c r="AJ15" s="29">
        <v>8.9039992000000002E-3</v>
      </c>
      <c r="AK15" s="27"/>
      <c r="AL15" s="29" t="s">
        <v>14</v>
      </c>
      <c r="AM15" s="29">
        <v>0</v>
      </c>
      <c r="AN15" s="29">
        <v>1.48416420099E-2</v>
      </c>
      <c r="AO15" s="29">
        <v>0.31550502275600001</v>
      </c>
      <c r="AP15" s="29">
        <v>0.31550502275600001</v>
      </c>
      <c r="AQ15" s="29">
        <v>0</v>
      </c>
      <c r="AR15" s="29">
        <v>1.3916617465E-4</v>
      </c>
      <c r="AS15" s="29">
        <v>6.7943990889399999E-4</v>
      </c>
      <c r="AT15" s="29">
        <v>8.62753071535E-2</v>
      </c>
      <c r="AU15" s="8">
        <v>5.1146910497899998E-7</v>
      </c>
      <c r="AV15" s="8">
        <v>3.2700254082699999E-7</v>
      </c>
      <c r="AW15" s="29">
        <v>0</v>
      </c>
      <c r="AX15" s="8">
        <v>6.3391756857800001E-5</v>
      </c>
      <c r="AY15" s="8">
        <v>3.8851468212100002E-5</v>
      </c>
      <c r="AZ15" s="29">
        <v>0</v>
      </c>
      <c r="BA15" s="8">
        <v>8.4132437198599996E-5</v>
      </c>
      <c r="BB15" s="29">
        <v>3.3654263391700001E-4</v>
      </c>
      <c r="BC15" s="29">
        <v>0</v>
      </c>
      <c r="BD15" s="29">
        <v>118.867486081</v>
      </c>
      <c r="BE15" s="29">
        <v>0.56840629651100005</v>
      </c>
      <c r="BF15" s="29">
        <v>11.347491009000001</v>
      </c>
      <c r="BG15" s="29">
        <v>1.4369151391399999</v>
      </c>
      <c r="BH15" s="29">
        <v>1.6778007749200002E-2</v>
      </c>
      <c r="BI15" s="29">
        <v>2.7423214322299998</v>
      </c>
      <c r="BJ15" s="29">
        <v>0.58465474176200005</v>
      </c>
      <c r="BK15" s="29">
        <v>0.11924449970999999</v>
      </c>
      <c r="BL15" s="29">
        <v>0.25689506069599999</v>
      </c>
      <c r="BM15" s="29">
        <v>0.174462940333</v>
      </c>
      <c r="BN15" s="29">
        <v>8.4802092125200006E-3</v>
      </c>
      <c r="BO15" s="29">
        <v>0</v>
      </c>
      <c r="BP15" s="29">
        <v>0.63759176141700002</v>
      </c>
      <c r="BQ15" s="29">
        <v>0.63759176141700002</v>
      </c>
      <c r="BR15" s="29">
        <v>2.3318468581E-2</v>
      </c>
      <c r="BS15" s="8">
        <v>5.6918540722399997E-7</v>
      </c>
      <c r="BT15" s="8">
        <v>1.0990850527000001E-6</v>
      </c>
      <c r="BU15" s="29">
        <v>5.0885869551400003</v>
      </c>
      <c r="BV15" s="29">
        <v>9.4963968199000007E-2</v>
      </c>
      <c r="BW15" s="29">
        <v>7.6593438002399997E-2</v>
      </c>
      <c r="BX15" s="29">
        <v>0</v>
      </c>
      <c r="BY15" s="29">
        <v>2.7157439221299999E-4</v>
      </c>
      <c r="BZ15" s="29">
        <v>1.9916377144700002E-3</v>
      </c>
      <c r="CA15" s="8">
        <v>3.5492312213100003E-5</v>
      </c>
      <c r="CB15" s="8">
        <v>7.2060654475099994E-5</v>
      </c>
      <c r="CC15" s="29">
        <v>0</v>
      </c>
      <c r="CD15" s="29">
        <v>1.30560964489E-2</v>
      </c>
      <c r="CE15" s="29">
        <v>0.30442862131199999</v>
      </c>
      <c r="CF15" s="29">
        <v>0</v>
      </c>
      <c r="CG15" s="29">
        <v>1.44574539521E-2</v>
      </c>
      <c r="CH15" s="29">
        <v>1.3890553048700001E-2</v>
      </c>
      <c r="CI15" s="29">
        <v>572.46504743900005</v>
      </c>
      <c r="CJ15" s="29">
        <v>58.518616057400003</v>
      </c>
      <c r="CK15" s="29">
        <v>636.07225045200005</v>
      </c>
      <c r="CL15" s="29">
        <v>0</v>
      </c>
      <c r="CM15" s="29">
        <v>0.234832728346</v>
      </c>
      <c r="CN15" s="29">
        <v>1.2300948225699999E-3</v>
      </c>
      <c r="CO15" s="8">
        <v>7.5444864430299996E-5</v>
      </c>
      <c r="CP15" s="29">
        <v>7.4996619954700004E-4</v>
      </c>
      <c r="CQ15" s="8">
        <v>6.52317762794E-5</v>
      </c>
      <c r="CR15" s="29">
        <v>0</v>
      </c>
      <c r="CS15" s="29">
        <v>1.3140169513200001E-3</v>
      </c>
      <c r="CT15" s="29">
        <v>1.0982506324499999E-2</v>
      </c>
      <c r="CU15" s="29">
        <v>4.2890956645099996</v>
      </c>
      <c r="CV15" s="29">
        <v>1.22609621797E-2</v>
      </c>
      <c r="CW15" s="29">
        <v>3.01450063383E-3</v>
      </c>
      <c r="CX15" s="29">
        <v>11.347491009000001</v>
      </c>
      <c r="CY15" s="29">
        <v>1.1348113231E-2</v>
      </c>
      <c r="CZ15" s="29">
        <v>0.52661410847800005</v>
      </c>
      <c r="DA15" s="8">
        <v>2.94403564262E-7</v>
      </c>
      <c r="DB15" s="29">
        <v>5.5881794314299998E-4</v>
      </c>
      <c r="DC15" s="29">
        <v>16.696189314800002</v>
      </c>
      <c r="DD15" s="29">
        <v>16.127783018300001</v>
      </c>
      <c r="DE15" s="29">
        <v>0.56840629651100005</v>
      </c>
      <c r="DF15" s="29">
        <v>4.5278759018300002E-3</v>
      </c>
      <c r="DG15" s="29">
        <v>0</v>
      </c>
      <c r="DH15" s="29">
        <v>0.15751112046099999</v>
      </c>
      <c r="DI15" s="29">
        <v>0</v>
      </c>
      <c r="DJ15" s="29">
        <v>0.70958984435399997</v>
      </c>
      <c r="DK15" s="29">
        <v>0</v>
      </c>
      <c r="DL15" s="29">
        <v>1.6778007749200002E-2</v>
      </c>
      <c r="DM15" s="29">
        <v>2.7423214322299998</v>
      </c>
      <c r="DN15" s="29">
        <v>0.29051142444099998</v>
      </c>
      <c r="DO15" s="29">
        <v>0</v>
      </c>
      <c r="DP15" s="29">
        <v>0.58465474176200005</v>
      </c>
      <c r="DQ15" s="29">
        <v>1.29978027817E-4</v>
      </c>
      <c r="DR15" s="29">
        <v>12.6990078814</v>
      </c>
      <c r="DS15" s="29">
        <v>2.0281700751799998</v>
      </c>
      <c r="DT15" s="29">
        <v>8.9043334881399993E-3</v>
      </c>
      <c r="DU15" s="29">
        <v>0</v>
      </c>
      <c r="DV15" s="29">
        <v>0</v>
      </c>
      <c r="DW15" s="29">
        <v>0.85131151435100005</v>
      </c>
      <c r="DX15" s="29">
        <v>1.3568079011399999E-2</v>
      </c>
      <c r="DY15" s="29">
        <v>0.80450902892700005</v>
      </c>
      <c r="DZ15" s="29">
        <v>8.7987608911099997</v>
      </c>
      <c r="EA15" s="29">
        <v>2.0351079023800001E-2</v>
      </c>
      <c r="EB15" s="29">
        <v>0.89185819198899996</v>
      </c>
      <c r="ED15" s="37">
        <f t="shared" si="0"/>
        <v>8.0000140731245444E-3</v>
      </c>
      <c r="EE15" s="55">
        <f t="shared" si="1"/>
        <v>-5.2589293604063339E-6</v>
      </c>
      <c r="EF15" s="55">
        <f t="shared" si="2"/>
        <v>-5.5401448417441905E-6</v>
      </c>
      <c r="EG15" s="55">
        <f t="shared" si="3"/>
        <v>-2.4287087621149199E-6</v>
      </c>
      <c r="EH15" s="55">
        <f t="shared" si="4"/>
        <v>-2.2068632633308511E-5</v>
      </c>
      <c r="EI15" s="55">
        <f t="shared" si="5"/>
        <v>-2.2849345083195035E-5</v>
      </c>
      <c r="EJ15" s="55">
        <f t="shared" si="6"/>
        <v>-4.2635904835569619E-6</v>
      </c>
      <c r="EK15" s="55">
        <f t="shared" si="7"/>
        <v>2.2875557470140692E-6</v>
      </c>
      <c r="EL15" s="55">
        <f t="shared" si="8"/>
        <v>3.4530663013613553E-6</v>
      </c>
      <c r="EM15" s="55">
        <f t="shared" si="9"/>
        <v>1.102769065685319E-4</v>
      </c>
      <c r="EN15" s="55">
        <f t="shared" si="10"/>
        <v>-1.9076523380679069E-5</v>
      </c>
      <c r="EO15" s="55">
        <f t="shared" si="11"/>
        <v>-4.3416638980276628E-5</v>
      </c>
      <c r="EP15" s="55">
        <f t="shared" si="12"/>
        <v>-1.2301032690098614E-5</v>
      </c>
      <c r="EQ15" s="55">
        <f t="shared" si="13"/>
        <v>0</v>
      </c>
      <c r="ER15" s="55">
        <f t="shared" si="14"/>
        <v>-5.623129226432359E-6</v>
      </c>
      <c r="ES15" s="55">
        <f t="shared" si="15"/>
        <v>0</v>
      </c>
      <c r="ET15" s="55">
        <f t="shared" si="16"/>
        <v>3.5114118446593296E-5</v>
      </c>
      <c r="EU15" s="55">
        <f t="shared" si="17"/>
        <v>-5.9189294639829504E-6</v>
      </c>
      <c r="EV15" s="55">
        <f t="shared" si="18"/>
        <v>-2.2150826086674414E-5</v>
      </c>
      <c r="EW15" s="55">
        <f t="shared" si="19"/>
        <v>-5.3875866390043565E-6</v>
      </c>
      <c r="EX15" s="55">
        <f t="shared" si="20"/>
        <v>-2.1692687899088637E-6</v>
      </c>
      <c r="EY15" s="55">
        <f t="shared" si="21"/>
        <v>0</v>
      </c>
      <c r="EZ15" s="55">
        <f t="shared" si="22"/>
        <v>-1.4586926701187516E-5</v>
      </c>
      <c r="FA15" s="55">
        <f t="shared" si="23"/>
        <v>-9.8063940576872061E-7</v>
      </c>
      <c r="FB15" s="55">
        <f t="shared" si="24"/>
        <v>5.1010723768821686E-6</v>
      </c>
      <c r="FC15" s="55">
        <f t="shared" si="25"/>
        <v>-4.456941919781871E-5</v>
      </c>
      <c r="FD15" s="55">
        <f t="shared" si="26"/>
        <v>-3.5912551345990162E-5</v>
      </c>
      <c r="FE15" s="55">
        <f t="shared" si="27"/>
        <v>7.6411705600879331E-5</v>
      </c>
      <c r="FF15" s="55">
        <f t="shared" si="28"/>
        <v>2.3995098967644921E-6</v>
      </c>
      <c r="FG15" s="55">
        <f t="shared" si="29"/>
        <v>-4.481848770671049E-5</v>
      </c>
      <c r="FH15" s="55">
        <f t="shared" si="30"/>
        <v>3.7680934421086448E-6</v>
      </c>
      <c r="FI15" s="55">
        <f t="shared" si="31"/>
        <v>5.295338307978004E-7</v>
      </c>
      <c r="FJ15" s="55">
        <f t="shared" si="32"/>
        <v>5.4525040767944164E-7</v>
      </c>
      <c r="FK15" s="55">
        <f t="shared" si="33"/>
        <v>2.478921518744868E-5</v>
      </c>
      <c r="FL15" s="55">
        <f t="shared" si="34"/>
        <v>-6.638584439784499E-5</v>
      </c>
      <c r="FM15" s="55">
        <f t="shared" si="35"/>
        <v>3.7543595017294201E-5</v>
      </c>
      <c r="FN15" s="55"/>
    </row>
    <row r="16" spans="1:170" s="29" customFormat="1" x14ac:dyDescent="0.3">
      <c r="A16" s="27" t="s">
        <v>15</v>
      </c>
      <c r="B16" s="27">
        <v>253.84814069000001</v>
      </c>
      <c r="C16" s="27">
        <v>0.66113908470000005</v>
      </c>
      <c r="D16" s="27">
        <v>1312.595583</v>
      </c>
      <c r="E16" s="27">
        <v>33.691452920000003</v>
      </c>
      <c r="F16" s="27">
        <v>32.680711440000003</v>
      </c>
      <c r="G16" s="27">
        <v>0.62845283259999996</v>
      </c>
      <c r="H16" s="27">
        <v>14.864856448999999</v>
      </c>
      <c r="I16" s="29">
        <v>0.69546772020000003</v>
      </c>
      <c r="J16" s="29">
        <v>3.2761786600000002E-2</v>
      </c>
      <c r="K16" s="29">
        <v>9.948817E-4</v>
      </c>
      <c r="L16" s="8">
        <v>0.19043011670000001</v>
      </c>
      <c r="O16" s="8">
        <v>1.7056689999999999E-4</v>
      </c>
      <c r="Q16" s="29">
        <v>5.6196830000000003E-4</v>
      </c>
      <c r="R16" s="29">
        <v>1.4003317143</v>
      </c>
      <c r="S16" s="8">
        <v>1.6528476999999999E-6</v>
      </c>
      <c r="T16" s="29">
        <v>4.9585428999999997E-3</v>
      </c>
      <c r="U16" s="29">
        <v>4.3280199999999999E-5</v>
      </c>
      <c r="W16" s="8">
        <v>2.8831610899999999E-2</v>
      </c>
      <c r="X16" s="8">
        <v>3.3056954299999997E-2</v>
      </c>
      <c r="Y16" s="8">
        <v>2.9953615499999999E-2</v>
      </c>
      <c r="Z16" s="29">
        <v>4.4930439199999998E-2</v>
      </c>
      <c r="AA16" s="29">
        <v>2.7164692000000001E-3</v>
      </c>
      <c r="AB16" s="29">
        <v>1.652848E-4</v>
      </c>
      <c r="AC16" s="8">
        <v>1.6495966999999999E-3</v>
      </c>
      <c r="AD16" s="29">
        <v>1.4405519999999999E-4</v>
      </c>
      <c r="AE16" s="29">
        <v>2.9016825999999998E-3</v>
      </c>
      <c r="AF16" s="8">
        <v>33.691452920000003</v>
      </c>
      <c r="AG16" s="29">
        <v>32.680711440000003</v>
      </c>
      <c r="AH16" s="29">
        <v>1.87210181E-2</v>
      </c>
      <c r="AI16" s="29">
        <v>5.1482799000000003E-2</v>
      </c>
      <c r="AJ16" s="29">
        <v>1.96570683E-2</v>
      </c>
      <c r="AK16" s="27"/>
      <c r="AL16" s="29" t="s">
        <v>15</v>
      </c>
      <c r="AM16" s="29">
        <v>0</v>
      </c>
      <c r="AN16" s="29">
        <v>3.2762194638499997E-2</v>
      </c>
      <c r="AO16" s="29">
        <v>0.695467837413</v>
      </c>
      <c r="AP16" s="29">
        <v>0.695467837413</v>
      </c>
      <c r="AQ16" s="29">
        <v>0</v>
      </c>
      <c r="AR16" s="29">
        <v>1.6912713564499999E-4</v>
      </c>
      <c r="AS16" s="29">
        <v>8.2573188544799998E-4</v>
      </c>
      <c r="AT16" s="29">
        <v>0.190424801453</v>
      </c>
      <c r="AU16" s="29">
        <v>0</v>
      </c>
      <c r="AV16" s="29">
        <v>0</v>
      </c>
      <c r="AW16" s="29">
        <v>0</v>
      </c>
      <c r="AX16" s="29">
        <v>1.0576135165400001E-4</v>
      </c>
      <c r="AY16" s="8">
        <v>6.4815257880100001E-5</v>
      </c>
      <c r="AZ16" s="29">
        <v>0</v>
      </c>
      <c r="BA16" s="29">
        <v>1.1239466845200001E-4</v>
      </c>
      <c r="BB16" s="29">
        <v>4.4959073204500001E-4</v>
      </c>
      <c r="BC16" s="29">
        <v>0</v>
      </c>
      <c r="BD16" s="29">
        <v>253.849370609</v>
      </c>
      <c r="BE16" s="29">
        <v>1.01074761873</v>
      </c>
      <c r="BF16" s="29">
        <v>25.203363400499999</v>
      </c>
      <c r="BG16" s="29">
        <v>1.6049206732900001</v>
      </c>
      <c r="BH16" s="29">
        <v>3.7288798078700003E-2</v>
      </c>
      <c r="BI16" s="29">
        <v>5.7387750794999999</v>
      </c>
      <c r="BJ16" s="29">
        <v>9.6408587002699997E-2</v>
      </c>
      <c r="BK16" s="29">
        <v>0.193187575487</v>
      </c>
      <c r="BL16" s="29">
        <v>0.41619542985699998</v>
      </c>
      <c r="BM16" s="29">
        <v>0.28264637074499999</v>
      </c>
      <c r="BN16" s="29">
        <v>1.87213868476E-2</v>
      </c>
      <c r="BO16" s="29">
        <v>0</v>
      </c>
      <c r="BP16" s="29">
        <v>1.4003209357299999</v>
      </c>
      <c r="BQ16" s="29">
        <v>1.4003209357299999</v>
      </c>
      <c r="BR16" s="29">
        <v>5.1483324051599999E-2</v>
      </c>
      <c r="BS16" s="8">
        <v>4.7930854178400001E-7</v>
      </c>
      <c r="BT16" s="8">
        <v>9.2563557333399997E-7</v>
      </c>
      <c r="BU16" s="29">
        <v>10.5008493151</v>
      </c>
      <c r="BV16" s="29">
        <v>0.15385509028300001</v>
      </c>
      <c r="BW16" s="29">
        <v>0.124081307552</v>
      </c>
      <c r="BX16" s="29">
        <v>0</v>
      </c>
      <c r="BY16" s="29">
        <v>5.9502279198799999E-4</v>
      </c>
      <c r="BZ16" s="29">
        <v>4.3635247171200002E-3</v>
      </c>
      <c r="CA16" s="8">
        <v>1.42826358626E-5</v>
      </c>
      <c r="CB16" s="8">
        <v>2.8997961595500001E-5</v>
      </c>
      <c r="CC16" s="29">
        <v>0</v>
      </c>
      <c r="CD16" s="29">
        <v>2.88322139724E-2</v>
      </c>
      <c r="CE16" s="29">
        <v>0.661139407028</v>
      </c>
      <c r="CF16" s="29">
        <v>0</v>
      </c>
      <c r="CG16" s="29">
        <v>1.6859000705500001E-2</v>
      </c>
      <c r="CH16" s="29">
        <v>1.6197888352399999E-2</v>
      </c>
      <c r="CI16" s="29">
        <v>1181.33366733</v>
      </c>
      <c r="CJ16" s="29">
        <v>120.758602705</v>
      </c>
      <c r="CK16" s="29">
        <v>1312.5931193500001</v>
      </c>
      <c r="CL16" s="29">
        <v>0</v>
      </c>
      <c r="CM16" s="29">
        <v>0.38044731524100001</v>
      </c>
      <c r="CN16" s="29">
        <v>2.7163991624900002E-3</v>
      </c>
      <c r="CO16" s="29">
        <v>1.65272554687E-4</v>
      </c>
      <c r="CP16" s="29">
        <v>1.6496351389399999E-3</v>
      </c>
      <c r="CQ16" s="29">
        <v>1.44053362704E-4</v>
      </c>
      <c r="CR16" s="29">
        <v>0</v>
      </c>
      <c r="CS16" s="29">
        <v>2.9017170022E-3</v>
      </c>
      <c r="CT16" s="29">
        <v>0</v>
      </c>
      <c r="CU16" s="29">
        <v>6.9487915206800004</v>
      </c>
      <c r="CV16" s="29">
        <v>1.9052897000099999E-2</v>
      </c>
      <c r="CW16" s="29">
        <v>6.6995562608500002E-3</v>
      </c>
      <c r="CX16" s="29">
        <v>25.203363400499999</v>
      </c>
      <c r="CY16" s="29">
        <v>8.5622819601299995E-3</v>
      </c>
      <c r="CZ16" s="29">
        <v>0</v>
      </c>
      <c r="DA16" s="8">
        <v>2.4793319394600002E-7</v>
      </c>
      <c r="DB16" s="29">
        <v>1.2418707518299999E-3</v>
      </c>
      <c r="DC16" s="29">
        <v>33.690650652899997</v>
      </c>
      <c r="DD16" s="29">
        <v>32.679907057599998</v>
      </c>
      <c r="DE16" s="29">
        <v>1.0107435952999999</v>
      </c>
      <c r="DF16" s="29">
        <v>0</v>
      </c>
      <c r="DG16" s="29">
        <v>0</v>
      </c>
      <c r="DH16" s="29">
        <v>0.13369609798400001</v>
      </c>
      <c r="DI16" s="29">
        <v>0</v>
      </c>
      <c r="DJ16" s="29">
        <v>1.4346877649000001</v>
      </c>
      <c r="DK16" s="29">
        <v>0</v>
      </c>
      <c r="DL16" s="29">
        <v>3.7288798078700003E-2</v>
      </c>
      <c r="DM16" s="29">
        <v>5.7387750794999999</v>
      </c>
      <c r="DN16" s="29">
        <v>0.470654020181</v>
      </c>
      <c r="DO16" s="29">
        <v>0</v>
      </c>
      <c r="DP16" s="29">
        <v>9.6408587002699997E-2</v>
      </c>
      <c r="DQ16" s="29">
        <v>1.3072363239E-4</v>
      </c>
      <c r="DR16" s="29">
        <v>0.62845492833299998</v>
      </c>
      <c r="DS16" s="29">
        <v>3.2858445643900001</v>
      </c>
      <c r="DT16" s="29">
        <v>1.9656779660300001E-2</v>
      </c>
      <c r="DU16" s="29">
        <v>0</v>
      </c>
      <c r="DV16" s="29">
        <v>0</v>
      </c>
      <c r="DW16" s="29">
        <v>1.3792050565</v>
      </c>
      <c r="DX16" s="29">
        <v>2.9952855952499999E-2</v>
      </c>
      <c r="DY16" s="29">
        <v>1.3033854680900001</v>
      </c>
      <c r="DZ16" s="29">
        <v>14.8648938761</v>
      </c>
      <c r="EA16" s="29">
        <v>4.4933981962900001E-2</v>
      </c>
      <c r="EB16" s="29">
        <v>1.44489185195</v>
      </c>
      <c r="ED16" s="37">
        <f t="shared" si="0"/>
        <v>8.0000795069686565E-3</v>
      </c>
      <c r="EE16" s="55">
        <f t="shared" si="1"/>
        <v>4.8450975321440358E-6</v>
      </c>
      <c r="EF16" s="55">
        <f t="shared" si="2"/>
        <v>4.8753432888305588E-7</v>
      </c>
      <c r="EG16" s="55">
        <f t="shared" si="3"/>
        <v>-1.8769299789587198E-6</v>
      </c>
      <c r="EH16" s="55">
        <f t="shared" si="4"/>
        <v>-2.3812184707833137E-5</v>
      </c>
      <c r="EI16" s="55">
        <f t="shared" si="5"/>
        <v>-2.4613368698605832E-5</v>
      </c>
      <c r="EJ16" s="55">
        <f t="shared" si="6"/>
        <v>3.3347498671601953E-6</v>
      </c>
      <c r="EK16" s="55">
        <f t="shared" si="7"/>
        <v>2.5178245164325143E-6</v>
      </c>
      <c r="EL16" s="55">
        <f t="shared" si="8"/>
        <v>1.6853837578397704E-7</v>
      </c>
      <c r="EM16" s="55">
        <f t="shared" si="9"/>
        <v>1.2454708437518829E-5</v>
      </c>
      <c r="EN16" s="55">
        <f t="shared" si="10"/>
        <v>-2.2795581625408386E-5</v>
      </c>
      <c r="EO16" s="55">
        <f t="shared" si="11"/>
        <v>-2.7911798260267069E-5</v>
      </c>
      <c r="EP16" s="55">
        <f t="shared" si="12"/>
        <v>0</v>
      </c>
      <c r="EQ16" s="55">
        <f t="shared" si="13"/>
        <v>0</v>
      </c>
      <c r="ER16" s="55">
        <f t="shared" si="14"/>
        <v>5.6925078077977963E-5</v>
      </c>
      <c r="ES16" s="55">
        <f t="shared" si="15"/>
        <v>0</v>
      </c>
      <c r="ET16" s="55">
        <f t="shared" si="16"/>
        <v>3.0429647010315526E-5</v>
      </c>
      <c r="EU16" s="55">
        <f t="shared" si="17"/>
        <v>-7.6971548169783148E-6</v>
      </c>
      <c r="EV16" s="55">
        <f t="shared" si="18"/>
        <v>1.7913969932176052E-5</v>
      </c>
      <c r="EW16" s="55">
        <f t="shared" si="19"/>
        <v>9.2952871309145873E-7</v>
      </c>
      <c r="EX16" s="55">
        <f t="shared" si="20"/>
        <v>9.1833702247556936E-6</v>
      </c>
      <c r="EY16" s="55">
        <f t="shared" si="21"/>
        <v>0</v>
      </c>
      <c r="EZ16" s="55">
        <f t="shared" si="22"/>
        <v>2.0917055314484245E-5</v>
      </c>
      <c r="FA16" s="55">
        <f t="shared" si="23"/>
        <v>-1.9736270742961708E-6</v>
      </c>
      <c r="FB16" s="55">
        <f t="shared" si="24"/>
        <v>-2.5357456431250507E-5</v>
      </c>
      <c r="FC16" s="55">
        <f t="shared" si="25"/>
        <v>7.8849950347298798E-5</v>
      </c>
      <c r="FD16" s="55">
        <f t="shared" si="26"/>
        <v>-2.5782552586975196E-5</v>
      </c>
      <c r="FE16" s="55">
        <f t="shared" si="27"/>
        <v>-7.4086141012372008E-5</v>
      </c>
      <c r="FF16" s="55">
        <f t="shared" si="28"/>
        <v>2.330202285198758E-5</v>
      </c>
      <c r="FG16" s="55">
        <f t="shared" si="29"/>
        <v>-1.2754110924089199E-5</v>
      </c>
      <c r="FH16" s="55">
        <f t="shared" si="30"/>
        <v>1.1855948683079914E-5</v>
      </c>
      <c r="FI16" s="55">
        <f t="shared" si="31"/>
        <v>1.5207744681445265E-6</v>
      </c>
      <c r="FJ16" s="55">
        <f t="shared" si="32"/>
        <v>1.3799690829086319E-6</v>
      </c>
      <c r="FK16" s="55">
        <f t="shared" si="33"/>
        <v>1.9696984321587613E-5</v>
      </c>
      <c r="FL16" s="55">
        <f t="shared" si="34"/>
        <v>1.0198583025688423E-5</v>
      </c>
      <c r="FM16" s="55">
        <f t="shared" si="35"/>
        <v>-1.4683761362262722E-5</v>
      </c>
      <c r="FN16" s="55"/>
    </row>
    <row r="17" spans="1:170" s="29" customFormat="1" x14ac:dyDescent="0.3">
      <c r="A17" s="27" t="s">
        <v>16</v>
      </c>
      <c r="B17" s="27">
        <v>6.2600163999999996</v>
      </c>
      <c r="C17" s="27">
        <v>1.2371123499999999E-2</v>
      </c>
      <c r="D17" s="27">
        <v>32.374136999999997</v>
      </c>
      <c r="E17" s="27">
        <v>0.82996895000000004</v>
      </c>
      <c r="F17" s="27">
        <v>0.80507002000000005</v>
      </c>
      <c r="G17" s="27">
        <v>1.54751726E-2</v>
      </c>
      <c r="H17" s="27">
        <v>0.36614556999999998</v>
      </c>
      <c r="I17" s="29">
        <v>1.8734606000000001E-2</v>
      </c>
      <c r="J17" s="29">
        <v>8.8254269999999996E-4</v>
      </c>
      <c r="K17" s="29">
        <v>1.9613700000000002E-5</v>
      </c>
      <c r="L17" s="29">
        <v>5.1298426000000001E-3</v>
      </c>
      <c r="O17" s="8">
        <v>3.2933828E-6</v>
      </c>
      <c r="Q17" s="29">
        <v>1.0515399999999999E-5</v>
      </c>
      <c r="R17" s="29">
        <v>3.7722376000000002E-2</v>
      </c>
      <c r="S17" s="8">
        <v>3.0927773999999998E-8</v>
      </c>
      <c r="T17" s="29">
        <v>9.2783199999999996E-5</v>
      </c>
      <c r="U17" s="8">
        <v>1.1660308000000001E-6</v>
      </c>
      <c r="W17" s="29">
        <v>7.767653E-4</v>
      </c>
      <c r="X17" s="29">
        <v>6.1855579999999996E-4</v>
      </c>
      <c r="Y17" s="29">
        <v>8.0689550000000003E-4</v>
      </c>
      <c r="Z17" s="29">
        <v>1.2103436E-3</v>
      </c>
      <c r="AA17" s="29">
        <v>7.3185599999999999E-5</v>
      </c>
      <c r="AB17" s="8">
        <v>3.0927774E-6</v>
      </c>
      <c r="AC17" s="29">
        <v>3.7641300000000002E-5</v>
      </c>
      <c r="AD17" s="8">
        <v>3.8810558999999997E-6</v>
      </c>
      <c r="AE17" s="29">
        <v>7.8175499999999997E-5</v>
      </c>
      <c r="AF17" s="29">
        <v>0.82996895000000004</v>
      </c>
      <c r="AG17" s="29">
        <v>0.80507002000000005</v>
      </c>
      <c r="AH17" s="29">
        <v>5.0430950000000005E-4</v>
      </c>
      <c r="AI17" s="29">
        <v>1.3868519E-3</v>
      </c>
      <c r="AJ17" s="29">
        <v>5.2952589999999996E-4</v>
      </c>
      <c r="AK17" s="27"/>
      <c r="AL17" s="29" t="s">
        <v>16</v>
      </c>
      <c r="AM17" s="29">
        <v>0</v>
      </c>
      <c r="AN17" s="29">
        <v>8.82485972931E-4</v>
      </c>
      <c r="AO17" s="29">
        <v>1.87345616859E-2</v>
      </c>
      <c r="AP17" s="29">
        <v>1.87345616859E-2</v>
      </c>
      <c r="AQ17" s="29">
        <v>0</v>
      </c>
      <c r="AR17" s="8">
        <v>3.33414022498E-6</v>
      </c>
      <c r="AS17" s="8">
        <v>1.6278818543099999E-5</v>
      </c>
      <c r="AT17" s="29">
        <v>5.1286987707399997E-3</v>
      </c>
      <c r="AU17" s="29">
        <v>0</v>
      </c>
      <c r="AV17" s="29">
        <v>0</v>
      </c>
      <c r="AW17" s="29">
        <v>0</v>
      </c>
      <c r="AX17" s="8">
        <v>2.0418530950100002E-6</v>
      </c>
      <c r="AY17" s="8">
        <v>1.25156996643E-6</v>
      </c>
      <c r="AZ17" s="29">
        <v>0</v>
      </c>
      <c r="BA17" s="8">
        <v>2.1031300120699999E-6</v>
      </c>
      <c r="BB17" s="8">
        <v>8.4142098910399997E-6</v>
      </c>
      <c r="BC17" s="29">
        <v>0</v>
      </c>
      <c r="BD17" s="29">
        <v>6.260056284</v>
      </c>
      <c r="BE17" s="29">
        <v>2.4898867375500001E-2</v>
      </c>
      <c r="BF17" s="29">
        <v>0.62086834548600001</v>
      </c>
      <c r="BG17" s="29">
        <v>3.95362853222E-2</v>
      </c>
      <c r="BH17" s="29">
        <v>9.1859047493099996E-4</v>
      </c>
      <c r="BI17" s="29">
        <v>0.14137063553699999</v>
      </c>
      <c r="BJ17" s="29">
        <v>2.3749130552200002E-3</v>
      </c>
      <c r="BK17" s="29">
        <v>4.6765189171400004E-3</v>
      </c>
      <c r="BL17" s="29">
        <v>1.00747863563E-2</v>
      </c>
      <c r="BM17" s="29">
        <v>6.8418615283000004E-3</v>
      </c>
      <c r="BN17" s="29">
        <v>5.0429091789399997E-4</v>
      </c>
      <c r="BO17" s="29">
        <v>0</v>
      </c>
      <c r="BP17" s="29">
        <v>3.7722192854800003E-2</v>
      </c>
      <c r="BQ17" s="29">
        <v>3.7722192854800003E-2</v>
      </c>
      <c r="BR17" s="29">
        <v>1.3868087460100001E-3</v>
      </c>
      <c r="BS17" s="8">
        <v>8.9688672602599999E-9</v>
      </c>
      <c r="BT17" s="8">
        <v>1.7316297663700001E-8</v>
      </c>
      <c r="BU17" s="29">
        <v>0.25899447411499998</v>
      </c>
      <c r="BV17" s="29">
        <v>3.7254081063999999E-3</v>
      </c>
      <c r="BW17" s="29">
        <v>3.00374506633E-3</v>
      </c>
      <c r="BX17" s="29">
        <v>0</v>
      </c>
      <c r="BY17" s="8">
        <v>1.1134454383599999E-5</v>
      </c>
      <c r="BZ17" s="8">
        <v>8.1647569128700005E-5</v>
      </c>
      <c r="CA17" s="8">
        <v>3.8479328913100001E-7</v>
      </c>
      <c r="CB17" s="8">
        <v>7.8135110258699999E-7</v>
      </c>
      <c r="CC17" s="29">
        <v>0</v>
      </c>
      <c r="CD17" s="29">
        <v>7.7677735869500001E-4</v>
      </c>
      <c r="CE17" s="29">
        <v>1.23712181088E-2</v>
      </c>
      <c r="CF17" s="29">
        <v>0</v>
      </c>
      <c r="CG17" s="29">
        <v>3.15465478375E-4</v>
      </c>
      <c r="CH17" s="29">
        <v>3.0307329816999998E-4</v>
      </c>
      <c r="CI17" s="29">
        <v>29.1368320684</v>
      </c>
      <c r="CJ17" s="29">
        <v>2.97840498906</v>
      </c>
      <c r="CK17" s="29">
        <v>32.374231531600003</v>
      </c>
      <c r="CL17" s="29">
        <v>0</v>
      </c>
      <c r="CM17" s="29">
        <v>9.2094416436600008E-3</v>
      </c>
      <c r="CN17" s="8">
        <v>7.3183657743499999E-5</v>
      </c>
      <c r="CO17" s="8">
        <v>3.0922158986299999E-6</v>
      </c>
      <c r="CP17" s="8">
        <v>3.7644450029500001E-5</v>
      </c>
      <c r="CQ17" s="8">
        <v>3.8811873873600003E-6</v>
      </c>
      <c r="CR17" s="29">
        <v>0</v>
      </c>
      <c r="CS17" s="8">
        <v>7.8181138356599997E-5</v>
      </c>
      <c r="CT17" s="29">
        <v>0</v>
      </c>
      <c r="CU17" s="29">
        <v>0.16820090185</v>
      </c>
      <c r="CV17" s="29">
        <v>4.6937394247000003E-4</v>
      </c>
      <c r="CW17" s="29">
        <v>1.65041309105E-4</v>
      </c>
      <c r="CX17" s="29">
        <v>0.62086834548600001</v>
      </c>
      <c r="CY17" s="29">
        <v>2.1092858678200001E-4</v>
      </c>
      <c r="CZ17" s="29">
        <v>0</v>
      </c>
      <c r="DA17" s="8">
        <v>4.6394230504300002E-9</v>
      </c>
      <c r="DB17" s="8">
        <v>3.05950054289E-5</v>
      </c>
      <c r="DC17" s="29">
        <v>0.82994655296300002</v>
      </c>
      <c r="DD17" s="29">
        <v>0.80504768558700002</v>
      </c>
      <c r="DE17" s="29">
        <v>2.4898867375500001E-2</v>
      </c>
      <c r="DF17" s="29">
        <v>0</v>
      </c>
      <c r="DG17" s="29">
        <v>0</v>
      </c>
      <c r="DH17" s="29">
        <v>3.2935437645000001E-3</v>
      </c>
      <c r="DI17" s="29">
        <v>0</v>
      </c>
      <c r="DJ17" s="29">
        <v>3.5342497946900003E-2</v>
      </c>
      <c r="DK17" s="29">
        <v>0</v>
      </c>
      <c r="DL17" s="29">
        <v>9.1859047493099996E-4</v>
      </c>
      <c r="DM17" s="29">
        <v>0.14137063553699999</v>
      </c>
      <c r="DN17" s="29">
        <v>1.1391970969500001E-2</v>
      </c>
      <c r="DO17" s="29">
        <v>0</v>
      </c>
      <c r="DP17" s="29">
        <v>2.3749130552200002E-3</v>
      </c>
      <c r="DQ17" s="8">
        <v>3.22047818251E-6</v>
      </c>
      <c r="DR17" s="29">
        <v>1.54741958917E-2</v>
      </c>
      <c r="DS17" s="29">
        <v>7.9537167900299993E-2</v>
      </c>
      <c r="DT17" s="29">
        <v>5.2954181974999999E-4</v>
      </c>
      <c r="DU17" s="29">
        <v>0</v>
      </c>
      <c r="DV17" s="29">
        <v>0</v>
      </c>
      <c r="DW17" s="29">
        <v>3.3387368765000001E-2</v>
      </c>
      <c r="DX17" s="29">
        <v>8.07004858771E-4</v>
      </c>
      <c r="DY17" s="29">
        <v>3.1549970171499998E-2</v>
      </c>
      <c r="DZ17" s="29">
        <v>0.36614386260800003</v>
      </c>
      <c r="EA17" s="29">
        <v>1.21053740582E-3</v>
      </c>
      <c r="EB17" s="29">
        <v>3.4977013223600001E-2</v>
      </c>
      <c r="ED17" s="37">
        <f t="shared" si="0"/>
        <v>8.0000192085547834E-3</v>
      </c>
      <c r="EE17" s="55">
        <f t="shared" si="1"/>
        <v>6.3712293150596428E-6</v>
      </c>
      <c r="EF17" s="55">
        <f t="shared" si="2"/>
        <v>7.6475511703383701E-6</v>
      </c>
      <c r="EG17" s="55">
        <f t="shared" si="3"/>
        <v>2.9199728167459591E-6</v>
      </c>
      <c r="EH17" s="55">
        <f t="shared" si="4"/>
        <v>-2.6985391441476804E-5</v>
      </c>
      <c r="EI17" s="55">
        <f t="shared" si="5"/>
        <v>-2.7742199367995098E-5</v>
      </c>
      <c r="EJ17" s="55">
        <f t="shared" si="6"/>
        <v>-6.3114533533538983E-5</v>
      </c>
      <c r="EK17" s="55">
        <f t="shared" si="7"/>
        <v>-4.6631507789373466E-6</v>
      </c>
      <c r="EL17" s="55">
        <f t="shared" si="8"/>
        <v>-2.365360659338587E-6</v>
      </c>
      <c r="EM17" s="55">
        <f t="shared" si="9"/>
        <v>-6.427685481956178E-5</v>
      </c>
      <c r="EN17" s="55">
        <f t="shared" si="10"/>
        <v>-3.7791539587286037E-5</v>
      </c>
      <c r="EO17" s="55">
        <f t="shared" si="11"/>
        <v>-2.2297550805952646E-4</v>
      </c>
      <c r="EP17" s="55">
        <f t="shared" si="12"/>
        <v>0</v>
      </c>
      <c r="EQ17" s="55">
        <f t="shared" si="13"/>
        <v>0</v>
      </c>
      <c r="ER17" s="55">
        <f t="shared" si="14"/>
        <v>1.2224949981516197E-5</v>
      </c>
      <c r="ES17" s="55">
        <f t="shared" si="15"/>
        <v>0</v>
      </c>
      <c r="ET17" s="55">
        <f t="shared" si="16"/>
        <v>1.8448210339124516E-4</v>
      </c>
      <c r="EU17" s="55">
        <f t="shared" si="17"/>
        <v>-4.8550812387501767E-6</v>
      </c>
      <c r="EV17" s="55">
        <f t="shared" si="18"/>
        <v>-1.0301503140827317E-4</v>
      </c>
      <c r="EW17" s="55">
        <f t="shared" si="19"/>
        <v>-1.2679964691727771E-5</v>
      </c>
      <c r="EX17" s="55">
        <f t="shared" si="20"/>
        <v>9.7417424994302438E-5</v>
      </c>
      <c r="EY17" s="55">
        <f t="shared" si="21"/>
        <v>0</v>
      </c>
      <c r="EZ17" s="55">
        <f t="shared" si="22"/>
        <v>1.5524245225686937E-5</v>
      </c>
      <c r="FA17" s="55">
        <f t="shared" si="23"/>
        <v>-2.7521292339234261E-5</v>
      </c>
      <c r="FB17" s="55">
        <f t="shared" si="24"/>
        <v>1.3553027746465035E-4</v>
      </c>
      <c r="FC17" s="55">
        <f t="shared" si="25"/>
        <v>1.6012462907229934E-4</v>
      </c>
      <c r="FD17" s="55">
        <f t="shared" si="26"/>
        <v>-2.6538779486675821E-5</v>
      </c>
      <c r="FE17" s="55">
        <f t="shared" si="27"/>
        <v>-1.8155246801794715E-4</v>
      </c>
      <c r="FF17" s="55">
        <f t="shared" si="28"/>
        <v>8.3685459853922244E-5</v>
      </c>
      <c r="FG17" s="55">
        <f t="shared" si="29"/>
        <v>3.3879274967575739E-5</v>
      </c>
      <c r="FH17" s="55">
        <f t="shared" si="30"/>
        <v>7.2124343304480265E-5</v>
      </c>
      <c r="FI17" s="55">
        <f t="shared" si="31"/>
        <v>-1.5816846510362366E-6</v>
      </c>
      <c r="FJ17" s="55">
        <f t="shared" si="32"/>
        <v>-1.5528148086069858E-6</v>
      </c>
      <c r="FK17" s="55">
        <f t="shared" si="33"/>
        <v>-3.6846630888529758E-5</v>
      </c>
      <c r="FL17" s="55">
        <f t="shared" si="34"/>
        <v>-3.1116509268165512E-5</v>
      </c>
      <c r="FM17" s="55">
        <f t="shared" si="35"/>
        <v>3.0064157390659244E-5</v>
      </c>
      <c r="FN17" s="55"/>
    </row>
    <row r="18" spans="1:170" s="29" customFormat="1" x14ac:dyDescent="0.3">
      <c r="A18" s="27" t="s">
        <v>17</v>
      </c>
      <c r="B18" s="27">
        <v>2669.4387815</v>
      </c>
      <c r="C18" s="27">
        <v>6.9722407149999999</v>
      </c>
      <c r="D18" s="27">
        <v>13802.327547000001</v>
      </c>
      <c r="E18" s="27">
        <v>354.31342625000002</v>
      </c>
      <c r="F18" s="27">
        <v>343.68417655000002</v>
      </c>
      <c r="G18" s="27">
        <v>6.6091083571000002</v>
      </c>
      <c r="H18" s="27">
        <v>156.32536171000001</v>
      </c>
      <c r="I18" s="29">
        <v>7.3058771420999999</v>
      </c>
      <c r="J18" s="29">
        <v>0.34416232699999999</v>
      </c>
      <c r="K18" s="29">
        <v>1.04868644E-2</v>
      </c>
      <c r="L18" s="29">
        <v>2.0004683829999999</v>
      </c>
      <c r="O18" s="29">
        <v>1.7982588999999999E-3</v>
      </c>
      <c r="Q18" s="29">
        <v>5.9263991000000002E-3</v>
      </c>
      <c r="R18" s="29">
        <v>14.710487145</v>
      </c>
      <c r="S18" s="29">
        <v>1.7430599999999999E-5</v>
      </c>
      <c r="T18" s="29">
        <v>5.2291771299999998E-2</v>
      </c>
      <c r="U18" s="29">
        <v>4.5465769999999999E-4</v>
      </c>
      <c r="W18" s="29">
        <v>0.30287552849999999</v>
      </c>
      <c r="X18" s="29">
        <v>0.3486117353</v>
      </c>
      <c r="Y18" s="29">
        <v>0.31466286650000003</v>
      </c>
      <c r="Z18" s="29">
        <v>0.47199419279999999</v>
      </c>
      <c r="AA18" s="29">
        <v>2.8536453100000001E-2</v>
      </c>
      <c r="AB18" s="29">
        <v>1.7430593E-3</v>
      </c>
      <c r="AC18" s="29">
        <v>1.7362704199999999E-2</v>
      </c>
      <c r="AD18" s="29">
        <v>1.5132965000000001E-3</v>
      </c>
      <c r="AE18" s="29">
        <v>3.0482115600000002E-2</v>
      </c>
      <c r="AF18" s="29">
        <v>354.31342625000002</v>
      </c>
      <c r="AG18" s="29">
        <v>343.68417655000002</v>
      </c>
      <c r="AH18" s="29">
        <v>0.19666423860000001</v>
      </c>
      <c r="AI18" s="29">
        <v>0.54082682689999995</v>
      </c>
      <c r="AJ18" s="29">
        <v>0.20649744040000001</v>
      </c>
      <c r="AK18" s="27"/>
      <c r="AL18" s="29" t="s">
        <v>17</v>
      </c>
      <c r="AM18" s="29">
        <v>0</v>
      </c>
      <c r="AN18" s="29">
        <v>0.34416157649000001</v>
      </c>
      <c r="AO18" s="29">
        <v>7.3058573553999997</v>
      </c>
      <c r="AP18" s="29">
        <v>7.3058573553999997</v>
      </c>
      <c r="AQ18" s="29">
        <v>0</v>
      </c>
      <c r="AR18" s="29">
        <v>1.7828188873399999E-3</v>
      </c>
      <c r="AS18" s="29">
        <v>8.7041337418200006E-3</v>
      </c>
      <c r="AT18" s="29">
        <v>2.0004589899399998</v>
      </c>
      <c r="AU18" s="29">
        <v>0</v>
      </c>
      <c r="AV18" s="29">
        <v>0</v>
      </c>
      <c r="AW18" s="29">
        <v>0</v>
      </c>
      <c r="AX18" s="29">
        <v>1.1148931278200001E-3</v>
      </c>
      <c r="AY18" s="29">
        <v>6.8338328139099999E-4</v>
      </c>
      <c r="AZ18" s="29">
        <v>0</v>
      </c>
      <c r="BA18" s="29">
        <v>1.18531463204E-3</v>
      </c>
      <c r="BB18" s="29">
        <v>4.7411221819200003E-3</v>
      </c>
      <c r="BC18" s="29">
        <v>0</v>
      </c>
      <c r="BD18" s="29">
        <v>2669.4381421399999</v>
      </c>
      <c r="BE18" s="29">
        <v>10.629244461200001</v>
      </c>
      <c r="BF18" s="29">
        <v>265.04921656800002</v>
      </c>
      <c r="BG18" s="29">
        <v>16.877977297600001</v>
      </c>
      <c r="BH18" s="29">
        <v>0.392143257282</v>
      </c>
      <c r="BI18" s="29">
        <v>60.350835412199999</v>
      </c>
      <c r="BJ18" s="29">
        <v>1.0138674377300001</v>
      </c>
      <c r="BK18" s="29">
        <v>2.03204375321</v>
      </c>
      <c r="BL18" s="29">
        <v>4.3777741314599998</v>
      </c>
      <c r="BM18" s="29">
        <v>2.9730339808599999</v>
      </c>
      <c r="BN18" s="29">
        <v>0.19666944424400001</v>
      </c>
      <c r="BO18" s="29">
        <v>0</v>
      </c>
      <c r="BP18" s="29">
        <v>14.710575689400001</v>
      </c>
      <c r="BQ18" s="29">
        <v>14.710575689400001</v>
      </c>
      <c r="BR18" s="29">
        <v>0.540824802996</v>
      </c>
      <c r="BS18" s="8">
        <v>5.0548626593299996E-6</v>
      </c>
      <c r="BT18" s="8">
        <v>9.7610442876400008E-6</v>
      </c>
      <c r="BU18" s="29">
        <v>110.41820717</v>
      </c>
      <c r="BV18" s="29">
        <v>1.61831461148</v>
      </c>
      <c r="BW18" s="29">
        <v>1.30521124254</v>
      </c>
      <c r="BX18" s="29">
        <v>0</v>
      </c>
      <c r="BY18" s="29">
        <v>6.2749413195900003E-3</v>
      </c>
      <c r="BZ18" s="29">
        <v>4.60166168243E-2</v>
      </c>
      <c r="CA18" s="29">
        <v>1.5003673701100001E-4</v>
      </c>
      <c r="CB18" s="29">
        <v>3.04616816242E-4</v>
      </c>
      <c r="CC18" s="29">
        <v>0</v>
      </c>
      <c r="CD18" s="29">
        <v>0.30287883001999999</v>
      </c>
      <c r="CE18" s="29">
        <v>6.9722375999599997</v>
      </c>
      <c r="CF18" s="29">
        <v>0</v>
      </c>
      <c r="CG18" s="29">
        <v>0.177792468875</v>
      </c>
      <c r="CH18" s="29">
        <v>0.17081962537000001</v>
      </c>
      <c r="CI18" s="29">
        <v>12422.090935599999</v>
      </c>
      <c r="CJ18" s="29">
        <v>1269.8113526899999</v>
      </c>
      <c r="CK18" s="29">
        <v>13802.3204955</v>
      </c>
      <c r="CL18" s="29">
        <v>0</v>
      </c>
      <c r="CM18" s="29">
        <v>4.00179520998</v>
      </c>
      <c r="CN18" s="29">
        <v>2.8535715495099999E-2</v>
      </c>
      <c r="CO18" s="29">
        <v>1.74299560286E-3</v>
      </c>
      <c r="CP18" s="29">
        <v>1.73623908121E-2</v>
      </c>
      <c r="CQ18" s="29">
        <v>1.51326149903E-3</v>
      </c>
      <c r="CR18" s="29">
        <v>0</v>
      </c>
      <c r="CS18" s="29">
        <v>3.04822273487E-2</v>
      </c>
      <c r="CT18" s="29">
        <v>0</v>
      </c>
      <c r="CU18" s="29">
        <v>73.091372763199999</v>
      </c>
      <c r="CV18" s="29">
        <v>0.20036735283099999</v>
      </c>
      <c r="CW18" s="29">
        <v>7.0455381118499999E-2</v>
      </c>
      <c r="CX18" s="29">
        <v>265.04921656800002</v>
      </c>
      <c r="CY18" s="29">
        <v>9.0044695413599996E-2</v>
      </c>
      <c r="CZ18" s="29">
        <v>0</v>
      </c>
      <c r="DA18" s="8">
        <v>2.6145669938600001E-6</v>
      </c>
      <c r="DB18" s="29">
        <v>1.30599448606E-2</v>
      </c>
      <c r="DC18" s="29">
        <v>354.30435328099998</v>
      </c>
      <c r="DD18" s="29">
        <v>343.67510881999999</v>
      </c>
      <c r="DE18" s="29">
        <v>10.629244461200001</v>
      </c>
      <c r="DF18" s="29">
        <v>0</v>
      </c>
      <c r="DG18" s="29">
        <v>0</v>
      </c>
      <c r="DH18" s="29">
        <v>1.40600244292</v>
      </c>
      <c r="DI18" s="29">
        <v>0</v>
      </c>
      <c r="DJ18" s="29">
        <v>15.0877416243</v>
      </c>
      <c r="DK18" s="29">
        <v>0</v>
      </c>
      <c r="DL18" s="29">
        <v>0.392143257282</v>
      </c>
      <c r="DM18" s="29">
        <v>60.350835412199999</v>
      </c>
      <c r="DN18" s="29">
        <v>4.9506354375499999</v>
      </c>
      <c r="DO18" s="29">
        <v>0</v>
      </c>
      <c r="DP18" s="29">
        <v>1.0138674377300001</v>
      </c>
      <c r="DQ18" s="29">
        <v>1.3747026888099999E-3</v>
      </c>
      <c r="DR18" s="29">
        <v>6.60913682207</v>
      </c>
      <c r="DS18" s="29">
        <v>34.562752570400001</v>
      </c>
      <c r="DT18" s="29">
        <v>0.20649153599699999</v>
      </c>
      <c r="DU18" s="29">
        <v>0</v>
      </c>
      <c r="DV18" s="29">
        <v>0</v>
      </c>
      <c r="DW18" s="29">
        <v>14.5072029704</v>
      </c>
      <c r="DX18" s="29">
        <v>0.31466619859400002</v>
      </c>
      <c r="DY18" s="29">
        <v>13.709718558800001</v>
      </c>
      <c r="DZ18" s="29">
        <v>156.32536049300001</v>
      </c>
      <c r="EA18" s="29">
        <v>0.47199635620699998</v>
      </c>
      <c r="EB18" s="29">
        <v>15.198267444600001</v>
      </c>
      <c r="ED18" s="37">
        <f t="shared" si="0"/>
        <v>7.9999741497090923E-3</v>
      </c>
      <c r="EE18" s="55">
        <f t="shared" si="1"/>
        <v>-2.3951101803912672E-7</v>
      </c>
      <c r="EF18" s="55">
        <f t="shared" si="2"/>
        <v>-4.4677746043193284E-7</v>
      </c>
      <c r="EG18" s="55">
        <f t="shared" si="3"/>
        <v>-5.1089209241404078E-7</v>
      </c>
      <c r="EH18" s="55">
        <f t="shared" si="4"/>
        <v>-2.5607183718865337E-5</v>
      </c>
      <c r="EI18" s="55">
        <f t="shared" si="5"/>
        <v>-2.6383903067784647E-5</v>
      </c>
      <c r="EJ18" s="55">
        <f t="shared" si="6"/>
        <v>4.306930445341209E-6</v>
      </c>
      <c r="EK18" s="55">
        <f t="shared" si="7"/>
        <v>-7.7850451869059173E-9</v>
      </c>
      <c r="EL18" s="55">
        <f t="shared" si="8"/>
        <v>-2.7083264083686174E-6</v>
      </c>
      <c r="EM18" s="55">
        <f t="shared" si="9"/>
        <v>-2.1806860922941679E-6</v>
      </c>
      <c r="EN18" s="55">
        <f t="shared" si="10"/>
        <v>8.4133022641660118E-6</v>
      </c>
      <c r="EO18" s="55">
        <f t="shared" si="11"/>
        <v>-4.6954303701330492E-6</v>
      </c>
      <c r="EP18" s="55">
        <f t="shared" si="12"/>
        <v>0</v>
      </c>
      <c r="EQ18" s="55">
        <f t="shared" si="13"/>
        <v>0</v>
      </c>
      <c r="ER18" s="55">
        <f t="shared" si="14"/>
        <v>9.7367575937653835E-6</v>
      </c>
      <c r="ES18" s="55">
        <f t="shared" si="15"/>
        <v>0</v>
      </c>
      <c r="ET18" s="55">
        <f t="shared" si="16"/>
        <v>6.3637226186980833E-6</v>
      </c>
      <c r="EU18" s="55">
        <f t="shared" si="17"/>
        <v>6.0191344533818899E-6</v>
      </c>
      <c r="EV18" s="55">
        <f t="shared" si="18"/>
        <v>-7.2320614321652058E-6</v>
      </c>
      <c r="EW18" s="55">
        <f t="shared" si="19"/>
        <v>-4.0762839869384096E-6</v>
      </c>
      <c r="EX18" s="55">
        <f t="shared" si="20"/>
        <v>-9.1205911611682292E-6</v>
      </c>
      <c r="EY18" s="55">
        <f t="shared" si="21"/>
        <v>0</v>
      </c>
      <c r="EZ18" s="55">
        <f t="shared" si="22"/>
        <v>1.090058353789588E-5</v>
      </c>
      <c r="FA18" s="55">
        <f t="shared" si="23"/>
        <v>1.0296411843160822E-6</v>
      </c>
      <c r="FB18" s="55">
        <f t="shared" si="24"/>
        <v>1.058940966584314E-5</v>
      </c>
      <c r="FC18" s="55">
        <f t="shared" si="25"/>
        <v>4.583545799906582E-6</v>
      </c>
      <c r="FD18" s="55">
        <f t="shared" si="26"/>
        <v>-2.5847812880510715E-5</v>
      </c>
      <c r="FE18" s="55">
        <f t="shared" si="27"/>
        <v>-3.6543300620948916E-5</v>
      </c>
      <c r="FF18" s="55">
        <f t="shared" si="28"/>
        <v>-1.8049486784358712E-5</v>
      </c>
      <c r="FG18" s="55">
        <f t="shared" si="29"/>
        <v>-2.3128957213692671E-5</v>
      </c>
      <c r="FH18" s="55">
        <f t="shared" si="30"/>
        <v>3.6660414737875815E-6</v>
      </c>
      <c r="FI18" s="55">
        <f t="shared" si="31"/>
        <v>-4.0025575504122644E-7</v>
      </c>
      <c r="FJ18" s="55">
        <f t="shared" si="32"/>
        <v>-3.9739155095855786E-7</v>
      </c>
      <c r="FK18" s="55">
        <f t="shared" si="33"/>
        <v>2.6469703068834102E-5</v>
      </c>
      <c r="FL18" s="55">
        <f t="shared" si="34"/>
        <v>-3.7422403980014515E-6</v>
      </c>
      <c r="FM18" s="55">
        <f t="shared" si="35"/>
        <v>-2.8593105021476388E-5</v>
      </c>
      <c r="FN18" s="55"/>
    </row>
    <row r="19" spans="1:170" x14ac:dyDescent="0.3">
      <c r="A19" s="27" t="s">
        <v>18</v>
      </c>
      <c r="B19" s="27">
        <v>7270.1546718999998</v>
      </c>
      <c r="C19" s="27">
        <v>18.116010572</v>
      </c>
      <c r="D19" s="27">
        <v>44367.309356999998</v>
      </c>
      <c r="E19" s="27">
        <v>1236.2021209</v>
      </c>
      <c r="F19" s="27">
        <v>1179.9624362</v>
      </c>
      <c r="G19" s="27">
        <v>3677.1946185000002</v>
      </c>
      <c r="H19" s="27">
        <v>963.34735303000002</v>
      </c>
      <c r="I19" s="29">
        <v>16.493548844999999</v>
      </c>
      <c r="J19" s="29">
        <v>0.77033246420000001</v>
      </c>
      <c r="K19" s="29">
        <v>0.12863347650000001</v>
      </c>
      <c r="L19" s="29">
        <v>4.4836428781000004</v>
      </c>
      <c r="M19" s="29">
        <v>2.4689599999999998E-4</v>
      </c>
      <c r="O19" s="29">
        <v>1.2110278E-2</v>
      </c>
      <c r="Q19" s="29">
        <v>5.94781609E-2</v>
      </c>
      <c r="R19" s="29">
        <v>33.892429436</v>
      </c>
      <c r="S19" s="29">
        <v>3.7968639999999998E-4</v>
      </c>
      <c r="T19" s="29">
        <v>0.1302049089</v>
      </c>
      <c r="U19" s="29">
        <v>2.6921158899999999E-2</v>
      </c>
      <c r="W19" s="29">
        <v>0.68135439939999998</v>
      </c>
      <c r="X19" s="29">
        <v>4.5611428568000001</v>
      </c>
      <c r="Y19" s="29">
        <v>0.70430418979999998</v>
      </c>
      <c r="Z19" s="29">
        <v>1.0564561255</v>
      </c>
      <c r="AA19" s="29">
        <v>6.4194886399999998E-2</v>
      </c>
      <c r="AB19" s="29">
        <v>4.3400938E-3</v>
      </c>
      <c r="AC19" s="29">
        <v>4.1153347399999998E-2</v>
      </c>
      <c r="AD19" s="29">
        <v>3.4042860999999999E-3</v>
      </c>
      <c r="AE19" s="29">
        <v>6.8571971300000006E-2</v>
      </c>
      <c r="AF19" s="29">
        <v>1236.2021209</v>
      </c>
      <c r="AG19" s="29">
        <v>1179.9624362</v>
      </c>
      <c r="AH19" s="29">
        <v>0.44019003140000001</v>
      </c>
      <c r="AI19" s="29">
        <v>1.2105227488999999</v>
      </c>
      <c r="AJ19" s="29">
        <v>0.46219959119999998</v>
      </c>
      <c r="AK19" s="27"/>
      <c r="AL19" s="29" t="s">
        <v>18</v>
      </c>
      <c r="AM19" s="29">
        <v>0</v>
      </c>
      <c r="AN19" s="29">
        <v>0.77033435383100002</v>
      </c>
      <c r="AO19" s="29">
        <v>16.493558630599999</v>
      </c>
      <c r="AP19" s="29">
        <v>16.493558630599999</v>
      </c>
      <c r="AQ19" s="29">
        <v>0</v>
      </c>
      <c r="AR19" s="29">
        <v>2.1867695295999998E-2</v>
      </c>
      <c r="AS19" s="29">
        <v>0.106765771573</v>
      </c>
      <c r="AT19" s="29">
        <v>4.4836235451400004</v>
      </c>
      <c r="AU19" s="29">
        <v>1.5060617575199999E-4</v>
      </c>
      <c r="AV19" s="8">
        <v>9.6290546966700002E-5</v>
      </c>
      <c r="AW19" s="29">
        <v>0</v>
      </c>
      <c r="AX19" s="29">
        <v>7.5083848978599998E-3</v>
      </c>
      <c r="AY19" s="29">
        <v>4.6018964647900002E-3</v>
      </c>
      <c r="AZ19" s="29">
        <v>0</v>
      </c>
      <c r="BA19" s="29">
        <v>1.18956233141E-2</v>
      </c>
      <c r="BB19" s="29">
        <v>4.7582546401099997E-2</v>
      </c>
      <c r="BC19" s="29">
        <v>0</v>
      </c>
      <c r="BD19" s="29">
        <v>7270.1461068099998</v>
      </c>
      <c r="BE19" s="29">
        <v>56.239668944100004</v>
      </c>
      <c r="BF19" s="29">
        <v>588.40009478599995</v>
      </c>
      <c r="BG19" s="29">
        <v>248.11667313800001</v>
      </c>
      <c r="BH19" s="29">
        <v>0.86744139372999995</v>
      </c>
      <c r="BI19" s="29">
        <v>180.71719026900001</v>
      </c>
      <c r="BJ19" s="29">
        <v>161.86077076399999</v>
      </c>
      <c r="BK19" s="29">
        <v>13.9742090246</v>
      </c>
      <c r="BL19" s="29">
        <v>30.105797248799998</v>
      </c>
      <c r="BM19" s="29">
        <v>20.445448673800001</v>
      </c>
      <c r="BN19" s="29">
        <v>0.44019505656300001</v>
      </c>
      <c r="BO19" s="29">
        <v>0</v>
      </c>
      <c r="BP19" s="29">
        <v>33.8924603432</v>
      </c>
      <c r="BQ19" s="29">
        <v>33.8924603432</v>
      </c>
      <c r="BR19" s="29">
        <v>1.2105199986899999</v>
      </c>
      <c r="BS19" s="29">
        <v>1.10107537204E-4</v>
      </c>
      <c r="BT19" s="29">
        <v>2.12623772283E-4</v>
      </c>
      <c r="BU19" s="29">
        <v>354.93837708699999</v>
      </c>
      <c r="BV19" s="29">
        <v>11.129094502399999</v>
      </c>
      <c r="BW19" s="29">
        <v>8.97582723829</v>
      </c>
      <c r="BX19" s="29">
        <v>0</v>
      </c>
      <c r="BY19" s="29">
        <v>1.5624634763699999E-2</v>
      </c>
      <c r="BZ19" s="29">
        <v>0.114580595816</v>
      </c>
      <c r="CA19" s="29">
        <v>8.8839258161500009E-3</v>
      </c>
      <c r="CB19" s="29">
        <v>1.8037170072200001E-2</v>
      </c>
      <c r="CC19" s="29">
        <v>0</v>
      </c>
      <c r="CD19" s="29">
        <v>0.68135218746000004</v>
      </c>
      <c r="CE19" s="29">
        <v>18.115967149900001</v>
      </c>
      <c r="CF19" s="29">
        <v>0</v>
      </c>
      <c r="CG19" s="29">
        <v>2.32617444624</v>
      </c>
      <c r="CH19" s="29">
        <v>2.2349653800599998</v>
      </c>
      <c r="CI19" s="29">
        <v>39930.558258899997</v>
      </c>
      <c r="CJ19" s="29">
        <v>4081.7867618</v>
      </c>
      <c r="CK19" s="29">
        <v>44367.283397799998</v>
      </c>
      <c r="CL19" s="29">
        <v>0</v>
      </c>
      <c r="CM19" s="29">
        <v>27.520137507800001</v>
      </c>
      <c r="CN19" s="29">
        <v>6.4193660571700006E-2</v>
      </c>
      <c r="CO19" s="29">
        <v>4.3400032634E-3</v>
      </c>
      <c r="CP19" s="29">
        <v>4.1153454119600003E-2</v>
      </c>
      <c r="CQ19" s="29">
        <v>3.40430758762E-3</v>
      </c>
      <c r="CR19" s="29">
        <v>0</v>
      </c>
      <c r="CS19" s="29">
        <v>6.8571413953499999E-2</v>
      </c>
      <c r="CT19" s="29">
        <v>3.2386645273000001</v>
      </c>
      <c r="CU19" s="29">
        <v>502.64601144099998</v>
      </c>
      <c r="CV19" s="29">
        <v>1.53079380398</v>
      </c>
      <c r="CW19" s="29">
        <v>0.15585128082499999</v>
      </c>
      <c r="CX19" s="29">
        <v>588.40009798300002</v>
      </c>
      <c r="CY19" s="29">
        <v>2.4095397209199998</v>
      </c>
      <c r="CZ19" s="29">
        <v>155.29501917600001</v>
      </c>
      <c r="DA19" s="8">
        <v>5.6951630820900003E-5</v>
      </c>
      <c r="DB19" s="29">
        <v>2.8889440119E-2</v>
      </c>
      <c r="DC19" s="29">
        <v>1236.1841367300001</v>
      </c>
      <c r="DD19" s="29">
        <v>1179.94441398</v>
      </c>
      <c r="DE19" s="29">
        <v>56.239722747899997</v>
      </c>
      <c r="DF19" s="29">
        <v>1.3352442337599999</v>
      </c>
      <c r="DG19" s="29">
        <v>0</v>
      </c>
      <c r="DH19" s="29">
        <v>31.818821523099999</v>
      </c>
      <c r="DI19" s="29">
        <v>0</v>
      </c>
      <c r="DJ19" s="29">
        <v>52.262056339300003</v>
      </c>
      <c r="DK19" s="29">
        <v>0</v>
      </c>
      <c r="DL19" s="29">
        <v>0.86744139372999995</v>
      </c>
      <c r="DM19" s="29">
        <v>180.71719026900001</v>
      </c>
      <c r="DN19" s="29">
        <v>34.045204320800003</v>
      </c>
      <c r="DO19" s="29">
        <v>0</v>
      </c>
      <c r="DP19" s="29">
        <v>161.860777488</v>
      </c>
      <c r="DQ19" s="29">
        <v>2.40267998544E-2</v>
      </c>
      <c r="DR19" s="29">
        <v>3677.19116695</v>
      </c>
      <c r="DS19" s="29">
        <v>237.686352701</v>
      </c>
      <c r="DT19" s="29">
        <v>0.46220136953500002</v>
      </c>
      <c r="DU19" s="29">
        <v>0</v>
      </c>
      <c r="DV19" s="29">
        <v>0</v>
      </c>
      <c r="DW19" s="29">
        <v>99.765298314099994</v>
      </c>
      <c r="DX19" s="29">
        <v>0.70430649299000003</v>
      </c>
      <c r="DY19" s="29">
        <v>94.280863565299995</v>
      </c>
      <c r="DZ19" s="29">
        <v>963.34709474800002</v>
      </c>
      <c r="EA19" s="29">
        <v>1.0564564359499999</v>
      </c>
      <c r="EB19" s="29">
        <v>104.517242795</v>
      </c>
      <c r="ED19" s="37">
        <f t="shared" si="0"/>
        <v>8.0000024771541452E-3</v>
      </c>
      <c r="EE19" s="55">
        <f t="shared" si="1"/>
        <v>-1.1781166132754268E-6</v>
      </c>
      <c r="EF19" s="55">
        <f t="shared" si="2"/>
        <v>-2.3968908511404667E-6</v>
      </c>
      <c r="EG19" s="55">
        <f t="shared" si="3"/>
        <v>-5.8509745973856552E-7</v>
      </c>
      <c r="EH19" s="55">
        <f t="shared" si="4"/>
        <v>-1.4547920356883202E-5</v>
      </c>
      <c r="EI19" s="55">
        <f t="shared" si="5"/>
        <v>-1.5273554010719371E-5</v>
      </c>
      <c r="EJ19" s="55">
        <f t="shared" si="6"/>
        <v>-9.3863674845258781E-7</v>
      </c>
      <c r="EK19" s="55">
        <f t="shared" si="7"/>
        <v>-2.6810890089847497E-7</v>
      </c>
      <c r="EL19" s="55">
        <f t="shared" si="8"/>
        <v>5.9329863400574036E-7</v>
      </c>
      <c r="EM19" s="55">
        <f t="shared" si="9"/>
        <v>2.4530070947607916E-6</v>
      </c>
      <c r="EN19" s="55">
        <f t="shared" si="10"/>
        <v>-7.4871645076870284E-8</v>
      </c>
      <c r="EO19" s="55">
        <f t="shared" si="11"/>
        <v>-4.3118866791191748E-6</v>
      </c>
      <c r="EP19" s="55">
        <f t="shared" si="12"/>
        <v>2.9272191531828448E-6</v>
      </c>
      <c r="EQ19" s="55">
        <f t="shared" si="13"/>
        <v>0</v>
      </c>
      <c r="ER19" s="55">
        <f t="shared" si="14"/>
        <v>2.7766910061544296E-7</v>
      </c>
      <c r="ES19" s="55">
        <f t="shared" si="15"/>
        <v>0</v>
      </c>
      <c r="ET19" s="55">
        <f t="shared" si="16"/>
        <v>1.4820902092775719E-7</v>
      </c>
      <c r="EU19" s="55">
        <f t="shared" si="17"/>
        <v>9.1192046464778382E-7</v>
      </c>
      <c r="EV19" s="55">
        <f t="shared" si="18"/>
        <v>-9.1119726701436266E-6</v>
      </c>
      <c r="EW19" s="55">
        <f t="shared" si="19"/>
        <v>2.4705650709019366E-6</v>
      </c>
      <c r="EX19" s="55">
        <f t="shared" si="20"/>
        <v>-2.3405994604119357E-6</v>
      </c>
      <c r="EY19" s="55">
        <f t="shared" si="21"/>
        <v>0</v>
      </c>
      <c r="EZ19" s="55">
        <f t="shared" si="22"/>
        <v>-3.2463869050948988E-6</v>
      </c>
      <c r="FA19" s="55">
        <f t="shared" si="23"/>
        <v>-6.6441681293984155E-7</v>
      </c>
      <c r="FB19" s="55">
        <f t="shared" si="24"/>
        <v>3.2701637068303637E-6</v>
      </c>
      <c r="FC19" s="55">
        <f t="shared" si="25"/>
        <v>2.9385981342352867E-7</v>
      </c>
      <c r="FD19" s="55">
        <f t="shared" si="26"/>
        <v>-1.9095419724765288E-5</v>
      </c>
      <c r="FE19" s="55">
        <f t="shared" si="27"/>
        <v>-2.0860516885605142E-5</v>
      </c>
      <c r="FF19" s="55">
        <f t="shared" si="28"/>
        <v>2.5932179700235363E-6</v>
      </c>
      <c r="FG19" s="55">
        <f t="shared" si="29"/>
        <v>6.3119313033519636E-6</v>
      </c>
      <c r="FH19" s="55">
        <f t="shared" si="30"/>
        <v>-8.1279054610975426E-6</v>
      </c>
      <c r="FI19" s="55">
        <f t="shared" si="31"/>
        <v>-2.2779864665269061E-7</v>
      </c>
      <c r="FJ19" s="55">
        <f t="shared" si="32"/>
        <v>-2.2530316368757478E-7</v>
      </c>
      <c r="FK19" s="55">
        <f t="shared" si="33"/>
        <v>1.1415894594459519E-5</v>
      </c>
      <c r="FL19" s="55">
        <f t="shared" si="34"/>
        <v>-2.271919303009206E-6</v>
      </c>
      <c r="FM19" s="55">
        <f t="shared" si="35"/>
        <v>3.847547756194439E-6</v>
      </c>
      <c r="FN19" s="55"/>
    </row>
    <row r="20" spans="1:170" x14ac:dyDescent="0.3">
      <c r="A20" s="27" t="s">
        <v>19</v>
      </c>
      <c r="B20" s="27">
        <v>462.11052957999999</v>
      </c>
      <c r="C20" s="27">
        <v>1.1735881341000001</v>
      </c>
      <c r="D20" s="27">
        <v>2705.5292456000002</v>
      </c>
      <c r="E20" s="27">
        <v>70.580804595000004</v>
      </c>
      <c r="F20" s="27">
        <v>67.696243652000007</v>
      </c>
      <c r="G20" s="27">
        <v>138.39062652000001</v>
      </c>
      <c r="H20" s="27">
        <v>43.428328456000003</v>
      </c>
      <c r="I20" s="29">
        <v>1.1452372379</v>
      </c>
      <c r="J20" s="29">
        <v>5.3742369599999999E-2</v>
      </c>
      <c r="K20" s="29">
        <v>5.9352160000000001E-3</v>
      </c>
      <c r="L20" s="29">
        <v>0.3125697838</v>
      </c>
      <c r="M20" s="8">
        <v>8.8636905000000002E-6</v>
      </c>
      <c r="O20" s="29">
        <v>5.1971739999999997E-4</v>
      </c>
      <c r="Q20" s="29">
        <v>2.9528286E-3</v>
      </c>
      <c r="R20" s="29">
        <v>2.3272285368999999</v>
      </c>
      <c r="S20" s="29">
        <v>1.7116700000000002E-5</v>
      </c>
      <c r="T20" s="29">
        <v>8.5716722999999995E-3</v>
      </c>
      <c r="U20" s="29">
        <v>1.0002841E-3</v>
      </c>
      <c r="W20" s="29">
        <v>4.6951245799999999E-2</v>
      </c>
      <c r="X20" s="29">
        <v>0.21332639910000001</v>
      </c>
      <c r="Y20" s="29">
        <v>4.9135904399999999E-2</v>
      </c>
      <c r="Z20" s="29">
        <v>7.3703848500000002E-2</v>
      </c>
      <c r="AA20" s="29">
        <v>4.4236275999999996E-3</v>
      </c>
      <c r="AB20" s="29">
        <v>2.856925E-4</v>
      </c>
      <c r="AC20" s="29">
        <v>2.7689515000000001E-3</v>
      </c>
      <c r="AD20" s="29">
        <v>2.345867E-4</v>
      </c>
      <c r="AE20" s="29">
        <v>4.7252431000000001E-3</v>
      </c>
      <c r="AF20" s="29">
        <v>70.580804595000004</v>
      </c>
      <c r="AG20" s="29">
        <v>67.696243652000007</v>
      </c>
      <c r="AH20" s="29">
        <v>3.0709886799999999E-2</v>
      </c>
      <c r="AI20" s="29">
        <v>8.4452267400000003E-2</v>
      </c>
      <c r="AJ20" s="29">
        <v>3.22454504E-2</v>
      </c>
      <c r="AK20" s="27"/>
      <c r="AL20" s="29" t="s">
        <v>19</v>
      </c>
      <c r="AM20" s="29">
        <v>0</v>
      </c>
      <c r="AN20" s="29">
        <v>5.3744237116600001E-2</v>
      </c>
      <c r="AO20" s="29">
        <v>1.1452385818299999</v>
      </c>
      <c r="AP20" s="29">
        <v>1.1452385818299999</v>
      </c>
      <c r="AQ20" s="29">
        <v>0</v>
      </c>
      <c r="AR20" s="29">
        <v>1.00899161692E-3</v>
      </c>
      <c r="AS20" s="29">
        <v>4.9262304822100004E-3</v>
      </c>
      <c r="AT20" s="29">
        <v>0.31256993192299998</v>
      </c>
      <c r="AU20" s="8">
        <v>5.4068842628599999E-6</v>
      </c>
      <c r="AV20" s="8">
        <v>3.45683096612E-6</v>
      </c>
      <c r="AW20" s="29">
        <v>0</v>
      </c>
      <c r="AX20" s="29">
        <v>3.22220170087E-4</v>
      </c>
      <c r="AY20" s="29">
        <v>1.97490087468E-4</v>
      </c>
      <c r="AZ20" s="29">
        <v>0</v>
      </c>
      <c r="BA20" s="29">
        <v>5.9057062230999998E-4</v>
      </c>
      <c r="BB20" s="29">
        <v>2.3622628791300001E-3</v>
      </c>
      <c r="BC20" s="29">
        <v>0</v>
      </c>
      <c r="BD20" s="29">
        <v>462.11104473699999</v>
      </c>
      <c r="BE20" s="29">
        <v>2.8845684342200002</v>
      </c>
      <c r="BF20" s="29">
        <v>40.704510557399999</v>
      </c>
      <c r="BG20" s="29">
        <v>10.126669896399999</v>
      </c>
      <c r="BH20" s="29">
        <v>6.0112052117300002E-2</v>
      </c>
      <c r="BI20" s="29">
        <v>10.940163913599999</v>
      </c>
      <c r="BJ20" s="29">
        <v>5.8647745581099997</v>
      </c>
      <c r="BK20" s="29">
        <v>0.60952717661900002</v>
      </c>
      <c r="BL20" s="29">
        <v>1.31316094113</v>
      </c>
      <c r="BM20" s="29">
        <v>0.89179099566599995</v>
      </c>
      <c r="BN20" s="29">
        <v>3.07111289547E-2</v>
      </c>
      <c r="BO20" s="29">
        <v>0</v>
      </c>
      <c r="BP20" s="29">
        <v>2.3272292168100002</v>
      </c>
      <c r="BQ20" s="29">
        <v>2.3272292168100002</v>
      </c>
      <c r="BR20" s="29">
        <v>8.4453421206099999E-2</v>
      </c>
      <c r="BS20" s="8">
        <v>4.9638283296399999E-6</v>
      </c>
      <c r="BT20" s="8">
        <v>9.5853776186800002E-6</v>
      </c>
      <c r="BU20" s="29">
        <v>21.644162416699999</v>
      </c>
      <c r="BV20" s="29">
        <v>0.485430603914</v>
      </c>
      <c r="BW20" s="29">
        <v>0.39150937011600001</v>
      </c>
      <c r="BX20" s="29">
        <v>0</v>
      </c>
      <c r="BY20" s="29">
        <v>1.02859511566E-3</v>
      </c>
      <c r="BZ20" s="29">
        <v>7.5430667394200002E-3</v>
      </c>
      <c r="CA20" s="29">
        <v>3.3010391210199999E-4</v>
      </c>
      <c r="CB20" s="29">
        <v>6.7019122339999999E-4</v>
      </c>
      <c r="CC20" s="29">
        <v>0</v>
      </c>
      <c r="CD20" s="29">
        <v>4.6950439424300001E-2</v>
      </c>
      <c r="CE20" s="29">
        <v>1.17358892707</v>
      </c>
      <c r="CF20" s="29">
        <v>0</v>
      </c>
      <c r="CG20" s="29">
        <v>0.108795386828</v>
      </c>
      <c r="CH20" s="29">
        <v>0.10453016639399999</v>
      </c>
      <c r="CI20" s="29">
        <v>2434.9748263000001</v>
      </c>
      <c r="CJ20" s="29">
        <v>248.90897823500001</v>
      </c>
      <c r="CK20" s="29">
        <v>2705.5279669500001</v>
      </c>
      <c r="CL20" s="29">
        <v>0</v>
      </c>
      <c r="CM20" s="29">
        <v>1.2003720222700001</v>
      </c>
      <c r="CN20" s="29">
        <v>4.4237553162300002E-3</v>
      </c>
      <c r="CO20" s="29">
        <v>2.8568796287400001E-4</v>
      </c>
      <c r="CP20" s="29">
        <v>2.76884287461E-3</v>
      </c>
      <c r="CQ20" s="29">
        <v>2.3458643703800001E-4</v>
      </c>
      <c r="CR20" s="29">
        <v>0</v>
      </c>
      <c r="CS20" s="29">
        <v>4.7252676911500001E-3</v>
      </c>
      <c r="CT20" s="29">
        <v>0.11584341981</v>
      </c>
      <c r="CU20" s="29">
        <v>21.924417026899999</v>
      </c>
      <c r="CV20" s="29">
        <v>6.9615578079399998E-2</v>
      </c>
      <c r="CW20" s="29">
        <v>1.0800171299100001E-2</v>
      </c>
      <c r="CX20" s="29">
        <v>40.704510557399999</v>
      </c>
      <c r="CY20" s="29">
        <v>9.2864988839099993E-2</v>
      </c>
      <c r="CZ20" s="29">
        <v>5.5547329045299998</v>
      </c>
      <c r="DA20" s="8">
        <v>2.56748568374E-6</v>
      </c>
      <c r="DB20" s="29">
        <v>2.0019720012999999E-3</v>
      </c>
      <c r="DC20" s="29">
        <v>70.5794910085</v>
      </c>
      <c r="DD20" s="29">
        <v>67.694929000800002</v>
      </c>
      <c r="DE20" s="29">
        <v>2.88456200775</v>
      </c>
      <c r="DF20" s="29">
        <v>4.7760285278100001E-2</v>
      </c>
      <c r="DG20" s="29">
        <v>0</v>
      </c>
      <c r="DH20" s="29">
        <v>1.24240493284</v>
      </c>
      <c r="DI20" s="29">
        <v>0</v>
      </c>
      <c r="DJ20" s="29">
        <v>2.9883822924799999</v>
      </c>
      <c r="DK20" s="29">
        <v>0</v>
      </c>
      <c r="DL20" s="29">
        <v>6.0112052117300002E-2</v>
      </c>
      <c r="DM20" s="29">
        <v>10.940163913599999</v>
      </c>
      <c r="DN20" s="29">
        <v>1.4849916357399999</v>
      </c>
      <c r="DO20" s="29">
        <v>0</v>
      </c>
      <c r="DP20" s="29">
        <v>5.8647745581099997</v>
      </c>
      <c r="DQ20" s="29">
        <v>9.6137436686000003E-4</v>
      </c>
      <c r="DR20" s="29">
        <v>138.39099001</v>
      </c>
      <c r="DS20" s="29">
        <v>10.367380128300001</v>
      </c>
      <c r="DT20" s="29">
        <v>3.2247072855899998E-2</v>
      </c>
      <c r="DU20" s="29">
        <v>0</v>
      </c>
      <c r="DV20" s="29">
        <v>0</v>
      </c>
      <c r="DW20" s="29">
        <v>4.3515741389000002</v>
      </c>
      <c r="DX20" s="29">
        <v>4.91344328097E-2</v>
      </c>
      <c r="DY20" s="29">
        <v>4.1123672519700003</v>
      </c>
      <c r="DZ20" s="29">
        <v>43.428285961500002</v>
      </c>
      <c r="EA20" s="29">
        <v>7.3702549069700002E-2</v>
      </c>
      <c r="EB20" s="29">
        <v>4.55883730534</v>
      </c>
      <c r="ED20" s="37">
        <f t="shared" si="0"/>
        <v>7.9999773356990763E-3</v>
      </c>
      <c r="EE20" s="55">
        <f t="shared" si="1"/>
        <v>1.1147917370839449E-6</v>
      </c>
      <c r="EF20" s="55">
        <f t="shared" si="2"/>
        <v>6.7567997395742319E-7</v>
      </c>
      <c r="EG20" s="55">
        <f t="shared" si="3"/>
        <v>-4.7260623857998671E-7</v>
      </c>
      <c r="EH20" s="55">
        <f t="shared" si="4"/>
        <v>-1.8611101241212674E-5</v>
      </c>
      <c r="EI20" s="55">
        <f t="shared" si="5"/>
        <v>-1.9419854471733398E-5</v>
      </c>
      <c r="EJ20" s="55">
        <f t="shared" si="6"/>
        <v>2.6265507218531276E-6</v>
      </c>
      <c r="EK20" s="55">
        <f t="shared" si="7"/>
        <v>-9.7849725078998571E-7</v>
      </c>
      <c r="EL20" s="55">
        <f t="shared" si="8"/>
        <v>1.1734948493442798E-6</v>
      </c>
      <c r="EM20" s="55">
        <f t="shared" si="9"/>
        <v>3.474942794486506E-5</v>
      </c>
      <c r="EN20" s="55">
        <f t="shared" si="10"/>
        <v>1.0276171921167987E-6</v>
      </c>
      <c r="EO20" s="55">
        <f t="shared" si="11"/>
        <v>4.7388777691788301E-7</v>
      </c>
      <c r="EP20" s="55">
        <f t="shared" si="12"/>
        <v>2.7899191650754788E-6</v>
      </c>
      <c r="EQ20" s="55">
        <f t="shared" si="13"/>
        <v>0</v>
      </c>
      <c r="ER20" s="55">
        <f t="shared" si="14"/>
        <v>-1.3742939913161631E-5</v>
      </c>
      <c r="ES20" s="55">
        <f t="shared" si="15"/>
        <v>0</v>
      </c>
      <c r="ET20" s="55">
        <f t="shared" si="16"/>
        <v>1.6599134809128935E-6</v>
      </c>
      <c r="EU20" s="55">
        <f t="shared" si="17"/>
        <v>2.9215437569635676E-7</v>
      </c>
      <c r="EV20" s="55">
        <f t="shared" si="18"/>
        <v>-4.8887577635466497E-7</v>
      </c>
      <c r="EW20" s="55">
        <f t="shared" si="19"/>
        <v>-1.2185393506414867E-6</v>
      </c>
      <c r="EX20" s="55">
        <f t="shared" si="20"/>
        <v>1.1032367704394275E-5</v>
      </c>
      <c r="EY20" s="55">
        <f t="shared" si="21"/>
        <v>0</v>
      </c>
      <c r="EZ20" s="55">
        <f t="shared" si="22"/>
        <v>-1.7174745552713721E-5</v>
      </c>
      <c r="FA20" s="55">
        <f t="shared" si="23"/>
        <v>-3.9651820102986337E-6</v>
      </c>
      <c r="FB20" s="55">
        <f t="shared" si="24"/>
        <v>-2.9949388699951767E-5</v>
      </c>
      <c r="FC20" s="55">
        <f t="shared" si="25"/>
        <v>-1.7630426720529214E-5</v>
      </c>
      <c r="FD20" s="55">
        <f t="shared" si="26"/>
        <v>2.8871379227445574E-5</v>
      </c>
      <c r="FE20" s="55">
        <f t="shared" si="27"/>
        <v>-1.5881151937802335E-5</v>
      </c>
      <c r="FF20" s="55">
        <f t="shared" si="28"/>
        <v>-3.9229791493339138E-5</v>
      </c>
      <c r="FG20" s="55">
        <f t="shared" si="29"/>
        <v>-1.1209586903008265E-6</v>
      </c>
      <c r="FH20" s="55">
        <f t="shared" si="30"/>
        <v>5.2042084353266425E-6</v>
      </c>
      <c r="FI20" s="55">
        <f t="shared" si="31"/>
        <v>-7.3435727157705649E-8</v>
      </c>
      <c r="FJ20" s="55">
        <f t="shared" si="32"/>
        <v>-1.872241653081117E-7</v>
      </c>
      <c r="FK20" s="55">
        <f t="shared" si="33"/>
        <v>4.044803903351835E-5</v>
      </c>
      <c r="FL20" s="55">
        <f t="shared" si="34"/>
        <v>1.3662227617065098E-5</v>
      </c>
      <c r="FM20" s="55">
        <f t="shared" si="35"/>
        <v>5.0315808272848413E-5</v>
      </c>
      <c r="FN20" s="55"/>
    </row>
    <row r="21" spans="1:170" x14ac:dyDescent="0.3">
      <c r="A21" s="27" t="s">
        <v>20</v>
      </c>
      <c r="B21" s="27">
        <v>460.00367256999999</v>
      </c>
      <c r="C21" s="27">
        <v>1.0118504258000001</v>
      </c>
      <c r="D21" s="27">
        <v>3826.1500157</v>
      </c>
      <c r="E21" s="27">
        <v>124.67889661</v>
      </c>
      <c r="F21" s="27">
        <v>116.23083139000001</v>
      </c>
      <c r="G21" s="27">
        <v>873.66234513999996</v>
      </c>
      <c r="H21" s="27">
        <v>166.81286301</v>
      </c>
      <c r="I21" s="29">
        <v>0.34748378860000001</v>
      </c>
      <c r="J21" s="29">
        <v>1.4641182500000001E-2</v>
      </c>
      <c r="K21" s="29">
        <v>2.6927366099999999E-2</v>
      </c>
      <c r="L21" s="29">
        <v>8.6672658299999997E-2</v>
      </c>
      <c r="M21" s="29">
        <v>5.9924699999999999E-5</v>
      </c>
      <c r="O21" s="29">
        <v>1.9762944000000001E-3</v>
      </c>
      <c r="Q21" s="29">
        <v>1.2229453899999999E-2</v>
      </c>
      <c r="R21" s="29">
        <v>0.87728491689999999</v>
      </c>
      <c r="S21" s="29">
        <v>8.71852E-5</v>
      </c>
      <c r="T21" s="29">
        <v>6.1751019000000004E-3</v>
      </c>
      <c r="U21" s="29">
        <v>6.3079720000000002E-3</v>
      </c>
      <c r="W21" s="29">
        <v>1.47876554E-2</v>
      </c>
      <c r="X21" s="29">
        <v>0.97559113259999997</v>
      </c>
      <c r="Y21" s="29">
        <v>1.3386227699999999E-2</v>
      </c>
      <c r="Z21" s="29">
        <v>2.00793402E-2</v>
      </c>
      <c r="AA21" s="29">
        <v>1.3929694999999999E-3</v>
      </c>
      <c r="AB21" s="29">
        <v>2.0572329999999999E-4</v>
      </c>
      <c r="AC21" s="29">
        <v>1.4507012000000001E-3</v>
      </c>
      <c r="AD21" s="29">
        <v>7.3872400000000001E-5</v>
      </c>
      <c r="AE21" s="29">
        <v>1.4879823E-3</v>
      </c>
      <c r="AF21" s="29">
        <v>124.67889661</v>
      </c>
      <c r="AG21" s="29">
        <v>116.23083139000001</v>
      </c>
      <c r="AH21" s="29">
        <v>8.3663968999999998E-3</v>
      </c>
      <c r="AI21" s="29">
        <v>2.3007579199999999E-2</v>
      </c>
      <c r="AJ21" s="29">
        <v>8.7847107999999997E-3</v>
      </c>
      <c r="AK21" s="27"/>
      <c r="AL21" s="29" t="s">
        <v>20</v>
      </c>
      <c r="AM21" s="29">
        <v>0</v>
      </c>
      <c r="AN21" s="29">
        <v>1.4640494848000001E-2</v>
      </c>
      <c r="AO21" s="29">
        <v>0.347483708334</v>
      </c>
      <c r="AP21" s="29">
        <v>0.347483708334</v>
      </c>
      <c r="AQ21" s="29">
        <v>0</v>
      </c>
      <c r="AR21" s="29">
        <v>4.5776527462400001E-3</v>
      </c>
      <c r="AS21" s="29">
        <v>2.2349664494199999E-2</v>
      </c>
      <c r="AT21" s="29">
        <v>8.6673346319000005E-2</v>
      </c>
      <c r="AU21" s="8">
        <v>3.6553754159299999E-5</v>
      </c>
      <c r="AV21" s="8">
        <v>2.3370410654899999E-5</v>
      </c>
      <c r="AW21" s="29">
        <v>0</v>
      </c>
      <c r="AX21" s="29">
        <v>1.2253096303999999E-3</v>
      </c>
      <c r="AY21" s="29">
        <v>7.5100038226999998E-4</v>
      </c>
      <c r="AZ21" s="29">
        <v>0</v>
      </c>
      <c r="BA21" s="29">
        <v>2.44589339888E-3</v>
      </c>
      <c r="BB21" s="29">
        <v>9.7835803682800003E-3</v>
      </c>
      <c r="BC21" s="29">
        <v>0</v>
      </c>
      <c r="BD21" s="29">
        <v>460.003567648</v>
      </c>
      <c r="BE21" s="29">
        <v>8.4480394819099995</v>
      </c>
      <c r="BF21" s="29">
        <v>11.670102630700001</v>
      </c>
      <c r="BG21" s="29">
        <v>51.813642828399999</v>
      </c>
      <c r="BH21" s="29">
        <v>1.65132266903E-2</v>
      </c>
      <c r="BI21" s="29">
        <v>13.989198461899999</v>
      </c>
      <c r="BJ21" s="29">
        <v>38.741334430999999</v>
      </c>
      <c r="BK21" s="29">
        <v>2.54742761308</v>
      </c>
      <c r="BL21" s="29">
        <v>5.4881151466100002</v>
      </c>
      <c r="BM21" s="29">
        <v>3.7270945725</v>
      </c>
      <c r="BN21" s="29">
        <v>8.3660447710199991E-3</v>
      </c>
      <c r="BO21" s="29">
        <v>0</v>
      </c>
      <c r="BP21" s="29">
        <v>0.87728337518300004</v>
      </c>
      <c r="BQ21" s="29">
        <v>0.87728337518300004</v>
      </c>
      <c r="BR21" s="29">
        <v>2.3009255096199999E-2</v>
      </c>
      <c r="BS21" s="8">
        <v>2.5284464190899999E-5</v>
      </c>
      <c r="BT21" s="8">
        <v>4.88226695593E-5</v>
      </c>
      <c r="BU21" s="29">
        <v>30.609233747099999</v>
      </c>
      <c r="BV21" s="29">
        <v>2.0287744023999998</v>
      </c>
      <c r="BW21" s="29">
        <v>1.6362484802499999</v>
      </c>
      <c r="BX21" s="29">
        <v>0</v>
      </c>
      <c r="BY21" s="29">
        <v>7.4100215229500001E-4</v>
      </c>
      <c r="BZ21" s="29">
        <v>5.4340606282099998E-3</v>
      </c>
      <c r="CA21" s="29">
        <v>2.0816225612099999E-3</v>
      </c>
      <c r="CB21" s="29">
        <v>4.2263397744800001E-3</v>
      </c>
      <c r="CC21" s="29">
        <v>0</v>
      </c>
      <c r="CD21" s="29">
        <v>1.47878225471E-2</v>
      </c>
      <c r="CE21" s="29">
        <v>1.01184901288</v>
      </c>
      <c r="CF21" s="29">
        <v>0</v>
      </c>
      <c r="CG21" s="29">
        <v>0.49755133348199998</v>
      </c>
      <c r="CH21" s="29">
        <v>0.47804057439800002</v>
      </c>
      <c r="CI21" s="29">
        <v>3443.5328823300001</v>
      </c>
      <c r="CJ21" s="29">
        <v>352.00568597699998</v>
      </c>
      <c r="CK21" s="29">
        <v>3826.1478020599998</v>
      </c>
      <c r="CL21" s="29">
        <v>0</v>
      </c>
      <c r="CM21" s="29">
        <v>5.0167610933300004</v>
      </c>
      <c r="CN21" s="29">
        <v>1.3929564693399999E-3</v>
      </c>
      <c r="CO21" s="29">
        <v>2.0572314881999999E-4</v>
      </c>
      <c r="CP21" s="29">
        <v>1.45072928337E-3</v>
      </c>
      <c r="CQ21" s="8">
        <v>7.3871465965500002E-5</v>
      </c>
      <c r="CR21" s="29">
        <v>0</v>
      </c>
      <c r="CS21" s="29">
        <v>1.4879994165099999E-3</v>
      </c>
      <c r="CT21" s="29">
        <v>0.78519561890900003</v>
      </c>
      <c r="CU21" s="29">
        <v>91.629848059300002</v>
      </c>
      <c r="CV21" s="29">
        <v>0.27211275118599998</v>
      </c>
      <c r="CW21" s="29">
        <v>2.96691120168E-3</v>
      </c>
      <c r="CX21" s="29">
        <v>11.670102630700001</v>
      </c>
      <c r="CY21" s="29">
        <v>0.53967991009600003</v>
      </c>
      <c r="CZ21" s="29">
        <v>37.650521497699998</v>
      </c>
      <c r="DA21" s="8">
        <v>1.3078314413099999E-5</v>
      </c>
      <c r="DB21" s="29">
        <v>5.4995978741900005E-4</v>
      </c>
      <c r="DC21" s="29">
        <v>124.679016322</v>
      </c>
      <c r="DD21" s="29">
        <v>116.230977915</v>
      </c>
      <c r="DE21" s="29">
        <v>8.4480384071600003</v>
      </c>
      <c r="DF21" s="29">
        <v>0.32372373585300002</v>
      </c>
      <c r="DG21" s="29">
        <v>0</v>
      </c>
      <c r="DH21" s="29">
        <v>7.0194672846800001</v>
      </c>
      <c r="DI21" s="29">
        <v>0</v>
      </c>
      <c r="DJ21" s="29">
        <v>5.2144657042400002</v>
      </c>
      <c r="DK21" s="29">
        <v>0</v>
      </c>
      <c r="DL21" s="29">
        <v>1.65132266903E-2</v>
      </c>
      <c r="DM21" s="29">
        <v>13.989198461899999</v>
      </c>
      <c r="DN21" s="29">
        <v>6.2062557589200003</v>
      </c>
      <c r="DO21" s="29">
        <v>0</v>
      </c>
      <c r="DP21" s="29">
        <v>38.741334430999999</v>
      </c>
      <c r="DQ21" s="29">
        <v>5.1457911011000002E-3</v>
      </c>
      <c r="DR21" s="29">
        <v>873.66269719399997</v>
      </c>
      <c r="DS21" s="29">
        <v>43.3289762072</v>
      </c>
      <c r="DT21" s="29">
        <v>8.7853195403299993E-3</v>
      </c>
      <c r="DU21" s="29">
        <v>0</v>
      </c>
      <c r="DV21" s="29">
        <v>0</v>
      </c>
      <c r="DW21" s="29">
        <v>18.186743216499998</v>
      </c>
      <c r="DX21" s="29">
        <v>1.33863403606E-2</v>
      </c>
      <c r="DY21" s="29">
        <v>17.186920924399999</v>
      </c>
      <c r="DZ21" s="29">
        <v>166.81275220399999</v>
      </c>
      <c r="EA21" s="29">
        <v>2.0081780155799998E-2</v>
      </c>
      <c r="EB21" s="29">
        <v>19.0528546223</v>
      </c>
      <c r="ED21" s="37">
        <f t="shared" si="0"/>
        <v>8.0000134157441529E-3</v>
      </c>
      <c r="EE21" s="55">
        <f t="shared" si="1"/>
        <v>-2.2808948329729105E-7</v>
      </c>
      <c r="EF21" s="55">
        <f t="shared" si="2"/>
        <v>-1.3963723926814231E-6</v>
      </c>
      <c r="EG21" s="55">
        <f t="shared" si="3"/>
        <v>-5.7855546467869105E-7</v>
      </c>
      <c r="EH21" s="55">
        <f t="shared" si="4"/>
        <v>9.6016249144803503E-7</v>
      </c>
      <c r="EI21" s="55">
        <f t="shared" si="5"/>
        <v>1.2606379756449201E-6</v>
      </c>
      <c r="EJ21" s="55">
        <f t="shared" si="6"/>
        <v>4.0296345833896252E-7</v>
      </c>
      <c r="EK21" s="55">
        <f t="shared" si="7"/>
        <v>-6.6425333160663488E-7</v>
      </c>
      <c r="EL21" s="55">
        <f t="shared" si="8"/>
        <v>-2.3099207113113409E-7</v>
      </c>
      <c r="EM21" s="55">
        <f t="shared" si="9"/>
        <v>-4.6966971417785428E-5</v>
      </c>
      <c r="EN21" s="55">
        <f t="shared" si="10"/>
        <v>-1.8144945858105107E-6</v>
      </c>
      <c r="EO21" s="55">
        <f t="shared" si="11"/>
        <v>7.93813197268219E-6</v>
      </c>
      <c r="EP21" s="55">
        <f t="shared" si="12"/>
        <v>-8.9309717028352954E-6</v>
      </c>
      <c r="EQ21" s="55">
        <f t="shared" si="13"/>
        <v>0</v>
      </c>
      <c r="ER21" s="55">
        <f t="shared" si="14"/>
        <v>7.8999717854352134E-6</v>
      </c>
      <c r="ES21" s="55">
        <f t="shared" si="15"/>
        <v>0</v>
      </c>
      <c r="ET21" s="55">
        <f t="shared" si="16"/>
        <v>1.6245337005983618E-6</v>
      </c>
      <c r="EU21" s="55">
        <f t="shared" si="17"/>
        <v>-1.7573731979811748E-6</v>
      </c>
      <c r="EV21" s="55">
        <f t="shared" si="18"/>
        <v>2.8463925069309075E-6</v>
      </c>
      <c r="EW21" s="55">
        <f t="shared" si="19"/>
        <v>-6.3350363499246491E-6</v>
      </c>
      <c r="EX21" s="55">
        <f t="shared" si="20"/>
        <v>-1.5320787726765125E-6</v>
      </c>
      <c r="EY21" s="55">
        <f t="shared" si="21"/>
        <v>0</v>
      </c>
      <c r="EZ21" s="55">
        <f t="shared" si="22"/>
        <v>1.1303150869976177E-5</v>
      </c>
      <c r="FA21" s="55">
        <f t="shared" si="23"/>
        <v>7.9467716963550433E-7</v>
      </c>
      <c r="FB21" s="55">
        <f t="shared" si="24"/>
        <v>8.4161574511449518E-6</v>
      </c>
      <c r="FC21" s="55">
        <f t="shared" si="25"/>
        <v>1.2151573586058815E-4</v>
      </c>
      <c r="FD21" s="55">
        <f t="shared" si="26"/>
        <v>-9.3545910373671487E-6</v>
      </c>
      <c r="FE21" s="55">
        <f t="shared" si="27"/>
        <v>-7.348705761406829E-7</v>
      </c>
      <c r="FF21" s="55">
        <f t="shared" si="28"/>
        <v>1.9358479885402954E-5</v>
      </c>
      <c r="FG21" s="55">
        <f t="shared" si="29"/>
        <v>-1.2643890004916213E-5</v>
      </c>
      <c r="FH21" s="55">
        <f t="shared" si="30"/>
        <v>1.1503167745974463E-5</v>
      </c>
      <c r="FI21" s="55">
        <f t="shared" si="31"/>
        <v>-5.2574574759276396E-7</v>
      </c>
      <c r="FJ21" s="55">
        <f t="shared" si="32"/>
        <v>-3.4251935763318267E-7</v>
      </c>
      <c r="FK21" s="55">
        <f t="shared" si="33"/>
        <v>-4.2088486143973094E-5</v>
      </c>
      <c r="FL21" s="55">
        <f t="shared" si="34"/>
        <v>7.2841048831387775E-5</v>
      </c>
      <c r="FM21" s="55">
        <f t="shared" si="35"/>
        <v>6.9295432013492532E-5</v>
      </c>
      <c r="FN21" s="55"/>
    </row>
    <row r="22" spans="1:170" x14ac:dyDescent="0.3">
      <c r="A22" s="27" t="s">
        <v>21</v>
      </c>
      <c r="B22" s="27">
        <v>2595.9231576000002</v>
      </c>
      <c r="C22" s="27">
        <v>6.5467669553999999</v>
      </c>
      <c r="D22" s="27">
        <v>14529.256614</v>
      </c>
      <c r="E22" s="27">
        <v>365.20424107999997</v>
      </c>
      <c r="F22" s="27">
        <v>352.20677101000001</v>
      </c>
      <c r="G22" s="27">
        <v>399.75994837000002</v>
      </c>
      <c r="H22" s="27">
        <v>206.36376734000001</v>
      </c>
      <c r="I22" s="29">
        <v>6.5358412980000002</v>
      </c>
      <c r="J22" s="29">
        <v>0.3071681704</v>
      </c>
      <c r="K22" s="29">
        <v>2.0494264099999999E-2</v>
      </c>
      <c r="L22" s="29">
        <v>1.7860886332999999</v>
      </c>
      <c r="M22" s="29">
        <v>2.6630499999999999E-5</v>
      </c>
      <c r="O22" s="29">
        <v>2.5065841000000001E-3</v>
      </c>
      <c r="Q22" s="29">
        <v>1.02031923E-2</v>
      </c>
      <c r="R22" s="29">
        <v>13.233963899000001</v>
      </c>
      <c r="S22" s="29">
        <v>5.1415800000000003E-5</v>
      </c>
      <c r="T22" s="29">
        <v>4.8505815399999999E-2</v>
      </c>
      <c r="U22" s="29">
        <v>3.2003117000000002E-3</v>
      </c>
      <c r="W22" s="29">
        <v>0.27106674710000001</v>
      </c>
      <c r="X22" s="29">
        <v>0.71083402120000005</v>
      </c>
      <c r="Y22" s="29">
        <v>0.2808388597</v>
      </c>
      <c r="Z22" s="29">
        <v>0.42125828279999999</v>
      </c>
      <c r="AA22" s="29">
        <v>2.55393306E-2</v>
      </c>
      <c r="AB22" s="29">
        <v>1.6168228E-3</v>
      </c>
      <c r="AC22" s="29">
        <v>1.5823283E-2</v>
      </c>
      <c r="AD22" s="29">
        <v>1.3543601E-3</v>
      </c>
      <c r="AE22" s="29">
        <v>2.7280673299999999E-2</v>
      </c>
      <c r="AF22" s="29">
        <v>365.20424107999997</v>
      </c>
      <c r="AG22" s="29">
        <v>352.20677101000001</v>
      </c>
      <c r="AH22" s="29">
        <v>0.1755244913</v>
      </c>
      <c r="AI22" s="29">
        <v>0.48269273219999997</v>
      </c>
      <c r="AJ22" s="29">
        <v>0.18430072750000001</v>
      </c>
      <c r="AK22" s="27"/>
      <c r="AL22" s="29" t="s">
        <v>128</v>
      </c>
      <c r="AM22" s="29">
        <v>0</v>
      </c>
      <c r="AN22" s="29">
        <v>0.30716582904900003</v>
      </c>
      <c r="AO22" s="29">
        <v>6.5358408088499997</v>
      </c>
      <c r="AP22" s="29">
        <v>6.5358408088499997</v>
      </c>
      <c r="AQ22" s="29">
        <v>0</v>
      </c>
      <c r="AR22" s="29">
        <v>3.4840121052999999E-3</v>
      </c>
      <c r="AS22" s="29">
        <v>1.70102157115E-2</v>
      </c>
      <c r="AT22" s="29">
        <v>1.7860797103299999</v>
      </c>
      <c r="AU22" s="8">
        <v>1.6244297359400001E-5</v>
      </c>
      <c r="AV22" s="8">
        <v>1.03859425586E-5</v>
      </c>
      <c r="AW22" s="29">
        <v>0</v>
      </c>
      <c r="AX22" s="29">
        <v>1.5540947199899999E-3</v>
      </c>
      <c r="AY22" s="29">
        <v>9.52509671577E-4</v>
      </c>
      <c r="AZ22" s="29">
        <v>0</v>
      </c>
      <c r="BA22" s="29">
        <v>2.04063550428E-3</v>
      </c>
      <c r="BB22" s="29">
        <v>8.1625587942900004E-3</v>
      </c>
      <c r="BC22" s="29">
        <v>0</v>
      </c>
      <c r="BD22" s="29">
        <v>2595.9213602200002</v>
      </c>
      <c r="BE22" s="29">
        <v>12.9974844469</v>
      </c>
      <c r="BF22" s="29">
        <v>236.926794573</v>
      </c>
      <c r="BG22" s="29">
        <v>37.813541811199997</v>
      </c>
      <c r="BH22" s="29">
        <v>0.35020296192099998</v>
      </c>
      <c r="BI22" s="29">
        <v>58.990150705799998</v>
      </c>
      <c r="BJ22" s="29">
        <v>18.126258728300002</v>
      </c>
      <c r="BK22" s="29">
        <v>2.84068535228</v>
      </c>
      <c r="BL22" s="29">
        <v>6.1198587585700004</v>
      </c>
      <c r="BM22" s="29">
        <v>4.1561545427200004</v>
      </c>
      <c r="BN22" s="29">
        <v>0.175528649141</v>
      </c>
      <c r="BO22" s="29">
        <v>0</v>
      </c>
      <c r="BP22" s="29">
        <v>13.2339574231</v>
      </c>
      <c r="BQ22" s="29">
        <v>13.2339574231</v>
      </c>
      <c r="BR22" s="29">
        <v>0.48269285878099999</v>
      </c>
      <c r="BS22" s="8">
        <v>1.4910661868799999E-5</v>
      </c>
      <c r="BT22" s="8">
        <v>2.8792912333500002E-5</v>
      </c>
      <c r="BU22" s="29">
        <v>116.234416755</v>
      </c>
      <c r="BV22" s="29">
        <v>2.2623214378499998</v>
      </c>
      <c r="BW22" s="29">
        <v>1.82460637666</v>
      </c>
      <c r="BX22" s="29">
        <v>0</v>
      </c>
      <c r="BY22" s="29">
        <v>5.8206786735899999E-3</v>
      </c>
      <c r="BZ22" s="29">
        <v>4.2685108098699999E-2</v>
      </c>
      <c r="CA22" s="29">
        <v>1.0560927095399999E-3</v>
      </c>
      <c r="CB22" s="29">
        <v>2.1442085763399999E-3</v>
      </c>
      <c r="CC22" s="29">
        <v>0</v>
      </c>
      <c r="CD22" s="29">
        <v>0.27106545013400002</v>
      </c>
      <c r="CE22" s="29">
        <v>6.5467574107099997</v>
      </c>
      <c r="CF22" s="29">
        <v>0</v>
      </c>
      <c r="CG22" s="29">
        <v>0.362525241241</v>
      </c>
      <c r="CH22" s="29">
        <v>0.34830802745900002</v>
      </c>
      <c r="CI22" s="29">
        <v>13076.341574399999</v>
      </c>
      <c r="CJ22" s="29">
        <v>1336.6905067</v>
      </c>
      <c r="CK22" s="29">
        <v>14529.266497799999</v>
      </c>
      <c r="CL22" s="29">
        <v>0</v>
      </c>
      <c r="CM22" s="29">
        <v>5.5942830427099999</v>
      </c>
      <c r="CN22" s="29">
        <v>2.55392322061E-2</v>
      </c>
      <c r="CO22" s="29">
        <v>1.61685443907E-3</v>
      </c>
      <c r="CP22" s="29">
        <v>1.58233500025E-2</v>
      </c>
      <c r="CQ22" s="29">
        <v>1.3543448629000001E-3</v>
      </c>
      <c r="CR22" s="29">
        <v>0</v>
      </c>
      <c r="CS22" s="29">
        <v>2.7282705276500001E-2</v>
      </c>
      <c r="CT22" s="29">
        <v>0.34941018667599999</v>
      </c>
      <c r="CU22" s="29">
        <v>102.17748047000001</v>
      </c>
      <c r="CV22" s="29">
        <v>0.29627240378199998</v>
      </c>
      <c r="CW22" s="29">
        <v>6.2919226627400002E-2</v>
      </c>
      <c r="CX22" s="29">
        <v>236.926794573</v>
      </c>
      <c r="CY22" s="29">
        <v>0.31888553547600001</v>
      </c>
      <c r="CZ22" s="29">
        <v>16.754427101400001</v>
      </c>
      <c r="DA22" s="8">
        <v>7.7123289203999992E-6</v>
      </c>
      <c r="DB22" s="29">
        <v>1.1663072925599999E-2</v>
      </c>
      <c r="DC22" s="29">
        <v>365.19663128799999</v>
      </c>
      <c r="DD22" s="29">
        <v>352.19913041699999</v>
      </c>
      <c r="DE22" s="29">
        <v>12.9975008713</v>
      </c>
      <c r="DF22" s="29">
        <v>0.14405584660199999</v>
      </c>
      <c r="DG22" s="29">
        <v>0</v>
      </c>
      <c r="DH22" s="29">
        <v>4.3529213745800002</v>
      </c>
      <c r="DI22" s="29">
        <v>0</v>
      </c>
      <c r="DJ22" s="29">
        <v>15.5116803023</v>
      </c>
      <c r="DK22" s="29">
        <v>0</v>
      </c>
      <c r="DL22" s="29">
        <v>0.35020296192099998</v>
      </c>
      <c r="DM22" s="29">
        <v>58.990147288599999</v>
      </c>
      <c r="DN22" s="29">
        <v>6.9207306022199999</v>
      </c>
      <c r="DO22" s="29">
        <v>0</v>
      </c>
      <c r="DP22" s="29">
        <v>18.126258728300002</v>
      </c>
      <c r="DQ22" s="29">
        <v>3.49181462348E-3</v>
      </c>
      <c r="DR22" s="29">
        <v>399.759370133</v>
      </c>
      <c r="DS22" s="29">
        <v>48.316877138000002</v>
      </c>
      <c r="DT22" s="29">
        <v>0.184298410276</v>
      </c>
      <c r="DU22" s="29">
        <v>0</v>
      </c>
      <c r="DV22" s="29">
        <v>0</v>
      </c>
      <c r="DW22" s="29">
        <v>20.280284415899999</v>
      </c>
      <c r="DX22" s="29">
        <v>0.280837940713</v>
      </c>
      <c r="DY22" s="29">
        <v>19.1654804685</v>
      </c>
      <c r="DZ22" s="29">
        <v>206.36395359299999</v>
      </c>
      <c r="EA22" s="29">
        <v>0.42125542314800002</v>
      </c>
      <c r="EB22" s="29">
        <v>21.246224249600001</v>
      </c>
      <c r="ED22" s="37">
        <f t="shared" si="0"/>
        <v>8.0000195999295667E-3</v>
      </c>
      <c r="EE22" s="55">
        <f t="shared" si="1"/>
        <v>-6.9238567201372674E-7</v>
      </c>
      <c r="EF22" s="55">
        <f t="shared" si="2"/>
        <v>-1.4579242036816028E-6</v>
      </c>
      <c r="EG22" s="55">
        <f t="shared" si="3"/>
        <v>6.8026880259787247E-7</v>
      </c>
      <c r="EH22" s="55">
        <f t="shared" si="4"/>
        <v>-2.0837085509955772E-5</v>
      </c>
      <c r="EI22" s="55">
        <f t="shared" si="5"/>
        <v>-2.1693486976723243E-5</v>
      </c>
      <c r="EJ22" s="55">
        <f t="shared" si="6"/>
        <v>-1.4464605630731401E-6</v>
      </c>
      <c r="EK22" s="55">
        <f t="shared" si="7"/>
        <v>9.0254700416638943E-7</v>
      </c>
      <c r="EL22" s="55">
        <f t="shared" si="8"/>
        <v>-7.4841168596628239E-8</v>
      </c>
      <c r="EM22" s="55">
        <f t="shared" si="9"/>
        <v>-7.6223750557200575E-6</v>
      </c>
      <c r="EN22" s="55">
        <f t="shared" si="10"/>
        <v>-1.7704075551579513E-6</v>
      </c>
      <c r="EO22" s="55">
        <f t="shared" si="11"/>
        <v>-4.9958159038867769E-6</v>
      </c>
      <c r="EP22" s="55">
        <f t="shared" si="12"/>
        <v>-9.7663205721671879E-6</v>
      </c>
      <c r="EQ22" s="55">
        <f t="shared" si="13"/>
        <v>0</v>
      </c>
      <c r="ER22" s="55">
        <f t="shared" si="14"/>
        <v>8.0953066765345967E-6</v>
      </c>
      <c r="ES22" s="55">
        <f t="shared" si="15"/>
        <v>0</v>
      </c>
      <c r="ET22" s="55">
        <f t="shared" si="16"/>
        <v>1.9587693162134643E-7</v>
      </c>
      <c r="EU22" s="55">
        <f t="shared" si="17"/>
        <v>-4.8933940356481546E-7</v>
      </c>
      <c r="EV22" s="55">
        <f t="shared" si="18"/>
        <v>2.0056616837995569E-6</v>
      </c>
      <c r="EW22" s="55">
        <f t="shared" si="19"/>
        <v>-5.9019129490135852E-7</v>
      </c>
      <c r="EX22" s="55">
        <f t="shared" si="20"/>
        <v>-3.2540955308774719E-6</v>
      </c>
      <c r="EY22" s="55">
        <f t="shared" si="21"/>
        <v>0</v>
      </c>
      <c r="EZ22" s="55">
        <f t="shared" si="22"/>
        <v>-4.784673936813507E-6</v>
      </c>
      <c r="FA22" s="55">
        <f t="shared" si="23"/>
        <v>-1.0586156226854178E-6</v>
      </c>
      <c r="FB22" s="55">
        <f t="shared" si="24"/>
        <v>-3.2722928763485159E-6</v>
      </c>
      <c r="FC22" s="55">
        <f t="shared" si="25"/>
        <v>-6.7883579189667908E-6</v>
      </c>
      <c r="FD22" s="55">
        <f t="shared" si="26"/>
        <v>-3.852642089212877E-6</v>
      </c>
      <c r="FE22" s="55">
        <f t="shared" si="27"/>
        <v>1.9568668873292826E-5</v>
      </c>
      <c r="FF22" s="55">
        <f t="shared" si="28"/>
        <v>4.2344246765753656E-6</v>
      </c>
      <c r="FG22" s="55">
        <f t="shared" si="29"/>
        <v>-1.1250405265126764E-5</v>
      </c>
      <c r="FH22" s="55">
        <f t="shared" si="30"/>
        <v>7.4484103733684146E-5</v>
      </c>
      <c r="FI22" s="55">
        <f t="shared" si="31"/>
        <v>5.2613606129434361E-7</v>
      </c>
      <c r="FJ22" s="55">
        <f t="shared" si="32"/>
        <v>5.047325479689244E-7</v>
      </c>
      <c r="FK22" s="55">
        <f t="shared" si="33"/>
        <v>2.368809599846707E-5</v>
      </c>
      <c r="FL22" s="55">
        <f t="shared" si="34"/>
        <v>2.6223929131505996E-7</v>
      </c>
      <c r="FM22" s="55">
        <f t="shared" si="35"/>
        <v>-1.2573059430894875E-5</v>
      </c>
      <c r="FN22" s="55"/>
    </row>
    <row r="23" spans="1:170" x14ac:dyDescent="0.3">
      <c r="A23" s="27" t="s">
        <v>22</v>
      </c>
      <c r="B23" s="27">
        <v>4670.6770009000002</v>
      </c>
      <c r="C23" s="27">
        <v>11.922531042999999</v>
      </c>
      <c r="D23" s="27">
        <v>26256.007453999999</v>
      </c>
      <c r="E23" s="27">
        <v>693.38707395999995</v>
      </c>
      <c r="F23" s="27">
        <v>667.77259288000005</v>
      </c>
      <c r="G23" s="27">
        <v>1024.4044848000001</v>
      </c>
      <c r="H23" s="27">
        <v>422.51653543999998</v>
      </c>
      <c r="I23" s="29">
        <v>11.838370092</v>
      </c>
      <c r="J23" s="29">
        <v>0.55584726449999999</v>
      </c>
      <c r="K23" s="29">
        <v>4.01988754E-2</v>
      </c>
      <c r="L23" s="29">
        <v>3.2325622929</v>
      </c>
      <c r="M23" s="29">
        <v>6.7414499999999996E-5</v>
      </c>
      <c r="O23" s="29">
        <v>5.5680716000000002E-3</v>
      </c>
      <c r="Q23" s="29">
        <v>1.8753816E-2</v>
      </c>
      <c r="R23" s="29">
        <v>24.024850575999999</v>
      </c>
      <c r="S23" s="29">
        <v>9.9531399999999994E-5</v>
      </c>
      <c r="T23" s="29">
        <v>8.8154820499999995E-2</v>
      </c>
      <c r="U23" s="29">
        <v>7.8042418999999998E-3</v>
      </c>
      <c r="W23" s="29">
        <v>0.4880682656</v>
      </c>
      <c r="X23" s="29">
        <v>1.363037147</v>
      </c>
      <c r="Y23" s="29">
        <v>0.50820326969999996</v>
      </c>
      <c r="Z23" s="29">
        <v>0.76230466399999997</v>
      </c>
      <c r="AA23" s="29">
        <v>4.5984694200000002E-2</v>
      </c>
      <c r="AB23" s="29">
        <v>2.9385421000000002E-3</v>
      </c>
      <c r="AC23" s="29">
        <v>2.86274296E-2</v>
      </c>
      <c r="AD23" s="29">
        <v>2.4385836E-3</v>
      </c>
      <c r="AE23" s="29">
        <v>4.9120037999999998E-2</v>
      </c>
      <c r="AF23" s="29">
        <v>693.38707395999995</v>
      </c>
      <c r="AG23" s="29">
        <v>667.77259288000005</v>
      </c>
      <c r="AH23" s="29">
        <v>0.31762707829999998</v>
      </c>
      <c r="AI23" s="29">
        <v>0.87347421930000002</v>
      </c>
      <c r="AJ23" s="29">
        <v>0.33350848929999999</v>
      </c>
      <c r="AK23" s="27"/>
      <c r="AL23" s="29" t="s">
        <v>22</v>
      </c>
      <c r="AM23" s="29">
        <v>0</v>
      </c>
      <c r="AN23" s="29">
        <v>0.55584503795200002</v>
      </c>
      <c r="AO23" s="29">
        <v>11.838367529599999</v>
      </c>
      <c r="AP23" s="29">
        <v>11.838367529599999</v>
      </c>
      <c r="AQ23" s="29">
        <v>0</v>
      </c>
      <c r="AR23" s="29">
        <v>6.8338024664199998E-3</v>
      </c>
      <c r="AS23" s="29">
        <v>3.3364972462099997E-2</v>
      </c>
      <c r="AT23" s="29">
        <v>3.2325600299500001</v>
      </c>
      <c r="AU23" s="8">
        <v>4.11244908757E-5</v>
      </c>
      <c r="AV23" s="8">
        <v>2.6291674185499999E-5</v>
      </c>
      <c r="AW23" s="29">
        <v>0</v>
      </c>
      <c r="AX23" s="29">
        <v>3.4522332260800001E-3</v>
      </c>
      <c r="AY23" s="29">
        <v>2.1158667471400001E-3</v>
      </c>
      <c r="AZ23" s="29">
        <v>0</v>
      </c>
      <c r="BA23" s="29">
        <v>3.7507682151900002E-3</v>
      </c>
      <c r="BB23" s="29">
        <v>1.5003115126500001E-2</v>
      </c>
      <c r="BC23" s="29">
        <v>0</v>
      </c>
      <c r="BD23" s="29">
        <v>4670.6621792400001</v>
      </c>
      <c r="BE23" s="29">
        <v>25.614484062700001</v>
      </c>
      <c r="BF23" s="29">
        <v>426.81195483499999</v>
      </c>
      <c r="BG23" s="29">
        <v>84.935767918699995</v>
      </c>
      <c r="BH23" s="29">
        <v>0.63062643903899995</v>
      </c>
      <c r="BI23" s="29">
        <v>109.99890535199999</v>
      </c>
      <c r="BJ23" s="29">
        <v>45.395646449099999</v>
      </c>
      <c r="BK23" s="29">
        <v>5.8947055277600002</v>
      </c>
      <c r="BL23" s="29">
        <v>12.6994374292</v>
      </c>
      <c r="BM23" s="29">
        <v>8.6244486604699997</v>
      </c>
      <c r="BN23" s="29">
        <v>0.31762762182100002</v>
      </c>
      <c r="BO23" s="29">
        <v>0</v>
      </c>
      <c r="BP23" s="29">
        <v>24.0249163977</v>
      </c>
      <c r="BQ23" s="29">
        <v>24.0249163977</v>
      </c>
      <c r="BR23" s="29">
        <v>0.87346566092900002</v>
      </c>
      <c r="BS23" s="8">
        <v>2.8863856316799998E-5</v>
      </c>
      <c r="BT23" s="8">
        <v>5.5739021681399998E-5</v>
      </c>
      <c r="BU23" s="29">
        <v>210.048417629</v>
      </c>
      <c r="BV23" s="29">
        <v>4.6945208263999998</v>
      </c>
      <c r="BW23" s="29">
        <v>3.7862413476699999</v>
      </c>
      <c r="BX23" s="29">
        <v>0</v>
      </c>
      <c r="BY23" s="29">
        <v>1.0578586147800001E-2</v>
      </c>
      <c r="BZ23" s="29">
        <v>7.7576285455599997E-2</v>
      </c>
      <c r="CA23" s="29">
        <v>2.5754133722100002E-3</v>
      </c>
      <c r="CB23" s="29">
        <v>5.2288631975300004E-3</v>
      </c>
      <c r="CC23" s="29">
        <v>0</v>
      </c>
      <c r="CD23" s="29">
        <v>0.48806894383999999</v>
      </c>
      <c r="CE23" s="29">
        <v>11.922536794399999</v>
      </c>
      <c r="CF23" s="29">
        <v>0</v>
      </c>
      <c r="CG23" s="29">
        <v>0.69515071197199996</v>
      </c>
      <c r="CH23" s="29">
        <v>0.66788803603500002</v>
      </c>
      <c r="CI23" s="29">
        <v>23630.3254958</v>
      </c>
      <c r="CJ23" s="29">
        <v>2415.5521409200001</v>
      </c>
      <c r="CK23" s="29">
        <v>26255.926054299998</v>
      </c>
      <c r="CL23" s="29">
        <v>0</v>
      </c>
      <c r="CM23" s="29">
        <v>11.6087642035</v>
      </c>
      <c r="CN23" s="29">
        <v>4.5982445833700002E-2</v>
      </c>
      <c r="CO23" s="29">
        <v>2.9385751273200002E-3</v>
      </c>
      <c r="CP23" s="29">
        <v>2.8626923127099999E-2</v>
      </c>
      <c r="CQ23" s="29">
        <v>2.4386251535699999E-3</v>
      </c>
      <c r="CR23" s="29">
        <v>0</v>
      </c>
      <c r="CS23" s="29">
        <v>4.9119906959400002E-2</v>
      </c>
      <c r="CT23" s="29">
        <v>0.888001016187</v>
      </c>
      <c r="CU23" s="29">
        <v>212.030307867</v>
      </c>
      <c r="CV23" s="29">
        <v>0.62042064618600001</v>
      </c>
      <c r="CW23" s="29">
        <v>0.113301763168</v>
      </c>
      <c r="CX23" s="29">
        <v>426.81195483499999</v>
      </c>
      <c r="CY23" s="29">
        <v>0.75085580000800001</v>
      </c>
      <c r="CZ23" s="29">
        <v>42.579943046899999</v>
      </c>
      <c r="DA23" s="8">
        <v>1.49294591511E-5</v>
      </c>
      <c r="DB23" s="29">
        <v>2.10023088565E-2</v>
      </c>
      <c r="DC23" s="29">
        <v>693.37355822899997</v>
      </c>
      <c r="DD23" s="29">
        <v>667.75906435599995</v>
      </c>
      <c r="DE23" s="29">
        <v>25.614493873200001</v>
      </c>
      <c r="DF23" s="29">
        <v>0.366107076611</v>
      </c>
      <c r="DG23" s="29">
        <v>0</v>
      </c>
      <c r="DH23" s="29">
        <v>10.132590866399999</v>
      </c>
      <c r="DI23" s="29">
        <v>0</v>
      </c>
      <c r="DJ23" s="29">
        <v>29.441743965899999</v>
      </c>
      <c r="DK23" s="29">
        <v>0</v>
      </c>
      <c r="DL23" s="29">
        <v>0.63062643903899995</v>
      </c>
      <c r="DM23" s="29">
        <v>109.99890535199999</v>
      </c>
      <c r="DN23" s="29">
        <v>14.3611808698</v>
      </c>
      <c r="DO23" s="29">
        <v>0</v>
      </c>
      <c r="DP23" s="29">
        <v>45.395646449099999</v>
      </c>
      <c r="DQ23" s="29">
        <v>7.9647910940999992E-3</v>
      </c>
      <c r="DR23" s="29">
        <v>1024.40894314</v>
      </c>
      <c r="DS23" s="29">
        <v>100.262854929</v>
      </c>
      <c r="DT23" s="29">
        <v>0.33351182007000002</v>
      </c>
      <c r="DU23" s="29">
        <v>0</v>
      </c>
      <c r="DV23" s="29">
        <v>0</v>
      </c>
      <c r="DW23" s="29">
        <v>42.083581600700001</v>
      </c>
      <c r="DX23" s="29">
        <v>0.50819966015899998</v>
      </c>
      <c r="DY23" s="29">
        <v>39.770307214500001</v>
      </c>
      <c r="DZ23" s="29">
        <v>422.51594516900002</v>
      </c>
      <c r="EA23" s="29">
        <v>0.76230744481599999</v>
      </c>
      <c r="EB23" s="29">
        <v>44.088106741799997</v>
      </c>
      <c r="ED23" s="37">
        <f t="shared" si="0"/>
        <v>8.0000384368312857E-3</v>
      </c>
      <c r="EE23" s="55">
        <f t="shared" si="1"/>
        <v>-3.1733429644559775E-6</v>
      </c>
      <c r="EF23" s="55">
        <f t="shared" si="2"/>
        <v>4.8239756969944063E-7</v>
      </c>
      <c r="EG23" s="55">
        <f t="shared" si="3"/>
        <v>-3.1002314477205017E-6</v>
      </c>
      <c r="EH23" s="55">
        <f t="shared" si="4"/>
        <v>-1.9492331927669794E-5</v>
      </c>
      <c r="EI23" s="55">
        <f t="shared" si="5"/>
        <v>-2.0259178265684028E-5</v>
      </c>
      <c r="EJ23" s="55">
        <f t="shared" si="6"/>
        <v>4.352128545004086E-6</v>
      </c>
      <c r="EK23" s="55">
        <f t="shared" si="7"/>
        <v>-1.3970364481708709E-6</v>
      </c>
      <c r="EL23" s="55">
        <f t="shared" si="8"/>
        <v>-2.1644871555072031E-7</v>
      </c>
      <c r="EM23" s="55">
        <f t="shared" si="9"/>
        <v>-4.0056831114850152E-6</v>
      </c>
      <c r="EN23" s="55">
        <f t="shared" si="10"/>
        <v>-2.4993604672768989E-6</v>
      </c>
      <c r="EO23" s="55">
        <f t="shared" si="11"/>
        <v>-7.0004838106353576E-7</v>
      </c>
      <c r="EP23" s="55">
        <f t="shared" si="12"/>
        <v>2.4698858554197794E-5</v>
      </c>
      <c r="EQ23" s="55">
        <f t="shared" si="13"/>
        <v>0</v>
      </c>
      <c r="ER23" s="55">
        <f t="shared" si="14"/>
        <v>5.0956995596197257E-6</v>
      </c>
      <c r="ES23" s="55">
        <f t="shared" si="15"/>
        <v>0</v>
      </c>
      <c r="ET23" s="55">
        <f t="shared" si="16"/>
        <v>3.5908259952059649E-6</v>
      </c>
      <c r="EU23" s="55">
        <f t="shared" si="17"/>
        <v>2.7397340013981934E-6</v>
      </c>
      <c r="EV23" s="55">
        <f t="shared" si="18"/>
        <v>9.4156145698983664E-6</v>
      </c>
      <c r="EW23" s="55">
        <f t="shared" si="19"/>
        <v>5.7970057346789613E-7</v>
      </c>
      <c r="EX23" s="55">
        <f t="shared" si="20"/>
        <v>4.4424225241860042E-6</v>
      </c>
      <c r="EY23" s="55">
        <f t="shared" si="21"/>
        <v>0</v>
      </c>
      <c r="EZ23" s="55">
        <f t="shared" si="22"/>
        <v>1.389641670642672E-6</v>
      </c>
      <c r="FA23" s="55">
        <f t="shared" si="23"/>
        <v>1.1745879438331074E-6</v>
      </c>
      <c r="FB23" s="55">
        <f t="shared" si="24"/>
        <v>-7.1025536732837818E-6</v>
      </c>
      <c r="FC23" s="55">
        <f t="shared" si="25"/>
        <v>3.6479063179722754E-6</v>
      </c>
      <c r="FD23" s="55">
        <f t="shared" si="26"/>
        <v>-4.8893796927773881E-5</v>
      </c>
      <c r="FE23" s="55">
        <f t="shared" si="27"/>
        <v>1.1239355733570197E-5</v>
      </c>
      <c r="FF23" s="55">
        <f t="shared" si="28"/>
        <v>-1.769187478854966E-5</v>
      </c>
      <c r="FG23" s="55">
        <f t="shared" si="29"/>
        <v>1.7040043244709235E-5</v>
      </c>
      <c r="FH23" s="55">
        <f t="shared" si="30"/>
        <v>-2.6677625940766583E-6</v>
      </c>
      <c r="FI23" s="55">
        <f t="shared" si="31"/>
        <v>4.4866215522471014E-7</v>
      </c>
      <c r="FJ23" s="55">
        <f t="shared" si="32"/>
        <v>4.6140533789558342E-7</v>
      </c>
      <c r="FK23" s="55">
        <f t="shared" si="33"/>
        <v>1.7111922665706913E-6</v>
      </c>
      <c r="FL23" s="55">
        <f t="shared" si="34"/>
        <v>-9.7980808258531075E-6</v>
      </c>
      <c r="FM23" s="55">
        <f t="shared" si="35"/>
        <v>9.9870621195362498E-6</v>
      </c>
      <c r="FN23" s="55"/>
    </row>
    <row r="24" spans="1:170" x14ac:dyDescent="0.3">
      <c r="A24" s="27" t="s">
        <v>23</v>
      </c>
      <c r="B24" s="27">
        <v>181.94316810999999</v>
      </c>
      <c r="C24" s="27">
        <v>0.45093103870000001</v>
      </c>
      <c r="D24" s="27">
        <v>1099.0714215999999</v>
      </c>
      <c r="E24" s="27">
        <v>30.485215227000001</v>
      </c>
      <c r="F24" s="27">
        <v>29.121841906</v>
      </c>
      <c r="G24" s="27">
        <v>87.136861991999993</v>
      </c>
      <c r="H24" s="27">
        <v>23.855002838000001</v>
      </c>
      <c r="I24" s="29">
        <v>0.42575234740000001</v>
      </c>
      <c r="J24" s="29">
        <v>1.9895588700000001E-2</v>
      </c>
      <c r="K24" s="29">
        <v>2.9290201000000001E-3</v>
      </c>
      <c r="L24" s="29">
        <v>0.1157904823</v>
      </c>
      <c r="M24" s="8">
        <v>5.818145E-6</v>
      </c>
      <c r="O24" s="29">
        <v>3.0239829999999999E-4</v>
      </c>
      <c r="Q24" s="29">
        <v>1.3434244999999999E-3</v>
      </c>
      <c r="R24" s="29">
        <v>0.8737670796</v>
      </c>
      <c r="S24" s="8">
        <v>8.4684588999999999E-6</v>
      </c>
      <c r="T24" s="29">
        <v>3.2559353999999999E-3</v>
      </c>
      <c r="U24" s="29">
        <v>6.3610740000000004E-4</v>
      </c>
      <c r="W24" s="29">
        <v>1.7185393899999998E-2</v>
      </c>
      <c r="X24" s="29">
        <v>0.1029334682</v>
      </c>
      <c r="Y24" s="29">
        <v>1.8190259600000001E-2</v>
      </c>
      <c r="Z24" s="29">
        <v>2.7285378700000001E-2</v>
      </c>
      <c r="AA24" s="29">
        <v>1.6191508E-3</v>
      </c>
      <c r="AB24" s="29">
        <v>1.085264E-4</v>
      </c>
      <c r="AC24" s="29">
        <v>1.0332811000000001E-3</v>
      </c>
      <c r="AD24" s="29">
        <v>8.5864299999999997E-5</v>
      </c>
      <c r="AE24" s="29">
        <v>1.7295521999999999E-3</v>
      </c>
      <c r="AF24" s="29">
        <v>30.485215227000001</v>
      </c>
      <c r="AG24" s="29">
        <v>29.121841906</v>
      </c>
      <c r="AH24" s="29">
        <v>1.1368910899999999E-2</v>
      </c>
      <c r="AI24" s="29">
        <v>3.1264535400000001E-2</v>
      </c>
      <c r="AJ24" s="29">
        <v>1.19373606E-2</v>
      </c>
      <c r="AK24" s="27"/>
      <c r="AL24" s="29" t="s">
        <v>23</v>
      </c>
      <c r="AM24" s="29">
        <v>0</v>
      </c>
      <c r="AN24" s="29">
        <v>1.9895236609699999E-2</v>
      </c>
      <c r="AO24" s="29">
        <v>0.42575593524100003</v>
      </c>
      <c r="AP24" s="29">
        <v>0.42575593524100003</v>
      </c>
      <c r="AQ24" s="29">
        <v>0</v>
      </c>
      <c r="AR24" s="29">
        <v>4.9794365529999996E-4</v>
      </c>
      <c r="AS24" s="29">
        <v>2.4311145008899999E-3</v>
      </c>
      <c r="AT24" s="29">
        <v>0.11579135949699999</v>
      </c>
      <c r="AU24" s="8">
        <v>3.5491683614700001E-6</v>
      </c>
      <c r="AV24" s="8">
        <v>2.2691057502100001E-6</v>
      </c>
      <c r="AW24" s="29">
        <v>0</v>
      </c>
      <c r="AX24" s="29">
        <v>1.8748779347299999E-4</v>
      </c>
      <c r="AY24" s="29">
        <v>1.14907495212E-4</v>
      </c>
      <c r="AZ24" s="29">
        <v>0</v>
      </c>
      <c r="BA24" s="29">
        <v>2.6868766912199998E-4</v>
      </c>
      <c r="BB24" s="29">
        <v>1.0747480713600001E-3</v>
      </c>
      <c r="BC24" s="29">
        <v>0</v>
      </c>
      <c r="BD24" s="29">
        <v>181.941902857</v>
      </c>
      <c r="BE24" s="29">
        <v>1.36338207351</v>
      </c>
      <c r="BF24" s="29">
        <v>14.8731940035</v>
      </c>
      <c r="BG24" s="29">
        <v>5.9157824994399997</v>
      </c>
      <c r="BH24" s="29">
        <v>2.19319603324E-2</v>
      </c>
      <c r="BI24" s="29">
        <v>4.48908419177</v>
      </c>
      <c r="BJ24" s="29">
        <v>3.8217344414299999</v>
      </c>
      <c r="BK24" s="29">
        <v>0.34516225678899998</v>
      </c>
      <c r="BL24" s="29">
        <v>0.74360703162700004</v>
      </c>
      <c r="BM24" s="29">
        <v>0.50500101932899999</v>
      </c>
      <c r="BN24" s="29">
        <v>1.1370349343700001E-2</v>
      </c>
      <c r="BO24" s="29">
        <v>0</v>
      </c>
      <c r="BP24" s="29">
        <v>0.87376911472100005</v>
      </c>
      <c r="BQ24" s="29">
        <v>0.87376911472100005</v>
      </c>
      <c r="BR24" s="29">
        <v>3.1263666979099998E-2</v>
      </c>
      <c r="BS24" s="8">
        <v>2.4557586635799998E-6</v>
      </c>
      <c r="BT24" s="8">
        <v>4.7424508173899999E-6</v>
      </c>
      <c r="BU24" s="29">
        <v>8.7924968952599993</v>
      </c>
      <c r="BV24" s="29">
        <v>0.27488504365299998</v>
      </c>
      <c r="BW24" s="29">
        <v>0.22170053327899999</v>
      </c>
      <c r="BX24" s="29">
        <v>0</v>
      </c>
      <c r="BY24" s="29">
        <v>3.9070594565400002E-4</v>
      </c>
      <c r="BZ24" s="29">
        <v>2.8652724287800001E-3</v>
      </c>
      <c r="CA24" s="29">
        <v>2.09917732189E-4</v>
      </c>
      <c r="CB24" s="29">
        <v>4.2620753642800001E-4</v>
      </c>
      <c r="CC24" s="29">
        <v>0</v>
      </c>
      <c r="CD24" s="29">
        <v>1.71854961074E-2</v>
      </c>
      <c r="CE24" s="29">
        <v>0.45092817863599999</v>
      </c>
      <c r="CF24" s="29">
        <v>0</v>
      </c>
      <c r="CG24" s="29">
        <v>5.2495517500100002E-2</v>
      </c>
      <c r="CH24" s="29">
        <v>5.0437974989699999E-2</v>
      </c>
      <c r="CI24" s="29">
        <v>989.16732958</v>
      </c>
      <c r="CJ24" s="29">
        <v>101.114275253</v>
      </c>
      <c r="CK24" s="29">
        <v>1099.0741017299999</v>
      </c>
      <c r="CL24" s="29">
        <v>0</v>
      </c>
      <c r="CM24" s="29">
        <v>0.67974343075200006</v>
      </c>
      <c r="CN24" s="29">
        <v>1.6191525639E-3</v>
      </c>
      <c r="CO24" s="29">
        <v>1.08525508511E-4</v>
      </c>
      <c r="CP24" s="29">
        <v>1.0332832074100001E-3</v>
      </c>
      <c r="CQ24" s="8">
        <v>8.5861844305499995E-5</v>
      </c>
      <c r="CR24" s="29">
        <v>0</v>
      </c>
      <c r="CS24" s="29">
        <v>1.7295166870800001E-3</v>
      </c>
      <c r="CT24" s="29">
        <v>7.6392717031300003E-2</v>
      </c>
      <c r="CU24" s="29">
        <v>12.4151554939</v>
      </c>
      <c r="CV24" s="29">
        <v>3.6859026748599998E-2</v>
      </c>
      <c r="CW24" s="29">
        <v>3.9404520662199996E-3</v>
      </c>
      <c r="CX24" s="29">
        <v>14.8731940035</v>
      </c>
      <c r="CY24" s="29">
        <v>5.7172821076800003E-2</v>
      </c>
      <c r="CZ24" s="29">
        <v>3.6630743123</v>
      </c>
      <c r="DA24" s="8">
        <v>1.2702953497499999E-6</v>
      </c>
      <c r="DB24" s="29">
        <v>7.3044601556799995E-4</v>
      </c>
      <c r="DC24" s="29">
        <v>30.4846924145</v>
      </c>
      <c r="DD24" s="29">
        <v>29.121310341000001</v>
      </c>
      <c r="DE24" s="29">
        <v>1.36338207351</v>
      </c>
      <c r="DF24" s="29">
        <v>3.1495371175699997E-2</v>
      </c>
      <c r="DG24" s="29">
        <v>0</v>
      </c>
      <c r="DH24" s="29">
        <v>0.75580176815599998</v>
      </c>
      <c r="DI24" s="29">
        <v>0</v>
      </c>
      <c r="DJ24" s="29">
        <v>1.28932693674</v>
      </c>
      <c r="DK24" s="29">
        <v>0</v>
      </c>
      <c r="DL24" s="29">
        <v>2.19319603324E-2</v>
      </c>
      <c r="DM24" s="29">
        <v>4.48908419177</v>
      </c>
      <c r="DN24" s="29">
        <v>0.84091209622300001</v>
      </c>
      <c r="DO24" s="29">
        <v>0</v>
      </c>
      <c r="DP24" s="29">
        <v>3.8217344414299999</v>
      </c>
      <c r="DQ24" s="29">
        <v>5.7189267491500003E-4</v>
      </c>
      <c r="DR24" s="29">
        <v>87.136383590899996</v>
      </c>
      <c r="DS24" s="29">
        <v>5.8709178515999998</v>
      </c>
      <c r="DT24" s="29">
        <v>1.1939397184599999E-2</v>
      </c>
      <c r="DU24" s="29">
        <v>0</v>
      </c>
      <c r="DV24" s="29">
        <v>0</v>
      </c>
      <c r="DW24" s="29">
        <v>2.4641903683200002</v>
      </c>
      <c r="DX24" s="29">
        <v>1.8191237415400002E-2</v>
      </c>
      <c r="DY24" s="29">
        <v>2.3287383608700001</v>
      </c>
      <c r="DZ24" s="29">
        <v>23.8547929273</v>
      </c>
      <c r="EA24" s="29">
        <v>2.7285510774099998E-2</v>
      </c>
      <c r="EB24" s="29">
        <v>2.5815568931800001</v>
      </c>
      <c r="ED24" s="37">
        <f t="shared" si="0"/>
        <v>7.9999127278316817E-3</v>
      </c>
      <c r="EE24" s="55">
        <f t="shared" si="1"/>
        <v>-6.9541110728627399E-6</v>
      </c>
      <c r="EF24" s="55">
        <f t="shared" si="2"/>
        <v>-6.342575149109875E-6</v>
      </c>
      <c r="EG24" s="55">
        <f t="shared" si="3"/>
        <v>2.4385403417574416E-6</v>
      </c>
      <c r="EH24" s="55">
        <f t="shared" si="4"/>
        <v>-1.7149706705648995E-5</v>
      </c>
      <c r="EI24" s="55">
        <f t="shared" si="5"/>
        <v>-1.8253138030042362E-5</v>
      </c>
      <c r="EJ24" s="55">
        <f t="shared" si="6"/>
        <v>-5.4902263985693465E-6</v>
      </c>
      <c r="EK24" s="55">
        <f t="shared" si="7"/>
        <v>-8.7994414180605172E-6</v>
      </c>
      <c r="EL24" s="55">
        <f t="shared" si="8"/>
        <v>8.427060994329976E-6</v>
      </c>
      <c r="EM24" s="55">
        <f t="shared" si="9"/>
        <v>-1.7696902831640717E-5</v>
      </c>
      <c r="EN24" s="55">
        <f t="shared" si="10"/>
        <v>1.299280602398377E-5</v>
      </c>
      <c r="EO24" s="55">
        <f t="shared" si="11"/>
        <v>7.5757262822628339E-6</v>
      </c>
      <c r="EP24" s="55">
        <f t="shared" si="12"/>
        <v>2.2191210428790215E-5</v>
      </c>
      <c r="EQ24" s="55">
        <f t="shared" si="13"/>
        <v>0</v>
      </c>
      <c r="ER24" s="55">
        <f t="shared" si="14"/>
        <v>-9.9581082300479454E-6</v>
      </c>
      <c r="ES24" s="55">
        <f t="shared" si="15"/>
        <v>0</v>
      </c>
      <c r="ET24" s="55">
        <f t="shared" si="16"/>
        <v>8.3670366291865915E-6</v>
      </c>
      <c r="EU24" s="55">
        <f t="shared" si="17"/>
        <v>2.3291344427696972E-6</v>
      </c>
      <c r="EV24" s="55">
        <f t="shared" si="18"/>
        <v>5.4237400857443606E-6</v>
      </c>
      <c r="EW24" s="55">
        <f t="shared" si="19"/>
        <v>1.3198798108856862E-5</v>
      </c>
      <c r="EX24" s="55">
        <f t="shared" si="20"/>
        <v>2.8090566152811051E-5</v>
      </c>
      <c r="EY24" s="55">
        <f t="shared" si="21"/>
        <v>0</v>
      </c>
      <c r="EZ24" s="55">
        <f t="shared" si="22"/>
        <v>5.9473411314578459E-6</v>
      </c>
      <c r="FA24" s="55">
        <f t="shared" si="23"/>
        <v>2.3597572699689227E-7</v>
      </c>
      <c r="FB24" s="55">
        <f t="shared" si="24"/>
        <v>5.3754889787291455E-5</v>
      </c>
      <c r="FC24" s="55">
        <f t="shared" si="25"/>
        <v>4.8404715745023423E-6</v>
      </c>
      <c r="FD24" s="55">
        <f t="shared" si="26"/>
        <v>1.0893982203639103E-6</v>
      </c>
      <c r="FE24" s="55">
        <f t="shared" si="27"/>
        <v>-8.2144897462601032E-6</v>
      </c>
      <c r="FF24" s="55">
        <f t="shared" si="28"/>
        <v>2.0395321272977929E-6</v>
      </c>
      <c r="FG24" s="55">
        <f t="shared" si="29"/>
        <v>-2.8599714898995689E-5</v>
      </c>
      <c r="FH24" s="55">
        <f t="shared" si="30"/>
        <v>-2.0533014268019781E-5</v>
      </c>
      <c r="FI24" s="55">
        <f t="shared" si="31"/>
        <v>-3.4789656826748247E-6</v>
      </c>
      <c r="FJ24" s="55">
        <f t="shared" si="32"/>
        <v>-3.9423855116313523E-6</v>
      </c>
      <c r="FK24" s="55">
        <f t="shared" si="33"/>
        <v>1.2652431817383023E-4</v>
      </c>
      <c r="FL24" s="55">
        <f t="shared" si="34"/>
        <v>-2.7776549016091937E-5</v>
      </c>
      <c r="FM24" s="55">
        <f t="shared" si="35"/>
        <v>1.7060593779826143E-4</v>
      </c>
      <c r="FN24" s="55"/>
    </row>
    <row r="25" spans="1:170" x14ac:dyDescent="0.3">
      <c r="A25" s="27" t="s">
        <v>24</v>
      </c>
      <c r="B25" s="27">
        <v>1471.9622182999999</v>
      </c>
      <c r="C25" s="27">
        <v>3.8272761783</v>
      </c>
      <c r="D25" s="27">
        <v>8150.3798755999997</v>
      </c>
      <c r="E25" s="27">
        <v>216.01688046000001</v>
      </c>
      <c r="F25" s="27">
        <v>208.08542027999999</v>
      </c>
      <c r="G25" s="27">
        <v>280.23419028000001</v>
      </c>
      <c r="H25" s="27">
        <v>124.07931163000001</v>
      </c>
      <c r="I25" s="29">
        <v>3.7528016150000001</v>
      </c>
      <c r="J25" s="29">
        <v>0.17631354169999999</v>
      </c>
      <c r="K25" s="29">
        <v>1.34523808E-2</v>
      </c>
      <c r="L25" s="29">
        <v>1.0252637781</v>
      </c>
      <c r="M25" s="29">
        <v>1.8609899999999999E-5</v>
      </c>
      <c r="O25" s="29">
        <v>1.5359905000000001E-3</v>
      </c>
      <c r="Q25" s="29">
        <v>6.6588912000000002E-3</v>
      </c>
      <c r="R25" s="29">
        <v>7.6048282137000003</v>
      </c>
      <c r="S25" s="29">
        <v>3.51001E-5</v>
      </c>
      <c r="T25" s="29">
        <v>2.8275128699999999E-2</v>
      </c>
      <c r="U25" s="29">
        <v>2.1857280000000001E-3</v>
      </c>
      <c r="W25" s="29">
        <v>0.1556465749</v>
      </c>
      <c r="X25" s="29">
        <v>0.47048751039999998</v>
      </c>
      <c r="Y25" s="29">
        <v>0.16120092289999999</v>
      </c>
      <c r="Z25" s="29">
        <v>0.24180132939999999</v>
      </c>
      <c r="AA25" s="29">
        <v>1.4664676E-2</v>
      </c>
      <c r="AB25" s="29">
        <v>9.4247560000000001E-4</v>
      </c>
      <c r="AC25" s="29">
        <v>9.1562096999999992E-3</v>
      </c>
      <c r="AD25" s="29">
        <v>7.7767319999999995E-4</v>
      </c>
      <c r="AE25" s="29">
        <v>1.5664554399999999E-2</v>
      </c>
      <c r="AF25" s="29">
        <v>216.01688046000001</v>
      </c>
      <c r="AG25" s="29">
        <v>208.08542027999999</v>
      </c>
      <c r="AH25" s="29">
        <v>0.10075058219999999</v>
      </c>
      <c r="AI25" s="29">
        <v>0.27706402229999999</v>
      </c>
      <c r="AJ25" s="29">
        <v>0.1057881644</v>
      </c>
      <c r="AK25" s="27"/>
      <c r="AL25" s="29" t="s">
        <v>24</v>
      </c>
      <c r="AM25" s="29">
        <v>0</v>
      </c>
      <c r="AN25" s="29">
        <v>0.17630609075199999</v>
      </c>
      <c r="AO25" s="29">
        <v>3.75281443104</v>
      </c>
      <c r="AP25" s="29">
        <v>3.75281443104</v>
      </c>
      <c r="AQ25" s="29">
        <v>0</v>
      </c>
      <c r="AR25" s="29">
        <v>2.2869017959600002E-3</v>
      </c>
      <c r="AS25" s="29">
        <v>1.11655506537E-2</v>
      </c>
      <c r="AT25" s="29">
        <v>1.0252692082399999</v>
      </c>
      <c r="AU25" s="8">
        <v>1.13517022438E-5</v>
      </c>
      <c r="AV25" s="8">
        <v>7.2577621984500003E-6</v>
      </c>
      <c r="AW25" s="29">
        <v>0</v>
      </c>
      <c r="AX25" s="29">
        <v>9.5234235663900003E-4</v>
      </c>
      <c r="AY25" s="29">
        <v>5.8368955190999999E-4</v>
      </c>
      <c r="AZ25" s="29">
        <v>0</v>
      </c>
      <c r="BA25" s="29">
        <v>1.33180561971E-3</v>
      </c>
      <c r="BB25" s="29">
        <v>5.3271426082099997E-3</v>
      </c>
      <c r="BC25" s="29">
        <v>0</v>
      </c>
      <c r="BD25" s="29">
        <v>1471.96162916</v>
      </c>
      <c r="BE25" s="29">
        <v>7.9314704649800003</v>
      </c>
      <c r="BF25" s="29">
        <v>136.24988384100001</v>
      </c>
      <c r="BG25" s="29">
        <v>24.544609708799999</v>
      </c>
      <c r="BH25" s="29">
        <v>0.20134927098800001</v>
      </c>
      <c r="BI25" s="29">
        <v>34.544736086900002</v>
      </c>
      <c r="BJ25" s="29">
        <v>12.5447510897</v>
      </c>
      <c r="BK25" s="29">
        <v>1.71701054608</v>
      </c>
      <c r="BL25" s="29">
        <v>3.6990923204700001</v>
      </c>
      <c r="BM25" s="29">
        <v>2.5121157759499999</v>
      </c>
      <c r="BN25" s="29">
        <v>0.100755783007</v>
      </c>
      <c r="BO25" s="29">
        <v>0</v>
      </c>
      <c r="BP25" s="29">
        <v>7.6048424198599998</v>
      </c>
      <c r="BQ25" s="29">
        <v>7.6048424198599998</v>
      </c>
      <c r="BR25" s="29">
        <v>0.27706052729000002</v>
      </c>
      <c r="BS25" s="8">
        <v>1.0178957413600001E-5</v>
      </c>
      <c r="BT25" s="8">
        <v>1.9655357489400001E-5</v>
      </c>
      <c r="BU25" s="29">
        <v>65.203107923600001</v>
      </c>
      <c r="BV25" s="29">
        <v>1.36742695246</v>
      </c>
      <c r="BW25" s="29">
        <v>1.1028577501700001</v>
      </c>
      <c r="BX25" s="29">
        <v>0</v>
      </c>
      <c r="BY25" s="29">
        <v>3.39304335507E-3</v>
      </c>
      <c r="BZ25" s="29">
        <v>2.4882171692899999E-2</v>
      </c>
      <c r="CA25" s="29">
        <v>7.2129856127200001E-4</v>
      </c>
      <c r="CB25" s="29">
        <v>1.46443931043E-3</v>
      </c>
      <c r="CC25" s="29">
        <v>0</v>
      </c>
      <c r="CD25" s="29">
        <v>0.15564428346199999</v>
      </c>
      <c r="CE25" s="29">
        <v>3.8272643074700001</v>
      </c>
      <c r="CF25" s="29">
        <v>0</v>
      </c>
      <c r="CG25" s="29">
        <v>0.23994844139499999</v>
      </c>
      <c r="CH25" s="29">
        <v>0.23053887052300001</v>
      </c>
      <c r="CI25" s="29">
        <v>7335.3371795200001</v>
      </c>
      <c r="CJ25" s="29">
        <v>749.83573186399997</v>
      </c>
      <c r="CK25" s="29">
        <v>8150.3760193099997</v>
      </c>
      <c r="CL25" s="29">
        <v>0</v>
      </c>
      <c r="CM25" s="29">
        <v>3.3813911376500001</v>
      </c>
      <c r="CN25" s="29">
        <v>1.4664755981600001E-2</v>
      </c>
      <c r="CO25" s="29">
        <v>9.4247939272499995E-4</v>
      </c>
      <c r="CP25" s="29">
        <v>9.1564485835799996E-3</v>
      </c>
      <c r="CQ25" s="29">
        <v>7.7769523666700003E-4</v>
      </c>
      <c r="CR25" s="29">
        <v>0</v>
      </c>
      <c r="CS25" s="29">
        <v>1.56643422481E-2</v>
      </c>
      <c r="CT25" s="29">
        <v>0.24397146888499999</v>
      </c>
      <c r="CU25" s="29">
        <v>61.759878189699997</v>
      </c>
      <c r="CV25" s="29">
        <v>0.18480952813199999</v>
      </c>
      <c r="CW25" s="29">
        <v>3.6176075378000001E-2</v>
      </c>
      <c r="CX25" s="29">
        <v>136.24988384100001</v>
      </c>
      <c r="CY25" s="29">
        <v>0.21274269255</v>
      </c>
      <c r="CZ25" s="29">
        <v>11.6985555317</v>
      </c>
      <c r="DA25" s="8">
        <v>5.2650585675000001E-6</v>
      </c>
      <c r="DB25" s="29">
        <v>6.7057439134099997E-3</v>
      </c>
      <c r="DC25" s="29">
        <v>216.012353781</v>
      </c>
      <c r="DD25" s="29">
        <v>208.08088331600001</v>
      </c>
      <c r="DE25" s="29">
        <v>7.9314704649800003</v>
      </c>
      <c r="DF25" s="29">
        <v>0.100585274227</v>
      </c>
      <c r="DG25" s="29">
        <v>0</v>
      </c>
      <c r="DH25" s="29">
        <v>2.8845731308999998</v>
      </c>
      <c r="DI25" s="29">
        <v>0</v>
      </c>
      <c r="DJ25" s="29">
        <v>9.1697568150300004</v>
      </c>
      <c r="DK25" s="29">
        <v>0</v>
      </c>
      <c r="DL25" s="29">
        <v>0.20134927098800001</v>
      </c>
      <c r="DM25" s="29">
        <v>34.544736086900002</v>
      </c>
      <c r="DN25" s="29">
        <v>4.1831318285699997</v>
      </c>
      <c r="DO25" s="29">
        <v>0</v>
      </c>
      <c r="DP25" s="29">
        <v>12.5447510897</v>
      </c>
      <c r="DQ25" s="29">
        <v>2.28676667267E-3</v>
      </c>
      <c r="DR25" s="29">
        <v>280.23578426900002</v>
      </c>
      <c r="DS25" s="29">
        <v>29.2045289514</v>
      </c>
      <c r="DT25" s="29">
        <v>0.105789100338</v>
      </c>
      <c r="DU25" s="29">
        <v>0</v>
      </c>
      <c r="DV25" s="29">
        <v>0</v>
      </c>
      <c r="DW25" s="29">
        <v>12.258186007700001</v>
      </c>
      <c r="DX25" s="29">
        <v>0.16120227280400001</v>
      </c>
      <c r="DY25" s="29">
        <v>11.584268761100001</v>
      </c>
      <c r="DZ25" s="29">
        <v>124.079424194</v>
      </c>
      <c r="EA25" s="29">
        <v>0.24180434337600001</v>
      </c>
      <c r="EB25" s="29">
        <v>12.842035578699999</v>
      </c>
      <c r="ED25" s="37">
        <f t="shared" si="0"/>
        <v>8.0000122410450476E-3</v>
      </c>
      <c r="EE25" s="55">
        <f t="shared" si="1"/>
        <v>-4.002412511341106E-7</v>
      </c>
      <c r="EF25" s="55">
        <f t="shared" si="2"/>
        <v>-3.1016392459935655E-6</v>
      </c>
      <c r="EG25" s="55">
        <f t="shared" si="3"/>
        <v>-4.7314236376580059E-7</v>
      </c>
      <c r="EH25" s="55">
        <f t="shared" si="4"/>
        <v>-2.09552095668129E-5</v>
      </c>
      <c r="EI25" s="55">
        <f t="shared" si="5"/>
        <v>-2.1803372835429753E-5</v>
      </c>
      <c r="EJ25" s="55">
        <f t="shared" si="6"/>
        <v>5.6880603984167855E-6</v>
      </c>
      <c r="EK25" s="55">
        <f t="shared" si="7"/>
        <v>9.0719394323308454E-7</v>
      </c>
      <c r="EL25" s="55">
        <f t="shared" si="8"/>
        <v>3.4150592849600634E-6</v>
      </c>
      <c r="EM25" s="55">
        <f t="shared" si="9"/>
        <v>-4.2259646809669921E-5</v>
      </c>
      <c r="EN25" s="55">
        <f t="shared" si="10"/>
        <v>5.3261694762759275E-6</v>
      </c>
      <c r="EO25" s="55">
        <f t="shared" si="11"/>
        <v>5.2963345783429055E-6</v>
      </c>
      <c r="EP25" s="55">
        <f t="shared" si="12"/>
        <v>-2.3404626032356534E-5</v>
      </c>
      <c r="EQ25" s="55">
        <f t="shared" si="13"/>
        <v>0</v>
      </c>
      <c r="ER25" s="55">
        <f t="shared" si="14"/>
        <v>2.695885749298095E-5</v>
      </c>
      <c r="ES25" s="55">
        <f t="shared" si="15"/>
        <v>0</v>
      </c>
      <c r="ET25" s="55">
        <f t="shared" si="16"/>
        <v>8.5641765704177529E-6</v>
      </c>
      <c r="EU25" s="55">
        <f t="shared" si="17"/>
        <v>1.8680448262963399E-6</v>
      </c>
      <c r="EV25" s="55">
        <f t="shared" si="18"/>
        <v>-2.0698787182749192E-5</v>
      </c>
      <c r="EW25" s="55">
        <f t="shared" si="19"/>
        <v>3.0538488760220073E-6</v>
      </c>
      <c r="EX25" s="55">
        <f t="shared" si="20"/>
        <v>4.5164366287473608E-6</v>
      </c>
      <c r="EY25" s="55">
        <f t="shared" si="21"/>
        <v>0</v>
      </c>
      <c r="EZ25" s="55">
        <f t="shared" si="22"/>
        <v>-1.4722058622137701E-5</v>
      </c>
      <c r="FA25" s="55">
        <f t="shared" si="23"/>
        <v>-4.218645460610208E-7</v>
      </c>
      <c r="FB25" s="55">
        <f t="shared" si="24"/>
        <v>8.3740463499872805E-6</v>
      </c>
      <c r="FC25" s="55">
        <f t="shared" si="25"/>
        <v>1.2464679195543548E-5</v>
      </c>
      <c r="FD25" s="55">
        <f t="shared" si="26"/>
        <v>5.4540311699342143E-6</v>
      </c>
      <c r="FE25" s="55">
        <f t="shared" si="27"/>
        <v>4.0242155870644874E-6</v>
      </c>
      <c r="FF25" s="55">
        <f t="shared" si="28"/>
        <v>2.6089789096951288E-5</v>
      </c>
      <c r="FG25" s="55">
        <f t="shared" si="29"/>
        <v>2.83366676388977E-5</v>
      </c>
      <c r="FH25" s="55">
        <f t="shared" si="30"/>
        <v>-1.3543436639280209E-5</v>
      </c>
      <c r="FI25" s="55">
        <f t="shared" si="31"/>
        <v>-3.7033046577949393E-7</v>
      </c>
      <c r="FJ25" s="55">
        <f t="shared" si="32"/>
        <v>-4.3387283851268086E-7</v>
      </c>
      <c r="FK25" s="55">
        <f t="shared" si="33"/>
        <v>5.1620614853433165E-5</v>
      </c>
      <c r="FL25" s="55">
        <f t="shared" si="34"/>
        <v>-1.2614449075531689E-5</v>
      </c>
      <c r="FM25" s="55">
        <f t="shared" si="35"/>
        <v>8.8472846212328934E-6</v>
      </c>
      <c r="FN25" s="55"/>
    </row>
    <row r="26" spans="1:170" s="29" customFormat="1" x14ac:dyDescent="0.3">
      <c r="A26" s="27" t="s">
        <v>25</v>
      </c>
      <c r="B26" s="27">
        <v>493.02203972000001</v>
      </c>
      <c r="C26" s="27">
        <v>1.2687512678999999</v>
      </c>
      <c r="D26" s="27">
        <v>2549.2142589</v>
      </c>
      <c r="E26" s="27">
        <v>65.432676747000002</v>
      </c>
      <c r="F26" s="27">
        <v>63.469725785000001</v>
      </c>
      <c r="G26" s="27">
        <v>1.2205269717</v>
      </c>
      <c r="H26" s="27">
        <v>28.869278770000001</v>
      </c>
      <c r="I26" s="29">
        <v>1.3569285757</v>
      </c>
      <c r="J26" s="29">
        <v>6.3921623100000005E-2</v>
      </c>
      <c r="K26" s="29">
        <v>1.9131011E-3</v>
      </c>
      <c r="L26" s="29">
        <v>0.37154892909999998</v>
      </c>
      <c r="O26" s="29">
        <v>3.27721E-4</v>
      </c>
      <c r="Q26" s="29">
        <v>1.0784379000000001E-3</v>
      </c>
      <c r="R26" s="29">
        <v>2.7321925662000002</v>
      </c>
      <c r="S26" s="8">
        <v>3.1718779999999999E-6</v>
      </c>
      <c r="T26" s="29">
        <v>9.5156298999999993E-3</v>
      </c>
      <c r="U26" s="29">
        <v>8.4444199999999994E-5</v>
      </c>
      <c r="W26" s="29">
        <v>5.6253519100000003E-2</v>
      </c>
      <c r="X26" s="29">
        <v>6.3437510099999997E-2</v>
      </c>
      <c r="Y26" s="29">
        <v>5.8442623700000002E-2</v>
      </c>
      <c r="Z26" s="29">
        <v>8.7663933499999999E-2</v>
      </c>
      <c r="AA26" s="29">
        <v>5.3001178000000003E-3</v>
      </c>
      <c r="AB26" s="29">
        <v>3.1718780000000003E-4</v>
      </c>
      <c r="AC26" s="29">
        <v>3.1920338999999998E-3</v>
      </c>
      <c r="AD26" s="29">
        <v>2.8106680000000001E-4</v>
      </c>
      <c r="AE26" s="29">
        <v>5.6614880000000001E-3</v>
      </c>
      <c r="AF26" s="29">
        <v>65.432676747000002</v>
      </c>
      <c r="AG26" s="29">
        <v>63.469725785000001</v>
      </c>
      <c r="AH26" s="29">
        <v>3.6526635500000001E-2</v>
      </c>
      <c r="AI26" s="29">
        <v>0.1004482593</v>
      </c>
      <c r="AJ26" s="29">
        <v>3.8352953100000003E-2</v>
      </c>
      <c r="AK26" s="27"/>
      <c r="AL26" s="29" t="s">
        <v>25</v>
      </c>
      <c r="AM26" s="29">
        <v>0</v>
      </c>
      <c r="AN26" s="29">
        <v>6.3923087880800006E-2</v>
      </c>
      <c r="AO26" s="29">
        <v>1.35692303377</v>
      </c>
      <c r="AP26" s="29">
        <v>1.35692303377</v>
      </c>
      <c r="AQ26" s="29">
        <v>0</v>
      </c>
      <c r="AR26" s="29">
        <v>3.2520295584699999E-4</v>
      </c>
      <c r="AS26" s="29">
        <v>1.5878788505099999E-3</v>
      </c>
      <c r="AT26" s="29">
        <v>0.37154840802200001</v>
      </c>
      <c r="AU26" s="29">
        <v>0</v>
      </c>
      <c r="AV26" s="29">
        <v>0</v>
      </c>
      <c r="AW26" s="29">
        <v>0</v>
      </c>
      <c r="AX26" s="29">
        <v>2.0318492259E-4</v>
      </c>
      <c r="AY26" s="29">
        <v>1.24535311541E-4</v>
      </c>
      <c r="AZ26" s="29">
        <v>0</v>
      </c>
      <c r="BA26" s="29">
        <v>2.1568018320400001E-4</v>
      </c>
      <c r="BB26" s="29">
        <v>8.6276800817899999E-4</v>
      </c>
      <c r="BC26" s="29">
        <v>0</v>
      </c>
      <c r="BD26" s="29">
        <v>493.024252628</v>
      </c>
      <c r="BE26" s="29">
        <v>1.96295477934</v>
      </c>
      <c r="BF26" s="29">
        <v>48.947854891799999</v>
      </c>
      <c r="BG26" s="29">
        <v>3.1169394247</v>
      </c>
      <c r="BH26" s="29">
        <v>7.24188469827E-2</v>
      </c>
      <c r="BI26" s="29">
        <v>11.1452600831</v>
      </c>
      <c r="BJ26" s="29">
        <v>0.187235180807</v>
      </c>
      <c r="BK26" s="29">
        <v>0.37486904757799999</v>
      </c>
      <c r="BL26" s="29">
        <v>0.80761094539</v>
      </c>
      <c r="BM26" s="29">
        <v>0.54846187317399997</v>
      </c>
      <c r="BN26" s="29">
        <v>3.65268257355E-2</v>
      </c>
      <c r="BO26" s="29">
        <v>0</v>
      </c>
      <c r="BP26" s="29">
        <v>2.73219299846</v>
      </c>
      <c r="BQ26" s="29">
        <v>2.73219299846</v>
      </c>
      <c r="BR26" s="29">
        <v>0.10044629604700001</v>
      </c>
      <c r="BS26" s="8">
        <v>9.1981467921300005E-7</v>
      </c>
      <c r="BT26" s="8">
        <v>1.7762578910600001E-6</v>
      </c>
      <c r="BU26" s="29">
        <v>20.3935911242</v>
      </c>
      <c r="BV26" s="29">
        <v>0.298546286163</v>
      </c>
      <c r="BW26" s="29">
        <v>0.240788207196</v>
      </c>
      <c r="BX26" s="29">
        <v>0</v>
      </c>
      <c r="BY26" s="29">
        <v>1.14188987748E-3</v>
      </c>
      <c r="BZ26" s="29">
        <v>8.3738085671599995E-3</v>
      </c>
      <c r="CA26" s="8">
        <v>2.7866066293E-5</v>
      </c>
      <c r="CB26" s="8">
        <v>5.6577902908400001E-5</v>
      </c>
      <c r="CC26" s="29">
        <v>0</v>
      </c>
      <c r="CD26" s="29">
        <v>5.6255976867599998E-2</v>
      </c>
      <c r="CE26" s="29">
        <v>1.26875312847</v>
      </c>
      <c r="CF26" s="29">
        <v>0</v>
      </c>
      <c r="CG26" s="29">
        <v>3.2353081620600001E-2</v>
      </c>
      <c r="CH26" s="29">
        <v>3.1084472406399999E-2</v>
      </c>
      <c r="CI26" s="29">
        <v>2294.2965468699999</v>
      </c>
      <c r="CJ26" s="29">
        <v>234.52715113799999</v>
      </c>
      <c r="CK26" s="29">
        <v>2549.2172891300002</v>
      </c>
      <c r="CL26" s="29">
        <v>0</v>
      </c>
      <c r="CM26" s="29">
        <v>0.73824683317899997</v>
      </c>
      <c r="CN26" s="29">
        <v>5.3002376258200002E-3</v>
      </c>
      <c r="CO26" s="29">
        <v>3.1716742040500002E-4</v>
      </c>
      <c r="CP26" s="29">
        <v>3.1919412381799998E-3</v>
      </c>
      <c r="CQ26" s="29">
        <v>2.8106948292100001E-4</v>
      </c>
      <c r="CR26" s="29">
        <v>0</v>
      </c>
      <c r="CS26" s="29">
        <v>5.6615162331799997E-3</v>
      </c>
      <c r="CT26" s="29">
        <v>0</v>
      </c>
      <c r="CU26" s="29">
        <v>13.483762411100001</v>
      </c>
      <c r="CV26" s="29">
        <v>3.7002804665E-2</v>
      </c>
      <c r="CW26" s="29">
        <v>1.3011342212400001E-2</v>
      </c>
      <c r="CX26" s="29">
        <v>48.947854891799999</v>
      </c>
      <c r="CY26" s="29">
        <v>1.6629034430700001E-2</v>
      </c>
      <c r="CZ26" s="29">
        <v>0</v>
      </c>
      <c r="DA26" s="8">
        <v>4.75795224238E-7</v>
      </c>
      <c r="DB26" s="29">
        <v>2.4118280725499998E-3</v>
      </c>
      <c r="DC26" s="29">
        <v>65.431004198799997</v>
      </c>
      <c r="DD26" s="29">
        <v>63.468049419499998</v>
      </c>
      <c r="DE26" s="29">
        <v>1.96295477934</v>
      </c>
      <c r="DF26" s="29">
        <v>0</v>
      </c>
      <c r="DG26" s="29">
        <v>0</v>
      </c>
      <c r="DH26" s="29">
        <v>0.25965476005400001</v>
      </c>
      <c r="DI26" s="29">
        <v>0</v>
      </c>
      <c r="DJ26" s="29">
        <v>2.78631678103</v>
      </c>
      <c r="DK26" s="29">
        <v>0</v>
      </c>
      <c r="DL26" s="29">
        <v>7.24188469827E-2</v>
      </c>
      <c r="DM26" s="29">
        <v>11.1452600831</v>
      </c>
      <c r="DN26" s="29">
        <v>0.91329099492300003</v>
      </c>
      <c r="DO26" s="29">
        <v>0</v>
      </c>
      <c r="DP26" s="29">
        <v>0.187235180807</v>
      </c>
      <c r="DQ26" s="29">
        <v>2.5386632439900001E-4</v>
      </c>
      <c r="DR26" s="29">
        <v>1.2205212140899999</v>
      </c>
      <c r="DS26" s="29">
        <v>6.37616020828</v>
      </c>
      <c r="DT26" s="29">
        <v>3.8353586365800003E-2</v>
      </c>
      <c r="DU26" s="29">
        <v>0</v>
      </c>
      <c r="DV26" s="29">
        <v>0</v>
      </c>
      <c r="DW26" s="29">
        <v>2.6762828873700002</v>
      </c>
      <c r="DX26" s="29">
        <v>5.8443807904500003E-2</v>
      </c>
      <c r="DY26" s="29">
        <v>2.5291683903600002</v>
      </c>
      <c r="DZ26" s="29">
        <v>28.8693488704</v>
      </c>
      <c r="EA26" s="29">
        <v>8.7662685133400003E-2</v>
      </c>
      <c r="EB26" s="29">
        <v>2.8037515707899998</v>
      </c>
      <c r="ED26" s="37">
        <f t="shared" si="0"/>
        <v>7.9999422611636024E-3</v>
      </c>
      <c r="EE26" s="55">
        <f t="shared" si="1"/>
        <v>4.4884565429300765E-6</v>
      </c>
      <c r="EF26" s="55">
        <f t="shared" si="2"/>
        <v>1.4664576478783758E-6</v>
      </c>
      <c r="EG26" s="55">
        <f t="shared" si="3"/>
        <v>1.1886917663237219E-6</v>
      </c>
      <c r="EH26" s="55">
        <f t="shared" si="4"/>
        <v>-2.5561359906954931E-5</v>
      </c>
      <c r="EI26" s="55">
        <f t="shared" si="5"/>
        <v>-2.6412048882674798E-5</v>
      </c>
      <c r="EJ26" s="55">
        <f t="shared" si="6"/>
        <v>-4.7173148431793155E-6</v>
      </c>
      <c r="EK26" s="55">
        <f t="shared" si="7"/>
        <v>2.4282005988801381E-6</v>
      </c>
      <c r="EL26" s="55">
        <f t="shared" si="8"/>
        <v>-4.0841722248794962E-6</v>
      </c>
      <c r="EM26" s="55">
        <f t="shared" si="9"/>
        <v>2.2915262926117337E-5</v>
      </c>
      <c r="EN26" s="55">
        <f t="shared" si="10"/>
        <v>-1.0085009621331749E-5</v>
      </c>
      <c r="EO26" s="55">
        <f t="shared" si="11"/>
        <v>-1.4024478585717456E-6</v>
      </c>
      <c r="EP26" s="55">
        <f t="shared" si="12"/>
        <v>0</v>
      </c>
      <c r="EQ26" s="55">
        <f t="shared" si="13"/>
        <v>0</v>
      </c>
      <c r="ER26" s="55">
        <f t="shared" si="14"/>
        <v>-2.3369542995433862E-6</v>
      </c>
      <c r="ES26" s="55">
        <f t="shared" si="15"/>
        <v>0</v>
      </c>
      <c r="ET26" s="55">
        <f t="shared" si="16"/>
        <v>9.5428610214063468E-6</v>
      </c>
      <c r="EU26" s="55">
        <f t="shared" si="17"/>
        <v>1.5820993188460521E-7</v>
      </c>
      <c r="EV26" s="55">
        <f t="shared" si="18"/>
        <v>-3.2174910257615547E-6</v>
      </c>
      <c r="EW26" s="55">
        <f t="shared" si="19"/>
        <v>7.2033738933461057E-6</v>
      </c>
      <c r="EX26" s="55">
        <f t="shared" si="20"/>
        <v>-2.7331492273636114E-6</v>
      </c>
      <c r="EY26" s="55">
        <f t="shared" si="21"/>
        <v>0</v>
      </c>
      <c r="EZ26" s="55">
        <f t="shared" si="22"/>
        <v>4.3690912840950266E-5</v>
      </c>
      <c r="FA26" s="55">
        <f t="shared" si="23"/>
        <v>6.9244520988506316E-7</v>
      </c>
      <c r="FB26" s="55">
        <f t="shared" si="24"/>
        <v>2.026268543452751E-5</v>
      </c>
      <c r="FC26" s="55">
        <f t="shared" si="25"/>
        <v>-1.4240367163033137E-5</v>
      </c>
      <c r="FD26" s="55">
        <f t="shared" si="26"/>
        <v>2.2608142785028393E-5</v>
      </c>
      <c r="FE26" s="55">
        <f t="shared" si="27"/>
        <v>-6.4250879132198927E-5</v>
      </c>
      <c r="FF26" s="55">
        <f t="shared" si="28"/>
        <v>-2.9029083932972124E-5</v>
      </c>
      <c r="FG26" s="55">
        <f t="shared" si="29"/>
        <v>9.5454923882900269E-6</v>
      </c>
      <c r="FH26" s="55">
        <f t="shared" si="30"/>
        <v>4.9868833069366006E-6</v>
      </c>
      <c r="FI26" s="55">
        <f t="shared" si="31"/>
        <v>-2.069343785929626E-7</v>
      </c>
      <c r="FJ26" s="55">
        <f t="shared" si="32"/>
        <v>-2.7347857721247293E-7</v>
      </c>
      <c r="FK26" s="55">
        <f t="shared" si="33"/>
        <v>5.2081309267748224E-6</v>
      </c>
      <c r="FL26" s="55">
        <f t="shared" si="34"/>
        <v>-1.9544918086894842E-5</v>
      </c>
      <c r="FM26" s="55">
        <f t="shared" si="35"/>
        <v>1.6511526461829326E-5</v>
      </c>
      <c r="FN26" s="55"/>
    </row>
    <row r="27" spans="1:170" s="29" customFormat="1" x14ac:dyDescent="0.3">
      <c r="A27" s="27" t="s">
        <v>26</v>
      </c>
      <c r="B27" s="27">
        <v>3.84623E-3</v>
      </c>
      <c r="C27" s="27">
        <v>1.00584E-5</v>
      </c>
      <c r="D27" s="27">
        <v>1.9927E-2</v>
      </c>
      <c r="E27" s="27">
        <v>5.0292200000000005E-4</v>
      </c>
      <c r="F27" s="27">
        <v>4.8783499999999999E-4</v>
      </c>
      <c r="G27" s="27">
        <v>9.4971499999999994E-6</v>
      </c>
      <c r="H27" s="27">
        <v>2.2264100000000001E-4</v>
      </c>
      <c r="I27" s="29">
        <v>1.03386E-5</v>
      </c>
      <c r="J27" s="8">
        <v>4.8702600000000004E-7</v>
      </c>
      <c r="K27" s="8">
        <v>1.50877E-8</v>
      </c>
      <c r="L27" s="8">
        <v>2.8308699999999999E-6</v>
      </c>
      <c r="O27" s="8">
        <v>2.5900500000000002E-9</v>
      </c>
      <c r="Q27" s="8">
        <v>8.5496799999999994E-9</v>
      </c>
      <c r="R27" s="29">
        <v>2.0816900000000001E-5</v>
      </c>
      <c r="S27" s="8">
        <v>2.5146099999999999E-11</v>
      </c>
      <c r="T27" s="8">
        <v>7.5438300000000007E-8</v>
      </c>
      <c r="U27" s="8">
        <v>6.4122600000000004E-10</v>
      </c>
      <c r="W27" s="8">
        <v>4.2716000000000002E-7</v>
      </c>
      <c r="X27" s="8">
        <v>5.0292199999999996E-7</v>
      </c>
      <c r="Y27" s="8">
        <v>4.45281E-7</v>
      </c>
      <c r="Z27" s="8">
        <v>6.6792199999999996E-7</v>
      </c>
      <c r="AA27" s="8">
        <v>4.0246399999999997E-8</v>
      </c>
      <c r="AB27" s="8">
        <v>2.5146099999999999E-9</v>
      </c>
      <c r="AC27" s="8">
        <v>2.4768949999999999E-8</v>
      </c>
      <c r="AD27" s="8">
        <v>2.1342800000000002E-9</v>
      </c>
      <c r="AE27" s="8">
        <v>4.2990410000000001E-8</v>
      </c>
      <c r="AF27" s="29">
        <v>5.0292200000000005E-4</v>
      </c>
      <c r="AG27" s="29">
        <v>4.8783499999999999E-4</v>
      </c>
      <c r="AH27" s="8">
        <v>2.7830100000000002E-7</v>
      </c>
      <c r="AI27" s="8">
        <v>7.6532700000000001E-7</v>
      </c>
      <c r="AJ27" s="8">
        <v>2.92216E-7</v>
      </c>
      <c r="AK27" s="27"/>
      <c r="AL27" s="29" t="s">
        <v>26</v>
      </c>
      <c r="AM27" s="29">
        <v>0</v>
      </c>
      <c r="AN27" s="8">
        <v>4.8699926272499999E-7</v>
      </c>
      <c r="AO27" s="8">
        <v>1.0338571269E-5</v>
      </c>
      <c r="AP27" s="8">
        <v>1.0338571269E-5</v>
      </c>
      <c r="AQ27" s="29">
        <v>0</v>
      </c>
      <c r="AR27" s="8">
        <v>2.5649398964900001E-9</v>
      </c>
      <c r="AS27" s="8">
        <v>1.252093013E-8</v>
      </c>
      <c r="AT27" s="8">
        <v>2.8310140650000002E-6</v>
      </c>
      <c r="AU27" s="29">
        <v>0</v>
      </c>
      <c r="AV27" s="29">
        <v>0</v>
      </c>
      <c r="AW27" s="29">
        <v>0</v>
      </c>
      <c r="AX27" s="8">
        <v>1.60575296108E-9</v>
      </c>
      <c r="AY27" s="8">
        <v>9.841322332269999E-10</v>
      </c>
      <c r="AZ27" s="29">
        <v>0</v>
      </c>
      <c r="BA27" s="8">
        <v>1.709959931E-9</v>
      </c>
      <c r="BB27" s="8">
        <v>6.8398397239799996E-9</v>
      </c>
      <c r="BC27" s="29">
        <v>0</v>
      </c>
      <c r="BD27" s="29">
        <v>3.84608211115E-3</v>
      </c>
      <c r="BE27" s="8">
        <v>1.5087881744100001E-5</v>
      </c>
      <c r="BF27" s="29">
        <v>3.7623141917000002E-4</v>
      </c>
      <c r="BG27" s="8">
        <v>2.39555327745E-5</v>
      </c>
      <c r="BH27" s="8">
        <v>5.56441078722E-7</v>
      </c>
      <c r="BI27" s="8">
        <v>8.5658933955000006E-5</v>
      </c>
      <c r="BJ27" s="8">
        <v>1.43918274663E-6</v>
      </c>
      <c r="BK27" s="8">
        <v>2.8973581590300002E-6</v>
      </c>
      <c r="BL27" s="8">
        <v>6.2426026224E-6</v>
      </c>
      <c r="BM27" s="8">
        <v>4.2395635658700001E-6</v>
      </c>
      <c r="BN27" s="8">
        <v>2.7828691598199999E-7</v>
      </c>
      <c r="BO27" s="29">
        <v>0</v>
      </c>
      <c r="BP27" s="8">
        <v>2.0815160380699999E-5</v>
      </c>
      <c r="BQ27" s="8">
        <v>2.0815160380699999E-5</v>
      </c>
      <c r="BR27" s="8">
        <v>7.6520998611099997E-7</v>
      </c>
      <c r="BS27" s="8">
        <v>7.2926018684199997E-12</v>
      </c>
      <c r="BT27" s="8">
        <v>1.40832118862E-11</v>
      </c>
      <c r="BU27" s="29">
        <v>1.59407695233E-4</v>
      </c>
      <c r="BV27" s="8">
        <v>2.3072155403799999E-6</v>
      </c>
      <c r="BW27" s="8">
        <v>1.86117087094E-6</v>
      </c>
      <c r="BX27" s="29">
        <v>0</v>
      </c>
      <c r="BY27" s="8">
        <v>9.0527290464499994E-9</v>
      </c>
      <c r="BZ27" s="8">
        <v>6.6386679673900006E-8</v>
      </c>
      <c r="CA27" s="8">
        <v>2.1159245357899999E-10</v>
      </c>
      <c r="CB27" s="8">
        <v>4.2970287207099999E-10</v>
      </c>
      <c r="CC27" s="29">
        <v>0</v>
      </c>
      <c r="CD27" s="8">
        <v>4.2714245914299999E-7</v>
      </c>
      <c r="CE27" s="8">
        <v>1.0061404234E-5</v>
      </c>
      <c r="CF27" s="29">
        <v>0</v>
      </c>
      <c r="CG27" s="8">
        <v>2.5649398964899999E-7</v>
      </c>
      <c r="CH27" s="8">
        <v>2.4643540182000002E-7</v>
      </c>
      <c r="CI27" s="29">
        <v>1.7934059756300001E-2</v>
      </c>
      <c r="CJ27" s="29">
        <v>1.83319774908E-3</v>
      </c>
      <c r="CK27" s="29">
        <v>1.9926665200600002E-2</v>
      </c>
      <c r="CL27" s="29">
        <v>0</v>
      </c>
      <c r="CM27" s="8">
        <v>5.7059089656499996E-6</v>
      </c>
      <c r="CN27" s="8">
        <v>4.0241633735100001E-8</v>
      </c>
      <c r="CO27" s="8">
        <v>2.5141802388700001E-9</v>
      </c>
      <c r="CP27" s="8">
        <v>2.47656916726E-8</v>
      </c>
      <c r="CQ27" s="8">
        <v>2.13465764976E-9</v>
      </c>
      <c r="CR27" s="29">
        <v>0</v>
      </c>
      <c r="CS27" s="8">
        <v>4.2994105943100001E-8</v>
      </c>
      <c r="CT27" s="29">
        <v>0</v>
      </c>
      <c r="CU27" s="29">
        <v>1.04214413267E-4</v>
      </c>
      <c r="CV27" s="8">
        <v>2.8441662946399999E-7</v>
      </c>
      <c r="CW27" s="8">
        <v>1.00022597375E-7</v>
      </c>
      <c r="CX27" s="29">
        <v>3.7623141917000002E-4</v>
      </c>
      <c r="CY27" s="8">
        <v>1.2782453413600001E-7</v>
      </c>
      <c r="CZ27" s="29">
        <v>0</v>
      </c>
      <c r="DA27" s="8">
        <v>3.7719704360200002E-12</v>
      </c>
      <c r="DB27" s="8">
        <v>1.8535965652000001E-8</v>
      </c>
      <c r="DC27" s="29">
        <v>5.0291897881900001E-4</v>
      </c>
      <c r="DD27" s="29">
        <v>4.8783109707499999E-4</v>
      </c>
      <c r="DE27" s="8">
        <v>1.5087881744100001E-5</v>
      </c>
      <c r="DF27" s="29">
        <v>0</v>
      </c>
      <c r="DG27" s="29">
        <v>0</v>
      </c>
      <c r="DH27" s="8">
        <v>1.9956238253499999E-6</v>
      </c>
      <c r="DI27" s="29">
        <v>0</v>
      </c>
      <c r="DJ27" s="8">
        <v>2.1416745206300001E-5</v>
      </c>
      <c r="DK27" s="29">
        <v>0</v>
      </c>
      <c r="DL27" s="8">
        <v>5.56441078722E-7</v>
      </c>
      <c r="DM27" s="8">
        <v>8.5658933955000006E-5</v>
      </c>
      <c r="DN27" s="8">
        <v>7.0594381697199996E-6</v>
      </c>
      <c r="DO27" s="29">
        <v>0</v>
      </c>
      <c r="DP27" s="8">
        <v>1.43918274663E-6</v>
      </c>
      <c r="DQ27" s="8">
        <v>1.9513660389000001E-9</v>
      </c>
      <c r="DR27" s="8">
        <v>9.4965944101799993E-6</v>
      </c>
      <c r="DS27" s="8">
        <v>4.9284585029500001E-5</v>
      </c>
      <c r="DT27" s="8">
        <v>2.9219712820399999E-7</v>
      </c>
      <c r="DU27" s="29">
        <v>0</v>
      </c>
      <c r="DV27" s="29">
        <v>0</v>
      </c>
      <c r="DW27" s="8">
        <v>2.06856886523E-5</v>
      </c>
      <c r="DX27" s="8">
        <v>4.4522616352799997E-7</v>
      </c>
      <c r="DY27" s="8">
        <v>1.9553991302799999E-5</v>
      </c>
      <c r="DZ27" s="29">
        <v>2.2265690019100001E-4</v>
      </c>
      <c r="EA27" s="8">
        <v>6.6805945755299997E-7</v>
      </c>
      <c r="EB27" s="8">
        <v>2.1669217571399999E-5</v>
      </c>
      <c r="ED27" s="37">
        <f t="shared" si="0"/>
        <v>7.9997176460916385E-3</v>
      </c>
      <c r="EE27" s="55">
        <f t="shared" si="1"/>
        <v>-3.8450339683257067E-5</v>
      </c>
      <c r="EF27" s="55">
        <f t="shared" si="2"/>
        <v>2.9867911397435994E-4</v>
      </c>
      <c r="EG27" s="55">
        <f t="shared" si="3"/>
        <v>-1.6801294725685017E-5</v>
      </c>
      <c r="EH27" s="55">
        <f t="shared" si="4"/>
        <v>-6.0072555983532739E-6</v>
      </c>
      <c r="EI27" s="55">
        <f t="shared" si="5"/>
        <v>-8.0005022190009948E-6</v>
      </c>
      <c r="EJ27" s="55">
        <f t="shared" si="6"/>
        <v>-5.8500689154124039E-5</v>
      </c>
      <c r="EK27" s="55">
        <f t="shared" si="7"/>
        <v>7.1416275528741704E-5</v>
      </c>
      <c r="EL27" s="55">
        <f t="shared" si="8"/>
        <v>-2.7790029597136285E-6</v>
      </c>
      <c r="EM27" s="55">
        <f t="shared" si="9"/>
        <v>-5.489907109692095E-5</v>
      </c>
      <c r="EN27" s="55">
        <f t="shared" si="10"/>
        <v>-1.2128909707897844E-4</v>
      </c>
      <c r="EO27" s="55">
        <f t="shared" si="11"/>
        <v>5.0890715575174136E-5</v>
      </c>
      <c r="EP27" s="55">
        <f t="shared" si="12"/>
        <v>0</v>
      </c>
      <c r="EQ27" s="55">
        <f t="shared" si="13"/>
        <v>0</v>
      </c>
      <c r="ER27" s="55">
        <f t="shared" si="14"/>
        <v>-6.3630313314516352E-5</v>
      </c>
      <c r="ES27" s="55">
        <f t="shared" si="15"/>
        <v>0</v>
      </c>
      <c r="ET27" s="55">
        <f t="shared" si="16"/>
        <v>1.3995258302116186E-5</v>
      </c>
      <c r="EU27" s="55">
        <f t="shared" si="17"/>
        <v>-8.3567644558097008E-5</v>
      </c>
      <c r="EV27" s="55">
        <f t="shared" si="18"/>
        <v>6.697621659032146E-5</v>
      </c>
      <c r="EW27" s="55">
        <f t="shared" si="19"/>
        <v>1.4697048448786229E-5</v>
      </c>
      <c r="EX27" s="55">
        <f t="shared" si="20"/>
        <v>1.0811422181874198E-4</v>
      </c>
      <c r="EY27" s="55">
        <f t="shared" si="21"/>
        <v>0</v>
      </c>
      <c r="EZ27" s="55">
        <f t="shared" si="22"/>
        <v>-4.1063903455449419E-5</v>
      </c>
      <c r="FA27" s="55">
        <f t="shared" si="23"/>
        <v>1.4697048448961672E-5</v>
      </c>
      <c r="FB27" s="55">
        <f t="shared" si="24"/>
        <v>-1.2315026241862458E-4</v>
      </c>
      <c r="FC27" s="55">
        <f t="shared" si="25"/>
        <v>2.0579881034013658E-4</v>
      </c>
      <c r="FD27" s="55">
        <f t="shared" si="26"/>
        <v>-1.1842711149310038E-4</v>
      </c>
      <c r="FE27" s="55">
        <f t="shared" si="27"/>
        <v>-1.7090567921060747E-4</v>
      </c>
      <c r="FF27" s="55">
        <f t="shared" si="28"/>
        <v>-1.315488706626041E-4</v>
      </c>
      <c r="FG27" s="55">
        <f t="shared" si="29"/>
        <v>1.769448057423479E-4</v>
      </c>
      <c r="FH27" s="55">
        <f t="shared" si="30"/>
        <v>8.5971338724137749E-5</v>
      </c>
      <c r="FI27" s="55">
        <f t="shared" si="31"/>
        <v>1.4697048353388735E-5</v>
      </c>
      <c r="FJ27" s="55">
        <f t="shared" si="32"/>
        <v>1.3344111947786042E-5</v>
      </c>
      <c r="FK27" s="55">
        <f t="shared" si="33"/>
        <v>-5.0607141188983904E-5</v>
      </c>
      <c r="FL27" s="55">
        <f t="shared" si="34"/>
        <v>-1.5289397734567865E-4</v>
      </c>
      <c r="FM27" s="55">
        <f t="shared" si="35"/>
        <v>-6.4581665617248409E-5</v>
      </c>
      <c r="FN27" s="55"/>
    </row>
    <row r="28" spans="1:170" s="29" customFormat="1" x14ac:dyDescent="0.3">
      <c r="A28" s="27" t="s">
        <v>27</v>
      </c>
      <c r="B28" s="27">
        <v>0.21041752</v>
      </c>
      <c r="C28" s="27">
        <v>5.1529099999999997E-4</v>
      </c>
      <c r="D28" s="27">
        <v>1.0879581</v>
      </c>
      <c r="E28" s="27">
        <v>2.7921768999999999E-2</v>
      </c>
      <c r="F28" s="27">
        <v>2.7084130000000001E-2</v>
      </c>
      <c r="G28" s="27">
        <v>5.2077760000000003E-4</v>
      </c>
      <c r="H28" s="27">
        <v>1.2318931999999999E-2</v>
      </c>
      <c r="I28" s="29">
        <v>5.8972020000000003E-4</v>
      </c>
      <c r="J28" s="29">
        <v>2.7780299999999999E-5</v>
      </c>
      <c r="K28" s="8">
        <v>7.837218E-7</v>
      </c>
      <c r="L28" s="8">
        <v>1.6147500000000001E-4</v>
      </c>
      <c r="O28" s="8">
        <v>1.3378762999999999E-7</v>
      </c>
      <c r="Q28" s="8">
        <v>4.3799702000000002E-7</v>
      </c>
      <c r="R28" s="29">
        <v>1.1874079E-3</v>
      </c>
      <c r="S28" s="8">
        <v>1.2882274E-9</v>
      </c>
      <c r="T28" s="8">
        <v>3.8646850000000003E-6</v>
      </c>
      <c r="U28" s="8">
        <v>3.6700466000000001E-8</v>
      </c>
      <c r="W28" s="8">
        <v>2.4448500000000001E-5</v>
      </c>
      <c r="X28" s="8">
        <v>2.57645E-5</v>
      </c>
      <c r="Y28" s="8">
        <v>2.5399099999999999E-5</v>
      </c>
      <c r="Z28" s="29">
        <v>3.8098600000000001E-5</v>
      </c>
      <c r="AA28" s="8">
        <v>2.3034987E-6</v>
      </c>
      <c r="AB28" s="8">
        <v>1.2882274E-7</v>
      </c>
      <c r="AC28" s="8">
        <v>1.3421426E-6</v>
      </c>
      <c r="AD28" s="8">
        <v>1.2215527E-7</v>
      </c>
      <c r="AE28" s="8">
        <v>2.4605530999999999E-6</v>
      </c>
      <c r="AF28" s="29">
        <v>2.7921768999999999E-2</v>
      </c>
      <c r="AG28" s="29">
        <v>2.7084130000000001E-2</v>
      </c>
      <c r="AH28" s="29">
        <v>1.5874399999999998E-5</v>
      </c>
      <c r="AI28" s="29">
        <v>4.3654700000000001E-5</v>
      </c>
      <c r="AJ28" s="29">
        <v>1.6668200000000001E-5</v>
      </c>
      <c r="AK28" s="27"/>
      <c r="AL28" s="29" t="s">
        <v>27</v>
      </c>
      <c r="AM28" s="29">
        <v>0</v>
      </c>
      <c r="AN28" s="8">
        <v>2.7779710144000001E-5</v>
      </c>
      <c r="AO28" s="29">
        <v>5.89688496448E-4</v>
      </c>
      <c r="AP28" s="29">
        <v>5.89688496448E-4</v>
      </c>
      <c r="AQ28" s="29">
        <v>0</v>
      </c>
      <c r="AR28" s="8">
        <v>1.33246112976E-7</v>
      </c>
      <c r="AS28" s="8">
        <v>6.5047680462099997E-7</v>
      </c>
      <c r="AT28" s="29">
        <v>1.6146679919999999E-4</v>
      </c>
      <c r="AU28" s="29">
        <v>0</v>
      </c>
      <c r="AV28" s="29">
        <v>0</v>
      </c>
      <c r="AW28" s="29">
        <v>0</v>
      </c>
      <c r="AX28" s="8">
        <v>8.2962830073199997E-8</v>
      </c>
      <c r="AY28" s="8">
        <v>5.0840528668399999E-8</v>
      </c>
      <c r="AZ28" s="29">
        <v>0</v>
      </c>
      <c r="BA28" s="8">
        <v>8.7606276558800002E-8</v>
      </c>
      <c r="BB28" s="8">
        <v>3.5040498906000001E-7</v>
      </c>
      <c r="BC28" s="29">
        <v>0</v>
      </c>
      <c r="BD28" s="29">
        <v>0.21041809333299999</v>
      </c>
      <c r="BE28" s="29">
        <v>8.3764700694999999E-4</v>
      </c>
      <c r="BF28" s="29">
        <v>2.08871404399E-2</v>
      </c>
      <c r="BG28" s="29">
        <v>1.3300873030299999E-3</v>
      </c>
      <c r="BH28" s="8">
        <v>3.0904407590500001E-5</v>
      </c>
      <c r="BI28" s="29">
        <v>4.7559819661899998E-3</v>
      </c>
      <c r="BJ28" s="8">
        <v>7.9898984220400004E-5</v>
      </c>
      <c r="BK28" s="29">
        <v>1.5942129170799999E-4</v>
      </c>
      <c r="BL28" s="29">
        <v>3.4337580901300002E-4</v>
      </c>
      <c r="BM28" s="29">
        <v>2.3323361312200001E-4</v>
      </c>
      <c r="BN28" s="8">
        <v>1.58746133583E-5</v>
      </c>
      <c r="BO28" s="29">
        <v>0</v>
      </c>
      <c r="BP28" s="29">
        <v>1.1873943607100001E-3</v>
      </c>
      <c r="BQ28" s="29">
        <v>1.1873943607100001E-3</v>
      </c>
      <c r="BR28" s="8">
        <v>4.3658922270500002E-5</v>
      </c>
      <c r="BS28" s="8">
        <v>3.7356748530799998E-10</v>
      </c>
      <c r="BT28" s="8">
        <v>7.2143169656699995E-10</v>
      </c>
      <c r="BU28" s="29">
        <v>8.7041265563300007E-3</v>
      </c>
      <c r="BV28" s="29">
        <v>1.2696503271400001E-4</v>
      </c>
      <c r="BW28" s="29">
        <v>1.02380567697E-4</v>
      </c>
      <c r="BX28" s="29">
        <v>0</v>
      </c>
      <c r="BY28" s="8">
        <v>4.6374113328600002E-7</v>
      </c>
      <c r="BZ28" s="8">
        <v>3.4012913573300001E-6</v>
      </c>
      <c r="CA28" s="8">
        <v>1.21118674802E-8</v>
      </c>
      <c r="CB28" s="8">
        <v>2.45885398237E-8</v>
      </c>
      <c r="CC28" s="29">
        <v>0</v>
      </c>
      <c r="CD28" s="8">
        <v>2.4451237112500001E-5</v>
      </c>
      <c r="CE28" s="29">
        <v>5.1524512640799996E-4</v>
      </c>
      <c r="CF28" s="29">
        <v>0</v>
      </c>
      <c r="CG28" s="8">
        <v>1.3139130937999999E-5</v>
      </c>
      <c r="CH28" s="8">
        <v>1.26231253824E-5</v>
      </c>
      <c r="CI28" s="29">
        <v>0.97916819943</v>
      </c>
      <c r="CJ28" s="29">
        <v>0.10009019108599999</v>
      </c>
      <c r="CK28" s="29">
        <v>1.08796251707</v>
      </c>
      <c r="CL28" s="29">
        <v>0</v>
      </c>
      <c r="CM28" s="29">
        <v>3.14002989881E-4</v>
      </c>
      <c r="CN28" s="8">
        <v>2.3033951277900002E-6</v>
      </c>
      <c r="CO28" s="8">
        <v>1.28826948858E-7</v>
      </c>
      <c r="CP28" s="8">
        <v>1.3421368474999999E-6</v>
      </c>
      <c r="CQ28" s="8">
        <v>1.2215617387899999E-7</v>
      </c>
      <c r="CR28" s="29">
        <v>0</v>
      </c>
      <c r="CS28" s="8">
        <v>2.4604504814299999E-6</v>
      </c>
      <c r="CT28" s="29">
        <v>0</v>
      </c>
      <c r="CU28" s="29">
        <v>5.7337086492800001E-3</v>
      </c>
      <c r="CV28" s="8">
        <v>1.5789005550099999E-5</v>
      </c>
      <c r="CW28" s="8">
        <v>5.5519381383099999E-6</v>
      </c>
      <c r="CX28" s="29">
        <v>2.08871404399E-2</v>
      </c>
      <c r="CY28" s="8">
        <v>7.0960923075200002E-6</v>
      </c>
      <c r="CZ28" s="29">
        <v>0</v>
      </c>
      <c r="DA28" s="8">
        <v>1.93219034706E-10</v>
      </c>
      <c r="DB28" s="8">
        <v>1.02912630831E-6</v>
      </c>
      <c r="DC28" s="29">
        <v>2.7920959467699999E-2</v>
      </c>
      <c r="DD28" s="29">
        <v>2.7083312460800001E-2</v>
      </c>
      <c r="DE28" s="29">
        <v>8.3764700694999999E-4</v>
      </c>
      <c r="DF28" s="29">
        <v>0</v>
      </c>
      <c r="DG28" s="29">
        <v>0</v>
      </c>
      <c r="DH28" s="29">
        <v>1.10806610559E-4</v>
      </c>
      <c r="DI28" s="29">
        <v>0</v>
      </c>
      <c r="DJ28" s="29">
        <v>1.1890055501400001E-3</v>
      </c>
      <c r="DK28" s="29">
        <v>0</v>
      </c>
      <c r="DL28" s="8">
        <v>3.0904407590500001E-5</v>
      </c>
      <c r="DM28" s="29">
        <v>4.7559819661899998E-3</v>
      </c>
      <c r="DN28" s="29">
        <v>3.8845538760000001E-4</v>
      </c>
      <c r="DO28" s="29">
        <v>0</v>
      </c>
      <c r="DP28" s="8">
        <v>7.9898984220400004E-5</v>
      </c>
      <c r="DQ28" s="8">
        <v>1.0833984248E-7</v>
      </c>
      <c r="DR28" s="29">
        <v>5.2077541846499997E-4</v>
      </c>
      <c r="DS28" s="29">
        <v>2.7115452281299998E-3</v>
      </c>
      <c r="DT28" s="8">
        <v>1.6670196063100001E-5</v>
      </c>
      <c r="DU28" s="29">
        <v>0</v>
      </c>
      <c r="DV28" s="29">
        <v>0</v>
      </c>
      <c r="DW28" s="29">
        <v>1.1381021226999999E-3</v>
      </c>
      <c r="DX28" s="8">
        <v>2.5397390818299998E-5</v>
      </c>
      <c r="DY28" s="29">
        <v>1.0755508030900001E-3</v>
      </c>
      <c r="DZ28" s="29">
        <v>1.23190341551E-2</v>
      </c>
      <c r="EA28" s="8">
        <v>3.8097329296100002E-5</v>
      </c>
      <c r="EB28" s="29">
        <v>1.1923579873300001E-3</v>
      </c>
      <c r="ED28" s="37">
        <f t="shared" si="0"/>
        <v>8.0003919434385937E-3</v>
      </c>
      <c r="EE28" s="55">
        <f t="shared" si="1"/>
        <v>2.7247398410189616E-6</v>
      </c>
      <c r="EF28" s="55">
        <f t="shared" si="2"/>
        <v>-8.9024632683304151E-5</v>
      </c>
      <c r="EG28" s="55">
        <f t="shared" si="3"/>
        <v>4.0599633386474998E-6</v>
      </c>
      <c r="EH28" s="55">
        <f t="shared" si="4"/>
        <v>-2.8992872908594636E-5</v>
      </c>
      <c r="EI28" s="55">
        <f t="shared" si="5"/>
        <v>-3.0185174860732085E-5</v>
      </c>
      <c r="EJ28" s="55">
        <f t="shared" si="6"/>
        <v>-4.1889954561465109E-6</v>
      </c>
      <c r="EK28" s="55">
        <f t="shared" si="7"/>
        <v>8.2925289303195545E-6</v>
      </c>
      <c r="EL28" s="55">
        <f t="shared" si="8"/>
        <v>-5.3760329051005533E-5</v>
      </c>
      <c r="EM28" s="55">
        <f t="shared" si="9"/>
        <v>-2.1232888053707112E-5</v>
      </c>
      <c r="EN28" s="55">
        <f t="shared" si="10"/>
        <v>1.4260123936415145E-6</v>
      </c>
      <c r="EO28" s="55">
        <f t="shared" si="11"/>
        <v>-5.0786809103684745E-5</v>
      </c>
      <c r="EP28" s="55">
        <f t="shared" si="12"/>
        <v>0</v>
      </c>
      <c r="EQ28" s="55">
        <f t="shared" si="13"/>
        <v>0</v>
      </c>
      <c r="ER28" s="55">
        <f t="shared" si="14"/>
        <v>1.1756499162152959E-4</v>
      </c>
      <c r="ES28" s="55">
        <f t="shared" si="15"/>
        <v>0</v>
      </c>
      <c r="ET28" s="55">
        <f t="shared" si="16"/>
        <v>3.2524465120738022E-5</v>
      </c>
      <c r="EU28" s="55">
        <f t="shared" si="17"/>
        <v>-1.1402391713838139E-5</v>
      </c>
      <c r="EV28" s="55">
        <f t="shared" si="18"/>
        <v>-7.128725099349693E-6</v>
      </c>
      <c r="EW28" s="55">
        <f t="shared" si="19"/>
        <v>8.9914343859732334E-5</v>
      </c>
      <c r="EX28" s="55">
        <f t="shared" si="20"/>
        <v>-1.5993284662771221E-6</v>
      </c>
      <c r="EY28" s="55">
        <f t="shared" si="21"/>
        <v>0</v>
      </c>
      <c r="EZ28" s="55">
        <f t="shared" si="22"/>
        <v>1.1195420986969548E-4</v>
      </c>
      <c r="FA28" s="55">
        <f t="shared" si="23"/>
        <v>-8.7084150672483139E-5</v>
      </c>
      <c r="FB28" s="55">
        <f t="shared" si="24"/>
        <v>-6.7293002507978221E-5</v>
      </c>
      <c r="FC28" s="55">
        <f t="shared" si="25"/>
        <v>-3.3353033969731376E-5</v>
      </c>
      <c r="FD28" s="55">
        <f t="shared" si="26"/>
        <v>-4.4962999110806567E-5</v>
      </c>
      <c r="FE28" s="55">
        <f t="shared" si="27"/>
        <v>3.2671700664057054E-5</v>
      </c>
      <c r="FF28" s="55">
        <f t="shared" si="28"/>
        <v>-4.2860572342029161E-6</v>
      </c>
      <c r="FG28" s="55">
        <f t="shared" si="29"/>
        <v>7.3994269751155852E-6</v>
      </c>
      <c r="FH28" s="55">
        <f t="shared" si="30"/>
        <v>-4.1705488900035264E-5</v>
      </c>
      <c r="FI28" s="55">
        <f t="shared" si="31"/>
        <v>-3.8999004359648617E-6</v>
      </c>
      <c r="FJ28" s="55">
        <f t="shared" si="32"/>
        <v>-4.3161463594489395E-6</v>
      </c>
      <c r="FK28" s="55">
        <f t="shared" si="33"/>
        <v>1.3440400897121195E-5</v>
      </c>
      <c r="FL28" s="55">
        <f t="shared" si="34"/>
        <v>9.6719723191350019E-5</v>
      </c>
      <c r="FM28" s="55">
        <f t="shared" si="35"/>
        <v>1.1975276874531506E-4</v>
      </c>
      <c r="FN28" s="55"/>
    </row>
    <row r="29" spans="1:170" s="29" customFormat="1" x14ac:dyDescent="0.3">
      <c r="A29" s="27" t="s">
        <v>28</v>
      </c>
      <c r="B29" s="27"/>
      <c r="C29" s="27"/>
      <c r="D29" s="27"/>
      <c r="E29" s="27"/>
      <c r="F29" s="27"/>
      <c r="G29" s="27"/>
      <c r="H29" s="27"/>
      <c r="K29" s="8"/>
      <c r="L29" s="8"/>
      <c r="O29" s="8"/>
      <c r="Q29" s="8"/>
      <c r="S29" s="8"/>
      <c r="T29" s="8"/>
      <c r="U29" s="8"/>
      <c r="W29" s="8"/>
      <c r="X29" s="8"/>
      <c r="Y29" s="8"/>
      <c r="AA29" s="8"/>
      <c r="AB29" s="8"/>
      <c r="AC29" s="8"/>
      <c r="AD29" s="8"/>
      <c r="AE29" s="8"/>
      <c r="AK29" s="27"/>
      <c r="ED29" s="37" t="e">
        <f t="shared" si="0"/>
        <v>#DIV/0!</v>
      </c>
      <c r="EE29" s="55">
        <f t="shared" si="1"/>
        <v>0</v>
      </c>
      <c r="EF29" s="55">
        <f t="shared" si="2"/>
        <v>0</v>
      </c>
      <c r="EG29" s="55">
        <f t="shared" si="3"/>
        <v>0</v>
      </c>
      <c r="EH29" s="55">
        <f t="shared" si="4"/>
        <v>0</v>
      </c>
      <c r="EI29" s="55">
        <f t="shared" si="5"/>
        <v>0</v>
      </c>
      <c r="EJ29" s="55">
        <f t="shared" si="6"/>
        <v>0</v>
      </c>
      <c r="EK29" s="55">
        <f t="shared" si="7"/>
        <v>0</v>
      </c>
      <c r="EL29" s="55">
        <f t="shared" si="8"/>
        <v>0</v>
      </c>
      <c r="EM29" s="55">
        <f t="shared" si="9"/>
        <v>0</v>
      </c>
      <c r="EN29" s="55">
        <f t="shared" si="10"/>
        <v>0</v>
      </c>
      <c r="EO29" s="55">
        <f t="shared" si="11"/>
        <v>0</v>
      </c>
      <c r="EP29" s="55">
        <f t="shared" si="12"/>
        <v>0</v>
      </c>
      <c r="EQ29" s="55">
        <f t="shared" si="13"/>
        <v>0</v>
      </c>
      <c r="ER29" s="55">
        <f t="shared" si="14"/>
        <v>0</v>
      </c>
      <c r="ES29" s="55">
        <f t="shared" si="15"/>
        <v>0</v>
      </c>
      <c r="ET29" s="55">
        <f t="shared" si="16"/>
        <v>0</v>
      </c>
      <c r="EU29" s="55">
        <f t="shared" si="17"/>
        <v>0</v>
      </c>
      <c r="EV29" s="55">
        <f t="shared" si="18"/>
        <v>0</v>
      </c>
      <c r="EW29" s="55">
        <f t="shared" si="19"/>
        <v>0</v>
      </c>
      <c r="EX29" s="55">
        <f t="shared" si="20"/>
        <v>0</v>
      </c>
      <c r="EY29" s="55">
        <f t="shared" si="21"/>
        <v>0</v>
      </c>
      <c r="EZ29" s="55">
        <f t="shared" si="22"/>
        <v>0</v>
      </c>
      <c r="FA29" s="55">
        <f t="shared" si="23"/>
        <v>0</v>
      </c>
      <c r="FB29" s="55">
        <f t="shared" si="24"/>
        <v>0</v>
      </c>
      <c r="FC29" s="55">
        <f t="shared" si="25"/>
        <v>0</v>
      </c>
      <c r="FD29" s="55">
        <f t="shared" si="26"/>
        <v>0</v>
      </c>
      <c r="FE29" s="55">
        <f t="shared" si="27"/>
        <v>0</v>
      </c>
      <c r="FF29" s="55">
        <f t="shared" si="28"/>
        <v>0</v>
      </c>
      <c r="FG29" s="55">
        <f t="shared" si="29"/>
        <v>0</v>
      </c>
      <c r="FH29" s="55">
        <f t="shared" si="30"/>
        <v>0</v>
      </c>
      <c r="FI29" s="55">
        <f t="shared" si="31"/>
        <v>0</v>
      </c>
      <c r="FJ29" s="55">
        <f t="shared" si="32"/>
        <v>0</v>
      </c>
      <c r="FK29" s="55">
        <f t="shared" si="33"/>
        <v>0</v>
      </c>
      <c r="FL29" s="55">
        <f t="shared" si="34"/>
        <v>0</v>
      </c>
      <c r="FM29" s="55">
        <f t="shared" si="35"/>
        <v>0</v>
      </c>
      <c r="FN29" s="55"/>
    </row>
    <row r="30" spans="1:170" s="29" customFormat="1" x14ac:dyDescent="0.3">
      <c r="A30" s="27" t="s">
        <v>29</v>
      </c>
      <c r="B30" s="27">
        <v>25.383712500000001</v>
      </c>
      <c r="C30" s="27">
        <v>0.2337319148</v>
      </c>
      <c r="D30" s="27">
        <v>280.03611799999999</v>
      </c>
      <c r="E30" s="27">
        <v>26.300743740000001</v>
      </c>
      <c r="F30" s="27">
        <v>24.146739749999998</v>
      </c>
      <c r="G30" s="27">
        <v>207.02644430000001</v>
      </c>
      <c r="H30" s="27">
        <v>9.0780194299999994</v>
      </c>
      <c r="I30" s="29">
        <v>1.2759600499999999E-2</v>
      </c>
      <c r="J30" s="29">
        <v>5.0535499999999998E-4</v>
      </c>
      <c r="K30" s="29">
        <v>8.4124646000000008E-3</v>
      </c>
      <c r="L30" s="8">
        <v>3.0243675000000002E-3</v>
      </c>
      <c r="M30" s="29">
        <v>1.40988E-5</v>
      </c>
      <c r="O30" s="8">
        <v>2.8140670000000002E-4</v>
      </c>
      <c r="Q30" s="29">
        <v>4.2159527999999996E-3</v>
      </c>
      <c r="R30" s="29">
        <v>3.55309267E-2</v>
      </c>
      <c r="S30" s="29">
        <v>2.88825E-5</v>
      </c>
      <c r="T30" s="29">
        <v>1.3115195999999999E-3</v>
      </c>
      <c r="U30" s="29">
        <v>1.4802875E-3</v>
      </c>
      <c r="W30" s="8">
        <v>9.0414E-4</v>
      </c>
      <c r="X30" s="8">
        <v>0.31914045369999999</v>
      </c>
      <c r="Y30" s="8">
        <v>4.6203889999999999E-4</v>
      </c>
      <c r="Z30" s="29">
        <v>6.9305829999999997E-4</v>
      </c>
      <c r="AA30" s="29">
        <v>8.5116800000000005E-5</v>
      </c>
      <c r="AB30" s="29">
        <v>4.3652999999999997E-5</v>
      </c>
      <c r="AC30" s="8">
        <v>2.4405140000000001E-4</v>
      </c>
      <c r="AD30" s="8">
        <v>4.5144111000000004E-6</v>
      </c>
      <c r="AE30" s="29">
        <v>9.0928799999999996E-5</v>
      </c>
      <c r="AF30" s="29">
        <v>26.300743740000001</v>
      </c>
      <c r="AG30" s="29">
        <v>24.146739749999998</v>
      </c>
      <c r="AH30" s="29">
        <v>2.8877429999999999E-4</v>
      </c>
      <c r="AI30" s="29">
        <v>7.9412929999999997E-4</v>
      </c>
      <c r="AJ30" s="29">
        <v>3.0321299999999999E-4</v>
      </c>
      <c r="AK30" s="27"/>
      <c r="AL30" s="29" t="s">
        <v>29</v>
      </c>
      <c r="AM30" s="29">
        <v>0</v>
      </c>
      <c r="AN30" s="29">
        <v>5.0529275054599998E-4</v>
      </c>
      <c r="AO30" s="29">
        <v>1.2759790174599999E-2</v>
      </c>
      <c r="AP30" s="29">
        <v>1.2759790174599999E-2</v>
      </c>
      <c r="AQ30" s="29">
        <v>0</v>
      </c>
      <c r="AR30" s="29">
        <v>1.4301174016299999E-3</v>
      </c>
      <c r="AS30" s="29">
        <v>6.9822991947599998E-3</v>
      </c>
      <c r="AT30" s="29">
        <v>3.02422686584E-3</v>
      </c>
      <c r="AU30" s="8">
        <v>8.5998886665900006E-6</v>
      </c>
      <c r="AV30" s="8">
        <v>5.4982941737399996E-6</v>
      </c>
      <c r="AW30" s="29">
        <v>0</v>
      </c>
      <c r="AX30" s="29">
        <v>1.7446724978900001E-4</v>
      </c>
      <c r="AY30" s="29">
        <v>1.0693472555199999E-4</v>
      </c>
      <c r="AZ30" s="29">
        <v>0</v>
      </c>
      <c r="BA30" s="29">
        <v>8.4319114678899998E-4</v>
      </c>
      <c r="BB30" s="29">
        <v>3.3727549672900002E-3</v>
      </c>
      <c r="BC30" s="29">
        <v>0</v>
      </c>
      <c r="BD30" s="29">
        <v>25.3837544272</v>
      </c>
      <c r="BE30" s="29">
        <v>2.1540074791800001</v>
      </c>
      <c r="BF30" s="29">
        <v>0.45612769170599998</v>
      </c>
      <c r="BG30" s="29">
        <v>11.9281404372</v>
      </c>
      <c r="BH30" s="29">
        <v>4.99469237256E-4</v>
      </c>
      <c r="BI30" s="29">
        <v>2.7441331095599999</v>
      </c>
      <c r="BJ30" s="29">
        <v>9.0178125117800008</v>
      </c>
      <c r="BK30" s="29">
        <v>0.138939701118</v>
      </c>
      <c r="BL30" s="29">
        <v>0.299327325097</v>
      </c>
      <c r="BM30" s="29">
        <v>0.20328097045999999</v>
      </c>
      <c r="BN30" s="29">
        <v>2.88752041756E-4</v>
      </c>
      <c r="BO30" s="29">
        <v>0</v>
      </c>
      <c r="BP30" s="29">
        <v>3.55306888864E-2</v>
      </c>
      <c r="BQ30" s="29">
        <v>3.55306888864E-2</v>
      </c>
      <c r="BR30" s="29">
        <v>7.93953034524E-4</v>
      </c>
      <c r="BS30" s="8">
        <v>8.3762221777100006E-6</v>
      </c>
      <c r="BT30" s="8">
        <v>1.6176430530700001E-5</v>
      </c>
      <c r="BU30" s="29">
        <v>2.2402795581900001</v>
      </c>
      <c r="BV30" s="29">
        <v>0.11065163091499999</v>
      </c>
      <c r="BW30" s="29">
        <v>8.9241773502899996E-2</v>
      </c>
      <c r="BX30" s="29">
        <v>0</v>
      </c>
      <c r="BY30" s="29">
        <v>1.5738420498600001E-4</v>
      </c>
      <c r="BZ30" s="29">
        <v>1.1541382408200001E-3</v>
      </c>
      <c r="CA30" s="29">
        <v>4.8849134504000001E-4</v>
      </c>
      <c r="CB30" s="29">
        <v>9.917952468350001E-4</v>
      </c>
      <c r="CC30" s="29">
        <v>0</v>
      </c>
      <c r="CD30" s="29">
        <v>9.0404222984799998E-4</v>
      </c>
      <c r="CE30" s="29">
        <v>0.23373138720299999</v>
      </c>
      <c r="CF30" s="29">
        <v>0</v>
      </c>
      <c r="CG30" s="29">
        <v>0.16276201160699999</v>
      </c>
      <c r="CH30" s="29">
        <v>0.15637921647700001</v>
      </c>
      <c r="CI30" s="29">
        <v>252.03157547800001</v>
      </c>
      <c r="CJ30" s="29">
        <v>25.763686855500001</v>
      </c>
      <c r="CK30" s="29">
        <v>280.03554189200003</v>
      </c>
      <c r="CL30" s="29">
        <v>0</v>
      </c>
      <c r="CM30" s="29">
        <v>0.27361837554099999</v>
      </c>
      <c r="CN30" s="8">
        <v>8.51163182813E-5</v>
      </c>
      <c r="CO30" s="8">
        <v>4.3654072719499997E-5</v>
      </c>
      <c r="CP30" s="29">
        <v>2.44062142121E-4</v>
      </c>
      <c r="CQ30" s="8">
        <v>4.5144520246699999E-6</v>
      </c>
      <c r="CR30" s="29">
        <v>0</v>
      </c>
      <c r="CS30" s="8">
        <v>9.0931114601800001E-5</v>
      </c>
      <c r="CT30" s="29">
        <v>0.18294609148099999</v>
      </c>
      <c r="CU30" s="29">
        <v>4.99756153559</v>
      </c>
      <c r="CV30" s="29">
        <v>6.1690377376199999E-2</v>
      </c>
      <c r="CW30" s="8">
        <v>8.9738697178599994E-5</v>
      </c>
      <c r="CX30" s="29">
        <v>0.45612769170599998</v>
      </c>
      <c r="CY30" s="29">
        <v>0.124971971924</v>
      </c>
      <c r="CZ30" s="29">
        <v>8.7723240573899997</v>
      </c>
      <c r="DA30" s="8">
        <v>4.3326155690400001E-6</v>
      </c>
      <c r="DB30" s="8">
        <v>1.66356972393E-5</v>
      </c>
      <c r="DC30" s="29">
        <v>26.3008362108</v>
      </c>
      <c r="DD30" s="29">
        <v>24.146828731599999</v>
      </c>
      <c r="DE30" s="29">
        <v>2.1540074791800001</v>
      </c>
      <c r="DF30" s="29">
        <v>7.5425166862299997E-2</v>
      </c>
      <c r="DG30" s="29">
        <v>0</v>
      </c>
      <c r="DH30" s="29">
        <v>1.62348603813</v>
      </c>
      <c r="DI30" s="29">
        <v>0</v>
      </c>
      <c r="DJ30" s="29">
        <v>1.0861186736999999</v>
      </c>
      <c r="DK30" s="29">
        <v>0</v>
      </c>
      <c r="DL30" s="29">
        <v>4.99469237256E-4</v>
      </c>
      <c r="DM30" s="29">
        <v>2.7441331095599999</v>
      </c>
      <c r="DN30" s="29">
        <v>0.33849358450299999</v>
      </c>
      <c r="DO30" s="29">
        <v>0</v>
      </c>
      <c r="DP30" s="29">
        <v>9.0178125117800008</v>
      </c>
      <c r="DQ30" s="29">
        <v>1.1871980439500001E-3</v>
      </c>
      <c r="DR30" s="29">
        <v>207.02614474399999</v>
      </c>
      <c r="DS30" s="29">
        <v>2.3632048877599998</v>
      </c>
      <c r="DT30" s="29">
        <v>3.03217900428E-4</v>
      </c>
      <c r="DU30" s="29">
        <v>0</v>
      </c>
      <c r="DV30" s="29">
        <v>0</v>
      </c>
      <c r="DW30" s="29">
        <v>0.99192441914399998</v>
      </c>
      <c r="DX30" s="29">
        <v>4.61982385502E-4</v>
      </c>
      <c r="DY30" s="29">
        <v>0.93739227573200001</v>
      </c>
      <c r="DZ30" s="29">
        <v>9.0780281199499999</v>
      </c>
      <c r="EA30" s="29">
        <v>6.9317575941000003E-4</v>
      </c>
      <c r="EB30" s="29">
        <v>1.03916663836</v>
      </c>
      <c r="ED30" s="37">
        <f t="shared" si="0"/>
        <v>7.9999829416438784E-3</v>
      </c>
      <c r="EE30" s="55">
        <f t="shared" si="1"/>
        <v>1.6517363249394987E-6</v>
      </c>
      <c r="EF30" s="55">
        <f t="shared" si="2"/>
        <v>-2.2572741101984643E-6</v>
      </c>
      <c r="EG30" s="55">
        <f t="shared" si="3"/>
        <v>-2.0572631990333132E-6</v>
      </c>
      <c r="EH30" s="55">
        <f t="shared" si="4"/>
        <v>3.5159005734840496E-6</v>
      </c>
      <c r="EI30" s="55">
        <f t="shared" si="5"/>
        <v>3.6850357821555541E-6</v>
      </c>
      <c r="EJ30" s="55">
        <f t="shared" si="6"/>
        <v>-1.4469455872109319E-6</v>
      </c>
      <c r="EK30" s="55">
        <f t="shared" si="7"/>
        <v>9.572517516051787E-7</v>
      </c>
      <c r="EL30" s="55">
        <f t="shared" si="8"/>
        <v>1.4865245976961318E-5</v>
      </c>
      <c r="EM30" s="55">
        <f t="shared" si="9"/>
        <v>-1.2317965390664301E-4</v>
      </c>
      <c r="EN30" s="55">
        <f t="shared" si="10"/>
        <v>-5.7062480835809567E-6</v>
      </c>
      <c r="EO30" s="55">
        <f t="shared" si="11"/>
        <v>-4.6500354206344321E-5</v>
      </c>
      <c r="EP30" s="55">
        <f t="shared" si="12"/>
        <v>-4.377391480121626E-5</v>
      </c>
      <c r="EQ30" s="55">
        <f t="shared" si="13"/>
        <v>0</v>
      </c>
      <c r="ER30" s="55">
        <f t="shared" si="14"/>
        <v>-1.6789433229644055E-5</v>
      </c>
      <c r="ES30" s="55">
        <f t="shared" si="15"/>
        <v>0</v>
      </c>
      <c r="ET30" s="55">
        <f t="shared" si="16"/>
        <v>-1.5858623936991082E-6</v>
      </c>
      <c r="EU30" s="55">
        <f t="shared" si="17"/>
        <v>-6.6931437507377276E-6</v>
      </c>
      <c r="EV30" s="55">
        <f t="shared" si="18"/>
        <v>9.5846185406535682E-5</v>
      </c>
      <c r="EW30" s="55">
        <f t="shared" si="19"/>
        <v>2.1698539618771068E-6</v>
      </c>
      <c r="EX30" s="55">
        <f t="shared" si="20"/>
        <v>-6.1347880049988168E-7</v>
      </c>
      <c r="EY30" s="55">
        <f t="shared" si="21"/>
        <v>0</v>
      </c>
      <c r="EZ30" s="55">
        <f t="shared" si="22"/>
        <v>-1.0813607627139297E-4</v>
      </c>
      <c r="FA30" s="55">
        <f t="shared" si="23"/>
        <v>2.4264676917552287E-6</v>
      </c>
      <c r="FB30" s="55">
        <f t="shared" si="24"/>
        <v>-1.2231545439137434E-4</v>
      </c>
      <c r="FC30" s="55">
        <f t="shared" si="25"/>
        <v>1.6947984029634812E-4</v>
      </c>
      <c r="FD30" s="55">
        <f t="shared" si="26"/>
        <v>-5.6595020020058674E-6</v>
      </c>
      <c r="FE30" s="55">
        <f t="shared" si="27"/>
        <v>2.4573786452245097E-5</v>
      </c>
      <c r="FF30" s="55">
        <f t="shared" si="28"/>
        <v>4.4015813881758522E-5</v>
      </c>
      <c r="FG30" s="55">
        <f t="shared" si="29"/>
        <v>9.0653396629009741E-6</v>
      </c>
      <c r="FH30" s="55">
        <f t="shared" si="30"/>
        <v>2.5455101134135266E-5</v>
      </c>
      <c r="FI30" s="55">
        <f t="shared" si="31"/>
        <v>-8.7607167971792113E-7</v>
      </c>
      <c r="FJ30" s="55">
        <f t="shared" si="32"/>
        <v>-1.098720449071373E-6</v>
      </c>
      <c r="FK30" s="55">
        <f t="shared" si="33"/>
        <v>-7.7078341112731224E-5</v>
      </c>
      <c r="FL30" s="55">
        <f t="shared" si="34"/>
        <v>-2.219606756733039E-4</v>
      </c>
      <c r="FM30" s="55">
        <f t="shared" si="35"/>
        <v>1.6161668530107537E-5</v>
      </c>
      <c r="FN30" s="55"/>
    </row>
    <row r="31" spans="1:170" x14ac:dyDescent="0.3">
      <c r="A31" s="27" t="s">
        <v>30</v>
      </c>
      <c r="B31" s="27">
        <v>2197.6138812999998</v>
      </c>
      <c r="C31" s="27">
        <v>5.1741581533999996</v>
      </c>
      <c r="D31" s="27">
        <v>11888.204086</v>
      </c>
      <c r="E31" s="27">
        <v>378.22552859000001</v>
      </c>
      <c r="F31" s="27">
        <v>358.66490678999997</v>
      </c>
      <c r="G31" s="27">
        <v>1604.6874852999999</v>
      </c>
      <c r="H31" s="27">
        <v>718.65694816999996</v>
      </c>
      <c r="I31" s="29">
        <v>9.9741658066000003</v>
      </c>
      <c r="J31" s="29">
        <v>0.46430873070000001</v>
      </c>
      <c r="K31" s="29">
        <v>3.3663383700000001E-2</v>
      </c>
      <c r="L31" s="29">
        <v>2.7038703392999999</v>
      </c>
      <c r="M31" s="29">
        <v>7.5035899999999998E-5</v>
      </c>
      <c r="O31" s="29">
        <v>3.93605E-3</v>
      </c>
      <c r="Q31" s="29">
        <v>1.54324596E-2</v>
      </c>
      <c r="R31" s="29">
        <v>20.653693384</v>
      </c>
      <c r="S31" s="29">
        <v>9.5840800000000006E-5</v>
      </c>
      <c r="T31" s="29">
        <v>3.7365377800000002E-2</v>
      </c>
      <c r="U31" s="29">
        <v>8.1911896000000008E-3</v>
      </c>
      <c r="W31" s="29">
        <v>0.2119636064</v>
      </c>
      <c r="X31" s="29">
        <v>1.1710147637999999</v>
      </c>
      <c r="Y31" s="29">
        <v>0.42451085440000003</v>
      </c>
      <c r="Z31" s="29">
        <v>0.63676670729999996</v>
      </c>
      <c r="AA31" s="29">
        <v>1.99705097E-2</v>
      </c>
      <c r="AB31" s="29">
        <v>1.2451114000000001E-3</v>
      </c>
      <c r="AC31" s="29">
        <v>1.22771928E-2</v>
      </c>
      <c r="AD31" s="29">
        <v>1.0590449E-3</v>
      </c>
      <c r="AE31" s="29">
        <v>2.13321819E-2</v>
      </c>
      <c r="AF31" s="29">
        <v>378.22552859000001</v>
      </c>
      <c r="AG31" s="29">
        <v>358.66490678999997</v>
      </c>
      <c r="AH31" s="29">
        <v>0.26531917970000002</v>
      </c>
      <c r="AI31" s="29">
        <v>0.72962750300000001</v>
      </c>
      <c r="AJ31" s="29">
        <v>0.27858518269999999</v>
      </c>
      <c r="AK31" s="27"/>
      <c r="AL31" s="29" t="s">
        <v>30</v>
      </c>
      <c r="AM31" s="29">
        <v>0</v>
      </c>
      <c r="AN31" s="29">
        <v>0.46430568723299998</v>
      </c>
      <c r="AO31" s="29">
        <v>9.9741471079400004</v>
      </c>
      <c r="AP31" s="29">
        <v>9.9741471079400004</v>
      </c>
      <c r="AQ31" s="29">
        <v>0</v>
      </c>
      <c r="AR31" s="29">
        <v>5.72277660158E-3</v>
      </c>
      <c r="AS31" s="29">
        <v>2.7940658179600002E-2</v>
      </c>
      <c r="AT31" s="29">
        <v>2.7038631718200001</v>
      </c>
      <c r="AU31" s="8">
        <v>4.5771178262399999E-5</v>
      </c>
      <c r="AV31" s="8">
        <v>2.92650211214E-5</v>
      </c>
      <c r="AW31" s="29">
        <v>0</v>
      </c>
      <c r="AX31" s="29">
        <v>2.44034519968E-3</v>
      </c>
      <c r="AY31" s="29">
        <v>1.49568164542E-3</v>
      </c>
      <c r="AZ31" s="29">
        <v>0</v>
      </c>
      <c r="BA31" s="29">
        <v>3.0864873832200002E-3</v>
      </c>
      <c r="BB31" s="29">
        <v>1.23459925543E-2</v>
      </c>
      <c r="BC31" s="29">
        <v>0</v>
      </c>
      <c r="BD31" s="29">
        <v>2197.6130521700002</v>
      </c>
      <c r="BE31" s="29">
        <v>19.560590664500001</v>
      </c>
      <c r="BF31" s="29">
        <v>179.53409121999999</v>
      </c>
      <c r="BG31" s="29">
        <v>75.014781857100004</v>
      </c>
      <c r="BH31" s="29">
        <v>0.26468922211200002</v>
      </c>
      <c r="BI31" s="29">
        <v>54.987540682800002</v>
      </c>
      <c r="BJ31" s="29">
        <v>48.863696815600001</v>
      </c>
      <c r="BK31" s="29">
        <v>10.546318056</v>
      </c>
      <c r="BL31" s="29">
        <v>22.7207942237</v>
      </c>
      <c r="BM31" s="29">
        <v>15.4301367205</v>
      </c>
      <c r="BN31" s="29">
        <v>0.26531833405499999</v>
      </c>
      <c r="BO31" s="29">
        <v>0</v>
      </c>
      <c r="BP31" s="29">
        <v>20.653688407800001</v>
      </c>
      <c r="BQ31" s="29">
        <v>20.653688407800001</v>
      </c>
      <c r="BR31" s="29">
        <v>0.72963189435300002</v>
      </c>
      <c r="BS31" s="8">
        <v>2.7793784521999999E-5</v>
      </c>
      <c r="BT31" s="8">
        <v>5.3670863250299998E-5</v>
      </c>
      <c r="BU31" s="29">
        <v>95.105420285600005</v>
      </c>
      <c r="BV31" s="29">
        <v>8.3991221409700003</v>
      </c>
      <c r="BW31" s="29">
        <v>6.7740541863399999</v>
      </c>
      <c r="BX31" s="29">
        <v>0</v>
      </c>
      <c r="BY31" s="29">
        <v>4.48382893136E-3</v>
      </c>
      <c r="BZ31" s="29">
        <v>3.2881497765000003E-2</v>
      </c>
      <c r="CA31" s="29">
        <v>2.7030919700499999E-3</v>
      </c>
      <c r="CB31" s="29">
        <v>5.48807727413E-3</v>
      </c>
      <c r="CC31" s="29">
        <v>0</v>
      </c>
      <c r="CD31" s="29">
        <v>0.211963912665</v>
      </c>
      <c r="CE31" s="29">
        <v>5.1741647108700004</v>
      </c>
      <c r="CF31" s="29">
        <v>0</v>
      </c>
      <c r="CG31" s="29">
        <v>0.59721575073400002</v>
      </c>
      <c r="CH31" s="29">
        <v>0.57379497408199998</v>
      </c>
      <c r="CI31" s="29">
        <v>10699.3779756</v>
      </c>
      <c r="CJ31" s="29">
        <v>1093.7153467999999</v>
      </c>
      <c r="CK31" s="29">
        <v>11888.1987427</v>
      </c>
      <c r="CL31" s="29">
        <v>0</v>
      </c>
      <c r="CM31" s="29">
        <v>20.769436173599999</v>
      </c>
      <c r="CN31" s="29">
        <v>1.9970620645900002E-2</v>
      </c>
      <c r="CO31" s="29">
        <v>1.24511840536E-3</v>
      </c>
      <c r="CP31" s="29">
        <v>1.22772375848E-2</v>
      </c>
      <c r="CQ31" s="29">
        <v>1.0590373766400001E-3</v>
      </c>
      <c r="CR31" s="29">
        <v>0</v>
      </c>
      <c r="CS31" s="29">
        <v>2.13317265494E-2</v>
      </c>
      <c r="CT31" s="29">
        <v>0.97756420178900005</v>
      </c>
      <c r="CU31" s="29">
        <v>379.346066694</v>
      </c>
      <c r="CV31" s="29">
        <v>0.46351573882899999</v>
      </c>
      <c r="CW31" s="29">
        <v>4.75552025086E-2</v>
      </c>
      <c r="CX31" s="29">
        <v>179.53408438599999</v>
      </c>
      <c r="CY31" s="29">
        <v>0.72795222420899997</v>
      </c>
      <c r="CZ31" s="29">
        <v>46.874521095399999</v>
      </c>
      <c r="DA31" s="8">
        <v>1.4375882944100001E-5</v>
      </c>
      <c r="DB31" s="29">
        <v>8.8152133951199998E-3</v>
      </c>
      <c r="DC31" s="29">
        <v>378.22005501799998</v>
      </c>
      <c r="DD31" s="29">
        <v>358.65945663000002</v>
      </c>
      <c r="DE31" s="29">
        <v>19.560598388599999</v>
      </c>
      <c r="DF31" s="29">
        <v>0.40303369085700003</v>
      </c>
      <c r="DG31" s="29">
        <v>0</v>
      </c>
      <c r="DH31" s="29">
        <v>9.6144709618200004</v>
      </c>
      <c r="DI31" s="29">
        <v>0</v>
      </c>
      <c r="DJ31" s="29">
        <v>15.884751462700001</v>
      </c>
      <c r="DK31" s="29">
        <v>0</v>
      </c>
      <c r="DL31" s="29">
        <v>0.26468922211200002</v>
      </c>
      <c r="DM31" s="29">
        <v>54.987540682800002</v>
      </c>
      <c r="DN31" s="29">
        <v>25.693869339300001</v>
      </c>
      <c r="DO31" s="29">
        <v>0</v>
      </c>
      <c r="DP31" s="29">
        <v>48.863700232799999</v>
      </c>
      <c r="DQ31" s="29">
        <v>7.2623148343100002E-3</v>
      </c>
      <c r="DR31" s="29">
        <v>1604.68775048</v>
      </c>
      <c r="DS31" s="29">
        <v>179.38202671900001</v>
      </c>
      <c r="DT31" s="29">
        <v>0.27858681962999998</v>
      </c>
      <c r="DU31" s="29">
        <v>0</v>
      </c>
      <c r="DV31" s="29">
        <v>0</v>
      </c>
      <c r="DW31" s="29">
        <v>75.292913908100005</v>
      </c>
      <c r="DX31" s="29">
        <v>0.42451013642199997</v>
      </c>
      <c r="DY31" s="29">
        <v>71.153706443299995</v>
      </c>
      <c r="DZ31" s="29">
        <v>718.65613767599996</v>
      </c>
      <c r="EA31" s="29">
        <v>0.63676477233999995</v>
      </c>
      <c r="EB31" s="29">
        <v>78.879105962899999</v>
      </c>
      <c r="ED31" s="37">
        <f t="shared" si="0"/>
        <v>7.9999857290407352E-3</v>
      </c>
      <c r="EE31" s="55">
        <f t="shared" si="1"/>
        <v>-3.7728647723650451E-7</v>
      </c>
      <c r="EF31" s="55">
        <f t="shared" si="2"/>
        <v>1.267350128536306E-6</v>
      </c>
      <c r="EG31" s="55">
        <f t="shared" si="3"/>
        <v>-4.4946233768479115E-7</v>
      </c>
      <c r="EH31" s="55">
        <f t="shared" si="4"/>
        <v>-1.4471714853392336E-5</v>
      </c>
      <c r="EI31" s="55">
        <f t="shared" si="5"/>
        <v>-1.5195687943743183E-5</v>
      </c>
      <c r="EJ31" s="55">
        <f t="shared" si="6"/>
        <v>1.6525336083903493E-7</v>
      </c>
      <c r="EK31" s="55">
        <f t="shared" si="7"/>
        <v>-1.1277898336202158E-6</v>
      </c>
      <c r="EL31" s="55">
        <f t="shared" si="8"/>
        <v>-1.8747091598932692E-6</v>
      </c>
      <c r="EM31" s="55">
        <f t="shared" si="9"/>
        <v>-6.5548347442050567E-6</v>
      </c>
      <c r="EN31" s="55">
        <f t="shared" si="10"/>
        <v>1.5174107408915488E-6</v>
      </c>
      <c r="EO31" s="55">
        <f t="shared" si="11"/>
        <v>-2.6508223769311166E-6</v>
      </c>
      <c r="EP31" s="55">
        <f t="shared" si="12"/>
        <v>3.9898741802873971E-6</v>
      </c>
      <c r="EQ31" s="55">
        <f t="shared" si="13"/>
        <v>0</v>
      </c>
      <c r="ER31" s="55">
        <f t="shared" si="14"/>
        <v>-5.882775879366806E-6</v>
      </c>
      <c r="ES31" s="55">
        <f t="shared" si="15"/>
        <v>0</v>
      </c>
      <c r="ET31" s="55">
        <f t="shared" si="16"/>
        <v>1.3178404821275202E-6</v>
      </c>
      <c r="EU31" s="55">
        <f t="shared" si="17"/>
        <v>-2.4093511543425976E-7</v>
      </c>
      <c r="EV31" s="55">
        <f t="shared" si="18"/>
        <v>-2.8096969140790112E-6</v>
      </c>
      <c r="EW31" s="55">
        <f t="shared" si="19"/>
        <v>-1.3676735793708952E-6</v>
      </c>
      <c r="EX31" s="55">
        <f t="shared" si="20"/>
        <v>-2.4850871477912565E-6</v>
      </c>
      <c r="EY31" s="55">
        <f t="shared" si="21"/>
        <v>0</v>
      </c>
      <c r="EZ31" s="55">
        <f t="shared" si="22"/>
        <v>1.4448942684136137E-6</v>
      </c>
      <c r="FA31" s="55">
        <f t="shared" si="23"/>
        <v>-3.4491315778243365E-6</v>
      </c>
      <c r="FB31" s="55">
        <f t="shared" si="24"/>
        <v>-1.6913065769967815E-6</v>
      </c>
      <c r="FC31" s="55">
        <f t="shared" si="25"/>
        <v>-3.0387267076347481E-6</v>
      </c>
      <c r="FD31" s="55">
        <f t="shared" si="26"/>
        <v>5.5554866484839263E-6</v>
      </c>
      <c r="FE31" s="55">
        <f t="shared" si="27"/>
        <v>5.6262917518778261E-6</v>
      </c>
      <c r="FF31" s="55">
        <f t="shared" si="28"/>
        <v>3.6478045698214644E-6</v>
      </c>
      <c r="FG31" s="55">
        <f t="shared" si="29"/>
        <v>-7.1039103251153853E-6</v>
      </c>
      <c r="FH31" s="55">
        <f t="shared" si="30"/>
        <v>-2.1345711476439287E-5</v>
      </c>
      <c r="FI31" s="55">
        <f t="shared" si="31"/>
        <v>-3.6519980165440271E-7</v>
      </c>
      <c r="FJ31" s="55">
        <f t="shared" si="32"/>
        <v>-2.9830737820359474E-7</v>
      </c>
      <c r="FK31" s="55">
        <f t="shared" si="33"/>
        <v>-3.1872742897106524E-6</v>
      </c>
      <c r="FL31" s="55">
        <f t="shared" si="34"/>
        <v>6.0186231768329998E-6</v>
      </c>
      <c r="FM31" s="55">
        <f t="shared" si="35"/>
        <v>5.8758688603899918E-6</v>
      </c>
      <c r="FN31" s="55"/>
    </row>
    <row r="32" spans="1:170" s="29" customFormat="1" x14ac:dyDescent="0.3">
      <c r="A32" s="27" t="s">
        <v>31</v>
      </c>
      <c r="B32" s="27"/>
      <c r="C32" s="27"/>
      <c r="D32" s="27"/>
      <c r="E32" s="27"/>
      <c r="F32" s="27"/>
      <c r="G32" s="27"/>
      <c r="H32" s="27"/>
      <c r="AK32" s="27"/>
      <c r="ED32" s="37" t="e">
        <f t="shared" si="0"/>
        <v>#DIV/0!</v>
      </c>
      <c r="EE32" s="55">
        <f t="shared" si="1"/>
        <v>0</v>
      </c>
      <c r="EF32" s="55">
        <f t="shared" si="2"/>
        <v>0</v>
      </c>
      <c r="EG32" s="55">
        <f t="shared" si="3"/>
        <v>0</v>
      </c>
      <c r="EH32" s="55">
        <f t="shared" si="4"/>
        <v>0</v>
      </c>
      <c r="EI32" s="55">
        <f t="shared" si="5"/>
        <v>0</v>
      </c>
      <c r="EJ32" s="55">
        <f t="shared" si="6"/>
        <v>0</v>
      </c>
      <c r="EK32" s="55">
        <f t="shared" si="7"/>
        <v>0</v>
      </c>
      <c r="EL32" s="55">
        <f t="shared" si="8"/>
        <v>0</v>
      </c>
      <c r="EM32" s="55">
        <f t="shared" si="9"/>
        <v>0</v>
      </c>
      <c r="EN32" s="55">
        <f t="shared" si="10"/>
        <v>0</v>
      </c>
      <c r="EO32" s="55">
        <f t="shared" si="11"/>
        <v>0</v>
      </c>
      <c r="EP32" s="55">
        <f t="shared" si="12"/>
        <v>0</v>
      </c>
      <c r="EQ32" s="55">
        <f t="shared" si="13"/>
        <v>0</v>
      </c>
      <c r="ER32" s="55">
        <f t="shared" si="14"/>
        <v>0</v>
      </c>
      <c r="ES32" s="55">
        <f t="shared" si="15"/>
        <v>0</v>
      </c>
      <c r="ET32" s="55">
        <f t="shared" si="16"/>
        <v>0</v>
      </c>
      <c r="EU32" s="55">
        <f t="shared" si="17"/>
        <v>0</v>
      </c>
      <c r="EV32" s="55">
        <f t="shared" si="18"/>
        <v>0</v>
      </c>
      <c r="EW32" s="55">
        <f t="shared" si="19"/>
        <v>0</v>
      </c>
      <c r="EX32" s="55">
        <f t="shared" si="20"/>
        <v>0</v>
      </c>
      <c r="EY32" s="55">
        <f t="shared" si="21"/>
        <v>0</v>
      </c>
      <c r="EZ32" s="55">
        <f t="shared" si="22"/>
        <v>0</v>
      </c>
      <c r="FA32" s="55">
        <f t="shared" si="23"/>
        <v>0</v>
      </c>
      <c r="FB32" s="55">
        <f t="shared" si="24"/>
        <v>0</v>
      </c>
      <c r="FC32" s="55">
        <f t="shared" si="25"/>
        <v>0</v>
      </c>
      <c r="FD32" s="55">
        <f t="shared" si="26"/>
        <v>0</v>
      </c>
      <c r="FE32" s="55">
        <f t="shared" si="27"/>
        <v>0</v>
      </c>
      <c r="FF32" s="55">
        <f t="shared" si="28"/>
        <v>0</v>
      </c>
      <c r="FG32" s="55">
        <f t="shared" si="29"/>
        <v>0</v>
      </c>
      <c r="FH32" s="55">
        <f t="shared" si="30"/>
        <v>0</v>
      </c>
      <c r="FI32" s="55">
        <f t="shared" si="31"/>
        <v>0</v>
      </c>
      <c r="FJ32" s="55">
        <f t="shared" si="32"/>
        <v>0</v>
      </c>
      <c r="FK32" s="55">
        <f t="shared" si="33"/>
        <v>0</v>
      </c>
      <c r="FL32" s="55">
        <f t="shared" si="34"/>
        <v>0</v>
      </c>
      <c r="FM32" s="55">
        <f t="shared" si="35"/>
        <v>0</v>
      </c>
      <c r="FN32" s="55"/>
    </row>
    <row r="33" spans="1:170" x14ac:dyDescent="0.3">
      <c r="A33" s="27" t="s">
        <v>32</v>
      </c>
      <c r="B33" s="27">
        <v>1954.4618594000001</v>
      </c>
      <c r="C33" s="27">
        <v>4.9000886379999997</v>
      </c>
      <c r="D33" s="27">
        <v>11253.351354</v>
      </c>
      <c r="E33" s="27">
        <v>299.55113390999998</v>
      </c>
      <c r="F33" s="27">
        <v>287.50425123000002</v>
      </c>
      <c r="G33" s="27">
        <v>594.61044348999997</v>
      </c>
      <c r="H33" s="27">
        <v>210.43170735999999</v>
      </c>
      <c r="I33" s="29">
        <v>4.7091911409999998</v>
      </c>
      <c r="J33" s="29">
        <v>0.22065002089999999</v>
      </c>
      <c r="K33" s="29">
        <v>2.2792215099999999E-2</v>
      </c>
      <c r="L33" s="29">
        <v>1.2836233429999999</v>
      </c>
      <c r="M33" s="29">
        <v>4.0077899999999998E-5</v>
      </c>
      <c r="O33" s="29">
        <v>2.5451496999999998E-3</v>
      </c>
      <c r="Q33" s="29">
        <v>1.07826884E-2</v>
      </c>
      <c r="R33" s="29">
        <v>9.6042001292000005</v>
      </c>
      <c r="S33" s="29">
        <v>6.26044E-5</v>
      </c>
      <c r="T33" s="29">
        <v>3.58874946E-2</v>
      </c>
      <c r="U33" s="29">
        <v>4.4958419999999999E-3</v>
      </c>
      <c r="W33" s="29">
        <v>0.1943965255</v>
      </c>
      <c r="X33" s="29">
        <v>0.79656799379999998</v>
      </c>
      <c r="Y33" s="29">
        <v>0.20173705189999999</v>
      </c>
      <c r="Z33" s="29">
        <v>0.3026057915</v>
      </c>
      <c r="AA33" s="29">
        <v>1.83155362E-2</v>
      </c>
      <c r="AB33" s="29">
        <v>1.1961898999999999E-3</v>
      </c>
      <c r="AC33" s="29">
        <v>1.1531092E-2</v>
      </c>
      <c r="AD33" s="29">
        <v>9.7128079999999999E-4</v>
      </c>
      <c r="AE33" s="29">
        <v>1.9564356599999999E-2</v>
      </c>
      <c r="AF33" s="29">
        <v>299.55113390999998</v>
      </c>
      <c r="AG33" s="29">
        <v>287.50425123000002</v>
      </c>
      <c r="AH33" s="29">
        <v>0.12608569359999999</v>
      </c>
      <c r="AI33" s="29">
        <v>0.34673571520000002</v>
      </c>
      <c r="AJ33" s="29">
        <v>0.13239004139999999</v>
      </c>
      <c r="AK33" s="27"/>
      <c r="AL33" s="29" t="s">
        <v>32</v>
      </c>
      <c r="AM33" s="29">
        <v>0</v>
      </c>
      <c r="AN33" s="29">
        <v>0.22065219290800001</v>
      </c>
      <c r="AO33" s="29">
        <v>4.7092033441999996</v>
      </c>
      <c r="AP33" s="29">
        <v>4.7092033441999996</v>
      </c>
      <c r="AQ33" s="29">
        <v>0</v>
      </c>
      <c r="AR33" s="29">
        <v>3.8746314305900002E-3</v>
      </c>
      <c r="AS33" s="29">
        <v>1.8917557002600002E-2</v>
      </c>
      <c r="AT33" s="29">
        <v>1.28361807118</v>
      </c>
      <c r="AU33" s="8">
        <v>2.4447100713600001E-5</v>
      </c>
      <c r="AV33" s="8">
        <v>1.5630736951900001E-5</v>
      </c>
      <c r="AW33" s="29">
        <v>0</v>
      </c>
      <c r="AX33" s="29">
        <v>1.57798430655E-3</v>
      </c>
      <c r="AY33" s="29">
        <v>9.6718244497E-4</v>
      </c>
      <c r="AZ33" s="29">
        <v>0</v>
      </c>
      <c r="BA33" s="29">
        <v>2.15651314481E-3</v>
      </c>
      <c r="BB33" s="29">
        <v>8.6261543426099999E-3</v>
      </c>
      <c r="BC33" s="29">
        <v>0</v>
      </c>
      <c r="BD33" s="29">
        <v>1954.4648528499999</v>
      </c>
      <c r="BE33" s="29">
        <v>12.0468693543</v>
      </c>
      <c r="BF33" s="29">
        <v>169.472023788</v>
      </c>
      <c r="BG33" s="29">
        <v>45.017729035599999</v>
      </c>
      <c r="BH33" s="29">
        <v>0.25022790786900001</v>
      </c>
      <c r="BI33" s="29">
        <v>46.182467658</v>
      </c>
      <c r="BJ33" s="29">
        <v>26.581668715500001</v>
      </c>
      <c r="BK33" s="29">
        <v>2.9962184726999999</v>
      </c>
      <c r="BL33" s="29">
        <v>6.4549692116299999</v>
      </c>
      <c r="BM33" s="29">
        <v>4.3837001769999997</v>
      </c>
      <c r="BN33" s="29">
        <v>0.126086231622</v>
      </c>
      <c r="BO33" s="29">
        <v>0</v>
      </c>
      <c r="BP33" s="29">
        <v>9.6041989753700001</v>
      </c>
      <c r="BQ33" s="29">
        <v>9.6041989753700001</v>
      </c>
      <c r="BR33" s="29">
        <v>0.34673020144</v>
      </c>
      <c r="BS33" s="8">
        <v>1.8155353843699998E-5</v>
      </c>
      <c r="BT33" s="8">
        <v>3.5058548039E-5</v>
      </c>
      <c r="BU33" s="29">
        <v>90.026731322200007</v>
      </c>
      <c r="BV33" s="29">
        <v>2.3861956296</v>
      </c>
      <c r="BW33" s="29">
        <v>1.92450734104</v>
      </c>
      <c r="BX33" s="29">
        <v>0</v>
      </c>
      <c r="BY33" s="29">
        <v>4.3065176456800001E-3</v>
      </c>
      <c r="BZ33" s="29">
        <v>3.1581028144699999E-2</v>
      </c>
      <c r="CA33" s="29">
        <v>1.4836231229499999E-3</v>
      </c>
      <c r="CB33" s="29">
        <v>3.0121950561399998E-3</v>
      </c>
      <c r="CC33" s="29">
        <v>0</v>
      </c>
      <c r="CD33" s="29">
        <v>0.19439835483199999</v>
      </c>
      <c r="CE33" s="29">
        <v>4.9001015278400004</v>
      </c>
      <c r="CF33" s="29">
        <v>0</v>
      </c>
      <c r="CG33" s="29">
        <v>0.40625018995200002</v>
      </c>
      <c r="CH33" s="29">
        <v>0.39031763041400003</v>
      </c>
      <c r="CI33" s="29">
        <v>10128.022053799999</v>
      </c>
      <c r="CJ33" s="29">
        <v>1035.30997078</v>
      </c>
      <c r="CK33" s="29">
        <v>11253.358755900001</v>
      </c>
      <c r="CL33" s="29">
        <v>0</v>
      </c>
      <c r="CM33" s="29">
        <v>5.9005697886900004</v>
      </c>
      <c r="CN33" s="29">
        <v>1.8315867430999999E-2</v>
      </c>
      <c r="CO33" s="29">
        <v>1.19618229242E-3</v>
      </c>
      <c r="CP33" s="29">
        <v>1.1530896072599999E-2</v>
      </c>
      <c r="CQ33" s="29">
        <v>9.71301263319E-4</v>
      </c>
      <c r="CR33" s="29">
        <v>0</v>
      </c>
      <c r="CS33" s="29">
        <v>1.9564119042600001E-2</v>
      </c>
      <c r="CT33" s="29">
        <v>0.52621608730299996</v>
      </c>
      <c r="CU33" s="29">
        <v>107.772007996</v>
      </c>
      <c r="CV33" s="29">
        <v>0.30456504467099998</v>
      </c>
      <c r="CW33" s="29">
        <v>4.4958009005900003E-2</v>
      </c>
      <c r="CX33" s="29">
        <v>169.472023788</v>
      </c>
      <c r="CY33" s="29">
        <v>0.41659768725200003</v>
      </c>
      <c r="CZ33" s="29">
        <v>25.232307218500001</v>
      </c>
      <c r="DA33" s="8">
        <v>9.3905762511499992E-6</v>
      </c>
      <c r="DB33" s="29">
        <v>8.3337295204399999E-3</v>
      </c>
      <c r="DC33" s="29">
        <v>299.545692696</v>
      </c>
      <c r="DD33" s="29">
        <v>287.49880505499999</v>
      </c>
      <c r="DE33" s="29">
        <v>12.0468876406</v>
      </c>
      <c r="DF33" s="29">
        <v>0.21695064988900001</v>
      </c>
      <c r="DG33" s="29">
        <v>0</v>
      </c>
      <c r="DH33" s="29">
        <v>5.5617428205900001</v>
      </c>
      <c r="DI33" s="29">
        <v>0</v>
      </c>
      <c r="DJ33" s="29">
        <v>12.696465248299999</v>
      </c>
      <c r="DK33" s="29">
        <v>0</v>
      </c>
      <c r="DL33" s="29">
        <v>0.25022790786900001</v>
      </c>
      <c r="DM33" s="29">
        <v>46.1824611543</v>
      </c>
      <c r="DN33" s="29">
        <v>7.29960686119</v>
      </c>
      <c r="DO33" s="29">
        <v>0</v>
      </c>
      <c r="DP33" s="29">
        <v>26.581668715500001</v>
      </c>
      <c r="DQ33" s="29">
        <v>4.2869942409800004E-3</v>
      </c>
      <c r="DR33" s="29">
        <v>594.60975358500002</v>
      </c>
      <c r="DS33" s="29">
        <v>50.962316100400002</v>
      </c>
      <c r="DT33" s="29">
        <v>0.13239290967299999</v>
      </c>
      <c r="DU33" s="29">
        <v>0</v>
      </c>
      <c r="DV33" s="29">
        <v>0</v>
      </c>
      <c r="DW33" s="29">
        <v>21.3906467969</v>
      </c>
      <c r="DX33" s="29">
        <v>0.201732990448</v>
      </c>
      <c r="DY33" s="29">
        <v>20.2147480249</v>
      </c>
      <c r="DZ33" s="29">
        <v>210.43196074100001</v>
      </c>
      <c r="EA33" s="29">
        <v>0.30261021759399997</v>
      </c>
      <c r="EB33" s="29">
        <v>22.4095267081</v>
      </c>
      <c r="ED33" s="37">
        <f t="shared" si="0"/>
        <v>7.999987672569318E-3</v>
      </c>
      <c r="EE33" s="55">
        <f t="shared" si="1"/>
        <v>1.5315980639130616E-6</v>
      </c>
      <c r="EF33" s="55">
        <f t="shared" si="2"/>
        <v>2.6305320072653024E-6</v>
      </c>
      <c r="EG33" s="55">
        <f t="shared" si="3"/>
        <v>6.5775072398328735E-7</v>
      </c>
      <c r="EH33" s="55">
        <f t="shared" si="4"/>
        <v>-1.8164558180599212E-5</v>
      </c>
      <c r="EI33" s="55">
        <f t="shared" si="5"/>
        <v>-1.8942937284341373E-5</v>
      </c>
      <c r="EJ33" s="55">
        <f t="shared" si="6"/>
        <v>-1.1602638458473429E-6</v>
      </c>
      <c r="EK33" s="55">
        <f t="shared" si="7"/>
        <v>1.2041008610366618E-6</v>
      </c>
      <c r="EL33" s="55">
        <f t="shared" si="8"/>
        <v>2.5913579709247212E-6</v>
      </c>
      <c r="EM33" s="55">
        <f t="shared" si="9"/>
        <v>9.8436791039164087E-6</v>
      </c>
      <c r="EN33" s="55">
        <f t="shared" si="10"/>
        <v>-1.1699964167283055E-6</v>
      </c>
      <c r="EO33" s="55">
        <f t="shared" si="11"/>
        <v>-4.1069835856628658E-6</v>
      </c>
      <c r="EP33" s="55">
        <f t="shared" si="12"/>
        <v>-1.5553334879135032E-6</v>
      </c>
      <c r="EQ33" s="55">
        <f t="shared" si="13"/>
        <v>0</v>
      </c>
      <c r="ER33" s="55">
        <f t="shared" si="14"/>
        <v>6.6996137791937904E-6</v>
      </c>
      <c r="ES33" s="55">
        <f t="shared" si="15"/>
        <v>0</v>
      </c>
      <c r="ET33" s="55">
        <f t="shared" si="16"/>
        <v>-1.939458808902541E-6</v>
      </c>
      <c r="EU33" s="55">
        <f t="shared" si="17"/>
        <v>-1.2013806302569642E-7</v>
      </c>
      <c r="EV33" s="55">
        <f t="shared" si="18"/>
        <v>1.2480568458935291E-6</v>
      </c>
      <c r="EW33" s="55">
        <f t="shared" si="19"/>
        <v>1.426412753745177E-6</v>
      </c>
      <c r="EX33" s="55">
        <f t="shared" si="20"/>
        <v>-5.298431306023671E-6</v>
      </c>
      <c r="EY33" s="55">
        <f t="shared" si="21"/>
        <v>0</v>
      </c>
      <c r="EZ33" s="55">
        <f t="shared" si="22"/>
        <v>9.4103122228478359E-6</v>
      </c>
      <c r="FA33" s="55">
        <f t="shared" si="23"/>
        <v>-2.1772654850458875E-7</v>
      </c>
      <c r="FB33" s="55">
        <f t="shared" si="24"/>
        <v>-2.0132404839572449E-5</v>
      </c>
      <c r="FC33" s="55">
        <f t="shared" si="25"/>
        <v>1.4626600429675809E-5</v>
      </c>
      <c r="FD33" s="55">
        <f t="shared" si="26"/>
        <v>1.8084701227563657E-5</v>
      </c>
      <c r="FE33" s="55">
        <f t="shared" si="27"/>
        <v>-6.3598430315999928E-6</v>
      </c>
      <c r="FF33" s="55">
        <f t="shared" si="28"/>
        <v>-1.6991226850002901E-5</v>
      </c>
      <c r="FG33" s="55">
        <f t="shared" si="29"/>
        <v>2.1068386196882974E-5</v>
      </c>
      <c r="FH33" s="55">
        <f t="shared" si="30"/>
        <v>-1.2142356881689621E-5</v>
      </c>
      <c r="FI33" s="55">
        <f t="shared" si="31"/>
        <v>-4.9223893452697172E-7</v>
      </c>
      <c r="FJ33" s="55">
        <f t="shared" si="32"/>
        <v>-4.6651494893641855E-7</v>
      </c>
      <c r="FK33" s="55">
        <f t="shared" si="33"/>
        <v>4.2671137751293528E-6</v>
      </c>
      <c r="FL33" s="55">
        <f t="shared" si="34"/>
        <v>-1.5901909605243651E-5</v>
      </c>
      <c r="FM33" s="55">
        <f t="shared" si="35"/>
        <v>2.1665322932671117E-5</v>
      </c>
      <c r="FN33" s="55"/>
    </row>
    <row r="34" spans="1:170" x14ac:dyDescent="0.3">
      <c r="A34" s="27" t="s">
        <v>33</v>
      </c>
      <c r="B34" s="27">
        <v>1304.5389950000001</v>
      </c>
      <c r="C34" s="27">
        <v>2.5868220641000002</v>
      </c>
      <c r="D34" s="27">
        <v>10952.701575999999</v>
      </c>
      <c r="E34" s="27">
        <v>322.06156040000002</v>
      </c>
      <c r="F34" s="27">
        <v>302.79926905000002</v>
      </c>
      <c r="G34" s="27">
        <v>2055.2058692999999</v>
      </c>
      <c r="H34" s="27">
        <v>387.48500263</v>
      </c>
      <c r="I34" s="29">
        <v>1.4633179741</v>
      </c>
      <c r="J34" s="8">
        <v>6.5071108200000005E-2</v>
      </c>
      <c r="K34" s="29">
        <v>4.9125961099999997E-2</v>
      </c>
      <c r="L34" s="8">
        <v>0.38173863200000002</v>
      </c>
      <c r="M34" s="29">
        <v>1.3945639999999999E-4</v>
      </c>
      <c r="O34" s="29">
        <v>5.9118688999999997E-3</v>
      </c>
      <c r="P34" s="8"/>
      <c r="Q34" s="8">
        <v>1.9410862500000001E-2</v>
      </c>
      <c r="R34" s="29">
        <v>3.3434315927</v>
      </c>
      <c r="S34" s="29">
        <v>1.4711659999999999E-4</v>
      </c>
      <c r="T34" s="8">
        <v>1.6829973799999998E-2</v>
      </c>
      <c r="U34" s="8">
        <v>1.47210503E-2</v>
      </c>
      <c r="W34" s="29">
        <v>6.1877148200000003E-2</v>
      </c>
      <c r="X34" s="29">
        <v>1.6772208388000001</v>
      </c>
      <c r="Y34" s="29">
        <v>5.94936254E-2</v>
      </c>
      <c r="Z34" s="29">
        <v>8.9240402699999999E-2</v>
      </c>
      <c r="AA34" s="29">
        <v>5.8292648000000001E-3</v>
      </c>
      <c r="AB34" s="29">
        <v>5.6114680000000005E-4</v>
      </c>
      <c r="AC34" s="8">
        <v>4.5721156999999997E-3</v>
      </c>
      <c r="AD34" s="8">
        <v>3.0913419999999999E-4</v>
      </c>
      <c r="AE34" s="29">
        <v>6.2268004000000004E-3</v>
      </c>
      <c r="AF34" s="8">
        <v>322.06156040000002</v>
      </c>
      <c r="AG34" s="29">
        <v>302.79926905000002</v>
      </c>
      <c r="AH34" s="29">
        <v>3.7183452800000003E-2</v>
      </c>
      <c r="AI34" s="29">
        <v>0.10225455360000001</v>
      </c>
      <c r="AJ34" s="29">
        <v>3.9042681099999997E-2</v>
      </c>
      <c r="AK34" s="27"/>
      <c r="AL34" s="29" t="s">
        <v>33</v>
      </c>
      <c r="AM34" s="29">
        <v>0</v>
      </c>
      <c r="AN34" s="29">
        <v>6.5071154694900005E-2</v>
      </c>
      <c r="AO34" s="29">
        <v>1.4633141221199999</v>
      </c>
      <c r="AP34" s="29">
        <v>1.4633141221199999</v>
      </c>
      <c r="AQ34" s="29">
        <v>0</v>
      </c>
      <c r="AR34" s="29">
        <v>8.3513940851600004E-3</v>
      </c>
      <c r="AS34" s="29">
        <v>4.0774556636199999E-2</v>
      </c>
      <c r="AT34" s="29">
        <v>0.38173756423799998</v>
      </c>
      <c r="AU34" s="8">
        <v>8.5068082034000001E-5</v>
      </c>
      <c r="AV34" s="8">
        <v>5.4387446882400001E-5</v>
      </c>
      <c r="AW34" s="29">
        <v>0</v>
      </c>
      <c r="AX34" s="29">
        <v>3.66537843923E-3</v>
      </c>
      <c r="AY34" s="29">
        <v>2.2464934733699999E-3</v>
      </c>
      <c r="AZ34" s="29">
        <v>0</v>
      </c>
      <c r="BA34" s="29">
        <v>3.882175713E-3</v>
      </c>
      <c r="BB34" s="29">
        <v>1.5528699315900001E-2</v>
      </c>
      <c r="BC34" s="29">
        <v>0</v>
      </c>
      <c r="BD34" s="29">
        <v>1304.53986571</v>
      </c>
      <c r="BE34" s="29">
        <v>19.2622653351</v>
      </c>
      <c r="BF34" s="29">
        <v>51.041755476600002</v>
      </c>
      <c r="BG34" s="29">
        <v>122.777563508</v>
      </c>
      <c r="BH34" s="29">
        <v>7.3754711536200002E-2</v>
      </c>
      <c r="BI34" s="29">
        <v>38.143716194100001</v>
      </c>
      <c r="BJ34" s="29">
        <v>90.762292150899995</v>
      </c>
      <c r="BK34" s="29">
        <v>5.8839628152900003</v>
      </c>
      <c r="BL34" s="29">
        <v>12.676259762600001</v>
      </c>
      <c r="BM34" s="29">
        <v>8.6087091358999999</v>
      </c>
      <c r="BN34" s="29">
        <v>3.71856323133E-2</v>
      </c>
      <c r="BO34" s="29">
        <v>0</v>
      </c>
      <c r="BP34" s="29">
        <v>3.3434118954100001</v>
      </c>
      <c r="BQ34" s="29">
        <v>3.3434118954100001</v>
      </c>
      <c r="BR34" s="29">
        <v>0.102258200264</v>
      </c>
      <c r="BS34" s="8">
        <v>4.2663851987099999E-5</v>
      </c>
      <c r="BT34" s="8">
        <v>8.2387429272800001E-5</v>
      </c>
      <c r="BU34" s="29">
        <v>87.6218444764</v>
      </c>
      <c r="BV34" s="29">
        <v>4.6859908129200001</v>
      </c>
      <c r="BW34" s="29">
        <v>3.7793541259699999</v>
      </c>
      <c r="BX34" s="29">
        <v>0</v>
      </c>
      <c r="BY34" s="29">
        <v>2.0196044798999999E-3</v>
      </c>
      <c r="BZ34" s="29">
        <v>1.4810308578199999E-2</v>
      </c>
      <c r="CA34" s="29">
        <v>4.8579417226400001E-3</v>
      </c>
      <c r="CB34" s="29">
        <v>9.8630971191699997E-3</v>
      </c>
      <c r="CC34" s="29">
        <v>0</v>
      </c>
      <c r="CD34" s="29">
        <v>6.1877499005600002E-2</v>
      </c>
      <c r="CE34" s="29">
        <v>2.5868237993499998</v>
      </c>
      <c r="CF34" s="29">
        <v>0</v>
      </c>
      <c r="CG34" s="29">
        <v>0.85538323633500002</v>
      </c>
      <c r="CH34" s="29">
        <v>0.821837102278</v>
      </c>
      <c r="CI34" s="29">
        <v>9857.4350375100003</v>
      </c>
      <c r="CJ34" s="29">
        <v>1007.64976877</v>
      </c>
      <c r="CK34" s="29">
        <v>10952.706650800001</v>
      </c>
      <c r="CL34" s="29">
        <v>0</v>
      </c>
      <c r="CM34" s="29">
        <v>11.587542704700001</v>
      </c>
      <c r="CN34" s="29">
        <v>5.82934964229E-3</v>
      </c>
      <c r="CO34" s="29">
        <v>5.6116009873700002E-4</v>
      </c>
      <c r="CP34" s="29">
        <v>4.5720643817000004E-3</v>
      </c>
      <c r="CQ34" s="29">
        <v>3.09146784101E-4</v>
      </c>
      <c r="CR34" s="29">
        <v>0</v>
      </c>
      <c r="CS34" s="29">
        <v>6.2268771534600004E-3</v>
      </c>
      <c r="CT34" s="29">
        <v>1.83770451011</v>
      </c>
      <c r="CU34" s="29">
        <v>211.64253912500001</v>
      </c>
      <c r="CV34" s="29">
        <v>0.65480000574300001</v>
      </c>
      <c r="CW34" s="29">
        <v>1.32512136615E-2</v>
      </c>
      <c r="CX34" s="29">
        <v>51.041755476600002</v>
      </c>
      <c r="CY34" s="29">
        <v>1.27114835232</v>
      </c>
      <c r="CZ34" s="29">
        <v>88.118636220799999</v>
      </c>
      <c r="DA34" s="8">
        <v>2.2067306634599999E-5</v>
      </c>
      <c r="DB34" s="29">
        <v>2.4563149936300001E-3</v>
      </c>
      <c r="DC34" s="29">
        <v>322.06092596100001</v>
      </c>
      <c r="DD34" s="29">
        <v>302.798657209</v>
      </c>
      <c r="DE34" s="29">
        <v>19.262268752200001</v>
      </c>
      <c r="DF34" s="29">
        <v>0.75765305312599995</v>
      </c>
      <c r="DG34" s="29">
        <v>0</v>
      </c>
      <c r="DH34" s="29">
        <v>16.554503626900001</v>
      </c>
      <c r="DI34" s="29">
        <v>0</v>
      </c>
      <c r="DJ34" s="29">
        <v>13.554825688799999</v>
      </c>
      <c r="DK34" s="29">
        <v>0</v>
      </c>
      <c r="DL34" s="29">
        <v>7.3754711536200002E-2</v>
      </c>
      <c r="DM34" s="29">
        <v>38.143712776900003</v>
      </c>
      <c r="DN34" s="29">
        <v>14.335035245</v>
      </c>
      <c r="DO34" s="29">
        <v>0</v>
      </c>
      <c r="DP34" s="29">
        <v>90.762288733700004</v>
      </c>
      <c r="DQ34" s="29">
        <v>1.2166524087999999E-2</v>
      </c>
      <c r="DR34" s="29">
        <v>2055.2053142999998</v>
      </c>
      <c r="DS34" s="29">
        <v>100.079452668</v>
      </c>
      <c r="DT34" s="29">
        <v>3.9041316494900002E-2</v>
      </c>
      <c r="DU34" s="29">
        <v>0</v>
      </c>
      <c r="DV34" s="29">
        <v>0</v>
      </c>
      <c r="DW34" s="29">
        <v>42.006949109799997</v>
      </c>
      <c r="DX34" s="29">
        <v>5.9491158524700001E-2</v>
      </c>
      <c r="DY34" s="29">
        <v>39.697659804499999</v>
      </c>
      <c r="DZ34" s="29">
        <v>387.48470260800002</v>
      </c>
      <c r="EA34" s="29">
        <v>8.9241463832099993E-2</v>
      </c>
      <c r="EB34" s="29">
        <v>44.007716587600001</v>
      </c>
      <c r="ED34" s="37">
        <f t="shared" si="0"/>
        <v>8.0000174632632905E-3</v>
      </c>
      <c r="EE34" s="55">
        <f t="shared" si="1"/>
        <v>6.6744651036255223E-7</v>
      </c>
      <c r="EF34" s="55">
        <f t="shared" si="2"/>
        <v>6.7080377261821761E-7</v>
      </c>
      <c r="EG34" s="55">
        <f t="shared" si="3"/>
        <v>4.6333774055883716E-7</v>
      </c>
      <c r="EH34" s="55">
        <f t="shared" si="4"/>
        <v>-1.9699308393758841E-6</v>
      </c>
      <c r="EI34" s="55">
        <f t="shared" si="5"/>
        <v>-2.0206158421129462E-6</v>
      </c>
      <c r="EJ34" s="55">
        <f t="shared" si="6"/>
        <v>-2.700459396146629E-7</v>
      </c>
      <c r="EK34" s="55">
        <f t="shared" si="7"/>
        <v>-7.7428028940448005E-7</v>
      </c>
      <c r="EL34" s="55">
        <f t="shared" si="8"/>
        <v>-2.6323602034953272E-6</v>
      </c>
      <c r="EM34" s="55">
        <f t="shared" si="9"/>
        <v>7.1452448384039325E-7</v>
      </c>
      <c r="EN34" s="55">
        <f t="shared" si="10"/>
        <v>-2.1126589207908083E-7</v>
      </c>
      <c r="EO34" s="55">
        <f t="shared" si="11"/>
        <v>-2.7971022855236841E-6</v>
      </c>
      <c r="EP34" s="55">
        <f t="shared" si="12"/>
        <v>-6.2462791236013006E-6</v>
      </c>
      <c r="EQ34" s="55">
        <f t="shared" si="13"/>
        <v>0</v>
      </c>
      <c r="ER34" s="55">
        <f t="shared" si="14"/>
        <v>5.0958504851013272E-7</v>
      </c>
      <c r="ES34" s="55">
        <f t="shared" si="15"/>
        <v>0</v>
      </c>
      <c r="ET34" s="55">
        <f t="shared" si="16"/>
        <v>6.4545818099570547E-7</v>
      </c>
      <c r="EU34" s="55">
        <f t="shared" si="17"/>
        <v>-5.891339318250285E-6</v>
      </c>
      <c r="EV34" s="55">
        <f t="shared" si="18"/>
        <v>1.3512373858545622E-5</v>
      </c>
      <c r="EW34" s="55">
        <f t="shared" si="19"/>
        <v>-3.6091500035140509E-6</v>
      </c>
      <c r="EX34" s="55">
        <f t="shared" si="20"/>
        <v>-7.7835410975935192E-7</v>
      </c>
      <c r="EY34" s="55">
        <f t="shared" si="21"/>
        <v>0</v>
      </c>
      <c r="EZ34" s="55">
        <f t="shared" si="22"/>
        <v>5.6693886225280114E-6</v>
      </c>
      <c r="FA34" s="55">
        <f t="shared" si="23"/>
        <v>-2.982236974820924E-7</v>
      </c>
      <c r="FB34" s="55">
        <f t="shared" si="24"/>
        <v>-4.1464531425222704E-5</v>
      </c>
      <c r="FC34" s="55">
        <f t="shared" si="25"/>
        <v>1.1890713935497014E-5</v>
      </c>
      <c r="FD34" s="55">
        <f t="shared" si="26"/>
        <v>1.4554543825135813E-5</v>
      </c>
      <c r="FE34" s="55">
        <f t="shared" si="27"/>
        <v>2.3699212042141188E-5</v>
      </c>
      <c r="FF34" s="55">
        <f t="shared" si="28"/>
        <v>-1.1224191023698122E-5</v>
      </c>
      <c r="FG34" s="55">
        <f t="shared" si="29"/>
        <v>4.0707566487355941E-5</v>
      </c>
      <c r="FH34" s="55">
        <f t="shared" si="30"/>
        <v>1.2326308066662309E-5</v>
      </c>
      <c r="FI34" s="55">
        <f t="shared" si="31"/>
        <v>-6.6143802928621584E-7</v>
      </c>
      <c r="FJ34" s="55">
        <f t="shared" si="32"/>
        <v>-6.1760011656520139E-7</v>
      </c>
      <c r="FK34" s="55">
        <f t="shared" si="33"/>
        <v>5.8615140227045159E-5</v>
      </c>
      <c r="FL34" s="55">
        <f t="shared" si="34"/>
        <v>3.5662607400888584E-5</v>
      </c>
      <c r="FM34" s="55">
        <f t="shared" si="35"/>
        <v>-3.4951623749902834E-5</v>
      </c>
      <c r="FN34" s="55"/>
    </row>
    <row r="35" spans="1:170" s="29" customFormat="1" x14ac:dyDescent="0.3">
      <c r="A35" s="27" t="s">
        <v>34</v>
      </c>
      <c r="B35" s="27"/>
      <c r="C35" s="27"/>
      <c r="D35" s="27"/>
      <c r="E35" s="27"/>
      <c r="F35" s="27"/>
      <c r="G35" s="27"/>
      <c r="H35" s="27"/>
      <c r="J35" s="8"/>
      <c r="L35" s="8"/>
      <c r="P35" s="8"/>
      <c r="Q35" s="8"/>
      <c r="T35" s="8"/>
      <c r="U35" s="8"/>
      <c r="AC35" s="8"/>
      <c r="AD35" s="8"/>
      <c r="AF35" s="8"/>
      <c r="AK35" s="27"/>
      <c r="ED35" s="37" t="e">
        <f t="shared" si="0"/>
        <v>#DIV/0!</v>
      </c>
      <c r="EE35" s="55">
        <f t="shared" si="1"/>
        <v>0</v>
      </c>
      <c r="EF35" s="55">
        <f t="shared" si="2"/>
        <v>0</v>
      </c>
      <c r="EG35" s="55">
        <f t="shared" si="3"/>
        <v>0</v>
      </c>
      <c r="EH35" s="55">
        <f t="shared" si="4"/>
        <v>0</v>
      </c>
      <c r="EI35" s="55">
        <f t="shared" si="5"/>
        <v>0</v>
      </c>
      <c r="EJ35" s="55">
        <f t="shared" si="6"/>
        <v>0</v>
      </c>
      <c r="EK35" s="55">
        <f t="shared" si="7"/>
        <v>0</v>
      </c>
      <c r="EL35" s="55">
        <f t="shared" si="8"/>
        <v>0</v>
      </c>
      <c r="EM35" s="55">
        <f t="shared" si="9"/>
        <v>0</v>
      </c>
      <c r="EN35" s="55">
        <f t="shared" si="10"/>
        <v>0</v>
      </c>
      <c r="EO35" s="55">
        <f t="shared" si="11"/>
        <v>0</v>
      </c>
      <c r="EP35" s="55">
        <f t="shared" si="12"/>
        <v>0</v>
      </c>
      <c r="EQ35" s="55">
        <f t="shared" si="13"/>
        <v>0</v>
      </c>
      <c r="ER35" s="55">
        <f t="shared" si="14"/>
        <v>0</v>
      </c>
      <c r="ES35" s="55">
        <f t="shared" si="15"/>
        <v>0</v>
      </c>
      <c r="ET35" s="55">
        <f t="shared" si="16"/>
        <v>0</v>
      </c>
      <c r="EU35" s="55">
        <f t="shared" si="17"/>
        <v>0</v>
      </c>
      <c r="EV35" s="55">
        <f t="shared" si="18"/>
        <v>0</v>
      </c>
      <c r="EW35" s="55">
        <f t="shared" si="19"/>
        <v>0</v>
      </c>
      <c r="EX35" s="55">
        <f t="shared" si="20"/>
        <v>0</v>
      </c>
      <c r="EY35" s="55">
        <f t="shared" si="21"/>
        <v>0</v>
      </c>
      <c r="EZ35" s="55">
        <f t="shared" si="22"/>
        <v>0</v>
      </c>
      <c r="FA35" s="55">
        <f t="shared" si="23"/>
        <v>0</v>
      </c>
      <c r="FB35" s="55">
        <f t="shared" si="24"/>
        <v>0</v>
      </c>
      <c r="FC35" s="55">
        <f t="shared" si="25"/>
        <v>0</v>
      </c>
      <c r="FD35" s="55">
        <f t="shared" si="26"/>
        <v>0</v>
      </c>
      <c r="FE35" s="55">
        <f t="shared" si="27"/>
        <v>0</v>
      </c>
      <c r="FF35" s="55">
        <f t="shared" si="28"/>
        <v>0</v>
      </c>
      <c r="FG35" s="55">
        <f t="shared" si="29"/>
        <v>0</v>
      </c>
      <c r="FH35" s="55">
        <f t="shared" si="30"/>
        <v>0</v>
      </c>
      <c r="FI35" s="55">
        <f t="shared" si="31"/>
        <v>0</v>
      </c>
      <c r="FJ35" s="55">
        <f t="shared" si="32"/>
        <v>0</v>
      </c>
      <c r="FK35" s="55">
        <f t="shared" si="33"/>
        <v>0</v>
      </c>
      <c r="FL35" s="55">
        <f t="shared" si="34"/>
        <v>0</v>
      </c>
      <c r="FM35" s="55">
        <f t="shared" si="35"/>
        <v>0</v>
      </c>
      <c r="FN35" s="55"/>
    </row>
    <row r="36" spans="1:170" x14ac:dyDescent="0.3">
      <c r="A36" s="27" t="s">
        <v>35</v>
      </c>
      <c r="B36" s="27">
        <v>268.82878861</v>
      </c>
      <c r="C36" s="27">
        <v>0.66786304890000003</v>
      </c>
      <c r="D36" s="27">
        <v>1566.1241058999999</v>
      </c>
      <c r="E36" s="27">
        <v>42.754977726</v>
      </c>
      <c r="F36" s="27">
        <v>40.956682223999998</v>
      </c>
      <c r="G36" s="27">
        <v>98.095698092999996</v>
      </c>
      <c r="H36" s="27">
        <v>30.464403153999999</v>
      </c>
      <c r="I36" s="29">
        <v>0.72837224450000004</v>
      </c>
      <c r="J36" s="8">
        <v>3.4146218700000001E-2</v>
      </c>
      <c r="K36" s="29">
        <v>3.2718602999999998E-3</v>
      </c>
      <c r="L36" s="8">
        <v>0.19862775739999999</v>
      </c>
      <c r="M36" s="8">
        <v>5.9957697E-6</v>
      </c>
      <c r="O36" s="29">
        <v>3.6878010000000001E-4</v>
      </c>
      <c r="P36" s="8"/>
      <c r="Q36" s="8">
        <v>1.5263901999999999E-3</v>
      </c>
      <c r="R36" s="29">
        <v>1.483611765</v>
      </c>
      <c r="S36" s="8">
        <v>9.0156550999999993E-6</v>
      </c>
      <c r="T36" s="8">
        <v>4.8821901999999999E-3</v>
      </c>
      <c r="U36" s="8">
        <v>6.7054759999999995E-4</v>
      </c>
      <c r="W36" s="29">
        <v>2.7655788899999999E-2</v>
      </c>
      <c r="X36" s="29">
        <v>0.113898717</v>
      </c>
      <c r="Y36" s="29">
        <v>3.1219391999999999E-2</v>
      </c>
      <c r="Z36" s="29">
        <v>4.6829063999999997E-2</v>
      </c>
      <c r="AA36" s="29">
        <v>2.6056535E-3</v>
      </c>
      <c r="AB36" s="29">
        <v>1.6273249999999999E-4</v>
      </c>
      <c r="AC36" s="8">
        <v>1.6032514999999999E-3</v>
      </c>
      <c r="AD36" s="8">
        <v>1.3817890000000001E-4</v>
      </c>
      <c r="AE36" s="29">
        <v>2.7833148000000001E-3</v>
      </c>
      <c r="AF36" s="8">
        <v>42.754977726</v>
      </c>
      <c r="AG36" s="29">
        <v>40.956682223999998</v>
      </c>
      <c r="AH36" s="29">
        <v>1.9512132500000001E-2</v>
      </c>
      <c r="AI36" s="29">
        <v>5.3658318199999999E-2</v>
      </c>
      <c r="AJ36" s="29">
        <v>2.0487726099999999E-2</v>
      </c>
      <c r="AK36" s="27"/>
      <c r="AL36" s="29" t="s">
        <v>35</v>
      </c>
      <c r="AM36" s="29">
        <v>0</v>
      </c>
      <c r="AN36" s="29">
        <v>3.41457941729E-2</v>
      </c>
      <c r="AO36" s="29">
        <v>0.72837225244299997</v>
      </c>
      <c r="AP36" s="29">
        <v>0.72837225244299997</v>
      </c>
      <c r="AQ36" s="29">
        <v>0</v>
      </c>
      <c r="AR36" s="29">
        <v>5.5620345241099995E-4</v>
      </c>
      <c r="AS36" s="29">
        <v>2.7156696281800002E-3</v>
      </c>
      <c r="AT36" s="29">
        <v>0.19862856496100001</v>
      </c>
      <c r="AU36" s="8">
        <v>3.6574868742300001E-6</v>
      </c>
      <c r="AV36" s="8">
        <v>2.3383462579299999E-6</v>
      </c>
      <c r="AW36" s="29">
        <v>0</v>
      </c>
      <c r="AX36" s="29">
        <v>2.28641681554E-4</v>
      </c>
      <c r="AY36" s="29">
        <v>1.40136477197E-4</v>
      </c>
      <c r="AZ36" s="29">
        <v>0</v>
      </c>
      <c r="BA36" s="29">
        <v>3.0527161181299997E-4</v>
      </c>
      <c r="BB36" s="29">
        <v>1.2211119689400001E-3</v>
      </c>
      <c r="BC36" s="29">
        <v>0</v>
      </c>
      <c r="BD36" s="29">
        <v>268.82945765800002</v>
      </c>
      <c r="BE36" s="29">
        <v>1.7982827694000001</v>
      </c>
      <c r="BF36" s="29">
        <v>23.7660585225</v>
      </c>
      <c r="BG36" s="29">
        <v>6.6355218576899997</v>
      </c>
      <c r="BH36" s="29">
        <v>3.50869614705E-2</v>
      </c>
      <c r="BI36" s="29">
        <v>6.5480058335500004</v>
      </c>
      <c r="BJ36" s="29">
        <v>3.9719849266799998</v>
      </c>
      <c r="BK36" s="29">
        <v>0.431420762229</v>
      </c>
      <c r="BL36" s="29">
        <v>0.92944923626700005</v>
      </c>
      <c r="BM36" s="29">
        <v>0.63120718488200001</v>
      </c>
      <c r="BN36" s="29">
        <v>1.9511139640000001E-2</v>
      </c>
      <c r="BO36" s="29">
        <v>0</v>
      </c>
      <c r="BP36" s="29">
        <v>1.4836086418300001</v>
      </c>
      <c r="BQ36" s="29">
        <v>1.4836086418300001</v>
      </c>
      <c r="BR36" s="29">
        <v>5.3656817464099997E-2</v>
      </c>
      <c r="BS36" s="8">
        <v>2.6145425460000001E-6</v>
      </c>
      <c r="BT36" s="8">
        <v>5.0487239071600003E-6</v>
      </c>
      <c r="BU36" s="29">
        <v>12.5290232281</v>
      </c>
      <c r="BV36" s="29">
        <v>0.34358690583200002</v>
      </c>
      <c r="BW36" s="29">
        <v>0.27710970589099998</v>
      </c>
      <c r="BX36" s="29">
        <v>0</v>
      </c>
      <c r="BY36" s="29">
        <v>5.8585018233500003E-4</v>
      </c>
      <c r="BZ36" s="29">
        <v>4.2963447142699996E-3</v>
      </c>
      <c r="CA36" s="29">
        <v>2.21286247629E-4</v>
      </c>
      <c r="CB36" s="29">
        <v>4.4927232026800002E-4</v>
      </c>
      <c r="CC36" s="29">
        <v>0</v>
      </c>
      <c r="CD36" s="29">
        <v>2.76561901413E-2</v>
      </c>
      <c r="CE36" s="29">
        <v>0.66786139965699998</v>
      </c>
      <c r="CF36" s="29">
        <v>0</v>
      </c>
      <c r="CG36" s="29">
        <v>5.8088321398100003E-2</v>
      </c>
      <c r="CH36" s="29">
        <v>5.58103541299E-2</v>
      </c>
      <c r="CI36" s="29">
        <v>1409.5119876799999</v>
      </c>
      <c r="CJ36" s="29">
        <v>144.08433440900001</v>
      </c>
      <c r="CK36" s="29">
        <v>1566.12534532</v>
      </c>
      <c r="CL36" s="29">
        <v>0</v>
      </c>
      <c r="CM36" s="29">
        <v>0.849616708517</v>
      </c>
      <c r="CN36" s="29">
        <v>2.6057982723799999E-3</v>
      </c>
      <c r="CO36" s="29">
        <v>1.62732176995E-4</v>
      </c>
      <c r="CP36" s="29">
        <v>1.60321719881E-3</v>
      </c>
      <c r="CQ36" s="29">
        <v>1.38180518346E-4</v>
      </c>
      <c r="CR36" s="29">
        <v>0</v>
      </c>
      <c r="CS36" s="29">
        <v>2.78329461338E-3</v>
      </c>
      <c r="CT36" s="29">
        <v>7.8751042841299995E-2</v>
      </c>
      <c r="CU36" s="29">
        <v>15.5179889826</v>
      </c>
      <c r="CV36" s="29">
        <v>4.4372924695499999E-2</v>
      </c>
      <c r="CW36" s="29">
        <v>6.3038627641399999E-3</v>
      </c>
      <c r="CX36" s="29">
        <v>23.7660585225</v>
      </c>
      <c r="CY36" s="29">
        <v>6.1803621887800003E-2</v>
      </c>
      <c r="CZ36" s="29">
        <v>3.7761515170600002</v>
      </c>
      <c r="DA36" s="8">
        <v>1.3523264470000001E-6</v>
      </c>
      <c r="DB36" s="29">
        <v>1.1684948784999999E-3</v>
      </c>
      <c r="DC36" s="29">
        <v>42.754180918199999</v>
      </c>
      <c r="DD36" s="29">
        <v>40.955898148800003</v>
      </c>
      <c r="DE36" s="29">
        <v>1.7982827694000001</v>
      </c>
      <c r="DF36" s="29">
        <v>3.2467798960499998E-2</v>
      </c>
      <c r="DG36" s="29">
        <v>0</v>
      </c>
      <c r="DH36" s="29">
        <v>0.82388083675199997</v>
      </c>
      <c r="DI36" s="29">
        <v>0</v>
      </c>
      <c r="DJ36" s="29">
        <v>1.8092285154600001</v>
      </c>
      <c r="DK36" s="29">
        <v>0</v>
      </c>
      <c r="DL36" s="29">
        <v>3.50869614705E-2</v>
      </c>
      <c r="DM36" s="29">
        <v>6.5480058335500004</v>
      </c>
      <c r="DN36" s="29">
        <v>1.0510657884500001</v>
      </c>
      <c r="DO36" s="29">
        <v>0</v>
      </c>
      <c r="DP36" s="29">
        <v>3.9719849266799998</v>
      </c>
      <c r="DQ36" s="29">
        <v>6.3328932863300003E-4</v>
      </c>
      <c r="DR36" s="29">
        <v>98.0958211011</v>
      </c>
      <c r="DS36" s="29">
        <v>7.3380316165700004</v>
      </c>
      <c r="DT36" s="29">
        <v>2.0490481924699998E-2</v>
      </c>
      <c r="DU36" s="29">
        <v>0</v>
      </c>
      <c r="DV36" s="29">
        <v>0</v>
      </c>
      <c r="DW36" s="29">
        <v>3.0800303691200002</v>
      </c>
      <c r="DX36" s="29">
        <v>3.1216973334499999E-2</v>
      </c>
      <c r="DY36" s="29">
        <v>2.91071329716</v>
      </c>
      <c r="DZ36" s="29">
        <v>30.464425241000001</v>
      </c>
      <c r="EA36" s="29">
        <v>4.6826526686100003E-2</v>
      </c>
      <c r="EB36" s="29">
        <v>3.2267370071000001</v>
      </c>
      <c r="ED36" s="37">
        <f t="shared" si="0"/>
        <v>8.0000130676258201E-3</v>
      </c>
      <c r="EE36" s="55">
        <f t="shared" si="1"/>
        <v>2.4887513107490304E-6</v>
      </c>
      <c r="EF36" s="55">
        <f t="shared" si="2"/>
        <v>-2.4694329215747943E-6</v>
      </c>
      <c r="EG36" s="55">
        <f t="shared" si="3"/>
        <v>7.9139322061256557E-7</v>
      </c>
      <c r="EH36" s="55">
        <f t="shared" si="4"/>
        <v>-1.8636608937253952E-5</v>
      </c>
      <c r="EI36" s="55">
        <f t="shared" si="5"/>
        <v>-1.9144011609796839E-5</v>
      </c>
      <c r="EJ36" s="55">
        <f t="shared" si="6"/>
        <v>1.2539601878149836E-6</v>
      </c>
      <c r="EK36" s="55">
        <f t="shared" si="7"/>
        <v>7.2501010079666387E-7</v>
      </c>
      <c r="EL36" s="55">
        <f t="shared" si="8"/>
        <v>1.0905138113701929E-8</v>
      </c>
      <c r="EM36" s="55">
        <f t="shared" si="9"/>
        <v>-1.2432624055131583E-5</v>
      </c>
      <c r="EN36" s="55">
        <f t="shared" si="10"/>
        <v>3.9062153724738584E-6</v>
      </c>
      <c r="EO36" s="55">
        <f t="shared" si="11"/>
        <v>4.0657006381514799E-6</v>
      </c>
      <c r="EP36" s="55">
        <f t="shared" si="12"/>
        <v>1.0579485733081908E-5</v>
      </c>
      <c r="EQ36" s="55">
        <f t="shared" si="13"/>
        <v>0</v>
      </c>
      <c r="ER36" s="55">
        <f t="shared" si="14"/>
        <v>-5.263974384684313E-6</v>
      </c>
      <c r="ES36" s="55">
        <f t="shared" si="15"/>
        <v>0</v>
      </c>
      <c r="ET36" s="55">
        <f t="shared" si="16"/>
        <v>-4.3365366207864042E-6</v>
      </c>
      <c r="EU36" s="55">
        <f t="shared" si="17"/>
        <v>-2.1051127212868416E-6</v>
      </c>
      <c r="EV36" s="55">
        <f t="shared" si="18"/>
        <v>-6.8990926682666441E-6</v>
      </c>
      <c r="EW36" s="55">
        <f t="shared" si="19"/>
        <v>9.6198730640913276E-7</v>
      </c>
      <c r="EX36" s="55">
        <f t="shared" si="20"/>
        <v>1.6356627031415035E-5</v>
      </c>
      <c r="EY36" s="55">
        <f t="shared" si="21"/>
        <v>0</v>
      </c>
      <c r="EZ36" s="55">
        <f t="shared" si="22"/>
        <v>1.450840189199526E-5</v>
      </c>
      <c r="FA36" s="55">
        <f t="shared" si="23"/>
        <v>-3.6411296877858365E-7</v>
      </c>
      <c r="FB36" s="55">
        <f t="shared" si="24"/>
        <v>-7.7473177568589981E-5</v>
      </c>
      <c r="FC36" s="55">
        <f t="shared" si="25"/>
        <v>-5.4182460277087254E-5</v>
      </c>
      <c r="FD36" s="55">
        <f t="shared" si="26"/>
        <v>5.5560871773588061E-5</v>
      </c>
      <c r="FE36" s="55">
        <f t="shared" si="27"/>
        <v>-1.9848831671513198E-6</v>
      </c>
      <c r="FF36" s="55">
        <f t="shared" si="28"/>
        <v>-2.1394765574776407E-5</v>
      </c>
      <c r="FG36" s="55">
        <f t="shared" si="29"/>
        <v>1.1711961811742106E-5</v>
      </c>
      <c r="FH36" s="55">
        <f t="shared" si="30"/>
        <v>-7.2527261379669807E-6</v>
      </c>
      <c r="FI36" s="55">
        <f t="shared" si="31"/>
        <v>-8.6199809845559303E-7</v>
      </c>
      <c r="FJ36" s="55">
        <f t="shared" si="32"/>
        <v>-5.8896639532336262E-7</v>
      </c>
      <c r="FK36" s="55">
        <f t="shared" si="33"/>
        <v>-5.0884238306604352E-5</v>
      </c>
      <c r="FL36" s="55">
        <f t="shared" si="34"/>
        <v>-2.7968373783324412E-5</v>
      </c>
      <c r="FM36" s="55">
        <f t="shared" si="35"/>
        <v>1.3451100852033461E-4</v>
      </c>
      <c r="FN36" s="55"/>
    </row>
    <row r="37" spans="1:170" s="29" customFormat="1" x14ac:dyDescent="0.3">
      <c r="A37" s="27" t="s">
        <v>36</v>
      </c>
      <c r="B37" s="27">
        <v>61.838192282999998</v>
      </c>
      <c r="C37" s="27">
        <v>0.1621038934</v>
      </c>
      <c r="D37" s="27">
        <v>319.96465204999998</v>
      </c>
      <c r="E37" s="27">
        <v>8.2039989066000008</v>
      </c>
      <c r="F37" s="27">
        <v>7.9578807991999998</v>
      </c>
      <c r="G37" s="27">
        <v>0.15302612779999999</v>
      </c>
      <c r="H37" s="27">
        <v>3.6196219251000001</v>
      </c>
      <c r="I37" s="29">
        <v>0.16889126709999999</v>
      </c>
      <c r="J37" s="8">
        <v>7.9560538999999993E-3</v>
      </c>
      <c r="K37" s="29">
        <v>2.4364990000000001E-4</v>
      </c>
      <c r="L37" s="8">
        <v>4.6245150300000003E-2</v>
      </c>
      <c r="O37" s="29">
        <v>4.1792200000000003E-5</v>
      </c>
      <c r="P37" s="8"/>
      <c r="Q37" s="8">
        <v>1.3778839999999999E-4</v>
      </c>
      <c r="R37" s="29">
        <v>0.34006469160000002</v>
      </c>
      <c r="S37" s="8">
        <v>4.0525963E-7</v>
      </c>
      <c r="T37" s="8">
        <v>1.2157795999999999E-3</v>
      </c>
      <c r="U37" s="8">
        <v>1.05105E-5</v>
      </c>
      <c r="W37" s="29">
        <v>7.0016858E-3</v>
      </c>
      <c r="X37" s="29">
        <v>8.1051956999999997E-3</v>
      </c>
      <c r="Y37" s="29">
        <v>7.2741074999999999E-3</v>
      </c>
      <c r="Z37" s="29">
        <v>1.0911166E-2</v>
      </c>
      <c r="AA37" s="29">
        <v>6.596878E-4</v>
      </c>
      <c r="AB37" s="29">
        <v>4.0525999999999998E-5</v>
      </c>
      <c r="AC37" s="8">
        <v>4.0253519999999999E-4</v>
      </c>
      <c r="AD37" s="8">
        <v>3.4983400000000001E-5</v>
      </c>
      <c r="AE37" s="29">
        <v>7.0466650000000001E-4</v>
      </c>
      <c r="AF37" s="8">
        <v>8.2039989066000008</v>
      </c>
      <c r="AG37" s="29">
        <v>7.9578807991999998</v>
      </c>
      <c r="AH37" s="29">
        <v>4.5463170999999998E-3</v>
      </c>
      <c r="AI37" s="29">
        <v>1.25023723E-2</v>
      </c>
      <c r="AJ37" s="29">
        <v>4.7736319000000003E-3</v>
      </c>
      <c r="AK37" s="27"/>
      <c r="AL37" s="29" t="s">
        <v>36</v>
      </c>
      <c r="AM37" s="29">
        <v>0</v>
      </c>
      <c r="AN37" s="29">
        <v>7.9558513876700002E-3</v>
      </c>
      <c r="AO37" s="29">
        <v>0.16889287119099999</v>
      </c>
      <c r="AP37" s="29">
        <v>0.16889287119099999</v>
      </c>
      <c r="AQ37" s="29">
        <v>0</v>
      </c>
      <c r="AR37" s="8">
        <v>4.1421707259300003E-5</v>
      </c>
      <c r="AS37" s="29">
        <v>2.0219982473300001E-4</v>
      </c>
      <c r="AT37" s="29">
        <v>4.6249052353800002E-2</v>
      </c>
      <c r="AU37" s="29">
        <v>0</v>
      </c>
      <c r="AV37" s="29">
        <v>0</v>
      </c>
      <c r="AW37" s="29">
        <v>0</v>
      </c>
      <c r="AX37" s="8">
        <v>2.59106808424E-5</v>
      </c>
      <c r="AY37" s="8">
        <v>1.5881073816299999E-5</v>
      </c>
      <c r="AZ37" s="29">
        <v>0</v>
      </c>
      <c r="BA37" s="8">
        <v>2.7555461124200001E-5</v>
      </c>
      <c r="BB37" s="29">
        <v>1.10233110115E-4</v>
      </c>
      <c r="BC37" s="29">
        <v>0</v>
      </c>
      <c r="BD37" s="29">
        <v>61.8390858976</v>
      </c>
      <c r="BE37" s="29">
        <v>0.24611614224200001</v>
      </c>
      <c r="BF37" s="29">
        <v>6.1371363172900004</v>
      </c>
      <c r="BG37" s="29">
        <v>0.39080836488699999</v>
      </c>
      <c r="BH37" s="29">
        <v>9.0799033273300002E-3</v>
      </c>
      <c r="BI37" s="29">
        <v>1.3973969587199999</v>
      </c>
      <c r="BJ37" s="29">
        <v>2.3475697900600001E-2</v>
      </c>
      <c r="BK37" s="29">
        <v>4.7064733340399997E-2</v>
      </c>
      <c r="BL37" s="29">
        <v>0.101394505249</v>
      </c>
      <c r="BM37" s="29">
        <v>6.8860380530299997E-2</v>
      </c>
      <c r="BN37" s="29">
        <v>4.5463240107999998E-3</v>
      </c>
      <c r="BO37" s="29">
        <v>0</v>
      </c>
      <c r="BP37" s="29">
        <v>0.34006535717300002</v>
      </c>
      <c r="BQ37" s="29">
        <v>0.34006535717300002</v>
      </c>
      <c r="BR37" s="29">
        <v>1.2502588096E-2</v>
      </c>
      <c r="BS37" s="8">
        <v>1.17521538124E-7</v>
      </c>
      <c r="BT37" s="8">
        <v>2.2694228364200001E-7</v>
      </c>
      <c r="BU37" s="29">
        <v>2.5597418597099999</v>
      </c>
      <c r="BV37" s="29">
        <v>3.74822064361E-2</v>
      </c>
      <c r="BW37" s="29">
        <v>3.0230145294400001E-2</v>
      </c>
      <c r="BX37" s="29">
        <v>0</v>
      </c>
      <c r="BY37" s="29">
        <v>1.4589864966900001E-4</v>
      </c>
      <c r="BZ37" s="29">
        <v>1.06992595226E-3</v>
      </c>
      <c r="CA37" s="8">
        <v>3.4684988177700001E-6</v>
      </c>
      <c r="CB37" s="8">
        <v>7.0423874953799999E-6</v>
      </c>
      <c r="CC37" s="29">
        <v>0</v>
      </c>
      <c r="CD37" s="29">
        <v>7.00174311809E-3</v>
      </c>
      <c r="CE37" s="29">
        <v>0.16210454345</v>
      </c>
      <c r="CF37" s="29">
        <v>0</v>
      </c>
      <c r="CG37" s="29">
        <v>4.1336410434500001E-3</v>
      </c>
      <c r="CH37" s="29">
        <v>3.9715328185500002E-3</v>
      </c>
      <c r="CI37" s="29">
        <v>287.96967755200001</v>
      </c>
      <c r="CJ37" s="29">
        <v>29.436878697299999</v>
      </c>
      <c r="CK37" s="29">
        <v>319.96629810899998</v>
      </c>
      <c r="CL37" s="29">
        <v>0</v>
      </c>
      <c r="CM37" s="29">
        <v>9.2686589441500003E-2</v>
      </c>
      <c r="CN37" s="29">
        <v>6.5966788109400002E-4</v>
      </c>
      <c r="CO37" s="8">
        <v>4.0531108466299997E-5</v>
      </c>
      <c r="CP37" s="29">
        <v>4.0250076189500002E-4</v>
      </c>
      <c r="CQ37" s="8">
        <v>3.4980580783399997E-5</v>
      </c>
      <c r="CR37" s="29">
        <v>0</v>
      </c>
      <c r="CS37" s="29">
        <v>7.0457103699899997E-4</v>
      </c>
      <c r="CT37" s="29">
        <v>0</v>
      </c>
      <c r="CU37" s="29">
        <v>1.69288737762</v>
      </c>
      <c r="CV37" s="29">
        <v>4.6394673082099996E-3</v>
      </c>
      <c r="CW37" s="29">
        <v>1.63136816085E-3</v>
      </c>
      <c r="CX37" s="29">
        <v>6.1371363172900004</v>
      </c>
      <c r="CY37" s="29">
        <v>2.08491833529E-3</v>
      </c>
      <c r="CZ37" s="29">
        <v>0</v>
      </c>
      <c r="DA37" s="8">
        <v>6.0783362268999994E-8</v>
      </c>
      <c r="DB37" s="29">
        <v>3.0238931419699998E-4</v>
      </c>
      <c r="DC37" s="29">
        <v>8.2038038005399994</v>
      </c>
      <c r="DD37" s="29">
        <v>7.9576876582900002</v>
      </c>
      <c r="DE37" s="29">
        <v>0.24611614224200001</v>
      </c>
      <c r="DF37" s="29">
        <v>0</v>
      </c>
      <c r="DG37" s="29">
        <v>0</v>
      </c>
      <c r="DH37" s="29">
        <v>3.25557460716E-2</v>
      </c>
      <c r="DI37" s="29">
        <v>0</v>
      </c>
      <c r="DJ37" s="29">
        <v>0.34935306194400001</v>
      </c>
      <c r="DK37" s="29">
        <v>0</v>
      </c>
      <c r="DL37" s="29">
        <v>9.0799033273300002E-3</v>
      </c>
      <c r="DM37" s="29">
        <v>1.3973969587199999</v>
      </c>
      <c r="DN37" s="29">
        <v>0.114661846661</v>
      </c>
      <c r="DO37" s="29">
        <v>0</v>
      </c>
      <c r="DP37" s="29">
        <v>2.3475697900600001E-2</v>
      </c>
      <c r="DQ37" s="8">
        <v>3.1829918373900002E-5</v>
      </c>
      <c r="DR37" s="29">
        <v>0.153026752426</v>
      </c>
      <c r="DS37" s="29">
        <v>0.80051839781099998</v>
      </c>
      <c r="DT37" s="29">
        <v>4.7734107307800004E-3</v>
      </c>
      <c r="DU37" s="29">
        <v>0</v>
      </c>
      <c r="DV37" s="29">
        <v>0</v>
      </c>
      <c r="DW37" s="29">
        <v>0.33600453600800001</v>
      </c>
      <c r="DX37" s="29">
        <v>7.2742503791599997E-3</v>
      </c>
      <c r="DY37" s="29">
        <v>0.31753580170000001</v>
      </c>
      <c r="DZ37" s="29">
        <v>3.6196379514700001</v>
      </c>
      <c r="EA37" s="29">
        <v>1.0911217777800001E-2</v>
      </c>
      <c r="EB37" s="29">
        <v>0.35200924200400002</v>
      </c>
      <c r="ED37" s="37">
        <f t="shared" si="0"/>
        <v>8.0000358626457473E-3</v>
      </c>
      <c r="EE37" s="55">
        <f t="shared" si="1"/>
        <v>1.4450852572030048E-5</v>
      </c>
      <c r="EF37" s="55">
        <f t="shared" si="2"/>
        <v>4.0100825856849691E-6</v>
      </c>
      <c r="EG37" s="55">
        <f t="shared" si="3"/>
        <v>5.1445026488048532E-6</v>
      </c>
      <c r="EH37" s="55">
        <f t="shared" si="4"/>
        <v>-2.3781824232623083E-5</v>
      </c>
      <c r="EI37" s="55">
        <f t="shared" si="5"/>
        <v>-2.4270394954768932E-5</v>
      </c>
      <c r="EJ37" s="55">
        <f t="shared" si="6"/>
        <v>4.08182582273023E-6</v>
      </c>
      <c r="EK37" s="55">
        <f t="shared" si="7"/>
        <v>4.4276364580631316E-6</v>
      </c>
      <c r="EL37" s="55">
        <f t="shared" si="8"/>
        <v>9.4977734938284027E-6</v>
      </c>
      <c r="EM37" s="55">
        <f t="shared" si="9"/>
        <v>-2.5453866017561725E-5</v>
      </c>
      <c r="EN37" s="55">
        <f t="shared" si="10"/>
        <v>-1.1642938371821303E-4</v>
      </c>
      <c r="EO37" s="55">
        <f t="shared" si="11"/>
        <v>8.437757850684831E-5</v>
      </c>
      <c r="EP37" s="55">
        <f t="shared" si="12"/>
        <v>0</v>
      </c>
      <c r="EQ37" s="55">
        <f t="shared" si="13"/>
        <v>0</v>
      </c>
      <c r="ER37" s="55">
        <f t="shared" si="14"/>
        <v>-1.0656086542558116E-5</v>
      </c>
      <c r="ES37" s="55">
        <f t="shared" si="15"/>
        <v>0</v>
      </c>
      <c r="ET37" s="55">
        <f t="shared" si="16"/>
        <v>1.2427693478664352E-6</v>
      </c>
      <c r="EU37" s="55">
        <f t="shared" si="17"/>
        <v>1.9571952526446668E-6</v>
      </c>
      <c r="EV37" s="55">
        <f t="shared" si="18"/>
        <v>-3.0711090073310848E-5</v>
      </c>
      <c r="EW37" s="55">
        <f t="shared" si="19"/>
        <v>3.7014874242087118E-5</v>
      </c>
      <c r="EX37" s="55">
        <f t="shared" si="20"/>
        <v>3.6754973597754304E-5</v>
      </c>
      <c r="EY37" s="55">
        <f t="shared" si="21"/>
        <v>0</v>
      </c>
      <c r="EZ37" s="55">
        <f t="shared" si="22"/>
        <v>8.1863270699762179E-6</v>
      </c>
      <c r="FA37" s="55">
        <f t="shared" si="23"/>
        <v>-2.6943211254409557E-6</v>
      </c>
      <c r="FB37" s="55">
        <f t="shared" si="24"/>
        <v>1.9642156786912913E-5</v>
      </c>
      <c r="FC37" s="55">
        <f t="shared" si="25"/>
        <v>4.7453956800460912E-6</v>
      </c>
      <c r="FD37" s="55">
        <f t="shared" si="26"/>
        <v>-3.0194443492793029E-5</v>
      </c>
      <c r="FE37" s="55">
        <f t="shared" si="27"/>
        <v>1.2605404678475344E-4</v>
      </c>
      <c r="FF37" s="55">
        <f t="shared" si="28"/>
        <v>-8.5553027412188729E-5</v>
      </c>
      <c r="FG37" s="55">
        <f t="shared" si="29"/>
        <v>-8.0587267103937038E-5</v>
      </c>
      <c r="FH37" s="55">
        <f t="shared" si="30"/>
        <v>-1.3547259732091575E-4</v>
      </c>
      <c r="FI37" s="55">
        <f t="shared" si="31"/>
        <v>1.7647207288815697E-6</v>
      </c>
      <c r="FJ37" s="55">
        <f t="shared" si="32"/>
        <v>2.0662441855906593E-6</v>
      </c>
      <c r="FK37" s="55">
        <f t="shared" si="33"/>
        <v>1.5200875451401993E-6</v>
      </c>
      <c r="FL37" s="55">
        <f t="shared" si="34"/>
        <v>1.7260404251429891E-5</v>
      </c>
      <c r="FM37" s="55">
        <f t="shared" si="35"/>
        <v>-4.6331435819316841E-5</v>
      </c>
      <c r="FN37" s="55"/>
    </row>
    <row r="38" spans="1:170" x14ac:dyDescent="0.3">
      <c r="A38" s="27" t="s">
        <v>37</v>
      </c>
      <c r="B38" s="27">
        <v>337.49597196000002</v>
      </c>
      <c r="C38" s="27">
        <v>0.86779597539999997</v>
      </c>
      <c r="D38" s="27">
        <v>2053.4224817999998</v>
      </c>
      <c r="E38" s="27">
        <v>58.278069522000003</v>
      </c>
      <c r="F38" s="27">
        <v>55.346273343</v>
      </c>
      <c r="G38" s="27">
        <v>192.15826229999999</v>
      </c>
      <c r="H38" s="27">
        <v>48.831440950000001</v>
      </c>
      <c r="I38" s="29">
        <v>0.71993530610000001</v>
      </c>
      <c r="J38" s="29">
        <v>3.3551212300000001E-2</v>
      </c>
      <c r="K38" s="29">
        <v>8.4687691000000006E-3</v>
      </c>
      <c r="L38" s="29">
        <v>0.19534887079999999</v>
      </c>
      <c r="M38" s="29">
        <v>1.3166700000000001E-5</v>
      </c>
      <c r="O38" s="29">
        <v>4.6545730000000001E-4</v>
      </c>
      <c r="Q38" s="29">
        <v>4.2287215999999997E-3</v>
      </c>
      <c r="R38" s="29">
        <v>1.4869331263000001</v>
      </c>
      <c r="S38" s="29">
        <v>2.7086399999999999E-5</v>
      </c>
      <c r="T38" s="29">
        <v>6.1147086000000002E-3</v>
      </c>
      <c r="U38" s="29">
        <v>1.4257848999999999E-3</v>
      </c>
      <c r="W38" s="29">
        <v>2.97440621E-2</v>
      </c>
      <c r="X38" s="29">
        <v>0.31426817379999999</v>
      </c>
      <c r="Y38" s="29">
        <v>3.0675431400000001E-2</v>
      </c>
      <c r="Z38" s="29">
        <v>4.60131041E-2</v>
      </c>
      <c r="AA38" s="29">
        <v>2.8023751999999998E-3</v>
      </c>
      <c r="AB38" s="29">
        <v>2.0378409999999999E-4</v>
      </c>
      <c r="AC38" s="29">
        <v>1.8681169000000001E-3</v>
      </c>
      <c r="AD38" s="29">
        <v>1.4861130000000001E-4</v>
      </c>
      <c r="AE38" s="29">
        <v>2.9934554E-3</v>
      </c>
      <c r="AF38" s="29">
        <v>58.278069522000003</v>
      </c>
      <c r="AG38" s="29">
        <v>55.346273343</v>
      </c>
      <c r="AH38" s="29">
        <v>1.9172075E-2</v>
      </c>
      <c r="AI38" s="29">
        <v>5.27233181E-2</v>
      </c>
      <c r="AJ38" s="29">
        <v>2.0130706799999998E-2</v>
      </c>
      <c r="AK38" s="27"/>
      <c r="AL38" s="29" t="s">
        <v>37</v>
      </c>
      <c r="AM38" s="29">
        <v>0</v>
      </c>
      <c r="AN38" s="29">
        <v>3.3551853679699997E-2</v>
      </c>
      <c r="AO38" s="29">
        <v>0.71993359265800005</v>
      </c>
      <c r="AP38" s="29">
        <v>0.71993359265800005</v>
      </c>
      <c r="AQ38" s="29">
        <v>0</v>
      </c>
      <c r="AR38" s="29">
        <v>1.43971265481E-3</v>
      </c>
      <c r="AS38" s="29">
        <v>7.0291079636499998E-3</v>
      </c>
      <c r="AT38" s="29">
        <v>0.19534793247500001</v>
      </c>
      <c r="AU38" s="8">
        <v>8.0318116922100002E-6</v>
      </c>
      <c r="AV38" s="8">
        <v>5.1350429879199999E-6</v>
      </c>
      <c r="AW38" s="29">
        <v>0</v>
      </c>
      <c r="AX38" s="29">
        <v>2.8855361734400002E-4</v>
      </c>
      <c r="AY38" s="29">
        <v>1.76861753832E-4</v>
      </c>
      <c r="AZ38" s="29">
        <v>0</v>
      </c>
      <c r="BA38" s="29">
        <v>8.4574259213899996E-4</v>
      </c>
      <c r="BB38" s="29">
        <v>3.3830032887400001E-3</v>
      </c>
      <c r="BC38" s="29">
        <v>0</v>
      </c>
      <c r="BD38" s="29">
        <v>337.49440876800003</v>
      </c>
      <c r="BE38" s="29">
        <v>2.93180382777</v>
      </c>
      <c r="BF38" s="29">
        <v>25.6591568859</v>
      </c>
      <c r="BG38" s="29">
        <v>12.7850002172</v>
      </c>
      <c r="BH38" s="29">
        <v>3.7798861422999999E-2</v>
      </c>
      <c r="BI38" s="29">
        <v>8.3168065273299998</v>
      </c>
      <c r="BJ38" s="29">
        <v>8.5474163377900005</v>
      </c>
      <c r="BK38" s="29">
        <v>0.71425442819899998</v>
      </c>
      <c r="BL38" s="29">
        <v>1.5387765468400001</v>
      </c>
      <c r="BM38" s="29">
        <v>1.04501529226</v>
      </c>
      <c r="BN38" s="29">
        <v>1.9170751659599999E-2</v>
      </c>
      <c r="BO38" s="29">
        <v>0</v>
      </c>
      <c r="BP38" s="29">
        <v>1.4869301287000001</v>
      </c>
      <c r="BQ38" s="29">
        <v>1.4869301287000001</v>
      </c>
      <c r="BR38" s="29">
        <v>5.2722784281699998E-2</v>
      </c>
      <c r="BS38" s="8">
        <v>7.8550273114300003E-6</v>
      </c>
      <c r="BT38" s="8">
        <v>1.51681143001E-5</v>
      </c>
      <c r="BU38" s="29">
        <v>16.427465554099999</v>
      </c>
      <c r="BV38" s="29">
        <v>0.56882811926900001</v>
      </c>
      <c r="BW38" s="29">
        <v>0.45877473375400002</v>
      </c>
      <c r="BX38" s="29">
        <v>0</v>
      </c>
      <c r="BY38" s="29">
        <v>7.3379045674299998E-4</v>
      </c>
      <c r="BZ38" s="29">
        <v>5.3809199281299996E-3</v>
      </c>
      <c r="CA38" s="29">
        <v>4.7051713047499999E-4</v>
      </c>
      <c r="CB38" s="29">
        <v>9.5528511548400002E-4</v>
      </c>
      <c r="CC38" s="29">
        <v>0</v>
      </c>
      <c r="CD38" s="29">
        <v>2.97412702072E-2</v>
      </c>
      <c r="CE38" s="29">
        <v>0.867794744402</v>
      </c>
      <c r="CF38" s="29">
        <v>0</v>
      </c>
      <c r="CG38" s="29">
        <v>0.16027727135</v>
      </c>
      <c r="CH38" s="29">
        <v>0.15399143488399999</v>
      </c>
      <c r="CI38" s="29">
        <v>1848.0797465999999</v>
      </c>
      <c r="CJ38" s="29">
        <v>188.91357251100001</v>
      </c>
      <c r="CK38" s="29">
        <v>2053.4207846700001</v>
      </c>
      <c r="CL38" s="29">
        <v>0</v>
      </c>
      <c r="CM38" s="29">
        <v>1.4066179384599999</v>
      </c>
      <c r="CN38" s="29">
        <v>2.8021695993400001E-3</v>
      </c>
      <c r="CO38" s="29">
        <v>2.0377174136899999E-4</v>
      </c>
      <c r="CP38" s="29">
        <v>1.86822732554E-3</v>
      </c>
      <c r="CQ38" s="29">
        <v>1.4860010313700001E-4</v>
      </c>
      <c r="CR38" s="29">
        <v>0</v>
      </c>
      <c r="CS38" s="29">
        <v>2.9932302218000002E-3</v>
      </c>
      <c r="CT38" s="29">
        <v>0.171444286557</v>
      </c>
      <c r="CU38" s="29">
        <v>25.691324255600001</v>
      </c>
      <c r="CV38" s="29">
        <v>7.6885859808100004E-2</v>
      </c>
      <c r="CW38" s="29">
        <v>6.7912655963199998E-3</v>
      </c>
      <c r="CX38" s="29">
        <v>25.6591568859</v>
      </c>
      <c r="CY38" s="29">
        <v>0.12568849678999999</v>
      </c>
      <c r="CZ38" s="29">
        <v>8.2208394417899999</v>
      </c>
      <c r="DA38" s="8">
        <v>4.0629814284799999E-6</v>
      </c>
      <c r="DB38" s="29">
        <v>1.25884401528E-3</v>
      </c>
      <c r="DC38" s="29">
        <v>58.277222306799999</v>
      </c>
      <c r="DD38" s="29">
        <v>55.345418479099997</v>
      </c>
      <c r="DE38" s="29">
        <v>2.93180382777</v>
      </c>
      <c r="DF38" s="29">
        <v>7.0683669924000006E-2</v>
      </c>
      <c r="DG38" s="29">
        <v>0</v>
      </c>
      <c r="DH38" s="29">
        <v>1.6552608174200001</v>
      </c>
      <c r="DI38" s="29">
        <v>0</v>
      </c>
      <c r="DJ38" s="29">
        <v>2.45414377112</v>
      </c>
      <c r="DK38" s="29">
        <v>0</v>
      </c>
      <c r="DL38" s="29">
        <v>3.7798861422999999E-2</v>
      </c>
      <c r="DM38" s="29">
        <v>8.3168065273299998</v>
      </c>
      <c r="DN38" s="29">
        <v>1.74012228017</v>
      </c>
      <c r="DO38" s="29">
        <v>0</v>
      </c>
      <c r="DP38" s="29">
        <v>8.5474163377900005</v>
      </c>
      <c r="DQ38" s="29">
        <v>1.2434136258900001E-3</v>
      </c>
      <c r="DR38" s="29">
        <v>192.158022512</v>
      </c>
      <c r="DS38" s="29">
        <v>12.148698291300001</v>
      </c>
      <c r="DT38" s="29">
        <v>2.0130764635900002E-2</v>
      </c>
      <c r="DU38" s="29">
        <v>0</v>
      </c>
      <c r="DV38" s="29">
        <v>0</v>
      </c>
      <c r="DW38" s="29">
        <v>5.09923879742</v>
      </c>
      <c r="DX38" s="29">
        <v>3.0676296568399999E-2</v>
      </c>
      <c r="DY38" s="29">
        <v>4.8189087381200002</v>
      </c>
      <c r="DZ38" s="29">
        <v>48.831413934300002</v>
      </c>
      <c r="EA38" s="29">
        <v>4.60116853137E-2</v>
      </c>
      <c r="EB38" s="29">
        <v>5.3421013038999998</v>
      </c>
      <c r="ED38" s="37">
        <f t="shared" si="0"/>
        <v>8.0000483470025925E-3</v>
      </c>
      <c r="EE38" s="55">
        <f t="shared" si="1"/>
        <v>-4.631735279427737E-6</v>
      </c>
      <c r="EF38" s="55">
        <f t="shared" si="2"/>
        <v>-1.4185338891572445E-6</v>
      </c>
      <c r="EG38" s="55">
        <f t="shared" si="3"/>
        <v>-8.264884672910989E-7</v>
      </c>
      <c r="EH38" s="55">
        <f t="shared" si="4"/>
        <v>-1.4537461637847062E-5</v>
      </c>
      <c r="EI38" s="55">
        <f t="shared" si="5"/>
        <v>-1.5445735518716295E-5</v>
      </c>
      <c r="EJ38" s="55">
        <f t="shared" si="6"/>
        <v>-1.2478672377523059E-6</v>
      </c>
      <c r="EK38" s="55">
        <f t="shared" si="7"/>
        <v>-5.5324396481598768E-7</v>
      </c>
      <c r="EL38" s="55">
        <f t="shared" si="8"/>
        <v>-2.3799944042651773E-6</v>
      </c>
      <c r="EM38" s="55">
        <f t="shared" si="9"/>
        <v>1.9116438901263804E-5</v>
      </c>
      <c r="EN38" s="55">
        <f t="shared" si="10"/>
        <v>6.0833468703028556E-6</v>
      </c>
      <c r="EO38" s="55">
        <f t="shared" si="11"/>
        <v>-4.8033295310824907E-6</v>
      </c>
      <c r="EP38" s="55">
        <f t="shared" si="12"/>
        <v>1.1747828233251042E-5</v>
      </c>
      <c r="EQ38" s="55">
        <f t="shared" si="13"/>
        <v>0</v>
      </c>
      <c r="ER38" s="55">
        <f t="shared" si="14"/>
        <v>-9.0080924716331412E-5</v>
      </c>
      <c r="ES38" s="55">
        <f t="shared" si="15"/>
        <v>0</v>
      </c>
      <c r="ET38" s="55">
        <f t="shared" si="16"/>
        <v>5.7418958486470741E-6</v>
      </c>
      <c r="EU38" s="55">
        <f t="shared" si="17"/>
        <v>-2.0159615432455728E-6</v>
      </c>
      <c r="EV38" s="55">
        <f t="shared" si="18"/>
        <v>-1.0225057224165281E-5</v>
      </c>
      <c r="EW38" s="55">
        <f t="shared" si="19"/>
        <v>2.9189829248766933E-7</v>
      </c>
      <c r="EX38" s="55">
        <f t="shared" si="20"/>
        <v>1.2165901743036576E-5</v>
      </c>
      <c r="EY38" s="55">
        <f t="shared" si="21"/>
        <v>0</v>
      </c>
      <c r="EZ38" s="55">
        <f t="shared" si="22"/>
        <v>-9.3863870732004449E-5</v>
      </c>
      <c r="FA38" s="55">
        <f t="shared" si="23"/>
        <v>1.6942027363514628E-6</v>
      </c>
      <c r="FB38" s="55">
        <f t="shared" si="24"/>
        <v>2.8203952169944264E-5</v>
      </c>
      <c r="FC38" s="55">
        <f t="shared" si="25"/>
        <v>-3.0834396586609835E-5</v>
      </c>
      <c r="FD38" s="55">
        <f t="shared" si="26"/>
        <v>-7.3366571328381403E-5</v>
      </c>
      <c r="FE38" s="55">
        <f t="shared" si="27"/>
        <v>-6.0645707884004242E-5</v>
      </c>
      <c r="FF38" s="55">
        <f t="shared" si="28"/>
        <v>5.9110615615080724E-5</v>
      </c>
      <c r="FG38" s="55">
        <f t="shared" si="29"/>
        <v>-7.5343281432879497E-5</v>
      </c>
      <c r="FH38" s="55">
        <f t="shared" si="30"/>
        <v>-7.5223502578277898E-5</v>
      </c>
      <c r="FI38" s="55">
        <f t="shared" si="31"/>
        <v>-1.4905192932711329E-6</v>
      </c>
      <c r="FJ38" s="55">
        <f t="shared" si="32"/>
        <v>-1.7076733679949518E-6</v>
      </c>
      <c r="FK38" s="55">
        <f t="shared" si="33"/>
        <v>-6.9024370079964959E-5</v>
      </c>
      <c r="FL38" s="55">
        <f t="shared" si="34"/>
        <v>-1.0124899555613407E-5</v>
      </c>
      <c r="FM38" s="55">
        <f t="shared" si="35"/>
        <v>2.8730188451811798E-6</v>
      </c>
      <c r="FN38" s="55"/>
    </row>
    <row r="39" spans="1:170" x14ac:dyDescent="0.3">
      <c r="A39" s="27" t="s">
        <v>38</v>
      </c>
      <c r="B39" s="27">
        <v>256.39867458999998</v>
      </c>
      <c r="C39" s="27">
        <v>0.78825509159999996</v>
      </c>
      <c r="D39" s="27">
        <v>1954.4469564000001</v>
      </c>
      <c r="E39" s="27">
        <v>64.911541220000004</v>
      </c>
      <c r="F39" s="27">
        <v>60.531530756000002</v>
      </c>
      <c r="G39" s="27">
        <v>383.66295660999998</v>
      </c>
      <c r="H39" s="27">
        <v>56.441546389999999</v>
      </c>
      <c r="I39" s="29">
        <v>0.39707393089999998</v>
      </c>
      <c r="J39" s="29">
        <v>1.81841773E-2</v>
      </c>
      <c r="K39" s="29">
        <v>1.6790732400000001E-2</v>
      </c>
      <c r="L39" s="8">
        <v>0.1061701885</v>
      </c>
      <c r="M39" s="29">
        <v>2.5426400000000001E-5</v>
      </c>
      <c r="O39" s="29">
        <v>5.1530130000000001E-4</v>
      </c>
      <c r="Q39" s="29">
        <v>8.5482879999999994E-3</v>
      </c>
      <c r="R39" s="29">
        <v>0.85307160900000001</v>
      </c>
      <c r="S39" s="29">
        <v>5.7208199999999999E-5</v>
      </c>
      <c r="T39" s="29">
        <v>5.0587907000000003E-3</v>
      </c>
      <c r="U39" s="29">
        <v>2.6922255000000001E-3</v>
      </c>
      <c r="W39" s="29">
        <v>1.6731394100000001E-2</v>
      </c>
      <c r="X39" s="29">
        <v>0.63881090200000001</v>
      </c>
      <c r="Y39" s="29">
        <v>1.6625537400000001E-2</v>
      </c>
      <c r="Z39" s="29">
        <v>2.49383021E-2</v>
      </c>
      <c r="AA39" s="29">
        <v>1.5762803000000001E-3</v>
      </c>
      <c r="AB39" s="29">
        <v>1.6852069999999999E-4</v>
      </c>
      <c r="AC39" s="8">
        <v>1.3202517E-3</v>
      </c>
      <c r="AD39" s="29">
        <v>8.3591799999999995E-5</v>
      </c>
      <c r="AE39" s="29">
        <v>1.6837697999999999E-3</v>
      </c>
      <c r="AF39" s="29">
        <v>64.911541220000004</v>
      </c>
      <c r="AG39" s="29">
        <v>60.531530756000002</v>
      </c>
      <c r="AH39" s="29">
        <v>1.03909598E-2</v>
      </c>
      <c r="AI39" s="29">
        <v>2.8575137300000001E-2</v>
      </c>
      <c r="AJ39" s="29">
        <v>1.09105061E-2</v>
      </c>
      <c r="AK39" s="27"/>
      <c r="AL39" s="29" t="s">
        <v>129</v>
      </c>
      <c r="AM39" s="29">
        <v>0</v>
      </c>
      <c r="AN39" s="29">
        <v>1.8183105231900001E-2</v>
      </c>
      <c r="AO39" s="29">
        <v>0.397075300937</v>
      </c>
      <c r="AP39" s="29">
        <v>0.397075300937</v>
      </c>
      <c r="AQ39" s="29">
        <v>0</v>
      </c>
      <c r="AR39" s="29">
        <v>2.8544062192400002E-3</v>
      </c>
      <c r="AS39" s="29">
        <v>1.393627005E-2</v>
      </c>
      <c r="AT39" s="29">
        <v>0.10616600868499999</v>
      </c>
      <c r="AU39" s="8">
        <v>1.5510205525899999E-5</v>
      </c>
      <c r="AV39" s="8">
        <v>9.9172902682499998E-6</v>
      </c>
      <c r="AW39" s="29">
        <v>0</v>
      </c>
      <c r="AX39" s="29">
        <v>3.1948627072799998E-4</v>
      </c>
      <c r="AY39" s="29">
        <v>1.95814413774E-4</v>
      </c>
      <c r="AZ39" s="29">
        <v>0</v>
      </c>
      <c r="BA39" s="29">
        <v>1.7096475094599999E-3</v>
      </c>
      <c r="BB39" s="29">
        <v>6.8386511101899998E-3</v>
      </c>
      <c r="BC39" s="29">
        <v>0</v>
      </c>
      <c r="BD39" s="29">
        <v>256.39970715999999</v>
      </c>
      <c r="BE39" s="29">
        <v>4.3800085758699998</v>
      </c>
      <c r="BF39" s="29">
        <v>13.9315259159</v>
      </c>
      <c r="BG39" s="29">
        <v>22.339501177799999</v>
      </c>
      <c r="BH39" s="29">
        <v>2.02955071788E-2</v>
      </c>
      <c r="BI39" s="29">
        <v>7.9321754371999997</v>
      </c>
      <c r="BJ39" s="29">
        <v>16.3079678587</v>
      </c>
      <c r="BK39" s="29">
        <v>0.847701284753</v>
      </c>
      <c r="BL39" s="29">
        <v>1.8262416104200001</v>
      </c>
      <c r="BM39" s="29">
        <v>1.24025439982</v>
      </c>
      <c r="BN39" s="29">
        <v>1.0390942982100001E-2</v>
      </c>
      <c r="BO39" s="29">
        <v>0</v>
      </c>
      <c r="BP39" s="29">
        <v>0.85307978557599995</v>
      </c>
      <c r="BQ39" s="29">
        <v>0.85307978557599995</v>
      </c>
      <c r="BR39" s="29">
        <v>2.8573044897200001E-2</v>
      </c>
      <c r="BS39" s="8">
        <v>1.6591213387899999E-5</v>
      </c>
      <c r="BT39" s="8">
        <v>3.2036434779899999E-5</v>
      </c>
      <c r="BU39" s="29">
        <v>15.635589448899999</v>
      </c>
      <c r="BV39" s="29">
        <v>0.67511589215500001</v>
      </c>
      <c r="BW39" s="29">
        <v>0.54448879061</v>
      </c>
      <c r="BX39" s="29">
        <v>0</v>
      </c>
      <c r="BY39" s="29">
        <v>6.07047834565E-4</v>
      </c>
      <c r="BZ39" s="29">
        <v>4.4516871916999998E-3</v>
      </c>
      <c r="CA39" s="29">
        <v>8.8842610752999998E-4</v>
      </c>
      <c r="CB39" s="29">
        <v>1.8037866715199999E-3</v>
      </c>
      <c r="CC39" s="29">
        <v>0</v>
      </c>
      <c r="CD39" s="29">
        <v>1.6731379048000001E-2</v>
      </c>
      <c r="CE39" s="29">
        <v>0.78825198735599999</v>
      </c>
      <c r="CF39" s="29">
        <v>0</v>
      </c>
      <c r="CG39" s="29">
        <v>0.32579322372899999</v>
      </c>
      <c r="CH39" s="29">
        <v>0.31301748380200001</v>
      </c>
      <c r="CI39" s="29">
        <v>1759.00181475</v>
      </c>
      <c r="CJ39" s="29">
        <v>179.80885909</v>
      </c>
      <c r="CK39" s="29">
        <v>1954.4462632899999</v>
      </c>
      <c r="CL39" s="29">
        <v>0</v>
      </c>
      <c r="CM39" s="29">
        <v>1.66941255961</v>
      </c>
      <c r="CN39" s="29">
        <v>1.5763554424099999E-3</v>
      </c>
      <c r="CO39" s="29">
        <v>1.6852151157399999E-4</v>
      </c>
      <c r="CP39" s="29">
        <v>1.3202057155800001E-3</v>
      </c>
      <c r="CQ39" s="8">
        <v>8.3590355706900002E-5</v>
      </c>
      <c r="CR39" s="29">
        <v>0</v>
      </c>
      <c r="CS39" s="29">
        <v>1.6837475792499999E-3</v>
      </c>
      <c r="CT39" s="29">
        <v>0.32982434464900001</v>
      </c>
      <c r="CU39" s="29">
        <v>30.491384867200001</v>
      </c>
      <c r="CV39" s="29">
        <v>0.121128402983</v>
      </c>
      <c r="CW39" s="29">
        <v>3.6465089458000001E-3</v>
      </c>
      <c r="CX39" s="29">
        <v>13.9315259159</v>
      </c>
      <c r="CY39" s="29">
        <v>0.22976186963600001</v>
      </c>
      <c r="CZ39" s="29">
        <v>15.815241238600001</v>
      </c>
      <c r="DA39" s="8">
        <v>8.5812169737199998E-6</v>
      </c>
      <c r="DB39" s="29">
        <v>6.7591360527300001E-4</v>
      </c>
      <c r="DC39" s="29">
        <v>64.911250391099998</v>
      </c>
      <c r="DD39" s="29">
        <v>60.531238133499997</v>
      </c>
      <c r="DE39" s="29">
        <v>4.3800122575899998</v>
      </c>
      <c r="DF39" s="29">
        <v>0.13598090753299999</v>
      </c>
      <c r="DG39" s="29">
        <v>0</v>
      </c>
      <c r="DH39" s="29">
        <v>2.9964511700499998</v>
      </c>
      <c r="DI39" s="29">
        <v>0</v>
      </c>
      <c r="DJ39" s="29">
        <v>2.7043547192699999</v>
      </c>
      <c r="DK39" s="29">
        <v>0</v>
      </c>
      <c r="DL39" s="29">
        <v>2.02955071788E-2</v>
      </c>
      <c r="DM39" s="29">
        <v>7.9321754371999997</v>
      </c>
      <c r="DN39" s="29">
        <v>2.0652374935500002</v>
      </c>
      <c r="DO39" s="29">
        <v>0</v>
      </c>
      <c r="DP39" s="29">
        <v>16.3079678587</v>
      </c>
      <c r="DQ39" s="29">
        <v>2.2083392840499998E-3</v>
      </c>
      <c r="DR39" s="29">
        <v>383.66271770600002</v>
      </c>
      <c r="DS39" s="29">
        <v>14.4184803166</v>
      </c>
      <c r="DT39" s="29">
        <v>1.0910584615700001E-2</v>
      </c>
      <c r="DU39" s="29">
        <v>0</v>
      </c>
      <c r="DV39" s="29">
        <v>0</v>
      </c>
      <c r="DW39" s="29">
        <v>6.05194537667</v>
      </c>
      <c r="DX39" s="29">
        <v>1.66256821083E-2</v>
      </c>
      <c r="DY39" s="29">
        <v>5.7192501028000002</v>
      </c>
      <c r="DZ39" s="29">
        <v>56.441559210100003</v>
      </c>
      <c r="EA39" s="29">
        <v>2.4936598134199999E-2</v>
      </c>
      <c r="EB39" s="29">
        <v>6.3401697941700004</v>
      </c>
      <c r="ED39" s="37">
        <f t="shared" si="0"/>
        <v>8.0000098967059688E-3</v>
      </c>
      <c r="EE39" s="55">
        <f t="shared" si="1"/>
        <v>4.0272049052430786E-6</v>
      </c>
      <c r="EF39" s="55">
        <f t="shared" si="2"/>
        <v>-3.9381210892807594E-6</v>
      </c>
      <c r="EG39" s="55">
        <f t="shared" si="3"/>
        <v>-3.5463229016625244E-7</v>
      </c>
      <c r="EH39" s="55">
        <f t="shared" si="4"/>
        <v>-4.4803881488563801E-6</v>
      </c>
      <c r="EI39" s="55">
        <f t="shared" si="5"/>
        <v>-4.8342160911943274E-6</v>
      </c>
      <c r="EJ39" s="55">
        <f t="shared" si="6"/>
        <v>-6.2269238101066963E-7</v>
      </c>
      <c r="EK39" s="55">
        <f t="shared" si="7"/>
        <v>2.2713941810210404E-7</v>
      </c>
      <c r="EL39" s="55">
        <f t="shared" si="8"/>
        <v>3.4503322766856088E-6</v>
      </c>
      <c r="EM39" s="55">
        <f t="shared" si="9"/>
        <v>-5.8956095858080387E-5</v>
      </c>
      <c r="EN39" s="55">
        <f t="shared" si="10"/>
        <v>-3.3429607872137286E-6</v>
      </c>
      <c r="EO39" s="55">
        <f t="shared" si="11"/>
        <v>-3.9369007996109676E-5</v>
      </c>
      <c r="EP39" s="55">
        <f t="shared" si="12"/>
        <v>4.3096708538984315E-5</v>
      </c>
      <c r="EQ39" s="55">
        <f t="shared" si="13"/>
        <v>0</v>
      </c>
      <c r="ER39" s="55">
        <f t="shared" si="14"/>
        <v>-1.194442940482589E-6</v>
      </c>
      <c r="ES39" s="55">
        <f t="shared" si="15"/>
        <v>0</v>
      </c>
      <c r="ET39" s="55">
        <f t="shared" si="16"/>
        <v>1.2423130806606776E-6</v>
      </c>
      <c r="EU39" s="55">
        <f t="shared" si="17"/>
        <v>9.58486475657733E-6</v>
      </c>
      <c r="EV39" s="55">
        <f t="shared" si="18"/>
        <v>1.1626681489727726E-5</v>
      </c>
      <c r="EW39" s="55">
        <f t="shared" si="19"/>
        <v>-1.1005344617365174E-5</v>
      </c>
      <c r="EX39" s="55">
        <f t="shared" si="20"/>
        <v>-4.7250685352973981E-6</v>
      </c>
      <c r="EY39" s="55">
        <f t="shared" si="21"/>
        <v>0</v>
      </c>
      <c r="EZ39" s="55">
        <f t="shared" si="22"/>
        <v>-8.9962617045584369E-7</v>
      </c>
      <c r="FA39" s="55">
        <f t="shared" si="23"/>
        <v>-3.0442342077375474E-7</v>
      </c>
      <c r="FB39" s="55">
        <f t="shared" si="24"/>
        <v>8.703977292129321E-6</v>
      </c>
      <c r="FC39" s="55">
        <f t="shared" si="25"/>
        <v>-6.8327257933137547E-5</v>
      </c>
      <c r="FD39" s="55">
        <f t="shared" si="26"/>
        <v>4.7670715671442779E-5</v>
      </c>
      <c r="FE39" s="55">
        <f t="shared" si="27"/>
        <v>4.8158712846948842E-6</v>
      </c>
      <c r="FF39" s="55">
        <f t="shared" si="28"/>
        <v>-3.4830040362677173E-5</v>
      </c>
      <c r="FG39" s="55">
        <f t="shared" si="29"/>
        <v>-1.7277927978500829E-5</v>
      </c>
      <c r="FH39" s="55">
        <f t="shared" si="30"/>
        <v>-1.3197023726168758E-5</v>
      </c>
      <c r="FI39" s="55">
        <f t="shared" si="31"/>
        <v>-1.0282817191466428E-6</v>
      </c>
      <c r="FJ39" s="55">
        <f t="shared" si="32"/>
        <v>-1.0714948126112419E-6</v>
      </c>
      <c r="FK39" s="55">
        <f t="shared" si="33"/>
        <v>-1.6185126613343213E-6</v>
      </c>
      <c r="FL39" s="55">
        <f t="shared" si="34"/>
        <v>-7.3224593045100253E-5</v>
      </c>
      <c r="FM39" s="55">
        <f t="shared" si="35"/>
        <v>7.1963389489917437E-6</v>
      </c>
      <c r="FN39" s="55"/>
    </row>
    <row r="40" spans="1:170" x14ac:dyDescent="0.3">
      <c r="A40" s="27" t="s">
        <v>39</v>
      </c>
      <c r="B40" s="27">
        <v>700.91564278999999</v>
      </c>
      <c r="C40" s="27">
        <v>1.7772556822000001</v>
      </c>
      <c r="D40" s="27">
        <v>3982.3491976</v>
      </c>
      <c r="E40" s="27">
        <v>101.08424315000001</v>
      </c>
      <c r="F40" s="27">
        <v>97.325486561999995</v>
      </c>
      <c r="G40" s="27">
        <v>138.71236969</v>
      </c>
      <c r="H40" s="27">
        <v>58.827544244000002</v>
      </c>
      <c r="I40" s="29">
        <v>1.7397236094999999</v>
      </c>
      <c r="J40" s="29">
        <v>8.1720988100000003E-2</v>
      </c>
      <c r="K40" s="29">
        <v>6.5819774999999999E-3</v>
      </c>
      <c r="L40" s="8">
        <v>0.47522053110000001</v>
      </c>
      <c r="M40" s="8">
        <v>9.2008759999999996E-6</v>
      </c>
      <c r="O40" s="29">
        <v>7.2144519999999999E-4</v>
      </c>
      <c r="Q40" s="29">
        <v>3.2560338E-3</v>
      </c>
      <c r="R40" s="29">
        <v>3.5269557304000001</v>
      </c>
      <c r="S40" s="29">
        <v>1.7471800000000001E-5</v>
      </c>
      <c r="T40" s="29">
        <v>1.3111608800000001E-2</v>
      </c>
      <c r="U40" s="29">
        <v>1.0734430000000001E-3</v>
      </c>
      <c r="W40" s="29">
        <v>7.2155668699999995E-2</v>
      </c>
      <c r="X40" s="29">
        <v>0.2311989817</v>
      </c>
      <c r="Y40" s="29">
        <v>7.4716293899999994E-2</v>
      </c>
      <c r="Z40" s="29">
        <v>0.1120744071</v>
      </c>
      <c r="AA40" s="29">
        <v>6.7983436000000003E-3</v>
      </c>
      <c r="AB40" s="29">
        <v>4.3704010000000001E-4</v>
      </c>
      <c r="AC40" s="8">
        <v>4.2452938000000001E-3</v>
      </c>
      <c r="AD40" s="29">
        <v>3.6051889999999997E-4</v>
      </c>
      <c r="AE40" s="29">
        <v>7.2618702999999998E-3</v>
      </c>
      <c r="AF40" s="29">
        <v>101.08424315000001</v>
      </c>
      <c r="AG40" s="29">
        <v>97.325486561999995</v>
      </c>
      <c r="AH40" s="29">
        <v>4.6697729E-2</v>
      </c>
      <c r="AI40" s="29">
        <v>0.12841874859999999</v>
      </c>
      <c r="AJ40" s="29">
        <v>4.9032555399999997E-2</v>
      </c>
      <c r="AK40" s="27"/>
      <c r="AL40" s="29" t="s">
        <v>39</v>
      </c>
      <c r="AM40" s="29">
        <v>0</v>
      </c>
      <c r="AN40" s="29">
        <v>8.1721205646499998E-2</v>
      </c>
      <c r="AO40" s="29">
        <v>1.7397231076099999</v>
      </c>
      <c r="AP40" s="29">
        <v>1.7397231076099999</v>
      </c>
      <c r="AQ40" s="29">
        <v>0</v>
      </c>
      <c r="AR40" s="29">
        <v>1.1189416227099999E-3</v>
      </c>
      <c r="AS40" s="29">
        <v>5.46303920369E-3</v>
      </c>
      <c r="AT40" s="29">
        <v>0.475221031929</v>
      </c>
      <c r="AU40" s="8">
        <v>5.6125251740300003E-6</v>
      </c>
      <c r="AV40" s="8">
        <v>3.5882903376899998E-6</v>
      </c>
      <c r="AW40" s="29">
        <v>0</v>
      </c>
      <c r="AX40" s="29">
        <v>4.4729933916499997E-4</v>
      </c>
      <c r="AY40" s="29">
        <v>2.7414142539800002E-4</v>
      </c>
      <c r="AZ40" s="29">
        <v>0</v>
      </c>
      <c r="BA40" s="29">
        <v>6.5120476859700002E-4</v>
      </c>
      <c r="BB40" s="29">
        <v>2.6048256309400002E-3</v>
      </c>
      <c r="BC40" s="29">
        <v>0</v>
      </c>
      <c r="BD40" s="29">
        <v>700.91372455199996</v>
      </c>
      <c r="BE40" s="29">
        <v>3.7587456693000001</v>
      </c>
      <c r="BF40" s="29">
        <v>63.085426503999997</v>
      </c>
      <c r="BG40" s="29">
        <v>11.8590545699</v>
      </c>
      <c r="BH40" s="29">
        <v>9.3220175598100002E-2</v>
      </c>
      <c r="BI40" s="29">
        <v>16.104430216499999</v>
      </c>
      <c r="BJ40" s="29">
        <v>6.18316812668</v>
      </c>
      <c r="BK40" s="29">
        <v>0.81606735935600005</v>
      </c>
      <c r="BL40" s="29">
        <v>1.7581119159900001</v>
      </c>
      <c r="BM40" s="29">
        <v>1.1939702380799999</v>
      </c>
      <c r="BN40" s="29">
        <v>4.66986973276E-2</v>
      </c>
      <c r="BO40" s="29">
        <v>0</v>
      </c>
      <c r="BP40" s="29">
        <v>3.52697921603</v>
      </c>
      <c r="BQ40" s="29">
        <v>3.52697921603</v>
      </c>
      <c r="BR40" s="29">
        <v>0.12841818476700001</v>
      </c>
      <c r="BS40" s="8">
        <v>5.0667841982199999E-6</v>
      </c>
      <c r="BT40" s="8">
        <v>9.7843494727300005E-6</v>
      </c>
      <c r="BU40" s="29">
        <v>31.858611551599999</v>
      </c>
      <c r="BV40" s="29">
        <v>0.64991884603899996</v>
      </c>
      <c r="BW40" s="29">
        <v>0.52416878734200001</v>
      </c>
      <c r="BX40" s="29">
        <v>0</v>
      </c>
      <c r="BY40" s="29">
        <v>1.57339207879E-3</v>
      </c>
      <c r="BZ40" s="29">
        <v>1.15381711889E-2</v>
      </c>
      <c r="CA40" s="29">
        <v>3.5424728693700001E-4</v>
      </c>
      <c r="CB40" s="29">
        <v>7.1922133853600005E-4</v>
      </c>
      <c r="CC40" s="29">
        <v>0</v>
      </c>
      <c r="CD40" s="29">
        <v>7.2155889156700001E-2</v>
      </c>
      <c r="CE40" s="29">
        <v>1.7772640119700001</v>
      </c>
      <c r="CF40" s="29">
        <v>0</v>
      </c>
      <c r="CG40" s="29">
        <v>0.11791182680499999</v>
      </c>
      <c r="CH40" s="29">
        <v>0.11328752338299999</v>
      </c>
      <c r="CI40" s="29">
        <v>3584.11109205</v>
      </c>
      <c r="CJ40" s="29">
        <v>366.37649163700002</v>
      </c>
      <c r="CK40" s="29">
        <v>3982.3461952399998</v>
      </c>
      <c r="CL40" s="29">
        <v>0</v>
      </c>
      <c r="CM40" s="29">
        <v>1.60711919604</v>
      </c>
      <c r="CN40" s="29">
        <v>6.7984242268399999E-3</v>
      </c>
      <c r="CO40" s="29">
        <v>4.3704841454399998E-4</v>
      </c>
      <c r="CP40" s="29">
        <v>4.2452203778499996E-3</v>
      </c>
      <c r="CQ40" s="29">
        <v>3.6052157786999999E-4</v>
      </c>
      <c r="CR40" s="29">
        <v>0</v>
      </c>
      <c r="CS40" s="29">
        <v>7.2618214432599998E-3</v>
      </c>
      <c r="CT40" s="29">
        <v>0.120566083544</v>
      </c>
      <c r="CU40" s="29">
        <v>29.353416558599999</v>
      </c>
      <c r="CV40" s="29">
        <v>8.8118578790399998E-2</v>
      </c>
      <c r="CW40" s="29">
        <v>1.67484499854E-2</v>
      </c>
      <c r="CX40" s="29">
        <v>63.085426503999997</v>
      </c>
      <c r="CY40" s="29">
        <v>0.10369074257200001</v>
      </c>
      <c r="CZ40" s="29">
        <v>5.7812217056100001</v>
      </c>
      <c r="DA40" s="8">
        <v>2.6209539730000002E-6</v>
      </c>
      <c r="DB40" s="29">
        <v>3.10461693039E-3</v>
      </c>
      <c r="DC40" s="29">
        <v>101.082026511</v>
      </c>
      <c r="DD40" s="29">
        <v>97.323280841499994</v>
      </c>
      <c r="DE40" s="29">
        <v>3.7587456693000001</v>
      </c>
      <c r="DF40" s="29">
        <v>4.9707590954399999E-2</v>
      </c>
      <c r="DG40" s="29">
        <v>0</v>
      </c>
      <c r="DH40" s="29">
        <v>1.40297927104</v>
      </c>
      <c r="DI40" s="29">
        <v>0</v>
      </c>
      <c r="DJ40" s="29">
        <v>4.2897805905100004</v>
      </c>
      <c r="DK40" s="29">
        <v>0</v>
      </c>
      <c r="DL40" s="29">
        <v>9.3220175598100002E-2</v>
      </c>
      <c r="DM40" s="29">
        <v>16.104436940599999</v>
      </c>
      <c r="DN40" s="29">
        <v>1.9881680617899999</v>
      </c>
      <c r="DO40" s="29">
        <v>0</v>
      </c>
      <c r="DP40" s="29">
        <v>6.1831715438400003</v>
      </c>
      <c r="DQ40" s="29">
        <v>1.10804756251E-3</v>
      </c>
      <c r="DR40" s="29">
        <v>138.712304106</v>
      </c>
      <c r="DS40" s="29">
        <v>13.8803955422</v>
      </c>
      <c r="DT40" s="29">
        <v>4.9033200738099997E-2</v>
      </c>
      <c r="DU40" s="29">
        <v>0</v>
      </c>
      <c r="DV40" s="29">
        <v>0</v>
      </c>
      <c r="DW40" s="29">
        <v>5.8260875237300001</v>
      </c>
      <c r="DX40" s="29">
        <v>7.4718143919299998E-2</v>
      </c>
      <c r="DY40" s="29">
        <v>5.5058196566299999</v>
      </c>
      <c r="DZ40" s="29">
        <v>58.827462149399999</v>
      </c>
      <c r="EA40" s="29">
        <v>0.112075132531</v>
      </c>
      <c r="EB40" s="29">
        <v>6.1035802727800004</v>
      </c>
      <c r="ED40" s="37">
        <f t="shared" si="0"/>
        <v>7.9999603223044266E-3</v>
      </c>
      <c r="EE40" s="55">
        <f t="shared" si="1"/>
        <v>-2.7367601504721081E-6</v>
      </c>
      <c r="EF40" s="55">
        <f t="shared" si="2"/>
        <v>4.6868720597762773E-6</v>
      </c>
      <c r="EG40" s="55">
        <f t="shared" si="3"/>
        <v>-7.5391680920874342E-7</v>
      </c>
      <c r="EH40" s="55">
        <f t="shared" si="4"/>
        <v>-2.1928630327890033E-5</v>
      </c>
      <c r="EI40" s="55">
        <f t="shared" si="5"/>
        <v>-2.2663339048357908E-5</v>
      </c>
      <c r="EJ40" s="55">
        <f t="shared" si="6"/>
        <v>-4.7280570683398864E-7</v>
      </c>
      <c r="EK40" s="55">
        <f t="shared" si="7"/>
        <v>-1.3955129532995063E-6</v>
      </c>
      <c r="EL40" s="55">
        <f t="shared" si="8"/>
        <v>-2.8848835370376327E-7</v>
      </c>
      <c r="EM40" s="55">
        <f t="shared" si="9"/>
        <v>2.6620639942413548E-6</v>
      </c>
      <c r="EN40" s="55">
        <f t="shared" si="10"/>
        <v>5.0538003207481826E-7</v>
      </c>
      <c r="EO40" s="55">
        <f t="shared" si="11"/>
        <v>1.0538875473979954E-6</v>
      </c>
      <c r="EP40" s="55">
        <f t="shared" si="12"/>
        <v>-6.5741870665718734E-6</v>
      </c>
      <c r="EQ40" s="55">
        <f t="shared" si="13"/>
        <v>0</v>
      </c>
      <c r="ER40" s="55">
        <f t="shared" si="14"/>
        <v>-6.14798878694686E-6</v>
      </c>
      <c r="ES40" s="55">
        <f t="shared" si="15"/>
        <v>0</v>
      </c>
      <c r="ET40" s="55">
        <f t="shared" si="16"/>
        <v>-1.0443574018557547E-6</v>
      </c>
      <c r="EU40" s="55">
        <f t="shared" si="17"/>
        <v>6.6588956015083861E-6</v>
      </c>
      <c r="EV40" s="55">
        <f t="shared" si="18"/>
        <v>1.6463326617746932E-5</v>
      </c>
      <c r="EW40" s="55">
        <f t="shared" si="19"/>
        <v>-3.4726714848675469E-6</v>
      </c>
      <c r="EX40" s="55">
        <f t="shared" si="20"/>
        <v>2.3872225166916824E-5</v>
      </c>
      <c r="EY40" s="55">
        <f t="shared" si="21"/>
        <v>0</v>
      </c>
      <c r="EZ40" s="55">
        <f t="shared" si="22"/>
        <v>3.0552928685749428E-6</v>
      </c>
      <c r="FA40" s="55">
        <f t="shared" si="23"/>
        <v>1.5938132480725974E-6</v>
      </c>
      <c r="FB40" s="55">
        <f t="shared" si="24"/>
        <v>2.4760587061234372E-5</v>
      </c>
      <c r="FC40" s="55">
        <f t="shared" si="25"/>
        <v>6.4727623261863227E-6</v>
      </c>
      <c r="FD40" s="55">
        <f t="shared" si="26"/>
        <v>1.1859777137414797E-5</v>
      </c>
      <c r="FE40" s="55">
        <f t="shared" si="27"/>
        <v>1.9024670733801358E-5</v>
      </c>
      <c r="FF40" s="55">
        <f t="shared" si="28"/>
        <v>-1.7294951411951755E-5</v>
      </c>
      <c r="FG40" s="55">
        <f t="shared" si="29"/>
        <v>7.4278213985956973E-6</v>
      </c>
      <c r="FH40" s="55">
        <f t="shared" si="30"/>
        <v>-6.7278453045371182E-6</v>
      </c>
      <c r="FI40" s="55">
        <f t="shared" si="31"/>
        <v>-1.9576544845066671E-6</v>
      </c>
      <c r="FJ40" s="55">
        <f t="shared" si="32"/>
        <v>-1.9210725628686263E-6</v>
      </c>
      <c r="FK40" s="55">
        <f t="shared" si="33"/>
        <v>2.0736074767141408E-5</v>
      </c>
      <c r="FL40" s="55">
        <f t="shared" si="34"/>
        <v>-4.3905816411570828E-6</v>
      </c>
      <c r="FM40" s="55">
        <f t="shared" si="35"/>
        <v>1.3161420911786551E-5</v>
      </c>
      <c r="FN40" s="55"/>
    </row>
    <row r="41" spans="1:170" x14ac:dyDescent="0.3">
      <c r="A41" s="27" t="s">
        <v>40</v>
      </c>
      <c r="B41" s="27">
        <v>980.53030716000001</v>
      </c>
      <c r="C41" s="27">
        <v>1.9651984267</v>
      </c>
      <c r="D41" s="27">
        <v>8709.5810335000006</v>
      </c>
      <c r="E41" s="27">
        <v>262.83449755999999</v>
      </c>
      <c r="F41" s="27">
        <v>246.22911682</v>
      </c>
      <c r="G41" s="27">
        <v>1807.1220119</v>
      </c>
      <c r="H41" s="27">
        <v>321.38317169999999</v>
      </c>
      <c r="I41" s="29">
        <v>0.87201408800000002</v>
      </c>
      <c r="J41" s="29">
        <v>3.7797292199999999E-2</v>
      </c>
      <c r="K41" s="29">
        <v>4.4975338199999999E-2</v>
      </c>
      <c r="L41" s="29">
        <v>0.22267965510000001</v>
      </c>
      <c r="M41" s="29">
        <v>1.222444E-4</v>
      </c>
      <c r="O41" s="29">
        <v>4.8522623999999997E-3</v>
      </c>
      <c r="Q41" s="29">
        <v>1.86510839E-2</v>
      </c>
      <c r="R41" s="29">
        <v>2.0931077483</v>
      </c>
      <c r="S41" s="29">
        <v>1.3832680000000001E-4</v>
      </c>
      <c r="T41" s="29">
        <v>1.23697613E-2</v>
      </c>
      <c r="U41" s="29">
        <v>1.28787533E-2</v>
      </c>
      <c r="W41" s="29">
        <v>3.7327576699999997E-2</v>
      </c>
      <c r="X41" s="29">
        <v>1.5644756014000001</v>
      </c>
      <c r="Y41" s="29">
        <v>3.4557447900000003E-2</v>
      </c>
      <c r="Z41" s="29">
        <v>5.1836171E-2</v>
      </c>
      <c r="AA41" s="29">
        <v>3.5163297000000001E-3</v>
      </c>
      <c r="AB41" s="29">
        <v>4.1221219999999998E-4</v>
      </c>
      <c r="AC41" s="29">
        <v>3.1265602000000001E-3</v>
      </c>
      <c r="AD41" s="29">
        <v>1.8647769999999999E-4</v>
      </c>
      <c r="AE41" s="29">
        <v>3.7561544E-3</v>
      </c>
      <c r="AF41" s="29">
        <v>262.83449755999999</v>
      </c>
      <c r="AG41" s="29">
        <v>246.22911682</v>
      </c>
      <c r="AH41" s="29">
        <v>2.15984101E-2</v>
      </c>
      <c r="AI41" s="29">
        <v>5.9395648600000003E-2</v>
      </c>
      <c r="AJ41" s="29">
        <v>2.267835E-2</v>
      </c>
      <c r="AK41" s="27"/>
      <c r="AL41" s="29" t="s">
        <v>40</v>
      </c>
      <c r="AM41" s="29">
        <v>0</v>
      </c>
      <c r="AN41" s="29">
        <v>3.7797345091899998E-2</v>
      </c>
      <c r="AO41" s="29">
        <v>0.87201229435600003</v>
      </c>
      <c r="AP41" s="29">
        <v>0.87201229435600003</v>
      </c>
      <c r="AQ41" s="29">
        <v>0</v>
      </c>
      <c r="AR41" s="29">
        <v>7.6457751798999999E-3</v>
      </c>
      <c r="AS41" s="29">
        <v>3.7329403314400003E-2</v>
      </c>
      <c r="AT41" s="29">
        <v>0.222681492535</v>
      </c>
      <c r="AU41" s="8">
        <v>7.4567667013899998E-5</v>
      </c>
      <c r="AV41" s="8">
        <v>4.76736773646E-5</v>
      </c>
      <c r="AW41" s="29">
        <v>0</v>
      </c>
      <c r="AX41" s="29">
        <v>3.00840669422E-3</v>
      </c>
      <c r="AY41" s="29">
        <v>1.84387152247E-3</v>
      </c>
      <c r="AZ41" s="29">
        <v>0</v>
      </c>
      <c r="BA41" s="29">
        <v>3.73019651953E-3</v>
      </c>
      <c r="BB41" s="29">
        <v>1.4920964772799999E-2</v>
      </c>
      <c r="BC41" s="29">
        <v>0</v>
      </c>
      <c r="BD41" s="29">
        <v>980.52749521600003</v>
      </c>
      <c r="BE41" s="29">
        <v>16.6053846977</v>
      </c>
      <c r="BF41" s="29">
        <v>30.170765161999999</v>
      </c>
      <c r="BG41" s="29">
        <v>106.54294375400001</v>
      </c>
      <c r="BH41" s="29">
        <v>4.3095917560899998E-2</v>
      </c>
      <c r="BI41" s="29">
        <v>30.0840378065</v>
      </c>
      <c r="BJ41" s="29">
        <v>79.388154115299997</v>
      </c>
      <c r="BK41" s="29">
        <v>4.8975612457700004</v>
      </c>
      <c r="BL41" s="29">
        <v>10.5512748288</v>
      </c>
      <c r="BM41" s="29">
        <v>7.1655396494100003</v>
      </c>
      <c r="BN41" s="29">
        <v>2.1597735081300001E-2</v>
      </c>
      <c r="BO41" s="29">
        <v>0</v>
      </c>
      <c r="BP41" s="29">
        <v>2.0931044442000002</v>
      </c>
      <c r="BQ41" s="29">
        <v>2.0931044442000002</v>
      </c>
      <c r="BR41" s="29">
        <v>5.9394302841600001E-2</v>
      </c>
      <c r="BS41" s="8">
        <v>4.0114595818599999E-5</v>
      </c>
      <c r="BT41" s="8">
        <v>7.7464483297800003E-5</v>
      </c>
      <c r="BU41" s="29">
        <v>69.676394200600001</v>
      </c>
      <c r="BV41" s="29">
        <v>3.90045328836</v>
      </c>
      <c r="BW41" s="29">
        <v>3.14578007235</v>
      </c>
      <c r="BX41" s="29">
        <v>0</v>
      </c>
      <c r="BY41" s="29">
        <v>1.4843611294999999E-3</v>
      </c>
      <c r="BZ41" s="29">
        <v>1.08853908111E-2</v>
      </c>
      <c r="CA41" s="29">
        <v>4.2499866859800001E-3</v>
      </c>
      <c r="CB41" s="29">
        <v>8.6287606091300009E-3</v>
      </c>
      <c r="CC41" s="29">
        <v>0</v>
      </c>
      <c r="CD41" s="29">
        <v>3.7327149020900001E-2</v>
      </c>
      <c r="CE41" s="29">
        <v>1.9652017125600001</v>
      </c>
      <c r="CF41" s="29">
        <v>0</v>
      </c>
      <c r="CG41" s="29">
        <v>0.79788708825400001</v>
      </c>
      <c r="CH41" s="29">
        <v>0.76658833652699998</v>
      </c>
      <c r="CI41" s="29">
        <v>7838.6014510100003</v>
      </c>
      <c r="CJ41" s="29">
        <v>801.28175344500005</v>
      </c>
      <c r="CK41" s="29">
        <v>8709.5595986499993</v>
      </c>
      <c r="CL41" s="29">
        <v>0</v>
      </c>
      <c r="CM41" s="29">
        <v>9.6450173902500005</v>
      </c>
      <c r="CN41" s="29">
        <v>3.51640553822E-3</v>
      </c>
      <c r="CO41" s="29">
        <v>4.1221436731900003E-4</v>
      </c>
      <c r="CP41" s="29">
        <v>3.1265610161000002E-3</v>
      </c>
      <c r="CQ41" s="29">
        <v>1.86487130917E-4</v>
      </c>
      <c r="CR41" s="29">
        <v>0</v>
      </c>
      <c r="CS41" s="29">
        <v>3.75611876512E-3</v>
      </c>
      <c r="CT41" s="29">
        <v>1.60852793642</v>
      </c>
      <c r="CU41" s="29">
        <v>176.16318332399999</v>
      </c>
      <c r="CV41" s="29">
        <v>0.56217785137499998</v>
      </c>
      <c r="CW41" s="29">
        <v>7.74291361613E-3</v>
      </c>
      <c r="CX41" s="29">
        <v>30.170765161999999</v>
      </c>
      <c r="CY41" s="29">
        <v>1.10770412105</v>
      </c>
      <c r="CZ41" s="29">
        <v>77.129681156499998</v>
      </c>
      <c r="DA41" s="8">
        <v>2.0749604215199999E-5</v>
      </c>
      <c r="DB41" s="29">
        <v>1.4352645444399999E-3</v>
      </c>
      <c r="DC41" s="29">
        <v>262.83428591199998</v>
      </c>
      <c r="DD41" s="29">
        <v>246.228914772</v>
      </c>
      <c r="DE41" s="29">
        <v>16.605371139199999</v>
      </c>
      <c r="DF41" s="29">
        <v>0.66316939323299995</v>
      </c>
      <c r="DG41" s="29">
        <v>0</v>
      </c>
      <c r="DH41" s="29">
        <v>14.413084380200001</v>
      </c>
      <c r="DI41" s="29">
        <v>0</v>
      </c>
      <c r="DJ41" s="29">
        <v>11.038764717599999</v>
      </c>
      <c r="DK41" s="29">
        <v>0</v>
      </c>
      <c r="DL41" s="29">
        <v>4.3095917560899998E-2</v>
      </c>
      <c r="DM41" s="29">
        <v>30.0840378065</v>
      </c>
      <c r="DN41" s="29">
        <v>11.931886285199999</v>
      </c>
      <c r="DO41" s="29">
        <v>0</v>
      </c>
      <c r="DP41" s="29">
        <v>79.388154115299997</v>
      </c>
      <c r="DQ41" s="29">
        <v>1.0574036391499999E-2</v>
      </c>
      <c r="DR41" s="29">
        <v>1807.1221414900001</v>
      </c>
      <c r="DS41" s="29">
        <v>83.302740770499994</v>
      </c>
      <c r="DT41" s="29">
        <v>2.2679463326500001E-2</v>
      </c>
      <c r="DU41" s="29">
        <v>0</v>
      </c>
      <c r="DV41" s="29">
        <v>0</v>
      </c>
      <c r="DW41" s="29">
        <v>34.965067896800001</v>
      </c>
      <c r="DX41" s="29">
        <v>3.45559386365E-2</v>
      </c>
      <c r="DY41" s="29">
        <v>33.042970805000003</v>
      </c>
      <c r="DZ41" s="29">
        <v>321.38275913299998</v>
      </c>
      <c r="EA41" s="29">
        <v>5.1835083829199997E-2</v>
      </c>
      <c r="EB41" s="29">
        <v>36.630507993099997</v>
      </c>
      <c r="ED41" s="37">
        <f t="shared" si="0"/>
        <v>7.9999905174769105E-3</v>
      </c>
      <c r="EE41" s="55">
        <f t="shared" si="1"/>
        <v>-2.8677787717926298E-6</v>
      </c>
      <c r="EF41" s="55">
        <f t="shared" si="2"/>
        <v>1.6720245423808729E-6</v>
      </c>
      <c r="EG41" s="55">
        <f t="shared" si="3"/>
        <v>-2.4610655689173008E-6</v>
      </c>
      <c r="EH41" s="55">
        <f t="shared" si="4"/>
        <v>-8.052519816419681E-7</v>
      </c>
      <c r="EI41" s="55">
        <f t="shared" si="5"/>
        <v>-8.2056908059847271E-7</v>
      </c>
      <c r="EJ41" s="55">
        <f t="shared" si="6"/>
        <v>7.1710708678764306E-8</v>
      </c>
      <c r="EK41" s="55">
        <f t="shared" si="7"/>
        <v>-1.2837230954869308E-6</v>
      </c>
      <c r="EL41" s="55">
        <f t="shared" si="8"/>
        <v>-2.0568979614835718E-6</v>
      </c>
      <c r="EM41" s="55">
        <f t="shared" si="9"/>
        <v>1.3993568565392111E-6</v>
      </c>
      <c r="EN41" s="55">
        <f t="shared" si="10"/>
        <v>-3.5509616245201241E-6</v>
      </c>
      <c r="EO41" s="55">
        <f t="shared" si="11"/>
        <v>8.2514722737461719E-6</v>
      </c>
      <c r="EP41" s="55">
        <f t="shared" si="12"/>
        <v>-2.4996003907093954E-5</v>
      </c>
      <c r="EQ41" s="55">
        <f t="shared" si="13"/>
        <v>0</v>
      </c>
      <c r="ER41" s="55">
        <f t="shared" si="14"/>
        <v>3.2596526519794456E-6</v>
      </c>
      <c r="ES41" s="55">
        <f t="shared" si="15"/>
        <v>0</v>
      </c>
      <c r="ET41" s="55">
        <f t="shared" si="16"/>
        <v>4.1494816287569159E-6</v>
      </c>
      <c r="EU41" s="55">
        <f t="shared" si="17"/>
        <v>-1.5785618310892317E-6</v>
      </c>
      <c r="EV41" s="55">
        <f t="shared" si="18"/>
        <v>1.3615088327012238E-5</v>
      </c>
      <c r="EW41" s="55">
        <f t="shared" si="19"/>
        <v>-7.5663545759336719E-7</v>
      </c>
      <c r="EX41" s="55">
        <f t="shared" si="20"/>
        <v>-4.6626329882722073E-7</v>
      </c>
      <c r="EY41" s="55">
        <f t="shared" si="21"/>
        <v>0</v>
      </c>
      <c r="EZ41" s="55">
        <f t="shared" si="22"/>
        <v>-1.1457456867157093E-5</v>
      </c>
      <c r="FA41" s="55">
        <f t="shared" si="23"/>
        <v>-1.1289341932450313E-7</v>
      </c>
      <c r="FB41" s="55">
        <f t="shared" si="24"/>
        <v>-4.3674043996845591E-5</v>
      </c>
      <c r="FC41" s="55">
        <f t="shared" si="25"/>
        <v>-2.097320807130842E-5</v>
      </c>
      <c r="FD41" s="55">
        <f t="shared" si="26"/>
        <v>2.1567437205876586E-5</v>
      </c>
      <c r="FE41" s="55">
        <f t="shared" si="27"/>
        <v>5.2577750004716837E-6</v>
      </c>
      <c r="FF41" s="55">
        <f t="shared" si="28"/>
        <v>2.6102168129638699E-7</v>
      </c>
      <c r="FG41" s="55">
        <f t="shared" si="29"/>
        <v>5.0573966753159234E-5</v>
      </c>
      <c r="FH41" s="55">
        <f t="shared" si="30"/>
        <v>-9.4870647489695213E-6</v>
      </c>
      <c r="FI41" s="55">
        <f t="shared" si="31"/>
        <v>-4.41749238380853E-7</v>
      </c>
      <c r="FJ41" s="55">
        <f t="shared" si="32"/>
        <v>-4.8761349057558336E-7</v>
      </c>
      <c r="FK41" s="55">
        <f t="shared" si="33"/>
        <v>-3.1253166176267544E-5</v>
      </c>
      <c r="FL41" s="55">
        <f t="shared" si="34"/>
        <v>-2.2657525117123467E-5</v>
      </c>
      <c r="FM41" s="55">
        <f t="shared" si="35"/>
        <v>4.9092041528645137E-5</v>
      </c>
      <c r="FN41" s="55"/>
    </row>
    <row r="42" spans="1:170" s="29" customFormat="1" x14ac:dyDescent="0.3">
      <c r="A42" s="27" t="s">
        <v>41</v>
      </c>
      <c r="B42" s="27"/>
      <c r="C42" s="27"/>
      <c r="D42" s="27"/>
      <c r="E42" s="27"/>
      <c r="F42" s="27"/>
      <c r="G42" s="27"/>
      <c r="H42" s="27"/>
      <c r="AK42" s="27"/>
      <c r="ED42" s="37" t="e">
        <f t="shared" si="0"/>
        <v>#DIV/0!</v>
      </c>
      <c r="EE42" s="55">
        <f t="shared" si="1"/>
        <v>0</v>
      </c>
      <c r="EF42" s="55">
        <f t="shared" si="2"/>
        <v>0</v>
      </c>
      <c r="EG42" s="55">
        <f t="shared" si="3"/>
        <v>0</v>
      </c>
      <c r="EH42" s="55">
        <f t="shared" si="4"/>
        <v>0</v>
      </c>
      <c r="EI42" s="55">
        <f t="shared" si="5"/>
        <v>0</v>
      </c>
      <c r="EJ42" s="55">
        <f t="shared" si="6"/>
        <v>0</v>
      </c>
      <c r="EK42" s="55">
        <f t="shared" si="7"/>
        <v>0</v>
      </c>
      <c r="EL42" s="55">
        <f t="shared" si="8"/>
        <v>0</v>
      </c>
      <c r="EM42" s="55">
        <f t="shared" si="9"/>
        <v>0</v>
      </c>
      <c r="EN42" s="55">
        <f t="shared" si="10"/>
        <v>0</v>
      </c>
      <c r="EO42" s="55">
        <f t="shared" si="11"/>
        <v>0</v>
      </c>
      <c r="EP42" s="55">
        <f t="shared" si="12"/>
        <v>0</v>
      </c>
      <c r="EQ42" s="55">
        <f t="shared" si="13"/>
        <v>0</v>
      </c>
      <c r="ER42" s="55">
        <f t="shared" si="14"/>
        <v>0</v>
      </c>
      <c r="ES42" s="55">
        <f t="shared" si="15"/>
        <v>0</v>
      </c>
      <c r="ET42" s="55">
        <f t="shared" si="16"/>
        <v>0</v>
      </c>
      <c r="EU42" s="55">
        <f t="shared" si="17"/>
        <v>0</v>
      </c>
      <c r="EV42" s="55">
        <f t="shared" si="18"/>
        <v>0</v>
      </c>
      <c r="EW42" s="55">
        <f t="shared" si="19"/>
        <v>0</v>
      </c>
      <c r="EX42" s="55">
        <f t="shared" si="20"/>
        <v>0</v>
      </c>
      <c r="EY42" s="55">
        <f t="shared" si="21"/>
        <v>0</v>
      </c>
      <c r="EZ42" s="55">
        <f t="shared" si="22"/>
        <v>0</v>
      </c>
      <c r="FA42" s="55">
        <f t="shared" si="23"/>
        <v>0</v>
      </c>
      <c r="FB42" s="55">
        <f t="shared" si="24"/>
        <v>0</v>
      </c>
      <c r="FC42" s="55">
        <f t="shared" si="25"/>
        <v>0</v>
      </c>
      <c r="FD42" s="55">
        <f t="shared" si="26"/>
        <v>0</v>
      </c>
      <c r="FE42" s="55">
        <f t="shared" si="27"/>
        <v>0</v>
      </c>
      <c r="FF42" s="55">
        <f t="shared" si="28"/>
        <v>0</v>
      </c>
      <c r="FG42" s="55">
        <f t="shared" si="29"/>
        <v>0</v>
      </c>
      <c r="FH42" s="55">
        <f t="shared" si="30"/>
        <v>0</v>
      </c>
      <c r="FI42" s="55">
        <f t="shared" si="31"/>
        <v>0</v>
      </c>
      <c r="FJ42" s="55">
        <f t="shared" si="32"/>
        <v>0</v>
      </c>
      <c r="FK42" s="55">
        <f t="shared" si="33"/>
        <v>0</v>
      </c>
      <c r="FL42" s="55">
        <f t="shared" si="34"/>
        <v>0</v>
      </c>
      <c r="FM42" s="55">
        <f t="shared" si="35"/>
        <v>0</v>
      </c>
      <c r="FN42" s="55"/>
    </row>
    <row r="43" spans="1:170" s="29" customFormat="1" x14ac:dyDescent="0.3">
      <c r="A43" s="27" t="s">
        <v>42</v>
      </c>
      <c r="B43" s="27">
        <v>754.16418723000004</v>
      </c>
      <c r="C43" s="27">
        <v>1.9752747442</v>
      </c>
      <c r="D43" s="27">
        <v>3899.4624941000002</v>
      </c>
      <c r="E43" s="27">
        <v>100.10019871999999</v>
      </c>
      <c r="F43" s="27">
        <v>97.097145702999995</v>
      </c>
      <c r="G43" s="27">
        <v>1.8672028185</v>
      </c>
      <c r="H43" s="27">
        <v>44.164873112000002</v>
      </c>
      <c r="I43" s="29">
        <v>2.0618007650000001</v>
      </c>
      <c r="J43" s="29">
        <v>9.7126433299999995E-2</v>
      </c>
      <c r="K43" s="29">
        <v>2.9695939999999999E-3</v>
      </c>
      <c r="L43" s="29">
        <v>0.56455454829999996</v>
      </c>
      <c r="O43" s="29">
        <v>5.0931480000000002E-4</v>
      </c>
      <c r="Q43" s="29">
        <v>1.6789836E-3</v>
      </c>
      <c r="R43" s="29">
        <v>4.1514624939000004</v>
      </c>
      <c r="S43" s="8">
        <v>4.9381858999999997E-6</v>
      </c>
      <c r="T43" s="29">
        <v>1.4814562599999999E-2</v>
      </c>
      <c r="U43" s="29">
        <v>1.2830919999999999E-4</v>
      </c>
      <c r="W43" s="29">
        <v>8.5474700000000001E-2</v>
      </c>
      <c r="X43" s="29">
        <v>9.8763794000000002E-2</v>
      </c>
      <c r="Y43" s="29">
        <v>8.8801357400000003E-2</v>
      </c>
      <c r="Z43" s="29">
        <v>0.13320194060000001</v>
      </c>
      <c r="AA43" s="29">
        <v>8.0532910000000006E-3</v>
      </c>
      <c r="AB43" s="29">
        <v>4.9381860000000002E-4</v>
      </c>
      <c r="AC43" s="29">
        <v>4.9094851000000004E-3</v>
      </c>
      <c r="AD43" s="29">
        <v>4.2706850000000002E-4</v>
      </c>
      <c r="AE43" s="29">
        <v>8.6023812999999998E-3</v>
      </c>
      <c r="AF43" s="29">
        <v>100.10019871999999</v>
      </c>
      <c r="AG43" s="29">
        <v>97.097145702999995</v>
      </c>
      <c r="AH43" s="29">
        <v>5.5500841600000003E-2</v>
      </c>
      <c r="AI43" s="29">
        <v>0.1526272998</v>
      </c>
      <c r="AJ43" s="29">
        <v>5.8275878500000003E-2</v>
      </c>
      <c r="AK43" s="27"/>
      <c r="AL43" s="29" t="s">
        <v>42</v>
      </c>
      <c r="AM43" s="29">
        <v>0</v>
      </c>
      <c r="AN43" s="29">
        <v>9.7124953980100001E-2</v>
      </c>
      <c r="AO43" s="29">
        <v>2.0618156141399999</v>
      </c>
      <c r="AP43" s="29">
        <v>2.0618156141399999</v>
      </c>
      <c r="AQ43" s="29">
        <v>0</v>
      </c>
      <c r="AR43" s="29">
        <v>5.0482161301200002E-4</v>
      </c>
      <c r="AS43" s="29">
        <v>2.4648046429300002E-3</v>
      </c>
      <c r="AT43" s="29">
        <v>0.56455474042599996</v>
      </c>
      <c r="AU43" s="29">
        <v>0</v>
      </c>
      <c r="AV43" s="29">
        <v>0</v>
      </c>
      <c r="AW43" s="29">
        <v>0</v>
      </c>
      <c r="AX43" s="29">
        <v>3.1577073639899999E-4</v>
      </c>
      <c r="AY43" s="29">
        <v>1.9351644703099999E-4</v>
      </c>
      <c r="AZ43" s="29">
        <v>0</v>
      </c>
      <c r="BA43" s="29">
        <v>3.3578438907199998E-4</v>
      </c>
      <c r="BB43" s="29">
        <v>1.3431827796999999E-3</v>
      </c>
      <c r="BC43" s="29">
        <v>0</v>
      </c>
      <c r="BD43" s="29">
        <v>754.16134274700005</v>
      </c>
      <c r="BE43" s="29">
        <v>3.00304237339</v>
      </c>
      <c r="BF43" s="29">
        <v>74.881189283300003</v>
      </c>
      <c r="BG43" s="29">
        <v>4.7683403495399999</v>
      </c>
      <c r="BH43" s="29">
        <v>0.110788102757</v>
      </c>
      <c r="BI43" s="29">
        <v>17.050236186700001</v>
      </c>
      <c r="BJ43" s="29">
        <v>0.28643619272800003</v>
      </c>
      <c r="BK43" s="29">
        <v>0.57420762752800003</v>
      </c>
      <c r="BL43" s="29">
        <v>1.2370505890300001</v>
      </c>
      <c r="BM43" s="29">
        <v>0.84010927630599996</v>
      </c>
      <c r="BN43" s="29">
        <v>5.55009616022E-2</v>
      </c>
      <c r="BO43" s="29">
        <v>0</v>
      </c>
      <c r="BP43" s="29">
        <v>4.1514599100799998</v>
      </c>
      <c r="BQ43" s="29">
        <v>4.1514599100799998</v>
      </c>
      <c r="BR43" s="29">
        <v>0.15263276416999999</v>
      </c>
      <c r="BS43" s="8">
        <v>1.4320681471600001E-6</v>
      </c>
      <c r="BT43" s="8">
        <v>2.7653576953400001E-6</v>
      </c>
      <c r="BU43" s="29">
        <v>31.195440034800001</v>
      </c>
      <c r="BV43" s="29">
        <v>0.45729847303600002</v>
      </c>
      <c r="BW43" s="29">
        <v>0.36881768823900002</v>
      </c>
      <c r="BX43" s="29">
        <v>0</v>
      </c>
      <c r="BY43" s="29">
        <v>1.7777431450000001E-3</v>
      </c>
      <c r="BZ43" s="29">
        <v>1.3036774748299999E-2</v>
      </c>
      <c r="CA43" s="8">
        <v>4.23397706642E-5</v>
      </c>
      <c r="CB43" s="8">
        <v>8.5962381432700002E-5</v>
      </c>
      <c r="CC43" s="29">
        <v>0</v>
      </c>
      <c r="CD43" s="29">
        <v>8.5475522363699999E-2</v>
      </c>
      <c r="CE43" s="29">
        <v>1.9752745779500001</v>
      </c>
      <c r="CF43" s="29">
        <v>0</v>
      </c>
      <c r="CG43" s="29">
        <v>5.0369625820500002E-2</v>
      </c>
      <c r="CH43" s="29">
        <v>4.8393958233400002E-2</v>
      </c>
      <c r="CI43" s="29">
        <v>3509.51763433</v>
      </c>
      <c r="CJ43" s="29">
        <v>358.74773067199999</v>
      </c>
      <c r="CK43" s="29">
        <v>3899.4608050400002</v>
      </c>
      <c r="CL43" s="29">
        <v>0</v>
      </c>
      <c r="CM43" s="29">
        <v>1.1308058051500001</v>
      </c>
      <c r="CN43" s="29">
        <v>8.0534076535700005E-3</v>
      </c>
      <c r="CO43" s="29">
        <v>4.9377567259200001E-4</v>
      </c>
      <c r="CP43" s="29">
        <v>4.90925556441E-3</v>
      </c>
      <c r="CQ43" s="29">
        <v>4.2707436028999998E-4</v>
      </c>
      <c r="CR43" s="29">
        <v>0</v>
      </c>
      <c r="CS43" s="29">
        <v>8.6018430780899994E-3</v>
      </c>
      <c r="CT43" s="29">
        <v>0</v>
      </c>
      <c r="CU43" s="29">
        <v>20.653816226299998</v>
      </c>
      <c r="CV43" s="29">
        <v>5.6607318242700003E-2</v>
      </c>
      <c r="CW43" s="29">
        <v>1.99048871509E-2</v>
      </c>
      <c r="CX43" s="29">
        <v>74.881189283300003</v>
      </c>
      <c r="CY43" s="29">
        <v>2.54394440494E-2</v>
      </c>
      <c r="CZ43" s="29">
        <v>0</v>
      </c>
      <c r="DA43" s="8">
        <v>7.4072366165699996E-7</v>
      </c>
      <c r="DB43" s="29">
        <v>3.6896360665099998E-3</v>
      </c>
      <c r="DC43" s="29">
        <v>100.097525683</v>
      </c>
      <c r="DD43" s="29">
        <v>97.094483309799998</v>
      </c>
      <c r="DE43" s="29">
        <v>3.00304237339</v>
      </c>
      <c r="DF43" s="29">
        <v>0</v>
      </c>
      <c r="DG43" s="29">
        <v>0</v>
      </c>
      <c r="DH43" s="29">
        <v>0.39722119744000001</v>
      </c>
      <c r="DI43" s="29">
        <v>0</v>
      </c>
      <c r="DJ43" s="29">
        <v>4.2625826843499999</v>
      </c>
      <c r="DK43" s="29">
        <v>0</v>
      </c>
      <c r="DL43" s="29">
        <v>0.110788102757</v>
      </c>
      <c r="DM43" s="29">
        <v>17.050236186700001</v>
      </c>
      <c r="DN43" s="29">
        <v>1.3989303092900001</v>
      </c>
      <c r="DO43" s="29">
        <v>0</v>
      </c>
      <c r="DP43" s="29">
        <v>0.28643619272800003</v>
      </c>
      <c r="DQ43" s="29">
        <v>3.8837700303699998E-4</v>
      </c>
      <c r="DR43" s="29">
        <v>1.86719423095</v>
      </c>
      <c r="DS43" s="29">
        <v>9.7665742853800008</v>
      </c>
      <c r="DT43" s="29">
        <v>5.8278053040700002E-2</v>
      </c>
      <c r="DU43" s="29">
        <v>0</v>
      </c>
      <c r="DV43" s="29">
        <v>0</v>
      </c>
      <c r="DW43" s="29">
        <v>4.09937559803</v>
      </c>
      <c r="DX43" s="29">
        <v>8.8799153498799993E-2</v>
      </c>
      <c r="DY43" s="29">
        <v>3.8740323444799998</v>
      </c>
      <c r="DZ43" s="29">
        <v>44.164837453200001</v>
      </c>
      <c r="EA43" s="29">
        <v>0.13320289730900001</v>
      </c>
      <c r="EB43" s="29">
        <v>4.2946556761599997</v>
      </c>
      <c r="ED43" s="37">
        <f t="shared" si="0"/>
        <v>7.9999368103611454E-3</v>
      </c>
      <c r="EE43" s="55">
        <f t="shared" si="1"/>
        <v>-3.771702565773464E-6</v>
      </c>
      <c r="EF43" s="55">
        <f t="shared" si="2"/>
        <v>-8.4165506837456971E-8</v>
      </c>
      <c r="EG43" s="55">
        <f t="shared" si="3"/>
        <v>-4.3315200557648438E-7</v>
      </c>
      <c r="EH43" s="55">
        <f t="shared" si="4"/>
        <v>-2.6703613321197243E-5</v>
      </c>
      <c r="EI43" s="55">
        <f t="shared" si="5"/>
        <v>-2.7419891498577566E-5</v>
      </c>
      <c r="EJ43" s="55">
        <f t="shared" si="6"/>
        <v>-4.5991522264801771E-6</v>
      </c>
      <c r="EK43" s="55">
        <f t="shared" si="7"/>
        <v>-8.0740184424941013E-7</v>
      </c>
      <c r="EL43" s="55">
        <f t="shared" si="8"/>
        <v>7.2020246824520448E-6</v>
      </c>
      <c r="EM43" s="55">
        <f t="shared" si="9"/>
        <v>-1.5230868155374324E-5</v>
      </c>
      <c r="EN43" s="55">
        <f t="shared" si="10"/>
        <v>1.0862071380903431E-5</v>
      </c>
      <c r="EO43" s="55">
        <f t="shared" si="11"/>
        <v>3.4031432494294336E-7</v>
      </c>
      <c r="EP43" s="55">
        <f t="shared" si="12"/>
        <v>0</v>
      </c>
      <c r="EQ43" s="55">
        <f t="shared" si="13"/>
        <v>0</v>
      </c>
      <c r="ER43" s="55">
        <f t="shared" si="14"/>
        <v>-5.4222987433345888E-5</v>
      </c>
      <c r="ES43" s="55">
        <f t="shared" si="15"/>
        <v>0</v>
      </c>
      <c r="ET43" s="55">
        <f t="shared" si="16"/>
        <v>-9.7864136374977541E-6</v>
      </c>
      <c r="EU43" s="55">
        <f t="shared" si="17"/>
        <v>-6.2238789448777884E-7</v>
      </c>
      <c r="EV43" s="55">
        <f t="shared" si="18"/>
        <v>-7.3702861205301596E-6</v>
      </c>
      <c r="EW43" s="55">
        <f t="shared" si="19"/>
        <v>-3.0177536257461962E-6</v>
      </c>
      <c r="EX43" s="55">
        <f t="shared" si="20"/>
        <v>-5.4929054970335516E-5</v>
      </c>
      <c r="EY43" s="55">
        <f t="shared" si="21"/>
        <v>0</v>
      </c>
      <c r="EZ43" s="55">
        <f t="shared" si="22"/>
        <v>9.6211358448548944E-6</v>
      </c>
      <c r="FA43" s="55">
        <f t="shared" si="23"/>
        <v>-2.1257395193934313E-6</v>
      </c>
      <c r="FB43" s="55">
        <f t="shared" si="24"/>
        <v>-2.4818327833462639E-5</v>
      </c>
      <c r="FC43" s="55">
        <f t="shared" si="25"/>
        <v>7.1823953591409216E-6</v>
      </c>
      <c r="FD43" s="55">
        <f t="shared" si="26"/>
        <v>1.4485204868402381E-5</v>
      </c>
      <c r="FE43" s="55">
        <f t="shared" si="27"/>
        <v>-8.6929508123054924E-5</v>
      </c>
      <c r="FF43" s="55">
        <f t="shared" si="28"/>
        <v>-4.6753495595766097E-5</v>
      </c>
      <c r="FG43" s="55">
        <f t="shared" si="29"/>
        <v>1.3722131227100579E-5</v>
      </c>
      <c r="FH43" s="55">
        <f t="shared" si="30"/>
        <v>-6.2566618617611398E-5</v>
      </c>
      <c r="FI43" s="55">
        <f t="shared" si="31"/>
        <v>-1.6606518978965409E-6</v>
      </c>
      <c r="FJ43" s="55">
        <f t="shared" si="32"/>
        <v>-1.6023949402506792E-6</v>
      </c>
      <c r="FK43" s="55">
        <f t="shared" si="33"/>
        <v>2.1621690146842072E-6</v>
      </c>
      <c r="FL43" s="55">
        <f t="shared" si="34"/>
        <v>3.5802048566318631E-5</v>
      </c>
      <c r="FM43" s="55">
        <f t="shared" si="35"/>
        <v>3.7314593206849441E-5</v>
      </c>
      <c r="FN43" s="55"/>
    </row>
    <row r="44" spans="1:170" x14ac:dyDescent="0.3">
      <c r="A44" s="27" t="s">
        <v>43</v>
      </c>
      <c r="B44" s="27">
        <v>5323.1487821000001</v>
      </c>
      <c r="C44" s="27">
        <v>6.1058971367000003</v>
      </c>
      <c r="D44" s="27">
        <v>22785.495059000001</v>
      </c>
      <c r="E44" s="27">
        <v>550.42671185999995</v>
      </c>
      <c r="F44" s="27">
        <v>517.05872311999997</v>
      </c>
      <c r="G44" s="27">
        <v>2414.2903781</v>
      </c>
      <c r="H44" s="27">
        <v>695.64936297999998</v>
      </c>
      <c r="I44" s="29">
        <v>16.078455829999999</v>
      </c>
      <c r="J44" s="29">
        <v>0.75354378950000001</v>
      </c>
      <c r="K44" s="29">
        <v>5.9165470300000002E-2</v>
      </c>
      <c r="L44" s="29">
        <v>4.3835451745</v>
      </c>
      <c r="M44" s="29">
        <v>1.646381E-4</v>
      </c>
      <c r="O44" s="29">
        <v>8.0286405999999994E-3</v>
      </c>
      <c r="Q44" s="29">
        <v>2.36667991E-2</v>
      </c>
      <c r="R44" s="29">
        <v>32.772368342</v>
      </c>
      <c r="S44" s="29">
        <v>1.6796979999999999E-4</v>
      </c>
      <c r="T44" s="29">
        <v>4.2949445900000001E-2</v>
      </c>
      <c r="U44" s="29">
        <v>1.76027627E-2</v>
      </c>
      <c r="W44" s="29">
        <v>0.22185096009999999</v>
      </c>
      <c r="X44" s="29">
        <v>1.9906310089999999</v>
      </c>
      <c r="Y44" s="29">
        <v>0.68895427779999996</v>
      </c>
      <c r="Z44" s="29">
        <v>1.0334310114</v>
      </c>
      <c r="AA44" s="29">
        <v>2.0901630000000001E-2</v>
      </c>
      <c r="AB44" s="29">
        <v>1.4316693000000001E-3</v>
      </c>
      <c r="AC44" s="29">
        <v>1.34921016E-2</v>
      </c>
      <c r="AD44" s="29">
        <v>1.1084284E-3</v>
      </c>
      <c r="AE44" s="29">
        <v>2.2326844700000001E-2</v>
      </c>
      <c r="AF44" s="29">
        <v>550.42671185999995</v>
      </c>
      <c r="AG44" s="29">
        <v>517.05872311999997</v>
      </c>
      <c r="AH44" s="29">
        <v>0.4305963223</v>
      </c>
      <c r="AI44" s="29">
        <v>1.1841399772000001</v>
      </c>
      <c r="AJ44" s="29">
        <v>0.45212630170000001</v>
      </c>
      <c r="AK44" s="27"/>
      <c r="AL44" s="29" t="s">
        <v>43</v>
      </c>
      <c r="AM44" s="29">
        <v>0</v>
      </c>
      <c r="AN44" s="29">
        <v>0.75354245632500005</v>
      </c>
      <c r="AO44" s="29">
        <v>16.078389856099999</v>
      </c>
      <c r="AP44" s="29">
        <v>16.078389856099999</v>
      </c>
      <c r="AQ44" s="29">
        <v>0</v>
      </c>
      <c r="AR44" s="29">
        <v>1.0058050027699999E-2</v>
      </c>
      <c r="AS44" s="29">
        <v>4.9107401246500003E-2</v>
      </c>
      <c r="AT44" s="29">
        <v>4.3835439865100003</v>
      </c>
      <c r="AU44" s="29">
        <v>1.0043619956199999E-4</v>
      </c>
      <c r="AV44" s="8">
        <v>6.4209046886800006E-5</v>
      </c>
      <c r="AW44" s="29">
        <v>0</v>
      </c>
      <c r="AX44" s="29">
        <v>4.97773186172E-3</v>
      </c>
      <c r="AY44" s="29">
        <v>3.0508847768999999E-3</v>
      </c>
      <c r="AZ44" s="29">
        <v>0</v>
      </c>
      <c r="BA44" s="29">
        <v>4.7333763496099999E-3</v>
      </c>
      <c r="BB44" s="29">
        <v>1.89334795633E-2</v>
      </c>
      <c r="BC44" s="29">
        <v>0</v>
      </c>
      <c r="BD44" s="29">
        <v>5323.1535605999998</v>
      </c>
      <c r="BE44" s="29">
        <v>33.368075329699998</v>
      </c>
      <c r="BF44" s="29">
        <v>187.56521517600001</v>
      </c>
      <c r="BG44" s="29">
        <v>150.279485835</v>
      </c>
      <c r="BH44" s="29">
        <v>0.27546700577099997</v>
      </c>
      <c r="BI44" s="29">
        <v>73.403074849099994</v>
      </c>
      <c r="BJ44" s="29">
        <v>105.53559852799999</v>
      </c>
      <c r="BK44" s="29">
        <v>9.8857008156999999</v>
      </c>
      <c r="BL44" s="29">
        <v>21.297467098399999</v>
      </c>
      <c r="BM44" s="29">
        <v>14.4634608232</v>
      </c>
      <c r="BN44" s="29">
        <v>0.43060268853400002</v>
      </c>
      <c r="BO44" s="29">
        <v>0</v>
      </c>
      <c r="BP44" s="29">
        <v>32.772321242899999</v>
      </c>
      <c r="BQ44" s="29">
        <v>32.772321242899999</v>
      </c>
      <c r="BR44" s="29">
        <v>1.1841373024699999</v>
      </c>
      <c r="BS44" s="8">
        <v>4.8710587807200002E-5</v>
      </c>
      <c r="BT44" s="8">
        <v>9.4064120024000002E-5</v>
      </c>
      <c r="BU44" s="29">
        <v>182.283904697</v>
      </c>
      <c r="BV44" s="29">
        <v>7.8729671959300003</v>
      </c>
      <c r="BW44" s="29">
        <v>6.3496784052799997</v>
      </c>
      <c r="BX44" s="29">
        <v>0</v>
      </c>
      <c r="BY44" s="29">
        <v>5.1539228456200003E-3</v>
      </c>
      <c r="BZ44" s="29">
        <v>3.7795484335100001E-2</v>
      </c>
      <c r="CA44" s="29">
        <v>5.8088877841899998E-3</v>
      </c>
      <c r="CB44" s="29">
        <v>1.17939291876E-2</v>
      </c>
      <c r="CC44" s="29">
        <v>0</v>
      </c>
      <c r="CD44" s="29">
        <v>0.221853070342</v>
      </c>
      <c r="CE44" s="29">
        <v>6.1059058861400004</v>
      </c>
      <c r="CF44" s="29">
        <v>0</v>
      </c>
      <c r="CG44" s="29">
        <v>1.0152165340999999</v>
      </c>
      <c r="CH44" s="29">
        <v>0.97541186058499996</v>
      </c>
      <c r="CI44" s="29">
        <v>20506.952388199999</v>
      </c>
      <c r="CJ44" s="29">
        <v>2096.2602535800002</v>
      </c>
      <c r="CK44" s="29">
        <v>22785.496546400002</v>
      </c>
      <c r="CL44" s="29">
        <v>0</v>
      </c>
      <c r="CM44" s="29">
        <v>19.4682809707</v>
      </c>
      <c r="CN44" s="29">
        <v>2.0901313217499998E-2</v>
      </c>
      <c r="CO44" s="29">
        <v>1.4317059016199999E-3</v>
      </c>
      <c r="CP44" s="29">
        <v>1.34920645272E-2</v>
      </c>
      <c r="CQ44" s="29">
        <v>1.10844361475E-3</v>
      </c>
      <c r="CR44" s="29">
        <v>0</v>
      </c>
      <c r="CS44" s="29">
        <v>2.2327370023899999E-2</v>
      </c>
      <c r="CT44" s="29">
        <v>2.1268717108400002</v>
      </c>
      <c r="CU44" s="29">
        <v>355.58118897600002</v>
      </c>
      <c r="CV44" s="29">
        <v>0.85496885937400002</v>
      </c>
      <c r="CW44" s="29">
        <v>4.9491876310200002E-2</v>
      </c>
      <c r="CX44" s="29">
        <v>187.56521517600001</v>
      </c>
      <c r="CY44" s="29">
        <v>1.5148249632799999</v>
      </c>
      <c r="CZ44" s="29">
        <v>101.984279833</v>
      </c>
      <c r="DA44" s="8">
        <v>2.5194759687899999E-5</v>
      </c>
      <c r="DB44" s="29">
        <v>9.1741662566099998E-3</v>
      </c>
      <c r="DC44" s="29">
        <v>550.42159642000001</v>
      </c>
      <c r="DD44" s="29">
        <v>517.05355509699996</v>
      </c>
      <c r="DE44" s="29">
        <v>33.3680413234</v>
      </c>
      <c r="DF44" s="29">
        <v>0.87687445824200005</v>
      </c>
      <c r="DG44" s="29">
        <v>0</v>
      </c>
      <c r="DH44" s="29">
        <v>19.8409405427</v>
      </c>
      <c r="DI44" s="29">
        <v>0</v>
      </c>
      <c r="DJ44" s="29">
        <v>23.002022441299999</v>
      </c>
      <c r="DK44" s="29">
        <v>0</v>
      </c>
      <c r="DL44" s="29">
        <v>0.27546700577099997</v>
      </c>
      <c r="DM44" s="29">
        <v>73.403078156099994</v>
      </c>
      <c r="DN44" s="29">
        <v>24.084218038100001</v>
      </c>
      <c r="DO44" s="29">
        <v>0</v>
      </c>
      <c r="DP44" s="29">
        <v>105.53559852799999</v>
      </c>
      <c r="DQ44" s="29">
        <v>1.47473802582E-2</v>
      </c>
      <c r="DR44" s="29">
        <v>2414.2929566799999</v>
      </c>
      <c r="DS44" s="29">
        <v>168.14335241399999</v>
      </c>
      <c r="DT44" s="29">
        <v>0.45212993484300001</v>
      </c>
      <c r="DU44" s="29">
        <v>0</v>
      </c>
      <c r="DV44" s="29">
        <v>0</v>
      </c>
      <c r="DW44" s="29">
        <v>70.576235428700002</v>
      </c>
      <c r="DX44" s="29">
        <v>0.68895494910699995</v>
      </c>
      <c r="DY44" s="29">
        <v>66.696159406899994</v>
      </c>
      <c r="DZ44" s="29">
        <v>695.64750849899997</v>
      </c>
      <c r="EA44" s="29">
        <v>1.0334197383899999</v>
      </c>
      <c r="EB44" s="29">
        <v>73.937632522300007</v>
      </c>
      <c r="ED44" s="37">
        <f t="shared" si="0"/>
        <v>7.9999970299440316E-3</v>
      </c>
      <c r="EE44" s="55">
        <f t="shared" si="1"/>
        <v>8.9768296835334757E-7</v>
      </c>
      <c r="EF44" s="55">
        <f t="shared" si="2"/>
        <v>1.4329491316644144E-6</v>
      </c>
      <c r="EG44" s="55">
        <f t="shared" si="3"/>
        <v>6.5278371039031113E-8</v>
      </c>
      <c r="EH44" s="55">
        <f t="shared" si="4"/>
        <v>-9.2935896636527453E-6</v>
      </c>
      <c r="EI44" s="55">
        <f t="shared" si="5"/>
        <v>-9.9950407350748354E-6</v>
      </c>
      <c r="EJ44" s="55">
        <f t="shared" si="6"/>
        <v>1.0680488243060009E-6</v>
      </c>
      <c r="EK44" s="55">
        <f t="shared" si="7"/>
        <v>-2.6658272093648377E-6</v>
      </c>
      <c r="EL44" s="55">
        <f t="shared" si="8"/>
        <v>-4.1032485145036716E-6</v>
      </c>
      <c r="EM44" s="55">
        <f t="shared" si="9"/>
        <v>-1.7692070700175619E-6</v>
      </c>
      <c r="EN44" s="55">
        <f t="shared" si="10"/>
        <v>-3.215693190891886E-7</v>
      </c>
      <c r="EO44" s="55">
        <f t="shared" si="11"/>
        <v>-2.7101123689056867E-7</v>
      </c>
      <c r="EP44" s="55">
        <f t="shared" si="12"/>
        <v>4.340701696631396E-5</v>
      </c>
      <c r="EQ44" s="55">
        <f t="shared" si="13"/>
        <v>0</v>
      </c>
      <c r="ER44" s="55">
        <f t="shared" si="14"/>
        <v>-2.9844878097982207E-6</v>
      </c>
      <c r="ES44" s="55">
        <f t="shared" si="15"/>
        <v>0</v>
      </c>
      <c r="ET44" s="55">
        <f t="shared" si="16"/>
        <v>2.4005320600372529E-6</v>
      </c>
      <c r="EU44" s="55">
        <f t="shared" si="17"/>
        <v>-1.4371588745109333E-6</v>
      </c>
      <c r="EV44" s="55">
        <f t="shared" si="18"/>
        <v>-1.9794087984229388E-6</v>
      </c>
      <c r="EW44" s="55">
        <f t="shared" si="19"/>
        <v>-9.0150825432395225E-7</v>
      </c>
      <c r="EX44" s="55">
        <f t="shared" si="20"/>
        <v>3.0831404663292085E-6</v>
      </c>
      <c r="EY44" s="55">
        <f t="shared" si="21"/>
        <v>0</v>
      </c>
      <c r="EZ44" s="55">
        <f t="shared" si="22"/>
        <v>9.5119804712667634E-6</v>
      </c>
      <c r="FA44" s="55">
        <f t="shared" si="23"/>
        <v>-1.3133096933676611E-6</v>
      </c>
      <c r="FB44" s="55">
        <f t="shared" si="24"/>
        <v>9.7438541514290046E-7</v>
      </c>
      <c r="FC44" s="55">
        <f t="shared" si="25"/>
        <v>-1.0908333382480967E-5</v>
      </c>
      <c r="FD44" s="55">
        <f t="shared" si="26"/>
        <v>-1.5155875403138382E-5</v>
      </c>
      <c r="FE44" s="55">
        <f t="shared" si="27"/>
        <v>2.5565694535622302E-5</v>
      </c>
      <c r="FF44" s="55">
        <f t="shared" si="28"/>
        <v>-2.7477409449695951E-6</v>
      </c>
      <c r="FG44" s="55">
        <f t="shared" si="29"/>
        <v>1.3726416609344006E-5</v>
      </c>
      <c r="FH44" s="55">
        <f t="shared" si="30"/>
        <v>2.3528801631263196E-5</v>
      </c>
      <c r="FI44" s="55">
        <f t="shared" si="31"/>
        <v>3.7219045997689969E-7</v>
      </c>
      <c r="FJ44" s="55">
        <f t="shared" si="32"/>
        <v>2.2874359483405739E-7</v>
      </c>
      <c r="FK44" s="55">
        <f t="shared" si="33"/>
        <v>1.4784691996477494E-5</v>
      </c>
      <c r="FL44" s="55">
        <f t="shared" si="34"/>
        <v>-2.2587954563246426E-6</v>
      </c>
      <c r="FM44" s="55">
        <f t="shared" si="35"/>
        <v>8.0356815923845937E-6</v>
      </c>
      <c r="FN44" s="55"/>
    </row>
    <row r="45" spans="1:170" s="29" customFormat="1" x14ac:dyDescent="0.3">
      <c r="A45" s="27" t="s">
        <v>44</v>
      </c>
      <c r="B45" s="27">
        <v>0.11369559999999999</v>
      </c>
      <c r="C45" s="27">
        <v>1.4866519999999999E-4</v>
      </c>
      <c r="D45" s="27">
        <v>0.58904800000000002</v>
      </c>
      <c r="E45" s="27">
        <v>1.4866519999999999E-2</v>
      </c>
      <c r="F45" s="27">
        <v>1.4420519999999999E-2</v>
      </c>
      <c r="G45" s="27">
        <v>2.8073799999999999E-4</v>
      </c>
      <c r="H45" s="27">
        <v>6.5813199999999999E-3</v>
      </c>
      <c r="I45" s="29">
        <v>3.6673400000000002E-4</v>
      </c>
      <c r="J45" s="29">
        <v>1.7275899999999998E-5</v>
      </c>
      <c r="K45" s="8">
        <v>2.6016400000000003E-7</v>
      </c>
      <c r="L45" s="29">
        <v>1.004176E-4</v>
      </c>
      <c r="O45" s="8">
        <v>4.2072199999999999E-8</v>
      </c>
      <c r="Q45" s="8">
        <v>1.263654E-7</v>
      </c>
      <c r="R45" s="29">
        <v>7.38424E-4</v>
      </c>
      <c r="S45" s="8">
        <v>3.71662E-10</v>
      </c>
      <c r="T45" s="8">
        <v>1.114988E-6</v>
      </c>
      <c r="U45" s="8">
        <v>2.27458E-8</v>
      </c>
      <c r="W45" s="29">
        <v>1.5152400000000001E-5</v>
      </c>
      <c r="X45" s="8">
        <v>7.4332600000000002E-6</v>
      </c>
      <c r="Y45" s="29">
        <v>1.5795200000000001E-5</v>
      </c>
      <c r="Z45" s="29">
        <v>2.3692800000000001E-5</v>
      </c>
      <c r="AA45" s="8">
        <v>1.4276319999999999E-6</v>
      </c>
      <c r="AB45" s="8">
        <v>3.7166200000000001E-8</v>
      </c>
      <c r="AC45" s="8">
        <v>6.1844739999999997E-7</v>
      </c>
      <c r="AD45" s="8">
        <v>7.5707799999999995E-8</v>
      </c>
      <c r="AE45" s="8">
        <v>1.5249706000000001E-6</v>
      </c>
      <c r="AF45" s="29">
        <v>1.4866519999999999E-2</v>
      </c>
      <c r="AG45" s="29">
        <v>1.4420519999999999E-2</v>
      </c>
      <c r="AH45" s="8">
        <v>9.87198E-6</v>
      </c>
      <c r="AI45" s="29">
        <v>2.7148000000000002E-5</v>
      </c>
      <c r="AJ45" s="29">
        <v>1.0365599999999999E-5</v>
      </c>
      <c r="AK45" s="27"/>
      <c r="AL45" s="29" t="s">
        <v>44</v>
      </c>
      <c r="AM45" s="29">
        <v>0</v>
      </c>
      <c r="AN45" s="8">
        <v>1.7273924752000001E-5</v>
      </c>
      <c r="AO45" s="29">
        <v>3.6689255146400002E-4</v>
      </c>
      <c r="AP45" s="29">
        <v>3.6689255146400002E-4</v>
      </c>
      <c r="AQ45" s="29">
        <v>0</v>
      </c>
      <c r="AR45" s="8">
        <v>4.4225598968199997E-8</v>
      </c>
      <c r="AS45" s="8">
        <v>2.1589752916999999E-7</v>
      </c>
      <c r="AT45" s="29">
        <v>1.004431722E-4</v>
      </c>
      <c r="AU45" s="29">
        <v>0</v>
      </c>
      <c r="AV45" s="29">
        <v>0</v>
      </c>
      <c r="AW45" s="29">
        <v>0</v>
      </c>
      <c r="AX45" s="8">
        <v>2.6087953394300001E-8</v>
      </c>
      <c r="AY45" s="8">
        <v>1.5989131213600001E-8</v>
      </c>
      <c r="AZ45" s="29">
        <v>0</v>
      </c>
      <c r="BA45" s="8">
        <v>2.52752194977E-8</v>
      </c>
      <c r="BB45" s="8">
        <v>1.0106869051E-7</v>
      </c>
      <c r="BC45" s="29">
        <v>0</v>
      </c>
      <c r="BD45" s="29">
        <v>0.11369487370299999</v>
      </c>
      <c r="BE45" s="29">
        <v>4.4603801870600002E-4</v>
      </c>
      <c r="BF45" s="29">
        <v>1.11207747042E-2</v>
      </c>
      <c r="BG45" s="29">
        <v>7.0820505189100001E-4</v>
      </c>
      <c r="BH45" s="8">
        <v>1.64558496889E-5</v>
      </c>
      <c r="BI45" s="29">
        <v>2.5322696032200002E-3</v>
      </c>
      <c r="BJ45" s="8">
        <v>4.25438030832E-5</v>
      </c>
      <c r="BK45" s="8">
        <v>8.2507550224000003E-5</v>
      </c>
      <c r="BL45" s="29">
        <v>1.7776899793300001E-4</v>
      </c>
      <c r="BM45" s="29">
        <v>1.2072332723800001E-4</v>
      </c>
      <c r="BN45" s="8">
        <v>9.8756615464299999E-6</v>
      </c>
      <c r="BO45" s="29">
        <v>0</v>
      </c>
      <c r="BP45" s="29">
        <v>7.3837643788199998E-4</v>
      </c>
      <c r="BQ45" s="29">
        <v>7.3837643788199998E-4</v>
      </c>
      <c r="BR45" s="8">
        <v>2.7148138610099999E-5</v>
      </c>
      <c r="BS45" s="8">
        <v>1.0777490632E-10</v>
      </c>
      <c r="BT45" s="8">
        <v>2.08060287924E-10</v>
      </c>
      <c r="BU45" s="29">
        <v>4.7120862889000002E-3</v>
      </c>
      <c r="BV45" s="8">
        <v>6.5739840054699998E-5</v>
      </c>
      <c r="BW45" s="8">
        <v>5.3004041590200003E-5</v>
      </c>
      <c r="BX45" s="29">
        <v>0</v>
      </c>
      <c r="BY45" s="8">
        <v>1.3381945248200001E-7</v>
      </c>
      <c r="BZ45" s="8">
        <v>9.8091348512199996E-7</v>
      </c>
      <c r="CA45" s="8">
        <v>7.5061205817999998E-9</v>
      </c>
      <c r="CB45" s="8">
        <v>1.5240772279100001E-8</v>
      </c>
      <c r="CC45" s="29">
        <v>0</v>
      </c>
      <c r="CD45" s="8">
        <v>1.51508456472E-5</v>
      </c>
      <c r="CE45" s="29">
        <v>1.48698115599E-4</v>
      </c>
      <c r="CF45" s="29">
        <v>0</v>
      </c>
      <c r="CG45" s="8">
        <v>3.7908805811399999E-6</v>
      </c>
      <c r="CH45" s="8">
        <v>3.6420134812599998E-6</v>
      </c>
      <c r="CI45" s="29">
        <v>0.53013746920399996</v>
      </c>
      <c r="CJ45" s="29">
        <v>5.41908431026E-2</v>
      </c>
      <c r="CK45" s="29">
        <v>0.58904039859599999</v>
      </c>
      <c r="CL45" s="29">
        <v>0</v>
      </c>
      <c r="CM45" s="29">
        <v>1.6251105121899999E-4</v>
      </c>
      <c r="CN45" s="8">
        <v>1.42759444876E-6</v>
      </c>
      <c r="CO45" s="8">
        <v>3.71678499975E-8</v>
      </c>
      <c r="CP45" s="8">
        <v>6.1844382347600003E-7</v>
      </c>
      <c r="CQ45" s="8">
        <v>7.5699161692500002E-8</v>
      </c>
      <c r="CR45" s="29">
        <v>0</v>
      </c>
      <c r="CS45" s="8">
        <v>1.52498169613E-6</v>
      </c>
      <c r="CT45" s="29">
        <v>0</v>
      </c>
      <c r="CU45" s="29">
        <v>2.9679335967900001E-3</v>
      </c>
      <c r="CV45" s="8">
        <v>8.4089794253699998E-6</v>
      </c>
      <c r="CW45" s="8">
        <v>2.95642013481E-6</v>
      </c>
      <c r="CX45" s="29">
        <v>1.11207747042E-2</v>
      </c>
      <c r="CY45" s="8">
        <v>3.7780055887200001E-6</v>
      </c>
      <c r="CZ45" s="29">
        <v>0</v>
      </c>
      <c r="DA45" s="8">
        <v>5.5748717185599998E-11</v>
      </c>
      <c r="DB45" s="8">
        <v>5.4799186494500005E-7</v>
      </c>
      <c r="DC45" s="29">
        <v>1.48658699454E-2</v>
      </c>
      <c r="DD45" s="29">
        <v>1.4419831926700001E-2</v>
      </c>
      <c r="DE45" s="29">
        <v>4.4603801870600002E-4</v>
      </c>
      <c r="DF45" s="29">
        <v>0</v>
      </c>
      <c r="DG45" s="29">
        <v>0</v>
      </c>
      <c r="DH45" s="8">
        <v>5.8991605901799997E-5</v>
      </c>
      <c r="DI45" s="29">
        <v>0</v>
      </c>
      <c r="DJ45" s="29">
        <v>6.3304728362999999E-4</v>
      </c>
      <c r="DK45" s="29">
        <v>0</v>
      </c>
      <c r="DL45" s="8">
        <v>1.64558496889E-5</v>
      </c>
      <c r="DM45" s="29">
        <v>2.5322696032200002E-3</v>
      </c>
      <c r="DN45" s="29">
        <v>2.0104939265999999E-4</v>
      </c>
      <c r="DO45" s="29">
        <v>0</v>
      </c>
      <c r="DP45" s="8">
        <v>4.25438030832E-5</v>
      </c>
      <c r="DQ45" s="8">
        <v>5.7679966048799997E-8</v>
      </c>
      <c r="DR45" s="29">
        <v>2.8072633476099998E-4</v>
      </c>
      <c r="DS45" s="29">
        <v>1.4036842713699999E-3</v>
      </c>
      <c r="DT45" s="8">
        <v>1.03670686244E-5</v>
      </c>
      <c r="DU45" s="29">
        <v>0</v>
      </c>
      <c r="DV45" s="29">
        <v>0</v>
      </c>
      <c r="DW45" s="29">
        <v>5.8913434419699995E-4</v>
      </c>
      <c r="DX45" s="8">
        <v>1.5792368498199999E-5</v>
      </c>
      <c r="DY45" s="29">
        <v>5.5666172390399996E-4</v>
      </c>
      <c r="DZ45" s="29">
        <v>6.5812937824099998E-3</v>
      </c>
      <c r="EA45" s="8">
        <v>2.3689627567699999E-5</v>
      </c>
      <c r="EB45" s="29">
        <v>6.1714341705399996E-4</v>
      </c>
      <c r="ED45" s="37">
        <f t="shared" si="0"/>
        <v>7.9995978206782344E-3</v>
      </c>
      <c r="EE45" s="55">
        <f t="shared" si="1"/>
        <v>-6.3880836197749647E-6</v>
      </c>
      <c r="EF45" s="55">
        <f t="shared" si="2"/>
        <v>2.2140755872933365E-4</v>
      </c>
      <c r="EG45" s="55">
        <f t="shared" si="3"/>
        <v>-1.2904557862897162E-5</v>
      </c>
      <c r="EH45" s="55">
        <f t="shared" si="4"/>
        <v>-4.3726077118214471E-5</v>
      </c>
      <c r="EI45" s="55">
        <f t="shared" si="5"/>
        <v>-4.7714874359484966E-5</v>
      </c>
      <c r="EJ45" s="55">
        <f t="shared" si="6"/>
        <v>-4.1552048529300178E-5</v>
      </c>
      <c r="EK45" s="55">
        <f t="shared" si="7"/>
        <v>-3.9836370211492512E-6</v>
      </c>
      <c r="EL45" s="55">
        <f t="shared" si="8"/>
        <v>4.3233369144939229E-4</v>
      </c>
      <c r="EM45" s="55">
        <f t="shared" si="9"/>
        <v>-1.1433546153876829E-4</v>
      </c>
      <c r="EN45" s="55">
        <f t="shared" si="10"/>
        <v>-1.5710037437940031E-4</v>
      </c>
      <c r="EO45" s="55">
        <f t="shared" si="11"/>
        <v>2.5465854591228906E-4</v>
      </c>
      <c r="EP45" s="55">
        <f t="shared" si="12"/>
        <v>0</v>
      </c>
      <c r="EQ45" s="55">
        <f t="shared" si="13"/>
        <v>0</v>
      </c>
      <c r="ER45" s="55">
        <f t="shared" si="14"/>
        <v>1.1610060562565414E-4</v>
      </c>
      <c r="ES45" s="55">
        <f t="shared" si="15"/>
        <v>0</v>
      </c>
      <c r="ET45" s="55">
        <f t="shared" si="16"/>
        <v>-1.7006231373457761E-4</v>
      </c>
      <c r="EU45" s="55">
        <f t="shared" si="17"/>
        <v>-6.441030898240451E-5</v>
      </c>
      <c r="EV45" s="55">
        <f t="shared" si="18"/>
        <v>-2.101064149684843E-4</v>
      </c>
      <c r="EW45" s="55">
        <f t="shared" si="19"/>
        <v>-2.2875797407688434E-4</v>
      </c>
      <c r="EX45" s="55">
        <f t="shared" si="20"/>
        <v>4.8046711920395859E-5</v>
      </c>
      <c r="EY45" s="55">
        <f t="shared" si="21"/>
        <v>0</v>
      </c>
      <c r="EZ45" s="55">
        <f t="shared" si="22"/>
        <v>-1.0258129405250301E-4</v>
      </c>
      <c r="FA45" s="55">
        <f t="shared" si="23"/>
        <v>-4.9229759217419346E-5</v>
      </c>
      <c r="FB45" s="55">
        <f t="shared" si="24"/>
        <v>-1.79263434461195E-4</v>
      </c>
      <c r="FC45" s="55">
        <f t="shared" si="25"/>
        <v>-1.338985810036094E-4</v>
      </c>
      <c r="FD45" s="55">
        <f t="shared" si="26"/>
        <v>-2.6303164961249771E-5</v>
      </c>
      <c r="FE45" s="55">
        <f t="shared" si="27"/>
        <v>4.4395108996848898E-5</v>
      </c>
      <c r="FF45" s="55">
        <f t="shared" si="28"/>
        <v>-5.7830690208107372E-6</v>
      </c>
      <c r="FG45" s="55">
        <f t="shared" si="29"/>
        <v>-1.1410062767631348E-4</v>
      </c>
      <c r="FH45" s="55">
        <f t="shared" si="30"/>
        <v>7.276291096943438E-6</v>
      </c>
      <c r="FI45" s="55">
        <f t="shared" si="31"/>
        <v>-1.5670729323344577E-5</v>
      </c>
      <c r="FJ45" s="55">
        <f t="shared" si="32"/>
        <v>-1.8791826986784073E-5</v>
      </c>
      <c r="FK45" s="55">
        <f t="shared" si="33"/>
        <v>3.7292887850258163E-4</v>
      </c>
      <c r="FL45" s="55">
        <f t="shared" si="34"/>
        <v>5.1057204949766545E-6</v>
      </c>
      <c r="FM45" s="55">
        <f t="shared" si="35"/>
        <v>1.4168252681955046E-4</v>
      </c>
      <c r="FN45" s="55"/>
    </row>
    <row r="46" spans="1:170" s="29" customFormat="1" x14ac:dyDescent="0.3">
      <c r="A46" s="27" t="s">
        <v>45</v>
      </c>
      <c r="B46" s="27">
        <v>2.8506943900000001</v>
      </c>
      <c r="C46" s="27">
        <v>6.7734442000000001E-3</v>
      </c>
      <c r="D46" s="27">
        <v>14.7692286</v>
      </c>
      <c r="E46" s="27">
        <v>0.37274864600000002</v>
      </c>
      <c r="F46" s="27">
        <v>0.361566306</v>
      </c>
      <c r="G46" s="27">
        <v>7.0389555999999997E-3</v>
      </c>
      <c r="H46" s="27">
        <v>0.16501354800000001</v>
      </c>
      <c r="I46" s="29">
        <v>7.9428173000000001E-3</v>
      </c>
      <c r="J46" s="29">
        <v>3.741673E-4</v>
      </c>
      <c r="K46" s="29">
        <v>1.03305E-5</v>
      </c>
      <c r="L46" s="29">
        <v>2.1748726000000002E-3</v>
      </c>
      <c r="O46" s="8">
        <v>1.7615397999999999E-6</v>
      </c>
      <c r="Q46" s="8">
        <v>5.7574254999999999E-6</v>
      </c>
      <c r="R46" s="29">
        <v>1.59929753E-2</v>
      </c>
      <c r="S46" s="8">
        <v>1.6933592E-8</v>
      </c>
      <c r="T46" s="29">
        <v>5.0800800000000003E-5</v>
      </c>
      <c r="U46" s="8">
        <v>4.9263438999999997E-7</v>
      </c>
      <c r="W46" s="29">
        <v>3.2817380000000002E-4</v>
      </c>
      <c r="X46" s="29">
        <v>3.3867160000000001E-4</v>
      </c>
      <c r="Y46" s="29">
        <v>3.4209600000000001E-4</v>
      </c>
      <c r="Z46" s="29">
        <v>5.1314250000000002E-4</v>
      </c>
      <c r="AA46" s="29">
        <v>3.0920000000000002E-5</v>
      </c>
      <c r="AB46" s="8">
        <v>1.6933592E-6</v>
      </c>
      <c r="AC46" s="29">
        <v>1.7836500000000001E-5</v>
      </c>
      <c r="AD46" s="8">
        <v>1.6396977000000001E-6</v>
      </c>
      <c r="AE46" s="29">
        <v>3.3028200000000003E-5</v>
      </c>
      <c r="AF46" s="29">
        <v>0.37274864600000002</v>
      </c>
      <c r="AG46" s="29">
        <v>0.361566306</v>
      </c>
      <c r="AH46" s="29">
        <v>2.138098E-4</v>
      </c>
      <c r="AI46" s="29">
        <v>5.8797720000000001E-4</v>
      </c>
      <c r="AJ46" s="29">
        <v>2.2450040000000001E-4</v>
      </c>
      <c r="AK46" s="27"/>
      <c r="AL46" s="29" t="s">
        <v>45</v>
      </c>
      <c r="AM46" s="29">
        <v>0</v>
      </c>
      <c r="AN46" s="29">
        <v>3.7407453234E-4</v>
      </c>
      <c r="AO46" s="29">
        <v>7.9434009819800006E-3</v>
      </c>
      <c r="AP46" s="29">
        <v>7.9434009819800006E-3</v>
      </c>
      <c r="AQ46" s="29">
        <v>0</v>
      </c>
      <c r="AR46" s="8">
        <v>1.7562857631E-6</v>
      </c>
      <c r="AS46" s="8">
        <v>8.5745276873000004E-6</v>
      </c>
      <c r="AT46" s="29">
        <v>2.1749120986600001E-3</v>
      </c>
      <c r="AU46" s="29">
        <v>0</v>
      </c>
      <c r="AV46" s="29">
        <v>0</v>
      </c>
      <c r="AW46" s="29">
        <v>0</v>
      </c>
      <c r="AX46" s="8">
        <v>1.0920407634599999E-6</v>
      </c>
      <c r="AY46" s="8">
        <v>6.6949799655000003E-7</v>
      </c>
      <c r="AZ46" s="29">
        <v>0</v>
      </c>
      <c r="BA46" s="8">
        <v>1.1514065488300001E-6</v>
      </c>
      <c r="BB46" s="8">
        <v>4.6061090075300004E-6</v>
      </c>
      <c r="BC46" s="29">
        <v>0</v>
      </c>
      <c r="BD46" s="29">
        <v>2.8507388173299999</v>
      </c>
      <c r="BE46" s="29">
        <v>1.1182453964700001E-2</v>
      </c>
      <c r="BF46" s="29">
        <v>0.27883982649599998</v>
      </c>
      <c r="BG46" s="29">
        <v>1.7756143454799998E-2</v>
      </c>
      <c r="BH46" s="29">
        <v>4.1256183137900002E-4</v>
      </c>
      <c r="BI46" s="29">
        <v>6.3489806379099997E-2</v>
      </c>
      <c r="BJ46" s="29">
        <v>1.0666247237299999E-3</v>
      </c>
      <c r="BK46" s="29">
        <v>2.13276712466E-3</v>
      </c>
      <c r="BL46" s="29">
        <v>4.5954023947799997E-3</v>
      </c>
      <c r="BM46" s="29">
        <v>3.1211338031200001E-3</v>
      </c>
      <c r="BN46" s="29">
        <v>2.1382814843600001E-4</v>
      </c>
      <c r="BO46" s="29">
        <v>0</v>
      </c>
      <c r="BP46" s="29">
        <v>1.5992590947799999E-2</v>
      </c>
      <c r="BQ46" s="29">
        <v>1.5992590947799999E-2</v>
      </c>
      <c r="BR46" s="29">
        <v>5.8784110703299995E-4</v>
      </c>
      <c r="BS46" s="8">
        <v>4.9107070315099997E-9</v>
      </c>
      <c r="BT46" s="8">
        <v>9.4833927659200007E-9</v>
      </c>
      <c r="BU46" s="29">
        <v>0.118153805453</v>
      </c>
      <c r="BV46" s="29">
        <v>1.6990317179E-3</v>
      </c>
      <c r="BW46" s="29">
        <v>1.37002566487E-3</v>
      </c>
      <c r="BX46" s="29">
        <v>0</v>
      </c>
      <c r="BY46" s="8">
        <v>6.0976929733199996E-6</v>
      </c>
      <c r="BZ46" s="8">
        <v>4.4707324856599998E-5</v>
      </c>
      <c r="CA46" s="8">
        <v>1.6257172462099999E-7</v>
      </c>
      <c r="CB46" s="8">
        <v>3.30081813522E-7</v>
      </c>
      <c r="CC46" s="29">
        <v>0</v>
      </c>
      <c r="CD46" s="29">
        <v>3.2817773357000002E-4</v>
      </c>
      <c r="CE46" s="29">
        <v>6.77378739177E-3</v>
      </c>
      <c r="CF46" s="29">
        <v>0</v>
      </c>
      <c r="CG46" s="29">
        <v>1.7271923036600001E-4</v>
      </c>
      <c r="CH46" s="29">
        <v>1.6594215623100001E-4</v>
      </c>
      <c r="CI46" s="29">
        <v>13.292295710399999</v>
      </c>
      <c r="CJ46" s="29">
        <v>1.35876876271</v>
      </c>
      <c r="CK46" s="29">
        <v>14.7692182785</v>
      </c>
      <c r="CL46" s="29">
        <v>0</v>
      </c>
      <c r="CM46" s="29">
        <v>4.2011242701299996E-3</v>
      </c>
      <c r="CN46" s="8">
        <v>3.0922958362399997E-5</v>
      </c>
      <c r="CO46" s="8">
        <v>1.6934285051E-6</v>
      </c>
      <c r="CP46" s="8">
        <v>1.78352792738E-5</v>
      </c>
      <c r="CQ46" s="8">
        <v>1.6394198270500001E-6</v>
      </c>
      <c r="CR46" s="29">
        <v>0</v>
      </c>
      <c r="CS46" s="8">
        <v>3.3029993198699999E-5</v>
      </c>
      <c r="CT46" s="29">
        <v>0</v>
      </c>
      <c r="CU46" s="29">
        <v>7.6730605016600006E-2</v>
      </c>
      <c r="CV46" s="29">
        <v>2.1078696186599999E-4</v>
      </c>
      <c r="CW46" s="8">
        <v>7.4118877075800006E-5</v>
      </c>
      <c r="CX46" s="29">
        <v>0.27883982649599998</v>
      </c>
      <c r="CY46" s="8">
        <v>9.4732987207700001E-5</v>
      </c>
      <c r="CZ46" s="29">
        <v>0</v>
      </c>
      <c r="DA46" s="8">
        <v>2.5398698721899998E-9</v>
      </c>
      <c r="DB46" s="8">
        <v>1.3740755193300001E-5</v>
      </c>
      <c r="DC46" s="29">
        <v>0.37273813678099998</v>
      </c>
      <c r="DD46" s="29">
        <v>0.36155568281599998</v>
      </c>
      <c r="DE46" s="29">
        <v>1.1182453964700001E-2</v>
      </c>
      <c r="DF46" s="29">
        <v>0</v>
      </c>
      <c r="DG46" s="29">
        <v>0</v>
      </c>
      <c r="DH46" s="29">
        <v>1.47914350436E-3</v>
      </c>
      <c r="DI46" s="29">
        <v>0</v>
      </c>
      <c r="DJ46" s="29">
        <v>1.5872894172599999E-2</v>
      </c>
      <c r="DK46" s="29">
        <v>0</v>
      </c>
      <c r="DL46" s="29">
        <v>4.1256183137900002E-4</v>
      </c>
      <c r="DM46" s="29">
        <v>6.3489806379099997E-2</v>
      </c>
      <c r="DN46" s="29">
        <v>5.1968216423299999E-3</v>
      </c>
      <c r="DO46" s="29">
        <v>0</v>
      </c>
      <c r="DP46" s="29">
        <v>1.0666247237299999E-3</v>
      </c>
      <c r="DQ46" s="8">
        <v>1.44612719567E-6</v>
      </c>
      <c r="DR46" s="29">
        <v>7.0377026075200003E-3</v>
      </c>
      <c r="DS46" s="29">
        <v>3.6285090190499997E-2</v>
      </c>
      <c r="DT46" s="29">
        <v>2.2450067293600001E-4</v>
      </c>
      <c r="DU46" s="29">
        <v>0</v>
      </c>
      <c r="DV46" s="29">
        <v>0</v>
      </c>
      <c r="DW46" s="29">
        <v>1.52285222452E-2</v>
      </c>
      <c r="DX46" s="29">
        <v>3.4211126505699998E-4</v>
      </c>
      <c r="DY46" s="29">
        <v>1.43918653268E-2</v>
      </c>
      <c r="DZ46" s="29">
        <v>0.16501217943400001</v>
      </c>
      <c r="EA46" s="29">
        <v>5.1316192736699997E-4</v>
      </c>
      <c r="EB46" s="29">
        <v>1.5954746321399999E-2</v>
      </c>
      <c r="ED46" s="37">
        <f t="shared" si="0"/>
        <v>8.0000040100294337E-3</v>
      </c>
      <c r="EE46" s="55">
        <f t="shared" si="1"/>
        <v>1.5584739688551213E-5</v>
      </c>
      <c r="EF46" s="55">
        <f t="shared" si="2"/>
        <v>5.0667246952432937E-5</v>
      </c>
      <c r="EG46" s="55">
        <f t="shared" si="3"/>
        <v>-6.9885166511520441E-7</v>
      </c>
      <c r="EH46" s="55">
        <f t="shared" si="4"/>
        <v>-2.8193848892028465E-5</v>
      </c>
      <c r="EI46" s="55">
        <f t="shared" si="5"/>
        <v>-2.9381012068156653E-5</v>
      </c>
      <c r="EJ46" s="55">
        <f t="shared" si="6"/>
        <v>-1.7800829429857797E-4</v>
      </c>
      <c r="EK46" s="55">
        <f t="shared" si="7"/>
        <v>-8.2936584091777796E-6</v>
      </c>
      <c r="EL46" s="55">
        <f t="shared" si="8"/>
        <v>7.3485509984024254E-5</v>
      </c>
      <c r="EM46" s="55">
        <f t="shared" si="9"/>
        <v>-2.4793096564025043E-4</v>
      </c>
      <c r="EN46" s="55">
        <f t="shared" si="10"/>
        <v>3.0342229320900131E-5</v>
      </c>
      <c r="EO46" s="55">
        <f t="shared" si="11"/>
        <v>1.8161367245081931E-5</v>
      </c>
      <c r="EP46" s="55">
        <f t="shared" si="12"/>
        <v>0</v>
      </c>
      <c r="EQ46" s="55">
        <f t="shared" si="13"/>
        <v>0</v>
      </c>
      <c r="ER46" s="55">
        <f t="shared" si="14"/>
        <v>-5.9038688759116882E-7</v>
      </c>
      <c r="ES46" s="55">
        <f t="shared" si="15"/>
        <v>0</v>
      </c>
      <c r="ET46" s="55">
        <f t="shared" si="16"/>
        <v>1.5641775998766098E-5</v>
      </c>
      <c r="EU46" s="55">
        <f t="shared" si="17"/>
        <v>-2.4032563847010331E-5</v>
      </c>
      <c r="EV46" s="55">
        <f t="shared" si="18"/>
        <v>2.2302983324602168E-5</v>
      </c>
      <c r="EW46" s="55">
        <f t="shared" si="19"/>
        <v>8.3026840522143315E-5</v>
      </c>
      <c r="EX46" s="55">
        <f t="shared" si="20"/>
        <v>3.8868871903202355E-5</v>
      </c>
      <c r="EY46" s="55">
        <f t="shared" si="21"/>
        <v>0</v>
      </c>
      <c r="EZ46" s="55">
        <f t="shared" si="22"/>
        <v>1.1986240217832212E-5</v>
      </c>
      <c r="FA46" s="55">
        <f t="shared" si="23"/>
        <v>-3.0157246725040906E-5</v>
      </c>
      <c r="FB46" s="55">
        <f t="shared" si="24"/>
        <v>4.4622144076423271E-5</v>
      </c>
      <c r="FC46" s="55">
        <f t="shared" si="25"/>
        <v>3.7859594556958616E-5</v>
      </c>
      <c r="FD46" s="55">
        <f t="shared" si="26"/>
        <v>9.5677956015374611E-5</v>
      </c>
      <c r="FE46" s="55">
        <f t="shared" si="27"/>
        <v>4.0927583468418881E-5</v>
      </c>
      <c r="FF46" s="55">
        <f t="shared" si="28"/>
        <v>-6.8439783589915E-5</v>
      </c>
      <c r="FG46" s="55">
        <f t="shared" si="29"/>
        <v>-1.6946596314672887E-4</v>
      </c>
      <c r="FH46" s="55">
        <f t="shared" si="30"/>
        <v>5.4292958744208401E-5</v>
      </c>
      <c r="FI46" s="55">
        <f t="shared" si="31"/>
        <v>-3.2975312029674383E-6</v>
      </c>
      <c r="FJ46" s="55">
        <f t="shared" si="32"/>
        <v>-3.7147128169050501E-6</v>
      </c>
      <c r="FK46" s="55">
        <f t="shared" si="33"/>
        <v>8.5816627675666549E-5</v>
      </c>
      <c r="FL46" s="55">
        <f t="shared" si="34"/>
        <v>-2.314595991138178E-4</v>
      </c>
      <c r="FM46" s="55">
        <f t="shared" si="35"/>
        <v>1.2157483906482666E-6</v>
      </c>
      <c r="FN46" s="55"/>
    </row>
    <row r="47" spans="1:170" x14ac:dyDescent="0.3">
      <c r="A47" s="27" t="s">
        <v>46</v>
      </c>
      <c r="B47" s="27">
        <v>859.66933483000003</v>
      </c>
      <c r="C47" s="27">
        <v>1.9668835491000001</v>
      </c>
      <c r="D47" s="27">
        <v>6305.1829846000001</v>
      </c>
      <c r="E47" s="27">
        <v>197.04805986</v>
      </c>
      <c r="F47" s="27">
        <v>184.81554659</v>
      </c>
      <c r="G47" s="27">
        <v>1146.8692908</v>
      </c>
      <c r="H47" s="27">
        <v>236.23394325000001</v>
      </c>
      <c r="I47" s="29">
        <v>1.1501098483000001</v>
      </c>
      <c r="J47" s="29">
        <v>5.1881478699999997E-2</v>
      </c>
      <c r="K47" s="29">
        <v>3.7115549800000001E-2</v>
      </c>
      <c r="L47" s="29">
        <v>0.3036520378</v>
      </c>
      <c r="M47" s="29">
        <v>7.8915100000000006E-5</v>
      </c>
      <c r="O47" s="29">
        <v>2.6794367000000001E-3</v>
      </c>
      <c r="Q47" s="29">
        <v>1.73145008E-2</v>
      </c>
      <c r="R47" s="29">
        <v>2.5519233711</v>
      </c>
      <c r="S47" s="29">
        <v>1.1954499999999999E-4</v>
      </c>
      <c r="T47" s="29">
        <v>1.28588551E-2</v>
      </c>
      <c r="U47" s="29">
        <v>8.3499496999999995E-3</v>
      </c>
      <c r="W47" s="29">
        <v>4.8087486899999997E-2</v>
      </c>
      <c r="X47" s="29">
        <v>1.3507208747999999</v>
      </c>
      <c r="Y47" s="29">
        <v>4.7434516000000003E-2</v>
      </c>
      <c r="Z47" s="29">
        <v>7.1151769399999995E-2</v>
      </c>
      <c r="AA47" s="29">
        <v>4.5303317999999997E-3</v>
      </c>
      <c r="AB47" s="29">
        <v>4.2834360000000002E-4</v>
      </c>
      <c r="AC47" s="29">
        <v>3.5145093E-3</v>
      </c>
      <c r="AD47" s="29">
        <v>2.4024849999999999E-4</v>
      </c>
      <c r="AE47" s="29">
        <v>4.8392664999999998E-3</v>
      </c>
      <c r="AF47" s="29">
        <v>197.04805986</v>
      </c>
      <c r="AG47" s="29">
        <v>184.81554659</v>
      </c>
      <c r="AH47" s="29">
        <v>2.9646582099999999E-2</v>
      </c>
      <c r="AI47" s="29">
        <v>8.1528086299999997E-2</v>
      </c>
      <c r="AJ47" s="29">
        <v>3.1128903499999999E-2</v>
      </c>
      <c r="AK47" s="27"/>
      <c r="AL47" s="29" t="s">
        <v>46</v>
      </c>
      <c r="AM47" s="29">
        <v>0</v>
      </c>
      <c r="AN47" s="29">
        <v>5.1880235264199999E-2</v>
      </c>
      <c r="AO47" s="29">
        <v>1.1501077550300001</v>
      </c>
      <c r="AP47" s="29">
        <v>1.1501077550300001</v>
      </c>
      <c r="AQ47" s="29">
        <v>0</v>
      </c>
      <c r="AR47" s="29">
        <v>6.3096395833199996E-3</v>
      </c>
      <c r="AS47" s="29">
        <v>3.0805920394599999E-2</v>
      </c>
      <c r="AT47" s="29">
        <v>0.30365130715100003</v>
      </c>
      <c r="AU47" s="8">
        <v>4.8137037459300002E-5</v>
      </c>
      <c r="AV47" s="8">
        <v>3.0777696581399997E-5</v>
      </c>
      <c r="AW47" s="29">
        <v>0</v>
      </c>
      <c r="AX47" s="29">
        <v>1.6612572243300001E-3</v>
      </c>
      <c r="AY47" s="29">
        <v>1.0181995532699999E-3</v>
      </c>
      <c r="AZ47" s="29">
        <v>0</v>
      </c>
      <c r="BA47" s="29">
        <v>3.4628994148400002E-3</v>
      </c>
      <c r="BB47" s="29">
        <v>1.38516636491E-2</v>
      </c>
      <c r="BC47" s="29">
        <v>0</v>
      </c>
      <c r="BD47" s="29">
        <v>859.66887958300003</v>
      </c>
      <c r="BE47" s="29">
        <v>12.2325177598</v>
      </c>
      <c r="BF47" s="29">
        <v>39.944915732699997</v>
      </c>
      <c r="BG47" s="29">
        <v>69.739411962099993</v>
      </c>
      <c r="BH47" s="29">
        <v>5.8108834400899999E-2</v>
      </c>
      <c r="BI47" s="29">
        <v>24.005300924899998</v>
      </c>
      <c r="BJ47" s="29">
        <v>51.067704624400001</v>
      </c>
      <c r="BK47" s="29">
        <v>3.5740808290200001</v>
      </c>
      <c r="BL47" s="29">
        <v>7.6999279104399996</v>
      </c>
      <c r="BM47" s="29">
        <v>5.22916682435</v>
      </c>
      <c r="BN47" s="29">
        <v>2.9646002193900001E-2</v>
      </c>
      <c r="BO47" s="29">
        <v>0</v>
      </c>
      <c r="BP47" s="29">
        <v>2.5519251718599998</v>
      </c>
      <c r="BQ47" s="29">
        <v>2.5519251718599998</v>
      </c>
      <c r="BR47" s="29">
        <v>8.1528885946700005E-2</v>
      </c>
      <c r="BS47" s="8">
        <v>3.4668412290099997E-5</v>
      </c>
      <c r="BT47" s="8">
        <v>6.6945067515599994E-5</v>
      </c>
      <c r="BU47" s="29">
        <v>50.441360042299998</v>
      </c>
      <c r="BV47" s="29">
        <v>2.8463997160400001</v>
      </c>
      <c r="BW47" s="29">
        <v>2.2956845689000001</v>
      </c>
      <c r="BX47" s="29">
        <v>0</v>
      </c>
      <c r="BY47" s="29">
        <v>1.5430336343499999E-3</v>
      </c>
      <c r="BZ47" s="29">
        <v>1.13157839713E-2</v>
      </c>
      <c r="CA47" s="29">
        <v>2.75549348482E-3</v>
      </c>
      <c r="CB47" s="29">
        <v>5.59445811221E-3</v>
      </c>
      <c r="CC47" s="29">
        <v>0</v>
      </c>
      <c r="CD47" s="29">
        <v>4.8086163968900003E-2</v>
      </c>
      <c r="CE47" s="29">
        <v>1.96687795045</v>
      </c>
      <c r="CF47" s="29">
        <v>0</v>
      </c>
      <c r="CG47" s="29">
        <v>0.68886775318000004</v>
      </c>
      <c r="CH47" s="29">
        <v>0.66185268196500002</v>
      </c>
      <c r="CI47" s="29">
        <v>5674.6633307299999</v>
      </c>
      <c r="CJ47" s="29">
        <v>580.07659118699996</v>
      </c>
      <c r="CK47" s="29">
        <v>6305.18128196</v>
      </c>
      <c r="CL47" s="29">
        <v>0</v>
      </c>
      <c r="CM47" s="29">
        <v>7.0385799121900003</v>
      </c>
      <c r="CN47" s="29">
        <v>4.5304259300499999E-3</v>
      </c>
      <c r="CO47" s="29">
        <v>4.2834071355299998E-4</v>
      </c>
      <c r="CP47" s="29">
        <v>3.5144933477800002E-3</v>
      </c>
      <c r="CQ47" s="29">
        <v>2.40250559049E-4</v>
      </c>
      <c r="CR47" s="29">
        <v>0</v>
      </c>
      <c r="CS47" s="29">
        <v>4.8393119149900002E-3</v>
      </c>
      <c r="CT47" s="29">
        <v>1.0331197941300001</v>
      </c>
      <c r="CU47" s="29">
        <v>128.55782724400001</v>
      </c>
      <c r="CV47" s="29">
        <v>0.37662151878900002</v>
      </c>
      <c r="CW47" s="29">
        <v>1.04401754185E-2</v>
      </c>
      <c r="CX47" s="29">
        <v>39.944915732699997</v>
      </c>
      <c r="CY47" s="29">
        <v>0.71843600611900005</v>
      </c>
      <c r="CZ47" s="29">
        <v>49.538461644599998</v>
      </c>
      <c r="DA47" s="8">
        <v>1.79315054492E-5</v>
      </c>
      <c r="DB47" s="29">
        <v>1.93523252201E-3</v>
      </c>
      <c r="DC47" s="29">
        <v>197.047341733</v>
      </c>
      <c r="DD47" s="29">
        <v>184.814830814</v>
      </c>
      <c r="DE47" s="29">
        <v>12.232510919099999</v>
      </c>
      <c r="DF47" s="29">
        <v>0.42593802877699999</v>
      </c>
      <c r="DG47" s="29">
        <v>0</v>
      </c>
      <c r="DH47" s="29">
        <v>9.36626876471</v>
      </c>
      <c r="DI47" s="29">
        <v>0</v>
      </c>
      <c r="DJ47" s="29">
        <v>8.2606780408200002</v>
      </c>
      <c r="DK47" s="29">
        <v>0</v>
      </c>
      <c r="DL47" s="29">
        <v>5.8108834400899999E-2</v>
      </c>
      <c r="DM47" s="29">
        <v>24.005300924899998</v>
      </c>
      <c r="DN47" s="29">
        <v>8.7074778150299998</v>
      </c>
      <c r="DO47" s="29">
        <v>0</v>
      </c>
      <c r="DP47" s="29">
        <v>51.0677080416</v>
      </c>
      <c r="DQ47" s="29">
        <v>6.8980742120200002E-3</v>
      </c>
      <c r="DR47" s="29">
        <v>1146.8695470800001</v>
      </c>
      <c r="DS47" s="29">
        <v>60.791227387100001</v>
      </c>
      <c r="DT47" s="29">
        <v>3.1127983410000001E-2</v>
      </c>
      <c r="DU47" s="29">
        <v>0</v>
      </c>
      <c r="DV47" s="29">
        <v>0</v>
      </c>
      <c r="DW47" s="29">
        <v>25.516175257800001</v>
      </c>
      <c r="DX47" s="29">
        <v>4.7431972362400002E-2</v>
      </c>
      <c r="DY47" s="29">
        <v>24.113492876199999</v>
      </c>
      <c r="DZ47" s="29">
        <v>236.233793432</v>
      </c>
      <c r="EA47" s="29">
        <v>7.1152661376000001E-2</v>
      </c>
      <c r="EB47" s="29">
        <v>26.7314793657</v>
      </c>
      <c r="ED47" s="37">
        <f t="shared" si="0"/>
        <v>7.9999856921829891E-3</v>
      </c>
      <c r="EE47" s="55">
        <f t="shared" si="1"/>
        <v>-5.2956058980608214E-7</v>
      </c>
      <c r="EF47" s="55">
        <f t="shared" si="2"/>
        <v>-2.8464572814242836E-6</v>
      </c>
      <c r="EG47" s="55">
        <f t="shared" si="3"/>
        <v>-2.7003815816836791E-7</v>
      </c>
      <c r="EH47" s="55">
        <f t="shared" si="4"/>
        <v>-3.6444256315397257E-6</v>
      </c>
      <c r="EI47" s="55">
        <f t="shared" si="5"/>
        <v>-3.8729209376558939E-6</v>
      </c>
      <c r="EJ47" s="55">
        <f t="shared" si="6"/>
        <v>2.2346051296897167E-7</v>
      </c>
      <c r="EK47" s="55">
        <f t="shared" si="7"/>
        <v>-6.3419336760039037E-7</v>
      </c>
      <c r="EL47" s="55">
        <f t="shared" si="8"/>
        <v>-1.8200609299166059E-6</v>
      </c>
      <c r="EM47" s="55">
        <f t="shared" si="9"/>
        <v>-2.3966853512181203E-5</v>
      </c>
      <c r="EN47" s="55">
        <f t="shared" si="10"/>
        <v>2.7422253084485305E-7</v>
      </c>
      <c r="EO47" s="55">
        <f t="shared" si="11"/>
        <v>-2.4062048299193695E-6</v>
      </c>
      <c r="EP47" s="55">
        <f t="shared" si="12"/>
        <v>-4.6373799185945833E-6</v>
      </c>
      <c r="EQ47" s="55">
        <f t="shared" si="13"/>
        <v>0</v>
      </c>
      <c r="ER47" s="55">
        <f t="shared" si="14"/>
        <v>7.4932167645877078E-6</v>
      </c>
      <c r="ES47" s="55">
        <f t="shared" si="15"/>
        <v>0</v>
      </c>
      <c r="ET47" s="55">
        <f t="shared" si="16"/>
        <v>3.5960574734207716E-6</v>
      </c>
      <c r="EU47" s="55">
        <f t="shared" si="17"/>
        <v>7.0564814765788321E-7</v>
      </c>
      <c r="EV47" s="55">
        <f t="shared" si="18"/>
        <v>-1.2334351090648798E-7</v>
      </c>
      <c r="EW47" s="55">
        <f t="shared" si="19"/>
        <v>-2.9158389069784437E-6</v>
      </c>
      <c r="EX47" s="55">
        <f t="shared" si="20"/>
        <v>2.2719059015413356E-7</v>
      </c>
      <c r="EY47" s="55">
        <f t="shared" si="21"/>
        <v>0</v>
      </c>
      <c r="EZ47" s="55">
        <f t="shared" si="22"/>
        <v>-2.7510921973212178E-5</v>
      </c>
      <c r="FA47" s="55">
        <f t="shared" si="23"/>
        <v>-3.2549656125437608E-7</v>
      </c>
      <c r="FB47" s="55">
        <f t="shared" si="24"/>
        <v>-5.3624192138932294E-5</v>
      </c>
      <c r="FC47" s="55">
        <f t="shared" si="25"/>
        <v>1.2536244812007455E-5</v>
      </c>
      <c r="FD47" s="55">
        <f t="shared" si="26"/>
        <v>2.0777738619552068E-5</v>
      </c>
      <c r="FE47" s="55">
        <f t="shared" si="27"/>
        <v>-6.7386252532698022E-6</v>
      </c>
      <c r="FF47" s="55">
        <f t="shared" si="28"/>
        <v>-4.5389608158981598E-6</v>
      </c>
      <c r="FG47" s="55">
        <f t="shared" si="29"/>
        <v>8.5704967981684308E-6</v>
      </c>
      <c r="FH47" s="55">
        <f t="shared" si="30"/>
        <v>9.3846846418624445E-6</v>
      </c>
      <c r="FI47" s="55">
        <f t="shared" si="31"/>
        <v>-5.076005274900071E-7</v>
      </c>
      <c r="FJ47" s="55">
        <f t="shared" si="32"/>
        <v>-5.6549084225477105E-7</v>
      </c>
      <c r="FK47" s="55">
        <f t="shared" si="33"/>
        <v>-1.9560639335812945E-5</v>
      </c>
      <c r="FL47" s="55">
        <f t="shared" si="34"/>
        <v>9.8082358644638073E-6</v>
      </c>
      <c r="FM47" s="55">
        <f t="shared" si="35"/>
        <v>-2.9557417594182637E-5</v>
      </c>
      <c r="FN47" s="55"/>
    </row>
    <row r="48" spans="1:170" x14ac:dyDescent="0.3">
      <c r="A48" s="27" t="s">
        <v>47</v>
      </c>
      <c r="B48" s="27">
        <v>2002.7185796000001</v>
      </c>
      <c r="C48" s="27">
        <v>8.5805835647999995</v>
      </c>
      <c r="D48" s="27">
        <v>18308.725434</v>
      </c>
      <c r="E48" s="27">
        <v>1138.9879475</v>
      </c>
      <c r="F48" s="27">
        <v>952.23448265000002</v>
      </c>
      <c r="G48" s="27">
        <v>11316.18859</v>
      </c>
      <c r="H48" s="27">
        <v>690.20772989</v>
      </c>
      <c r="I48" s="29">
        <v>13.874844509000001</v>
      </c>
      <c r="J48" s="29">
        <v>0.64883797009999999</v>
      </c>
      <c r="K48" s="29">
        <v>0.21100413079999999</v>
      </c>
      <c r="L48" s="29">
        <v>3.7757544754999999</v>
      </c>
      <c r="M48" s="29">
        <v>4.6326059999999999E-4</v>
      </c>
      <c r="O48" s="29">
        <v>1.5737641899999998E-2</v>
      </c>
      <c r="Q48" s="29">
        <v>9.3489029400000007E-2</v>
      </c>
      <c r="R48" s="29">
        <v>28.427737012000001</v>
      </c>
      <c r="S48" s="29">
        <v>6.7619800000000003E-4</v>
      </c>
      <c r="T48" s="29">
        <v>5.3317597000000001E-2</v>
      </c>
      <c r="U48" s="29">
        <v>4.9059150199999998E-2</v>
      </c>
      <c r="W48" s="29">
        <v>0.29591333050000002</v>
      </c>
      <c r="X48" s="29">
        <v>7.5774773219</v>
      </c>
      <c r="Y48" s="29">
        <v>0.59322259909999997</v>
      </c>
      <c r="Z48" s="29">
        <v>0.88983494949999997</v>
      </c>
      <c r="AA48" s="29">
        <v>2.78784342E-2</v>
      </c>
      <c r="AB48" s="29">
        <v>1.7776431E-3</v>
      </c>
      <c r="AC48" s="29">
        <v>1.7336031700000001E-2</v>
      </c>
      <c r="AD48" s="29">
        <v>1.4784196999999999E-3</v>
      </c>
      <c r="AE48" s="29">
        <v>2.9779481399999998E-2</v>
      </c>
      <c r="AF48" s="29">
        <v>1138.9879475</v>
      </c>
      <c r="AG48" s="29">
        <v>952.23448265000002</v>
      </c>
      <c r="AH48" s="29">
        <v>0.37076411440000001</v>
      </c>
      <c r="AI48" s="29">
        <v>1.0196029848999999</v>
      </c>
      <c r="AJ48" s="29">
        <v>0.38930300200000001</v>
      </c>
      <c r="AK48" s="27"/>
      <c r="AL48" s="29" t="s">
        <v>47</v>
      </c>
      <c r="AM48" s="29">
        <v>0</v>
      </c>
      <c r="AN48" s="29">
        <v>0.64882977412800003</v>
      </c>
      <c r="AO48" s="29">
        <v>13.874842599000001</v>
      </c>
      <c r="AP48" s="29">
        <v>13.874842599000001</v>
      </c>
      <c r="AQ48" s="29">
        <v>0</v>
      </c>
      <c r="AR48" s="29">
        <v>3.5870706797600002E-2</v>
      </c>
      <c r="AS48" s="29">
        <v>0.175133984567</v>
      </c>
      <c r="AT48" s="29">
        <v>3.7757468314899998</v>
      </c>
      <c r="AU48" s="29">
        <v>2.82594658514E-4</v>
      </c>
      <c r="AV48" s="29">
        <v>1.8066691436700001E-4</v>
      </c>
      <c r="AW48" s="29">
        <v>0</v>
      </c>
      <c r="AX48" s="29">
        <v>9.7572895752799996E-3</v>
      </c>
      <c r="AY48" s="29">
        <v>5.9803131981900001E-3</v>
      </c>
      <c r="AZ48" s="29">
        <v>0</v>
      </c>
      <c r="BA48" s="29">
        <v>1.8697753908299999E-2</v>
      </c>
      <c r="BB48" s="29">
        <v>7.4791232164300003E-2</v>
      </c>
      <c r="BC48" s="29">
        <v>0</v>
      </c>
      <c r="BD48" s="29">
        <v>2002.72285025</v>
      </c>
      <c r="BE48" s="29">
        <v>186.75347732700001</v>
      </c>
      <c r="BF48" s="29">
        <v>211.74527431499999</v>
      </c>
      <c r="BG48" s="29">
        <v>355.81277149599998</v>
      </c>
      <c r="BH48" s="29">
        <v>0.308233402007</v>
      </c>
      <c r="BI48" s="29">
        <v>124.172295092</v>
      </c>
      <c r="BJ48" s="29">
        <v>260.19617518400003</v>
      </c>
      <c r="BK48" s="29">
        <v>9.91089308952</v>
      </c>
      <c r="BL48" s="29">
        <v>21.351815219799999</v>
      </c>
      <c r="BM48" s="29">
        <v>14.500419577100001</v>
      </c>
      <c r="BN48" s="29">
        <v>0.37076556443100001</v>
      </c>
      <c r="BO48" s="29">
        <v>0</v>
      </c>
      <c r="BP48" s="29">
        <v>28.427812358899999</v>
      </c>
      <c r="BQ48" s="29">
        <v>28.427812358899999</v>
      </c>
      <c r="BR48" s="29">
        <v>1.01958379064</v>
      </c>
      <c r="BS48" s="29">
        <v>1.9609672054900001E-4</v>
      </c>
      <c r="BT48" s="29">
        <v>3.7867594558199999E-4</v>
      </c>
      <c r="BU48" s="29">
        <v>146.46956441399999</v>
      </c>
      <c r="BV48" s="29">
        <v>7.8930412948299997</v>
      </c>
      <c r="BW48" s="29">
        <v>6.3658921129300001</v>
      </c>
      <c r="BX48" s="29">
        <v>0</v>
      </c>
      <c r="BY48" s="29">
        <v>6.39813655944E-3</v>
      </c>
      <c r="BZ48" s="29">
        <v>4.6919478081599998E-2</v>
      </c>
      <c r="CA48" s="29">
        <v>1.6189526399800001E-2</v>
      </c>
      <c r="CB48" s="29">
        <v>3.2869508172600002E-2</v>
      </c>
      <c r="CC48" s="29">
        <v>0</v>
      </c>
      <c r="CD48" s="29">
        <v>0.29591488603499999</v>
      </c>
      <c r="CE48" s="29">
        <v>8.5805687734399996</v>
      </c>
      <c r="CF48" s="29">
        <v>0</v>
      </c>
      <c r="CG48" s="29">
        <v>3.8645085323199999</v>
      </c>
      <c r="CH48" s="29">
        <v>3.7129664223800001</v>
      </c>
      <c r="CI48" s="29">
        <v>16477.850395199999</v>
      </c>
      <c r="CJ48" s="29">
        <v>1684.40269371</v>
      </c>
      <c r="CK48" s="29">
        <v>18308.722653299999</v>
      </c>
      <c r="CL48" s="29">
        <v>0</v>
      </c>
      <c r="CM48" s="29">
        <v>19.517958520299999</v>
      </c>
      <c r="CN48" s="29">
        <v>2.7877923377899998E-2</v>
      </c>
      <c r="CO48" s="29">
        <v>1.77760821721E-3</v>
      </c>
      <c r="CP48" s="29">
        <v>1.7335642754499999E-2</v>
      </c>
      <c r="CQ48" s="29">
        <v>1.47838958902E-3</v>
      </c>
      <c r="CR48" s="29">
        <v>0</v>
      </c>
      <c r="CS48" s="29">
        <v>2.97793059296E-2</v>
      </c>
      <c r="CT48" s="29">
        <v>5.2632191059200002</v>
      </c>
      <c r="CU48" s="29">
        <v>356.48971690399998</v>
      </c>
      <c r="CV48" s="29">
        <v>1.9249284310799999</v>
      </c>
      <c r="CW48" s="29">
        <v>5.5379379117799998E-2</v>
      </c>
      <c r="CX48" s="29">
        <v>211.74527431499999</v>
      </c>
      <c r="CY48" s="29">
        <v>3.6628697419899998</v>
      </c>
      <c r="CZ48" s="29">
        <v>252.37367667199999</v>
      </c>
      <c r="DA48" s="29">
        <v>1.01428960673E-4</v>
      </c>
      <c r="DB48" s="29">
        <v>1.0265513581E-2</v>
      </c>
      <c r="DC48" s="29">
        <v>1138.9845274300001</v>
      </c>
      <c r="DD48" s="29">
        <v>952.23105010500001</v>
      </c>
      <c r="DE48" s="29">
        <v>186.75347732700001</v>
      </c>
      <c r="DF48" s="29">
        <v>2.1699311725600001</v>
      </c>
      <c r="DG48" s="29">
        <v>0</v>
      </c>
      <c r="DH48" s="29">
        <v>47.7602162142</v>
      </c>
      <c r="DI48" s="29">
        <v>0</v>
      </c>
      <c r="DJ48" s="29">
        <v>42.553400816500002</v>
      </c>
      <c r="DK48" s="29">
        <v>0</v>
      </c>
      <c r="DL48" s="29">
        <v>0.308233402007</v>
      </c>
      <c r="DM48" s="29">
        <v>124.172295092</v>
      </c>
      <c r="DN48" s="29">
        <v>24.145693845699999</v>
      </c>
      <c r="DO48" s="29">
        <v>0</v>
      </c>
      <c r="DP48" s="29">
        <v>260.19617518400003</v>
      </c>
      <c r="DQ48" s="29">
        <v>3.5185064390900002E-2</v>
      </c>
      <c r="DR48" s="29">
        <v>11316.1793758</v>
      </c>
      <c r="DS48" s="29">
        <v>168.573668099</v>
      </c>
      <c r="DT48" s="29">
        <v>0.38930446604399999</v>
      </c>
      <c r="DU48" s="29">
        <v>0</v>
      </c>
      <c r="DV48" s="29">
        <v>0</v>
      </c>
      <c r="DW48" s="29">
        <v>70.756291642700006</v>
      </c>
      <c r="DX48" s="29">
        <v>0.59322413730900003</v>
      </c>
      <c r="DY48" s="29">
        <v>66.866864456200005</v>
      </c>
      <c r="DZ48" s="29">
        <v>690.20775350600002</v>
      </c>
      <c r="EA48" s="29">
        <v>0.88983691125499997</v>
      </c>
      <c r="EB48" s="29">
        <v>74.126478183800003</v>
      </c>
      <c r="ED48" s="37">
        <f t="shared" si="0"/>
        <v>7.9999881579723448E-3</v>
      </c>
      <c r="EE48" s="55">
        <f t="shared" si="1"/>
        <v>2.1324264144521089E-6</v>
      </c>
      <c r="EF48" s="55">
        <f t="shared" si="2"/>
        <v>-1.7238174872640514E-6</v>
      </c>
      <c r="EG48" s="55">
        <f t="shared" si="3"/>
        <v>-1.5187840413080811E-7</v>
      </c>
      <c r="EH48" s="55">
        <f t="shared" si="4"/>
        <v>-3.0027271205583787E-6</v>
      </c>
      <c r="EI48" s="55">
        <f t="shared" si="5"/>
        <v>-3.6047266325171742E-6</v>
      </c>
      <c r="EJ48" s="55">
        <f t="shared" si="6"/>
        <v>-8.1424942029934281E-7</v>
      </c>
      <c r="EK48" s="55">
        <f t="shared" si="7"/>
        <v>3.4215786057748289E-8</v>
      </c>
      <c r="EL48" s="55">
        <f t="shared" si="8"/>
        <v>-1.3765920033910412E-7</v>
      </c>
      <c r="EM48" s="55">
        <f t="shared" si="9"/>
        <v>-1.2631769991367729E-5</v>
      </c>
      <c r="EN48" s="55">
        <f t="shared" si="10"/>
        <v>2.6566522553995112E-6</v>
      </c>
      <c r="EO48" s="55">
        <f t="shared" si="11"/>
        <v>-2.0244986928269322E-6</v>
      </c>
      <c r="EP48" s="55">
        <f t="shared" si="12"/>
        <v>2.1000728315564365E-6</v>
      </c>
      <c r="EQ48" s="55">
        <f t="shared" si="13"/>
        <v>0</v>
      </c>
      <c r="ER48" s="55">
        <f t="shared" si="14"/>
        <v>-2.4861748823102429E-6</v>
      </c>
      <c r="ES48" s="55">
        <f t="shared" si="15"/>
        <v>0</v>
      </c>
      <c r="ET48" s="55">
        <f t="shared" si="16"/>
        <v>-4.6344903010753926E-7</v>
      </c>
      <c r="EU48" s="55">
        <f t="shared" si="17"/>
        <v>2.6504712621210736E-6</v>
      </c>
      <c r="EV48" s="55">
        <f t="shared" si="18"/>
        <v>5.3635237016772815E-6</v>
      </c>
      <c r="EW48" s="55">
        <f t="shared" si="19"/>
        <v>3.3086712435393229E-7</v>
      </c>
      <c r="EX48" s="55">
        <f t="shared" si="20"/>
        <v>-2.3569018118607284E-6</v>
      </c>
      <c r="EY48" s="55">
        <f t="shared" si="21"/>
        <v>0</v>
      </c>
      <c r="EZ48" s="55">
        <f t="shared" si="22"/>
        <v>5.256724992236141E-6</v>
      </c>
      <c r="FA48" s="55">
        <f t="shared" si="23"/>
        <v>-3.1239948335077233E-7</v>
      </c>
      <c r="FB48" s="55">
        <f t="shared" si="24"/>
        <v>2.5929710068299877E-6</v>
      </c>
      <c r="FC48" s="55">
        <f t="shared" si="25"/>
        <v>2.2046279493787521E-6</v>
      </c>
      <c r="FD48" s="55">
        <f t="shared" si="26"/>
        <v>-1.8323199084163858E-5</v>
      </c>
      <c r="FE48" s="55">
        <f t="shared" si="27"/>
        <v>-1.9623055944163742E-5</v>
      </c>
      <c r="FF48" s="55">
        <f t="shared" si="28"/>
        <v>-2.2435670788585404E-5</v>
      </c>
      <c r="FG48" s="55">
        <f t="shared" si="29"/>
        <v>-2.0367004038141664E-5</v>
      </c>
      <c r="FH48" s="55">
        <f t="shared" si="30"/>
        <v>-5.8923255795279023E-6</v>
      </c>
      <c r="FI48" s="55">
        <f t="shared" si="31"/>
        <v>2.4523174946185226E-7</v>
      </c>
      <c r="FJ48" s="55">
        <f t="shared" si="32"/>
        <v>2.8022405384611899E-7</v>
      </c>
      <c r="FK48" s="55">
        <f t="shared" si="33"/>
        <v>3.9109259598676539E-6</v>
      </c>
      <c r="FL48" s="55">
        <f t="shared" si="34"/>
        <v>-1.8825229313876183E-5</v>
      </c>
      <c r="FM48" s="55">
        <f t="shared" si="35"/>
        <v>3.760679965105702E-6</v>
      </c>
      <c r="FN48" s="55"/>
    </row>
    <row r="49" spans="1:170" x14ac:dyDescent="0.3">
      <c r="A49" s="27" t="s">
        <v>48</v>
      </c>
      <c r="B49" s="27">
        <v>705.54672426000002</v>
      </c>
      <c r="C49" s="27">
        <v>1.8176996891999999</v>
      </c>
      <c r="D49" s="27">
        <v>3648.3308817000002</v>
      </c>
      <c r="E49" s="27">
        <v>93.637172222999993</v>
      </c>
      <c r="F49" s="27">
        <v>90.828074017000006</v>
      </c>
      <c r="G49" s="27">
        <v>1.7465854032000001</v>
      </c>
      <c r="H49" s="27">
        <v>41.312941785</v>
      </c>
      <c r="I49" s="29">
        <v>1.9409675662999999</v>
      </c>
      <c r="J49" s="29">
        <v>9.1434397700000003E-2</v>
      </c>
      <c r="K49" s="29">
        <v>2.7403106999999999E-3</v>
      </c>
      <c r="L49" s="29">
        <v>0.53146880029999999</v>
      </c>
      <c r="O49" s="29">
        <v>4.6946089999999998E-4</v>
      </c>
      <c r="Q49" s="29">
        <v>1.5450449000000001E-3</v>
      </c>
      <c r="R49" s="29">
        <v>3.9081687450999998</v>
      </c>
      <c r="S49" s="8">
        <v>4.5442463000000003E-6</v>
      </c>
      <c r="T49" s="29">
        <v>1.3632732700000001E-2</v>
      </c>
      <c r="U49" s="29">
        <v>1.207912E-4</v>
      </c>
      <c r="W49" s="29">
        <v>8.0466375800000003E-2</v>
      </c>
      <c r="X49" s="29">
        <v>9.0884914100000005E-2</v>
      </c>
      <c r="Y49" s="29">
        <v>8.3597138299999998E-2</v>
      </c>
      <c r="Z49" s="29">
        <v>0.12539562609999999</v>
      </c>
      <c r="AA49" s="29">
        <v>7.5814167999999999E-3</v>
      </c>
      <c r="AB49" s="29">
        <v>4.5442460000000003E-4</v>
      </c>
      <c r="AC49" s="29">
        <v>4.5695216000000002E-3</v>
      </c>
      <c r="AD49" s="29">
        <v>4.0204470000000002E-4</v>
      </c>
      <c r="AE49" s="29">
        <v>8.0983294999999993E-3</v>
      </c>
      <c r="AF49" s="29">
        <v>93.637172222999993</v>
      </c>
      <c r="AG49" s="29">
        <v>90.828074017000006</v>
      </c>
      <c r="AH49" s="29">
        <v>5.2248221999999997E-2</v>
      </c>
      <c r="AI49" s="29">
        <v>0.14368265969999999</v>
      </c>
      <c r="AJ49" s="29">
        <v>5.4860630000000001E-2</v>
      </c>
      <c r="AK49" s="27"/>
      <c r="AL49" s="29" t="s">
        <v>48</v>
      </c>
      <c r="AM49" s="29">
        <v>0</v>
      </c>
      <c r="AN49" s="29">
        <v>9.1432486140400004E-2</v>
      </c>
      <c r="AO49" s="29">
        <v>1.9409629269399999</v>
      </c>
      <c r="AP49" s="29">
        <v>1.9409629269399999</v>
      </c>
      <c r="AQ49" s="29">
        <v>0</v>
      </c>
      <c r="AR49" s="29">
        <v>4.65874422968E-4</v>
      </c>
      <c r="AS49" s="29">
        <v>2.27443154081E-3</v>
      </c>
      <c r="AT49" s="29">
        <v>0.53146722582700001</v>
      </c>
      <c r="AU49" s="29">
        <v>0</v>
      </c>
      <c r="AV49" s="29">
        <v>0</v>
      </c>
      <c r="AW49" s="29">
        <v>0</v>
      </c>
      <c r="AX49" s="29">
        <v>2.9106354507099999E-4</v>
      </c>
      <c r="AY49" s="29">
        <v>1.7839975588199999E-4</v>
      </c>
      <c r="AZ49" s="29">
        <v>0</v>
      </c>
      <c r="BA49" s="29">
        <v>3.0902468495999999E-4</v>
      </c>
      <c r="BB49" s="29">
        <v>1.23599734927E-3</v>
      </c>
      <c r="BC49" s="29">
        <v>0</v>
      </c>
      <c r="BD49" s="29">
        <v>705.548246027</v>
      </c>
      <c r="BE49" s="29">
        <v>2.8091052560900001</v>
      </c>
      <c r="BF49" s="29">
        <v>70.046633008699999</v>
      </c>
      <c r="BG49" s="29">
        <v>4.4604352678900003</v>
      </c>
      <c r="BH49" s="29">
        <v>0.10363481088199999</v>
      </c>
      <c r="BI49" s="29">
        <v>15.9494747483</v>
      </c>
      <c r="BJ49" s="29">
        <v>0.26794110638399998</v>
      </c>
      <c r="BK49" s="29">
        <v>0.53649548618800003</v>
      </c>
      <c r="BL49" s="29">
        <v>1.1558099997</v>
      </c>
      <c r="BM49" s="29">
        <v>0.78493420068099995</v>
      </c>
      <c r="BN49" s="29">
        <v>5.2246556086700001E-2</v>
      </c>
      <c r="BO49" s="29">
        <v>0</v>
      </c>
      <c r="BP49" s="29">
        <v>3.9081555112099999</v>
      </c>
      <c r="BQ49" s="29">
        <v>3.9081555112099999</v>
      </c>
      <c r="BR49" s="29">
        <v>0.14368180478299999</v>
      </c>
      <c r="BS49" s="8">
        <v>1.3179171292099999E-6</v>
      </c>
      <c r="BT49" s="8">
        <v>2.54488726496E-6</v>
      </c>
      <c r="BU49" s="29">
        <v>29.186817939000001</v>
      </c>
      <c r="BV49" s="29">
        <v>0.42726556122499998</v>
      </c>
      <c r="BW49" s="29">
        <v>0.34459838214299998</v>
      </c>
      <c r="BX49" s="29">
        <v>0</v>
      </c>
      <c r="BY49" s="29">
        <v>1.63593287676E-3</v>
      </c>
      <c r="BZ49" s="29">
        <v>1.19967702784E-2</v>
      </c>
      <c r="CA49" s="8">
        <v>3.9858756405799998E-5</v>
      </c>
      <c r="CB49" s="8">
        <v>8.0928662544000005E-5</v>
      </c>
      <c r="CC49" s="29">
        <v>0</v>
      </c>
      <c r="CD49" s="29">
        <v>8.0466522324300002E-2</v>
      </c>
      <c r="CE49" s="29">
        <v>1.81769356934</v>
      </c>
      <c r="CF49" s="29">
        <v>0</v>
      </c>
      <c r="CG49" s="29">
        <v>4.6350886439899999E-2</v>
      </c>
      <c r="CH49" s="29">
        <v>4.4533482283100001E-2</v>
      </c>
      <c r="CI49" s="29">
        <v>3283.4937038600001</v>
      </c>
      <c r="CJ49" s="29">
        <v>335.64593735800003</v>
      </c>
      <c r="CK49" s="29">
        <v>3648.32645916</v>
      </c>
      <c r="CL49" s="29">
        <v>0</v>
      </c>
      <c r="CM49" s="29">
        <v>1.0565447961300001</v>
      </c>
      <c r="CN49" s="29">
        <v>7.5812772527899999E-3</v>
      </c>
      <c r="CO49" s="29">
        <v>4.5444392332599998E-4</v>
      </c>
      <c r="CP49" s="29">
        <v>4.56927104156E-3</v>
      </c>
      <c r="CQ49" s="29">
        <v>4.0204480675300002E-4</v>
      </c>
      <c r="CR49" s="29">
        <v>0</v>
      </c>
      <c r="CS49" s="29">
        <v>8.0982165717699995E-3</v>
      </c>
      <c r="CT49" s="29">
        <v>0</v>
      </c>
      <c r="CU49" s="29">
        <v>19.297392600399998</v>
      </c>
      <c r="CV49" s="29">
        <v>5.2953033686600003E-2</v>
      </c>
      <c r="CW49" s="29">
        <v>1.8619839427999999E-2</v>
      </c>
      <c r="CX49" s="29">
        <v>70.046633008699999</v>
      </c>
      <c r="CY49" s="29">
        <v>2.37970173564E-2</v>
      </c>
      <c r="CZ49" s="29">
        <v>0</v>
      </c>
      <c r="DA49" s="8">
        <v>6.8162793730100002E-7</v>
      </c>
      <c r="DB49" s="29">
        <v>3.4515136449600001E-3</v>
      </c>
      <c r="DC49" s="29">
        <v>93.634886716899999</v>
      </c>
      <c r="DD49" s="29">
        <v>90.825781460800002</v>
      </c>
      <c r="DE49" s="29">
        <v>2.8091052560900001</v>
      </c>
      <c r="DF49" s="29">
        <v>0</v>
      </c>
      <c r="DG49" s="29">
        <v>0</v>
      </c>
      <c r="DH49" s="29">
        <v>0.37157756808100001</v>
      </c>
      <c r="DI49" s="29">
        <v>0</v>
      </c>
      <c r="DJ49" s="29">
        <v>3.9873355037799998</v>
      </c>
      <c r="DK49" s="29">
        <v>0</v>
      </c>
      <c r="DL49" s="29">
        <v>0.10363481088199999</v>
      </c>
      <c r="DM49" s="29">
        <v>15.9494747483</v>
      </c>
      <c r="DN49" s="29">
        <v>1.3070620880099999</v>
      </c>
      <c r="DO49" s="29">
        <v>0</v>
      </c>
      <c r="DP49" s="29">
        <v>0.26794110638399998</v>
      </c>
      <c r="DQ49" s="29">
        <v>3.6331055556500003E-4</v>
      </c>
      <c r="DR49" s="29">
        <v>1.74657061827</v>
      </c>
      <c r="DS49" s="29">
        <v>9.12516175809</v>
      </c>
      <c r="DT49" s="29">
        <v>5.4858510235399997E-2</v>
      </c>
      <c r="DU49" s="29">
        <v>0</v>
      </c>
      <c r="DV49" s="29">
        <v>0</v>
      </c>
      <c r="DW49" s="29">
        <v>3.8301755306</v>
      </c>
      <c r="DX49" s="29">
        <v>8.3597131374800002E-2</v>
      </c>
      <c r="DY49" s="29">
        <v>3.61962432782</v>
      </c>
      <c r="DZ49" s="29">
        <v>41.312889151100002</v>
      </c>
      <c r="EA49" s="29">
        <v>0.12539129942999999</v>
      </c>
      <c r="EB49" s="29">
        <v>4.0126038777900002</v>
      </c>
      <c r="ED49" s="37">
        <f t="shared" si="0"/>
        <v>8.0000565370786612E-3</v>
      </c>
      <c r="EE49" s="55">
        <f t="shared" si="1"/>
        <v>2.1568621150947978E-6</v>
      </c>
      <c r="EF49" s="55">
        <f t="shared" si="2"/>
        <v>-3.3668157816372822E-6</v>
      </c>
      <c r="EG49" s="55">
        <f t="shared" si="3"/>
        <v>-1.212209128936539E-6</v>
      </c>
      <c r="EH49" s="55">
        <f t="shared" si="4"/>
        <v>-2.4408106799204084E-5</v>
      </c>
      <c r="EI49" s="55">
        <f t="shared" si="5"/>
        <v>-2.524061227561562E-5</v>
      </c>
      <c r="EJ49" s="55">
        <f t="shared" si="6"/>
        <v>-8.4650484155992083E-6</v>
      </c>
      <c r="EK49" s="55">
        <f t="shared" si="7"/>
        <v>-1.2740293410104126E-6</v>
      </c>
      <c r="EL49" s="55">
        <f t="shared" si="8"/>
        <v>-2.3902305636106527E-6</v>
      </c>
      <c r="EM49" s="55">
        <f t="shared" si="9"/>
        <v>-2.0906350871041588E-5</v>
      </c>
      <c r="EN49" s="55">
        <f t="shared" si="10"/>
        <v>-1.7283521901708561E-6</v>
      </c>
      <c r="EO49" s="55">
        <f t="shared" si="11"/>
        <v>-2.9624937514449726E-6</v>
      </c>
      <c r="EP49" s="55">
        <f t="shared" si="12"/>
        <v>0</v>
      </c>
      <c r="EQ49" s="55">
        <f t="shared" si="13"/>
        <v>0</v>
      </c>
      <c r="ER49" s="55">
        <f t="shared" si="14"/>
        <v>5.1142768226272299E-6</v>
      </c>
      <c r="ES49" s="55">
        <f t="shared" si="15"/>
        <v>0</v>
      </c>
      <c r="ET49" s="55">
        <f t="shared" si="16"/>
        <v>-1.4799421039538624E-5</v>
      </c>
      <c r="EU49" s="55">
        <f t="shared" si="17"/>
        <v>-3.3862125366120436E-6</v>
      </c>
      <c r="EV49" s="55">
        <f t="shared" si="18"/>
        <v>4.0937805461758751E-5</v>
      </c>
      <c r="EW49" s="55">
        <f t="shared" si="19"/>
        <v>-2.1671986572133497E-6</v>
      </c>
      <c r="EX49" s="55">
        <f t="shared" si="20"/>
        <v>-3.1302364741803139E-5</v>
      </c>
      <c r="EY49" s="55">
        <f t="shared" si="21"/>
        <v>0</v>
      </c>
      <c r="EZ49" s="55">
        <f t="shared" si="22"/>
        <v>1.8209382309315996E-6</v>
      </c>
      <c r="FA49" s="55">
        <f t="shared" si="23"/>
        <v>-6.0007428670192426E-6</v>
      </c>
      <c r="FB49" s="55">
        <f t="shared" si="24"/>
        <v>-8.2840156225633235E-8</v>
      </c>
      <c r="FC49" s="55">
        <f t="shared" si="25"/>
        <v>-3.450415404878996E-5</v>
      </c>
      <c r="FD49" s="55">
        <f t="shared" si="26"/>
        <v>-1.8406481754188408E-5</v>
      </c>
      <c r="FE49" s="55">
        <f t="shared" si="27"/>
        <v>4.2522623114931503E-5</v>
      </c>
      <c r="FF49" s="55">
        <f t="shared" si="28"/>
        <v>-5.483253214083104E-5</v>
      </c>
      <c r="FG49" s="55">
        <f t="shared" si="29"/>
        <v>2.6552520153739167E-7</v>
      </c>
      <c r="FH49" s="55">
        <f t="shared" si="30"/>
        <v>-1.3944632655393545E-5</v>
      </c>
      <c r="FI49" s="55">
        <f t="shared" si="31"/>
        <v>5.5507064971735827E-7</v>
      </c>
      <c r="FJ49" s="55">
        <f t="shared" si="32"/>
        <v>4.9461751215570762E-7</v>
      </c>
      <c r="FK49" s="55">
        <f t="shared" si="33"/>
        <v>-3.1884593125409073E-5</v>
      </c>
      <c r="FL49" s="55">
        <f t="shared" si="34"/>
        <v>-5.9500360153640011E-6</v>
      </c>
      <c r="FM49" s="55">
        <f t="shared" si="35"/>
        <v>-3.863908598940957E-5</v>
      </c>
      <c r="FN49" s="55"/>
    </row>
    <row r="50" spans="1:170" x14ac:dyDescent="0.3">
      <c r="A50" s="27" t="s">
        <v>49</v>
      </c>
      <c r="B50" s="27">
        <v>890.14738212999998</v>
      </c>
      <c r="C50" s="27">
        <v>2.2932820523999999</v>
      </c>
      <c r="D50" s="27">
        <v>4733.1765046999999</v>
      </c>
      <c r="E50" s="27">
        <v>122.57743819</v>
      </c>
      <c r="F50" s="27">
        <v>118.60366248</v>
      </c>
      <c r="G50" s="27">
        <v>64.193134607999994</v>
      </c>
      <c r="H50" s="27">
        <v>61.294553456000003</v>
      </c>
      <c r="I50" s="29">
        <v>2.3845675099000001</v>
      </c>
      <c r="J50" s="29">
        <v>0.112218861</v>
      </c>
      <c r="K50" s="29">
        <v>4.8233690999999997E-3</v>
      </c>
      <c r="L50" s="8">
        <v>0.65238174790000003</v>
      </c>
      <c r="M50" s="8">
        <v>4.1170270000000002E-6</v>
      </c>
      <c r="O50" s="29">
        <v>7.4315549999999996E-4</v>
      </c>
      <c r="Q50" s="29">
        <v>2.4825552000000001E-3</v>
      </c>
      <c r="R50" s="29">
        <v>4.8129200331000002</v>
      </c>
      <c r="S50" s="29">
        <v>1.00344E-5</v>
      </c>
      <c r="T50" s="29">
        <v>1.7121843500000001E-2</v>
      </c>
      <c r="U50" s="29">
        <v>5.7991770000000002E-4</v>
      </c>
      <c r="W50" s="29">
        <v>9.8625981799999998E-2</v>
      </c>
      <c r="X50" s="29">
        <v>0.16196066910000001</v>
      </c>
      <c r="Y50" s="29">
        <v>0.1026000848</v>
      </c>
      <c r="Z50" s="29">
        <v>0.1539000089</v>
      </c>
      <c r="AA50" s="29">
        <v>9.2923685000000002E-3</v>
      </c>
      <c r="AB50" s="29">
        <v>5.7073119999999995E-4</v>
      </c>
      <c r="AC50" s="29">
        <v>5.6695199999999999E-3</v>
      </c>
      <c r="AD50" s="29">
        <v>4.9277710000000005E-4</v>
      </c>
      <c r="AE50" s="29">
        <v>9.9259434999999993E-3</v>
      </c>
      <c r="AF50" s="29">
        <v>122.57743819</v>
      </c>
      <c r="AG50" s="29">
        <v>118.60366248</v>
      </c>
      <c r="AH50" s="29">
        <v>6.4124956499999997E-2</v>
      </c>
      <c r="AI50" s="29">
        <v>0.1763437491</v>
      </c>
      <c r="AJ50" s="29">
        <v>6.7331239200000004E-2</v>
      </c>
      <c r="AK50" s="27"/>
      <c r="AL50" s="29" t="s">
        <v>49</v>
      </c>
      <c r="AM50" s="29">
        <v>0</v>
      </c>
      <c r="AN50" s="29">
        <v>0.11222337782400001</v>
      </c>
      <c r="AO50" s="29">
        <v>2.3845820772200002</v>
      </c>
      <c r="AP50" s="29">
        <v>2.3845820772200002</v>
      </c>
      <c r="AQ50" s="29">
        <v>0</v>
      </c>
      <c r="AR50" s="29">
        <v>8.1995466139799997E-4</v>
      </c>
      <c r="AS50" s="29">
        <v>4.00345803095E-3</v>
      </c>
      <c r="AT50" s="29">
        <v>0.65237696918800003</v>
      </c>
      <c r="AU50" s="8">
        <v>2.5113376433699999E-6</v>
      </c>
      <c r="AV50" s="8">
        <v>1.6056350468800001E-6</v>
      </c>
      <c r="AW50" s="29">
        <v>0</v>
      </c>
      <c r="AX50" s="29">
        <v>4.60746480201E-4</v>
      </c>
      <c r="AY50" s="29">
        <v>2.8239802563000002E-4</v>
      </c>
      <c r="AZ50" s="29">
        <v>0</v>
      </c>
      <c r="BA50" s="29">
        <v>4.9650139438299999E-4</v>
      </c>
      <c r="BB50" s="29">
        <v>1.9860728859899999E-3</v>
      </c>
      <c r="BC50" s="29">
        <v>0</v>
      </c>
      <c r="BD50" s="29">
        <v>890.149279546</v>
      </c>
      <c r="BE50" s="29">
        <v>3.9737694619199999</v>
      </c>
      <c r="BF50" s="29">
        <v>86.082775382099996</v>
      </c>
      <c r="BG50" s="29">
        <v>9.0083869510499994</v>
      </c>
      <c r="BH50" s="29">
        <v>0.12730892499300001</v>
      </c>
      <c r="BI50" s="29">
        <v>20.383497664299998</v>
      </c>
      <c r="BJ50" s="29">
        <v>3.0015600790199999</v>
      </c>
      <c r="BK50" s="29">
        <v>0.82118905041900003</v>
      </c>
      <c r="BL50" s="29">
        <v>1.7691430239599999</v>
      </c>
      <c r="BM50" s="29">
        <v>1.2014686799300001</v>
      </c>
      <c r="BN50" s="29">
        <v>6.4122918850299998E-2</v>
      </c>
      <c r="BO50" s="29">
        <v>0</v>
      </c>
      <c r="BP50" s="29">
        <v>4.8129234859899999</v>
      </c>
      <c r="BQ50" s="29">
        <v>4.8129234859899999</v>
      </c>
      <c r="BR50" s="29">
        <v>0.17633657038299999</v>
      </c>
      <c r="BS50" s="8">
        <v>2.9099228013300001E-6</v>
      </c>
      <c r="BT50" s="8">
        <v>5.6193124438099999E-6</v>
      </c>
      <c r="BU50" s="29">
        <v>37.865570099400003</v>
      </c>
      <c r="BV50" s="29">
        <v>0.65399827576699998</v>
      </c>
      <c r="BW50" s="29">
        <v>0.52745927991200003</v>
      </c>
      <c r="BX50" s="29">
        <v>0</v>
      </c>
      <c r="BY50" s="29">
        <v>2.0545983193999999E-3</v>
      </c>
      <c r="BZ50" s="29">
        <v>1.50670405184E-2</v>
      </c>
      <c r="CA50" s="29">
        <v>1.91372990347E-4</v>
      </c>
      <c r="CB50" s="29">
        <v>3.8855100967600002E-4</v>
      </c>
      <c r="CC50" s="29">
        <v>0</v>
      </c>
      <c r="CD50" s="29">
        <v>9.8627509980100003E-2</v>
      </c>
      <c r="CE50" s="29">
        <v>2.2932761782700002</v>
      </c>
      <c r="CF50" s="29">
        <v>0</v>
      </c>
      <c r="CG50" s="29">
        <v>8.2600517479900007E-2</v>
      </c>
      <c r="CH50" s="29">
        <v>7.9360796869300004E-2</v>
      </c>
      <c r="CI50" s="29">
        <v>4259.8558513799999</v>
      </c>
      <c r="CJ50" s="29">
        <v>435.454037046</v>
      </c>
      <c r="CK50" s="29">
        <v>4733.1754585199997</v>
      </c>
      <c r="CL50" s="29">
        <v>0</v>
      </c>
      <c r="CM50" s="29">
        <v>1.61719236012</v>
      </c>
      <c r="CN50" s="29">
        <v>9.2925936451200009E-3</v>
      </c>
      <c r="CO50" s="29">
        <v>5.7072973326299998E-4</v>
      </c>
      <c r="CP50" s="29">
        <v>5.6693466200499996E-3</v>
      </c>
      <c r="CQ50" s="29">
        <v>4.9278371114900004E-4</v>
      </c>
      <c r="CR50" s="29">
        <v>0</v>
      </c>
      <c r="CS50" s="29">
        <v>9.9257787897799998E-3</v>
      </c>
      <c r="CT50" s="29">
        <v>5.4223264494000001E-2</v>
      </c>
      <c r="CU50" s="29">
        <v>29.537718189</v>
      </c>
      <c r="CV50" s="29">
        <v>8.3257582823100001E-2</v>
      </c>
      <c r="CW50" s="29">
        <v>2.2873423895600001E-2</v>
      </c>
      <c r="CX50" s="29">
        <v>86.082775382099996</v>
      </c>
      <c r="CY50" s="29">
        <v>6.6239957693599999E-2</v>
      </c>
      <c r="CZ50" s="29">
        <v>2.6000282026299999</v>
      </c>
      <c r="DA50" s="8">
        <v>1.5051592145400001E-6</v>
      </c>
      <c r="DB50" s="29">
        <v>4.2398844766599999E-3</v>
      </c>
      <c r="DC50" s="29">
        <v>122.574512801</v>
      </c>
      <c r="DD50" s="29">
        <v>118.600743842</v>
      </c>
      <c r="DE50" s="29">
        <v>3.97376895816</v>
      </c>
      <c r="DF50" s="29">
        <v>2.2355385064800001E-2</v>
      </c>
      <c r="DG50" s="29">
        <v>0</v>
      </c>
      <c r="DH50" s="29">
        <v>0.93711695968599995</v>
      </c>
      <c r="DI50" s="29">
        <v>0</v>
      </c>
      <c r="DJ50" s="29">
        <v>5.21446945839</v>
      </c>
      <c r="DK50" s="29">
        <v>0</v>
      </c>
      <c r="DL50" s="29">
        <v>0.12730892499300001</v>
      </c>
      <c r="DM50" s="29">
        <v>20.383497664299998</v>
      </c>
      <c r="DN50" s="29">
        <v>2.00063371268</v>
      </c>
      <c r="DO50" s="29">
        <v>0</v>
      </c>
      <c r="DP50" s="29">
        <v>3.0015600790199999</v>
      </c>
      <c r="DQ50" s="29">
        <v>7.9767278546200005E-4</v>
      </c>
      <c r="DR50" s="29">
        <v>64.193376257799997</v>
      </c>
      <c r="DS50" s="29">
        <v>13.967363863799999</v>
      </c>
      <c r="DT50" s="29">
        <v>6.7331918319100001E-2</v>
      </c>
      <c r="DU50" s="29">
        <v>0</v>
      </c>
      <c r="DV50" s="29">
        <v>0</v>
      </c>
      <c r="DW50" s="29">
        <v>5.8626824066500003</v>
      </c>
      <c r="DX50" s="29">
        <v>0.10260395190300001</v>
      </c>
      <c r="DY50" s="29">
        <v>5.5403523235099996</v>
      </c>
      <c r="DZ50" s="29">
        <v>61.2946288857</v>
      </c>
      <c r="EA50" s="29">
        <v>0.15389564598</v>
      </c>
      <c r="EB50" s="29">
        <v>6.1418709287200004</v>
      </c>
      <c r="ED50" s="37">
        <f t="shared" si="0"/>
        <v>8.0000351627023888E-3</v>
      </c>
      <c r="EE50" s="55">
        <f t="shared" si="1"/>
        <v>2.1315751055511142E-6</v>
      </c>
      <c r="EF50" s="55">
        <f t="shared" si="2"/>
        <v>-2.5614511715218493E-6</v>
      </c>
      <c r="EG50" s="55">
        <f t="shared" si="3"/>
        <v>-2.2103126709758911E-7</v>
      </c>
      <c r="EH50" s="55">
        <f t="shared" si="4"/>
        <v>-2.386563990237228E-5</v>
      </c>
      <c r="EI50" s="55">
        <f t="shared" si="5"/>
        <v>-2.4608329447576697E-5</v>
      </c>
      <c r="EJ50" s="55">
        <f t="shared" si="6"/>
        <v>3.7644181340999497E-6</v>
      </c>
      <c r="EK50" s="55">
        <f t="shared" si="7"/>
        <v>1.2306101561101006E-6</v>
      </c>
      <c r="EL50" s="55">
        <f t="shared" si="8"/>
        <v>6.1089987763266321E-6</v>
      </c>
      <c r="EM50" s="55">
        <f t="shared" si="9"/>
        <v>4.025013228394106E-5</v>
      </c>
      <c r="EN50" s="55">
        <f t="shared" si="10"/>
        <v>9.0377383726302651E-6</v>
      </c>
      <c r="EO50" s="55">
        <f t="shared" si="11"/>
        <v>-7.3250240604985134E-6</v>
      </c>
      <c r="EP50" s="55">
        <f t="shared" si="12"/>
        <v>-1.3191497165461626E-5</v>
      </c>
      <c r="EQ50" s="55">
        <f t="shared" si="13"/>
        <v>0</v>
      </c>
      <c r="ER50" s="55">
        <f t="shared" si="14"/>
        <v>-1.4793901141812137E-5</v>
      </c>
      <c r="ES50" s="55">
        <f t="shared" si="15"/>
        <v>0</v>
      </c>
      <c r="ET50" s="55">
        <f t="shared" si="16"/>
        <v>7.6857799576404333E-6</v>
      </c>
      <c r="EU50" s="55">
        <f t="shared" si="17"/>
        <v>7.1742102007789709E-7</v>
      </c>
      <c r="EV50" s="55">
        <f t="shared" si="18"/>
        <v>-5.5213266362923058E-7</v>
      </c>
      <c r="EW50" s="55">
        <f t="shared" si="19"/>
        <v>-1.1953280614898279E-5</v>
      </c>
      <c r="EX50" s="55">
        <f t="shared" si="20"/>
        <v>1.0863650135231221E-5</v>
      </c>
      <c r="EY50" s="55">
        <f t="shared" si="21"/>
        <v>0</v>
      </c>
      <c r="EZ50" s="55">
        <f t="shared" si="22"/>
        <v>1.5494701011990275E-5</v>
      </c>
      <c r="FA50" s="55">
        <f t="shared" si="23"/>
        <v>3.9839869988243739E-6</v>
      </c>
      <c r="FB50" s="55">
        <f t="shared" si="24"/>
        <v>3.7691031226146088E-5</v>
      </c>
      <c r="FC50" s="55">
        <f t="shared" si="25"/>
        <v>-2.8349056190344399E-5</v>
      </c>
      <c r="FD50" s="55">
        <f t="shared" si="26"/>
        <v>2.4229034825794586E-5</v>
      </c>
      <c r="FE50" s="55">
        <f t="shared" si="27"/>
        <v>-2.5699260877557055E-6</v>
      </c>
      <c r="FF50" s="55">
        <f t="shared" si="28"/>
        <v>-3.0581063299943382E-5</v>
      </c>
      <c r="FG50" s="55">
        <f t="shared" si="29"/>
        <v>1.3416104360351325E-5</v>
      </c>
      <c r="FH50" s="55">
        <f t="shared" si="30"/>
        <v>-1.659391069469062E-5</v>
      </c>
      <c r="FI50" s="55">
        <f t="shared" si="31"/>
        <v>-1.1399048558247634E-6</v>
      </c>
      <c r="FJ50" s="55">
        <f t="shared" si="32"/>
        <v>-1.1254166542418272E-6</v>
      </c>
      <c r="FK50" s="55">
        <f t="shared" si="33"/>
        <v>-3.1776235201009983E-5</v>
      </c>
      <c r="FL50" s="55">
        <f t="shared" si="34"/>
        <v>-4.0708655887431691E-5</v>
      </c>
      <c r="FM50" s="55">
        <f t="shared" si="35"/>
        <v>1.0086240919759917E-5</v>
      </c>
      <c r="FN50" s="55"/>
    </row>
    <row r="51" spans="1:170" x14ac:dyDescent="0.3">
      <c r="A51" s="27" t="s">
        <v>50</v>
      </c>
      <c r="I51" s="29"/>
      <c r="L51" s="8"/>
      <c r="M51" s="8"/>
      <c r="AK51" s="27"/>
      <c r="AL51" s="29"/>
      <c r="AO51" s="29"/>
      <c r="AP51" s="29"/>
      <c r="AQ51" s="29"/>
      <c r="AT51" s="29"/>
      <c r="AU51" s="29"/>
      <c r="AV51" s="29"/>
      <c r="AW51" s="29"/>
      <c r="AX51" s="29"/>
      <c r="AY51" s="29"/>
      <c r="AZ51" s="29"/>
      <c r="BA51" s="29"/>
      <c r="BB51" s="29"/>
      <c r="BD51" s="29"/>
      <c r="BE51" s="29"/>
      <c r="BF51" s="29"/>
      <c r="BG51" s="29"/>
      <c r="BH51" s="29"/>
      <c r="BI51" s="29"/>
      <c r="BJ51" s="29"/>
      <c r="BK51" s="29"/>
      <c r="BL51" s="29"/>
      <c r="BO51" s="29"/>
      <c r="BP51" s="29"/>
      <c r="BQ51" s="29"/>
      <c r="BS51" s="29"/>
      <c r="BT51" s="29"/>
      <c r="BU51" s="29"/>
      <c r="BV51" s="29"/>
      <c r="BW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O51" s="29"/>
      <c r="DP51" s="29"/>
      <c r="DQ51" s="29"/>
      <c r="DR51" s="29"/>
      <c r="DU51" s="29"/>
      <c r="DV51" s="29"/>
      <c r="DW51" s="29"/>
      <c r="DX51" s="29"/>
      <c r="DY51" s="29"/>
      <c r="DZ51" s="29"/>
      <c r="EB51" s="29"/>
      <c r="ED51" s="37" t="e">
        <f t="shared" si="0"/>
        <v>#DIV/0!</v>
      </c>
      <c r="EE51" s="55">
        <f t="shared" si="1"/>
        <v>0</v>
      </c>
      <c r="EF51" s="55">
        <f t="shared" si="2"/>
        <v>0</v>
      </c>
      <c r="EG51" s="55">
        <f t="shared" si="3"/>
        <v>0</v>
      </c>
      <c r="EH51" s="55">
        <f t="shared" si="4"/>
        <v>0</v>
      </c>
      <c r="EI51" s="55">
        <f t="shared" si="5"/>
        <v>0</v>
      </c>
      <c r="EJ51" s="55">
        <f t="shared" si="6"/>
        <v>0</v>
      </c>
      <c r="EK51" s="55">
        <f t="shared" si="7"/>
        <v>0</v>
      </c>
      <c r="EL51" s="55">
        <f t="shared" si="8"/>
        <v>0</v>
      </c>
      <c r="EM51" s="55">
        <f t="shared" si="9"/>
        <v>0</v>
      </c>
      <c r="EN51" s="55">
        <f t="shared" si="10"/>
        <v>0</v>
      </c>
      <c r="EO51" s="55">
        <f t="shared" si="11"/>
        <v>0</v>
      </c>
      <c r="EP51" s="55">
        <f t="shared" si="12"/>
        <v>0</v>
      </c>
      <c r="EQ51" s="55">
        <f t="shared" si="13"/>
        <v>0</v>
      </c>
      <c r="ER51" s="55">
        <f t="shared" si="14"/>
        <v>0</v>
      </c>
      <c r="ES51" s="55">
        <f t="shared" si="15"/>
        <v>0</v>
      </c>
      <c r="ET51" s="55">
        <f t="shared" si="16"/>
        <v>0</v>
      </c>
      <c r="EU51" s="55">
        <f t="shared" si="17"/>
        <v>0</v>
      </c>
      <c r="EV51" s="55">
        <f t="shared" si="18"/>
        <v>0</v>
      </c>
      <c r="EW51" s="55">
        <f t="shared" si="19"/>
        <v>0</v>
      </c>
      <c r="EX51" s="55">
        <f t="shared" si="20"/>
        <v>0</v>
      </c>
      <c r="EY51" s="55">
        <f t="shared" si="21"/>
        <v>0</v>
      </c>
      <c r="EZ51" s="55">
        <f t="shared" si="22"/>
        <v>0</v>
      </c>
      <c r="FA51" s="55">
        <f t="shared" si="23"/>
        <v>0</v>
      </c>
      <c r="FB51" s="55">
        <f t="shared" si="24"/>
        <v>0</v>
      </c>
      <c r="FC51" s="55">
        <f t="shared" si="25"/>
        <v>0</v>
      </c>
      <c r="FD51" s="55">
        <f t="shared" si="26"/>
        <v>0</v>
      </c>
      <c r="FE51" s="55">
        <f t="shared" si="27"/>
        <v>0</v>
      </c>
      <c r="FF51" s="55">
        <f t="shared" si="28"/>
        <v>0</v>
      </c>
      <c r="FG51" s="55">
        <f t="shared" si="29"/>
        <v>0</v>
      </c>
      <c r="FH51" s="55">
        <f t="shared" si="30"/>
        <v>0</v>
      </c>
      <c r="FI51" s="55">
        <f t="shared" si="31"/>
        <v>0</v>
      </c>
      <c r="FJ51" s="55">
        <f t="shared" si="32"/>
        <v>0</v>
      </c>
      <c r="FK51" s="55">
        <f t="shared" si="33"/>
        <v>0</v>
      </c>
      <c r="FL51" s="55">
        <f t="shared" si="34"/>
        <v>0</v>
      </c>
      <c r="FM51" s="55">
        <f t="shared" si="35"/>
        <v>0</v>
      </c>
      <c r="FN51" s="55"/>
    </row>
    <row r="52" spans="1:170" x14ac:dyDescent="0.3">
      <c r="A52" s="44"/>
      <c r="I52" s="29"/>
      <c r="L52" s="8"/>
      <c r="M52" s="8"/>
      <c r="AK52" s="27"/>
      <c r="AL52" s="29"/>
      <c r="AO52" s="29"/>
      <c r="AP52" s="29"/>
      <c r="AQ52" s="29"/>
      <c r="AT52" s="29"/>
      <c r="AU52" s="29"/>
      <c r="AV52" s="29"/>
      <c r="AW52" s="29"/>
      <c r="AX52" s="29"/>
      <c r="AY52" s="29"/>
      <c r="AZ52" s="29"/>
      <c r="BA52" s="29"/>
      <c r="BB52" s="29"/>
      <c r="BD52" s="29"/>
      <c r="BE52" s="29"/>
      <c r="BF52" s="29"/>
      <c r="BG52" s="29"/>
      <c r="BH52" s="29"/>
      <c r="BI52" s="29"/>
      <c r="BJ52" s="29"/>
      <c r="BK52" s="29"/>
      <c r="BL52" s="29"/>
      <c r="BO52" s="29"/>
      <c r="BP52" s="29"/>
      <c r="BQ52" s="29"/>
      <c r="BS52" s="29"/>
      <c r="BT52" s="29"/>
      <c r="BU52" s="29"/>
      <c r="BV52" s="29"/>
      <c r="BW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O52" s="29"/>
      <c r="DP52" s="29"/>
      <c r="DQ52" s="29"/>
      <c r="DR52" s="29"/>
      <c r="DU52" s="29"/>
      <c r="DV52" s="29"/>
      <c r="DW52" s="29"/>
      <c r="DX52" s="29"/>
      <c r="DY52" s="29"/>
      <c r="DZ52" s="29"/>
      <c r="EB52" s="29"/>
    </row>
    <row r="53" spans="1:170" s="29" customFormat="1" x14ac:dyDescent="0.3">
      <c r="A53" s="44"/>
      <c r="B53" s="27"/>
      <c r="C53" s="27"/>
      <c r="D53" s="27"/>
      <c r="E53" s="27"/>
      <c r="F53" s="27"/>
      <c r="G53" s="27"/>
      <c r="H53" s="27"/>
      <c r="L53" s="8"/>
      <c r="M53" s="8"/>
      <c r="AK53" s="27"/>
    </row>
    <row r="54" spans="1:170" x14ac:dyDescent="0.3">
      <c r="A54" s="44" t="s">
        <v>240</v>
      </c>
      <c r="I54" s="29"/>
      <c r="L54" s="8"/>
      <c r="M54" s="8"/>
      <c r="AK54" s="27"/>
      <c r="AL54" s="29"/>
      <c r="AO54" s="29"/>
      <c r="AP54" s="29"/>
      <c r="AQ54" s="29"/>
      <c r="AT54" s="29"/>
      <c r="AU54" s="29"/>
      <c r="AV54" s="29"/>
      <c r="AW54" s="29"/>
      <c r="AX54" s="29"/>
      <c r="AY54" s="29"/>
      <c r="AZ54" s="29"/>
      <c r="BA54" s="29"/>
      <c r="BB54" s="29"/>
      <c r="BD54" s="29"/>
      <c r="BE54" s="29"/>
      <c r="BF54" s="29"/>
      <c r="BG54" s="29"/>
      <c r="BH54" s="29"/>
      <c r="BI54" s="29"/>
      <c r="BJ54" s="29"/>
      <c r="BK54" s="29"/>
      <c r="BL54" s="29"/>
      <c r="BO54" s="29"/>
      <c r="BP54" s="29"/>
      <c r="BQ54" s="29"/>
      <c r="BS54" s="29"/>
      <c r="BT54" s="29"/>
      <c r="BU54" s="29"/>
      <c r="BV54" s="29"/>
      <c r="BW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O54" s="29"/>
      <c r="DP54" s="29"/>
      <c r="DQ54" s="29"/>
      <c r="DR54" s="29"/>
      <c r="DU54" s="29"/>
      <c r="DV54" s="29"/>
      <c r="DW54" s="29"/>
      <c r="DX54" s="29"/>
      <c r="DY54" s="29"/>
      <c r="DZ54" s="29"/>
      <c r="EB54" s="29"/>
    </row>
    <row r="55" spans="1:170" x14ac:dyDescent="0.3">
      <c r="A55" s="27" t="s">
        <v>1</v>
      </c>
      <c r="B55" s="27">
        <v>6473.8104565000003</v>
      </c>
      <c r="C55" s="27">
        <v>14.351588038999999</v>
      </c>
      <c r="D55" s="27">
        <v>38614.047262</v>
      </c>
      <c r="E55" s="27">
        <v>1029.3135531</v>
      </c>
      <c r="F55" s="27">
        <v>986.53209532000005</v>
      </c>
      <c r="G55" s="27">
        <v>2470.9180685000001</v>
      </c>
      <c r="H55" s="27">
        <v>727.62860054999999</v>
      </c>
      <c r="I55" s="29">
        <v>15.751283476999999</v>
      </c>
      <c r="J55" s="29">
        <v>0.73761927969999996</v>
      </c>
      <c r="K55" s="29">
        <v>8.0571194200000001E-2</v>
      </c>
      <c r="L55" s="29">
        <v>4.2914500448000004</v>
      </c>
      <c r="M55" s="29">
        <v>1.6588989999999999E-4</v>
      </c>
      <c r="O55" s="29">
        <v>9.5340324999999993E-3</v>
      </c>
      <c r="Q55" s="29">
        <v>3.5989505900000003E-2</v>
      </c>
      <c r="R55" s="29">
        <v>32.166276273000001</v>
      </c>
      <c r="S55" s="29">
        <v>2.2278439999999999E-4</v>
      </c>
      <c r="T55" s="29">
        <v>0.10433436209999999</v>
      </c>
      <c r="U55" s="29">
        <v>1.8380751800000001E-2</v>
      </c>
      <c r="W55" s="29">
        <v>0.65272713680000005</v>
      </c>
      <c r="X55" s="29">
        <v>2.7694548806000001</v>
      </c>
      <c r="Y55" s="29">
        <v>0.67439473419999996</v>
      </c>
      <c r="Z55" s="8">
        <v>1.0115923690999999</v>
      </c>
      <c r="AA55" s="29">
        <v>6.1498075499999999E-2</v>
      </c>
      <c r="AB55" s="29">
        <v>3.4777726999999999E-3</v>
      </c>
      <c r="AC55" s="29">
        <v>3.6024561400000002E-2</v>
      </c>
      <c r="AD55" s="29">
        <v>3.2612674000000001E-3</v>
      </c>
      <c r="AE55" s="29">
        <v>6.5691234200000004E-2</v>
      </c>
      <c r="AF55" s="29">
        <v>1029.3135531</v>
      </c>
      <c r="AG55" s="29">
        <v>986.53209532000005</v>
      </c>
      <c r="AH55" s="29">
        <v>0.42149670929999999</v>
      </c>
      <c r="AI55" s="29">
        <v>1.1591158512999999</v>
      </c>
      <c r="AJ55" s="29">
        <v>0.4425717435</v>
      </c>
      <c r="AK55" s="27"/>
      <c r="AL55" s="29" t="s">
        <v>1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</row>
    <row r="56" spans="1:170" x14ac:dyDescent="0.3">
      <c r="A56" s="27" t="s">
        <v>11</v>
      </c>
      <c r="B56" s="27">
        <v>141.34299526000001</v>
      </c>
      <c r="C56" s="27">
        <v>0.40448921510000002</v>
      </c>
      <c r="D56" s="27">
        <v>1122.4274622999999</v>
      </c>
      <c r="E56" s="27">
        <v>36.807046077999999</v>
      </c>
      <c r="F56" s="27">
        <v>34.313373556000002</v>
      </c>
      <c r="G56" s="27">
        <v>229.45633235</v>
      </c>
      <c r="H56" s="27">
        <v>34.930404371999998</v>
      </c>
      <c r="I56" s="29">
        <v>0.2193429372</v>
      </c>
      <c r="J56" s="29">
        <v>1.00029278E-2</v>
      </c>
      <c r="K56" s="29">
        <v>9.0073570000000006E-3</v>
      </c>
      <c r="L56" s="29">
        <v>5.8442364900000002E-2</v>
      </c>
      <c r="M56" s="29">
        <v>1.50054E-5</v>
      </c>
      <c r="O56" s="29">
        <v>3.5689819999999998E-4</v>
      </c>
      <c r="Q56" s="29">
        <v>4.4942643000000001E-3</v>
      </c>
      <c r="R56" s="29">
        <v>0.47554971080000003</v>
      </c>
      <c r="S56" s="29">
        <v>3.03798E-5</v>
      </c>
      <c r="T56" s="29">
        <v>2.5732397E-3</v>
      </c>
      <c r="U56" s="29">
        <v>1.5871023000000001E-3</v>
      </c>
      <c r="W56" s="29">
        <v>8.7095511000000007E-3</v>
      </c>
      <c r="X56" s="29">
        <v>0.33940138850000001</v>
      </c>
      <c r="Y56" s="29">
        <v>9.1455302999999995E-3</v>
      </c>
      <c r="Z56" s="29">
        <v>1.37183008E-2</v>
      </c>
      <c r="AA56" s="29">
        <v>8.2052679999999997E-4</v>
      </c>
      <c r="AB56" s="29">
        <v>8.5713300000000005E-5</v>
      </c>
      <c r="AC56" s="29">
        <v>6.7720279999999996E-4</v>
      </c>
      <c r="AD56" s="29">
        <v>4.3513400000000003E-5</v>
      </c>
      <c r="AE56" s="29">
        <v>8.7648040000000004E-4</v>
      </c>
      <c r="AF56" s="29">
        <v>36.807046077999999</v>
      </c>
      <c r="AG56" s="29">
        <v>34.313373556000002</v>
      </c>
      <c r="AH56" s="29">
        <v>5.7159608000000002E-3</v>
      </c>
      <c r="AI56" s="29">
        <v>1.5718893800000001E-2</v>
      </c>
      <c r="AJ56" s="29">
        <v>6.0017502000000002E-3</v>
      </c>
      <c r="AK56" s="27"/>
      <c r="AL56" s="29" t="s">
        <v>11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AZ56" s="29">
        <v>0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P56" s="29">
        <v>0</v>
      </c>
      <c r="DQ56" s="29">
        <v>0</v>
      </c>
      <c r="DR56" s="29">
        <v>0</v>
      </c>
      <c r="DS56" s="29">
        <v>0</v>
      </c>
      <c r="DT56" s="29">
        <v>0</v>
      </c>
      <c r="DU56" s="29">
        <v>0</v>
      </c>
      <c r="DV56" s="29">
        <v>0</v>
      </c>
      <c r="DW56" s="29">
        <v>0</v>
      </c>
      <c r="DX56" s="29">
        <v>0</v>
      </c>
      <c r="DY56" s="29">
        <v>0</v>
      </c>
      <c r="DZ56" s="29">
        <v>0</v>
      </c>
      <c r="EA56" s="29">
        <v>0</v>
      </c>
      <c r="EB56" s="29">
        <v>0</v>
      </c>
    </row>
    <row r="57" spans="1:170" s="29" customFormat="1" x14ac:dyDescent="0.3">
      <c r="A57" s="29" t="s">
        <v>58</v>
      </c>
      <c r="B57" s="27">
        <v>742.35203874000001</v>
      </c>
      <c r="C57" s="27">
        <v>1.4983657015</v>
      </c>
      <c r="D57" s="27">
        <v>6953.4827228000004</v>
      </c>
      <c r="E57" s="27">
        <v>216.62399762000001</v>
      </c>
      <c r="F57" s="27">
        <v>202.29986043</v>
      </c>
      <c r="G57" s="27">
        <v>1578.4084511999999</v>
      </c>
      <c r="H57" s="27">
        <v>265.88506787</v>
      </c>
      <c r="I57" s="29">
        <v>0.74848087939999997</v>
      </c>
      <c r="J57" s="29">
        <v>3.2537291500000003E-2</v>
      </c>
      <c r="K57" s="29">
        <v>4.0265999699999999E-2</v>
      </c>
      <c r="L57" s="29">
        <v>0.19159800590000001</v>
      </c>
      <c r="M57" s="29">
        <v>1.0403330000000001E-4</v>
      </c>
      <c r="O57" s="29">
        <v>3.9127370999999999E-3</v>
      </c>
      <c r="Q57" s="29">
        <v>1.6986094899999998E-2</v>
      </c>
      <c r="R57" s="29">
        <v>1.7868667817999999</v>
      </c>
      <c r="S57" s="29">
        <v>1.2596990000000001E-4</v>
      </c>
      <c r="T57" s="29">
        <v>9.1009899999999998E-3</v>
      </c>
      <c r="U57" s="29">
        <v>1.09536128E-2</v>
      </c>
      <c r="W57" s="29">
        <v>2.7131046499999999E-2</v>
      </c>
      <c r="X57" s="29">
        <v>1.4153760843000001</v>
      </c>
      <c r="Y57" s="29">
        <v>2.9748400299999998E-2</v>
      </c>
      <c r="Z57" s="29">
        <v>4.4622568699999997E-2</v>
      </c>
      <c r="AA57" s="29">
        <v>2.5557208999999999E-3</v>
      </c>
      <c r="AB57" s="29">
        <v>3.033256E-4</v>
      </c>
      <c r="AC57" s="29">
        <v>2.2910415999999999E-3</v>
      </c>
      <c r="AD57" s="29">
        <v>1.355355E-4</v>
      </c>
      <c r="AE57" s="29">
        <v>2.7300402000000001E-3</v>
      </c>
      <c r="AF57" s="29">
        <v>216.62399762000001</v>
      </c>
      <c r="AG57" s="29">
        <v>202.29986043</v>
      </c>
      <c r="AH57" s="29">
        <v>1.85927478E-2</v>
      </c>
      <c r="AI57" s="29">
        <v>5.1130007300000002E-2</v>
      </c>
      <c r="AJ57" s="29">
        <v>1.9522379699999998E-2</v>
      </c>
      <c r="AK57" s="27"/>
      <c r="AL57" s="29" t="s">
        <v>58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29">
        <v>0</v>
      </c>
      <c r="AW57" s="29">
        <v>0</v>
      </c>
      <c r="AX57" s="29">
        <v>0</v>
      </c>
      <c r="AY57" s="29">
        <v>0</v>
      </c>
      <c r="AZ57" s="29">
        <v>0</v>
      </c>
      <c r="BA57" s="29">
        <v>0</v>
      </c>
      <c r="BB57" s="29">
        <v>0</v>
      </c>
      <c r="BC57" s="29">
        <v>0</v>
      </c>
      <c r="BD57" s="29">
        <v>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9">
        <v>0</v>
      </c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29">
        <v>0</v>
      </c>
      <c r="CR57" s="29">
        <v>0</v>
      </c>
      <c r="CS57" s="29">
        <v>0</v>
      </c>
      <c r="CT57" s="29">
        <v>0</v>
      </c>
      <c r="CU57" s="29">
        <v>0</v>
      </c>
      <c r="CV57" s="29">
        <v>0</v>
      </c>
      <c r="CW57" s="29">
        <v>0</v>
      </c>
      <c r="CX57" s="29">
        <v>0</v>
      </c>
      <c r="CY57" s="29">
        <v>0</v>
      </c>
      <c r="CZ57" s="29">
        <v>0</v>
      </c>
      <c r="DA57" s="29">
        <v>0</v>
      </c>
      <c r="DB57" s="29">
        <v>0</v>
      </c>
      <c r="DC57" s="29">
        <v>0</v>
      </c>
      <c r="DD57" s="29">
        <v>0</v>
      </c>
      <c r="DE57" s="29">
        <v>0</v>
      </c>
      <c r="DF57" s="29">
        <v>0</v>
      </c>
      <c r="DG57" s="29">
        <v>0</v>
      </c>
      <c r="DH57" s="29">
        <v>0</v>
      </c>
      <c r="DI57" s="29">
        <v>0</v>
      </c>
      <c r="DJ57" s="29">
        <v>0</v>
      </c>
      <c r="DK57" s="29">
        <v>0</v>
      </c>
      <c r="DL57" s="29">
        <v>0</v>
      </c>
      <c r="DM57" s="29">
        <v>0</v>
      </c>
      <c r="DN57" s="29">
        <v>0</v>
      </c>
      <c r="DO57" s="29">
        <v>0</v>
      </c>
      <c r="DP57" s="29">
        <v>0</v>
      </c>
      <c r="DQ57" s="29">
        <v>0</v>
      </c>
      <c r="DR57" s="29">
        <v>0</v>
      </c>
      <c r="DS57" s="29">
        <v>0</v>
      </c>
      <c r="DT57" s="29">
        <v>0</v>
      </c>
      <c r="DU57" s="29">
        <v>0</v>
      </c>
      <c r="DV57" s="29">
        <v>0</v>
      </c>
      <c r="DW57" s="29">
        <v>0</v>
      </c>
      <c r="DX57" s="29">
        <v>0</v>
      </c>
      <c r="DY57" s="29">
        <v>0</v>
      </c>
      <c r="DZ57" s="29">
        <v>0</v>
      </c>
      <c r="EA57" s="29">
        <v>0</v>
      </c>
      <c r="EB57" s="29">
        <v>0</v>
      </c>
    </row>
    <row r="58" spans="1:170" s="29" customFormat="1" x14ac:dyDescent="0.3">
      <c r="A58" s="29" t="s">
        <v>74</v>
      </c>
      <c r="B58" s="27">
        <v>384.53175562000001</v>
      </c>
      <c r="C58" s="27">
        <v>0.7447170018</v>
      </c>
      <c r="D58" s="27">
        <v>3927.8139412</v>
      </c>
      <c r="E58" s="27">
        <v>124.06398509</v>
      </c>
      <c r="F58" s="27">
        <v>115.52768936</v>
      </c>
      <c r="G58" s="27">
        <v>977.28305763000003</v>
      </c>
      <c r="H58" s="27">
        <v>160.60217723</v>
      </c>
      <c r="I58" s="29">
        <v>0.24712461550000001</v>
      </c>
      <c r="J58" s="29">
        <v>9.9522949999999999E-3</v>
      </c>
      <c r="K58" s="29">
        <v>2.4114654100000001E-2</v>
      </c>
      <c r="L58" s="29">
        <v>5.9382974400000003E-2</v>
      </c>
      <c r="M58" s="29">
        <v>6.4384899999999994E-5</v>
      </c>
      <c r="O58" s="29">
        <v>2.4079355000000001E-3</v>
      </c>
      <c r="Q58" s="29">
        <v>1.0116800299999999E-2</v>
      </c>
      <c r="R58" s="29">
        <v>0.6712218164</v>
      </c>
      <c r="S58" s="29">
        <v>7.55532E-5</v>
      </c>
      <c r="T58" s="29">
        <v>4.2925816000000004E-3</v>
      </c>
      <c r="U58" s="29">
        <v>6.7654778999999996E-3</v>
      </c>
      <c r="W58" s="29">
        <v>7.7470530000000003E-3</v>
      </c>
      <c r="X58" s="29">
        <v>0.84614716580000005</v>
      </c>
      <c r="Y58" s="29">
        <v>9.0992395999999996E-3</v>
      </c>
      <c r="Z58" s="29">
        <v>1.36488724E-2</v>
      </c>
      <c r="AA58" s="29">
        <v>7.2959139999999995E-4</v>
      </c>
      <c r="AB58" s="29">
        <v>1.430173E-4</v>
      </c>
      <c r="AC58" s="29">
        <v>9.3614510000000002E-4</v>
      </c>
      <c r="AD58" s="29">
        <v>3.8693399999999998E-5</v>
      </c>
      <c r="AE58" s="29">
        <v>7.7937630000000002E-4</v>
      </c>
      <c r="AF58" s="29">
        <v>124.06398509</v>
      </c>
      <c r="AG58" s="29">
        <v>115.52768936</v>
      </c>
      <c r="AH58" s="29">
        <v>5.6870245000000003E-3</v>
      </c>
      <c r="AI58" s="29">
        <v>1.5639328399999999E-2</v>
      </c>
      <c r="AJ58" s="29">
        <v>5.9713828999999998E-3</v>
      </c>
      <c r="AK58" s="27"/>
      <c r="AL58" s="29" t="s">
        <v>176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</v>
      </c>
      <c r="AX58" s="29">
        <v>0</v>
      </c>
      <c r="AY58" s="29">
        <v>0</v>
      </c>
      <c r="AZ58" s="29">
        <v>0</v>
      </c>
      <c r="BA58" s="29">
        <v>0</v>
      </c>
      <c r="BB58" s="29">
        <v>0</v>
      </c>
      <c r="BC58" s="29">
        <v>0</v>
      </c>
      <c r="BD58" s="29">
        <v>0</v>
      </c>
      <c r="BE58" s="29">
        <v>0</v>
      </c>
      <c r="BF58" s="29">
        <v>0</v>
      </c>
      <c r="BG58" s="29">
        <v>0</v>
      </c>
      <c r="BH58" s="29">
        <v>0</v>
      </c>
      <c r="BI58" s="29">
        <v>0</v>
      </c>
      <c r="BJ58" s="29">
        <v>0</v>
      </c>
      <c r="BK58" s="29">
        <v>0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9">
        <v>0</v>
      </c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</row>
    <row r="59" spans="1:170" s="29" customFormat="1" x14ac:dyDescent="0.3">
      <c r="A59" s="29" t="s">
        <v>246</v>
      </c>
      <c r="B59" s="27">
        <v>63069.559586000003</v>
      </c>
      <c r="C59" s="27">
        <v>201.13545538</v>
      </c>
      <c r="D59" s="27">
        <v>318796.43453999999</v>
      </c>
      <c r="E59" s="27">
        <v>10061.034637999999</v>
      </c>
      <c r="F59" s="27">
        <v>9759.1965717999992</v>
      </c>
      <c r="G59" s="27">
        <v>2251.7310683000001</v>
      </c>
      <c r="H59" s="27">
        <v>5630.8825671000004</v>
      </c>
      <c r="I59" s="29">
        <v>261.51248471000002</v>
      </c>
      <c r="J59" s="29">
        <v>12.319215078999999</v>
      </c>
      <c r="K59" s="29">
        <v>0.30172412949999999</v>
      </c>
      <c r="L59" s="29">
        <v>71.606282226000005</v>
      </c>
      <c r="O59" s="29">
        <v>5.1794436700000002E-2</v>
      </c>
      <c r="Q59" s="29">
        <v>0.1709649235</v>
      </c>
      <c r="R59" s="29">
        <v>526.55778496999994</v>
      </c>
      <c r="S59" s="29">
        <v>5.0283719999999997E-4</v>
      </c>
      <c r="T59" s="29">
        <v>1.5085086597999999</v>
      </c>
      <c r="U59" s="29">
        <v>1.2829996200000001E-2</v>
      </c>
      <c r="W59" s="29">
        <v>8.5468576929999998</v>
      </c>
      <c r="X59" s="29">
        <v>10.056755367999999</v>
      </c>
      <c r="Y59" s="29">
        <v>11.263278832999999</v>
      </c>
      <c r="Z59" s="29">
        <v>16.894947109</v>
      </c>
      <c r="AA59" s="29">
        <v>0.80527082169999997</v>
      </c>
      <c r="AB59" s="29">
        <v>5.02837223E-2</v>
      </c>
      <c r="AC59" s="29">
        <v>0.49544000580000003</v>
      </c>
      <c r="AD59" s="29">
        <v>4.27037704E-2</v>
      </c>
      <c r="AE59" s="29">
        <v>0.86017559669999999</v>
      </c>
      <c r="AF59" s="29">
        <v>10061.034637999999</v>
      </c>
      <c r="AG59" s="29">
        <v>9759.1965717999992</v>
      </c>
      <c r="AH59" s="29">
        <v>7.0395442605999996</v>
      </c>
      <c r="AI59" s="29">
        <v>19.35870942</v>
      </c>
      <c r="AJ59" s="29">
        <v>7.3915246096000002</v>
      </c>
      <c r="AK59" s="27"/>
      <c r="AL59" s="29" t="s">
        <v>68</v>
      </c>
      <c r="AM59" s="29">
        <v>0</v>
      </c>
      <c r="AN59" s="29">
        <v>10.8518526171</v>
      </c>
      <c r="AO59" s="29">
        <v>229.91523794299999</v>
      </c>
      <c r="AP59" s="29">
        <v>229.91523794299999</v>
      </c>
      <c r="AQ59" s="29">
        <v>0</v>
      </c>
      <c r="AR59" s="29">
        <v>4.3900545643900002E-2</v>
      </c>
      <c r="AS59" s="29">
        <v>0.21393477681</v>
      </c>
      <c r="AT59" s="29">
        <v>63.058327218599999</v>
      </c>
      <c r="AU59" s="29">
        <v>0</v>
      </c>
      <c r="AV59" s="29">
        <v>0</v>
      </c>
      <c r="AW59" s="29">
        <v>0</v>
      </c>
      <c r="AX59" s="29">
        <v>2.7474227968899999E-2</v>
      </c>
      <c r="AY59" s="29">
        <v>1.6839443994299999E-2</v>
      </c>
      <c r="AZ59" s="29">
        <v>0</v>
      </c>
      <c r="BA59" s="29">
        <v>2.9218548035999999E-2</v>
      </c>
      <c r="BB59" s="29">
        <v>0.116874272613</v>
      </c>
      <c r="BC59" s="29">
        <v>0</v>
      </c>
      <c r="BD59" s="29">
        <v>52300.475558999999</v>
      </c>
      <c r="BE59" s="29">
        <v>257.87479235199999</v>
      </c>
      <c r="BF59" s="29">
        <v>6443.07321495</v>
      </c>
      <c r="BG59" s="29">
        <v>410.09337345699998</v>
      </c>
      <c r="BH59" s="29">
        <v>9.5241203392900005</v>
      </c>
      <c r="BI59" s="29">
        <v>1465.88185982</v>
      </c>
      <c r="BJ59" s="29">
        <v>24.610169810999999</v>
      </c>
      <c r="BK59" s="29">
        <v>64.463611754699997</v>
      </c>
      <c r="BL59" s="29">
        <v>139.083395913</v>
      </c>
      <c r="BM59" s="29">
        <v>94.470644350800001</v>
      </c>
      <c r="BN59" s="29">
        <v>6.1963667987599997</v>
      </c>
      <c r="BO59" s="29">
        <v>0</v>
      </c>
      <c r="BP59" s="29">
        <v>463.64318848099998</v>
      </c>
      <c r="BQ59" s="29">
        <v>463.64318848099998</v>
      </c>
      <c r="BR59" s="29">
        <v>17.010507041</v>
      </c>
      <c r="BS59" s="29">
        <v>1.24591633316E-4</v>
      </c>
      <c r="BT59" s="29">
        <v>2.4108844627500001E-4</v>
      </c>
      <c r="BU59" s="29">
        <v>2097.3162931500001</v>
      </c>
      <c r="BV59" s="29">
        <v>51.354543052099999</v>
      </c>
      <c r="BW59" s="29">
        <v>41.424820870300003</v>
      </c>
      <c r="BX59" s="29">
        <v>0</v>
      </c>
      <c r="BY59" s="29">
        <v>0.15460262735800001</v>
      </c>
      <c r="BZ59" s="29">
        <v>1.1354104973100001</v>
      </c>
      <c r="CA59" s="29">
        <v>3.6194983382700002E-3</v>
      </c>
      <c r="CB59" s="29">
        <v>7.3429380997299997E-3</v>
      </c>
      <c r="CC59" s="29">
        <v>0</v>
      </c>
      <c r="CD59" s="29">
        <v>7.3129078649699997</v>
      </c>
      <c r="CE59" s="29">
        <v>171.81117887799999</v>
      </c>
      <c r="CF59" s="29">
        <v>0</v>
      </c>
      <c r="CG59" s="29">
        <v>4.3862278752400004</v>
      </c>
      <c r="CH59" s="29">
        <v>4.2105385450600004</v>
      </c>
      <c r="CI59" s="29">
        <v>235582.39565600001</v>
      </c>
      <c r="CJ59" s="29">
        <v>24136.688504500002</v>
      </c>
      <c r="CK59" s="29">
        <v>261816.40045300001</v>
      </c>
      <c r="CL59" s="29">
        <v>0</v>
      </c>
      <c r="CM59" s="29">
        <v>127.041223198</v>
      </c>
      <c r="CN59" s="29">
        <v>0.68928932224399997</v>
      </c>
      <c r="CO59" s="29">
        <v>4.3038819182399997E-2</v>
      </c>
      <c r="CP59" s="29">
        <v>0.42332868863599998</v>
      </c>
      <c r="CQ59" s="29">
        <v>3.6550347657900002E-2</v>
      </c>
      <c r="CR59" s="29">
        <v>0</v>
      </c>
      <c r="CS59" s="29">
        <v>0.73489402602599996</v>
      </c>
      <c r="CT59" s="29">
        <v>0</v>
      </c>
      <c r="CU59" s="29">
        <v>2322.7116837100002</v>
      </c>
      <c r="CV59" s="29">
        <v>4.8678495566000004</v>
      </c>
      <c r="CW59" s="29">
        <v>1.70932664231</v>
      </c>
      <c r="CX59" s="29">
        <v>6443.07321495</v>
      </c>
      <c r="CY59" s="29">
        <v>2.18389926531</v>
      </c>
      <c r="CZ59" s="29">
        <v>0</v>
      </c>
      <c r="DA59" s="8">
        <v>6.4517230774299998E-5</v>
      </c>
      <c r="DB59" s="29">
        <v>0.31669785655600002</v>
      </c>
      <c r="DC59" s="29">
        <v>8610.6584818400006</v>
      </c>
      <c r="DD59" s="29">
        <v>8352.7836894899992</v>
      </c>
      <c r="DE59" s="29">
        <v>257.87479235199999</v>
      </c>
      <c r="DF59" s="29">
        <v>0</v>
      </c>
      <c r="DG59" s="29">
        <v>0</v>
      </c>
      <c r="DH59" s="29">
        <v>34.112702811399998</v>
      </c>
      <c r="DI59" s="29">
        <v>0</v>
      </c>
      <c r="DJ59" s="29">
        <v>366.47044483799999</v>
      </c>
      <c r="DK59" s="29">
        <v>0</v>
      </c>
      <c r="DL59" s="29">
        <v>9.5241203392900005</v>
      </c>
      <c r="DM59" s="29">
        <v>1465.88185982</v>
      </c>
      <c r="DN59" s="29">
        <v>157.039109322</v>
      </c>
      <c r="DO59" s="29">
        <v>0</v>
      </c>
      <c r="DP59" s="29">
        <v>24.610169810999999</v>
      </c>
      <c r="DQ59" s="29">
        <v>3.3403604556999998E-2</v>
      </c>
      <c r="DR59" s="29">
        <v>2168.7308279600002</v>
      </c>
      <c r="DS59" s="29">
        <v>1097.3676798900001</v>
      </c>
      <c r="DT59" s="29">
        <v>6.4987189080499999</v>
      </c>
      <c r="DU59" s="29">
        <v>0</v>
      </c>
      <c r="DV59" s="29">
        <v>0</v>
      </c>
      <c r="DW59" s="29">
        <v>460.50316964699999</v>
      </c>
      <c r="DX59" s="29">
        <v>9.9008771447699999</v>
      </c>
      <c r="DY59" s="29">
        <v>434.94908942699999</v>
      </c>
      <c r="DZ59" s="29">
        <v>4959.3440808699997</v>
      </c>
      <c r="EA59" s="29">
        <v>14.8562242046</v>
      </c>
      <c r="EB59" s="29">
        <v>482.48710599100002</v>
      </c>
      <c r="ED59" s="37">
        <f t="shared" ref="ED59" si="36">(BU59/CK59)</f>
        <v>8.0106375670935103E-3</v>
      </c>
      <c r="EE59" s="55">
        <f t="shared" ref="EE59" si="37">(BD59-B59)/(B59+1E-50)</f>
        <v>-0.1707493138954865</v>
      </c>
      <c r="EF59" s="55">
        <f t="shared" ref="EF59" si="38">(CE59-C59)/(C59+1E-50)</f>
        <v>-0.14579367146681529</v>
      </c>
      <c r="EG59" s="55">
        <f t="shared" ref="EG59" si="39">(CK59-D59)/(D59+1E-50)</f>
        <v>-0.17873485369815384</v>
      </c>
      <c r="EH59" s="55">
        <f t="shared" ref="EH59" si="40">(DC59-E59)/(E59+1E-50)</f>
        <v>-0.14415775398307487</v>
      </c>
      <c r="EI59" s="55">
        <f t="shared" ref="EI59" si="41">(DD59-F59)/(F59+1E-50)</f>
        <v>-0.14411154360533587</v>
      </c>
      <c r="EJ59" s="55">
        <f t="shared" ref="EJ59" si="42">(DR59-G59)/(G59+1E-50)</f>
        <v>-3.6860636471416179E-2</v>
      </c>
      <c r="EK59" s="55">
        <f t="shared" ref="EK59" si="43">(DZ59-H59)/(H59+1E-50)</f>
        <v>-0.11925989899943062</v>
      </c>
      <c r="EL59" s="55">
        <f t="shared" ref="EL59" si="44">(AP59-I59)/(I59+1E-50)</f>
        <v>-0.12082500306644739</v>
      </c>
      <c r="EM59" s="55">
        <f t="shared" ref="EM59" si="45">(AN59-J59)/(J59+1E-50)</f>
        <v>-0.11911168467229249</v>
      </c>
      <c r="EN59" s="55">
        <f t="shared" ref="EN59" si="46">(AR59+AS59-K59)/(K59+1E-50)</f>
        <v>-0.14546005027450079</v>
      </c>
      <c r="EO59" s="55">
        <f t="shared" ref="EO59" si="47">(AT59-L59)/(L59+1E-50)</f>
        <v>-0.11937437249460037</v>
      </c>
      <c r="EP59" s="55">
        <f t="shared" ref="EP59" si="48">(AU59+AV59-M59)/(M59+1E-50)</f>
        <v>0</v>
      </c>
      <c r="EQ59" s="55">
        <f t="shared" ref="EQ59" si="49">(AW59-N59)/(N59+1E-50)</f>
        <v>0</v>
      </c>
      <c r="ER59" s="55">
        <f t="shared" ref="ER59" si="50">(AX59+AY59-O59)/(O59+1E-50)</f>
        <v>-0.14443181958188964</v>
      </c>
      <c r="ES59" s="55">
        <f t="shared" ref="ES59" si="51">(BC59-P59)/(P59+1E-50)</f>
        <v>0</v>
      </c>
      <c r="ET59" s="55">
        <f t="shared" ref="ET59" si="52">(BA59+BB59-Q59)/(Q59+1E-50)</f>
        <v>-0.14548073570775469</v>
      </c>
      <c r="EU59" s="55">
        <f t="shared" ref="EU59" si="53">(BQ59-R59)/(R59+1E-50)</f>
        <v>-0.11948279616183902</v>
      </c>
      <c r="EV59" s="55">
        <f t="shared" ref="EV59" si="54">(BT59+BS59+DA59-S59)/(S59+1E-50)</f>
        <v>-0.14446005513255583</v>
      </c>
      <c r="EW59" s="55">
        <f t="shared" ref="EW59" si="55">(BY59+BZ59-T59)/(T59+1E-50)</f>
        <v>-0.14484208208719754</v>
      </c>
      <c r="EX59" s="55">
        <f t="shared" ref="EX59" si="56">(CB59+CA59-U59)/(U59+1E-50)</f>
        <v>-0.14556198870892889</v>
      </c>
      <c r="EY59" s="55">
        <f t="shared" ref="EY59" si="57">(CC59-V59)/(V59+1E-50)</f>
        <v>0</v>
      </c>
      <c r="EZ59" s="55">
        <f t="shared" ref="EZ59" si="58">(CD59-W59)/(W59+1E-50)</f>
        <v>-0.14437467808088381</v>
      </c>
      <c r="FA59" s="55">
        <f t="shared" ref="FA59" si="59">(CG59+CH59-X59)/(X59+1E-50)</f>
        <v>-0.14517494900448685</v>
      </c>
      <c r="FB59" s="55">
        <f t="shared" ref="FB59" si="60">(DX59-Y59)/(Y59+1E-50)</f>
        <v>-0.12095959874830878</v>
      </c>
      <c r="FC59" s="55">
        <f t="shared" ref="FC59" si="61">(EA59-Z59)/(Z59+1E-50)</f>
        <v>-0.12067057039284633</v>
      </c>
      <c r="FD59" s="55">
        <f t="shared" ref="FD59" si="62">(CN59-AA59)/(AA59+1E-50)</f>
        <v>-0.14402794231529772</v>
      </c>
      <c r="FE59" s="55">
        <f t="shared" ref="FE59" si="63">(CO59-AB59)/(AB59+1E-50)</f>
        <v>-0.14408048541784271</v>
      </c>
      <c r="FF59" s="55">
        <f t="shared" ref="FF59" si="64">(CP59-AC59)/(AC59+1E-50)</f>
        <v>-0.14555004908729566</v>
      </c>
      <c r="FG59" s="55">
        <f t="shared" ref="FG59" si="65">(CQ59-AD59)/(AD59+1E-50)</f>
        <v>-0.14409553733690919</v>
      </c>
      <c r="FH59" s="55">
        <f t="shared" ref="FH59" si="66">(CS59-AE59)/(AE59+1E-50)</f>
        <v>-0.1456465065442841</v>
      </c>
      <c r="FI59" s="55">
        <f t="shared" ref="FI59" si="67">(SUM(BE59:BJ59)-AF59)/(AF59+1E-50)</f>
        <v>-0.14411809117466134</v>
      </c>
      <c r="FJ59" s="55">
        <f t="shared" ref="FJ59" si="68">(SUM(BF59:BJ59)-AG59)/(AG59+1E-50)</f>
        <v>-0.14407065408288863</v>
      </c>
      <c r="FK59" s="55">
        <f t="shared" ref="FK59" si="69">(BN59-AH59)/(AH59+1E-50)</f>
        <v>-0.1197772796968157</v>
      </c>
      <c r="FL59" s="55">
        <f t="shared" ref="FL59" si="70">(BR59-AI59)/(AI59+1E-50)</f>
        <v>-0.1212995312886927</v>
      </c>
      <c r="FM59" s="55">
        <f t="shared" ref="FM59" si="71">(DT59-AJ59)/(AJ59+1E-50)</f>
        <v>-0.12078776013143998</v>
      </c>
    </row>
    <row r="60" spans="1:170" s="29" customFormat="1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</row>
    <row r="61" spans="1:170" x14ac:dyDescent="0.3">
      <c r="A61" s="45" t="s">
        <v>55</v>
      </c>
      <c r="B61" s="1">
        <f>SUM(B3:B56)</f>
        <v>62722.459255222217</v>
      </c>
      <c r="C61" s="1">
        <f t="shared" ref="C61:I61" si="72">SUM(C3:C56)</f>
        <v>152.3953351836</v>
      </c>
      <c r="D61" s="1">
        <f t="shared" si="72"/>
        <v>380023.43962043134</v>
      </c>
      <c r="E61" s="1">
        <f t="shared" si="72"/>
        <v>11264.770913903898</v>
      </c>
      <c r="F61" s="1">
        <f t="shared" si="72"/>
        <v>10566.492454561301</v>
      </c>
      <c r="G61" s="1">
        <f t="shared" si="72"/>
        <v>44808.260550824343</v>
      </c>
      <c r="H61" s="1">
        <f t="shared" si="72"/>
        <v>10498.248981948898</v>
      </c>
      <c r="I61" s="1">
        <f t="shared" si="72"/>
        <v>284.39714067060009</v>
      </c>
      <c r="J61" s="1">
        <f t="shared" ref="J61:AJ61" si="73">SUM(J3:J56)</f>
        <v>10.316670707326001</v>
      </c>
      <c r="K61" s="1">
        <f t="shared" si="73"/>
        <v>1.1848391653524997</v>
      </c>
      <c r="L61" s="1">
        <f t="shared" si="73"/>
        <v>77.376285127369982</v>
      </c>
      <c r="M61" s="1">
        <f t="shared" si="73"/>
        <v>2.4853721177215998E-3</v>
      </c>
      <c r="N61" s="1">
        <f t="shared" si="73"/>
        <v>3.1291057320000002</v>
      </c>
      <c r="O61" s="1">
        <f t="shared" si="73"/>
        <v>0.12921456705835002</v>
      </c>
      <c r="P61" s="1">
        <f t="shared" si="73"/>
        <v>1.5514243699999999E-2</v>
      </c>
      <c r="Q61" s="1">
        <f t="shared" si="73"/>
        <v>0.5378316007991002</v>
      </c>
      <c r="R61" s="1">
        <f t="shared" si="73"/>
        <v>577.46775254279999</v>
      </c>
      <c r="S61" s="1">
        <f t="shared" si="73"/>
        <v>6.8428001097794984E-3</v>
      </c>
      <c r="T61" s="1">
        <f t="shared" si="73"/>
        <v>1.0020454791358</v>
      </c>
      <c r="U61" s="1">
        <f t="shared" si="73"/>
        <v>0.29562614649054197</v>
      </c>
      <c r="V61" s="1">
        <f t="shared" si="73"/>
        <v>0.4940694793</v>
      </c>
      <c r="W61" s="1">
        <f t="shared" si="73"/>
        <v>6.7311841182016003</v>
      </c>
      <c r="X61" s="1">
        <f t="shared" si="73"/>
        <v>41.786506371482005</v>
      </c>
      <c r="Y61" s="1">
        <f t="shared" si="73"/>
        <v>31.212697039180998</v>
      </c>
      <c r="Z61" s="1">
        <f t="shared" si="73"/>
        <v>31.396042290522004</v>
      </c>
      <c r="AA61" s="1">
        <f t="shared" si="73"/>
        <v>0.53784303714574</v>
      </c>
      <c r="AB61" s="1">
        <f t="shared" si="73"/>
        <v>3.5684705230299991E-2</v>
      </c>
      <c r="AC61" s="1">
        <f t="shared" si="73"/>
        <v>0.34140507410875004</v>
      </c>
      <c r="AD61" s="1">
        <f t="shared" si="73"/>
        <v>2.8522084647863998E-2</v>
      </c>
      <c r="AE61" s="1">
        <f t="shared" si="73"/>
        <v>0.57451565718190001</v>
      </c>
      <c r="AF61" s="1">
        <f t="shared" si="73"/>
        <v>11264.770913903898</v>
      </c>
      <c r="AG61" s="1">
        <f t="shared" si="73"/>
        <v>10566.492454561301</v>
      </c>
      <c r="AH61" s="1">
        <f t="shared" si="73"/>
        <v>9.4777558272809994</v>
      </c>
      <c r="AI61" s="1">
        <f t="shared" si="73"/>
        <v>14.631612482127004</v>
      </c>
      <c r="AJ61" s="1">
        <f t="shared" si="73"/>
        <v>5.5683186907160005</v>
      </c>
      <c r="AK61" s="1"/>
      <c r="AL61" s="27"/>
      <c r="AM61" s="54">
        <f>SUM(AM3:AM59)</f>
        <v>0</v>
      </c>
      <c r="AN61" s="54">
        <f t="shared" ref="AN61:CY61" si="74">SUM(AN3:AN59)</f>
        <v>20.420881769903627</v>
      </c>
      <c r="AO61" s="54">
        <f t="shared" si="74"/>
        <v>498.34070357506391</v>
      </c>
      <c r="AP61" s="54">
        <f t="shared" si="74"/>
        <v>498.34070357506391</v>
      </c>
      <c r="AQ61" s="54">
        <f t="shared" si="74"/>
        <v>0</v>
      </c>
      <c r="AR61" s="54">
        <f t="shared" si="74"/>
        <v>0.23009440008371954</v>
      </c>
      <c r="AS61" s="54">
        <f t="shared" si="74"/>
        <v>1.1230022124140151</v>
      </c>
      <c r="AT61" s="54">
        <f t="shared" si="74"/>
        <v>136.08469247425157</v>
      </c>
      <c r="AU61" s="54">
        <f t="shared" si="74"/>
        <v>1.4057439576293826E-3</v>
      </c>
      <c r="AV61" s="54">
        <f t="shared" si="74"/>
        <v>8.9873812387843664E-4</v>
      </c>
      <c r="AW61" s="54">
        <f t="shared" si="74"/>
        <v>3.1290861380099999</v>
      </c>
      <c r="AX61" s="54">
        <f t="shared" si="74"/>
        <v>0.10145486461572423</v>
      </c>
      <c r="AY61" s="54">
        <f t="shared" si="74"/>
        <v>6.2182569975486289E-2</v>
      </c>
      <c r="AZ61" s="54">
        <f t="shared" si="74"/>
        <v>0</v>
      </c>
      <c r="BA61" s="54">
        <f t="shared" si="74"/>
        <v>0.1286881204414296</v>
      </c>
      <c r="BB61" s="54">
        <f t="shared" si="74"/>
        <v>0.51475257542620922</v>
      </c>
      <c r="BC61" s="54">
        <f t="shared" si="74"/>
        <v>1.5513649756099999E-2</v>
      </c>
      <c r="BD61" s="54">
        <f t="shared" si="74"/>
        <v>108407.78842017159</v>
      </c>
      <c r="BE61" s="54">
        <f t="shared" si="74"/>
        <v>910.87736073088047</v>
      </c>
      <c r="BF61" s="54">
        <f t="shared" si="74"/>
        <v>10886.517560444488</v>
      </c>
      <c r="BG61" s="54">
        <f t="shared" si="74"/>
        <v>2604.523488497513</v>
      </c>
      <c r="BH61" s="54">
        <f t="shared" si="74"/>
        <v>16.070077035499168</v>
      </c>
      <c r="BI61" s="54">
        <f t="shared" si="74"/>
        <v>2901.7739734696188</v>
      </c>
      <c r="BJ61" s="54">
        <f t="shared" si="74"/>
        <v>1489.9489650014943</v>
      </c>
      <c r="BK61" s="54">
        <f t="shared" si="74"/>
        <v>200.58643790882041</v>
      </c>
      <c r="BL61" s="54">
        <f t="shared" si="74"/>
        <v>432.34364598354341</v>
      </c>
      <c r="BM61" s="54">
        <f t="shared" si="74"/>
        <v>293.62947845245355</v>
      </c>
      <c r="BN61" s="54">
        <f t="shared" si="74"/>
        <v>15.246907193731932</v>
      </c>
      <c r="BO61" s="54">
        <f t="shared" si="74"/>
        <v>0</v>
      </c>
      <c r="BP61" s="54">
        <f t="shared" si="74"/>
        <v>1008.4681864579027</v>
      </c>
      <c r="BQ61" s="54">
        <f t="shared" si="74"/>
        <v>1008.4681864579027</v>
      </c>
      <c r="BR61" s="54">
        <f t="shared" si="74"/>
        <v>30.467231248808126</v>
      </c>
      <c r="BS61" s="54">
        <f t="shared" si="74"/>
        <v>2.0355747393627443E-3</v>
      </c>
      <c r="BT61" s="54">
        <f t="shared" si="74"/>
        <v>3.9312143049483059E-3</v>
      </c>
      <c r="BU61" s="54">
        <f t="shared" si="74"/>
        <v>4819.6149469434349</v>
      </c>
      <c r="BV61" s="54">
        <f t="shared" si="74"/>
        <v>159.76325228725517</v>
      </c>
      <c r="BW61" s="54">
        <f t="shared" si="74"/>
        <v>128.85845132095787</v>
      </c>
      <c r="BX61" s="54">
        <f t="shared" si="74"/>
        <v>0</v>
      </c>
      <c r="BY61" s="54">
        <f t="shared" si="74"/>
        <v>0.26201893890234795</v>
      </c>
      <c r="BZ61" s="54">
        <f t="shared" si="74"/>
        <v>1.9231308407626417</v>
      </c>
      <c r="CA61" s="54">
        <f t="shared" si="74"/>
        <v>9.4586597693121027E-2</v>
      </c>
      <c r="CB61" s="54">
        <f t="shared" si="74"/>
        <v>0.19203367597730114</v>
      </c>
      <c r="CC61" s="54">
        <f t="shared" si="74"/>
        <v>0.49406566638999999</v>
      </c>
      <c r="CD61" s="54">
        <f t="shared" si="74"/>
        <v>13.382648055248076</v>
      </c>
      <c r="CE61" s="54">
        <f t="shared" si="74"/>
        <v>309.450357420616</v>
      </c>
      <c r="CF61" s="54">
        <f t="shared" si="74"/>
        <v>0</v>
      </c>
      <c r="CG61" s="54">
        <f t="shared" si="74"/>
        <v>24.111774158636511</v>
      </c>
      <c r="CH61" s="54">
        <f t="shared" si="74"/>
        <v>23.162602879041867</v>
      </c>
      <c r="CI61" s="54">
        <f t="shared" si="74"/>
        <v>541840.30959239067</v>
      </c>
      <c r="CJ61" s="54">
        <f t="shared" si="74"/>
        <v>55443.108508517922</v>
      </c>
      <c r="CK61" s="54">
        <f t="shared" si="74"/>
        <v>602103.03304721159</v>
      </c>
      <c r="CL61" s="54">
        <f t="shared" si="74"/>
        <v>0</v>
      </c>
      <c r="CM61" s="54">
        <f t="shared" si="74"/>
        <v>395.11474931043375</v>
      </c>
      <c r="CN61" s="54">
        <f t="shared" si="74"/>
        <v>1.1648087883173215</v>
      </c>
      <c r="CO61" s="54">
        <f t="shared" si="74"/>
        <v>7.5159799198236094E-2</v>
      </c>
      <c r="CP61" s="54">
        <f t="shared" si="74"/>
        <v>0.72803193945300426</v>
      </c>
      <c r="CQ61" s="54">
        <f t="shared" si="74"/>
        <v>6.1767661924862424E-2</v>
      </c>
      <c r="CR61" s="54">
        <f t="shared" si="74"/>
        <v>0</v>
      </c>
      <c r="CS61" s="54">
        <f t="shared" si="74"/>
        <v>1.242838753037526</v>
      </c>
      <c r="CT61" s="54">
        <f t="shared" si="74"/>
        <v>29.388422080295705</v>
      </c>
      <c r="CU61" s="54">
        <f t="shared" si="74"/>
        <v>7218.9784807041724</v>
      </c>
      <c r="CV61" s="54">
        <f t="shared" si="74"/>
        <v>18.081422710782903</v>
      </c>
      <c r="CW61" s="54">
        <f t="shared" si="74"/>
        <v>2.8854164647540097</v>
      </c>
      <c r="CX61" s="54">
        <f t="shared" si="74"/>
        <v>10886.517593734488</v>
      </c>
      <c r="CY61" s="54">
        <f t="shared" si="74"/>
        <v>23.74427705687318</v>
      </c>
      <c r="CZ61" s="54">
        <f t="shared" ref="CZ61:EB61" si="75">SUM(CZ3:CZ59)</f>
        <v>1409.1870631191061</v>
      </c>
      <c r="DA61" s="54">
        <f t="shared" si="75"/>
        <v>1.0529606026848737E-3</v>
      </c>
      <c r="DB61" s="54">
        <f t="shared" si="75"/>
        <v>0.5347055258636868</v>
      </c>
      <c r="DC61" s="54">
        <f t="shared" si="75"/>
        <v>18809.178217218054</v>
      </c>
      <c r="DD61" s="54">
        <f t="shared" si="75"/>
        <v>17898.300829019965</v>
      </c>
      <c r="DE61" s="54">
        <f t="shared" si="75"/>
        <v>910.87738819855053</v>
      </c>
      <c r="DF61" s="54">
        <f t="shared" si="75"/>
        <v>12.116344220664981</v>
      </c>
      <c r="DG61" s="54">
        <f t="shared" si="75"/>
        <v>0</v>
      </c>
      <c r="DH61" s="54">
        <f t="shared" si="75"/>
        <v>318.09205376308353</v>
      </c>
      <c r="DI61" s="54">
        <f t="shared" si="75"/>
        <v>0</v>
      </c>
      <c r="DJ61" s="54">
        <f t="shared" si="75"/>
        <v>789.71376192024945</v>
      </c>
      <c r="DK61" s="54">
        <f t="shared" si="75"/>
        <v>0</v>
      </c>
      <c r="DL61" s="54">
        <f t="shared" si="75"/>
        <v>16.070077035499168</v>
      </c>
      <c r="DM61" s="54">
        <f t="shared" si="75"/>
        <v>2901.7739299282184</v>
      </c>
      <c r="DN61" s="54">
        <f t="shared" si="75"/>
        <v>488.67380613556747</v>
      </c>
      <c r="DO61" s="54">
        <f t="shared" si="75"/>
        <v>0</v>
      </c>
      <c r="DP61" s="54">
        <f t="shared" si="75"/>
        <v>1489.9489785598544</v>
      </c>
      <c r="DQ61" s="54">
        <f t="shared" si="75"/>
        <v>0.24678290687925183</v>
      </c>
      <c r="DR61" s="54">
        <f t="shared" si="75"/>
        <v>44276.64984147613</v>
      </c>
      <c r="DS61" s="54">
        <f t="shared" si="75"/>
        <v>3412.6701322218014</v>
      </c>
      <c r="DT61" s="54">
        <f t="shared" si="75"/>
        <v>11.618491346308419</v>
      </c>
      <c r="DU61" s="54">
        <f t="shared" si="75"/>
        <v>0</v>
      </c>
      <c r="DV61" s="54">
        <f t="shared" si="75"/>
        <v>0</v>
      </c>
      <c r="DW61" s="54">
        <f t="shared" si="75"/>
        <v>1432.3180659362827</v>
      </c>
      <c r="DX61" s="54">
        <f t="shared" si="75"/>
        <v>40.430021304403752</v>
      </c>
      <c r="DY61" s="54">
        <f t="shared" si="75"/>
        <v>1353.3402334592292</v>
      </c>
      <c r="DZ61" s="54">
        <f t="shared" si="75"/>
        <v>14695.023198661218</v>
      </c>
      <c r="EA61" s="54">
        <f t="shared" si="75"/>
        <v>45.226914434000719</v>
      </c>
      <c r="EB61" s="54">
        <f t="shared" si="75"/>
        <v>1500.5890357988033</v>
      </c>
    </row>
    <row r="62" spans="1:170" x14ac:dyDescent="0.3">
      <c r="A62" s="11" t="s">
        <v>56</v>
      </c>
      <c r="B62" s="1">
        <f>SUM(B3:B51)</f>
        <v>56107.305803462215</v>
      </c>
      <c r="C62" s="1">
        <f t="shared" ref="C62:I62" si="76">SUM(C3:C51)</f>
        <v>137.63925792949999</v>
      </c>
      <c r="D62" s="1">
        <f t="shared" si="76"/>
        <v>340286.96489613137</v>
      </c>
      <c r="E62" s="1">
        <f t="shared" si="76"/>
        <v>10198.650314725897</v>
      </c>
      <c r="F62" s="1">
        <f t="shared" si="76"/>
        <v>9545.6469856853</v>
      </c>
      <c r="G62" s="1">
        <f t="shared" si="76"/>
        <v>42107.886149974343</v>
      </c>
      <c r="H62" s="1">
        <f t="shared" si="76"/>
        <v>9735.6899770268974</v>
      </c>
      <c r="I62" s="1">
        <f t="shared" si="76"/>
        <v>268.42651425640008</v>
      </c>
      <c r="J62" s="1">
        <f t="shared" ref="J62:AJ62" si="77">SUM(J3:J51)</f>
        <v>9.5690484998259997</v>
      </c>
      <c r="K62" s="1">
        <f t="shared" si="77"/>
        <v>1.0952606141524996</v>
      </c>
      <c r="L62" s="1">
        <f t="shared" si="77"/>
        <v>73.026392717669978</v>
      </c>
      <c r="M62" s="1">
        <f t="shared" si="77"/>
        <v>2.3044768177215998E-3</v>
      </c>
      <c r="N62" s="1">
        <f t="shared" si="77"/>
        <v>3.1291057320000002</v>
      </c>
      <c r="O62" s="1">
        <f t="shared" si="77"/>
        <v>0.11932363635835</v>
      </c>
      <c r="P62" s="1">
        <f t="shared" si="77"/>
        <v>1.5514243699999999E-2</v>
      </c>
      <c r="Q62" s="1">
        <f t="shared" si="77"/>
        <v>0.49734783059910015</v>
      </c>
      <c r="R62" s="1">
        <f t="shared" si="77"/>
        <v>544.82592655899998</v>
      </c>
      <c r="S62" s="1">
        <f t="shared" si="77"/>
        <v>6.5896359097794982E-3</v>
      </c>
      <c r="T62" s="1">
        <f t="shared" si="77"/>
        <v>0.89513787733579997</v>
      </c>
      <c r="U62" s="1">
        <f t="shared" si="77"/>
        <v>0.27565829239054201</v>
      </c>
      <c r="V62" s="1">
        <f t="shared" si="77"/>
        <v>0.4940694793</v>
      </c>
      <c r="W62" s="1">
        <f t="shared" si="77"/>
        <v>6.0697474303016001</v>
      </c>
      <c r="X62" s="1">
        <f t="shared" si="77"/>
        <v>38.677650102382003</v>
      </c>
      <c r="Y62" s="1">
        <f t="shared" si="77"/>
        <v>30.529156774680999</v>
      </c>
      <c r="Z62" s="1">
        <f t="shared" si="77"/>
        <v>30.370731620622003</v>
      </c>
      <c r="AA62" s="1">
        <f t="shared" si="77"/>
        <v>0.47552443484574003</v>
      </c>
      <c r="AB62" s="1">
        <f t="shared" si="77"/>
        <v>3.2121219230299994E-2</v>
      </c>
      <c r="AC62" s="1">
        <f t="shared" si="77"/>
        <v>0.30470330990875005</v>
      </c>
      <c r="AD62" s="1">
        <f t="shared" si="77"/>
        <v>2.5217303847863998E-2</v>
      </c>
      <c r="AE62" s="1">
        <f t="shared" si="77"/>
        <v>0.50794794258190001</v>
      </c>
      <c r="AF62" s="1">
        <f t="shared" si="77"/>
        <v>10198.650314725897</v>
      </c>
      <c r="AG62" s="1">
        <f t="shared" si="77"/>
        <v>9545.6469856853</v>
      </c>
      <c r="AH62" s="1">
        <f t="shared" si="77"/>
        <v>9.050543157181</v>
      </c>
      <c r="AI62" s="1">
        <f t="shared" si="77"/>
        <v>13.456777737027004</v>
      </c>
      <c r="AJ62" s="1">
        <f t="shared" si="77"/>
        <v>5.1197451970159999</v>
      </c>
      <c r="AK62" s="1"/>
      <c r="AM62" s="1">
        <f>SUM(AM3:AM51)</f>
        <v>0</v>
      </c>
      <c r="AN62" s="1">
        <f>SUM(AN3:AN51)</f>
        <v>9.5690291528036262</v>
      </c>
      <c r="AO62" s="1">
        <f t="shared" ref="AO62:CZ62" si="78">SUM(AO3:AO51)</f>
        <v>268.42546563206395</v>
      </c>
      <c r="AP62" s="1">
        <f t="shared" si="78"/>
        <v>268.42546563206395</v>
      </c>
      <c r="AQ62" s="1">
        <f t="shared" si="78"/>
        <v>0</v>
      </c>
      <c r="AR62" s="1">
        <f t="shared" si="78"/>
        <v>0.18619385443981953</v>
      </c>
      <c r="AS62" s="1">
        <f t="shared" si="78"/>
        <v>0.90906743560401504</v>
      </c>
      <c r="AT62" s="1">
        <f t="shared" si="78"/>
        <v>73.026365255651569</v>
      </c>
      <c r="AU62" s="1">
        <f t="shared" si="78"/>
        <v>1.4057439576293826E-3</v>
      </c>
      <c r="AV62" s="1">
        <f t="shared" si="78"/>
        <v>8.9873812387843664E-4</v>
      </c>
      <c r="AW62" s="1">
        <f t="shared" si="78"/>
        <v>3.1290861380099999</v>
      </c>
      <c r="AX62" s="1">
        <f t="shared" si="78"/>
        <v>7.3980636646824222E-2</v>
      </c>
      <c r="AY62" s="1">
        <f t="shared" si="78"/>
        <v>4.534312598118629E-2</v>
      </c>
      <c r="AZ62" s="1">
        <f t="shared" si="78"/>
        <v>0</v>
      </c>
      <c r="BA62" s="1">
        <f t="shared" si="78"/>
        <v>9.9469572405429613E-2</v>
      </c>
      <c r="BB62" s="1">
        <f t="shared" si="78"/>
        <v>0.39787830281320918</v>
      </c>
      <c r="BC62" s="1">
        <f t="shared" si="78"/>
        <v>1.5513649756099999E-2</v>
      </c>
      <c r="BD62" s="1">
        <f t="shared" si="78"/>
        <v>56107.312861171602</v>
      </c>
      <c r="BE62" s="1">
        <f t="shared" si="78"/>
        <v>653.00256837888048</v>
      </c>
      <c r="BF62" s="1">
        <f t="shared" si="78"/>
        <v>4443.4443454944885</v>
      </c>
      <c r="BG62" s="1">
        <f t="shared" si="78"/>
        <v>2194.4301150405131</v>
      </c>
      <c r="BH62" s="1">
        <f t="shared" si="78"/>
        <v>6.545956696209168</v>
      </c>
      <c r="BI62" s="1">
        <f t="shared" si="78"/>
        <v>1435.8921136496185</v>
      </c>
      <c r="BJ62" s="1">
        <f t="shared" si="78"/>
        <v>1465.3387951904942</v>
      </c>
      <c r="BK62" s="1">
        <f t="shared" si="78"/>
        <v>136.12282615412042</v>
      </c>
      <c r="BL62" s="1">
        <f t="shared" si="78"/>
        <v>293.26025007054341</v>
      </c>
      <c r="BM62" s="1">
        <f t="shared" si="78"/>
        <v>199.15883410165353</v>
      </c>
      <c r="BN62" s="1">
        <f t="shared" si="78"/>
        <v>9.0505403949719323</v>
      </c>
      <c r="BO62" s="1">
        <f t="shared" si="78"/>
        <v>0</v>
      </c>
      <c r="BP62" s="1">
        <f t="shared" si="78"/>
        <v>544.82499797690275</v>
      </c>
      <c r="BQ62" s="1">
        <f t="shared" si="78"/>
        <v>544.82499797690275</v>
      </c>
      <c r="BR62" s="1">
        <f t="shared" si="78"/>
        <v>13.456724207808126</v>
      </c>
      <c r="BS62" s="1">
        <f t="shared" si="78"/>
        <v>1.9109831060467441E-3</v>
      </c>
      <c r="BT62" s="1">
        <f t="shared" si="78"/>
        <v>3.6901258586733059E-3</v>
      </c>
      <c r="BU62" s="1">
        <f t="shared" si="78"/>
        <v>2722.2986537934344</v>
      </c>
      <c r="BV62" s="1">
        <f t="shared" si="78"/>
        <v>108.40870923515516</v>
      </c>
      <c r="BW62" s="1">
        <f t="shared" si="78"/>
        <v>87.433630450657859</v>
      </c>
      <c r="BX62" s="1">
        <f t="shared" si="78"/>
        <v>0</v>
      </c>
      <c r="BY62" s="1">
        <f t="shared" si="78"/>
        <v>0.10741631154434791</v>
      </c>
      <c r="BZ62" s="1">
        <f t="shared" si="78"/>
        <v>0.78772034345264175</v>
      </c>
      <c r="CA62" s="1">
        <f t="shared" si="78"/>
        <v>9.0967099354851033E-2</v>
      </c>
      <c r="CB62" s="1">
        <f t="shared" si="78"/>
        <v>0.18469073787757115</v>
      </c>
      <c r="CC62" s="1">
        <f t="shared" si="78"/>
        <v>0.49406566638999999</v>
      </c>
      <c r="CD62" s="1">
        <f t="shared" si="78"/>
        <v>6.0697401902780754</v>
      </c>
      <c r="CE62" s="1">
        <f t="shared" si="78"/>
        <v>137.63917854261598</v>
      </c>
      <c r="CF62" s="1">
        <f t="shared" si="78"/>
        <v>0</v>
      </c>
      <c r="CG62" s="1">
        <f t="shared" si="78"/>
        <v>19.725546283396511</v>
      </c>
      <c r="CH62" s="1">
        <f t="shared" si="78"/>
        <v>18.952064333981866</v>
      </c>
      <c r="CI62" s="1">
        <f t="shared" si="78"/>
        <v>306257.9139363906</v>
      </c>
      <c r="CJ62" s="1">
        <f t="shared" si="78"/>
        <v>31306.420004017924</v>
      </c>
      <c r="CK62" s="1">
        <f t="shared" si="78"/>
        <v>340286.63259421155</v>
      </c>
      <c r="CL62" s="1">
        <f t="shared" si="78"/>
        <v>0</v>
      </c>
      <c r="CM62" s="1">
        <f t="shared" si="78"/>
        <v>268.07352611243374</v>
      </c>
      <c r="CN62" s="1">
        <f t="shared" si="78"/>
        <v>0.47551946607332163</v>
      </c>
      <c r="CO62" s="1">
        <f t="shared" si="78"/>
        <v>3.2120980015836097E-2</v>
      </c>
      <c r="CP62" s="1">
        <f t="shared" si="78"/>
        <v>0.30470325081700428</v>
      </c>
      <c r="CQ62" s="1">
        <f t="shared" si="78"/>
        <v>2.5217314266962425E-2</v>
      </c>
      <c r="CR62" s="1">
        <f t="shared" si="78"/>
        <v>0</v>
      </c>
      <c r="CS62" s="1">
        <f t="shared" si="78"/>
        <v>0.50794472701152593</v>
      </c>
      <c r="CT62" s="1">
        <f t="shared" si="78"/>
        <v>29.388422080295705</v>
      </c>
      <c r="CU62" s="1">
        <f t="shared" si="78"/>
        <v>4896.2667969941722</v>
      </c>
      <c r="CV62" s="1">
        <f t="shared" si="78"/>
        <v>13.213573154182901</v>
      </c>
      <c r="CW62" s="1">
        <f t="shared" si="78"/>
        <v>1.1760898224440097</v>
      </c>
      <c r="CX62" s="1">
        <f t="shared" si="78"/>
        <v>4443.4443787844884</v>
      </c>
      <c r="CY62" s="1">
        <f t="shared" si="78"/>
        <v>21.56037779156318</v>
      </c>
      <c r="CZ62" s="1">
        <f t="shared" si="78"/>
        <v>1409.1870631191061</v>
      </c>
      <c r="DA62" s="1">
        <f t="shared" ref="DA62:EB62" si="79">SUM(DA3:DA51)</f>
        <v>9.8844337191057361E-4</v>
      </c>
      <c r="DB62" s="1">
        <f t="shared" si="79"/>
        <v>0.21800766930768681</v>
      </c>
      <c r="DC62" s="1">
        <f t="shared" si="79"/>
        <v>10198.519735378053</v>
      </c>
      <c r="DD62" s="1">
        <f t="shared" si="79"/>
        <v>9545.517139529964</v>
      </c>
      <c r="DE62" s="1">
        <f t="shared" si="79"/>
        <v>653.00259584655055</v>
      </c>
      <c r="DF62" s="1">
        <f t="shared" si="79"/>
        <v>12.116344220664981</v>
      </c>
      <c r="DG62" s="1">
        <f t="shared" si="79"/>
        <v>0</v>
      </c>
      <c r="DH62" s="1">
        <f t="shared" si="79"/>
        <v>283.97935095168356</v>
      </c>
      <c r="DI62" s="1">
        <f t="shared" si="79"/>
        <v>0</v>
      </c>
      <c r="DJ62" s="1">
        <f t="shared" si="79"/>
        <v>423.24331708224946</v>
      </c>
      <c r="DK62" s="1">
        <f t="shared" si="79"/>
        <v>0</v>
      </c>
      <c r="DL62" s="1">
        <f t="shared" si="79"/>
        <v>6.545956696209168</v>
      </c>
      <c r="DM62" s="1">
        <f t="shared" si="79"/>
        <v>1435.8920701082181</v>
      </c>
      <c r="DN62" s="1">
        <f t="shared" si="79"/>
        <v>331.63469681356747</v>
      </c>
      <c r="DO62" s="1">
        <f t="shared" si="79"/>
        <v>0</v>
      </c>
      <c r="DP62" s="1">
        <f t="shared" si="79"/>
        <v>1465.3388087488543</v>
      </c>
      <c r="DQ62" s="1">
        <f t="shared" si="79"/>
        <v>0.21337930232225183</v>
      </c>
      <c r="DR62" s="1">
        <f t="shared" si="79"/>
        <v>42107.919013516133</v>
      </c>
      <c r="DS62" s="1">
        <f t="shared" si="79"/>
        <v>2315.3024523318013</v>
      </c>
      <c r="DT62" s="1">
        <f t="shared" si="79"/>
        <v>5.1197724382584191</v>
      </c>
      <c r="DU62" s="1">
        <f t="shared" si="79"/>
        <v>0</v>
      </c>
      <c r="DV62" s="1">
        <f t="shared" si="79"/>
        <v>0</v>
      </c>
      <c r="DW62" s="1">
        <f t="shared" si="79"/>
        <v>971.81489628928273</v>
      </c>
      <c r="DX62" s="1">
        <f t="shared" si="79"/>
        <v>30.529144159633752</v>
      </c>
      <c r="DY62" s="1">
        <f t="shared" si="79"/>
        <v>918.39114403222936</v>
      </c>
      <c r="DZ62" s="1">
        <f t="shared" si="79"/>
        <v>9735.6791177912182</v>
      </c>
      <c r="EA62" s="1">
        <f t="shared" si="79"/>
        <v>30.370690229400719</v>
      </c>
      <c r="EB62" s="1">
        <f t="shared" si="79"/>
        <v>1018.1019298078031</v>
      </c>
    </row>
    <row r="63" spans="1:170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48396.576054452999</v>
      </c>
      <c r="C63" s="27">
        <f t="shared" ref="C63:I63" si="80">+C3+C5+C8+C9+C11+C12+C14+C15+C16+C17+C18+C19+C20+C21+C22+C23+C24+C25+C26+C28+C30+C31+C33+C34+C35+C36+C37+C39+C40+C41+C42+C43+C44+C46+C47+C49+C50</f>
        <v>116.02586327880002</v>
      </c>
      <c r="D63" s="27">
        <f t="shared" si="80"/>
        <v>299740.21039123996</v>
      </c>
      <c r="E63" s="27">
        <f t="shared" si="80"/>
        <v>8271.2082560515973</v>
      </c>
      <c r="F63" s="27">
        <f t="shared" si="80"/>
        <v>7856.9332852041998</v>
      </c>
      <c r="G63" s="27">
        <f t="shared" si="80"/>
        <v>29269.853845825597</v>
      </c>
      <c r="H63" s="27">
        <f t="shared" si="80"/>
        <v>7575.3007136165998</v>
      </c>
      <c r="I63" s="27">
        <f t="shared" si="80"/>
        <v>132.78248582180001</v>
      </c>
      <c r="J63" s="27">
        <f t="shared" ref="J63:AJ63" si="81">+J3+J5+J8+J9+J11+J12+J14+J15+J16+J17+J18+J19+J20+J21+J22+J23+J24+J25+J26+J28+J30+J31+J33+J34+J35+J36+J37+J39+J40+J41+J42+J43+J44+J46+J47+J49+J50</f>
        <v>6.2035865925999989</v>
      </c>
      <c r="K63" s="27">
        <f t="shared" si="81"/>
        <v>0.87483547812179996</v>
      </c>
      <c r="L63" s="27">
        <f t="shared" si="81"/>
        <v>36.105548222799996</v>
      </c>
      <c r="M63" s="27">
        <f t="shared" si="81"/>
        <v>1.82798165636E-3</v>
      </c>
      <c r="N63" s="27">
        <f t="shared" si="81"/>
        <v>0</v>
      </c>
      <c r="O63" s="27">
        <f t="shared" si="81"/>
        <v>8.8883361810230002E-2</v>
      </c>
      <c r="P63" s="27">
        <f t="shared" si="81"/>
        <v>0</v>
      </c>
      <c r="Q63" s="27">
        <f t="shared" si="81"/>
        <v>0.39672870282252015</v>
      </c>
      <c r="R63" s="27">
        <f t="shared" si="81"/>
        <v>272.65102275800001</v>
      </c>
      <c r="S63" s="27">
        <f t="shared" si="81"/>
        <v>2.5705802523234003E-3</v>
      </c>
      <c r="T63" s="27">
        <f t="shared" si="81"/>
        <v>0.83096631078499994</v>
      </c>
      <c r="U63" s="27">
        <f t="shared" si="81"/>
        <v>0.198172822265656</v>
      </c>
      <c r="V63" s="27">
        <f t="shared" si="81"/>
        <v>0</v>
      </c>
      <c r="W63" s="27">
        <f t="shared" si="81"/>
        <v>4.2618208756999998</v>
      </c>
      <c r="X63" s="27">
        <f t="shared" si="81"/>
        <v>30.781459820600009</v>
      </c>
      <c r="Y63" s="27">
        <f t="shared" si="81"/>
        <v>5.6718498084000002</v>
      </c>
      <c r="Z63" s="27">
        <f t="shared" si="81"/>
        <v>8.5077736158999997</v>
      </c>
      <c r="AA63" s="27">
        <f t="shared" si="81"/>
        <v>0.40153280689870008</v>
      </c>
      <c r="AB63" s="27">
        <f t="shared" si="81"/>
        <v>2.7697033359339998E-2</v>
      </c>
      <c r="AC63" s="27">
        <f t="shared" si="81"/>
        <v>0.26016087704259994</v>
      </c>
      <c r="AD63" s="27">
        <f t="shared" si="81"/>
        <v>2.1293486319970002E-2</v>
      </c>
      <c r="AE63" s="27">
        <f t="shared" si="81"/>
        <v>0.42891116715309996</v>
      </c>
      <c r="AF63" s="27">
        <f t="shared" si="81"/>
        <v>8271.2082560515973</v>
      </c>
      <c r="AG63" s="27">
        <f t="shared" si="81"/>
        <v>7856.9332852041998</v>
      </c>
      <c r="AH63" s="27">
        <f t="shared" si="81"/>
        <v>3.544906442899999</v>
      </c>
      <c r="AI63" s="27">
        <f t="shared" si="81"/>
        <v>9.7484917144000018</v>
      </c>
      <c r="AJ63" s="27">
        <f t="shared" si="81"/>
        <v>3.7221521109000002</v>
      </c>
      <c r="AK63" s="27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</row>
    <row r="65" spans="1:12" x14ac:dyDescent="0.3">
      <c r="A65" s="29"/>
      <c r="I65" s="29"/>
      <c r="L65" s="29"/>
    </row>
    <row r="66" spans="1:12" x14ac:dyDescent="0.3">
      <c r="A66" s="5"/>
    </row>
    <row r="67" spans="1:12" x14ac:dyDescent="0.3">
      <c r="A67" s="42"/>
    </row>
    <row r="68" spans="1:12" x14ac:dyDescent="0.3">
      <c r="A68" s="20"/>
    </row>
    <row r="69" spans="1:12" x14ac:dyDescent="0.3">
      <c r="A69" s="20"/>
    </row>
    <row r="70" spans="1:12" x14ac:dyDescent="0.3">
      <c r="A70" s="20"/>
    </row>
    <row r="71" spans="1:12" x14ac:dyDescent="0.3">
      <c r="A71" s="20"/>
    </row>
    <row r="72" spans="1:12" x14ac:dyDescent="0.3">
      <c r="A72" s="20"/>
    </row>
    <row r="73" spans="1:12" x14ac:dyDescent="0.3">
      <c r="A73" s="20"/>
    </row>
    <row r="74" spans="1:12" x14ac:dyDescent="0.3">
      <c r="A74" s="20"/>
    </row>
    <row r="75" spans="1:12" x14ac:dyDescent="0.3">
      <c r="A75" s="20"/>
    </row>
    <row r="76" spans="1:12" x14ac:dyDescent="0.3">
      <c r="A76" s="20"/>
    </row>
    <row r="77" spans="1:12" x14ac:dyDescent="0.3">
      <c r="A77" s="20"/>
    </row>
    <row r="78" spans="1:12" x14ac:dyDescent="0.3">
      <c r="A78" s="23"/>
    </row>
    <row r="79" spans="1:12" x14ac:dyDescent="0.3">
      <c r="A79" s="23"/>
    </row>
    <row r="80" spans="1:12" x14ac:dyDescent="0.3">
      <c r="A80" s="18"/>
      <c r="B80" s="43"/>
      <c r="C80" s="43"/>
      <c r="D80" s="43"/>
      <c r="E80" s="43"/>
      <c r="F80" s="43"/>
      <c r="G80" s="43"/>
      <c r="H80" s="43"/>
    </row>
    <row r="82" spans="1:12" x14ac:dyDescent="0.3">
      <c r="A82" s="29"/>
      <c r="I82" s="29"/>
      <c r="L82" s="29"/>
    </row>
    <row r="83" spans="1:12" x14ac:dyDescent="0.3">
      <c r="A83" s="5"/>
      <c r="I83" s="29"/>
      <c r="L83" s="29"/>
    </row>
    <row r="84" spans="1:12" x14ac:dyDescent="0.3">
      <c r="A84" s="10"/>
      <c r="I84" s="29"/>
      <c r="L84" s="29"/>
    </row>
    <row r="85" spans="1:12" x14ac:dyDescent="0.3">
      <c r="A85" s="20"/>
      <c r="I85" s="29"/>
      <c r="L85" s="29"/>
    </row>
    <row r="86" spans="1:12" x14ac:dyDescent="0.3">
      <c r="A86" s="20"/>
      <c r="I86" s="29"/>
      <c r="L86" s="29"/>
    </row>
    <row r="87" spans="1:12" x14ac:dyDescent="0.3">
      <c r="A87" s="20"/>
      <c r="I87" s="29"/>
      <c r="L87" s="29"/>
    </row>
    <row r="88" spans="1:12" x14ac:dyDescent="0.3">
      <c r="A88" s="20"/>
      <c r="I88" s="29"/>
      <c r="L88" s="29"/>
    </row>
    <row r="89" spans="1:12" x14ac:dyDescent="0.3">
      <c r="A89" s="20"/>
      <c r="I89" s="29"/>
      <c r="L89" s="29"/>
    </row>
    <row r="90" spans="1:12" x14ac:dyDescent="0.3">
      <c r="A90" s="20"/>
      <c r="I90" s="29"/>
      <c r="L90" s="29"/>
    </row>
    <row r="91" spans="1:12" x14ac:dyDescent="0.3">
      <c r="A91" s="20"/>
      <c r="I91" s="29"/>
      <c r="L91" s="29"/>
    </row>
    <row r="92" spans="1:12" x14ac:dyDescent="0.3">
      <c r="A92" s="20"/>
      <c r="I92" s="29"/>
      <c r="L92" s="29"/>
    </row>
    <row r="93" spans="1:12" x14ac:dyDescent="0.3">
      <c r="A93" s="20"/>
      <c r="I93" s="29"/>
      <c r="L93" s="29"/>
    </row>
    <row r="94" spans="1:12" x14ac:dyDescent="0.3">
      <c r="A94" s="20"/>
      <c r="I94" s="29"/>
      <c r="L94" s="29"/>
    </row>
    <row r="95" spans="1:12" x14ac:dyDescent="0.3">
      <c r="A95" s="23"/>
      <c r="I95" s="29"/>
      <c r="L95" s="29"/>
    </row>
    <row r="96" spans="1:12" x14ac:dyDescent="0.3">
      <c r="A96" s="23"/>
      <c r="I96" s="29"/>
      <c r="L96" s="29"/>
    </row>
    <row r="97" spans="1:12" x14ac:dyDescent="0.3">
      <c r="A97" s="18"/>
      <c r="B97" s="43"/>
      <c r="I97" s="29"/>
      <c r="L97" s="2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A65"/>
  <sheetViews>
    <sheetView zoomScale="85" zoomScaleNormal="85" workbookViewId="0">
      <pane xSplit="1" ySplit="2" topLeftCell="B38" activePane="bottomRight" state="frozen"/>
      <selection pane="topRight" activeCell="B1" sqref="B1"/>
      <selection pane="bottomLeft" activeCell="A3" sqref="A3"/>
      <selection pane="bottomRight" activeCell="F52" sqref="F52"/>
    </sheetView>
  </sheetViews>
  <sheetFormatPr defaultRowHeight="14.4" x14ac:dyDescent="0.3"/>
  <cols>
    <col min="1" max="1" width="15.33203125" customWidth="1"/>
    <col min="2" max="2" width="11.6640625" style="27" customWidth="1"/>
    <col min="3" max="3" width="10.109375" style="27" customWidth="1"/>
    <col min="4" max="4" width="9.6640625" style="27" customWidth="1"/>
    <col min="5" max="5" width="10.44140625" style="27" customWidth="1"/>
    <col min="6" max="6" width="10.5546875" style="27" customWidth="1"/>
    <col min="7" max="8" width="9.88671875" style="27" customWidth="1"/>
    <col min="9" max="15" width="9.88671875" style="29" customWidth="1"/>
    <col min="16" max="28" width="9.88671875" style="40" customWidth="1"/>
    <col min="29" max="29" width="9.88671875" style="29" customWidth="1"/>
    <col min="30" max="30" width="9.109375" customWidth="1"/>
    <col min="31" max="32" width="9.109375" style="29" customWidth="1"/>
    <col min="33" max="33" width="9.109375" customWidth="1"/>
    <col min="34" max="34" width="9.109375" style="29" customWidth="1"/>
    <col min="35" max="39" width="9.109375" customWidth="1"/>
    <col min="40" max="40" width="9.109375" style="29" customWidth="1"/>
    <col min="41" max="44" width="9.109375" customWidth="1"/>
    <col min="45" max="45" width="9.109375" style="29" customWidth="1"/>
    <col min="46" max="48" width="9.109375" customWidth="1"/>
    <col min="49" max="49" width="9.109375" style="29" customWidth="1"/>
    <col min="50" max="53" width="9.109375" customWidth="1"/>
    <col min="54" max="54" width="9.109375" style="29" customWidth="1"/>
    <col min="55" max="56" width="9.109375" customWidth="1"/>
    <col min="57" max="57" width="9.109375" style="29" customWidth="1"/>
    <col min="58" max="87" width="9.109375" customWidth="1"/>
    <col min="88" max="89" width="9.109375" style="29" customWidth="1"/>
    <col min="91" max="91" width="9.109375" style="29"/>
    <col min="94" max="95" width="9.109375" style="29"/>
    <col min="101" max="102" width="9.109375" style="29"/>
    <col min="118" max="118" width="9.109375" style="29"/>
  </cols>
  <sheetData>
    <row r="1" spans="1:131" x14ac:dyDescent="0.3">
      <c r="B1" s="27" t="s">
        <v>504</v>
      </c>
      <c r="O1" s="79"/>
      <c r="AD1" s="29" t="s">
        <v>509</v>
      </c>
      <c r="DA1" s="29" t="s">
        <v>376</v>
      </c>
    </row>
    <row r="2" spans="1:131" x14ac:dyDescent="0.3">
      <c r="A2" s="29" t="s">
        <v>233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40" t="s">
        <v>63</v>
      </c>
      <c r="J2" s="40" t="s">
        <v>324</v>
      </c>
      <c r="K2" s="40" t="s">
        <v>64</v>
      </c>
      <c r="L2" s="40" t="s">
        <v>325</v>
      </c>
      <c r="M2" s="40" t="s">
        <v>65</v>
      </c>
      <c r="N2" s="40" t="s">
        <v>328</v>
      </c>
      <c r="O2" s="40" t="s">
        <v>493</v>
      </c>
      <c r="P2" s="40" t="s">
        <v>332</v>
      </c>
      <c r="Q2" s="40" t="s">
        <v>333</v>
      </c>
      <c r="R2" s="40" t="s">
        <v>334</v>
      </c>
      <c r="S2" s="40" t="s">
        <v>335</v>
      </c>
      <c r="T2" s="40" t="s">
        <v>337</v>
      </c>
      <c r="U2" s="40" t="s">
        <v>67</v>
      </c>
      <c r="V2" s="40" t="s">
        <v>326</v>
      </c>
      <c r="W2" s="40" t="s">
        <v>514</v>
      </c>
      <c r="X2" s="40" t="s">
        <v>516</v>
      </c>
      <c r="Y2" s="40" t="s">
        <v>517</v>
      </c>
      <c r="Z2" s="40" t="s">
        <v>483</v>
      </c>
      <c r="AA2" s="40" t="s">
        <v>518</v>
      </c>
      <c r="AB2" s="40" t="s">
        <v>489</v>
      </c>
      <c r="AD2" s="40" t="s">
        <v>231</v>
      </c>
      <c r="AE2" s="40" t="s">
        <v>478</v>
      </c>
      <c r="AF2" s="40" t="s">
        <v>522</v>
      </c>
      <c r="AG2" s="40" t="s">
        <v>178</v>
      </c>
      <c r="AH2" s="40" t="s">
        <v>524</v>
      </c>
      <c r="AI2" s="40" t="s">
        <v>130</v>
      </c>
      <c r="AJ2" s="40" t="s">
        <v>131</v>
      </c>
      <c r="AK2" s="40" t="s">
        <v>132</v>
      </c>
      <c r="AL2" s="40" t="s">
        <v>479</v>
      </c>
      <c r="AM2" s="40" t="s">
        <v>179</v>
      </c>
      <c r="AN2" s="40" t="s">
        <v>525</v>
      </c>
      <c r="AO2" s="40" t="s">
        <v>133</v>
      </c>
      <c r="AP2" s="40" t="s">
        <v>59</v>
      </c>
      <c r="AQ2" s="40" t="s">
        <v>135</v>
      </c>
      <c r="AR2" s="40" t="s">
        <v>136</v>
      </c>
      <c r="AS2" s="40" t="s">
        <v>480</v>
      </c>
      <c r="AT2" s="40" t="s">
        <v>137</v>
      </c>
      <c r="AU2" s="40" t="s">
        <v>138</v>
      </c>
      <c r="AV2" s="40" t="s">
        <v>139</v>
      </c>
      <c r="AW2" s="40" t="s">
        <v>483</v>
      </c>
      <c r="AX2" s="40" t="s">
        <v>213</v>
      </c>
      <c r="AY2" s="40" t="s">
        <v>140</v>
      </c>
      <c r="AZ2" s="40" t="s">
        <v>141</v>
      </c>
      <c r="BA2" s="40" t="s">
        <v>142</v>
      </c>
      <c r="BB2" s="40" t="s">
        <v>485</v>
      </c>
      <c r="BC2" s="40" t="s">
        <v>143</v>
      </c>
      <c r="BD2" s="40" t="s">
        <v>523</v>
      </c>
      <c r="BE2" s="40" t="s">
        <v>497</v>
      </c>
      <c r="BF2" s="40" t="s">
        <v>57</v>
      </c>
      <c r="BG2" s="40" t="s">
        <v>127</v>
      </c>
      <c r="BH2" s="40" t="s">
        <v>144</v>
      </c>
      <c r="BI2" s="40" t="s">
        <v>145</v>
      </c>
      <c r="BJ2" s="40" t="s">
        <v>60</v>
      </c>
      <c r="BK2" s="40" t="s">
        <v>146</v>
      </c>
      <c r="BL2" s="40" t="s">
        <v>147</v>
      </c>
      <c r="BM2" s="40" t="s">
        <v>332</v>
      </c>
      <c r="BN2" s="40" t="s">
        <v>333</v>
      </c>
      <c r="BO2" s="40" t="s">
        <v>334</v>
      </c>
      <c r="BP2" s="40" t="s">
        <v>335</v>
      </c>
      <c r="BQ2" s="40" t="s">
        <v>337</v>
      </c>
      <c r="BR2" s="40" t="s">
        <v>148</v>
      </c>
      <c r="BS2" s="40" t="s">
        <v>149</v>
      </c>
      <c r="BT2" s="40" t="s">
        <v>150</v>
      </c>
      <c r="BU2" s="40" t="s">
        <v>151</v>
      </c>
      <c r="BV2" s="40" t="s">
        <v>152</v>
      </c>
      <c r="BW2" s="40" t="s">
        <v>153</v>
      </c>
      <c r="BX2" s="40" t="s">
        <v>154</v>
      </c>
      <c r="BY2" s="40" t="s">
        <v>155</v>
      </c>
      <c r="BZ2" s="40" t="s">
        <v>54</v>
      </c>
      <c r="CA2" s="40" t="s">
        <v>53</v>
      </c>
      <c r="CB2" s="40" t="s">
        <v>156</v>
      </c>
      <c r="CC2" s="40" t="s">
        <v>158</v>
      </c>
      <c r="CD2" s="40" t="s">
        <v>159</v>
      </c>
      <c r="CE2" s="40" t="s">
        <v>160</v>
      </c>
      <c r="CF2" s="40" t="s">
        <v>161</v>
      </c>
      <c r="CG2" s="40" t="s">
        <v>162</v>
      </c>
      <c r="CH2" s="40" t="s">
        <v>163</v>
      </c>
      <c r="CI2" s="40" t="s">
        <v>164</v>
      </c>
      <c r="CJ2" s="40" t="s">
        <v>165</v>
      </c>
      <c r="CK2" s="40" t="s">
        <v>488</v>
      </c>
      <c r="CL2" s="40" t="s">
        <v>166</v>
      </c>
      <c r="CM2" s="40" t="s">
        <v>167</v>
      </c>
      <c r="CN2" s="40" t="s">
        <v>168</v>
      </c>
      <c r="CO2" s="40" t="s">
        <v>61</v>
      </c>
      <c r="CP2" s="40" t="s">
        <v>498</v>
      </c>
      <c r="CQ2" s="40" t="s">
        <v>489</v>
      </c>
      <c r="CR2" s="40" t="s">
        <v>169</v>
      </c>
      <c r="CS2" s="40" t="s">
        <v>170</v>
      </c>
      <c r="CT2" s="40" t="s">
        <v>171</v>
      </c>
      <c r="CU2" s="40" t="s">
        <v>349</v>
      </c>
      <c r="CV2" s="40" t="s">
        <v>173</v>
      </c>
      <c r="CW2" s="40" t="s">
        <v>174</v>
      </c>
      <c r="CX2" s="40" t="s">
        <v>493</v>
      </c>
      <c r="CY2" s="40" t="s">
        <v>499</v>
      </c>
      <c r="DA2" s="29" t="s">
        <v>59</v>
      </c>
      <c r="DB2" s="29" t="s">
        <v>57</v>
      </c>
      <c r="DC2" s="29" t="s">
        <v>60</v>
      </c>
      <c r="DD2" s="29" t="s">
        <v>54</v>
      </c>
      <c r="DE2" s="29" t="s">
        <v>53</v>
      </c>
      <c r="DF2" s="29" t="s">
        <v>61</v>
      </c>
      <c r="DG2" s="29" t="s">
        <v>62</v>
      </c>
      <c r="DH2" s="29" t="s">
        <v>373</v>
      </c>
      <c r="DI2" s="29" t="s">
        <v>358</v>
      </c>
      <c r="DJ2" s="29" t="s">
        <v>374</v>
      </c>
      <c r="DK2" s="29" t="s">
        <v>357</v>
      </c>
      <c r="DL2" s="29" t="s">
        <v>375</v>
      </c>
      <c r="DM2" s="29" t="s">
        <v>359</v>
      </c>
      <c r="DN2" s="29" t="s">
        <v>571</v>
      </c>
      <c r="DO2" s="40" t="s">
        <v>368</v>
      </c>
      <c r="DP2" s="40" t="s">
        <v>369</v>
      </c>
      <c r="DQ2" s="40" t="s">
        <v>370</v>
      </c>
      <c r="DR2" s="40" t="s">
        <v>371</v>
      </c>
      <c r="DS2" s="40" t="s">
        <v>372</v>
      </c>
      <c r="DT2" s="29" t="s">
        <v>67</v>
      </c>
      <c r="DU2" s="29" t="s">
        <v>326</v>
      </c>
      <c r="DV2" s="29" t="s">
        <v>514</v>
      </c>
      <c r="DW2" s="40" t="s">
        <v>516</v>
      </c>
      <c r="DX2" s="29" t="s">
        <v>517</v>
      </c>
      <c r="DY2" s="29" t="s">
        <v>483</v>
      </c>
      <c r="DZ2" s="29" t="s">
        <v>518</v>
      </c>
      <c r="EA2" s="29" t="s">
        <v>489</v>
      </c>
    </row>
    <row r="3" spans="1:131" x14ac:dyDescent="0.3">
      <c r="A3" s="29" t="s">
        <v>0</v>
      </c>
      <c r="B3" s="27">
        <v>450790.72405999998</v>
      </c>
      <c r="C3" s="27">
        <v>7574.2882818999997</v>
      </c>
      <c r="D3" s="27">
        <v>15193.782948</v>
      </c>
      <c r="E3" s="27">
        <v>53934.158661000001</v>
      </c>
      <c r="F3" s="27">
        <v>45706.914535000004</v>
      </c>
      <c r="G3" s="27">
        <v>6152.8533166999996</v>
      </c>
      <c r="H3" s="27">
        <v>108880.4019</v>
      </c>
      <c r="I3" s="40">
        <v>4291.8507301999998</v>
      </c>
      <c r="J3" s="40">
        <v>2003.4416980000001</v>
      </c>
      <c r="K3" s="40">
        <v>2003.6058567</v>
      </c>
      <c r="L3" s="40">
        <v>1463.5823313999999</v>
      </c>
      <c r="M3" s="40">
        <v>10814.115387</v>
      </c>
      <c r="N3" s="40">
        <v>1285.4092900999999</v>
      </c>
      <c r="O3" s="40">
        <v>486.0481643</v>
      </c>
      <c r="P3" s="40">
        <v>60.555451124000001</v>
      </c>
      <c r="Q3" s="40">
        <v>29.445833616000002</v>
      </c>
      <c r="R3" s="40">
        <v>62.627332840000001</v>
      </c>
      <c r="S3" s="40">
        <v>19.463131016999998</v>
      </c>
      <c r="T3" s="29">
        <v>123.89224609</v>
      </c>
      <c r="U3" s="40">
        <v>6466.4015949000004</v>
      </c>
      <c r="V3" s="40">
        <v>1316.5441177</v>
      </c>
      <c r="W3" s="29">
        <v>426.66824458000002</v>
      </c>
      <c r="X3" s="40">
        <v>191.54950507999999</v>
      </c>
      <c r="Y3" s="40">
        <v>1.676340637</v>
      </c>
      <c r="Z3" s="40">
        <v>88.053898355000001</v>
      </c>
      <c r="AA3" s="40">
        <v>402.83972370999999</v>
      </c>
      <c r="AB3" s="40">
        <v>267.42705367999997</v>
      </c>
      <c r="AC3" s="27"/>
      <c r="AD3" s="40" t="s">
        <v>0</v>
      </c>
      <c r="AE3" s="40">
        <v>2585.5704998000001</v>
      </c>
      <c r="AF3" s="40">
        <v>426.43240109700002</v>
      </c>
      <c r="AG3" s="40">
        <v>2002.4886537100001</v>
      </c>
      <c r="AH3" s="40">
        <v>191.45676710999999</v>
      </c>
      <c r="AI3" s="40">
        <v>4289.7638521500003</v>
      </c>
      <c r="AJ3" s="40">
        <v>4289.7638521500003</v>
      </c>
      <c r="AK3" s="40">
        <v>4109.8545683399998</v>
      </c>
      <c r="AL3" s="40">
        <v>2002.6170248999999</v>
      </c>
      <c r="AM3" s="40">
        <v>1462.9063525900001</v>
      </c>
      <c r="AN3" s="40">
        <v>1.6755407148999999</v>
      </c>
      <c r="AO3" s="40">
        <v>10030.5401578</v>
      </c>
      <c r="AP3" s="40">
        <v>450575.45311100001</v>
      </c>
      <c r="AQ3" s="40">
        <v>4605.5855344000001</v>
      </c>
      <c r="AR3" s="40">
        <v>1314.9889994</v>
      </c>
      <c r="AS3" s="40">
        <v>1457.02671399</v>
      </c>
      <c r="AT3" s="40">
        <v>55.648594795900003</v>
      </c>
      <c r="AU3" s="40">
        <v>10808.9166178</v>
      </c>
      <c r="AV3" s="40">
        <v>10808.9166178</v>
      </c>
      <c r="AW3" s="40">
        <v>88.010081028599998</v>
      </c>
      <c r="AX3" s="40">
        <v>31376597.702199999</v>
      </c>
      <c r="AY3" s="40">
        <v>0</v>
      </c>
      <c r="AZ3" s="40">
        <v>2086.1736206599999</v>
      </c>
      <c r="BA3" s="40">
        <v>554.59725948300002</v>
      </c>
      <c r="BB3" s="40">
        <v>993.86604840699999</v>
      </c>
      <c r="BC3" s="40">
        <v>6463.2952895099997</v>
      </c>
      <c r="BD3" s="40">
        <v>402.647354888</v>
      </c>
      <c r="BE3" s="40">
        <v>1315.9057392300001</v>
      </c>
      <c r="BF3" s="40">
        <v>7570.6711878200003</v>
      </c>
      <c r="BG3" s="40">
        <v>0</v>
      </c>
      <c r="BH3" s="40">
        <v>13667.873915599999</v>
      </c>
      <c r="BI3" s="40">
        <v>1518.6527431</v>
      </c>
      <c r="BJ3" s="40">
        <v>15186.526658700001</v>
      </c>
      <c r="BK3" s="40">
        <v>602.29063945799999</v>
      </c>
      <c r="BL3" s="40">
        <v>5443.8533074899997</v>
      </c>
      <c r="BM3" s="40">
        <v>60.526534823900001</v>
      </c>
      <c r="BN3" s="40">
        <v>29.4317761824</v>
      </c>
      <c r="BO3" s="40">
        <v>62.597442235400003</v>
      </c>
      <c r="BP3" s="40">
        <v>19.453830787000001</v>
      </c>
      <c r="BQ3" s="40">
        <v>123.833071843</v>
      </c>
      <c r="BR3" s="40">
        <v>21.9170771671</v>
      </c>
      <c r="BS3" s="40">
        <v>33079.791403099996</v>
      </c>
      <c r="BT3" s="40">
        <v>52.081593203300002</v>
      </c>
      <c r="BU3" s="40">
        <v>348.33823233300001</v>
      </c>
      <c r="BV3" s="40">
        <v>4905.3267278699996</v>
      </c>
      <c r="BW3" s="40">
        <v>20.262603794299999</v>
      </c>
      <c r="BX3" s="40">
        <v>0</v>
      </c>
      <c r="BY3" s="40">
        <v>233.19578681799999</v>
      </c>
      <c r="BZ3" s="40">
        <v>53908.891944700001</v>
      </c>
      <c r="CA3" s="40">
        <v>45685.576547899997</v>
      </c>
      <c r="CB3" s="40">
        <v>8223.31539677</v>
      </c>
      <c r="CC3" s="40">
        <v>1.9200559472100001</v>
      </c>
      <c r="CD3" s="40">
        <v>4.4505661671999999</v>
      </c>
      <c r="CE3" s="40">
        <v>578.40139118000002</v>
      </c>
      <c r="CF3" s="40">
        <v>88.479219376399996</v>
      </c>
      <c r="CG3" s="40">
        <v>15877.3446282</v>
      </c>
      <c r="CH3" s="40">
        <v>188.69308871000001</v>
      </c>
      <c r="CI3" s="40">
        <v>431.49171393400002</v>
      </c>
      <c r="CJ3" s="40">
        <v>22684.141351300001</v>
      </c>
      <c r="CK3" s="40">
        <v>443.05885583899999</v>
      </c>
      <c r="CL3" s="40">
        <v>15.076836375299999</v>
      </c>
      <c r="CM3" s="40">
        <v>207.62868673700001</v>
      </c>
      <c r="CN3" s="40">
        <v>26.826988799900001</v>
      </c>
      <c r="CO3" s="40">
        <v>6149.9149305399997</v>
      </c>
      <c r="CP3" s="40">
        <v>1490.1776515700001</v>
      </c>
      <c r="CQ3" s="40">
        <v>267.29695808999998</v>
      </c>
      <c r="CR3" s="40">
        <v>0</v>
      </c>
      <c r="CS3" s="40">
        <v>2611.68476177</v>
      </c>
      <c r="CT3" s="40">
        <v>5249.6455859099997</v>
      </c>
      <c r="CU3" s="40">
        <v>1284.7907582400001</v>
      </c>
      <c r="CV3" s="40">
        <v>28545.6290056</v>
      </c>
      <c r="CW3" s="40">
        <v>108828.408628</v>
      </c>
      <c r="CX3" s="40">
        <v>485.81848093799999</v>
      </c>
      <c r="CY3" s="40">
        <v>4107.4681871900002</v>
      </c>
      <c r="DA3" s="55">
        <f>(AP3-B3)/(B3+1E-50)</f>
        <v>-4.7754076894296609E-4</v>
      </c>
      <c r="DB3" s="55">
        <f>(BF3-C3)/(C3+1E-50)</f>
        <v>-4.7754903766245217E-4</v>
      </c>
      <c r="DC3" s="55">
        <f>(BJ3-D3)/(D3+1E-50)</f>
        <v>-4.7758279322758431E-4</v>
      </c>
      <c r="DD3" s="55">
        <f>(BZ3-E3)/(E3+1E-50)</f>
        <v>-4.6847335579688968E-4</v>
      </c>
      <c r="DE3" s="55">
        <f>(CA3-F3)/(F3+1E-50)</f>
        <v>-4.6684374382058714E-4</v>
      </c>
      <c r="DF3" s="55">
        <f>(CO3-G3)/(G3+1E-50)</f>
        <v>-4.7756479941177932E-4</v>
      </c>
      <c r="DG3" s="55">
        <f>(CW3-H3)/(H3+1E-50)</f>
        <v>-4.7752645189301447E-4</v>
      </c>
      <c r="DH3" s="55">
        <f>(AJ3-I3)/(I3+1E-50)</f>
        <v>-4.8624199236824172E-4</v>
      </c>
      <c r="DI3" s="55">
        <f>(AG3-J3)/(J3+1E-50)</f>
        <v>-4.7570353105427869E-4</v>
      </c>
      <c r="DJ3" s="55">
        <f>(AL3-K3)/(K3+1E-50)</f>
        <v>-4.9352610778883774E-4</v>
      </c>
      <c r="DK3" s="55">
        <f>(AM3-L3)/(L3+1E-50)</f>
        <v>-4.6186592684076808E-4</v>
      </c>
      <c r="DL3" s="55">
        <f>(AV3-M3)/(M3+1E-50)</f>
        <v>-4.8073920186295148E-4</v>
      </c>
      <c r="DM3" s="55">
        <f>(CU3-N3)/(N3+1E-50)</f>
        <v>-4.8119448393883069E-4</v>
      </c>
      <c r="DN3" s="55">
        <f>(CX3-O3)/(O3+1E-50)</f>
        <v>-4.725526786646542E-4</v>
      </c>
      <c r="DO3" s="55">
        <f>(BM3-P3)/(P3+1E-50)</f>
        <v>-4.7751770589221393E-4</v>
      </c>
      <c r="DP3" s="55">
        <f>(BN3-Q3)/(Q3+1E-50)</f>
        <v>-4.7739974976843748E-4</v>
      </c>
      <c r="DQ3" s="55">
        <f>(BO3-R3)/(R3+1E-50)</f>
        <v>-4.7727730440577518E-4</v>
      </c>
      <c r="DR3" s="55">
        <f>(BP3-S3)/(S3+1E-50)</f>
        <v>-4.7783832888316404E-4</v>
      </c>
      <c r="DS3" s="55">
        <f>(BQ3-T3)/(T3+1E-50)</f>
        <v>-4.77626718923273E-4</v>
      </c>
      <c r="DT3" s="55">
        <f>(BC3-U3)/(U3+1E-50)</f>
        <v>-4.8037619445884543E-4</v>
      </c>
      <c r="DU3" s="55">
        <f>(BE3-V3)/(V3+1E-50)</f>
        <v>-4.8488953876847879E-4</v>
      </c>
      <c r="DV3" s="55">
        <f>(AF3-W3)/(W3+1E-50)</f>
        <v>-5.5275611905956121E-4</v>
      </c>
      <c r="DW3" s="55">
        <f>(AH3-X3)/(X3+1E-50)</f>
        <v>-4.8414622612191055E-4</v>
      </c>
      <c r="DX3" s="55">
        <f>(AN3-Y3)/(Y3+1E-50)</f>
        <v>-4.7718350456007455E-4</v>
      </c>
      <c r="DY3" s="55">
        <f>(AW3-Z3)/(Z3+1E-50)</f>
        <v>-4.9761938106758106E-4</v>
      </c>
      <c r="DZ3" s="55">
        <f>(BD3-AA3)/(AA3+1E-50)</f>
        <v>-4.7753190829431704E-4</v>
      </c>
      <c r="EA3" s="55">
        <f>(CQ3-AB3)/(AB3+1E-50)</f>
        <v>-4.8647131324143104E-4</v>
      </c>
    </row>
    <row r="4" spans="1:131" x14ac:dyDescent="0.3">
      <c r="A4" s="29" t="s">
        <v>2</v>
      </c>
      <c r="B4" s="27">
        <v>119674.64102</v>
      </c>
      <c r="C4" s="27">
        <v>2010.8012880000001</v>
      </c>
      <c r="D4" s="27">
        <v>4033.601036</v>
      </c>
      <c r="E4" s="27">
        <v>14318.290263999999</v>
      </c>
      <c r="F4" s="27">
        <v>12134.148467000001</v>
      </c>
      <c r="G4" s="27">
        <v>1633.4461960000001</v>
      </c>
      <c r="H4" s="27">
        <v>28905.256078999999</v>
      </c>
      <c r="I4" s="29">
        <v>1398.4397848000001</v>
      </c>
      <c r="J4" s="29">
        <v>427.2083356</v>
      </c>
      <c r="K4" s="29">
        <v>375.47608115999998</v>
      </c>
      <c r="L4" s="29">
        <v>226.95442703000001</v>
      </c>
      <c r="M4" s="29">
        <v>2095.9909062000002</v>
      </c>
      <c r="N4" s="29">
        <v>287.0305937</v>
      </c>
      <c r="O4" s="29">
        <v>180.22851484</v>
      </c>
      <c r="P4" s="29">
        <v>16.076093097000001</v>
      </c>
      <c r="Q4" s="29">
        <v>7.8171982756</v>
      </c>
      <c r="R4" s="29">
        <v>16.626130589999999</v>
      </c>
      <c r="S4" s="29">
        <v>5.1670179517000001</v>
      </c>
      <c r="T4" s="29">
        <v>32.890569949000003</v>
      </c>
      <c r="U4" s="29">
        <v>1922.4375494000001</v>
      </c>
      <c r="V4" s="29">
        <v>405.51415802000002</v>
      </c>
      <c r="W4" s="29">
        <v>268.67399753000001</v>
      </c>
      <c r="X4" s="29">
        <v>58.407389293000001</v>
      </c>
      <c r="Y4" s="29">
        <v>0.44503025099999999</v>
      </c>
      <c r="Z4" s="29">
        <v>40.050779634000001</v>
      </c>
      <c r="AA4" s="29">
        <v>106.94477151</v>
      </c>
      <c r="AB4" s="29">
        <v>86.776692378999996</v>
      </c>
      <c r="AC4" s="27"/>
      <c r="AD4" s="40" t="s">
        <v>2</v>
      </c>
      <c r="AE4" s="40">
        <v>406.93286044600001</v>
      </c>
      <c r="AF4" s="40">
        <v>268.67397032399998</v>
      </c>
      <c r="AG4" s="40">
        <v>427.20818387700001</v>
      </c>
      <c r="AH4" s="40">
        <v>58.407411819700002</v>
      </c>
      <c r="AI4" s="40">
        <v>1398.4393501300001</v>
      </c>
      <c r="AJ4" s="40">
        <v>1398.4393501300001</v>
      </c>
      <c r="AK4" s="40">
        <v>1150.4071625500001</v>
      </c>
      <c r="AL4" s="40">
        <v>375.47595734499998</v>
      </c>
      <c r="AM4" s="40">
        <v>226.95437415200001</v>
      </c>
      <c r="AN4" s="40">
        <v>0.445030306825</v>
      </c>
      <c r="AO4" s="40">
        <v>2973.1481291800001</v>
      </c>
      <c r="AP4" s="40">
        <v>119674.608978</v>
      </c>
      <c r="AQ4" s="40">
        <v>977.94642411799998</v>
      </c>
      <c r="AR4" s="40">
        <v>393.80673918700001</v>
      </c>
      <c r="AS4" s="40">
        <v>279.35675421299999</v>
      </c>
      <c r="AT4" s="40">
        <v>168.93329286400001</v>
      </c>
      <c r="AU4" s="40">
        <v>2095.9902871200002</v>
      </c>
      <c r="AV4" s="40">
        <v>2095.9902871200002</v>
      </c>
      <c r="AW4" s="40">
        <v>40.050807636000002</v>
      </c>
      <c r="AX4" s="40">
        <v>12566895.673</v>
      </c>
      <c r="AY4" s="40">
        <v>0</v>
      </c>
      <c r="AZ4" s="40">
        <v>387.12807706500001</v>
      </c>
      <c r="BA4" s="40">
        <v>67.957911296899994</v>
      </c>
      <c r="BB4" s="40">
        <v>335.754200002</v>
      </c>
      <c r="BC4" s="40">
        <v>1922.4429135800001</v>
      </c>
      <c r="BD4" s="40">
        <v>106.94470208200001</v>
      </c>
      <c r="BE4" s="40">
        <v>405.514036627</v>
      </c>
      <c r="BF4" s="40">
        <v>2010.80076568</v>
      </c>
      <c r="BG4" s="40">
        <v>0</v>
      </c>
      <c r="BH4" s="40">
        <v>3630.2396023000001</v>
      </c>
      <c r="BI4" s="40">
        <v>403.35991730900002</v>
      </c>
      <c r="BJ4" s="40">
        <v>4033.5995196099998</v>
      </c>
      <c r="BK4" s="40">
        <v>161.35300515500001</v>
      </c>
      <c r="BL4" s="40">
        <v>1565.0691563800001</v>
      </c>
      <c r="BM4" s="40">
        <v>16.076074811400002</v>
      </c>
      <c r="BN4" s="40">
        <v>7.81721213349</v>
      </c>
      <c r="BO4" s="40">
        <v>16.626118451899998</v>
      </c>
      <c r="BP4" s="40">
        <v>5.1669960960200001</v>
      </c>
      <c r="BQ4" s="40">
        <v>32.890562146599997</v>
      </c>
      <c r="BR4" s="40">
        <v>7.0614723406</v>
      </c>
      <c r="BS4" s="40">
        <v>9480.2572058299993</v>
      </c>
      <c r="BT4" s="40">
        <v>40.217951290400002</v>
      </c>
      <c r="BU4" s="40">
        <v>421.363937636</v>
      </c>
      <c r="BV4" s="40">
        <v>1181.79684357</v>
      </c>
      <c r="BW4" s="40">
        <v>5.2893396190999997</v>
      </c>
      <c r="BX4" s="40">
        <v>0</v>
      </c>
      <c r="BY4" s="40">
        <v>297.78719539500003</v>
      </c>
      <c r="BZ4" s="40">
        <v>14318.7734463</v>
      </c>
      <c r="CA4" s="40">
        <v>12134.6323885</v>
      </c>
      <c r="CB4" s="40">
        <v>2184.1410577500001</v>
      </c>
      <c r="CC4" s="40">
        <v>3.1501442861900002</v>
      </c>
      <c r="CD4" s="40">
        <v>0.39172029300700001</v>
      </c>
      <c r="CE4" s="40">
        <v>163.71557805899999</v>
      </c>
      <c r="CF4" s="40">
        <v>60.3576969123</v>
      </c>
      <c r="CG4" s="40">
        <v>3980.8174654099998</v>
      </c>
      <c r="CH4" s="40">
        <v>95.366273101800004</v>
      </c>
      <c r="CI4" s="40">
        <v>35.762446929399999</v>
      </c>
      <c r="CJ4" s="40">
        <v>5687.8324017000004</v>
      </c>
      <c r="CK4" s="40">
        <v>144.406941348</v>
      </c>
      <c r="CL4" s="40">
        <v>18.4539254281</v>
      </c>
      <c r="CM4" s="40">
        <v>133.343098543</v>
      </c>
      <c r="CN4" s="40">
        <v>1.92489801076</v>
      </c>
      <c r="CO4" s="40">
        <v>1633.4456304800001</v>
      </c>
      <c r="CP4" s="40">
        <v>383.112617634</v>
      </c>
      <c r="CQ4" s="40">
        <v>86.776726461400003</v>
      </c>
      <c r="CR4" s="40">
        <v>0</v>
      </c>
      <c r="CS4" s="40">
        <v>456.15868041200002</v>
      </c>
      <c r="CT4" s="40">
        <v>1384.93449111</v>
      </c>
      <c r="CU4" s="40">
        <v>287.030511402</v>
      </c>
      <c r="CV4" s="40">
        <v>7943.4757205599999</v>
      </c>
      <c r="CW4" s="40">
        <v>28905.248243499998</v>
      </c>
      <c r="CX4" s="40">
        <v>180.22843980799999</v>
      </c>
      <c r="CY4" s="40">
        <v>1119.0712779400001</v>
      </c>
      <c r="DA4" s="55">
        <f t="shared" ref="DA4:DA51" si="0">(AP4-B4)/(B4+1E-50)</f>
        <v>-2.6774260376748555E-7</v>
      </c>
      <c r="DB4" s="55">
        <f t="shared" ref="DB4:DB51" si="1">(BF4-C4)/(C4+1E-50)</f>
        <v>-2.5975714417425597E-7</v>
      </c>
      <c r="DC4" s="55">
        <f t="shared" ref="DC4:DC51" si="2">(BJ4-D4)/(D4+1E-50)</f>
        <v>-3.7593951079933084E-7</v>
      </c>
      <c r="DD4" s="55">
        <f t="shared" ref="DD4:DD51" si="3">(BZ4-E4)/(E4+1E-50)</f>
        <v>3.3745809806304672E-5</v>
      </c>
      <c r="DE4" s="55">
        <f t="shared" ref="DE4:DE51" si="4">(CA4-F4)/(F4+1E-50)</f>
        <v>3.9880960853193849E-5</v>
      </c>
      <c r="DF4" s="55">
        <f t="shared" ref="DF4:DF51" si="5">(CO4-G4)/(G4+1E-50)</f>
        <v>-3.4621281153554495E-7</v>
      </c>
      <c r="DG4" s="55">
        <f t="shared" ref="DG4:DG51" si="6">(CW4-H4)/(H4+1E-50)</f>
        <v>-2.7107526669528265E-7</v>
      </c>
      <c r="DH4" s="55">
        <f t="shared" ref="DH4:DH51" si="7">(AJ4-I4)/(I4+1E-50)</f>
        <v>-3.1082496703020656E-7</v>
      </c>
      <c r="DI4" s="55">
        <f t="shared" ref="DI4:DI51" si="8">(AG4-J4)/(J4+1E-50)</f>
        <v>-3.5514990543098622E-7</v>
      </c>
      <c r="DJ4" s="55">
        <f t="shared" ref="DJ4:DJ51" si="9">(AL4-K4)/(K4+1E-50)</f>
        <v>-3.2975469332801343E-7</v>
      </c>
      <c r="DK4" s="55">
        <f t="shared" ref="DK4:DK51" si="10">(AM4-L4)/(L4+1E-50)</f>
        <v>-2.3298950667354451E-7</v>
      </c>
      <c r="DL4" s="55">
        <f t="shared" ref="DL4:DL51" si="11">(AV4-M4)/(M4+1E-50)</f>
        <v>-2.9536387688864047E-7</v>
      </c>
      <c r="DM4" s="55">
        <f t="shared" ref="DM4:DM51" si="12">(CU4-N4)/(N4+1E-50)</f>
        <v>-2.867220491529862E-7</v>
      </c>
      <c r="DN4" s="55">
        <f t="shared" ref="DN4:DN51" si="13">(CX4-O4)/(O4+1E-50)</f>
        <v>-4.1631592025742102E-7</v>
      </c>
      <c r="DO4" s="55">
        <f t="shared" ref="DO4:DO51" si="14">(BM4-P4)/(P4+1E-50)</f>
        <v>-1.1374405391390537E-6</v>
      </c>
      <c r="DP4" s="55">
        <f t="shared" ref="DP4:DP51" si="15">(BN4-Q4)/(Q4+1E-50)</f>
        <v>1.7727438285943915E-6</v>
      </c>
      <c r="DQ4" s="55">
        <f t="shared" ref="DQ4:DQ51" si="16">(BO4-R4)/(R4+1E-50)</f>
        <v>-7.3006163009268674E-7</v>
      </c>
      <c r="DR4" s="55">
        <f t="shared" ref="DR4:DR51" si="17">(BP4-S4)/(S4+1E-50)</f>
        <v>-4.2298440230549367E-6</v>
      </c>
      <c r="DS4" s="55">
        <f t="shared" ref="DS4:DS51" si="18">(BQ4-T4)/(T4+1E-50)</f>
        <v>-2.3722301006590585E-7</v>
      </c>
      <c r="DT4" s="55">
        <f t="shared" ref="DT4:DT51" si="19">(BC4-U4)/(U4+1E-50)</f>
        <v>2.7903013035139791E-6</v>
      </c>
      <c r="DU4" s="55">
        <f t="shared" ref="DU4:DU51" si="20">(BE4-V4)/(V4+1E-50)</f>
        <v>-2.9935576262423584E-7</v>
      </c>
      <c r="DV4" s="55">
        <f t="shared" ref="DV4:DV51" si="21">(AF4-W4)/(W4+1E-50)</f>
        <v>-1.0126026439904353E-7</v>
      </c>
      <c r="DW4" s="55">
        <f t="shared" ref="DW4:DW51" si="22">(AH4-X4)/(X4+1E-50)</f>
        <v>3.8568236439167412E-7</v>
      </c>
      <c r="DX4" s="55">
        <f t="shared" ref="DX4:DX51" si="23">(AN4-Y4)/(Y4+1E-50)</f>
        <v>1.2544091078328888E-7</v>
      </c>
      <c r="DY4" s="55">
        <f t="shared" ref="DY4:DY51" si="24">(AW4-Z4)/(Z4+1E-50)</f>
        <v>6.9916241971866707E-7</v>
      </c>
      <c r="DZ4" s="55">
        <f t="shared" ref="DZ4:DZ51" si="25">(BD4-AA4)/(AA4+1E-50)</f>
        <v>-6.4919489759824654E-7</v>
      </c>
      <c r="EA4" s="55">
        <f t="shared" ref="EA4:EA51" si="26">(CQ4-AB4)/(AB4+1E-50)</f>
        <v>3.9275984220953259E-7</v>
      </c>
    </row>
    <row r="5" spans="1:131" x14ac:dyDescent="0.3">
      <c r="A5" s="29" t="s">
        <v>3</v>
      </c>
      <c r="B5" s="27">
        <v>192573.09698999999</v>
      </c>
      <c r="C5" s="27">
        <v>3235.6583568999999</v>
      </c>
      <c r="D5" s="27">
        <v>6490.6252437000003</v>
      </c>
      <c r="E5" s="27">
        <v>23040.110137</v>
      </c>
      <c r="F5" s="27">
        <v>19525.517378</v>
      </c>
      <c r="G5" s="27">
        <v>2628.4363738000002</v>
      </c>
      <c r="H5" s="27">
        <v>46512.572490999999</v>
      </c>
      <c r="I5" s="29">
        <v>1794.73597</v>
      </c>
      <c r="J5" s="29">
        <v>859.81825274000005</v>
      </c>
      <c r="K5" s="29">
        <v>822.80316987000003</v>
      </c>
      <c r="L5" s="29">
        <v>648.54479399000002</v>
      </c>
      <c r="M5" s="29">
        <v>4583.2115346</v>
      </c>
      <c r="N5" s="29">
        <v>544.02809635999995</v>
      </c>
      <c r="O5" s="8">
        <v>210.11529071000001</v>
      </c>
      <c r="P5" s="29">
        <v>25.868653030000001</v>
      </c>
      <c r="Q5" s="29">
        <v>12.578950985000001</v>
      </c>
      <c r="R5" s="29">
        <v>26.753739454000002</v>
      </c>
      <c r="S5" s="29">
        <v>8.3144453202000008</v>
      </c>
      <c r="T5" s="29">
        <v>52.925467347999998</v>
      </c>
      <c r="U5" s="29">
        <v>2722.8130497000002</v>
      </c>
      <c r="V5" s="29">
        <v>552.73942814999998</v>
      </c>
      <c r="W5" s="29">
        <v>149.02794489999999</v>
      </c>
      <c r="X5" s="29">
        <v>80.463599747999993</v>
      </c>
      <c r="Y5" s="29">
        <v>0.71611512840000002</v>
      </c>
      <c r="Z5" s="29">
        <v>35.755239054999997</v>
      </c>
      <c r="AA5" s="29">
        <v>172.08890043</v>
      </c>
      <c r="AB5" s="29">
        <v>111.8854455</v>
      </c>
      <c r="AC5" s="27"/>
      <c r="AD5" s="40" t="s">
        <v>3</v>
      </c>
      <c r="AE5" s="40">
        <v>1139.44781704</v>
      </c>
      <c r="AF5" s="40">
        <v>149.039593561</v>
      </c>
      <c r="AG5" s="40">
        <v>859.93578022999998</v>
      </c>
      <c r="AH5" s="40">
        <v>80.474083160800006</v>
      </c>
      <c r="AI5" s="40">
        <v>1794.96859356</v>
      </c>
      <c r="AJ5" s="40">
        <v>1794.96859356</v>
      </c>
      <c r="AK5" s="40">
        <v>1756.8079453299999</v>
      </c>
      <c r="AL5" s="40">
        <v>822.90592511199998</v>
      </c>
      <c r="AM5" s="40">
        <v>648.63852510599997</v>
      </c>
      <c r="AN5" s="40">
        <v>0.71621170206700002</v>
      </c>
      <c r="AO5" s="40">
        <v>4290.8122211700002</v>
      </c>
      <c r="AP5" s="40">
        <v>192599.12879399999</v>
      </c>
      <c r="AQ5" s="40">
        <v>1986.2650945600001</v>
      </c>
      <c r="AR5" s="40">
        <v>551.441563417</v>
      </c>
      <c r="AS5" s="40">
        <v>640.20283408399996</v>
      </c>
      <c r="AT5" s="40">
        <v>23.254480629500001</v>
      </c>
      <c r="AU5" s="40">
        <v>4583.8219249100002</v>
      </c>
      <c r="AV5" s="40">
        <v>4583.8219249100002</v>
      </c>
      <c r="AW5" s="40">
        <v>35.759577049400001</v>
      </c>
      <c r="AX5" s="40">
        <v>16986748.226</v>
      </c>
      <c r="AY5" s="40">
        <v>0</v>
      </c>
      <c r="AZ5" s="40">
        <v>916.47190195300004</v>
      </c>
      <c r="BA5" s="40">
        <v>244.76612806899999</v>
      </c>
      <c r="BB5" s="40">
        <v>426.11013077500002</v>
      </c>
      <c r="BC5" s="40">
        <v>2723.1792824499998</v>
      </c>
      <c r="BD5" s="40">
        <v>172.112146454</v>
      </c>
      <c r="BE5" s="40">
        <v>552.81181215300001</v>
      </c>
      <c r="BF5" s="40">
        <v>3236.09572643</v>
      </c>
      <c r="BG5" s="40">
        <v>0</v>
      </c>
      <c r="BH5" s="40">
        <v>5842.3518583300001</v>
      </c>
      <c r="BI5" s="40">
        <v>649.15035762800005</v>
      </c>
      <c r="BJ5" s="40">
        <v>6491.5022159600003</v>
      </c>
      <c r="BK5" s="40">
        <v>258.10268496399999</v>
      </c>
      <c r="BL5" s="40">
        <v>2338.7722208700002</v>
      </c>
      <c r="BM5" s="40">
        <v>25.872158706899999</v>
      </c>
      <c r="BN5" s="40">
        <v>12.580640808</v>
      </c>
      <c r="BO5" s="40">
        <v>26.757374735100001</v>
      </c>
      <c r="BP5" s="40">
        <v>8.3155732082</v>
      </c>
      <c r="BQ5" s="40">
        <v>52.932640622800001</v>
      </c>
      <c r="BR5" s="40">
        <v>9.2354702849700008</v>
      </c>
      <c r="BS5" s="40">
        <v>14138.613988999999</v>
      </c>
      <c r="BT5" s="40">
        <v>19.432384519700001</v>
      </c>
      <c r="BU5" s="40">
        <v>113.626779485</v>
      </c>
      <c r="BV5" s="40">
        <v>2109.7754867799999</v>
      </c>
      <c r="BW5" s="40">
        <v>8.6711991636299999</v>
      </c>
      <c r="BX5" s="40">
        <v>0</v>
      </c>
      <c r="BY5" s="40">
        <v>74.383298053299995</v>
      </c>
      <c r="BZ5" s="40">
        <v>23043.395394300001</v>
      </c>
      <c r="CA5" s="40">
        <v>19528.327448200002</v>
      </c>
      <c r="CB5" s="40">
        <v>3515.0679461499999</v>
      </c>
      <c r="CC5" s="40">
        <v>0.53755310136300005</v>
      </c>
      <c r="CD5" s="40">
        <v>1.98717427081</v>
      </c>
      <c r="CE5" s="40">
        <v>246.15630701699999</v>
      </c>
      <c r="CF5" s="40">
        <v>33.867358102399997</v>
      </c>
      <c r="CG5" s="40">
        <v>6812.1355192600004</v>
      </c>
      <c r="CH5" s="40">
        <v>75.803892434199994</v>
      </c>
      <c r="CI5" s="40">
        <v>192.89829214299999</v>
      </c>
      <c r="CJ5" s="40">
        <v>9732.5328225400008</v>
      </c>
      <c r="CK5" s="40">
        <v>184.13923962600001</v>
      </c>
      <c r="CL5" s="40">
        <v>4.8948072482500002</v>
      </c>
      <c r="CM5" s="40">
        <v>80.364084517099997</v>
      </c>
      <c r="CN5" s="40">
        <v>12.0250192377</v>
      </c>
      <c r="CO5" s="40">
        <v>2628.7916132300002</v>
      </c>
      <c r="CP5" s="40">
        <v>642.08443392599997</v>
      </c>
      <c r="CQ5" s="40">
        <v>111.89995847599999</v>
      </c>
      <c r="CR5" s="40">
        <v>0</v>
      </c>
      <c r="CS5" s="40">
        <v>1041.50489909</v>
      </c>
      <c r="CT5" s="40">
        <v>2248.67489161</v>
      </c>
      <c r="CU5" s="40">
        <v>544.10045270800003</v>
      </c>
      <c r="CV5" s="40">
        <v>12158.862325599999</v>
      </c>
      <c r="CW5" s="40">
        <v>46518.859920800001</v>
      </c>
      <c r="CX5" s="40">
        <v>210.14433823900001</v>
      </c>
      <c r="CY5" s="40">
        <v>1764.4309198599999</v>
      </c>
      <c r="DA5" s="55">
        <f t="shared" si="0"/>
        <v>1.3517881992285852E-4</v>
      </c>
      <c r="DB5" s="55">
        <f t="shared" si="1"/>
        <v>1.3517172759212485E-4</v>
      </c>
      <c r="DC5" s="55">
        <f t="shared" si="2"/>
        <v>1.3511367966456212E-4</v>
      </c>
      <c r="DD5" s="55">
        <f t="shared" si="3"/>
        <v>1.4258861092534677E-4</v>
      </c>
      <c r="DE5" s="55">
        <f t="shared" si="4"/>
        <v>1.4391783559944264E-4</v>
      </c>
      <c r="DF5" s="55">
        <f t="shared" si="5"/>
        <v>1.3515237939216469E-4</v>
      </c>
      <c r="DG5" s="55">
        <f t="shared" si="6"/>
        <v>1.3517699545040262E-4</v>
      </c>
      <c r="DH5" s="55">
        <f t="shared" si="7"/>
        <v>1.2961436327600475E-4</v>
      </c>
      <c r="DI5" s="55">
        <f t="shared" si="8"/>
        <v>1.3668875907833108E-4</v>
      </c>
      <c r="DJ5" s="55">
        <f t="shared" si="9"/>
        <v>1.2488435358869456E-4</v>
      </c>
      <c r="DK5" s="55">
        <f t="shared" si="10"/>
        <v>1.4452527700253707E-4</v>
      </c>
      <c r="DL5" s="55">
        <f t="shared" si="11"/>
        <v>1.3317960678711205E-4</v>
      </c>
      <c r="DM5" s="55">
        <f t="shared" si="12"/>
        <v>1.3300112344235331E-4</v>
      </c>
      <c r="DN5" s="55">
        <f t="shared" si="13"/>
        <v>1.3824566932678554E-4</v>
      </c>
      <c r="DO5" s="55">
        <f t="shared" si="14"/>
        <v>1.3551833935583629E-4</v>
      </c>
      <c r="DP5" s="55">
        <f t="shared" si="15"/>
        <v>1.3433735468200769E-4</v>
      </c>
      <c r="DQ5" s="55">
        <f t="shared" si="16"/>
        <v>1.3587936393900311E-4</v>
      </c>
      <c r="DR5" s="55">
        <f t="shared" si="17"/>
        <v>1.356540282078682E-4</v>
      </c>
      <c r="DS5" s="55">
        <f t="shared" si="18"/>
        <v>1.3553540779974126E-4</v>
      </c>
      <c r="DT5" s="55">
        <f t="shared" si="19"/>
        <v>1.3450528674379799E-4</v>
      </c>
      <c r="DU5" s="55">
        <f t="shared" si="20"/>
        <v>1.3095502023854436E-4</v>
      </c>
      <c r="DV5" s="55">
        <f t="shared" si="21"/>
        <v>7.8164273202760225E-5</v>
      </c>
      <c r="DW5" s="55">
        <f t="shared" si="22"/>
        <v>1.3028764351639762E-4</v>
      </c>
      <c r="DX5" s="55">
        <f t="shared" si="23"/>
        <v>1.3485773888867822E-4</v>
      </c>
      <c r="DY5" s="55">
        <f t="shared" si="24"/>
        <v>1.2132472092637527E-4</v>
      </c>
      <c r="DZ5" s="55">
        <f t="shared" si="25"/>
        <v>1.3508148370939248E-4</v>
      </c>
      <c r="EA5" s="55">
        <f t="shared" si="26"/>
        <v>1.2971281416573343E-4</v>
      </c>
    </row>
    <row r="6" spans="1:131" x14ac:dyDescent="0.3">
      <c r="A6" s="29" t="s">
        <v>4</v>
      </c>
      <c r="B6" s="27">
        <v>742200.31073000003</v>
      </c>
      <c r="C6" s="27">
        <v>12470.619054000001</v>
      </c>
      <c r="D6" s="27">
        <v>25015.663011000001</v>
      </c>
      <c r="E6" s="27">
        <v>88799.409260999993</v>
      </c>
      <c r="F6" s="27">
        <v>75253.735715999996</v>
      </c>
      <c r="G6" s="27">
        <v>10130.311253</v>
      </c>
      <c r="H6" s="27">
        <v>179265.14812</v>
      </c>
      <c r="I6" s="29">
        <v>8672.8737099000009</v>
      </c>
      <c r="J6" s="29">
        <v>2649.4697854000001</v>
      </c>
      <c r="K6" s="29">
        <v>2328.6355242999998</v>
      </c>
      <c r="L6" s="29">
        <v>1407.5308147999999</v>
      </c>
      <c r="M6" s="29">
        <v>12998.961066</v>
      </c>
      <c r="N6" s="29">
        <v>1780.1125205999999</v>
      </c>
      <c r="O6" s="8">
        <v>1117.7450547999999</v>
      </c>
      <c r="P6" s="29">
        <v>99.701058232999998</v>
      </c>
      <c r="Q6" s="29">
        <v>48.480866749999997</v>
      </c>
      <c r="R6" s="29">
        <v>103.11229192</v>
      </c>
      <c r="S6" s="29">
        <v>32.044923306999998</v>
      </c>
      <c r="T6" s="29">
        <v>203.98143881999999</v>
      </c>
      <c r="U6" s="29">
        <v>11922.614025000001</v>
      </c>
      <c r="V6" s="29">
        <v>2514.9263381999999</v>
      </c>
      <c r="W6" s="29">
        <v>1666.2680923999999</v>
      </c>
      <c r="X6" s="29">
        <v>362.23219868000001</v>
      </c>
      <c r="Y6" s="29">
        <v>2.7599982024999998</v>
      </c>
      <c r="Z6" s="29">
        <v>248.38778300999999</v>
      </c>
      <c r="AA6" s="29">
        <v>663.25236714000005</v>
      </c>
      <c r="AB6" s="29">
        <v>538.17354019000004</v>
      </c>
      <c r="AC6" s="27"/>
      <c r="AD6" s="40" t="s">
        <v>4</v>
      </c>
      <c r="AE6" s="40">
        <v>2523.6441816699999</v>
      </c>
      <c r="AF6" s="40">
        <v>1666.21510223</v>
      </c>
      <c r="AG6" s="40">
        <v>2649.3852936100002</v>
      </c>
      <c r="AH6" s="40">
        <v>362.22074245099998</v>
      </c>
      <c r="AI6" s="40">
        <v>8672.5970793899996</v>
      </c>
      <c r="AJ6" s="40">
        <v>8672.5970793899996</v>
      </c>
      <c r="AK6" s="40">
        <v>7134.3904996000001</v>
      </c>
      <c r="AL6" s="40">
        <v>2328.5613484099999</v>
      </c>
      <c r="AM6" s="40">
        <v>1407.4860986199999</v>
      </c>
      <c r="AN6" s="40">
        <v>2.7599077825</v>
      </c>
      <c r="AO6" s="40">
        <v>18438.342335599998</v>
      </c>
      <c r="AP6" s="40">
        <v>742176.72362199996</v>
      </c>
      <c r="AQ6" s="40">
        <v>6064.8547036</v>
      </c>
      <c r="AR6" s="40">
        <v>2442.24080254</v>
      </c>
      <c r="AS6" s="40">
        <v>1732.46509799</v>
      </c>
      <c r="AT6" s="40">
        <v>1047.6604179000001</v>
      </c>
      <c r="AU6" s="40">
        <v>12998.5482503</v>
      </c>
      <c r="AV6" s="40">
        <v>12998.5482503</v>
      </c>
      <c r="AW6" s="40">
        <v>248.379812219</v>
      </c>
      <c r="AX6" s="40">
        <v>79479279.078099996</v>
      </c>
      <c r="AY6" s="40">
        <v>0</v>
      </c>
      <c r="AZ6" s="40">
        <v>2400.82226803</v>
      </c>
      <c r="BA6" s="40">
        <v>421.44927945799998</v>
      </c>
      <c r="BB6" s="40">
        <v>2082.2207846900001</v>
      </c>
      <c r="BC6" s="40">
        <v>11922.2711972</v>
      </c>
      <c r="BD6" s="40">
        <v>663.23115659200005</v>
      </c>
      <c r="BE6" s="40">
        <v>2514.8461865899999</v>
      </c>
      <c r="BF6" s="40">
        <v>12470.221972200001</v>
      </c>
      <c r="BG6" s="40">
        <v>0</v>
      </c>
      <c r="BH6" s="40">
        <v>22513.377709299999</v>
      </c>
      <c r="BI6" s="40">
        <v>2501.4865946599998</v>
      </c>
      <c r="BJ6" s="40">
        <v>25014.864303999999</v>
      </c>
      <c r="BK6" s="40">
        <v>1000.6503764</v>
      </c>
      <c r="BL6" s="40">
        <v>9705.9677281200002</v>
      </c>
      <c r="BM6" s="40">
        <v>99.697778079900004</v>
      </c>
      <c r="BN6" s="40">
        <v>48.479319129399997</v>
      </c>
      <c r="BO6" s="40">
        <v>103.10886145800001</v>
      </c>
      <c r="BP6" s="40">
        <v>32.043885926500003</v>
      </c>
      <c r="BQ6" s="40">
        <v>203.97484578699999</v>
      </c>
      <c r="BR6" s="40">
        <v>44.574571915900002</v>
      </c>
      <c r="BS6" s="40">
        <v>58792.978054300002</v>
      </c>
      <c r="BT6" s="40">
        <v>266.05351730500001</v>
      </c>
      <c r="BU6" s="40">
        <v>2820.49243819</v>
      </c>
      <c r="BV6" s="40">
        <v>7252.7073663199999</v>
      </c>
      <c r="BW6" s="40">
        <v>32.744142804699997</v>
      </c>
      <c r="BX6" s="40">
        <v>0</v>
      </c>
      <c r="BY6" s="40">
        <v>1995.4787134999999</v>
      </c>
      <c r="BZ6" s="40">
        <v>88799.823426300005</v>
      </c>
      <c r="CA6" s="40">
        <v>75254.581693500004</v>
      </c>
      <c r="CB6" s="40">
        <v>13545.241732799999</v>
      </c>
      <c r="CC6" s="40">
        <v>21.200759810099999</v>
      </c>
      <c r="CD6" s="40">
        <v>1.9309218594499999</v>
      </c>
      <c r="CE6" s="40">
        <v>1021.66363818</v>
      </c>
      <c r="CF6" s="40">
        <v>397.55596433900001</v>
      </c>
      <c r="CG6" s="40">
        <v>24538.528260999999</v>
      </c>
      <c r="CH6" s="40">
        <v>619.95701375900001</v>
      </c>
      <c r="CI6" s="40">
        <v>172.069852215</v>
      </c>
      <c r="CJ6" s="40">
        <v>35061.160840199998</v>
      </c>
      <c r="CK6" s="40">
        <v>895.55744706400003</v>
      </c>
      <c r="CL6" s="40">
        <v>123.555387743</v>
      </c>
      <c r="CM6" s="40">
        <v>876.24999901399997</v>
      </c>
      <c r="CN6" s="40">
        <v>8.6583052558299993</v>
      </c>
      <c r="CO6" s="40">
        <v>10129.9881074</v>
      </c>
      <c r="CP6" s="40">
        <v>2375.9195626599999</v>
      </c>
      <c r="CQ6" s="40">
        <v>538.15645028500001</v>
      </c>
      <c r="CR6" s="40">
        <v>0</v>
      </c>
      <c r="CS6" s="40">
        <v>2828.92470787</v>
      </c>
      <c r="CT6" s="40">
        <v>8588.8406206100008</v>
      </c>
      <c r="CU6" s="40">
        <v>1780.05575451</v>
      </c>
      <c r="CV6" s="40">
        <v>49262.438644499998</v>
      </c>
      <c r="CW6" s="40">
        <v>179259.43194099999</v>
      </c>
      <c r="CX6" s="40">
        <v>1117.7093156999999</v>
      </c>
      <c r="CY6" s="40">
        <v>6940.0568983499998</v>
      </c>
      <c r="DA6" s="55">
        <f t="shared" si="0"/>
        <v>-3.1779975916293831E-5</v>
      </c>
      <c r="DB6" s="55">
        <f t="shared" si="1"/>
        <v>-3.1841386404344592E-5</v>
      </c>
      <c r="DC6" s="55">
        <f t="shared" si="2"/>
        <v>-3.1928276282364774E-5</v>
      </c>
      <c r="DD6" s="55">
        <f t="shared" si="3"/>
        <v>4.6640546762445251E-6</v>
      </c>
      <c r="DE6" s="55">
        <f t="shared" si="4"/>
        <v>1.1241667831626811E-5</v>
      </c>
      <c r="DF6" s="55">
        <f t="shared" si="5"/>
        <v>-3.189888167589226E-5</v>
      </c>
      <c r="DG6" s="55">
        <f t="shared" si="6"/>
        <v>-3.188672789974551E-5</v>
      </c>
      <c r="DH6" s="55">
        <f t="shared" si="7"/>
        <v>-3.1896061127408976E-5</v>
      </c>
      <c r="DI6" s="55">
        <f t="shared" si="8"/>
        <v>-3.1890074937067369E-5</v>
      </c>
      <c r="DJ6" s="55">
        <f t="shared" si="9"/>
        <v>-3.1853799886599354E-5</v>
      </c>
      <c r="DK6" s="55">
        <f t="shared" si="10"/>
        <v>-3.1769236971466897E-5</v>
      </c>
      <c r="DL6" s="55">
        <f t="shared" si="11"/>
        <v>-3.175759184934506E-5</v>
      </c>
      <c r="DM6" s="55">
        <f t="shared" si="12"/>
        <v>-3.1889045969267901E-5</v>
      </c>
      <c r="DN6" s="55">
        <f t="shared" si="13"/>
        <v>-3.1974285948771696E-5</v>
      </c>
      <c r="DO6" s="55">
        <f t="shared" si="14"/>
        <v>-3.2899882489989489E-5</v>
      </c>
      <c r="DP6" s="55">
        <f t="shared" si="15"/>
        <v>-3.192229643873361E-5</v>
      </c>
      <c r="DQ6" s="55">
        <f t="shared" si="16"/>
        <v>-3.3269185817911279E-5</v>
      </c>
      <c r="DR6" s="55">
        <f t="shared" si="17"/>
        <v>-3.2372694109951171E-5</v>
      </c>
      <c r="DS6" s="55">
        <f t="shared" si="18"/>
        <v>-3.232173004632731E-5</v>
      </c>
      <c r="DT6" s="55">
        <f t="shared" si="19"/>
        <v>-2.875441570801268E-5</v>
      </c>
      <c r="DU6" s="55">
        <f t="shared" si="20"/>
        <v>-3.1870360885956032E-5</v>
      </c>
      <c r="DV6" s="55">
        <f t="shared" si="21"/>
        <v>-3.1801707205234846E-5</v>
      </c>
      <c r="DW6" s="55">
        <f t="shared" si="22"/>
        <v>-3.1626754997980569E-5</v>
      </c>
      <c r="DX6" s="55">
        <f t="shared" si="23"/>
        <v>-3.2760890901273487E-5</v>
      </c>
      <c r="DY6" s="55">
        <f t="shared" si="24"/>
        <v>-3.209010887492077E-5</v>
      </c>
      <c r="DZ6" s="55">
        <f t="shared" si="25"/>
        <v>-3.197960391978814E-5</v>
      </c>
      <c r="EA6" s="55">
        <f t="shared" si="26"/>
        <v>-3.1755379489673264E-5</v>
      </c>
    </row>
    <row r="7" spans="1:131" x14ac:dyDescent="0.3">
      <c r="A7" s="29" t="s">
        <v>5</v>
      </c>
      <c r="B7" s="27">
        <v>22363.048450999999</v>
      </c>
      <c r="C7" s="27">
        <v>375.74379349999998</v>
      </c>
      <c r="D7" s="27">
        <v>753.73032599999999</v>
      </c>
      <c r="E7" s="27">
        <v>2675.597131</v>
      </c>
      <c r="F7" s="27">
        <v>2267.4505119999999</v>
      </c>
      <c r="G7" s="27">
        <v>305.24599139999998</v>
      </c>
      <c r="H7" s="27">
        <v>5401.391662</v>
      </c>
      <c r="I7" s="29">
        <v>348.94622335999998</v>
      </c>
      <c r="J7" s="29">
        <v>106.64844275999999</v>
      </c>
      <c r="K7" s="29">
        <v>93.551265532000002</v>
      </c>
      <c r="L7" s="29">
        <v>56.442596795</v>
      </c>
      <c r="M7" s="29">
        <v>696.95689633999996</v>
      </c>
      <c r="N7" s="29">
        <v>71.410798991999997</v>
      </c>
      <c r="O7" s="8">
        <v>44.904607916000003</v>
      </c>
      <c r="P7" s="29">
        <v>3.0040640186999998</v>
      </c>
      <c r="Q7" s="29">
        <v>1.4607630977999999</v>
      </c>
      <c r="R7" s="29">
        <v>3.1068468936999998</v>
      </c>
      <c r="S7" s="29">
        <v>0.96553637830000005</v>
      </c>
      <c r="T7" s="29">
        <v>6.1461061987000001</v>
      </c>
      <c r="U7" s="29">
        <v>784.27144327999997</v>
      </c>
      <c r="V7" s="29">
        <v>101.34720349</v>
      </c>
      <c r="W7" s="29">
        <v>67.045074381999996</v>
      </c>
      <c r="X7" s="29">
        <v>14.656364876</v>
      </c>
      <c r="Y7" s="29">
        <v>8.3160712999999997E-2</v>
      </c>
      <c r="Z7" s="29">
        <v>9.9788017152999995</v>
      </c>
      <c r="AA7" s="29">
        <v>19.984266950999999</v>
      </c>
      <c r="AB7" s="29">
        <v>21.516791100999999</v>
      </c>
      <c r="AC7" s="27"/>
      <c r="AD7" s="40" t="s">
        <v>5</v>
      </c>
      <c r="AE7" s="40">
        <v>71.299419696000001</v>
      </c>
      <c r="AF7" s="40">
        <v>67.065246737400003</v>
      </c>
      <c r="AG7" s="40">
        <v>106.680504204</v>
      </c>
      <c r="AH7" s="40">
        <v>14.6607973326</v>
      </c>
      <c r="AI7" s="40">
        <v>349.05121728400002</v>
      </c>
      <c r="AJ7" s="40">
        <v>349.05121728400002</v>
      </c>
      <c r="AK7" s="40">
        <v>215.647033843</v>
      </c>
      <c r="AL7" s="40">
        <v>93.579404737600001</v>
      </c>
      <c r="AM7" s="40">
        <v>56.459586179299997</v>
      </c>
      <c r="AN7" s="40">
        <v>8.3185888503999994E-2</v>
      </c>
      <c r="AO7" s="40">
        <v>615.85222031800004</v>
      </c>
      <c r="AP7" s="40">
        <v>22369.777843100001</v>
      </c>
      <c r="AQ7" s="40">
        <v>170.25029959</v>
      </c>
      <c r="AR7" s="40">
        <v>85.427959542899998</v>
      </c>
      <c r="AS7" s="40">
        <v>37.801789407599998</v>
      </c>
      <c r="AT7" s="40">
        <v>29.548840184399999</v>
      </c>
      <c r="AU7" s="40">
        <v>697.16674780100004</v>
      </c>
      <c r="AV7" s="40">
        <v>697.16674780100004</v>
      </c>
      <c r="AW7" s="40">
        <v>9.9818096455099994</v>
      </c>
      <c r="AX7" s="40">
        <v>1679554.90142</v>
      </c>
      <c r="AY7" s="40">
        <v>0</v>
      </c>
      <c r="AZ7" s="40">
        <v>67.571666107799999</v>
      </c>
      <c r="BA7" s="40">
        <v>11.878960602599999</v>
      </c>
      <c r="BB7" s="40">
        <v>58.703667755399998</v>
      </c>
      <c r="BC7" s="40">
        <v>784.50988808399995</v>
      </c>
      <c r="BD7" s="40">
        <v>19.990281424199999</v>
      </c>
      <c r="BE7" s="40">
        <v>101.377764269</v>
      </c>
      <c r="BF7" s="40">
        <v>375.85684164200001</v>
      </c>
      <c r="BG7" s="40">
        <v>0</v>
      </c>
      <c r="BH7" s="40">
        <v>678.56135757599998</v>
      </c>
      <c r="BI7" s="40">
        <v>75.395654373300005</v>
      </c>
      <c r="BJ7" s="40">
        <v>753.95701194900005</v>
      </c>
      <c r="BK7" s="40">
        <v>28.332891888500001</v>
      </c>
      <c r="BL7" s="40">
        <v>286.29310843299999</v>
      </c>
      <c r="BM7" s="40">
        <v>3.0049785677799998</v>
      </c>
      <c r="BN7" s="40">
        <v>1.46120196664</v>
      </c>
      <c r="BO7" s="40">
        <v>3.1077798586499998</v>
      </c>
      <c r="BP7" s="40">
        <v>0.96582912274999999</v>
      </c>
      <c r="BQ7" s="40">
        <v>6.1479611628099997</v>
      </c>
      <c r="BR7" s="40">
        <v>1.10915479437</v>
      </c>
      <c r="BS7" s="40">
        <v>1739.1366563700001</v>
      </c>
      <c r="BT7" s="40">
        <v>3.0332037282400002</v>
      </c>
      <c r="BU7" s="40">
        <v>22.871373854600002</v>
      </c>
      <c r="BV7" s="40">
        <v>241.48177210899999</v>
      </c>
      <c r="BW7" s="40">
        <v>1.0044107413600001</v>
      </c>
      <c r="BX7" s="40">
        <v>0</v>
      </c>
      <c r="BY7" s="40">
        <v>15.5776419627</v>
      </c>
      <c r="BZ7" s="40">
        <v>2676.4326153500001</v>
      </c>
      <c r="CA7" s="40">
        <v>2268.1631941099999</v>
      </c>
      <c r="CB7" s="40">
        <v>408.269421239</v>
      </c>
      <c r="CC7" s="40">
        <v>0.140103994279</v>
      </c>
      <c r="CD7" s="40">
        <v>0.207552549887</v>
      </c>
      <c r="CE7" s="40">
        <v>28.887091028299999</v>
      </c>
      <c r="CF7" s="40">
        <v>5.0178576612299999</v>
      </c>
      <c r="CG7" s="40">
        <v>784.25708229099996</v>
      </c>
      <c r="CH7" s="40">
        <v>10.135511123000001</v>
      </c>
      <c r="CI7" s="40">
        <v>20.0850857609</v>
      </c>
      <c r="CJ7" s="40">
        <v>1120.48366412</v>
      </c>
      <c r="CK7" s="40">
        <v>33.3425464619</v>
      </c>
      <c r="CL7" s="40">
        <v>0.99359275829100002</v>
      </c>
      <c r="CM7" s="40">
        <v>11.634415779899999</v>
      </c>
      <c r="CN7" s="40">
        <v>1.2436798466800001</v>
      </c>
      <c r="CO7" s="40">
        <v>305.33789830299997</v>
      </c>
      <c r="CP7" s="40">
        <v>66.874239304599996</v>
      </c>
      <c r="CQ7" s="40">
        <v>21.5232727848</v>
      </c>
      <c r="CR7" s="40">
        <v>0</v>
      </c>
      <c r="CS7" s="40">
        <v>80.103185096299995</v>
      </c>
      <c r="CT7" s="40">
        <v>252.07656283200001</v>
      </c>
      <c r="CU7" s="40">
        <v>71.432342107099998</v>
      </c>
      <c r="CV7" s="40">
        <v>1496.57870658</v>
      </c>
      <c r="CW7" s="40">
        <v>5403.0171407899998</v>
      </c>
      <c r="CX7" s="40">
        <v>44.918120599300003</v>
      </c>
      <c r="CY7" s="40">
        <v>204.61821840900001</v>
      </c>
      <c r="DA7" s="55">
        <f t="shared" si="0"/>
        <v>3.0091568753458315E-4</v>
      </c>
      <c r="DB7" s="55">
        <f t="shared" si="1"/>
        <v>3.0086496159257285E-4</v>
      </c>
      <c r="DC7" s="55">
        <f t="shared" si="2"/>
        <v>3.0075206102302566E-4</v>
      </c>
      <c r="DD7" s="55">
        <f t="shared" si="3"/>
        <v>3.1226089321147329E-4</v>
      </c>
      <c r="DE7" s="55">
        <f t="shared" si="4"/>
        <v>3.1430988514560349E-4</v>
      </c>
      <c r="DF7" s="55">
        <f t="shared" si="5"/>
        <v>3.0109126930206954E-4</v>
      </c>
      <c r="DG7" s="55">
        <f t="shared" si="6"/>
        <v>3.0093703469707045E-4</v>
      </c>
      <c r="DH7" s="55">
        <f t="shared" si="7"/>
        <v>3.0088855236504847E-4</v>
      </c>
      <c r="DI7" s="55">
        <f t="shared" si="8"/>
        <v>3.0062739942820989E-4</v>
      </c>
      <c r="DJ7" s="55">
        <f t="shared" si="9"/>
        <v>3.0078914956391972E-4</v>
      </c>
      <c r="DK7" s="55">
        <f t="shared" si="10"/>
        <v>3.0100288194929173E-4</v>
      </c>
      <c r="DL7" s="55">
        <f t="shared" si="11"/>
        <v>3.010967566317213E-4</v>
      </c>
      <c r="DM7" s="55">
        <f t="shared" si="12"/>
        <v>3.0167867331123505E-4</v>
      </c>
      <c r="DN7" s="55">
        <f t="shared" si="13"/>
        <v>3.0091974804183488E-4</v>
      </c>
      <c r="DO7" s="55">
        <f t="shared" si="14"/>
        <v>3.0443728039982382E-4</v>
      </c>
      <c r="DP7" s="55">
        <f t="shared" si="15"/>
        <v>3.0043806600883467E-4</v>
      </c>
      <c r="DQ7" s="55">
        <f t="shared" si="16"/>
        <v>3.0029318531656849E-4</v>
      </c>
      <c r="DR7" s="55">
        <f t="shared" si="17"/>
        <v>3.0319359951550115E-4</v>
      </c>
      <c r="DS7" s="55">
        <f t="shared" si="18"/>
        <v>3.0181126879844506E-4</v>
      </c>
      <c r="DT7" s="55">
        <f t="shared" si="19"/>
        <v>3.0403351549146369E-4</v>
      </c>
      <c r="DU7" s="55">
        <f t="shared" si="20"/>
        <v>3.0154536038099622E-4</v>
      </c>
      <c r="DV7" s="55">
        <f t="shared" si="21"/>
        <v>3.0087751540212523E-4</v>
      </c>
      <c r="DW7" s="55">
        <f t="shared" si="22"/>
        <v>3.0242537201419109E-4</v>
      </c>
      <c r="DX7" s="55">
        <f t="shared" si="23"/>
        <v>3.0273314275211657E-4</v>
      </c>
      <c r="DY7" s="55">
        <f t="shared" si="24"/>
        <v>3.0143200514626809E-4</v>
      </c>
      <c r="DZ7" s="55">
        <f t="shared" si="25"/>
        <v>3.0096041124488284E-4</v>
      </c>
      <c r="EA7" s="55">
        <f t="shared" si="26"/>
        <v>3.0123840351358637E-4</v>
      </c>
    </row>
    <row r="8" spans="1:131" x14ac:dyDescent="0.3">
      <c r="A8" s="29" t="s">
        <v>6</v>
      </c>
      <c r="B8" s="27">
        <v>467.96911399999999</v>
      </c>
      <c r="C8" s="27">
        <v>7.8628489999999998</v>
      </c>
      <c r="D8" s="27">
        <v>15.772691</v>
      </c>
      <c r="E8" s="27">
        <v>55.989418000000001</v>
      </c>
      <c r="F8" s="27">
        <v>47.448672999999999</v>
      </c>
      <c r="G8" s="27">
        <v>6.38748</v>
      </c>
      <c r="H8" s="27">
        <v>113.02947500000001</v>
      </c>
      <c r="I8" s="29">
        <v>4.5643160465000001</v>
      </c>
      <c r="J8" s="29">
        <v>2.068615689</v>
      </c>
      <c r="K8" s="29">
        <v>2.1731642627999999</v>
      </c>
      <c r="L8" s="29">
        <v>1.4537258695999999</v>
      </c>
      <c r="M8" s="29">
        <v>11.328839763</v>
      </c>
      <c r="N8" s="29">
        <v>1.3487050169999999</v>
      </c>
      <c r="O8" s="29">
        <v>0.49758811180000001</v>
      </c>
      <c r="P8" s="29">
        <v>6.2863032099999994E-2</v>
      </c>
      <c r="Q8" s="29">
        <v>3.0567922500000001E-2</v>
      </c>
      <c r="R8" s="29">
        <v>6.5013865399999995E-2</v>
      </c>
      <c r="S8" s="29">
        <v>2.02048108E-2</v>
      </c>
      <c r="T8" s="29">
        <v>0.1286133948</v>
      </c>
      <c r="U8" s="29">
        <v>6.8241757852999996</v>
      </c>
      <c r="V8" s="29">
        <v>1.3939426468</v>
      </c>
      <c r="W8" s="8">
        <v>0.53648351370000003</v>
      </c>
      <c r="X8" s="29">
        <v>0.20268886219999999</v>
      </c>
      <c r="Y8" s="29">
        <v>1.7402207E-3</v>
      </c>
      <c r="Z8" s="29">
        <v>9.6645718800000002E-2</v>
      </c>
      <c r="AA8" s="29">
        <v>0.41819069590000002</v>
      </c>
      <c r="AB8" s="29">
        <v>0.28425058460000002</v>
      </c>
      <c r="AC8" s="27"/>
      <c r="AD8" s="40" t="s">
        <v>6</v>
      </c>
      <c r="AE8" s="40">
        <v>2.5889682220500001</v>
      </c>
      <c r="AF8" s="40">
        <v>0.53648587699899997</v>
      </c>
      <c r="AG8" s="40">
        <v>2.0686117204799999</v>
      </c>
      <c r="AH8" s="40">
        <v>0.20268829576399999</v>
      </c>
      <c r="AI8" s="40">
        <v>4.5643160378100003</v>
      </c>
      <c r="AJ8" s="40">
        <v>4.5643160378100003</v>
      </c>
      <c r="AK8" s="40">
        <v>4.2683830007600001</v>
      </c>
      <c r="AL8" s="40">
        <v>2.1731655839599999</v>
      </c>
      <c r="AM8" s="40">
        <v>1.4537262470500001</v>
      </c>
      <c r="AN8" s="40">
        <v>1.7402316835699999E-3</v>
      </c>
      <c r="AO8" s="40">
        <v>10.408610598299999</v>
      </c>
      <c r="AP8" s="40">
        <v>467.968986379</v>
      </c>
      <c r="AQ8" s="40">
        <v>4.7338163915399996</v>
      </c>
      <c r="AR8" s="40">
        <v>1.3957429536999999</v>
      </c>
      <c r="AS8" s="40">
        <v>1.4642975791999999</v>
      </c>
      <c r="AT8" s="40">
        <v>5.92962955865E-2</v>
      </c>
      <c r="AU8" s="40">
        <v>11.3288419613</v>
      </c>
      <c r="AV8" s="40">
        <v>11.3288419613</v>
      </c>
      <c r="AW8" s="40">
        <v>9.6645784621600006E-2</v>
      </c>
      <c r="AX8" s="40">
        <v>21934.162958699999</v>
      </c>
      <c r="AY8" s="40">
        <v>0</v>
      </c>
      <c r="AZ8" s="40">
        <v>2.0970586308499999</v>
      </c>
      <c r="BA8" s="40">
        <v>0.55432235493299997</v>
      </c>
      <c r="BB8" s="40">
        <v>1.02862522642</v>
      </c>
      <c r="BC8" s="40">
        <v>6.8242000752000003</v>
      </c>
      <c r="BD8" s="40">
        <v>0.41819615832399998</v>
      </c>
      <c r="BE8" s="40">
        <v>1.3939409279499999</v>
      </c>
      <c r="BF8" s="40">
        <v>7.8628416996499997</v>
      </c>
      <c r="BG8" s="40">
        <v>0</v>
      </c>
      <c r="BH8" s="40">
        <v>14.1954117326</v>
      </c>
      <c r="BI8" s="40">
        <v>1.5772672034899999</v>
      </c>
      <c r="BJ8" s="40">
        <v>15.772678936</v>
      </c>
      <c r="BK8" s="40">
        <v>0.62370248603800005</v>
      </c>
      <c r="BL8" s="40">
        <v>5.6208057777300002</v>
      </c>
      <c r="BM8" s="40">
        <v>6.2863273654199997E-2</v>
      </c>
      <c r="BN8" s="40">
        <v>3.0567772389500002E-2</v>
      </c>
      <c r="BO8" s="40">
        <v>6.5014109416699994E-2</v>
      </c>
      <c r="BP8" s="40">
        <v>2.0204866821199999E-2</v>
      </c>
      <c r="BQ8" s="40">
        <v>0.12861236841000001</v>
      </c>
      <c r="BR8" s="40">
        <v>2.31376847942E-2</v>
      </c>
      <c r="BS8" s="40">
        <v>34.360666577400004</v>
      </c>
      <c r="BT8" s="40">
        <v>6.20604299013E-2</v>
      </c>
      <c r="BU8" s="40">
        <v>0.461094486681</v>
      </c>
      <c r="BV8" s="40">
        <v>5.0581209356399999</v>
      </c>
      <c r="BW8" s="40">
        <v>2.10168251459E-2</v>
      </c>
      <c r="BX8" s="40">
        <v>0</v>
      </c>
      <c r="BY8" s="40">
        <v>0.31342403765499999</v>
      </c>
      <c r="BZ8" s="40">
        <v>55.990018030800002</v>
      </c>
      <c r="CA8" s="40">
        <v>47.449273802199997</v>
      </c>
      <c r="CB8" s="40">
        <v>8.5407442285799995</v>
      </c>
      <c r="CC8" s="40">
        <v>2.7915004877699999E-3</v>
      </c>
      <c r="CD8" s="40">
        <v>4.3836316881299998E-3</v>
      </c>
      <c r="CE8" s="40">
        <v>0.60377622039599999</v>
      </c>
      <c r="CF8" s="40">
        <v>0.103025356791</v>
      </c>
      <c r="CG8" s="40">
        <v>16.418902162199998</v>
      </c>
      <c r="CH8" s="40">
        <v>0.20964210684699999</v>
      </c>
      <c r="CI8" s="40">
        <v>0.42433792721399999</v>
      </c>
      <c r="CJ8" s="40">
        <v>23.4579873984</v>
      </c>
      <c r="CK8" s="40">
        <v>0.47493426175499998</v>
      </c>
      <c r="CL8" s="40">
        <v>2.0022534102699999E-2</v>
      </c>
      <c r="CM8" s="40">
        <v>0.239258488952</v>
      </c>
      <c r="CN8" s="40">
        <v>2.6292075350699998E-2</v>
      </c>
      <c r="CO8" s="40">
        <v>6.3874791580499997</v>
      </c>
      <c r="CP8" s="40">
        <v>1.53332477684</v>
      </c>
      <c r="CQ8" s="40">
        <v>0.28425010268099998</v>
      </c>
      <c r="CR8" s="40">
        <v>0</v>
      </c>
      <c r="CS8" s="40">
        <v>2.9232872273299999</v>
      </c>
      <c r="CT8" s="40">
        <v>5.4390469239500003</v>
      </c>
      <c r="CU8" s="40">
        <v>1.34871304272</v>
      </c>
      <c r="CV8" s="40">
        <v>29.768650860699999</v>
      </c>
      <c r="CW8" s="40">
        <v>113.029443972</v>
      </c>
      <c r="CX8" s="40">
        <v>0.49758789746400001</v>
      </c>
      <c r="CY8" s="40">
        <v>4.2415570557100004</v>
      </c>
      <c r="DA8" s="55">
        <f t="shared" si="0"/>
        <v>-2.7271244227901268E-7</v>
      </c>
      <c r="DB8" s="55">
        <f t="shared" si="1"/>
        <v>-9.2846117228912089E-7</v>
      </c>
      <c r="DC8" s="55">
        <f t="shared" si="2"/>
        <v>-7.6486631227780294E-7</v>
      </c>
      <c r="DD8" s="55">
        <f t="shared" si="3"/>
        <v>1.0716860818255872E-5</v>
      </c>
      <c r="DE8" s="55">
        <f t="shared" si="4"/>
        <v>1.2662149687462797E-5</v>
      </c>
      <c r="DF8" s="55">
        <f t="shared" si="5"/>
        <v>-1.3181254585303416E-7</v>
      </c>
      <c r="DG8" s="55">
        <f t="shared" si="6"/>
        <v>-2.7451246685268937E-7</v>
      </c>
      <c r="DH8" s="55">
        <f t="shared" si="7"/>
        <v>-1.9038996735335741E-9</v>
      </c>
      <c r="DI8" s="55">
        <f t="shared" si="8"/>
        <v>-1.9184423773240032E-6</v>
      </c>
      <c r="DJ8" s="55">
        <f t="shared" si="9"/>
        <v>6.079429993778209E-7</v>
      </c>
      <c r="DK8" s="55">
        <f t="shared" si="10"/>
        <v>2.5964317484971607E-7</v>
      </c>
      <c r="DL8" s="55">
        <f t="shared" si="11"/>
        <v>1.9404458414880311E-7</v>
      </c>
      <c r="DM8" s="55">
        <f t="shared" si="12"/>
        <v>5.9506859535450833E-6</v>
      </c>
      <c r="DN8" s="55">
        <f t="shared" si="13"/>
        <v>-4.3074984092491426E-7</v>
      </c>
      <c r="DO8" s="55">
        <f t="shared" si="14"/>
        <v>3.8425477094252336E-6</v>
      </c>
      <c r="DP8" s="55">
        <f t="shared" si="15"/>
        <v>-4.9107197258460882E-6</v>
      </c>
      <c r="DQ8" s="55">
        <f t="shared" si="16"/>
        <v>3.7533024455266626E-6</v>
      </c>
      <c r="DR8" s="55">
        <f t="shared" si="17"/>
        <v>2.7726663987553107E-6</v>
      </c>
      <c r="DS8" s="55">
        <f t="shared" si="18"/>
        <v>-7.9804284894890906E-6</v>
      </c>
      <c r="DT8" s="55">
        <f t="shared" si="19"/>
        <v>3.5593895533902834E-6</v>
      </c>
      <c r="DU8" s="55">
        <f t="shared" si="20"/>
        <v>-1.2330851660616109E-6</v>
      </c>
      <c r="DV8" s="55">
        <f t="shared" si="21"/>
        <v>4.4051661227052976E-6</v>
      </c>
      <c r="DW8" s="55">
        <f t="shared" si="22"/>
        <v>-2.7946084153089134E-6</v>
      </c>
      <c r="DX8" s="55">
        <f t="shared" si="23"/>
        <v>6.3115959946397897E-6</v>
      </c>
      <c r="DY8" s="55">
        <f t="shared" si="24"/>
        <v>6.810606907482625E-7</v>
      </c>
      <c r="DZ8" s="55">
        <f t="shared" si="25"/>
        <v>1.306204096244191E-5</v>
      </c>
      <c r="EA8" s="55">
        <f t="shared" si="26"/>
        <v>-1.6954019662528239E-6</v>
      </c>
    </row>
    <row r="9" spans="1:131" x14ac:dyDescent="0.3">
      <c r="A9" s="29" t="s">
        <v>7</v>
      </c>
      <c r="B9" s="27">
        <v>1021.7011975</v>
      </c>
      <c r="C9" s="27">
        <v>17.166865992999998</v>
      </c>
      <c r="D9" s="27">
        <v>34.436154531</v>
      </c>
      <c r="E9" s="27">
        <v>122.23988297</v>
      </c>
      <c r="F9" s="27">
        <v>103.59310284</v>
      </c>
      <c r="G9" s="27">
        <v>13.945232444</v>
      </c>
      <c r="H9" s="27">
        <v>246.77360136999999</v>
      </c>
      <c r="I9" s="29">
        <v>9.1322848604000004</v>
      </c>
      <c r="J9" s="29">
        <v>4.6017596448999996</v>
      </c>
      <c r="K9" s="29">
        <v>4.0318822184999998</v>
      </c>
      <c r="L9" s="29">
        <v>3.6757088353</v>
      </c>
      <c r="M9" s="29">
        <v>23.949095589999999</v>
      </c>
      <c r="N9" s="29">
        <v>2.8351398121</v>
      </c>
      <c r="O9" s="8">
        <v>1.1397547231</v>
      </c>
      <c r="P9" s="29">
        <v>0.1372467893</v>
      </c>
      <c r="Q9" s="29">
        <v>6.6737939900000001E-2</v>
      </c>
      <c r="R9" s="29">
        <v>0.14194262960000001</v>
      </c>
      <c r="S9" s="29">
        <v>4.4112495600000003E-2</v>
      </c>
      <c r="T9" s="29">
        <v>0.28079738720000003</v>
      </c>
      <c r="U9" s="29">
        <v>14.047476842</v>
      </c>
      <c r="V9" s="29">
        <v>2.8351398121</v>
      </c>
      <c r="W9" s="29">
        <v>0.45590187869999999</v>
      </c>
      <c r="X9" s="29">
        <v>0.41316109499999998</v>
      </c>
      <c r="Y9" s="29">
        <v>3.7993666E-3</v>
      </c>
      <c r="Z9" s="29">
        <v>0.1709632153</v>
      </c>
      <c r="AA9" s="29">
        <v>0.91302191030000002</v>
      </c>
      <c r="AB9" s="29">
        <v>0.56987734109999999</v>
      </c>
      <c r="AC9" s="27"/>
      <c r="AD9" s="40" t="s">
        <v>7</v>
      </c>
      <c r="AE9" s="40">
        <v>6.3893382228100002</v>
      </c>
      <c r="AF9" s="40">
        <v>0.45589776548799998</v>
      </c>
      <c r="AG9" s="40">
        <v>4.6017431073099999</v>
      </c>
      <c r="AH9" s="40">
        <v>0.413159822801</v>
      </c>
      <c r="AI9" s="40">
        <v>9.1322512046500002</v>
      </c>
      <c r="AJ9" s="40">
        <v>9.1322512046500002</v>
      </c>
      <c r="AK9" s="40">
        <v>9.3199278852699994</v>
      </c>
      <c r="AL9" s="40">
        <v>4.0318608293800002</v>
      </c>
      <c r="AM9" s="40">
        <v>3.6756872880799998</v>
      </c>
      <c r="AN9" s="40">
        <v>3.7993531826699999E-3</v>
      </c>
      <c r="AO9" s="40">
        <v>22.794498398399998</v>
      </c>
      <c r="AP9" s="40">
        <v>1021.6967486999999</v>
      </c>
      <c r="AQ9" s="40">
        <v>10.7139521621</v>
      </c>
      <c r="AR9" s="40">
        <v>2.8180084077499998</v>
      </c>
      <c r="AS9" s="40">
        <v>3.5712988072799998</v>
      </c>
      <c r="AT9" s="40">
        <v>0.1179964822</v>
      </c>
      <c r="AU9" s="40">
        <v>23.948986722000001</v>
      </c>
      <c r="AV9" s="40">
        <v>23.948986722000001</v>
      </c>
      <c r="AW9" s="40">
        <v>0.17096167991799999</v>
      </c>
      <c r="AX9" s="40">
        <v>60311.263132100001</v>
      </c>
      <c r="AY9" s="40">
        <v>0</v>
      </c>
      <c r="AZ9" s="40">
        <v>5.1107432517799998</v>
      </c>
      <c r="BA9" s="40">
        <v>1.3759917206100001</v>
      </c>
      <c r="BB9" s="40">
        <v>2.2733172210200001</v>
      </c>
      <c r="BC9" s="40">
        <v>14.0474449176</v>
      </c>
      <c r="BD9" s="40">
        <v>0.91302100475900005</v>
      </c>
      <c r="BE9" s="40">
        <v>2.83512479946</v>
      </c>
      <c r="BF9" s="40">
        <v>17.166790884000001</v>
      </c>
      <c r="BG9" s="40">
        <v>0</v>
      </c>
      <c r="BH9" s="40">
        <v>30.992408619599999</v>
      </c>
      <c r="BI9" s="40">
        <v>3.4435981301299998</v>
      </c>
      <c r="BJ9" s="40">
        <v>34.436006749800001</v>
      </c>
      <c r="BK9" s="40">
        <v>1.37575188674</v>
      </c>
      <c r="BL9" s="40">
        <v>12.5253982621</v>
      </c>
      <c r="BM9" s="40">
        <v>0.13724690694899999</v>
      </c>
      <c r="BN9" s="40">
        <v>6.6737730566700001E-2</v>
      </c>
      <c r="BO9" s="40">
        <v>0.141941735717</v>
      </c>
      <c r="BP9" s="40">
        <v>4.4112382692800003E-2</v>
      </c>
      <c r="BQ9" s="40">
        <v>0.28079642755400003</v>
      </c>
      <c r="BR9" s="40">
        <v>4.7652627027600002E-2</v>
      </c>
      <c r="BS9" s="40">
        <v>74.988297499599994</v>
      </c>
      <c r="BT9" s="40">
        <v>7.4586705501099998E-2</v>
      </c>
      <c r="BU9" s="40">
        <v>0.24758636475500001</v>
      </c>
      <c r="BV9" s="40">
        <v>11.3226773144</v>
      </c>
      <c r="BW9" s="40">
        <v>4.6098731658900001E-2</v>
      </c>
      <c r="BX9" s="40">
        <v>0</v>
      </c>
      <c r="BY9" s="40">
        <v>0.13984998749999999</v>
      </c>
      <c r="BZ9" s="40">
        <v>122.23987154700001</v>
      </c>
      <c r="CA9" s="40">
        <v>103.593173941</v>
      </c>
      <c r="CB9" s="40">
        <v>18.6466976054</v>
      </c>
      <c r="CC9" s="40">
        <v>0</v>
      </c>
      <c r="CD9" s="40">
        <v>1.1395296482E-2</v>
      </c>
      <c r="CE9" s="40">
        <v>1.2949080823600001</v>
      </c>
      <c r="CF9" s="40">
        <v>0.13984998749999999</v>
      </c>
      <c r="CG9" s="40">
        <v>36.392099480399999</v>
      </c>
      <c r="CH9" s="40">
        <v>0.35325093614899999</v>
      </c>
      <c r="CI9" s="40">
        <v>1.10844154445</v>
      </c>
      <c r="CJ9" s="40">
        <v>51.993154976100001</v>
      </c>
      <c r="CK9" s="40">
        <v>0.92397615375099995</v>
      </c>
      <c r="CL9" s="40">
        <v>1.03592494475E-2</v>
      </c>
      <c r="CM9" s="40">
        <v>0.34185545017800001</v>
      </c>
      <c r="CN9" s="40">
        <v>6.9407207217900002E-2</v>
      </c>
      <c r="CO9" s="40">
        <v>13.9451628577</v>
      </c>
      <c r="CP9" s="40">
        <v>3.45753040499</v>
      </c>
      <c r="CQ9" s="40">
        <v>0.56987272288599999</v>
      </c>
      <c r="CR9" s="40">
        <v>0</v>
      </c>
      <c r="CS9" s="40">
        <v>4.7710748862900001</v>
      </c>
      <c r="CT9" s="40">
        <v>11.976140277000001</v>
      </c>
      <c r="CU9" s="40">
        <v>2.8351340351699998</v>
      </c>
      <c r="CV9" s="40">
        <v>64.067054771299993</v>
      </c>
      <c r="CW9" s="40">
        <v>246.772522407</v>
      </c>
      <c r="CX9" s="40">
        <v>1.13973973752</v>
      </c>
      <c r="CY9" s="40">
        <v>9.4474124957099992</v>
      </c>
      <c r="DA9" s="55">
        <f t="shared" si="0"/>
        <v>-4.3543063382687956E-6</v>
      </c>
      <c r="DB9" s="55">
        <f t="shared" si="1"/>
        <v>-4.3752307513744329E-6</v>
      </c>
      <c r="DC9" s="55">
        <f t="shared" si="2"/>
        <v>-4.2914547809336761E-6</v>
      </c>
      <c r="DD9" s="55">
        <f t="shared" si="3"/>
        <v>-9.3447406132307082E-8</v>
      </c>
      <c r="DE9" s="55">
        <f t="shared" si="4"/>
        <v>6.863487824377438E-7</v>
      </c>
      <c r="DF9" s="55">
        <f t="shared" si="5"/>
        <v>-4.9899706067906807E-6</v>
      </c>
      <c r="DG9" s="55">
        <f t="shared" si="6"/>
        <v>-4.3722788580611336E-6</v>
      </c>
      <c r="DH9" s="55">
        <f t="shared" si="7"/>
        <v>-3.6853591970384235E-6</v>
      </c>
      <c r="DI9" s="55">
        <f t="shared" si="8"/>
        <v>-3.5937535368609554E-6</v>
      </c>
      <c r="DJ9" s="55">
        <f t="shared" si="9"/>
        <v>-5.3049962376037929E-6</v>
      </c>
      <c r="DK9" s="55">
        <f t="shared" si="10"/>
        <v>-5.8620584398090036E-6</v>
      </c>
      <c r="DL9" s="55">
        <f t="shared" si="11"/>
        <v>-4.5458084038695351E-6</v>
      </c>
      <c r="DM9" s="55">
        <f t="shared" si="12"/>
        <v>-2.037617325075177E-6</v>
      </c>
      <c r="DN9" s="55">
        <f t="shared" si="13"/>
        <v>-1.3148074490322219E-5</v>
      </c>
      <c r="DO9" s="55">
        <f t="shared" si="14"/>
        <v>8.572076664715373E-7</v>
      </c>
      <c r="DP9" s="55">
        <f t="shared" si="15"/>
        <v>-3.1366461163378748E-6</v>
      </c>
      <c r="DQ9" s="55">
        <f t="shared" si="16"/>
        <v>-6.2974949986994977E-6</v>
      </c>
      <c r="DR9" s="55">
        <f t="shared" si="17"/>
        <v>-2.5595287336039838E-6</v>
      </c>
      <c r="DS9" s="55">
        <f t="shared" si="18"/>
        <v>-3.4175745350322662E-6</v>
      </c>
      <c r="DT9" s="55">
        <f t="shared" si="19"/>
        <v>-2.2726074126383014E-6</v>
      </c>
      <c r="DU9" s="55">
        <f t="shared" si="20"/>
        <v>-5.295202704276498E-6</v>
      </c>
      <c r="DV9" s="55">
        <f t="shared" si="21"/>
        <v>-9.0221431237127319E-6</v>
      </c>
      <c r="DW9" s="55">
        <f t="shared" si="22"/>
        <v>-3.0791839197245032E-6</v>
      </c>
      <c r="DX9" s="55">
        <f t="shared" si="23"/>
        <v>-3.5314649552588643E-6</v>
      </c>
      <c r="DY9" s="55">
        <f t="shared" si="24"/>
        <v>-8.9807740063713524E-6</v>
      </c>
      <c r="DZ9" s="55">
        <f t="shared" si="25"/>
        <v>-9.9180642846237686E-7</v>
      </c>
      <c r="EA9" s="55">
        <f t="shared" si="26"/>
        <v>-8.1038737056678171E-6</v>
      </c>
    </row>
    <row r="10" spans="1:131" s="29" customFormat="1" x14ac:dyDescent="0.3">
      <c r="A10" s="29" t="s">
        <v>8</v>
      </c>
      <c r="B10" s="27"/>
      <c r="C10" s="27"/>
      <c r="D10" s="27"/>
      <c r="E10" s="27"/>
      <c r="F10" s="27"/>
      <c r="G10" s="27"/>
      <c r="H10" s="27"/>
      <c r="O10" s="8"/>
      <c r="AC10" s="27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DA10" s="55">
        <f t="shared" si="0"/>
        <v>0</v>
      </c>
      <c r="DB10" s="55">
        <f t="shared" si="1"/>
        <v>0</v>
      </c>
      <c r="DC10" s="55">
        <f t="shared" si="2"/>
        <v>0</v>
      </c>
      <c r="DD10" s="55">
        <f t="shared" si="3"/>
        <v>0</v>
      </c>
      <c r="DE10" s="55">
        <f t="shared" si="4"/>
        <v>0</v>
      </c>
      <c r="DF10" s="55">
        <f t="shared" si="5"/>
        <v>0</v>
      </c>
      <c r="DG10" s="55">
        <f t="shared" si="6"/>
        <v>0</v>
      </c>
      <c r="DH10" s="55">
        <f t="shared" si="7"/>
        <v>0</v>
      </c>
      <c r="DI10" s="55">
        <f t="shared" si="8"/>
        <v>0</v>
      </c>
      <c r="DJ10" s="55">
        <f t="shared" si="9"/>
        <v>0</v>
      </c>
      <c r="DK10" s="55">
        <f t="shared" si="10"/>
        <v>0</v>
      </c>
      <c r="DL10" s="55">
        <f t="shared" si="11"/>
        <v>0</v>
      </c>
      <c r="DM10" s="55">
        <f t="shared" si="12"/>
        <v>0</v>
      </c>
      <c r="DN10" s="55">
        <f t="shared" si="13"/>
        <v>0</v>
      </c>
      <c r="DO10" s="55">
        <f t="shared" si="14"/>
        <v>0</v>
      </c>
      <c r="DP10" s="55">
        <f t="shared" si="15"/>
        <v>0</v>
      </c>
      <c r="DQ10" s="55">
        <f t="shared" si="16"/>
        <v>0</v>
      </c>
      <c r="DR10" s="55">
        <f t="shared" si="17"/>
        <v>0</v>
      </c>
      <c r="DS10" s="55">
        <f t="shared" si="18"/>
        <v>0</v>
      </c>
      <c r="DT10" s="55">
        <f t="shared" si="19"/>
        <v>0</v>
      </c>
      <c r="DU10" s="55">
        <f t="shared" si="20"/>
        <v>0</v>
      </c>
      <c r="DV10" s="55">
        <f t="shared" si="21"/>
        <v>0</v>
      </c>
      <c r="DW10" s="55">
        <f t="shared" si="22"/>
        <v>0</v>
      </c>
      <c r="DX10" s="55">
        <f t="shared" si="23"/>
        <v>0</v>
      </c>
      <c r="DY10" s="55">
        <f t="shared" si="24"/>
        <v>0</v>
      </c>
      <c r="DZ10" s="55">
        <f t="shared" si="25"/>
        <v>0</v>
      </c>
      <c r="EA10" s="55">
        <f t="shared" si="26"/>
        <v>0</v>
      </c>
    </row>
    <row r="11" spans="1:131" x14ac:dyDescent="0.3">
      <c r="A11" s="29" t="s">
        <v>9</v>
      </c>
      <c r="B11" s="27">
        <v>651522.41127000004</v>
      </c>
      <c r="C11" s="27">
        <v>10947.027411999999</v>
      </c>
      <c r="D11" s="27">
        <v>21959.391165000001</v>
      </c>
      <c r="E11" s="27">
        <v>77950.392607999995</v>
      </c>
      <c r="F11" s="27">
        <v>66059.654641999994</v>
      </c>
      <c r="G11" s="27">
        <v>8892.6467496000005</v>
      </c>
      <c r="H11" s="27">
        <v>157363.53128</v>
      </c>
      <c r="I11" s="29">
        <v>6013.5165858999999</v>
      </c>
      <c r="J11" s="29">
        <v>2914.9799487999999</v>
      </c>
      <c r="K11" s="29">
        <v>2733.6677091000001</v>
      </c>
      <c r="L11" s="29">
        <v>2229.4492313999999</v>
      </c>
      <c r="M11" s="29">
        <v>15450.995813</v>
      </c>
      <c r="N11" s="29">
        <v>1832.8916538000001</v>
      </c>
      <c r="O11" s="8">
        <v>714.62327489999996</v>
      </c>
      <c r="P11" s="29">
        <v>87.520055834999994</v>
      </c>
      <c r="Q11" s="29">
        <v>42.557704823000002</v>
      </c>
      <c r="R11" s="29">
        <v>90.514521586000001</v>
      </c>
      <c r="S11" s="29">
        <v>28.129826289</v>
      </c>
      <c r="T11" s="29">
        <v>179.05995518</v>
      </c>
      <c r="U11" s="29">
        <v>9152.1182907000002</v>
      </c>
      <c r="V11" s="29">
        <v>1855.4244495</v>
      </c>
      <c r="W11" s="29">
        <v>453.93178644</v>
      </c>
      <c r="X11" s="29">
        <v>270.16508721000002</v>
      </c>
      <c r="Y11" s="29">
        <v>2.4227947056999999</v>
      </c>
      <c r="Z11" s="29">
        <v>118.15539302000001</v>
      </c>
      <c r="AA11" s="29">
        <v>582.21934677000002</v>
      </c>
      <c r="AB11" s="29">
        <v>374.97247663000002</v>
      </c>
      <c r="AC11" s="27"/>
      <c r="AD11" s="40" t="s">
        <v>9</v>
      </c>
      <c r="AE11" s="40">
        <v>3905.9613047500002</v>
      </c>
      <c r="AF11" s="40">
        <v>453.910138975</v>
      </c>
      <c r="AG11" s="40">
        <v>2914.7609210400001</v>
      </c>
      <c r="AH11" s="40">
        <v>270.14540137500001</v>
      </c>
      <c r="AI11" s="40">
        <v>6013.0820829800005</v>
      </c>
      <c r="AJ11" s="40">
        <v>6013.0820829800005</v>
      </c>
      <c r="AK11" s="40">
        <v>5942.5360591799999</v>
      </c>
      <c r="AL11" s="40">
        <v>2733.47591693</v>
      </c>
      <c r="AM11" s="40">
        <v>2229.27427893</v>
      </c>
      <c r="AN11" s="40">
        <v>2.4226148271799999</v>
      </c>
      <c r="AO11" s="40">
        <v>14518.7340368</v>
      </c>
      <c r="AP11" s="40">
        <v>651473.80050600006</v>
      </c>
      <c r="AQ11" s="40">
        <v>6745.20939748</v>
      </c>
      <c r="AR11" s="40">
        <v>1849.1779604799999</v>
      </c>
      <c r="AS11" s="40">
        <v>2191.7911094900001</v>
      </c>
      <c r="AT11" s="40">
        <v>77.854444839699994</v>
      </c>
      <c r="AU11" s="40">
        <v>15449.8572795</v>
      </c>
      <c r="AV11" s="40">
        <v>15449.8572795</v>
      </c>
      <c r="AW11" s="40">
        <v>118.14730330800001</v>
      </c>
      <c r="AX11" s="40">
        <v>66240614.548</v>
      </c>
      <c r="AY11" s="40">
        <v>0</v>
      </c>
      <c r="AZ11" s="40">
        <v>3137.3717943400002</v>
      </c>
      <c r="BA11" s="40">
        <v>839.56896029500001</v>
      </c>
      <c r="BB11" s="40">
        <v>1443.2687610200001</v>
      </c>
      <c r="BC11" s="40">
        <v>9151.4784544800004</v>
      </c>
      <c r="BD11" s="40">
        <v>582.17581103999999</v>
      </c>
      <c r="BE11" s="40">
        <v>1855.28969742</v>
      </c>
      <c r="BF11" s="40">
        <v>10946.210681500001</v>
      </c>
      <c r="BG11" s="40">
        <v>0</v>
      </c>
      <c r="BH11" s="40">
        <v>19761.976151300001</v>
      </c>
      <c r="BI11" s="40">
        <v>2195.77523526</v>
      </c>
      <c r="BJ11" s="40">
        <v>21957.751386600001</v>
      </c>
      <c r="BK11" s="40">
        <v>874.02820305900002</v>
      </c>
      <c r="BL11" s="40">
        <v>7928.7969627000002</v>
      </c>
      <c r="BM11" s="40">
        <v>87.513486574300003</v>
      </c>
      <c r="BN11" s="40">
        <v>42.554502639900001</v>
      </c>
      <c r="BO11" s="40">
        <v>90.507666708200006</v>
      </c>
      <c r="BP11" s="40">
        <v>28.127734374900001</v>
      </c>
      <c r="BQ11" s="40">
        <v>179.046520394</v>
      </c>
      <c r="BR11" s="40">
        <v>31.038328827400001</v>
      </c>
      <c r="BS11" s="40">
        <v>47822.291314399998</v>
      </c>
      <c r="BT11" s="40">
        <v>61.454955843800001</v>
      </c>
      <c r="BU11" s="40">
        <v>331.05600015800002</v>
      </c>
      <c r="BV11" s="40">
        <v>7156.0163357299998</v>
      </c>
      <c r="BW11" s="40">
        <v>29.3456436309</v>
      </c>
      <c r="BX11" s="40">
        <v>0</v>
      </c>
      <c r="BY11" s="40">
        <v>213.38368291099999</v>
      </c>
      <c r="BZ11" s="40">
        <v>77945.095905900002</v>
      </c>
      <c r="CA11" s="40">
        <v>66055.245095399994</v>
      </c>
      <c r="CB11" s="40">
        <v>11889.8508105</v>
      </c>
      <c r="CC11" s="40">
        <v>1.3904408792</v>
      </c>
      <c r="CD11" s="40">
        <v>6.84977257155</v>
      </c>
      <c r="CE11" s="40">
        <v>830.997869788</v>
      </c>
      <c r="CF11" s="40">
        <v>108.584707733</v>
      </c>
      <c r="CG11" s="40">
        <v>23080.593683200001</v>
      </c>
      <c r="CH11" s="40">
        <v>249.07674319399999</v>
      </c>
      <c r="CI11" s="40">
        <v>665.26275092499998</v>
      </c>
      <c r="CJ11" s="40">
        <v>32975.298602399998</v>
      </c>
      <c r="CK11" s="40">
        <v>614.92986420399995</v>
      </c>
      <c r="CL11" s="40">
        <v>14.215260302000001</v>
      </c>
      <c r="CM11" s="40">
        <v>259.16246313900001</v>
      </c>
      <c r="CN11" s="40">
        <v>41.517854132099998</v>
      </c>
      <c r="CO11" s="40">
        <v>8891.9832062099995</v>
      </c>
      <c r="CP11" s="40">
        <v>2179.58883406</v>
      </c>
      <c r="CQ11" s="40">
        <v>374.94533717600001</v>
      </c>
      <c r="CR11" s="40">
        <v>0</v>
      </c>
      <c r="CS11" s="40">
        <v>3409.8191861800001</v>
      </c>
      <c r="CT11" s="40">
        <v>7613.3377685599999</v>
      </c>
      <c r="CU11" s="40">
        <v>1832.7567924299999</v>
      </c>
      <c r="CV11" s="40">
        <v>41062.827455699997</v>
      </c>
      <c r="CW11" s="40">
        <v>157351.79083700001</v>
      </c>
      <c r="CX11" s="40">
        <v>714.56899219699994</v>
      </c>
      <c r="CY11" s="40">
        <v>5981.3811650300004</v>
      </c>
      <c r="DA11" s="55">
        <f t="shared" si="0"/>
        <v>-7.4611038943735966E-5</v>
      </c>
      <c r="DB11" s="55">
        <f t="shared" si="1"/>
        <v>-7.4607513917752849E-5</v>
      </c>
      <c r="DC11" s="55">
        <f t="shared" si="2"/>
        <v>-7.4673217835548693E-5</v>
      </c>
      <c r="DD11" s="55">
        <f t="shared" si="3"/>
        <v>-6.7949652628812154E-5</v>
      </c>
      <c r="DE11" s="55">
        <f t="shared" si="4"/>
        <v>-6.6750978700944407E-5</v>
      </c>
      <c r="DF11" s="55">
        <f t="shared" si="5"/>
        <v>-7.4617086305698869E-5</v>
      </c>
      <c r="DG11" s="55">
        <f t="shared" si="6"/>
        <v>-7.4607139942086482E-5</v>
      </c>
      <c r="DH11" s="55">
        <f t="shared" si="7"/>
        <v>-7.2254381241454994E-5</v>
      </c>
      <c r="DI11" s="55">
        <f t="shared" si="8"/>
        <v>-7.5138684947028984E-5</v>
      </c>
      <c r="DJ11" s="55">
        <f t="shared" si="9"/>
        <v>-7.0159284305714757E-5</v>
      </c>
      <c r="DK11" s="55">
        <f t="shared" si="10"/>
        <v>-7.847340389537257E-5</v>
      </c>
      <c r="DL11" s="55">
        <f t="shared" si="11"/>
        <v>-7.3686739274216346E-5</v>
      </c>
      <c r="DM11" s="55">
        <f t="shared" si="12"/>
        <v>-7.3578473512377236E-5</v>
      </c>
      <c r="DN11" s="55">
        <f t="shared" si="13"/>
        <v>-7.5959886707592302E-5</v>
      </c>
      <c r="DO11" s="55">
        <f t="shared" si="14"/>
        <v>-7.5060060660555561E-5</v>
      </c>
      <c r="DP11" s="55">
        <f t="shared" si="15"/>
        <v>-7.5243322291907745E-5</v>
      </c>
      <c r="DQ11" s="55">
        <f t="shared" si="16"/>
        <v>-7.5732354100574559E-5</v>
      </c>
      <c r="DR11" s="55">
        <f t="shared" si="17"/>
        <v>-7.436640662147797E-5</v>
      </c>
      <c r="DS11" s="55">
        <f t="shared" si="18"/>
        <v>-7.5029539611464157E-5</v>
      </c>
      <c r="DT11" s="55">
        <f t="shared" si="19"/>
        <v>-6.991127077651017E-5</v>
      </c>
      <c r="DU11" s="55">
        <f t="shared" si="20"/>
        <v>-7.2626012897647975E-5</v>
      </c>
      <c r="DV11" s="55">
        <f t="shared" si="21"/>
        <v>-4.7688806218601856E-5</v>
      </c>
      <c r="DW11" s="55">
        <f t="shared" si="22"/>
        <v>-7.2865947274366221E-5</v>
      </c>
      <c r="DX11" s="55">
        <f t="shared" si="23"/>
        <v>-7.4244226956917821E-5</v>
      </c>
      <c r="DY11" s="55">
        <f t="shared" si="24"/>
        <v>-6.8466718219378859E-5</v>
      </c>
      <c r="DZ11" s="55">
        <f t="shared" si="25"/>
        <v>-7.4775478076356133E-5</v>
      </c>
      <c r="EA11" s="55">
        <f t="shared" si="26"/>
        <v>-7.2377189504463149E-5</v>
      </c>
    </row>
    <row r="12" spans="1:131" x14ac:dyDescent="0.3">
      <c r="A12" s="29" t="s">
        <v>10</v>
      </c>
      <c r="B12" s="27">
        <v>397703.64438999997</v>
      </c>
      <c r="C12" s="27">
        <v>2881.1113058000001</v>
      </c>
      <c r="D12" s="27">
        <v>14650.767073999999</v>
      </c>
      <c r="E12" s="27">
        <v>56239.592116</v>
      </c>
      <c r="F12" s="27">
        <v>49361.935942999997</v>
      </c>
      <c r="G12" s="27">
        <v>3765.4732319999998</v>
      </c>
      <c r="H12" s="27">
        <v>27153.022868</v>
      </c>
      <c r="I12" s="29">
        <v>1112.7946477</v>
      </c>
      <c r="J12" s="29">
        <v>942.67492822999998</v>
      </c>
      <c r="K12" s="29">
        <v>2140.3437008000001</v>
      </c>
      <c r="L12" s="29">
        <v>865.87274725999998</v>
      </c>
      <c r="M12" s="29">
        <v>5538.3338487999999</v>
      </c>
      <c r="N12" s="29">
        <v>1115.5196977999999</v>
      </c>
      <c r="O12" s="8">
        <v>472.09117755</v>
      </c>
      <c r="P12" s="29">
        <v>39.760746318999999</v>
      </c>
      <c r="Q12" s="29">
        <v>19.334151928000001</v>
      </c>
      <c r="R12" s="29">
        <v>41.121144657000002</v>
      </c>
      <c r="S12" s="29">
        <v>12.779502828</v>
      </c>
      <c r="T12" s="29">
        <v>81.347724349000003</v>
      </c>
      <c r="U12" s="29">
        <v>5088.7421199</v>
      </c>
      <c r="V12" s="29">
        <v>1067.9057071</v>
      </c>
      <c r="W12" s="29">
        <v>646.84046291000004</v>
      </c>
      <c r="X12" s="29">
        <v>154.02092884000001</v>
      </c>
      <c r="Y12" s="29">
        <v>1.0976916718</v>
      </c>
      <c r="Z12" s="29">
        <v>36.192056342000001</v>
      </c>
      <c r="AA12" s="29">
        <v>263.7851622</v>
      </c>
      <c r="AB12" s="29">
        <v>226.93728787000001</v>
      </c>
      <c r="AC12" s="27"/>
      <c r="AD12" s="40" t="s">
        <v>10</v>
      </c>
      <c r="AE12" s="40">
        <v>692.75271289</v>
      </c>
      <c r="AF12" s="40">
        <v>646.67558691099998</v>
      </c>
      <c r="AG12" s="40">
        <v>942.50128672000005</v>
      </c>
      <c r="AH12" s="40">
        <v>153.985296148</v>
      </c>
      <c r="AI12" s="40">
        <v>1112.6320691000001</v>
      </c>
      <c r="AJ12" s="40">
        <v>1112.6320691000001</v>
      </c>
      <c r="AK12" s="40">
        <v>1025.28602632</v>
      </c>
      <c r="AL12" s="40">
        <v>2139.8799767800001</v>
      </c>
      <c r="AM12" s="40">
        <v>865.70734428100002</v>
      </c>
      <c r="AN12" s="40">
        <v>1.0974723287499999</v>
      </c>
      <c r="AO12" s="40">
        <v>2506.6932516400002</v>
      </c>
      <c r="AP12" s="40">
        <v>397633.11557000002</v>
      </c>
      <c r="AQ12" s="40">
        <v>1173.440419</v>
      </c>
      <c r="AR12" s="40">
        <v>313.17027211700002</v>
      </c>
      <c r="AS12" s="40">
        <v>387.728763985</v>
      </c>
      <c r="AT12" s="40">
        <v>13.1388151414</v>
      </c>
      <c r="AU12" s="40">
        <v>5537.2833854299997</v>
      </c>
      <c r="AV12" s="40">
        <v>5537.2833854299997</v>
      </c>
      <c r="AW12" s="40">
        <v>36.185360203400002</v>
      </c>
      <c r="AX12" s="40">
        <v>28446054.7742</v>
      </c>
      <c r="AY12" s="40">
        <v>0</v>
      </c>
      <c r="AZ12" s="40">
        <v>554.91184824899995</v>
      </c>
      <c r="BA12" s="40">
        <v>149.092818343</v>
      </c>
      <c r="BB12" s="40">
        <v>249.71150946099999</v>
      </c>
      <c r="BC12" s="40">
        <v>5087.5860209299999</v>
      </c>
      <c r="BD12" s="40">
        <v>263.73261666399998</v>
      </c>
      <c r="BE12" s="40">
        <v>1067.6582952900001</v>
      </c>
      <c r="BF12" s="40">
        <v>2880.5447217699998</v>
      </c>
      <c r="BG12" s="40">
        <v>0</v>
      </c>
      <c r="BH12" s="40">
        <v>13183.1104409</v>
      </c>
      <c r="BI12" s="40">
        <v>1464.79025043</v>
      </c>
      <c r="BJ12" s="40">
        <v>14647.9006914</v>
      </c>
      <c r="BK12" s="40">
        <v>151.154946051</v>
      </c>
      <c r="BL12" s="40">
        <v>1374.44301393</v>
      </c>
      <c r="BM12" s="40">
        <v>39.752812972800001</v>
      </c>
      <c r="BN12" s="40">
        <v>19.3302837072</v>
      </c>
      <c r="BO12" s="40">
        <v>41.112915848</v>
      </c>
      <c r="BP12" s="40">
        <v>12.7769419974</v>
      </c>
      <c r="BQ12" s="40">
        <v>81.331424849900003</v>
      </c>
      <c r="BR12" s="40">
        <v>22.857129479200001</v>
      </c>
      <c r="BS12" s="40">
        <v>8249.9795040000008</v>
      </c>
      <c r="BT12" s="40">
        <v>38.832493815200003</v>
      </c>
      <c r="BU12" s="40">
        <v>159.06638819299999</v>
      </c>
      <c r="BV12" s="40">
        <v>5379.0711432799999</v>
      </c>
      <c r="BW12" s="40">
        <v>21.950221687300001</v>
      </c>
      <c r="BX12" s="40">
        <v>0</v>
      </c>
      <c r="BY12" s="40">
        <v>96.113163807899994</v>
      </c>
      <c r="BZ12" s="40">
        <v>56229.000933000003</v>
      </c>
      <c r="CA12" s="40">
        <v>49352.6151331</v>
      </c>
      <c r="CB12" s="40">
        <v>6876.3857999399997</v>
      </c>
      <c r="CC12" s="40">
        <v>0.33009211887000001</v>
      </c>
      <c r="CD12" s="40">
        <v>5.3299382211699999</v>
      </c>
      <c r="CE12" s="40">
        <v>618.16554996699995</v>
      </c>
      <c r="CF12" s="40">
        <v>71.233788376999996</v>
      </c>
      <c r="CG12" s="40">
        <v>17307.9309593</v>
      </c>
      <c r="CH12" s="40">
        <v>173.94872031099999</v>
      </c>
      <c r="CI12" s="40">
        <v>518.21229451199997</v>
      </c>
      <c r="CJ12" s="40">
        <v>24727.776299900001</v>
      </c>
      <c r="CK12" s="40">
        <v>103.203519719</v>
      </c>
      <c r="CL12" s="40">
        <v>6.74180541554</v>
      </c>
      <c r="CM12" s="40">
        <v>172.63928502300001</v>
      </c>
      <c r="CN12" s="40">
        <v>32.415859670300001</v>
      </c>
      <c r="CO12" s="40">
        <v>3764.7322159800001</v>
      </c>
      <c r="CP12" s="40">
        <v>378.85520449299997</v>
      </c>
      <c r="CQ12" s="40">
        <v>226.884294313</v>
      </c>
      <c r="CR12" s="40">
        <v>0</v>
      </c>
      <c r="CS12" s="40">
        <v>547.05997593799998</v>
      </c>
      <c r="CT12" s="40">
        <v>1316.11606127</v>
      </c>
      <c r="CU12" s="40">
        <v>1115.2859227900001</v>
      </c>
      <c r="CV12" s="40">
        <v>7060.8519004700001</v>
      </c>
      <c r="CW12" s="40">
        <v>27147.790920200001</v>
      </c>
      <c r="CX12" s="40">
        <v>471.99136719199998</v>
      </c>
      <c r="CY12" s="40">
        <v>1036.7485787200001</v>
      </c>
      <c r="DA12" s="55">
        <f t="shared" si="0"/>
        <v>-1.7734014006365494E-4</v>
      </c>
      <c r="DB12" s="55">
        <f t="shared" si="1"/>
        <v>-1.9665468281620651E-4</v>
      </c>
      <c r="DC12" s="55">
        <f t="shared" si="2"/>
        <v>-1.9564727126718836E-4</v>
      </c>
      <c r="DD12" s="55">
        <f t="shared" si="3"/>
        <v>-1.883225429187218E-4</v>
      </c>
      <c r="DE12" s="55">
        <f t="shared" si="4"/>
        <v>-1.8882585785856838E-4</v>
      </c>
      <c r="DF12" s="55">
        <f t="shared" si="5"/>
        <v>-1.9679226868548182E-4</v>
      </c>
      <c r="DG12" s="55">
        <f t="shared" si="6"/>
        <v>-1.926838063457353E-4</v>
      </c>
      <c r="DH12" s="55">
        <f t="shared" si="7"/>
        <v>-1.4609937272432903E-4</v>
      </c>
      <c r="DI12" s="55">
        <f t="shared" si="8"/>
        <v>-1.8420083615245858E-4</v>
      </c>
      <c r="DJ12" s="55">
        <f t="shared" si="9"/>
        <v>-2.1665867020639976E-4</v>
      </c>
      <c r="DK12" s="55">
        <f t="shared" si="10"/>
        <v>-1.9102458129485124E-4</v>
      </c>
      <c r="DL12" s="55">
        <f t="shared" si="11"/>
        <v>-1.8967137024934343E-4</v>
      </c>
      <c r="DM12" s="55">
        <f t="shared" si="12"/>
        <v>-2.0956600807754694E-4</v>
      </c>
      <c r="DN12" s="55">
        <f t="shared" si="13"/>
        <v>-2.1142178194898014E-4</v>
      </c>
      <c r="DO12" s="55">
        <f t="shared" si="14"/>
        <v>-1.9952709479718582E-4</v>
      </c>
      <c r="DP12" s="55">
        <f t="shared" si="15"/>
        <v>-2.0007191494130863E-4</v>
      </c>
      <c r="DQ12" s="55">
        <f t="shared" si="16"/>
        <v>-2.0011137989081298E-4</v>
      </c>
      <c r="DR12" s="55">
        <f t="shared" si="17"/>
        <v>-2.0038577669777798E-4</v>
      </c>
      <c r="DS12" s="55">
        <f t="shared" si="18"/>
        <v>-2.0036822456239822E-4</v>
      </c>
      <c r="DT12" s="55">
        <f t="shared" si="19"/>
        <v>-2.2718757263786218E-4</v>
      </c>
      <c r="DU12" s="55">
        <f t="shared" si="20"/>
        <v>-2.3167945292826801E-4</v>
      </c>
      <c r="DV12" s="55">
        <f t="shared" si="21"/>
        <v>-2.5489438038294208E-4</v>
      </c>
      <c r="DW12" s="55">
        <f t="shared" si="22"/>
        <v>-2.3134967610163634E-4</v>
      </c>
      <c r="DX12" s="55">
        <f t="shared" si="23"/>
        <v>-1.9982209543457121E-4</v>
      </c>
      <c r="DY12" s="55">
        <f t="shared" si="24"/>
        <v>-1.8501680414959292E-4</v>
      </c>
      <c r="DZ12" s="55">
        <f t="shared" si="25"/>
        <v>-1.9919822465292968E-4</v>
      </c>
      <c r="EA12" s="55">
        <f t="shared" si="26"/>
        <v>-2.335163053079442E-4</v>
      </c>
    </row>
    <row r="13" spans="1:131" x14ac:dyDescent="0.3">
      <c r="A13" s="29" t="s">
        <v>12</v>
      </c>
      <c r="B13" s="27">
        <v>174049.23693000001</v>
      </c>
      <c r="C13" s="27">
        <v>2924.4148940999999</v>
      </c>
      <c r="D13" s="27">
        <v>5866.2824822000002</v>
      </c>
      <c r="E13" s="27">
        <v>20823.851892999999</v>
      </c>
      <c r="F13" s="27">
        <v>17647.331908</v>
      </c>
      <c r="G13" s="27">
        <v>2375.6014381999998</v>
      </c>
      <c r="H13" s="27">
        <v>42038.465891</v>
      </c>
      <c r="I13" s="29">
        <v>2715.8126889</v>
      </c>
      <c r="J13" s="29">
        <v>830.03387547</v>
      </c>
      <c r="K13" s="29">
        <v>728.09990132999997</v>
      </c>
      <c r="L13" s="29">
        <v>439.28693829999997</v>
      </c>
      <c r="M13" s="29">
        <v>5424.3441021999997</v>
      </c>
      <c r="N13" s="29">
        <v>555.78292757999998</v>
      </c>
      <c r="O13" s="29">
        <v>349.48794584000001</v>
      </c>
      <c r="P13" s="29">
        <v>23.380321493</v>
      </c>
      <c r="Q13" s="29">
        <v>11.368969152</v>
      </c>
      <c r="R13" s="29">
        <v>24.180270426</v>
      </c>
      <c r="S13" s="29">
        <v>7.5146704844999999</v>
      </c>
      <c r="T13" s="29">
        <v>47.834514177999999</v>
      </c>
      <c r="U13" s="29">
        <v>6103.9042023000002</v>
      </c>
      <c r="V13" s="29">
        <v>788.77487902999997</v>
      </c>
      <c r="W13" s="29">
        <v>521.80493202000002</v>
      </c>
      <c r="X13" s="8">
        <v>114.06898425</v>
      </c>
      <c r="Y13" s="29">
        <v>0.64723129540000002</v>
      </c>
      <c r="Z13" s="29">
        <v>77.663988230000001</v>
      </c>
      <c r="AA13" s="29">
        <v>155.53550057999999</v>
      </c>
      <c r="AB13" s="29">
        <v>167.46297733</v>
      </c>
      <c r="AC13" s="27"/>
      <c r="AD13" s="40" t="s">
        <v>12</v>
      </c>
      <c r="AE13" s="40">
        <v>559.95155284299994</v>
      </c>
      <c r="AF13" s="40">
        <v>522.16599872400002</v>
      </c>
      <c r="AG13" s="40">
        <v>830.60804904400004</v>
      </c>
      <c r="AH13" s="40">
        <v>114.14791358399999</v>
      </c>
      <c r="AI13" s="40">
        <v>2717.6914370600002</v>
      </c>
      <c r="AJ13" s="40">
        <v>2717.6914370600002</v>
      </c>
      <c r="AK13" s="40">
        <v>1682.4131904200001</v>
      </c>
      <c r="AL13" s="40">
        <v>728.60355009700004</v>
      </c>
      <c r="AM13" s="40">
        <v>439.59088696600003</v>
      </c>
      <c r="AN13" s="40">
        <v>0.64767868676200002</v>
      </c>
      <c r="AO13" s="40">
        <v>5133.9737238400003</v>
      </c>
      <c r="AP13" s="40">
        <v>174169.63824100001</v>
      </c>
      <c r="AQ13" s="40">
        <v>1332.3808204699999</v>
      </c>
      <c r="AR13" s="40">
        <v>738.815039404</v>
      </c>
      <c r="AS13" s="40">
        <v>282.98235718299998</v>
      </c>
      <c r="AT13" s="40">
        <v>232.62197208699999</v>
      </c>
      <c r="AU13" s="40">
        <v>5428.0972100700001</v>
      </c>
      <c r="AV13" s="40">
        <v>5428.0972100700001</v>
      </c>
      <c r="AW13" s="40">
        <v>77.717680467700006</v>
      </c>
      <c r="AX13" s="40">
        <v>15773458.912599999</v>
      </c>
      <c r="AY13" s="40">
        <v>0</v>
      </c>
      <c r="AZ13" s="40">
        <v>532.97935974799998</v>
      </c>
      <c r="BA13" s="40">
        <v>93.675705998599994</v>
      </c>
      <c r="BB13" s="40">
        <v>462.40776527200001</v>
      </c>
      <c r="BC13" s="40">
        <v>6108.1456135899998</v>
      </c>
      <c r="BD13" s="40">
        <v>155.643095434</v>
      </c>
      <c r="BE13" s="40">
        <v>789.32054445999995</v>
      </c>
      <c r="BF13" s="40">
        <v>2926.4381070899999</v>
      </c>
      <c r="BG13" s="40">
        <v>0</v>
      </c>
      <c r="BH13" s="40">
        <v>5283.3066641699997</v>
      </c>
      <c r="BI13" s="40">
        <v>587.03409731199997</v>
      </c>
      <c r="BJ13" s="40">
        <v>5870.3407614799999</v>
      </c>
      <c r="BK13" s="40">
        <v>223.52889664700001</v>
      </c>
      <c r="BL13" s="40">
        <v>2150.4486047300002</v>
      </c>
      <c r="BM13" s="40">
        <v>23.396463692699999</v>
      </c>
      <c r="BN13" s="40">
        <v>11.3767990904</v>
      </c>
      <c r="BO13" s="40">
        <v>24.1969365906</v>
      </c>
      <c r="BP13" s="40">
        <v>7.5198762134199999</v>
      </c>
      <c r="BQ13" s="40">
        <v>47.867530810799998</v>
      </c>
      <c r="BR13" s="40">
        <v>9.8856594348200009</v>
      </c>
      <c r="BS13" s="40">
        <v>13897.3921839</v>
      </c>
      <c r="BT13" s="40">
        <v>50.206435552800002</v>
      </c>
      <c r="BU13" s="40">
        <v>509.47691293000003</v>
      </c>
      <c r="BV13" s="40">
        <v>1758.14232548</v>
      </c>
      <c r="BW13" s="40">
        <v>7.7270721187699998</v>
      </c>
      <c r="BX13" s="40">
        <v>0</v>
      </c>
      <c r="BY13" s="40">
        <v>358.97053340500003</v>
      </c>
      <c r="BZ13" s="40">
        <v>20838.854191900002</v>
      </c>
      <c r="CA13" s="40">
        <v>17660.136623599999</v>
      </c>
      <c r="CB13" s="40">
        <v>3178.7175683</v>
      </c>
      <c r="CC13" s="40">
        <v>3.7515453117800002</v>
      </c>
      <c r="CD13" s="40">
        <v>0.81947530649199996</v>
      </c>
      <c r="CE13" s="40">
        <v>235.08137653200001</v>
      </c>
      <c r="CF13" s="40">
        <v>76.212679551700006</v>
      </c>
      <c r="CG13" s="40">
        <v>5868.0690713399999</v>
      </c>
      <c r="CH13" s="40">
        <v>124.51503824</v>
      </c>
      <c r="CI13" s="40">
        <v>76.924441474199995</v>
      </c>
      <c r="CJ13" s="40">
        <v>8384.2246978700005</v>
      </c>
      <c r="CK13" s="40">
        <v>327.18385506599998</v>
      </c>
      <c r="CL13" s="40">
        <v>22.297901577299999</v>
      </c>
      <c r="CM13" s="40">
        <v>169.38915685399999</v>
      </c>
      <c r="CN13" s="40">
        <v>4.4423006648700003</v>
      </c>
      <c r="CO13" s="40">
        <v>2377.24472354</v>
      </c>
      <c r="CP13" s="40">
        <v>527.28992300300001</v>
      </c>
      <c r="CQ13" s="40">
        <v>167.57884755399999</v>
      </c>
      <c r="CR13" s="40">
        <v>0</v>
      </c>
      <c r="CS13" s="40">
        <v>631.43301094399999</v>
      </c>
      <c r="CT13" s="40">
        <v>2010.00942998</v>
      </c>
      <c r="CU13" s="40">
        <v>556.16754861599998</v>
      </c>
      <c r="CV13" s="40">
        <v>11743.535059899999</v>
      </c>
      <c r="CW13" s="40">
        <v>42067.5494463</v>
      </c>
      <c r="CX13" s="40">
        <v>349.72978305800001</v>
      </c>
      <c r="CY13" s="40">
        <v>1631.67412898</v>
      </c>
      <c r="DA13" s="55">
        <f t="shared" si="0"/>
        <v>6.9176580790421824E-4</v>
      </c>
      <c r="DB13" s="55">
        <f t="shared" si="1"/>
        <v>6.9183514079410372E-4</v>
      </c>
      <c r="DC13" s="55">
        <f t="shared" si="2"/>
        <v>6.9179745304008436E-4</v>
      </c>
      <c r="DD13" s="55">
        <f t="shared" si="3"/>
        <v>7.2043822521834734E-4</v>
      </c>
      <c r="DE13" s="55">
        <f t="shared" si="4"/>
        <v>7.2558932232665789E-4</v>
      </c>
      <c r="DF13" s="55">
        <f t="shared" si="5"/>
        <v>6.9173444399211591E-4</v>
      </c>
      <c r="DG13" s="55">
        <f t="shared" si="6"/>
        <v>6.9183198491137626E-4</v>
      </c>
      <c r="DH13" s="55">
        <f t="shared" si="7"/>
        <v>6.9178119966777725E-4</v>
      </c>
      <c r="DI13" s="55">
        <f t="shared" si="8"/>
        <v>6.9174715751802428E-4</v>
      </c>
      <c r="DJ13" s="55">
        <f t="shared" si="9"/>
        <v>6.9173030525079208E-4</v>
      </c>
      <c r="DK13" s="55">
        <f t="shared" si="10"/>
        <v>6.9191373450871725E-4</v>
      </c>
      <c r="DL13" s="55">
        <f t="shared" si="11"/>
        <v>6.9190077164871743E-4</v>
      </c>
      <c r="DM13" s="55">
        <f t="shared" si="12"/>
        <v>6.9203463603087359E-4</v>
      </c>
      <c r="DN13" s="55">
        <f t="shared" si="13"/>
        <v>6.9197584889155726E-4</v>
      </c>
      <c r="DO13" s="55">
        <f t="shared" si="14"/>
        <v>6.904182093831349E-4</v>
      </c>
      <c r="DP13" s="55">
        <f t="shared" si="15"/>
        <v>6.8871137702251884E-4</v>
      </c>
      <c r="DQ13" s="55">
        <f t="shared" si="16"/>
        <v>6.8924641066378382E-4</v>
      </c>
      <c r="DR13" s="55">
        <f t="shared" si="17"/>
        <v>6.927421409544895E-4</v>
      </c>
      <c r="DS13" s="55">
        <f t="shared" si="18"/>
        <v>6.9022615505487828E-4</v>
      </c>
      <c r="DT13" s="55">
        <f t="shared" si="19"/>
        <v>6.9486858728900667E-4</v>
      </c>
      <c r="DU13" s="55">
        <f t="shared" si="20"/>
        <v>6.9178855020208098E-4</v>
      </c>
      <c r="DV13" s="55">
        <f t="shared" si="21"/>
        <v>6.9195724655618269E-4</v>
      </c>
      <c r="DW13" s="55">
        <f t="shared" si="22"/>
        <v>6.9194386641515445E-4</v>
      </c>
      <c r="DX13" s="55">
        <f t="shared" si="23"/>
        <v>6.912387660789938E-4</v>
      </c>
      <c r="DY13" s="55">
        <f t="shared" si="24"/>
        <v>6.913402070081317E-4</v>
      </c>
      <c r="DZ13" s="55">
        <f t="shared" si="25"/>
        <v>6.9177039067470675E-4</v>
      </c>
      <c r="EA13" s="55">
        <f t="shared" si="26"/>
        <v>6.9191546601765619E-4</v>
      </c>
    </row>
    <row r="14" spans="1:131" x14ac:dyDescent="0.3">
      <c r="A14" s="29" t="s">
        <v>13</v>
      </c>
      <c r="B14" s="27">
        <v>51705.076233</v>
      </c>
      <c r="C14" s="27">
        <v>868.75874407000003</v>
      </c>
      <c r="D14" s="27">
        <v>1742.7050277000001</v>
      </c>
      <c r="E14" s="27">
        <v>6186.1734726000004</v>
      </c>
      <c r="F14" s="27">
        <v>5242.5201360000001</v>
      </c>
      <c r="G14" s="27">
        <v>705.72422088999997</v>
      </c>
      <c r="H14" s="27">
        <v>12488.432174</v>
      </c>
      <c r="I14" s="29">
        <v>604.19154844000002</v>
      </c>
      <c r="J14" s="29">
        <v>184.57403475000001</v>
      </c>
      <c r="K14" s="29">
        <v>162.22327089999999</v>
      </c>
      <c r="L14" s="29">
        <v>98.054950707000003</v>
      </c>
      <c r="M14" s="29">
        <v>905.56630629999995</v>
      </c>
      <c r="N14" s="29">
        <v>124.01067341</v>
      </c>
      <c r="O14" s="29">
        <v>77.867167617999996</v>
      </c>
      <c r="P14" s="29">
        <v>6.9456260182999996</v>
      </c>
      <c r="Q14" s="29">
        <v>3.3773961184000001</v>
      </c>
      <c r="R14" s="29">
        <v>7.1832677558000002</v>
      </c>
      <c r="S14" s="29">
        <v>2.2323939656</v>
      </c>
      <c r="T14" s="29">
        <v>14.210268117</v>
      </c>
      <c r="U14" s="29">
        <v>830.58311159000004</v>
      </c>
      <c r="V14" s="29">
        <v>175.20111707999999</v>
      </c>
      <c r="W14" s="29">
        <v>116.07975854999999</v>
      </c>
      <c r="X14" s="29">
        <v>25.234730287000001</v>
      </c>
      <c r="Y14" s="29">
        <v>0.19227392230000001</v>
      </c>
      <c r="Z14" s="29">
        <v>17.303815254</v>
      </c>
      <c r="AA14" s="29">
        <v>46.205154493999999</v>
      </c>
      <c r="AB14" s="29">
        <v>37.491598736999997</v>
      </c>
      <c r="AC14" s="27"/>
      <c r="AD14" s="40" t="s">
        <v>13</v>
      </c>
      <c r="AE14" s="40">
        <v>175.821733077</v>
      </c>
      <c r="AF14" s="40">
        <v>116.08477439000001</v>
      </c>
      <c r="AG14" s="40">
        <v>184.581918801</v>
      </c>
      <c r="AH14" s="40">
        <v>25.235781988900001</v>
      </c>
      <c r="AI14" s="40">
        <v>604.21712251700001</v>
      </c>
      <c r="AJ14" s="40">
        <v>604.21712251700001</v>
      </c>
      <c r="AK14" s="40">
        <v>497.05163943299999</v>
      </c>
      <c r="AL14" s="40">
        <v>162.23004760699999</v>
      </c>
      <c r="AM14" s="40">
        <v>98.059131495599999</v>
      </c>
      <c r="AN14" s="40">
        <v>0.192282113575</v>
      </c>
      <c r="AO14" s="40">
        <v>1284.59540485</v>
      </c>
      <c r="AP14" s="40">
        <v>51707.2907289</v>
      </c>
      <c r="AQ14" s="40">
        <v>422.53719659000001</v>
      </c>
      <c r="AR14" s="40">
        <v>170.15053683900001</v>
      </c>
      <c r="AS14" s="40">
        <v>120.700358112</v>
      </c>
      <c r="AT14" s="40">
        <v>72.990249088799999</v>
      </c>
      <c r="AU14" s="40">
        <v>905.60517981199996</v>
      </c>
      <c r="AV14" s="40">
        <v>905.60517981199996</v>
      </c>
      <c r="AW14" s="40">
        <v>17.3045322324</v>
      </c>
      <c r="AX14" s="40">
        <v>3121572.5286699999</v>
      </c>
      <c r="AY14" s="40">
        <v>0</v>
      </c>
      <c r="AZ14" s="40">
        <v>167.26468593800001</v>
      </c>
      <c r="BA14" s="40">
        <v>29.362317437200002</v>
      </c>
      <c r="BB14" s="40">
        <v>145.06797140899999</v>
      </c>
      <c r="BC14" s="40">
        <v>830.62132472300004</v>
      </c>
      <c r="BD14" s="40">
        <v>46.207106630399998</v>
      </c>
      <c r="BE14" s="40">
        <v>175.208717404</v>
      </c>
      <c r="BF14" s="40">
        <v>868.79584481100005</v>
      </c>
      <c r="BG14" s="40">
        <v>0</v>
      </c>
      <c r="BH14" s="40">
        <v>1568.50157491</v>
      </c>
      <c r="BI14" s="40">
        <v>174.27780232000001</v>
      </c>
      <c r="BJ14" s="40">
        <v>1742.7793772299999</v>
      </c>
      <c r="BK14" s="40">
        <v>69.715097608199997</v>
      </c>
      <c r="BL14" s="40">
        <v>676.21285660900003</v>
      </c>
      <c r="BM14" s="40">
        <v>6.9459213197</v>
      </c>
      <c r="BN14" s="40">
        <v>3.3775416162699998</v>
      </c>
      <c r="BO14" s="40">
        <v>7.1835735929100002</v>
      </c>
      <c r="BP14" s="40">
        <v>2.23248744122</v>
      </c>
      <c r="BQ14" s="40">
        <v>14.210877650900001</v>
      </c>
      <c r="BR14" s="40">
        <v>2.43380301992</v>
      </c>
      <c r="BS14" s="40">
        <v>4096.0941316799999</v>
      </c>
      <c r="BT14" s="40">
        <v>4.2458612949900001</v>
      </c>
      <c r="BU14" s="40">
        <v>18.401513774400001</v>
      </c>
      <c r="BV14" s="40">
        <v>570.87022532799995</v>
      </c>
      <c r="BW14" s="40">
        <v>2.3313701673499998</v>
      </c>
      <c r="BX14" s="40">
        <v>0</v>
      </c>
      <c r="BY14" s="40">
        <v>11.288684866800001</v>
      </c>
      <c r="BZ14" s="40">
        <v>6186.4709893600002</v>
      </c>
      <c r="CA14" s="40">
        <v>5242.7772572000003</v>
      </c>
      <c r="CB14" s="40">
        <v>943.69373216500003</v>
      </c>
      <c r="CC14" s="40">
        <v>4.71390970971E-2</v>
      </c>
      <c r="CD14" s="40">
        <v>0.56259028200100003</v>
      </c>
      <c r="CE14" s="40">
        <v>65.714454346400004</v>
      </c>
      <c r="CF14" s="40">
        <v>7.7357707343</v>
      </c>
      <c r="CG14" s="40">
        <v>1837.5576878300001</v>
      </c>
      <c r="CH14" s="40">
        <v>18.6856555355</v>
      </c>
      <c r="CI14" s="40">
        <v>54.689645413599997</v>
      </c>
      <c r="CJ14" s="40">
        <v>2625.3135963099999</v>
      </c>
      <c r="CK14" s="40">
        <v>62.393227832599997</v>
      </c>
      <c r="CL14" s="40">
        <v>0.78226411283300001</v>
      </c>
      <c r="CM14" s="40">
        <v>18.697209756199999</v>
      </c>
      <c r="CN14" s="40">
        <v>3.4197853272700001</v>
      </c>
      <c r="CO14" s="40">
        <v>705.75425528100004</v>
      </c>
      <c r="CP14" s="40">
        <v>165.52974830799999</v>
      </c>
      <c r="CQ14" s="40">
        <v>37.493188394299999</v>
      </c>
      <c r="CR14" s="40">
        <v>0</v>
      </c>
      <c r="CS14" s="40">
        <v>197.09038213900001</v>
      </c>
      <c r="CT14" s="40">
        <v>598.38235376600005</v>
      </c>
      <c r="CU14" s="40">
        <v>124.01595596200001</v>
      </c>
      <c r="CV14" s="40">
        <v>3432.1036203200001</v>
      </c>
      <c r="CW14" s="40">
        <v>12488.9668047</v>
      </c>
      <c r="CX14" s="40">
        <v>77.870570416099994</v>
      </c>
      <c r="CY14" s="40">
        <v>483.51185358999999</v>
      </c>
      <c r="DA14" s="55">
        <f t="shared" si="0"/>
        <v>4.2829371143763596E-5</v>
      </c>
      <c r="DB14" s="55">
        <f t="shared" si="1"/>
        <v>4.270545908546055E-5</v>
      </c>
      <c r="DC14" s="55">
        <f t="shared" si="2"/>
        <v>4.2663290010680328E-5</v>
      </c>
      <c r="DD14" s="55">
        <f t="shared" si="3"/>
        <v>4.8093827519960632E-5</v>
      </c>
      <c r="DE14" s="55">
        <f t="shared" si="4"/>
        <v>4.9045343332994321E-5</v>
      </c>
      <c r="DF14" s="55">
        <f t="shared" si="5"/>
        <v>4.255825450088017E-5</v>
      </c>
      <c r="DG14" s="55">
        <f t="shared" si="6"/>
        <v>4.2810073558556183E-5</v>
      </c>
      <c r="DH14" s="55">
        <f t="shared" si="7"/>
        <v>4.2327763547866227E-5</v>
      </c>
      <c r="DI14" s="55">
        <f t="shared" si="8"/>
        <v>4.271484345384435E-5</v>
      </c>
      <c r="DJ14" s="55">
        <f t="shared" si="9"/>
        <v>4.1773951187173454E-5</v>
      </c>
      <c r="DK14" s="55">
        <f t="shared" si="10"/>
        <v>4.2637200568164289E-5</v>
      </c>
      <c r="DL14" s="55">
        <f t="shared" si="11"/>
        <v>4.2927295030266979E-5</v>
      </c>
      <c r="DM14" s="55">
        <f t="shared" si="12"/>
        <v>4.2597559183847554E-5</v>
      </c>
      <c r="DN14" s="55">
        <f t="shared" si="13"/>
        <v>4.370003692302523E-5</v>
      </c>
      <c r="DO14" s="55">
        <f t="shared" si="14"/>
        <v>4.2516167617202742E-5</v>
      </c>
      <c r="DP14" s="55">
        <f t="shared" si="15"/>
        <v>4.3079894954300235E-5</v>
      </c>
      <c r="DQ14" s="55">
        <f t="shared" si="16"/>
        <v>4.2576320471005961E-5</v>
      </c>
      <c r="DR14" s="55">
        <f t="shared" si="17"/>
        <v>4.1872367261495611E-5</v>
      </c>
      <c r="DS14" s="55">
        <f t="shared" si="18"/>
        <v>4.2893905659057735E-5</v>
      </c>
      <c r="DT14" s="55">
        <f t="shared" si="19"/>
        <v>4.600759691206243E-5</v>
      </c>
      <c r="DU14" s="55">
        <f t="shared" si="20"/>
        <v>4.3380568153219311E-5</v>
      </c>
      <c r="DV14" s="55">
        <f t="shared" si="21"/>
        <v>4.3210289741017665E-5</v>
      </c>
      <c r="DW14" s="55">
        <f t="shared" si="22"/>
        <v>4.1676764048538724E-5</v>
      </c>
      <c r="DX14" s="55">
        <f t="shared" si="23"/>
        <v>4.260211110274797E-5</v>
      </c>
      <c r="DY14" s="55">
        <f t="shared" si="24"/>
        <v>4.1434700352230531E-5</v>
      </c>
      <c r="DZ14" s="55">
        <f t="shared" si="25"/>
        <v>4.2249320911878161E-5</v>
      </c>
      <c r="EA14" s="55">
        <f t="shared" si="26"/>
        <v>4.2400360442171065E-5</v>
      </c>
    </row>
    <row r="15" spans="1:131" x14ac:dyDescent="0.3">
      <c r="A15" s="29" t="s">
        <v>14</v>
      </c>
      <c r="B15" s="27">
        <v>22560.561994</v>
      </c>
      <c r="C15" s="27">
        <v>379.06744437999998</v>
      </c>
      <c r="D15" s="27">
        <v>760.39753618999998</v>
      </c>
      <c r="E15" s="27">
        <v>2699.2233971000001</v>
      </c>
      <c r="F15" s="27">
        <v>2287.4777195000001</v>
      </c>
      <c r="G15" s="27">
        <v>307.92987909999999</v>
      </c>
      <c r="H15" s="27">
        <v>5449.0979543000003</v>
      </c>
      <c r="I15" s="29">
        <v>263.62788683999997</v>
      </c>
      <c r="J15" s="29">
        <v>80.535489995999995</v>
      </c>
      <c r="K15" s="29">
        <v>70.783144981999996</v>
      </c>
      <c r="L15" s="8">
        <v>42.784477619999997</v>
      </c>
      <c r="M15" s="8">
        <v>395.12722852000002</v>
      </c>
      <c r="N15" s="29">
        <v>54.109781378999998</v>
      </c>
      <c r="O15" s="29">
        <v>33.975908936000003</v>
      </c>
      <c r="P15" s="29">
        <v>3.0305964666</v>
      </c>
      <c r="Q15" s="29">
        <v>1.4736647946999999</v>
      </c>
      <c r="R15" s="29">
        <v>3.1342870060000001</v>
      </c>
      <c r="S15" s="29">
        <v>0.97406410139999999</v>
      </c>
      <c r="T15" s="29">
        <v>6.2003896962000002</v>
      </c>
      <c r="U15" s="29">
        <v>362.40968928000001</v>
      </c>
      <c r="V15" s="29">
        <v>76.445793245000004</v>
      </c>
      <c r="W15" s="29">
        <v>50.649271978999998</v>
      </c>
      <c r="X15" s="29">
        <v>11.010711165</v>
      </c>
      <c r="Y15" s="29">
        <v>8.38951961E-2</v>
      </c>
      <c r="Z15" s="29">
        <v>7.5502017990999999</v>
      </c>
      <c r="AA15" s="29">
        <v>20.160770915000001</v>
      </c>
      <c r="AB15" s="29">
        <v>16.358770644</v>
      </c>
      <c r="AC15" s="27"/>
      <c r="AD15" s="40" t="s">
        <v>14</v>
      </c>
      <c r="AE15" s="40">
        <v>76.7106203755</v>
      </c>
      <c r="AF15" s="40">
        <v>50.647452270700001</v>
      </c>
      <c r="AG15" s="40">
        <v>80.532664471399997</v>
      </c>
      <c r="AH15" s="40">
        <v>11.0103144784</v>
      </c>
      <c r="AI15" s="40">
        <v>263.61869031499998</v>
      </c>
      <c r="AJ15" s="40">
        <v>263.61869031499998</v>
      </c>
      <c r="AK15" s="40">
        <v>216.862285576</v>
      </c>
      <c r="AL15" s="40">
        <v>70.780593554299998</v>
      </c>
      <c r="AM15" s="40">
        <v>42.782948344499999</v>
      </c>
      <c r="AN15" s="40">
        <v>8.3892132461700006E-2</v>
      </c>
      <c r="AO15" s="40">
        <v>560.46569502700004</v>
      </c>
      <c r="AP15" s="40">
        <v>22559.7627484</v>
      </c>
      <c r="AQ15" s="40">
        <v>184.35190780900001</v>
      </c>
      <c r="AR15" s="40">
        <v>74.236215035499995</v>
      </c>
      <c r="AS15" s="40">
        <v>52.661322278999997</v>
      </c>
      <c r="AT15" s="40">
        <v>31.8454898972</v>
      </c>
      <c r="AU15" s="40">
        <v>395.11314689400001</v>
      </c>
      <c r="AV15" s="40">
        <v>395.11314689400001</v>
      </c>
      <c r="AW15" s="40">
        <v>7.5499332277100004</v>
      </c>
      <c r="AX15" s="40">
        <v>1702457.0360699999</v>
      </c>
      <c r="AY15" s="40">
        <v>0</v>
      </c>
      <c r="AZ15" s="40">
        <v>72.977232236700004</v>
      </c>
      <c r="BA15" s="40">
        <v>12.8106948352</v>
      </c>
      <c r="BB15" s="40">
        <v>63.292756347100003</v>
      </c>
      <c r="BC15" s="40">
        <v>362.39799767699998</v>
      </c>
      <c r="BD15" s="40">
        <v>20.160050481100001</v>
      </c>
      <c r="BE15" s="40">
        <v>76.443015134199996</v>
      </c>
      <c r="BF15" s="40">
        <v>379.05406876199999</v>
      </c>
      <c r="BG15" s="40">
        <v>0</v>
      </c>
      <c r="BH15" s="40">
        <v>684.33342178099997</v>
      </c>
      <c r="BI15" s="40">
        <v>76.037074554100002</v>
      </c>
      <c r="BJ15" s="40">
        <v>760.37049633499998</v>
      </c>
      <c r="BK15" s="40">
        <v>30.416522813299999</v>
      </c>
      <c r="BL15" s="40">
        <v>295.029839686</v>
      </c>
      <c r="BM15" s="40">
        <v>3.0304911000999999</v>
      </c>
      <c r="BN15" s="40">
        <v>1.47360952923</v>
      </c>
      <c r="BO15" s="40">
        <v>3.1341763516099999</v>
      </c>
      <c r="BP15" s="40">
        <v>0.97403091549800003</v>
      </c>
      <c r="BQ15" s="40">
        <v>6.2001877116999999</v>
      </c>
      <c r="BR15" s="40">
        <v>1.0627678867000001</v>
      </c>
      <c r="BS15" s="40">
        <v>1787.11557077</v>
      </c>
      <c r="BT15" s="40">
        <v>1.87166987131</v>
      </c>
      <c r="BU15" s="40">
        <v>8.2679387963900002</v>
      </c>
      <c r="BV15" s="40">
        <v>248.981143167</v>
      </c>
      <c r="BW15" s="40">
        <v>1.01710263673</v>
      </c>
      <c r="BX15" s="40">
        <v>0</v>
      </c>
      <c r="BY15" s="40">
        <v>5.0969263303499996</v>
      </c>
      <c r="BZ15" s="40">
        <v>2699.1423056499998</v>
      </c>
      <c r="CA15" s="40">
        <v>2287.4112378999998</v>
      </c>
      <c r="CB15" s="40">
        <v>411.73106775399998</v>
      </c>
      <c r="CC15" s="40">
        <v>2.2488667140700001E-2</v>
      </c>
      <c r="CD15" s="40">
        <v>0.244881725084</v>
      </c>
      <c r="CE15" s="40">
        <v>28.6784025959</v>
      </c>
      <c r="CF15" s="40">
        <v>3.4019324324100002</v>
      </c>
      <c r="CG15" s="40">
        <v>801.549931668</v>
      </c>
      <c r="CH15" s="40">
        <v>8.1854448470799994</v>
      </c>
      <c r="CI15" s="40">
        <v>23.803566129699998</v>
      </c>
      <c r="CJ15" s="40">
        <v>1145.17248756</v>
      </c>
      <c r="CK15" s="40">
        <v>27.222025908199999</v>
      </c>
      <c r="CL15" s="40">
        <v>0.351818543737</v>
      </c>
      <c r="CM15" s="40">
        <v>8.2144768134399992</v>
      </c>
      <c r="CN15" s="40">
        <v>1.48825822134</v>
      </c>
      <c r="CO15" s="40">
        <v>307.91906549800001</v>
      </c>
      <c r="CP15" s="40">
        <v>72.220231004799999</v>
      </c>
      <c r="CQ15" s="40">
        <v>16.358145158700001</v>
      </c>
      <c r="CR15" s="40">
        <v>0</v>
      </c>
      <c r="CS15" s="40">
        <v>85.990250644300005</v>
      </c>
      <c r="CT15" s="40">
        <v>261.07290285900001</v>
      </c>
      <c r="CU15" s="40">
        <v>54.107865488000002</v>
      </c>
      <c r="CV15" s="40">
        <v>1497.41815294</v>
      </c>
      <c r="CW15" s="40">
        <v>5448.9048905099999</v>
      </c>
      <c r="CX15" s="40">
        <v>33.974722201100001</v>
      </c>
      <c r="CY15" s="40">
        <v>210.955269703</v>
      </c>
      <c r="DA15" s="55">
        <f t="shared" si="0"/>
        <v>-3.5426670674774292E-5</v>
      </c>
      <c r="DB15" s="55">
        <f t="shared" si="1"/>
        <v>-3.5285588879506185E-5</v>
      </c>
      <c r="DC15" s="55">
        <f t="shared" si="2"/>
        <v>-3.5560155988251048E-5</v>
      </c>
      <c r="DD15" s="55">
        <f t="shared" si="3"/>
        <v>-3.0042511519195288E-5</v>
      </c>
      <c r="DE15" s="55">
        <f t="shared" si="4"/>
        <v>-2.9063277615157407E-5</v>
      </c>
      <c r="DF15" s="55">
        <f t="shared" si="5"/>
        <v>-3.5117092344497699E-5</v>
      </c>
      <c r="DG15" s="55">
        <f t="shared" si="6"/>
        <v>-3.5430412816877421E-5</v>
      </c>
      <c r="DH15" s="55">
        <f t="shared" si="7"/>
        <v>-3.4884492343461891E-5</v>
      </c>
      <c r="DI15" s="55">
        <f t="shared" si="8"/>
        <v>-3.5084216910320744E-5</v>
      </c>
      <c r="DJ15" s="55">
        <f t="shared" si="9"/>
        <v>-3.6045695633435354E-5</v>
      </c>
      <c r="DK15" s="55">
        <f t="shared" si="10"/>
        <v>-3.5743699235507826E-5</v>
      </c>
      <c r="DL15" s="55">
        <f t="shared" si="11"/>
        <v>-3.5638207097878458E-5</v>
      </c>
      <c r="DM15" s="55">
        <f t="shared" si="12"/>
        <v>-3.5407479963307564E-5</v>
      </c>
      <c r="DN15" s="55">
        <f t="shared" si="13"/>
        <v>-3.4928716763345442E-5</v>
      </c>
      <c r="DO15" s="55">
        <f t="shared" si="14"/>
        <v>-3.4767578317134972E-5</v>
      </c>
      <c r="DP15" s="55">
        <f t="shared" si="15"/>
        <v>-3.7502063019120658E-5</v>
      </c>
      <c r="DQ15" s="55">
        <f t="shared" si="16"/>
        <v>-3.530448545025239E-5</v>
      </c>
      <c r="DR15" s="55">
        <f t="shared" si="17"/>
        <v>-3.4069525765571808E-5</v>
      </c>
      <c r="DS15" s="55">
        <f t="shared" si="18"/>
        <v>-3.2576097615944443E-5</v>
      </c>
      <c r="DT15" s="55">
        <f t="shared" si="19"/>
        <v>-3.2260735145516849E-5</v>
      </c>
      <c r="DU15" s="55">
        <f t="shared" si="20"/>
        <v>-3.6340924491488003E-5</v>
      </c>
      <c r="DV15" s="55">
        <f t="shared" si="21"/>
        <v>-3.5927629932213796E-5</v>
      </c>
      <c r="DW15" s="55">
        <f t="shared" si="22"/>
        <v>-3.6027336840985157E-5</v>
      </c>
      <c r="DX15" s="55">
        <f t="shared" si="23"/>
        <v>-3.6517446080488834E-5</v>
      </c>
      <c r="DY15" s="55">
        <f t="shared" si="24"/>
        <v>-3.5571418770752147E-5</v>
      </c>
      <c r="DZ15" s="55">
        <f t="shared" si="25"/>
        <v>-3.5734442052696755E-5</v>
      </c>
      <c r="EA15" s="55">
        <f t="shared" si="26"/>
        <v>-3.8235470966037541E-5</v>
      </c>
    </row>
    <row r="16" spans="1:131" x14ac:dyDescent="0.3">
      <c r="A16" s="29" t="s">
        <v>15</v>
      </c>
      <c r="B16" s="27">
        <v>73408.317251</v>
      </c>
      <c r="C16" s="27">
        <v>1233.4199699999999</v>
      </c>
      <c r="D16" s="27">
        <v>2474.2062897000001</v>
      </c>
      <c r="E16" s="27">
        <v>8782.8246385999992</v>
      </c>
      <c r="F16" s="27">
        <v>7443.0713783000001</v>
      </c>
      <c r="G16" s="27">
        <v>1001.9509372</v>
      </c>
      <c r="H16" s="27">
        <v>17730.459422</v>
      </c>
      <c r="I16" s="29">
        <v>857.80146325999999</v>
      </c>
      <c r="J16" s="29">
        <v>262.04914308000002</v>
      </c>
      <c r="K16" s="29">
        <v>230.31663012000001</v>
      </c>
      <c r="L16" s="29">
        <v>139.21359487999999</v>
      </c>
      <c r="M16" s="29">
        <v>1285.6785109</v>
      </c>
      <c r="N16" s="29">
        <v>176.06425493</v>
      </c>
      <c r="O16" s="29">
        <v>110.55197536999999</v>
      </c>
      <c r="P16" s="29">
        <v>9.8610583453</v>
      </c>
      <c r="Q16" s="29">
        <v>4.7950609739000001</v>
      </c>
      <c r="R16" s="29">
        <v>10.198450298999999</v>
      </c>
      <c r="S16" s="29">
        <v>3.1694432849999998</v>
      </c>
      <c r="T16" s="29">
        <v>20.175039976000001</v>
      </c>
      <c r="U16" s="29">
        <v>1179.2210642</v>
      </c>
      <c r="V16" s="29">
        <v>248.74194324000001</v>
      </c>
      <c r="W16" s="29">
        <v>164.80433287</v>
      </c>
      <c r="X16" s="29">
        <v>35.827028525999999</v>
      </c>
      <c r="Y16" s="29">
        <v>0.27298106770000002</v>
      </c>
      <c r="Z16" s="29">
        <v>24.567106377000002</v>
      </c>
      <c r="AA16" s="29">
        <v>65.599807738999999</v>
      </c>
      <c r="AB16" s="29">
        <v>53.22872916</v>
      </c>
      <c r="AC16" s="27"/>
      <c r="AD16" s="40" t="s">
        <v>15</v>
      </c>
      <c r="AE16" s="40">
        <v>249.566600943</v>
      </c>
      <c r="AF16" s="40">
        <v>164.77485638499999</v>
      </c>
      <c r="AG16" s="40">
        <v>262.00180706700002</v>
      </c>
      <c r="AH16" s="40">
        <v>35.820549197299997</v>
      </c>
      <c r="AI16" s="40">
        <v>857.64620090000005</v>
      </c>
      <c r="AJ16" s="40">
        <v>857.64620090000005</v>
      </c>
      <c r="AK16" s="40">
        <v>705.53076160800003</v>
      </c>
      <c r="AL16" s="40">
        <v>230.27440455999999</v>
      </c>
      <c r="AM16" s="40">
        <v>139.18822672300001</v>
      </c>
      <c r="AN16" s="40">
        <v>0.27293130468499999</v>
      </c>
      <c r="AO16" s="40">
        <v>1823.39653858</v>
      </c>
      <c r="AP16" s="40">
        <v>73395.011488499993</v>
      </c>
      <c r="AQ16" s="40">
        <v>599.76276703400003</v>
      </c>
      <c r="AR16" s="40">
        <v>241.517092695</v>
      </c>
      <c r="AS16" s="40">
        <v>171.32615456799999</v>
      </c>
      <c r="AT16" s="40">
        <v>103.604805852</v>
      </c>
      <c r="AU16" s="40">
        <v>1285.4458122599999</v>
      </c>
      <c r="AV16" s="40">
        <v>1285.4458122599999</v>
      </c>
      <c r="AW16" s="40">
        <v>24.562716908199999</v>
      </c>
      <c r="AX16" s="40">
        <v>4293251.3241400002</v>
      </c>
      <c r="AY16" s="40">
        <v>0</v>
      </c>
      <c r="AZ16" s="40">
        <v>237.42125754400001</v>
      </c>
      <c r="BA16" s="40">
        <v>41.677788722199999</v>
      </c>
      <c r="BB16" s="40">
        <v>205.91385366700001</v>
      </c>
      <c r="BC16" s="40">
        <v>1179.0110020499999</v>
      </c>
      <c r="BD16" s="40">
        <v>65.587871118699994</v>
      </c>
      <c r="BE16" s="40">
        <v>248.69696636899999</v>
      </c>
      <c r="BF16" s="40">
        <v>1233.1963929000001</v>
      </c>
      <c r="BG16" s="40">
        <v>0</v>
      </c>
      <c r="BH16" s="40">
        <v>2226.3817949600002</v>
      </c>
      <c r="BI16" s="40">
        <v>247.37555304599999</v>
      </c>
      <c r="BJ16" s="40">
        <v>2473.75734801</v>
      </c>
      <c r="BK16" s="40">
        <v>98.955882963199997</v>
      </c>
      <c r="BL16" s="40">
        <v>959.83850452299998</v>
      </c>
      <c r="BM16" s="40">
        <v>9.8592795482700009</v>
      </c>
      <c r="BN16" s="40">
        <v>4.7941886138500003</v>
      </c>
      <c r="BO16" s="40">
        <v>10.1965865415</v>
      </c>
      <c r="BP16" s="40">
        <v>3.1688739988700001</v>
      </c>
      <c r="BQ16" s="40">
        <v>20.171360143000001</v>
      </c>
      <c r="BR16" s="40">
        <v>3.5050406985899998</v>
      </c>
      <c r="BS16" s="40">
        <v>5814.1293618099999</v>
      </c>
      <c r="BT16" s="40">
        <v>7.0992621032100001</v>
      </c>
      <c r="BU16" s="40">
        <v>39.487080816999999</v>
      </c>
      <c r="BV16" s="40">
        <v>805.39001557400002</v>
      </c>
      <c r="BW16" s="40">
        <v>3.3054577573400001</v>
      </c>
      <c r="BX16" s="40">
        <v>0</v>
      </c>
      <c r="BY16" s="40">
        <v>25.610722250599999</v>
      </c>
      <c r="BZ16" s="40">
        <v>8781.2935320800007</v>
      </c>
      <c r="CA16" s="40">
        <v>7441.78314176</v>
      </c>
      <c r="CB16" s="40">
        <v>1339.5103903199999</v>
      </c>
      <c r="CC16" s="40">
        <v>0.174232505994</v>
      </c>
      <c r="CD16" s="40">
        <v>0.76643054337000005</v>
      </c>
      <c r="CE16" s="40">
        <v>93.687378195400001</v>
      </c>
      <c r="CF16" s="40">
        <v>12.478642948199999</v>
      </c>
      <c r="CG16" s="40">
        <v>2598.6848574700002</v>
      </c>
      <c r="CH16" s="40">
        <v>28.3623624564</v>
      </c>
      <c r="CI16" s="40">
        <v>74.423326486199997</v>
      </c>
      <c r="CJ16" s="40">
        <v>3712.74976062</v>
      </c>
      <c r="CK16" s="40">
        <v>88.563006787800006</v>
      </c>
      <c r="CL16" s="40">
        <v>1.6977340862200001</v>
      </c>
      <c r="CM16" s="40">
        <v>29.718074587499999</v>
      </c>
      <c r="CN16" s="40">
        <v>4.642762662</v>
      </c>
      <c r="CO16" s="40">
        <v>1001.76969608</v>
      </c>
      <c r="CP16" s="40">
        <v>234.95875540200001</v>
      </c>
      <c r="CQ16" s="40">
        <v>53.2190930501</v>
      </c>
      <c r="CR16" s="40">
        <v>0</v>
      </c>
      <c r="CS16" s="40">
        <v>279.75691421599998</v>
      </c>
      <c r="CT16" s="40">
        <v>849.36377463500003</v>
      </c>
      <c r="CU16" s="40">
        <v>176.032484281</v>
      </c>
      <c r="CV16" s="40">
        <v>4871.6392601199996</v>
      </c>
      <c r="CW16" s="40">
        <v>17727.2456126</v>
      </c>
      <c r="CX16" s="40">
        <v>110.531847032</v>
      </c>
      <c r="CY16" s="40">
        <v>686.31277517399997</v>
      </c>
      <c r="DA16" s="55">
        <f t="shared" si="0"/>
        <v>-1.812568793058139E-4</v>
      </c>
      <c r="DB16" s="55">
        <f t="shared" si="1"/>
        <v>-1.8126599652819751E-4</v>
      </c>
      <c r="DC16" s="55">
        <f t="shared" si="2"/>
        <v>-1.8144877081147423E-4</v>
      </c>
      <c r="DD16" s="55">
        <f t="shared" si="3"/>
        <v>-1.7432962435221341E-4</v>
      </c>
      <c r="DE16" s="55">
        <f t="shared" si="4"/>
        <v>-1.7307862232194586E-4</v>
      </c>
      <c r="DF16" s="55">
        <f t="shared" si="5"/>
        <v>-1.808882184455743E-4</v>
      </c>
      <c r="DG16" s="55">
        <f t="shared" si="6"/>
        <v>-1.812592287378899E-4</v>
      </c>
      <c r="DH16" s="55">
        <f t="shared" si="7"/>
        <v>-1.8100034407714431E-4</v>
      </c>
      <c r="DI16" s="55">
        <f t="shared" si="8"/>
        <v>-1.8063792326752608E-4</v>
      </c>
      <c r="DJ16" s="55">
        <f t="shared" si="9"/>
        <v>-1.8333699992926879E-4</v>
      </c>
      <c r="DK16" s="55">
        <f t="shared" si="10"/>
        <v>-1.8222471032258852E-4</v>
      </c>
      <c r="DL16" s="55">
        <f t="shared" si="11"/>
        <v>-1.8099286721156053E-4</v>
      </c>
      <c r="DM16" s="55">
        <f t="shared" si="12"/>
        <v>-1.8044917188125769E-4</v>
      </c>
      <c r="DN16" s="55">
        <f t="shared" si="13"/>
        <v>-1.8207126496497031E-4</v>
      </c>
      <c r="DO16" s="55">
        <f t="shared" si="14"/>
        <v>-1.8038601615687455E-4</v>
      </c>
      <c r="DP16" s="55">
        <f t="shared" si="15"/>
        <v>-1.819288753048485E-4</v>
      </c>
      <c r="DQ16" s="55">
        <f t="shared" si="16"/>
        <v>-1.827490888671239E-4</v>
      </c>
      <c r="DR16" s="55">
        <f t="shared" si="17"/>
        <v>-1.796170742962941E-4</v>
      </c>
      <c r="DS16" s="55">
        <f t="shared" si="18"/>
        <v>-1.8239532632287819E-4</v>
      </c>
      <c r="DT16" s="55">
        <f t="shared" si="19"/>
        <v>-1.7813636168602671E-4</v>
      </c>
      <c r="DU16" s="55">
        <f t="shared" si="20"/>
        <v>-1.8081739820059598E-4</v>
      </c>
      <c r="DV16" s="55">
        <f t="shared" si="21"/>
        <v>-1.7885746379772078E-4</v>
      </c>
      <c r="DW16" s="55">
        <f t="shared" si="22"/>
        <v>-1.8085029561691916E-4</v>
      </c>
      <c r="DX16" s="55">
        <f t="shared" si="23"/>
        <v>-1.8229474820109369E-4</v>
      </c>
      <c r="DY16" s="55">
        <f t="shared" si="24"/>
        <v>-1.7867260118645823E-4</v>
      </c>
      <c r="DZ16" s="55">
        <f t="shared" si="25"/>
        <v>-1.8196120859831488E-4</v>
      </c>
      <c r="EA16" s="55">
        <f t="shared" si="26"/>
        <v>-1.8103212404405698E-4</v>
      </c>
    </row>
    <row r="17" spans="1:131" x14ac:dyDescent="0.3">
      <c r="A17" s="29" t="s">
        <v>16</v>
      </c>
      <c r="B17" s="27">
        <v>166750.15726000001</v>
      </c>
      <c r="C17" s="27">
        <v>2801.7752884000001</v>
      </c>
      <c r="D17" s="27">
        <v>5620.2653774</v>
      </c>
      <c r="E17" s="27">
        <v>19950.560487999999</v>
      </c>
      <c r="F17" s="27">
        <v>16907.261844000001</v>
      </c>
      <c r="G17" s="27">
        <v>2275.9743328999998</v>
      </c>
      <c r="H17" s="27">
        <v>40275.507657000002</v>
      </c>
      <c r="I17" s="29">
        <v>1948.5332799</v>
      </c>
      <c r="J17" s="29">
        <v>595.25601312000003</v>
      </c>
      <c r="K17" s="29">
        <v>523.17421449000005</v>
      </c>
      <c r="L17" s="29">
        <v>316.22974001</v>
      </c>
      <c r="M17" s="29">
        <v>2920.4746716999998</v>
      </c>
      <c r="N17" s="29">
        <v>399.93761525999997</v>
      </c>
      <c r="O17" s="29">
        <v>251.12361594000001</v>
      </c>
      <c r="P17" s="29">
        <v>22.399822228000001</v>
      </c>
      <c r="Q17" s="29">
        <v>10.892189297</v>
      </c>
      <c r="R17" s="29">
        <v>23.166223817999999</v>
      </c>
      <c r="S17" s="29">
        <v>7.1995281213000002</v>
      </c>
      <c r="T17" s="29">
        <v>45.828480423000002</v>
      </c>
      <c r="U17" s="29">
        <v>2678.6519204000001</v>
      </c>
      <c r="V17" s="29">
        <v>565.02813946000003</v>
      </c>
      <c r="W17" s="29">
        <v>374.36020847999998</v>
      </c>
      <c r="X17" s="29">
        <v>81.382653486999999</v>
      </c>
      <c r="Y17" s="29">
        <v>0.62008840359999995</v>
      </c>
      <c r="Z17" s="29">
        <v>55.805249594999999</v>
      </c>
      <c r="AA17" s="29">
        <v>149.01281710999999</v>
      </c>
      <c r="AB17" s="29">
        <v>120.9113713</v>
      </c>
      <c r="AC17" s="27"/>
      <c r="AD17" s="40" t="s">
        <v>16</v>
      </c>
      <c r="AE17" s="40">
        <v>566.99824554600002</v>
      </c>
      <c r="AF17" s="40">
        <v>374.35558170500002</v>
      </c>
      <c r="AG17" s="40">
        <v>595.24863469399997</v>
      </c>
      <c r="AH17" s="40">
        <v>81.381616672899995</v>
      </c>
      <c r="AI17" s="40">
        <v>1948.5090081999999</v>
      </c>
      <c r="AJ17" s="40">
        <v>1948.5090081999999</v>
      </c>
      <c r="AK17" s="40">
        <v>1602.9149423199999</v>
      </c>
      <c r="AL17" s="40">
        <v>523.167396715</v>
      </c>
      <c r="AM17" s="40">
        <v>316.22563248300003</v>
      </c>
      <c r="AN17" s="40">
        <v>0.62008101841399998</v>
      </c>
      <c r="AO17" s="40">
        <v>4142.6239243600003</v>
      </c>
      <c r="AP17" s="40">
        <v>166748.08408199999</v>
      </c>
      <c r="AQ17" s="40">
        <v>1362.6174873800001</v>
      </c>
      <c r="AR17" s="40">
        <v>548.70912441999997</v>
      </c>
      <c r="AS17" s="40">
        <v>389.24047571</v>
      </c>
      <c r="AT17" s="40">
        <v>235.38243638399999</v>
      </c>
      <c r="AU17" s="40">
        <v>2920.4386548699999</v>
      </c>
      <c r="AV17" s="40">
        <v>2920.4386548699999</v>
      </c>
      <c r="AW17" s="40">
        <v>55.804591174199999</v>
      </c>
      <c r="AX17" s="40">
        <v>11215938.9904</v>
      </c>
      <c r="AY17" s="40">
        <v>0</v>
      </c>
      <c r="AZ17" s="40">
        <v>539.40316632099996</v>
      </c>
      <c r="BA17" s="40">
        <v>94.688838013799995</v>
      </c>
      <c r="BB17" s="40">
        <v>467.82170632100002</v>
      </c>
      <c r="BC17" s="40">
        <v>2678.6267446900001</v>
      </c>
      <c r="BD17" s="40">
        <v>149.011018888</v>
      </c>
      <c r="BE17" s="40">
        <v>565.02103087600005</v>
      </c>
      <c r="BF17" s="40">
        <v>2801.7404493499998</v>
      </c>
      <c r="BG17" s="40">
        <v>0</v>
      </c>
      <c r="BH17" s="40">
        <v>5058.1757826700004</v>
      </c>
      <c r="BI17" s="40">
        <v>562.01970194099999</v>
      </c>
      <c r="BJ17" s="40">
        <v>5620.1954846099998</v>
      </c>
      <c r="BK17" s="40">
        <v>224.82051927200001</v>
      </c>
      <c r="BL17" s="40">
        <v>2180.68279631</v>
      </c>
      <c r="BM17" s="40">
        <v>22.399518948899999</v>
      </c>
      <c r="BN17" s="40">
        <v>10.892069641899999</v>
      </c>
      <c r="BO17" s="40">
        <v>23.1659383786</v>
      </c>
      <c r="BP17" s="40">
        <v>7.19944196415</v>
      </c>
      <c r="BQ17" s="40">
        <v>45.827935790300003</v>
      </c>
      <c r="BR17" s="40">
        <v>8.4541475223999996</v>
      </c>
      <c r="BS17" s="40">
        <v>13209.276925100001</v>
      </c>
      <c r="BT17" s="40">
        <v>26.5738064214</v>
      </c>
      <c r="BU17" s="40">
        <v>219.88915046400001</v>
      </c>
      <c r="BV17" s="40">
        <v>1781.8571388800001</v>
      </c>
      <c r="BW17" s="40">
        <v>7.4731578397899998</v>
      </c>
      <c r="BX17" s="40">
        <v>0</v>
      </c>
      <c r="BY17" s="40">
        <v>151.54993454999999</v>
      </c>
      <c r="BZ17" s="40">
        <v>19950.592208800001</v>
      </c>
      <c r="CA17" s="40">
        <v>16907.331295600001</v>
      </c>
      <c r="CB17" s="40">
        <v>3043.2609132299999</v>
      </c>
      <c r="CC17" s="40">
        <v>1.44099018762</v>
      </c>
      <c r="CD17" s="40">
        <v>1.4283953382000001</v>
      </c>
      <c r="CE17" s="40">
        <v>216.84511709200001</v>
      </c>
      <c r="CF17" s="40">
        <v>42.941024372199998</v>
      </c>
      <c r="CG17" s="40">
        <v>5810.4923339500001</v>
      </c>
      <c r="CH17" s="40">
        <v>82.349506420599994</v>
      </c>
      <c r="CI17" s="40">
        <v>137.873076559</v>
      </c>
      <c r="CJ17" s="40">
        <v>8301.6247457299996</v>
      </c>
      <c r="CK17" s="40">
        <v>201.20877318000001</v>
      </c>
      <c r="CL17" s="40">
        <v>9.5771450142599992</v>
      </c>
      <c r="CM17" s="40">
        <v>98.472285862800007</v>
      </c>
      <c r="CN17" s="40">
        <v>8.4893393860700002</v>
      </c>
      <c r="CO17" s="40">
        <v>2275.9461306600001</v>
      </c>
      <c r="CP17" s="40">
        <v>533.80845798400003</v>
      </c>
      <c r="CQ17" s="40">
        <v>120.909811359</v>
      </c>
      <c r="CR17" s="40">
        <v>0</v>
      </c>
      <c r="CS17" s="40">
        <v>635.58663169800002</v>
      </c>
      <c r="CT17" s="40">
        <v>1929.6930549399999</v>
      </c>
      <c r="CU17" s="40">
        <v>399.93272574700001</v>
      </c>
      <c r="CV17" s="40">
        <v>11068.0092437</v>
      </c>
      <c r="CW17" s="40">
        <v>40275.004993100003</v>
      </c>
      <c r="CX17" s="40">
        <v>251.120425754</v>
      </c>
      <c r="CY17" s="40">
        <v>1559.25269114</v>
      </c>
      <c r="DA17" s="55">
        <f t="shared" si="0"/>
        <v>-1.2432839849068468E-5</v>
      </c>
      <c r="DB17" s="55">
        <f t="shared" si="1"/>
        <v>-1.2434633906774174E-5</v>
      </c>
      <c r="DC17" s="55">
        <f t="shared" si="2"/>
        <v>-1.2435852278669533E-5</v>
      </c>
      <c r="DD17" s="55">
        <f t="shared" si="3"/>
        <v>1.589970368029209E-6</v>
      </c>
      <c r="DE17" s="55">
        <f t="shared" si="4"/>
        <v>4.1077970307159608E-6</v>
      </c>
      <c r="DF17" s="55">
        <f t="shared" si="5"/>
        <v>-1.2391282094893259E-5</v>
      </c>
      <c r="DG17" s="55">
        <f t="shared" si="6"/>
        <v>-1.2480634739100914E-5</v>
      </c>
      <c r="DH17" s="55">
        <f t="shared" si="7"/>
        <v>-1.2456394894802624E-5</v>
      </c>
      <c r="DI17" s="55">
        <f t="shared" si="8"/>
        <v>-1.23953825537784E-5</v>
      </c>
      <c r="DJ17" s="55">
        <f t="shared" si="9"/>
        <v>-1.3031557770301694E-5</v>
      </c>
      <c r="DK17" s="55">
        <f t="shared" si="10"/>
        <v>-1.2989059788759439E-5</v>
      </c>
      <c r="DL17" s="55">
        <f t="shared" si="11"/>
        <v>-1.2332526061222485E-5</v>
      </c>
      <c r="DM17" s="55">
        <f t="shared" si="12"/>
        <v>-1.2225689241027627E-5</v>
      </c>
      <c r="DN17" s="55">
        <f t="shared" si="13"/>
        <v>-1.270364791487425E-5</v>
      </c>
      <c r="DO17" s="55">
        <f t="shared" si="14"/>
        <v>-1.35393529875109E-5</v>
      </c>
      <c r="DP17" s="55">
        <f t="shared" si="15"/>
        <v>-1.0985404011811189E-5</v>
      </c>
      <c r="DQ17" s="55">
        <f t="shared" si="16"/>
        <v>-1.2321360712104354E-5</v>
      </c>
      <c r="DR17" s="55">
        <f t="shared" si="17"/>
        <v>-1.1967055138691143E-5</v>
      </c>
      <c r="DS17" s="55">
        <f t="shared" si="18"/>
        <v>-1.188415358684639E-5</v>
      </c>
      <c r="DT17" s="55">
        <f t="shared" si="19"/>
        <v>-9.3986493012595352E-6</v>
      </c>
      <c r="DU17" s="55">
        <f t="shared" si="20"/>
        <v>-1.2580938016243416E-5</v>
      </c>
      <c r="DV17" s="55">
        <f t="shared" si="21"/>
        <v>-1.2359152749563857E-5</v>
      </c>
      <c r="DW17" s="55">
        <f t="shared" si="22"/>
        <v>-1.2739988874532765E-5</v>
      </c>
      <c r="DX17" s="55">
        <f t="shared" si="23"/>
        <v>-1.1909892133264325E-5</v>
      </c>
      <c r="DY17" s="55">
        <f t="shared" si="24"/>
        <v>-1.1798545921379813E-5</v>
      </c>
      <c r="DZ17" s="55">
        <f t="shared" si="25"/>
        <v>-1.206756596423091E-5</v>
      </c>
      <c r="EA17" s="55">
        <f t="shared" si="26"/>
        <v>-1.2901524341544346E-5</v>
      </c>
    </row>
    <row r="18" spans="1:131" x14ac:dyDescent="0.3">
      <c r="A18" s="29" t="s">
        <v>17</v>
      </c>
      <c r="B18" s="27">
        <v>120722.48888999999</v>
      </c>
      <c r="C18" s="27">
        <v>2028.4061741999999</v>
      </c>
      <c r="D18" s="27">
        <v>4068.9193807000001</v>
      </c>
      <c r="E18" s="27">
        <v>14443.65597</v>
      </c>
      <c r="F18" s="27">
        <v>12240.385780000001</v>
      </c>
      <c r="G18" s="27">
        <v>1647.7446335</v>
      </c>
      <c r="H18" s="27">
        <v>29158.348363000001</v>
      </c>
      <c r="I18" s="29">
        <v>1447.0505146</v>
      </c>
      <c r="J18" s="29">
        <v>505.99351517000002</v>
      </c>
      <c r="K18" s="29">
        <v>791.31905013000005</v>
      </c>
      <c r="L18" s="29">
        <v>212.57563809000001</v>
      </c>
      <c r="M18" s="29">
        <v>3176.5507226</v>
      </c>
      <c r="N18" s="29">
        <v>383.35381589000002</v>
      </c>
      <c r="O18" s="29">
        <v>111.08220287</v>
      </c>
      <c r="P18" s="29">
        <v>16.216859757000002</v>
      </c>
      <c r="Q18" s="29">
        <v>7.8856477189999996</v>
      </c>
      <c r="R18" s="29">
        <v>16.771713392999999</v>
      </c>
      <c r="S18" s="29">
        <v>5.2122617954999999</v>
      </c>
      <c r="T18" s="29">
        <v>33.178568357000003</v>
      </c>
      <c r="U18" s="29">
        <v>2036.0780549000001</v>
      </c>
      <c r="V18" s="29">
        <v>426.99418280999998</v>
      </c>
      <c r="W18" s="29">
        <v>369.96642026000001</v>
      </c>
      <c r="X18" s="29">
        <v>61.792612525000003</v>
      </c>
      <c r="Y18" s="29">
        <v>0.44892706059999998</v>
      </c>
      <c r="Z18" s="29">
        <v>37.892777953</v>
      </c>
      <c r="AA18" s="29">
        <v>107.88120849000001</v>
      </c>
      <c r="AB18" s="29">
        <v>89.745709787999999</v>
      </c>
      <c r="AC18" s="27"/>
      <c r="AD18" s="40" t="s">
        <v>17</v>
      </c>
      <c r="AE18" s="40">
        <v>429.30983612</v>
      </c>
      <c r="AF18" s="40">
        <v>369.938749024</v>
      </c>
      <c r="AG18" s="40">
        <v>505.96680090299998</v>
      </c>
      <c r="AH18" s="40">
        <v>61.7889164033</v>
      </c>
      <c r="AI18" s="40">
        <v>1446.9623608700001</v>
      </c>
      <c r="AJ18" s="40">
        <v>1446.9623608700001</v>
      </c>
      <c r="AK18" s="40">
        <v>1100.7477458799999</v>
      </c>
      <c r="AL18" s="40">
        <v>791.26813999199999</v>
      </c>
      <c r="AM18" s="40">
        <v>212.56910474700001</v>
      </c>
      <c r="AN18" s="40">
        <v>0.448902126013</v>
      </c>
      <c r="AO18" s="40">
        <v>2662.3809192499998</v>
      </c>
      <c r="AP18" s="40">
        <v>120715.855472</v>
      </c>
      <c r="AQ18" s="40">
        <v>1098.51201049</v>
      </c>
      <c r="AR18" s="40">
        <v>434.245634155</v>
      </c>
      <c r="AS18" s="40">
        <v>256.55356459000001</v>
      </c>
      <c r="AT18" s="40">
        <v>19.006099974600001</v>
      </c>
      <c r="AU18" s="40">
        <v>3176.36836649</v>
      </c>
      <c r="AV18" s="40">
        <v>3176.36836649</v>
      </c>
      <c r="AW18" s="40">
        <v>37.890291215799998</v>
      </c>
      <c r="AX18" s="40">
        <v>5843458.8220199998</v>
      </c>
      <c r="AY18" s="40">
        <v>0</v>
      </c>
      <c r="AZ18" s="40">
        <v>368.65296733500003</v>
      </c>
      <c r="BA18" s="40">
        <v>89.332103272699996</v>
      </c>
      <c r="BB18" s="40">
        <v>256.419631063</v>
      </c>
      <c r="BC18" s="40">
        <v>2035.96371058</v>
      </c>
      <c r="BD18" s="40">
        <v>107.875251218</v>
      </c>
      <c r="BE18" s="40">
        <v>426.96871912300003</v>
      </c>
      <c r="BF18" s="40">
        <v>2028.29478713</v>
      </c>
      <c r="BG18" s="40">
        <v>0</v>
      </c>
      <c r="BH18" s="40">
        <v>3661.82606842</v>
      </c>
      <c r="BI18" s="40">
        <v>406.86957606999999</v>
      </c>
      <c r="BJ18" s="40">
        <v>4068.6956444900002</v>
      </c>
      <c r="BK18" s="40">
        <v>156.34182438400001</v>
      </c>
      <c r="BL18" s="40">
        <v>1367.80223957</v>
      </c>
      <c r="BM18" s="40">
        <v>16.215980501299999</v>
      </c>
      <c r="BN18" s="40">
        <v>7.8852034550400001</v>
      </c>
      <c r="BO18" s="40">
        <v>16.770797059500001</v>
      </c>
      <c r="BP18" s="40">
        <v>5.2119719836199998</v>
      </c>
      <c r="BQ18" s="40">
        <v>33.176738852100002</v>
      </c>
      <c r="BR18" s="40">
        <v>6.8951601035100003</v>
      </c>
      <c r="BS18" s="40">
        <v>8873.2644728699997</v>
      </c>
      <c r="BT18" s="40">
        <v>35.722648562000003</v>
      </c>
      <c r="BU18" s="40">
        <v>364.64234147500002</v>
      </c>
      <c r="BV18" s="40">
        <v>1214.3128383999999</v>
      </c>
      <c r="BW18" s="40">
        <v>5.3523426459900003</v>
      </c>
      <c r="BX18" s="40">
        <v>0</v>
      </c>
      <c r="BY18" s="40">
        <v>257.067575568</v>
      </c>
      <c r="BZ18" s="40">
        <v>14443.2881499</v>
      </c>
      <c r="CA18" s="40">
        <v>12240.138955799999</v>
      </c>
      <c r="CB18" s="40">
        <v>2203.14919409</v>
      </c>
      <c r="CC18" s="40">
        <v>2.6927208587</v>
      </c>
      <c r="CD18" s="40">
        <v>0.54026751809399998</v>
      </c>
      <c r="CE18" s="40">
        <v>163.28706769499999</v>
      </c>
      <c r="CF18" s="40">
        <v>54.114504006799997</v>
      </c>
      <c r="CG18" s="40">
        <v>4058.8383827399998</v>
      </c>
      <c r="CH18" s="40">
        <v>87.886703327500001</v>
      </c>
      <c r="CI18" s="40">
        <v>50.552073832700003</v>
      </c>
      <c r="CJ18" s="40">
        <v>5799.2330537300004</v>
      </c>
      <c r="CK18" s="40">
        <v>159.06359643600001</v>
      </c>
      <c r="CL18" s="40">
        <v>15.961041591100001</v>
      </c>
      <c r="CM18" s="40">
        <v>120.143598051</v>
      </c>
      <c r="CN18" s="40">
        <v>2.8966357169800001</v>
      </c>
      <c r="CO18" s="40">
        <v>1647.65419849</v>
      </c>
      <c r="CP18" s="40">
        <v>359.96469268599998</v>
      </c>
      <c r="CQ18" s="40">
        <v>89.740286787900004</v>
      </c>
      <c r="CR18" s="40">
        <v>0</v>
      </c>
      <c r="CS18" s="40">
        <v>1275.5874624099999</v>
      </c>
      <c r="CT18" s="40">
        <v>1370.255656</v>
      </c>
      <c r="CU18" s="40">
        <v>383.33171505199999</v>
      </c>
      <c r="CV18" s="40">
        <v>7978.6314067100002</v>
      </c>
      <c r="CW18" s="40">
        <v>29156.746591300001</v>
      </c>
      <c r="CX18" s="40">
        <v>111.07665541</v>
      </c>
      <c r="CY18" s="40">
        <v>1033.62083284</v>
      </c>
      <c r="DA18" s="55">
        <f t="shared" si="0"/>
        <v>-5.4947657731293638E-5</v>
      </c>
      <c r="DB18" s="55">
        <f t="shared" si="1"/>
        <v>-5.4913592463203349E-5</v>
      </c>
      <c r="DC18" s="55">
        <f t="shared" si="2"/>
        <v>-5.4986641185670129E-5</v>
      </c>
      <c r="DD18" s="55">
        <f t="shared" si="3"/>
        <v>-2.5465858558540879E-5</v>
      </c>
      <c r="DE18" s="55">
        <f t="shared" si="4"/>
        <v>-2.0164740265347755E-5</v>
      </c>
      <c r="DF18" s="55">
        <f t="shared" si="5"/>
        <v>-5.4884117454456681E-5</v>
      </c>
      <c r="DG18" s="55">
        <f t="shared" si="6"/>
        <v>-5.4933553850809281E-5</v>
      </c>
      <c r="DH18" s="55">
        <f t="shared" si="7"/>
        <v>-6.0919594105737707E-5</v>
      </c>
      <c r="DI18" s="55">
        <f t="shared" si="8"/>
        <v>-5.2795670693665006E-5</v>
      </c>
      <c r="DJ18" s="55">
        <f t="shared" si="9"/>
        <v>-6.4335792234117568E-5</v>
      </c>
      <c r="DK18" s="55">
        <f t="shared" si="10"/>
        <v>-3.073420387539841E-5</v>
      </c>
      <c r="DL18" s="55">
        <f t="shared" si="11"/>
        <v>-5.7406956766848838E-5</v>
      </c>
      <c r="DM18" s="55">
        <f t="shared" si="12"/>
        <v>-5.7651279533291846E-5</v>
      </c>
      <c r="DN18" s="55">
        <f t="shared" si="13"/>
        <v>-4.9940133132710009E-5</v>
      </c>
      <c r="DO18" s="55">
        <f t="shared" si="14"/>
        <v>-5.421861650023031E-5</v>
      </c>
      <c r="DP18" s="55">
        <f t="shared" si="15"/>
        <v>-5.6338296590284777E-5</v>
      </c>
      <c r="DQ18" s="55">
        <f t="shared" si="16"/>
        <v>-5.4635652215472772E-5</v>
      </c>
      <c r="DR18" s="55">
        <f t="shared" si="17"/>
        <v>-5.5601942375632443E-5</v>
      </c>
      <c r="DS18" s="55">
        <f t="shared" si="18"/>
        <v>-5.5141164631224295E-5</v>
      </c>
      <c r="DT18" s="55">
        <f t="shared" si="19"/>
        <v>-5.6159104374668043E-5</v>
      </c>
      <c r="DU18" s="55">
        <f t="shared" si="20"/>
        <v>-5.9634739828028117E-5</v>
      </c>
      <c r="DV18" s="55">
        <f t="shared" si="21"/>
        <v>-7.479391232468314E-5</v>
      </c>
      <c r="DW18" s="55">
        <f t="shared" si="22"/>
        <v>-5.9814944683028086E-5</v>
      </c>
      <c r="DX18" s="55">
        <f t="shared" si="23"/>
        <v>-5.5542624155146856E-5</v>
      </c>
      <c r="DY18" s="55">
        <f t="shared" si="24"/>
        <v>-6.5625624045988464E-5</v>
      </c>
      <c r="DZ18" s="55">
        <f t="shared" si="25"/>
        <v>-5.5220664315746947E-5</v>
      </c>
      <c r="EA18" s="55">
        <f t="shared" si="26"/>
        <v>-6.0426287928475381E-5</v>
      </c>
    </row>
    <row r="19" spans="1:131" x14ac:dyDescent="0.3">
      <c r="A19" s="29" t="s">
        <v>18</v>
      </c>
      <c r="B19" s="27">
        <v>177483.61133000001</v>
      </c>
      <c r="C19" s="27">
        <v>2982.1200838999998</v>
      </c>
      <c r="D19" s="27">
        <v>5982.0380738000003</v>
      </c>
      <c r="E19" s="27">
        <v>21234.751394999999</v>
      </c>
      <c r="F19" s="27">
        <v>17995.551788000001</v>
      </c>
      <c r="G19" s="27">
        <v>2422.4789504999999</v>
      </c>
      <c r="H19" s="27">
        <v>42867.978030999999</v>
      </c>
      <c r="I19" s="29">
        <v>1669.9438146</v>
      </c>
      <c r="J19" s="29">
        <v>790.82102237000004</v>
      </c>
      <c r="K19" s="29">
        <v>771.88446510000006</v>
      </c>
      <c r="L19" s="29">
        <v>588.18329034999999</v>
      </c>
      <c r="M19" s="29">
        <v>4239.0089679000002</v>
      </c>
      <c r="N19" s="29">
        <v>503.48094151999999</v>
      </c>
      <c r="O19" s="29">
        <v>192.63601700000001</v>
      </c>
      <c r="P19" s="29">
        <v>23.841661952999999</v>
      </c>
      <c r="Q19" s="29">
        <v>11.593301481999999</v>
      </c>
      <c r="R19" s="29">
        <v>24.657395251000001</v>
      </c>
      <c r="S19" s="29">
        <v>7.6629499620999999</v>
      </c>
      <c r="T19" s="29">
        <v>48.778384019000001</v>
      </c>
      <c r="U19" s="29">
        <v>2525.6548597999999</v>
      </c>
      <c r="V19" s="29">
        <v>513.38791498000001</v>
      </c>
      <c r="W19" s="29">
        <v>150.95503235999999</v>
      </c>
      <c r="X19" s="29">
        <v>74.717103514000001</v>
      </c>
      <c r="Y19" s="29">
        <v>0.66000245989999995</v>
      </c>
      <c r="Z19" s="29">
        <v>33.715008998999998</v>
      </c>
      <c r="AA19" s="29">
        <v>158.60452296</v>
      </c>
      <c r="AB19" s="29">
        <v>104.08292853</v>
      </c>
      <c r="AC19" s="27"/>
      <c r="AD19" s="40" t="s">
        <v>18</v>
      </c>
      <c r="AE19" s="40">
        <v>1036.3250996700001</v>
      </c>
      <c r="AF19" s="40">
        <v>150.97794776800001</v>
      </c>
      <c r="AG19" s="40">
        <v>791.05527106900001</v>
      </c>
      <c r="AH19" s="40">
        <v>74.738140733700007</v>
      </c>
      <c r="AI19" s="40">
        <v>1670.4084122899999</v>
      </c>
      <c r="AJ19" s="40">
        <v>1670.4084122899999</v>
      </c>
      <c r="AK19" s="40">
        <v>1619.3868995</v>
      </c>
      <c r="AL19" s="40">
        <v>772.089351835</v>
      </c>
      <c r="AM19" s="40">
        <v>588.37090738999996</v>
      </c>
      <c r="AN19" s="40">
        <v>0.66019521149600002</v>
      </c>
      <c r="AO19" s="40">
        <v>3953.8943753600001</v>
      </c>
      <c r="AP19" s="40">
        <v>177535.63624600001</v>
      </c>
      <c r="AQ19" s="40">
        <v>1823.71722368</v>
      </c>
      <c r="AR19" s="40">
        <v>512.66940250499999</v>
      </c>
      <c r="AS19" s="40">
        <v>583.01702395899997</v>
      </c>
      <c r="AT19" s="40">
        <v>21.653546690100001</v>
      </c>
      <c r="AU19" s="40">
        <v>4240.22846536</v>
      </c>
      <c r="AV19" s="40">
        <v>4240.22846536</v>
      </c>
      <c r="AW19" s="40">
        <v>33.723663217999999</v>
      </c>
      <c r="AX19" s="40">
        <v>18206179.079700001</v>
      </c>
      <c r="AY19" s="40">
        <v>0</v>
      </c>
      <c r="AZ19" s="40">
        <v>834.67711455799997</v>
      </c>
      <c r="BA19" s="40">
        <v>222.472228376</v>
      </c>
      <c r="BB19" s="40">
        <v>392.25945267600002</v>
      </c>
      <c r="BC19" s="40">
        <v>2526.37744793</v>
      </c>
      <c r="BD19" s="40">
        <v>158.65099745399999</v>
      </c>
      <c r="BE19" s="40">
        <v>513.53198850800004</v>
      </c>
      <c r="BF19" s="40">
        <v>2982.9943706200002</v>
      </c>
      <c r="BG19" s="40">
        <v>0</v>
      </c>
      <c r="BH19" s="40">
        <v>5385.41230387</v>
      </c>
      <c r="BI19" s="40">
        <v>598.37909330800005</v>
      </c>
      <c r="BJ19" s="40">
        <v>5983.79139717</v>
      </c>
      <c r="BK19" s="40">
        <v>237.649116225</v>
      </c>
      <c r="BL19" s="40">
        <v>2151.0312601300002</v>
      </c>
      <c r="BM19" s="40">
        <v>23.848640358499999</v>
      </c>
      <c r="BN19" s="40">
        <v>11.5966912321</v>
      </c>
      <c r="BO19" s="40">
        <v>24.664608450199999</v>
      </c>
      <c r="BP19" s="40">
        <v>7.66519959749</v>
      </c>
      <c r="BQ19" s="40">
        <v>48.792719048400002</v>
      </c>
      <c r="BR19" s="40">
        <v>8.5675532555099991</v>
      </c>
      <c r="BS19" s="40">
        <v>13033.3788018</v>
      </c>
      <c r="BT19" s="40">
        <v>19.0699973945</v>
      </c>
      <c r="BU19" s="40">
        <v>119.165596537</v>
      </c>
      <c r="BV19" s="40">
        <v>1939.45497232</v>
      </c>
      <c r="BW19" s="40">
        <v>7.9889483943200004</v>
      </c>
      <c r="BX19" s="40">
        <v>0</v>
      </c>
      <c r="BY19" s="40">
        <v>78.911928301000003</v>
      </c>
      <c r="BZ19" s="40">
        <v>21241.149043900001</v>
      </c>
      <c r="CA19" s="40">
        <v>18000.999914100001</v>
      </c>
      <c r="CB19" s="40">
        <v>3240.14912985</v>
      </c>
      <c r="CC19" s="40">
        <v>0.61132910134100005</v>
      </c>
      <c r="CD19" s="40">
        <v>1.7970812221200001</v>
      </c>
      <c r="CE19" s="40">
        <v>227.346634225</v>
      </c>
      <c r="CF19" s="40">
        <v>32.835396553000002</v>
      </c>
      <c r="CG19" s="40">
        <v>6268.9823186599997</v>
      </c>
      <c r="CH19" s="40">
        <v>71.860118571000001</v>
      </c>
      <c r="CI19" s="40">
        <v>174.35268063800001</v>
      </c>
      <c r="CJ19" s="40">
        <v>8956.5441360799996</v>
      </c>
      <c r="CK19" s="40">
        <v>171.88332434</v>
      </c>
      <c r="CL19" s="40">
        <v>5.1458454013199999</v>
      </c>
      <c r="CM19" s="40">
        <v>77.508987387999994</v>
      </c>
      <c r="CN19" s="40">
        <v>10.856390044099999</v>
      </c>
      <c r="CO19" s="40">
        <v>2423.1891267400001</v>
      </c>
      <c r="CP19" s="40">
        <v>589.77769645900003</v>
      </c>
      <c r="CQ19" s="40">
        <v>104.111910704</v>
      </c>
      <c r="CR19" s="40">
        <v>0</v>
      </c>
      <c r="CS19" s="40">
        <v>990.66614291899998</v>
      </c>
      <c r="CT19" s="40">
        <v>2070.8773953</v>
      </c>
      <c r="CU19" s="40">
        <v>503.62542252100002</v>
      </c>
      <c r="CV19" s="40">
        <v>11225.4881439</v>
      </c>
      <c r="CW19" s="40">
        <v>42880.544489200001</v>
      </c>
      <c r="CX19" s="40">
        <v>192.693994567</v>
      </c>
      <c r="CY19" s="40">
        <v>1622.8784697900001</v>
      </c>
      <c r="DA19" s="55">
        <f t="shared" si="0"/>
        <v>2.9312518271483408E-4</v>
      </c>
      <c r="DB19" s="55">
        <f t="shared" si="1"/>
        <v>2.9317622879120958E-4</v>
      </c>
      <c r="DC19" s="55">
        <f t="shared" si="2"/>
        <v>2.9309799576147835E-4</v>
      </c>
      <c r="DD19" s="55">
        <f t="shared" si="3"/>
        <v>3.0128202496912322E-4</v>
      </c>
      <c r="DE19" s="55">
        <f t="shared" si="4"/>
        <v>3.0274848830326299E-4</v>
      </c>
      <c r="DF19" s="55">
        <f t="shared" si="5"/>
        <v>2.9316095392847754E-4</v>
      </c>
      <c r="DG19" s="55">
        <f t="shared" si="6"/>
        <v>2.9314324531274207E-4</v>
      </c>
      <c r="DH19" s="55">
        <f t="shared" si="7"/>
        <v>2.7821156971749735E-4</v>
      </c>
      <c r="DI19" s="55">
        <f t="shared" si="8"/>
        <v>2.9620949920875964E-4</v>
      </c>
      <c r="DJ19" s="55">
        <f t="shared" si="9"/>
        <v>2.6543704953746125E-4</v>
      </c>
      <c r="DK19" s="55">
        <f t="shared" si="10"/>
        <v>3.1897716762460508E-4</v>
      </c>
      <c r="DL19" s="55">
        <f t="shared" si="11"/>
        <v>2.8768456713217734E-4</v>
      </c>
      <c r="DM19" s="55">
        <f t="shared" si="12"/>
        <v>2.8696419086658069E-4</v>
      </c>
      <c r="DN19" s="55">
        <f t="shared" si="13"/>
        <v>3.0096950665251074E-4</v>
      </c>
      <c r="DO19" s="55">
        <f t="shared" si="14"/>
        <v>2.9269794671851128E-4</v>
      </c>
      <c r="DP19" s="55">
        <f t="shared" si="15"/>
        <v>2.9238867851950505E-4</v>
      </c>
      <c r="DQ19" s="55">
        <f t="shared" si="16"/>
        <v>2.9253694993214329E-4</v>
      </c>
      <c r="DR19" s="55">
        <f t="shared" si="17"/>
        <v>2.935730235909843E-4</v>
      </c>
      <c r="DS19" s="55">
        <f t="shared" si="18"/>
        <v>2.9388077707571855E-4</v>
      </c>
      <c r="DT19" s="55">
        <f t="shared" si="19"/>
        <v>2.8609931685491513E-4</v>
      </c>
      <c r="DU19" s="55">
        <f t="shared" si="20"/>
        <v>2.8063287778335805E-4</v>
      </c>
      <c r="DV19" s="55">
        <f t="shared" si="21"/>
        <v>1.5180287560979147E-4</v>
      </c>
      <c r="DW19" s="55">
        <f t="shared" si="22"/>
        <v>2.8155828733462181E-4</v>
      </c>
      <c r="DX19" s="55">
        <f t="shared" si="23"/>
        <v>2.9204678423361985E-4</v>
      </c>
      <c r="DY19" s="55">
        <f t="shared" si="24"/>
        <v>2.5668742963280786E-4</v>
      </c>
      <c r="DZ19" s="55">
        <f t="shared" si="25"/>
        <v>2.9302124007973872E-4</v>
      </c>
      <c r="EA19" s="55">
        <f t="shared" si="26"/>
        <v>2.7845271467009762E-4</v>
      </c>
    </row>
    <row r="20" spans="1:131" x14ac:dyDescent="0.3">
      <c r="A20" s="29" t="s">
        <v>19</v>
      </c>
      <c r="B20" s="27">
        <v>1307.6207869</v>
      </c>
      <c r="C20" s="27">
        <v>21.970624684000001</v>
      </c>
      <c r="D20" s="27">
        <v>44.073131250000003</v>
      </c>
      <c r="E20" s="27">
        <v>156.44840496</v>
      </c>
      <c r="F20" s="27">
        <v>132.58327403999999</v>
      </c>
      <c r="G20" s="27">
        <v>17.847865820999999</v>
      </c>
      <c r="H20" s="27">
        <v>315.83220734999998</v>
      </c>
      <c r="I20" s="29">
        <v>12.288062437000001</v>
      </c>
      <c r="J20" s="29">
        <v>5.8279917330000002</v>
      </c>
      <c r="K20" s="29">
        <v>5.6737729007000004</v>
      </c>
      <c r="L20" s="29">
        <v>4.3427180905</v>
      </c>
      <c r="M20" s="29">
        <v>31.216679182</v>
      </c>
      <c r="N20" s="29">
        <v>3.7074079812999998</v>
      </c>
      <c r="O20" s="29">
        <v>1.4202401987</v>
      </c>
      <c r="P20" s="29">
        <v>0.1756547812</v>
      </c>
      <c r="Q20" s="29">
        <v>8.5414299799999996E-2</v>
      </c>
      <c r="R20" s="29">
        <v>0.1816647428</v>
      </c>
      <c r="S20" s="29">
        <v>5.6457213499999999E-2</v>
      </c>
      <c r="T20" s="29">
        <v>0.35937747920000002</v>
      </c>
      <c r="U20" s="29">
        <v>18.592218099</v>
      </c>
      <c r="V20" s="29">
        <v>3.7785787141</v>
      </c>
      <c r="W20" s="29">
        <v>1.0989912668999999</v>
      </c>
      <c r="X20" s="29">
        <v>0.54994153059999995</v>
      </c>
      <c r="Y20" s="29">
        <v>4.8626051000000003E-3</v>
      </c>
      <c r="Z20" s="29">
        <v>0.24765961380000001</v>
      </c>
      <c r="AA20" s="29">
        <v>1.1685277060999999</v>
      </c>
      <c r="AB20" s="29">
        <v>0.76590253090000004</v>
      </c>
      <c r="AC20" s="27"/>
      <c r="AD20" s="40" t="s">
        <v>19</v>
      </c>
      <c r="AE20" s="40">
        <v>7.6419911364699997</v>
      </c>
      <c r="AF20" s="40">
        <v>1.0986788003700001</v>
      </c>
      <c r="AG20" s="40">
        <v>5.8248374269200003</v>
      </c>
      <c r="AH20" s="40">
        <v>0.54965828343400003</v>
      </c>
      <c r="AI20" s="40">
        <v>12.2818071377</v>
      </c>
      <c r="AJ20" s="40">
        <v>12.2818071377</v>
      </c>
      <c r="AK20" s="40">
        <v>11.9210605882</v>
      </c>
      <c r="AL20" s="40">
        <v>5.6710221395599998</v>
      </c>
      <c r="AM20" s="40">
        <v>4.3402024341400001</v>
      </c>
      <c r="AN20" s="40">
        <v>4.8599965833899996E-3</v>
      </c>
      <c r="AO20" s="40">
        <v>29.1076471971</v>
      </c>
      <c r="AP20" s="40">
        <v>1306.92034089</v>
      </c>
      <c r="AQ20" s="40">
        <v>13.4319508745</v>
      </c>
      <c r="AR20" s="40">
        <v>3.7698988473299999</v>
      </c>
      <c r="AS20" s="40">
        <v>4.29851720004</v>
      </c>
      <c r="AT20" s="40">
        <v>0.15919683418700001</v>
      </c>
      <c r="AU20" s="40">
        <v>31.2002647025</v>
      </c>
      <c r="AV20" s="40">
        <v>31.2002647025</v>
      </c>
      <c r="AW20" s="40">
        <v>0.247542698167</v>
      </c>
      <c r="AX20" s="40">
        <v>68079.169140800004</v>
      </c>
      <c r="AY20" s="40">
        <v>0</v>
      </c>
      <c r="AZ20" s="40">
        <v>6.15391198851</v>
      </c>
      <c r="BA20" s="40">
        <v>1.64067200146</v>
      </c>
      <c r="BB20" s="40">
        <v>2.8880930379</v>
      </c>
      <c r="BC20" s="40">
        <v>18.582640076899999</v>
      </c>
      <c r="BD20" s="40">
        <v>1.16790764358</v>
      </c>
      <c r="BE20" s="40">
        <v>3.7766402983799998</v>
      </c>
      <c r="BF20" s="40">
        <v>21.958855164399999</v>
      </c>
      <c r="BG20" s="40">
        <v>0</v>
      </c>
      <c r="BH20" s="40">
        <v>39.644568727200003</v>
      </c>
      <c r="BI20" s="40">
        <v>4.4049510741700004</v>
      </c>
      <c r="BJ20" s="40">
        <v>44.049519801400002</v>
      </c>
      <c r="BK20" s="40">
        <v>1.7496923601000001</v>
      </c>
      <c r="BL20" s="40">
        <v>15.8392312114</v>
      </c>
      <c r="BM20" s="40">
        <v>0.17556088141500001</v>
      </c>
      <c r="BN20" s="40">
        <v>8.5368790399299996E-2</v>
      </c>
      <c r="BO20" s="40">
        <v>0.18156702667399999</v>
      </c>
      <c r="BP20" s="40">
        <v>5.6427074052200002E-2</v>
      </c>
      <c r="BQ20" s="40">
        <v>0.35918509378399999</v>
      </c>
      <c r="BR20" s="40">
        <v>6.3018780061400007E-2</v>
      </c>
      <c r="BS20" s="40">
        <v>95.944046443999994</v>
      </c>
      <c r="BT20" s="40">
        <v>0.13929861230099999</v>
      </c>
      <c r="BU20" s="40">
        <v>0.86371578178700004</v>
      </c>
      <c r="BV20" s="40">
        <v>14.282183981199999</v>
      </c>
      <c r="BW20" s="40">
        <v>5.8814378577699999E-2</v>
      </c>
      <c r="BX20" s="40">
        <v>0</v>
      </c>
      <c r="BY20" s="40">
        <v>0.57121366204199997</v>
      </c>
      <c r="BZ20" s="40">
        <v>156.365867216</v>
      </c>
      <c r="CA20" s="40">
        <v>132.51351586499999</v>
      </c>
      <c r="CB20" s="40">
        <v>23.852351350599999</v>
      </c>
      <c r="CC20" s="40">
        <v>4.3917549342200003E-3</v>
      </c>
      <c r="CD20" s="40">
        <v>1.3261621329699999E-2</v>
      </c>
      <c r="CE20" s="40">
        <v>1.6731870686799999</v>
      </c>
      <c r="CF20" s="40">
        <v>0.24020180316</v>
      </c>
      <c r="CG20" s="40">
        <v>46.158536478199998</v>
      </c>
      <c r="CH20" s="40">
        <v>0.52713513572199999</v>
      </c>
      <c r="CI20" s="40">
        <v>1.2867297500499999</v>
      </c>
      <c r="CJ20" s="40">
        <v>65.9470429438</v>
      </c>
      <c r="CK20" s="40">
        <v>1.2633021045499999</v>
      </c>
      <c r="CL20" s="40">
        <v>3.7287010808200002E-2</v>
      </c>
      <c r="CM20" s="40">
        <v>0.56736467104300004</v>
      </c>
      <c r="CN20" s="40">
        <v>8.0132431500699999E-2</v>
      </c>
      <c r="CO20" s="40">
        <v>17.838311545300002</v>
      </c>
      <c r="CP20" s="40">
        <v>4.34358200438</v>
      </c>
      <c r="CQ20" s="40">
        <v>0.76551261805500004</v>
      </c>
      <c r="CR20" s="40">
        <v>0</v>
      </c>
      <c r="CS20" s="40">
        <v>7.2640189252800003</v>
      </c>
      <c r="CT20" s="40">
        <v>15.246480138800001</v>
      </c>
      <c r="CU20" s="40">
        <v>3.7054704165799999</v>
      </c>
      <c r="CV20" s="40">
        <v>82.619418806499993</v>
      </c>
      <c r="CW20" s="40">
        <v>315.663028897</v>
      </c>
      <c r="CX20" s="40">
        <v>1.41945462281</v>
      </c>
      <c r="CY20" s="40">
        <v>11.9500807737</v>
      </c>
      <c r="DA20" s="55">
        <f t="shared" si="0"/>
        <v>-5.3566448087790839E-4</v>
      </c>
      <c r="DB20" s="55">
        <f t="shared" si="1"/>
        <v>-5.3569344382695149E-4</v>
      </c>
      <c r="DC20" s="55">
        <f t="shared" si="2"/>
        <v>-5.3573340333064096E-4</v>
      </c>
      <c r="DD20" s="55">
        <f t="shared" si="3"/>
        <v>-5.275716554675624E-4</v>
      </c>
      <c r="DE20" s="55">
        <f t="shared" si="4"/>
        <v>-5.2614611839317072E-4</v>
      </c>
      <c r="DF20" s="55">
        <f t="shared" si="5"/>
        <v>-5.353175441713537E-4</v>
      </c>
      <c r="DG20" s="55">
        <f t="shared" si="6"/>
        <v>-5.356592806651018E-4</v>
      </c>
      <c r="DH20" s="55">
        <f t="shared" si="7"/>
        <v>-5.0905497364385878E-4</v>
      </c>
      <c r="DI20" s="55">
        <f t="shared" si="8"/>
        <v>-5.4123379450577737E-4</v>
      </c>
      <c r="DJ20" s="55">
        <f t="shared" si="9"/>
        <v>-4.8482045160130362E-4</v>
      </c>
      <c r="DK20" s="55">
        <f t="shared" si="10"/>
        <v>-5.7928152543521667E-4</v>
      </c>
      <c r="DL20" s="55">
        <f t="shared" si="11"/>
        <v>-5.2582401235890235E-4</v>
      </c>
      <c r="DM20" s="55">
        <f t="shared" si="12"/>
        <v>-5.2261977364588443E-4</v>
      </c>
      <c r="DN20" s="55">
        <f t="shared" si="13"/>
        <v>-5.5312889377375255E-4</v>
      </c>
      <c r="DO20" s="55">
        <f t="shared" si="14"/>
        <v>-5.3457004903883641E-4</v>
      </c>
      <c r="DP20" s="55">
        <f t="shared" si="15"/>
        <v>-5.3280774772563428E-4</v>
      </c>
      <c r="DQ20" s="55">
        <f t="shared" si="16"/>
        <v>-5.3789262844245009E-4</v>
      </c>
      <c r="DR20" s="55">
        <f t="shared" si="17"/>
        <v>-5.3384582645044901E-4</v>
      </c>
      <c r="DS20" s="55">
        <f t="shared" si="18"/>
        <v>-5.3532963843002366E-4</v>
      </c>
      <c r="DT20" s="55">
        <f t="shared" si="19"/>
        <v>-5.1516295952425454E-4</v>
      </c>
      <c r="DU20" s="55">
        <f t="shared" si="20"/>
        <v>-5.1300128081674704E-4</v>
      </c>
      <c r="DV20" s="55">
        <f t="shared" si="21"/>
        <v>-2.8432121292576673E-4</v>
      </c>
      <c r="DW20" s="55">
        <f t="shared" si="22"/>
        <v>-5.150496011655871E-4</v>
      </c>
      <c r="DX20" s="55">
        <f t="shared" si="23"/>
        <v>-5.3644426317916202E-4</v>
      </c>
      <c r="DY20" s="55">
        <f t="shared" si="24"/>
        <v>-4.7208194830839525E-4</v>
      </c>
      <c r="DZ20" s="55">
        <f t="shared" si="25"/>
        <v>-5.3063570231414369E-4</v>
      </c>
      <c r="EA20" s="55">
        <f t="shared" si="26"/>
        <v>-5.0908938052708381E-4</v>
      </c>
    </row>
    <row r="21" spans="1:131" x14ac:dyDescent="0.3">
      <c r="A21" s="29" t="s">
        <v>20</v>
      </c>
      <c r="B21" s="27">
        <v>5095.5057877999998</v>
      </c>
      <c r="C21" s="27">
        <v>85.615809257999999</v>
      </c>
      <c r="D21" s="27">
        <v>171.74261161000001</v>
      </c>
      <c r="E21" s="27">
        <v>609.64387692000003</v>
      </c>
      <c r="F21" s="27">
        <v>516.64737437999997</v>
      </c>
      <c r="G21" s="27">
        <v>69.548635376999997</v>
      </c>
      <c r="H21" s="27">
        <v>1230.7277724999999</v>
      </c>
      <c r="I21" s="29">
        <v>52.130972821</v>
      </c>
      <c r="J21" s="29">
        <v>22.274783900999999</v>
      </c>
      <c r="K21" s="29">
        <v>25.743993141000001</v>
      </c>
      <c r="L21" s="29">
        <v>14.363438925000001</v>
      </c>
      <c r="M21" s="29">
        <v>125.64655297</v>
      </c>
      <c r="N21" s="29">
        <v>15.005060212</v>
      </c>
      <c r="O21" s="29">
        <v>5.2621076329000003</v>
      </c>
      <c r="P21" s="29">
        <v>0.68448762019999998</v>
      </c>
      <c r="Q21" s="29">
        <v>0.33284052269999997</v>
      </c>
      <c r="R21" s="29">
        <v>0.70790709750000003</v>
      </c>
      <c r="S21" s="29">
        <v>0.2200012019</v>
      </c>
      <c r="T21" s="29">
        <v>1.4004141015</v>
      </c>
      <c r="U21" s="29">
        <v>76.792154503000006</v>
      </c>
      <c r="V21" s="29">
        <v>15.786062686999999</v>
      </c>
      <c r="W21" s="29">
        <v>7.9306993635999996</v>
      </c>
      <c r="X21" s="29">
        <v>2.2927383728000001</v>
      </c>
      <c r="Y21" s="29">
        <v>1.8948490599999999E-2</v>
      </c>
      <c r="Z21" s="29">
        <v>1.1692633294999999</v>
      </c>
      <c r="AA21" s="29">
        <v>4.553492823</v>
      </c>
      <c r="AB21" s="29">
        <v>3.2431910716000001</v>
      </c>
      <c r="AC21" s="27"/>
      <c r="AD21" s="40" t="s">
        <v>20</v>
      </c>
      <c r="AE21" s="40">
        <v>26.024750702199999</v>
      </c>
      <c r="AF21" s="40">
        <v>7.9297468487599998</v>
      </c>
      <c r="AG21" s="40">
        <v>22.265285090500001</v>
      </c>
      <c r="AH21" s="40">
        <v>2.2918810858600001</v>
      </c>
      <c r="AI21" s="40">
        <v>52.112081696499999</v>
      </c>
      <c r="AJ21" s="40">
        <v>52.112081696499999</v>
      </c>
      <c r="AK21" s="40">
        <v>46.4544209138</v>
      </c>
      <c r="AL21" s="40">
        <v>25.735622941199999</v>
      </c>
      <c r="AM21" s="40">
        <v>14.355827441000001</v>
      </c>
      <c r="AN21" s="40">
        <v>1.8940656990199999E-2</v>
      </c>
      <c r="AO21" s="40">
        <v>113.083788012</v>
      </c>
      <c r="AP21" s="40">
        <v>5093.3930389899997</v>
      </c>
      <c r="AQ21" s="40">
        <v>50.416006402800001</v>
      </c>
      <c r="AR21" s="40">
        <v>15.8613012259</v>
      </c>
      <c r="AS21" s="40">
        <v>14.8433962499</v>
      </c>
      <c r="AT21" s="40">
        <v>0.67888403215000004</v>
      </c>
      <c r="AU21" s="40">
        <v>125.59704096599999</v>
      </c>
      <c r="AV21" s="40">
        <v>125.59704096599999</v>
      </c>
      <c r="AW21" s="40">
        <v>1.16891221522</v>
      </c>
      <c r="AX21" s="40">
        <v>444896.69438599999</v>
      </c>
      <c r="AY21" s="40">
        <v>0</v>
      </c>
      <c r="AZ21" s="40">
        <v>21.268836801300001</v>
      </c>
      <c r="BA21" s="40">
        <v>5.5487504590199999</v>
      </c>
      <c r="BB21" s="40">
        <v>11.115063595600001</v>
      </c>
      <c r="BC21" s="40">
        <v>76.763310802600003</v>
      </c>
      <c r="BD21" s="40">
        <v>4.5516040545100003</v>
      </c>
      <c r="BE21" s="40">
        <v>15.7802306721</v>
      </c>
      <c r="BF21" s="40">
        <v>85.580297445900001</v>
      </c>
      <c r="BG21" s="40">
        <v>0</v>
      </c>
      <c r="BH21" s="40">
        <v>154.50426926200001</v>
      </c>
      <c r="BI21" s="40">
        <v>17.167146905399999</v>
      </c>
      <c r="BJ21" s="40">
        <v>171.67141616800001</v>
      </c>
      <c r="BK21" s="40">
        <v>6.7473553636299997</v>
      </c>
      <c r="BL21" s="40">
        <v>60.435579023300001</v>
      </c>
      <c r="BM21" s="40">
        <v>0.68420165567199998</v>
      </c>
      <c r="BN21" s="40">
        <v>0.33270174086100002</v>
      </c>
      <c r="BO21" s="40">
        <v>0.70761234027499997</v>
      </c>
      <c r="BP21" s="40">
        <v>0.21990978551099999</v>
      </c>
      <c r="BQ21" s="40">
        <v>1.3998298649600001</v>
      </c>
      <c r="BR21" s="40">
        <v>0.260198087711</v>
      </c>
      <c r="BS21" s="40">
        <v>374.07045761799998</v>
      </c>
      <c r="BT21" s="40">
        <v>0.85346028726199996</v>
      </c>
      <c r="BU21" s="40">
        <v>7.2369830023599997</v>
      </c>
      <c r="BV21" s="40">
        <v>54.235994424499999</v>
      </c>
      <c r="BW21" s="40">
        <v>0.22812419903299999</v>
      </c>
      <c r="BX21" s="40">
        <v>0</v>
      </c>
      <c r="BY21" s="40">
        <v>5.0023743212199996</v>
      </c>
      <c r="BZ21" s="40">
        <v>609.40022059</v>
      </c>
      <c r="CA21" s="40">
        <v>516.44227428299996</v>
      </c>
      <c r="CB21" s="40">
        <v>92.957946306400004</v>
      </c>
      <c r="CC21" s="40">
        <v>4.8193586379800001E-2</v>
      </c>
      <c r="CD21" s="40">
        <v>4.2380349569300001E-2</v>
      </c>
      <c r="CE21" s="40">
        <v>6.63959322939</v>
      </c>
      <c r="CF21" s="40">
        <v>1.3699759654300001</v>
      </c>
      <c r="CG21" s="40">
        <v>177.110103337</v>
      </c>
      <c r="CH21" s="40">
        <v>2.5870039662300002</v>
      </c>
      <c r="CI21" s="40">
        <v>4.0866279017</v>
      </c>
      <c r="CJ21" s="40">
        <v>253.043158815</v>
      </c>
      <c r="CK21" s="40">
        <v>5.4992461833100004</v>
      </c>
      <c r="CL21" s="40">
        <v>0.315403249833</v>
      </c>
      <c r="CM21" s="40">
        <v>3.1316182994599999</v>
      </c>
      <c r="CN21" s="40">
        <v>0.25108126055899999</v>
      </c>
      <c r="CO21" s="40">
        <v>69.519822039399997</v>
      </c>
      <c r="CP21" s="40">
        <v>16.3676401355</v>
      </c>
      <c r="CQ21" s="40">
        <v>3.2420209732799998</v>
      </c>
      <c r="CR21" s="40">
        <v>0</v>
      </c>
      <c r="CS21" s="40">
        <v>36.525849766900002</v>
      </c>
      <c r="CT21" s="40">
        <v>58.902843808199997</v>
      </c>
      <c r="CU21" s="40">
        <v>14.9991736386</v>
      </c>
      <c r="CV21" s="40">
        <v>326.70835732</v>
      </c>
      <c r="CW21" s="40">
        <v>1230.2174822300001</v>
      </c>
      <c r="CX21" s="40">
        <v>5.2597545720600003</v>
      </c>
      <c r="CY21" s="40">
        <v>45.618955117500001</v>
      </c>
      <c r="DA21" s="55">
        <f t="shared" si="0"/>
        <v>-4.146298518703617E-4</v>
      </c>
      <c r="DB21" s="55">
        <f t="shared" si="1"/>
        <v>-4.1478101308350707E-4</v>
      </c>
      <c r="DC21" s="55">
        <f t="shared" si="2"/>
        <v>-4.1454733529776235E-4</v>
      </c>
      <c r="DD21" s="55">
        <f t="shared" si="3"/>
        <v>-3.9966993719514583E-4</v>
      </c>
      <c r="DE21" s="55">
        <f t="shared" si="4"/>
        <v>-3.9698275297758457E-4</v>
      </c>
      <c r="DF21" s="55">
        <f t="shared" si="5"/>
        <v>-4.1429048095353036E-4</v>
      </c>
      <c r="DG21" s="55">
        <f t="shared" si="6"/>
        <v>-4.1462481094682048E-4</v>
      </c>
      <c r="DH21" s="55">
        <f t="shared" si="7"/>
        <v>-3.6237813103674656E-4</v>
      </c>
      <c r="DI21" s="55">
        <f t="shared" si="8"/>
        <v>-4.264378295302797E-4</v>
      </c>
      <c r="DJ21" s="55">
        <f t="shared" si="9"/>
        <v>-3.2513214846500348E-4</v>
      </c>
      <c r="DK21" s="55">
        <f t="shared" si="10"/>
        <v>-5.2992072718406396E-4</v>
      </c>
      <c r="DL21" s="55">
        <f t="shared" si="11"/>
        <v>-3.9405779808244454E-4</v>
      </c>
      <c r="DM21" s="55">
        <f t="shared" si="12"/>
        <v>-3.9230588327077094E-4</v>
      </c>
      <c r="DN21" s="55">
        <f t="shared" si="13"/>
        <v>-4.4717079241938292E-4</v>
      </c>
      <c r="DO21" s="55">
        <f t="shared" si="14"/>
        <v>-4.1777896277576021E-4</v>
      </c>
      <c r="DP21" s="55">
        <f t="shared" si="15"/>
        <v>-4.1696196687278348E-4</v>
      </c>
      <c r="DQ21" s="55">
        <f t="shared" si="16"/>
        <v>-4.1637840055707727E-4</v>
      </c>
      <c r="DR21" s="55">
        <f t="shared" si="17"/>
        <v>-4.1552677081083572E-4</v>
      </c>
      <c r="DS21" s="55">
        <f t="shared" si="18"/>
        <v>-4.1718841546523045E-4</v>
      </c>
      <c r="DT21" s="55">
        <f t="shared" si="19"/>
        <v>-3.7560738576329742E-4</v>
      </c>
      <c r="DU21" s="55">
        <f t="shared" si="20"/>
        <v>-3.6944075388741637E-4</v>
      </c>
      <c r="DV21" s="55">
        <f t="shared" si="21"/>
        <v>-1.2010477214299928E-4</v>
      </c>
      <c r="DW21" s="55">
        <f t="shared" si="22"/>
        <v>-3.7391398433007044E-4</v>
      </c>
      <c r="DX21" s="55">
        <f t="shared" si="23"/>
        <v>-4.1341603219841261E-4</v>
      </c>
      <c r="DY21" s="55">
        <f t="shared" si="24"/>
        <v>-3.0028674562986702E-4</v>
      </c>
      <c r="DZ21" s="55">
        <f t="shared" si="25"/>
        <v>-4.1479553464089165E-4</v>
      </c>
      <c r="EA21" s="55">
        <f t="shared" si="26"/>
        <v>-3.6078611903152502E-4</v>
      </c>
    </row>
    <row r="22" spans="1:131" x14ac:dyDescent="0.3">
      <c r="A22" s="29" t="s">
        <v>128</v>
      </c>
      <c r="B22" s="27">
        <v>1472.4048938000001</v>
      </c>
      <c r="C22" s="27">
        <v>24.740930445</v>
      </c>
      <c r="D22" s="27">
        <v>49.628515542000002</v>
      </c>
      <c r="E22" s="27">
        <v>176.16266881000001</v>
      </c>
      <c r="F22" s="27">
        <v>149.29263409999999</v>
      </c>
      <c r="G22" s="27">
        <v>20.093110869</v>
      </c>
      <c r="H22" s="27">
        <v>355.63262580999998</v>
      </c>
      <c r="I22" s="29">
        <v>16.864604655000001</v>
      </c>
      <c r="J22" s="29">
        <v>6.2518689310999997</v>
      </c>
      <c r="K22" s="29">
        <v>8.9800532472000008</v>
      </c>
      <c r="L22" s="29">
        <v>3.0654189303999999</v>
      </c>
      <c r="M22" s="29">
        <v>38.003908015999997</v>
      </c>
      <c r="N22" s="29">
        <v>4.5725251584000004</v>
      </c>
      <c r="O22" s="29">
        <v>1.4051154314000001</v>
      </c>
      <c r="P22" s="29">
        <v>0.19779074029999999</v>
      </c>
      <c r="Q22" s="29">
        <v>9.6178184400000005E-2</v>
      </c>
      <c r="R22" s="29">
        <v>0.20455807679999999</v>
      </c>
      <c r="S22" s="29">
        <v>6.3571934400000002E-2</v>
      </c>
      <c r="T22" s="29">
        <v>0.40466611489999998</v>
      </c>
      <c r="U22" s="29">
        <v>24.031143032999999</v>
      </c>
      <c r="V22" s="29">
        <v>5.0117549793</v>
      </c>
      <c r="W22" s="29">
        <v>3.8384641533999999</v>
      </c>
      <c r="X22" s="29">
        <v>0.72600156950000005</v>
      </c>
      <c r="Y22" s="29">
        <v>5.4753889000000002E-3</v>
      </c>
      <c r="Z22" s="29">
        <v>0.42444676339999998</v>
      </c>
      <c r="AA22" s="29">
        <v>1.3157851668</v>
      </c>
      <c r="AB22" s="29">
        <v>1.0468190197</v>
      </c>
      <c r="AC22" s="27"/>
      <c r="AD22" s="40" t="s">
        <v>128</v>
      </c>
      <c r="AE22" s="40">
        <v>5.9305083250499999</v>
      </c>
      <c r="AF22" s="40">
        <v>3.8384271272800001</v>
      </c>
      <c r="AG22" s="40">
        <v>6.2518598155299996</v>
      </c>
      <c r="AH22" s="40">
        <v>0.72599884996399999</v>
      </c>
      <c r="AI22" s="40">
        <v>16.864528463799999</v>
      </c>
      <c r="AJ22" s="40">
        <v>16.864528463799999</v>
      </c>
      <c r="AK22" s="40">
        <v>13.4269626514</v>
      </c>
      <c r="AL22" s="40">
        <v>8.9800195212799991</v>
      </c>
      <c r="AM22" s="40">
        <v>3.0654141696699999</v>
      </c>
      <c r="AN22" s="40">
        <v>5.4753718628100002E-3</v>
      </c>
      <c r="AO22" s="40">
        <v>32.539404207899999</v>
      </c>
      <c r="AP22" s="40">
        <v>1472.3998080399999</v>
      </c>
      <c r="AQ22" s="40">
        <v>13.755590034300001</v>
      </c>
      <c r="AR22" s="40">
        <v>5.0806611951800003</v>
      </c>
      <c r="AS22" s="40">
        <v>3.4818470445499998</v>
      </c>
      <c r="AT22" s="40">
        <v>0.221024831255</v>
      </c>
      <c r="AU22" s="40">
        <v>38.003765491400003</v>
      </c>
      <c r="AV22" s="40">
        <v>38.003765491400003</v>
      </c>
      <c r="AW22" s="40">
        <v>0.42444512321700001</v>
      </c>
      <c r="AX22" s="40">
        <v>50231.498916099998</v>
      </c>
      <c r="AY22" s="40">
        <v>0</v>
      </c>
      <c r="AZ22" s="40">
        <v>4.9979239701299996</v>
      </c>
      <c r="BA22" s="40">
        <v>1.24574940001</v>
      </c>
      <c r="BB22" s="40">
        <v>3.1535629510500001</v>
      </c>
      <c r="BC22" s="40">
        <v>24.031122080399999</v>
      </c>
      <c r="BD22" s="40">
        <v>1.3157775975799999</v>
      </c>
      <c r="BE22" s="40">
        <v>5.0117472511400001</v>
      </c>
      <c r="BF22" s="40">
        <v>24.740840625299999</v>
      </c>
      <c r="BG22" s="40">
        <v>0</v>
      </c>
      <c r="BH22" s="40">
        <v>44.6654921409</v>
      </c>
      <c r="BI22" s="40">
        <v>4.96282298658</v>
      </c>
      <c r="BJ22" s="40">
        <v>49.628315127400001</v>
      </c>
      <c r="BK22" s="40">
        <v>1.9201673775300001</v>
      </c>
      <c r="BL22" s="40">
        <v>16.9223679286</v>
      </c>
      <c r="BM22" s="40">
        <v>0.19779059597500001</v>
      </c>
      <c r="BN22" s="40">
        <v>9.6177937682400003E-2</v>
      </c>
      <c r="BO22" s="40">
        <v>0.204556970359</v>
      </c>
      <c r="BP22" s="40">
        <v>6.3571892752099998E-2</v>
      </c>
      <c r="BQ22" s="40">
        <v>0.40466297221699998</v>
      </c>
      <c r="BR22" s="40">
        <v>8.1406220616500005E-2</v>
      </c>
      <c r="BS22" s="40">
        <v>108.20103276899999</v>
      </c>
      <c r="BT22" s="40">
        <v>0.37835679745599998</v>
      </c>
      <c r="BU22" s="40">
        <v>3.7327139167899999</v>
      </c>
      <c r="BV22" s="40">
        <v>15.074646082999999</v>
      </c>
      <c r="BW22" s="40">
        <v>6.5485337279600001E-2</v>
      </c>
      <c r="BX22" s="40">
        <v>0</v>
      </c>
      <c r="BY22" s="40">
        <v>2.6227706420399999</v>
      </c>
      <c r="BZ22" s="40">
        <v>176.16647593299999</v>
      </c>
      <c r="CA22" s="40">
        <v>149.29653502100001</v>
      </c>
      <c r="CB22" s="40">
        <v>26.869940911600001</v>
      </c>
      <c r="CC22" s="40">
        <v>2.71038708312E-2</v>
      </c>
      <c r="CD22" s="40">
        <v>8.3081846721500003E-3</v>
      </c>
      <c r="CE22" s="40">
        <v>1.96973316148</v>
      </c>
      <c r="CF22" s="40">
        <v>0.57992052315700005</v>
      </c>
      <c r="CG22" s="40">
        <v>50.020778628400002</v>
      </c>
      <c r="CH22" s="40">
        <v>0.97360777537099996</v>
      </c>
      <c r="CI22" s="40">
        <v>0.78801967285600005</v>
      </c>
      <c r="CJ22" s="40">
        <v>71.4683554203</v>
      </c>
      <c r="CK22" s="40">
        <v>1.83377047608</v>
      </c>
      <c r="CL22" s="40">
        <v>0.16326714707600001</v>
      </c>
      <c r="CM22" s="40">
        <v>1.2954235870299999</v>
      </c>
      <c r="CN22" s="40">
        <v>4.66380527544E-2</v>
      </c>
      <c r="CO22" s="40">
        <v>20.0930433656</v>
      </c>
      <c r="CP22" s="40">
        <v>4.4940723512699998</v>
      </c>
      <c r="CQ22" s="40">
        <v>1.0468159345500001</v>
      </c>
      <c r="CR22" s="40">
        <v>0</v>
      </c>
      <c r="CS22" s="40">
        <v>14.041065854399999</v>
      </c>
      <c r="CT22" s="40">
        <v>16.808722180299998</v>
      </c>
      <c r="CU22" s="40">
        <v>4.5725047351199999</v>
      </c>
      <c r="CV22" s="40">
        <v>96.445328607199997</v>
      </c>
      <c r="CW22" s="40">
        <v>355.63138920900002</v>
      </c>
      <c r="CX22" s="40">
        <v>1.4051092865599999</v>
      </c>
      <c r="CY22" s="40">
        <v>12.7834131802</v>
      </c>
      <c r="DA22" s="55">
        <f t="shared" si="0"/>
        <v>-3.4540499162774309E-6</v>
      </c>
      <c r="DB22" s="55">
        <f t="shared" si="1"/>
        <v>-3.6304091392555806E-6</v>
      </c>
      <c r="DC22" s="55">
        <f t="shared" si="2"/>
        <v>-4.0382952786942663E-6</v>
      </c>
      <c r="DD22" s="55">
        <f t="shared" si="3"/>
        <v>2.1611406239985817E-5</v>
      </c>
      <c r="DE22" s="55">
        <f t="shared" si="4"/>
        <v>2.6129360122426044E-5</v>
      </c>
      <c r="DF22" s="55">
        <f t="shared" si="5"/>
        <v>-3.3595295641620072E-6</v>
      </c>
      <c r="DG22" s="55">
        <f t="shared" si="6"/>
        <v>-3.4771865971044433E-6</v>
      </c>
      <c r="DH22" s="55">
        <f t="shared" si="7"/>
        <v>-4.5178171418910198E-6</v>
      </c>
      <c r="DI22" s="55">
        <f t="shared" si="8"/>
        <v>-1.4580551992727565E-6</v>
      </c>
      <c r="DJ22" s="55">
        <f t="shared" si="9"/>
        <v>-3.7556481095622355E-6</v>
      </c>
      <c r="DK22" s="55">
        <f t="shared" si="10"/>
        <v>-1.5530438442801096E-6</v>
      </c>
      <c r="DL22" s="55">
        <f t="shared" si="11"/>
        <v>-3.7502616818768211E-6</v>
      </c>
      <c r="DM22" s="55">
        <f t="shared" si="12"/>
        <v>-4.4665210781827261E-6</v>
      </c>
      <c r="DN22" s="55">
        <f t="shared" si="13"/>
        <v>-4.3731923106443796E-6</v>
      </c>
      <c r="DO22" s="55">
        <f t="shared" si="14"/>
        <v>-7.296853217695903E-7</v>
      </c>
      <c r="DP22" s="55">
        <f t="shared" si="15"/>
        <v>-2.5652137388716453E-6</v>
      </c>
      <c r="DQ22" s="55">
        <f t="shared" si="16"/>
        <v>-5.4089333322635443E-6</v>
      </c>
      <c r="DR22" s="55">
        <f t="shared" si="17"/>
        <v>-6.5513029290038731E-7</v>
      </c>
      <c r="DS22" s="55">
        <f t="shared" si="18"/>
        <v>-7.7661135545733404E-6</v>
      </c>
      <c r="DT22" s="55">
        <f t="shared" si="19"/>
        <v>-8.718936078541555E-7</v>
      </c>
      <c r="DU22" s="55">
        <f t="shared" si="20"/>
        <v>-1.5420067485066415E-6</v>
      </c>
      <c r="DV22" s="55">
        <f t="shared" si="21"/>
        <v>-9.6460767953210624E-6</v>
      </c>
      <c r="DW22" s="55">
        <f t="shared" si="22"/>
        <v>-3.745909257379406E-6</v>
      </c>
      <c r="DX22" s="55">
        <f t="shared" si="23"/>
        <v>-3.1115945024356021E-6</v>
      </c>
      <c r="DY22" s="55">
        <f t="shared" si="24"/>
        <v>-3.8642843847716408E-6</v>
      </c>
      <c r="DZ22" s="55">
        <f t="shared" si="25"/>
        <v>-5.7526260297664615E-6</v>
      </c>
      <c r="EA22" s="55">
        <f t="shared" si="26"/>
        <v>-2.9471665511000268E-6</v>
      </c>
    </row>
    <row r="23" spans="1:131" x14ac:dyDescent="0.3">
      <c r="A23" s="29" t="s">
        <v>22</v>
      </c>
      <c r="B23" s="27">
        <v>12041.726471</v>
      </c>
      <c r="C23" s="27">
        <v>202.32219470000001</v>
      </c>
      <c r="D23" s="27">
        <v>405.86293640000002</v>
      </c>
      <c r="E23" s="27">
        <v>1440.7108972000001</v>
      </c>
      <c r="F23" s="27">
        <v>1220.9400347999999</v>
      </c>
      <c r="G23" s="27">
        <v>164.3536211</v>
      </c>
      <c r="H23" s="27">
        <v>2908.4672959999998</v>
      </c>
      <c r="I23" s="29">
        <v>115.54898864</v>
      </c>
      <c r="J23" s="29">
        <v>53.424195857000001</v>
      </c>
      <c r="K23" s="29">
        <v>54.294105926</v>
      </c>
      <c r="L23" s="29">
        <v>38.551652916999998</v>
      </c>
      <c r="M23" s="29">
        <v>289.72252178999997</v>
      </c>
      <c r="N23" s="29">
        <v>34.455109725</v>
      </c>
      <c r="O23" s="8">
        <v>12.925640666</v>
      </c>
      <c r="P23" s="29">
        <v>1.6175842300000001</v>
      </c>
      <c r="Q23" s="29">
        <v>0.78657025030000005</v>
      </c>
      <c r="R23" s="29">
        <v>1.6729292438000001</v>
      </c>
      <c r="S23" s="29">
        <v>0.51990783669999996</v>
      </c>
      <c r="T23" s="29">
        <v>3.3094649040999999</v>
      </c>
      <c r="U23" s="29">
        <v>173.65682623999999</v>
      </c>
      <c r="V23" s="29">
        <v>35.393901937999999</v>
      </c>
      <c r="W23" s="29">
        <v>12.173142063</v>
      </c>
      <c r="X23" s="29">
        <v>5.1485977707000004</v>
      </c>
      <c r="Y23" s="29">
        <v>4.47791575E-2</v>
      </c>
      <c r="Z23" s="29">
        <v>2.3955560605000001</v>
      </c>
      <c r="AA23" s="29">
        <v>10.760834404000001</v>
      </c>
      <c r="AB23" s="29">
        <v>7.1986308412</v>
      </c>
      <c r="AC23" s="27"/>
      <c r="AD23" s="40" t="s">
        <v>22</v>
      </c>
      <c r="AE23" s="40">
        <v>68.300002454600005</v>
      </c>
      <c r="AF23" s="40">
        <v>12.1732850387</v>
      </c>
      <c r="AG23" s="40">
        <v>53.424305029400003</v>
      </c>
      <c r="AH23" s="40">
        <v>5.14861578953</v>
      </c>
      <c r="AI23" s="40">
        <v>115.54943026799999</v>
      </c>
      <c r="AJ23" s="40">
        <v>115.54943026799999</v>
      </c>
      <c r="AK23" s="40">
        <v>109.836181082</v>
      </c>
      <c r="AL23" s="40">
        <v>54.294417279299999</v>
      </c>
      <c r="AM23" s="40">
        <v>38.551720982399999</v>
      </c>
      <c r="AN23" s="40">
        <v>4.4779324794300003E-2</v>
      </c>
      <c r="AO23" s="40">
        <v>267.993700703</v>
      </c>
      <c r="AP23" s="40">
        <v>12041.758070899999</v>
      </c>
      <c r="AQ23" s="40">
        <v>122.674447321</v>
      </c>
      <c r="AR23" s="40">
        <v>35.392431139499998</v>
      </c>
      <c r="AS23" s="40">
        <v>38.532969728600001</v>
      </c>
      <c r="AT23" s="40">
        <v>1.4996756356900001</v>
      </c>
      <c r="AU23" s="40">
        <v>289.72341129199998</v>
      </c>
      <c r="AV23" s="40">
        <v>289.72341129199998</v>
      </c>
      <c r="AW23" s="40">
        <v>2.3955701612900002</v>
      </c>
      <c r="AX23" s="40">
        <v>756394.77361100004</v>
      </c>
      <c r="AY23" s="40">
        <v>0</v>
      </c>
      <c r="AZ23" s="40">
        <v>55.175614319899999</v>
      </c>
      <c r="BA23" s="40">
        <v>14.641774401499999</v>
      </c>
      <c r="BB23" s="40">
        <v>26.531442114499999</v>
      </c>
      <c r="BC23" s="40">
        <v>173.658022077</v>
      </c>
      <c r="BD23" s="40">
        <v>10.760882004799999</v>
      </c>
      <c r="BE23" s="40">
        <v>35.394030708199999</v>
      </c>
      <c r="BF23" s="40">
        <v>202.32275923899999</v>
      </c>
      <c r="BG23" s="40">
        <v>0</v>
      </c>
      <c r="BH23" s="40">
        <v>365.27762345000002</v>
      </c>
      <c r="BI23" s="40">
        <v>40.586420553899998</v>
      </c>
      <c r="BJ23" s="40">
        <v>405.86404400399999</v>
      </c>
      <c r="BK23" s="40">
        <v>16.081162411600001</v>
      </c>
      <c r="BL23" s="40">
        <v>145.21327284399999</v>
      </c>
      <c r="BM23" s="40">
        <v>1.61759295309</v>
      </c>
      <c r="BN23" s="40">
        <v>0.78657264300899998</v>
      </c>
      <c r="BO23" s="40">
        <v>1.67293505585</v>
      </c>
      <c r="BP23" s="40">
        <v>0.51990973296300003</v>
      </c>
      <c r="BQ23" s="40">
        <v>3.3094772084000001</v>
      </c>
      <c r="BR23" s="40">
        <v>0.588846812833</v>
      </c>
      <c r="BS23" s="40">
        <v>884.10087324799997</v>
      </c>
      <c r="BT23" s="40">
        <v>1.45801468565</v>
      </c>
      <c r="BU23" s="40">
        <v>10.1335279519</v>
      </c>
      <c r="BV23" s="40">
        <v>130.79242529999999</v>
      </c>
      <c r="BW23" s="40">
        <v>0.54128981310299995</v>
      </c>
      <c r="BX23" s="40">
        <v>0</v>
      </c>
      <c r="BY23" s="40">
        <v>6.8232713814699997</v>
      </c>
      <c r="BZ23" s="40">
        <v>1440.72867296</v>
      </c>
      <c r="CA23" s="40">
        <v>1220.9572365900001</v>
      </c>
      <c r="CB23" s="40">
        <v>219.771436365</v>
      </c>
      <c r="CC23" s="40">
        <v>5.7930426539199997E-2</v>
      </c>
      <c r="CD23" s="40">
        <v>0.116961412</v>
      </c>
      <c r="CE23" s="40">
        <v>15.483184676700001</v>
      </c>
      <c r="CF23" s="40">
        <v>2.4569935627200001</v>
      </c>
      <c r="CG23" s="40">
        <v>423.73314519299998</v>
      </c>
      <c r="CH23" s="40">
        <v>5.1562573001100001</v>
      </c>
      <c r="CI23" s="40">
        <v>11.3341143012</v>
      </c>
      <c r="CJ23" s="40">
        <v>605.39331898099999</v>
      </c>
      <c r="CK23" s="40">
        <v>11.9635160148</v>
      </c>
      <c r="CL23" s="40">
        <v>0.43914398694899998</v>
      </c>
      <c r="CM23" s="40">
        <v>5.7448867913399999</v>
      </c>
      <c r="CN23" s="40">
        <v>0.70392401350300005</v>
      </c>
      <c r="CO23" s="40">
        <v>164.35403436199999</v>
      </c>
      <c r="CP23" s="40">
        <v>39.706216341800001</v>
      </c>
      <c r="CQ23" s="40">
        <v>7.1986451521200001</v>
      </c>
      <c r="CR23" s="40">
        <v>0</v>
      </c>
      <c r="CS23" s="40">
        <v>71.547750839399995</v>
      </c>
      <c r="CT23" s="40">
        <v>140.188422823</v>
      </c>
      <c r="CU23" s="40">
        <v>34.455248321100001</v>
      </c>
      <c r="CV23" s="40">
        <v>763.89650744000005</v>
      </c>
      <c r="CW23" s="40">
        <v>2908.4749809499999</v>
      </c>
      <c r="CX23" s="40">
        <v>12.925643819299999</v>
      </c>
      <c r="CY23" s="40">
        <v>109.57041755500001</v>
      </c>
      <c r="DA23" s="55">
        <f t="shared" si="0"/>
        <v>2.6242001157885092E-6</v>
      </c>
      <c r="DB23" s="55">
        <f t="shared" si="1"/>
        <v>2.7902969361241476E-6</v>
      </c>
      <c r="DC23" s="55">
        <f t="shared" si="2"/>
        <v>2.7290099701977665E-6</v>
      </c>
      <c r="DD23" s="55">
        <f t="shared" si="3"/>
        <v>1.2338186678879458E-5</v>
      </c>
      <c r="DE23" s="55">
        <f t="shared" si="4"/>
        <v>1.4088972029645799E-5</v>
      </c>
      <c r="DF23" s="55">
        <f t="shared" si="5"/>
        <v>2.5144684810052496E-6</v>
      </c>
      <c r="DG23" s="55">
        <f t="shared" si="6"/>
        <v>2.6422679775979552E-6</v>
      </c>
      <c r="DH23" s="55">
        <f t="shared" si="7"/>
        <v>3.8219979697621193E-6</v>
      </c>
      <c r="DI23" s="55">
        <f t="shared" si="8"/>
        <v>2.0435010438750889E-6</v>
      </c>
      <c r="DJ23" s="55">
        <f t="shared" si="9"/>
        <v>5.7345690602833098E-6</v>
      </c>
      <c r="DK23" s="55">
        <f t="shared" si="10"/>
        <v>1.7655637268587953E-6</v>
      </c>
      <c r="DL23" s="55">
        <f t="shared" si="11"/>
        <v>3.070185895494702E-6</v>
      </c>
      <c r="DM23" s="55">
        <f t="shared" si="12"/>
        <v>4.022512222636938E-6</v>
      </c>
      <c r="DN23" s="55">
        <f t="shared" si="13"/>
        <v>2.4395695975637734E-7</v>
      </c>
      <c r="DO23" s="55">
        <f t="shared" si="14"/>
        <v>5.3926650854433044E-6</v>
      </c>
      <c r="DP23" s="55">
        <f t="shared" si="15"/>
        <v>3.0419520685144925E-6</v>
      </c>
      <c r="DQ23" s="55">
        <f t="shared" si="16"/>
        <v>3.4741756242724835E-6</v>
      </c>
      <c r="DR23" s="55">
        <f t="shared" si="17"/>
        <v>3.647306053518081E-6</v>
      </c>
      <c r="DS23" s="55">
        <f t="shared" si="18"/>
        <v>3.7179122174604231E-6</v>
      </c>
      <c r="DT23" s="55">
        <f t="shared" si="19"/>
        <v>6.8862078497213199E-6</v>
      </c>
      <c r="DU23" s="55">
        <f t="shared" si="20"/>
        <v>3.6382029939924222E-6</v>
      </c>
      <c r="DV23" s="55">
        <f t="shared" si="21"/>
        <v>1.1745176328295505E-5</v>
      </c>
      <c r="DW23" s="55">
        <f t="shared" si="22"/>
        <v>3.4997548462954182E-6</v>
      </c>
      <c r="DX23" s="55">
        <f t="shared" si="23"/>
        <v>3.7359858769861851E-6</v>
      </c>
      <c r="DY23" s="55">
        <f t="shared" si="24"/>
        <v>5.8862283511491385E-6</v>
      </c>
      <c r="DZ23" s="55">
        <f t="shared" si="25"/>
        <v>4.4235231406269286E-6</v>
      </c>
      <c r="EA23" s="55">
        <f t="shared" si="26"/>
        <v>1.9880058188625476E-6</v>
      </c>
    </row>
    <row r="24" spans="1:131" x14ac:dyDescent="0.3">
      <c r="A24" s="29" t="s">
        <v>23</v>
      </c>
      <c r="B24" s="27">
        <v>98689.354695999995</v>
      </c>
      <c r="C24" s="27">
        <v>1658.2014690999999</v>
      </c>
      <c r="D24" s="27">
        <v>3326.2988525999999</v>
      </c>
      <c r="E24" s="27">
        <v>11807.535236</v>
      </c>
      <c r="F24" s="27">
        <v>10006.385912</v>
      </c>
      <c r="G24" s="27">
        <v>1347.0137451000001</v>
      </c>
      <c r="H24" s="27">
        <v>23836.640049000001</v>
      </c>
      <c r="I24" s="29">
        <v>898.26773274000004</v>
      </c>
      <c r="J24" s="29">
        <v>442.84189090000001</v>
      </c>
      <c r="K24" s="29">
        <v>403.2742417</v>
      </c>
      <c r="L24" s="29">
        <v>345.31595003000001</v>
      </c>
      <c r="M24" s="29">
        <v>2328.5383373999998</v>
      </c>
      <c r="N24" s="29">
        <v>275.97758019999998</v>
      </c>
      <c r="O24" s="29">
        <v>109.05714269000001</v>
      </c>
      <c r="P24" s="29">
        <v>13.257099217</v>
      </c>
      <c r="Q24" s="29">
        <v>6.4464277829999999</v>
      </c>
      <c r="R24" s="29">
        <v>13.710686073</v>
      </c>
      <c r="S24" s="29">
        <v>4.2609651097999999</v>
      </c>
      <c r="T24" s="29">
        <v>27.123104314999999</v>
      </c>
      <c r="U24" s="29">
        <v>1373.4040405999999</v>
      </c>
      <c r="V24" s="29">
        <v>277.89299254999997</v>
      </c>
      <c r="W24" s="29">
        <v>57.910793237</v>
      </c>
      <c r="X24" s="29">
        <v>40.477978503000003</v>
      </c>
      <c r="Y24" s="29">
        <v>0.36699278870000002</v>
      </c>
      <c r="Z24" s="29">
        <v>17.290393256000002</v>
      </c>
      <c r="AA24" s="29">
        <v>88.191668571999998</v>
      </c>
      <c r="AB24" s="29">
        <v>56.029839150999997</v>
      </c>
      <c r="AC24" s="27"/>
      <c r="AD24" s="40" t="s">
        <v>23</v>
      </c>
      <c r="AE24" s="40">
        <v>602.94006530499996</v>
      </c>
      <c r="AF24" s="40">
        <v>57.915550379499997</v>
      </c>
      <c r="AG24" s="40">
        <v>442.88726129399998</v>
      </c>
      <c r="AH24" s="40">
        <v>40.482069428599999</v>
      </c>
      <c r="AI24" s="40">
        <v>898.35796664700001</v>
      </c>
      <c r="AJ24" s="40">
        <v>898.35796664700001</v>
      </c>
      <c r="AK24" s="40">
        <v>900.31920963899995</v>
      </c>
      <c r="AL24" s="40">
        <v>403.31450692700002</v>
      </c>
      <c r="AM24" s="40">
        <v>345.351867357</v>
      </c>
      <c r="AN24" s="40">
        <v>0.36703009543999998</v>
      </c>
      <c r="AO24" s="40">
        <v>2200.6728434699999</v>
      </c>
      <c r="AP24" s="40">
        <v>98699.432407300003</v>
      </c>
      <c r="AQ24" s="40">
        <v>1027.6578177599999</v>
      </c>
      <c r="AR24" s="40">
        <v>276.67573625300003</v>
      </c>
      <c r="AS24" s="40">
        <v>337.73960491899999</v>
      </c>
      <c r="AT24" s="40">
        <v>11.621183390900001</v>
      </c>
      <c r="AU24" s="40">
        <v>2328.7749566100001</v>
      </c>
      <c r="AV24" s="40">
        <v>2328.7749566100001</v>
      </c>
      <c r="AW24" s="40">
        <v>17.2921133432</v>
      </c>
      <c r="AX24" s="40">
        <v>8015808.1282299999</v>
      </c>
      <c r="AY24" s="40">
        <v>0</v>
      </c>
      <c r="AZ24" s="40">
        <v>483.39290727999997</v>
      </c>
      <c r="BA24" s="40">
        <v>129.71109860999999</v>
      </c>
      <c r="BB24" s="40">
        <v>219.075963126</v>
      </c>
      <c r="BC24" s="40">
        <v>1373.54712776</v>
      </c>
      <c r="BD24" s="40">
        <v>88.200689011400002</v>
      </c>
      <c r="BE24" s="40">
        <v>277.92115935599998</v>
      </c>
      <c r="BF24" s="40">
        <v>1658.3706871500001</v>
      </c>
      <c r="BG24" s="40">
        <v>0</v>
      </c>
      <c r="BH24" s="40">
        <v>2993.9747987400001</v>
      </c>
      <c r="BI24" s="40">
        <v>332.663866789</v>
      </c>
      <c r="BJ24" s="40">
        <v>3326.6386655299998</v>
      </c>
      <c r="BK24" s="40">
        <v>132.629927071</v>
      </c>
      <c r="BL24" s="40">
        <v>1205.0760534399999</v>
      </c>
      <c r="BM24" s="40">
        <v>13.258457522400001</v>
      </c>
      <c r="BN24" s="40">
        <v>6.44709552584</v>
      </c>
      <c r="BO24" s="40">
        <v>13.7120776131</v>
      </c>
      <c r="BP24" s="40">
        <v>4.26139646697</v>
      </c>
      <c r="BQ24" s="40">
        <v>27.125834061100001</v>
      </c>
      <c r="BR24" s="40">
        <v>4.6589277138499998</v>
      </c>
      <c r="BS24" s="40">
        <v>7244.7075117300001</v>
      </c>
      <c r="BT24" s="40">
        <v>8.3865456491200003</v>
      </c>
      <c r="BU24" s="40">
        <v>38.6396051284</v>
      </c>
      <c r="BV24" s="40">
        <v>1088.3892334100001</v>
      </c>
      <c r="BW24" s="40">
        <v>4.4491560550299996</v>
      </c>
      <c r="BX24" s="40">
        <v>0</v>
      </c>
      <c r="BY24" s="40">
        <v>24.068663676100002</v>
      </c>
      <c r="BZ24" s="40">
        <v>11808.807470899999</v>
      </c>
      <c r="CA24" s="40">
        <v>10007.4741552</v>
      </c>
      <c r="CB24" s="40">
        <v>1801.3333156599999</v>
      </c>
      <c r="CC24" s="40">
        <v>0.118196951085</v>
      </c>
      <c r="CD24" s="40">
        <v>1.0654308539699999</v>
      </c>
      <c r="CE24" s="40">
        <v>125.544305737</v>
      </c>
      <c r="CF24" s="40">
        <v>15.160047925100001</v>
      </c>
      <c r="CG24" s="40">
        <v>3505.0249507899998</v>
      </c>
      <c r="CH24" s="40">
        <v>36.150978406900002</v>
      </c>
      <c r="CI24" s="40">
        <v>103.54954519899999</v>
      </c>
      <c r="CJ24" s="40">
        <v>5007.6236183199999</v>
      </c>
      <c r="CK24" s="40">
        <v>91.449869928699997</v>
      </c>
      <c r="CL24" s="40">
        <v>1.64762431191</v>
      </c>
      <c r="CM24" s="40">
        <v>36.525180949099997</v>
      </c>
      <c r="CN24" s="40">
        <v>6.4721441505200001</v>
      </c>
      <c r="CO24" s="40">
        <v>1347.15128899</v>
      </c>
      <c r="CP24" s="40">
        <v>331.87872537300001</v>
      </c>
      <c r="CQ24" s="40">
        <v>56.035466241800002</v>
      </c>
      <c r="CR24" s="40">
        <v>0</v>
      </c>
      <c r="CS24" s="40">
        <v>492.15077008200001</v>
      </c>
      <c r="CT24" s="40">
        <v>1154.9703892800001</v>
      </c>
      <c r="CU24" s="40">
        <v>276.00567419800001</v>
      </c>
      <c r="CV24" s="40">
        <v>6207.04879635</v>
      </c>
      <c r="CW24" s="40">
        <v>23839.0746717</v>
      </c>
      <c r="CX24" s="40">
        <v>109.06833518099999</v>
      </c>
      <c r="CY24" s="40">
        <v>909.02648589900002</v>
      </c>
      <c r="DA24" s="55">
        <f t="shared" si="0"/>
        <v>1.0211548480634773E-4</v>
      </c>
      <c r="DB24" s="55">
        <f t="shared" si="1"/>
        <v>1.0204914972846957E-4</v>
      </c>
      <c r="DC24" s="55">
        <f t="shared" si="2"/>
        <v>1.0215947064836504E-4</v>
      </c>
      <c r="DD24" s="55">
        <f t="shared" si="3"/>
        <v>1.0774771148856583E-4</v>
      </c>
      <c r="DE24" s="55">
        <f t="shared" si="4"/>
        <v>1.087548700969841E-4</v>
      </c>
      <c r="DF24" s="55">
        <f t="shared" si="5"/>
        <v>1.0211023495513758E-4</v>
      </c>
      <c r="DG24" s="55">
        <f t="shared" si="6"/>
        <v>1.0213783045739553E-4</v>
      </c>
      <c r="DH24" s="55">
        <f t="shared" si="7"/>
        <v>1.0045324318255083E-4</v>
      </c>
      <c r="DI24" s="55">
        <f t="shared" si="8"/>
        <v>1.0245280523883273E-4</v>
      </c>
      <c r="DJ24" s="55">
        <f t="shared" si="9"/>
        <v>9.9845769544522659E-5</v>
      </c>
      <c r="DK24" s="55">
        <f t="shared" si="10"/>
        <v>1.040129394453759E-4</v>
      </c>
      <c r="DL24" s="55">
        <f t="shared" si="11"/>
        <v>1.0161705572969155E-4</v>
      </c>
      <c r="DM24" s="55">
        <f t="shared" si="12"/>
        <v>1.0179811700527117E-4</v>
      </c>
      <c r="DN24" s="55">
        <f t="shared" si="13"/>
        <v>1.0262960062876131E-4</v>
      </c>
      <c r="DO24" s="55">
        <f t="shared" si="14"/>
        <v>1.0245871874130278E-4</v>
      </c>
      <c r="DP24" s="55">
        <f t="shared" si="15"/>
        <v>1.0358338951086513E-4</v>
      </c>
      <c r="DQ24" s="55">
        <f t="shared" si="16"/>
        <v>1.0149310491037448E-4</v>
      </c>
      <c r="DR24" s="55">
        <f t="shared" si="17"/>
        <v>1.0123461677918728E-4</v>
      </c>
      <c r="DS24" s="55">
        <f t="shared" si="18"/>
        <v>1.006428345479658E-4</v>
      </c>
      <c r="DT24" s="55">
        <f t="shared" si="19"/>
        <v>1.041843155911639E-4</v>
      </c>
      <c r="DU24" s="55">
        <f t="shared" si="20"/>
        <v>1.0135846082888766E-4</v>
      </c>
      <c r="DV24" s="55">
        <f t="shared" si="21"/>
        <v>8.2146042802913187E-5</v>
      </c>
      <c r="DW24" s="55">
        <f t="shared" si="22"/>
        <v>1.0106546204359382E-4</v>
      </c>
      <c r="DX24" s="55">
        <f t="shared" si="23"/>
        <v>1.0165523996293424E-4</v>
      </c>
      <c r="DY24" s="55">
        <f t="shared" si="24"/>
        <v>9.9482248583446735E-5</v>
      </c>
      <c r="DZ24" s="55">
        <f t="shared" si="25"/>
        <v>1.022822171987782E-4</v>
      </c>
      <c r="EA24" s="55">
        <f t="shared" si="26"/>
        <v>1.0043025083187345E-4</v>
      </c>
    </row>
    <row r="25" spans="1:131" x14ac:dyDescent="0.3">
      <c r="A25" s="29" t="s">
        <v>24</v>
      </c>
      <c r="B25" s="27">
        <v>166371.95767999999</v>
      </c>
      <c r="C25" s="27">
        <v>2795.4211438000002</v>
      </c>
      <c r="D25" s="27">
        <v>5607.5210360999999</v>
      </c>
      <c r="E25" s="27">
        <v>19905.314249999999</v>
      </c>
      <c r="F25" s="27">
        <v>16868.909857999999</v>
      </c>
      <c r="G25" s="27">
        <v>2270.8160167999999</v>
      </c>
      <c r="H25" s="27">
        <v>40184.157681999997</v>
      </c>
      <c r="I25" s="29">
        <v>1579.8249439000001</v>
      </c>
      <c r="J25" s="29">
        <v>739.83023027000002</v>
      </c>
      <c r="K25" s="29">
        <v>735.90876748000005</v>
      </c>
      <c r="L25" s="29">
        <v>542.66358320999996</v>
      </c>
      <c r="M25" s="29">
        <v>3987.2167915</v>
      </c>
      <c r="N25" s="29">
        <v>473.85601488999998</v>
      </c>
      <c r="O25" s="8">
        <v>179.65065525</v>
      </c>
      <c r="P25" s="29">
        <v>22.349013794000001</v>
      </c>
      <c r="Q25" s="29">
        <v>10.86748304</v>
      </c>
      <c r="R25" s="29">
        <v>23.113676672</v>
      </c>
      <c r="S25" s="29">
        <v>7.1831977990000002</v>
      </c>
      <c r="T25" s="29">
        <v>45.724529777999997</v>
      </c>
      <c r="U25" s="29">
        <v>2382.2865209000001</v>
      </c>
      <c r="V25" s="29">
        <v>484.85408770999999</v>
      </c>
      <c r="W25" s="29">
        <v>153.89994229000001</v>
      </c>
      <c r="X25" s="29">
        <v>70.548090591999994</v>
      </c>
      <c r="Y25" s="29">
        <v>0.61868187750000003</v>
      </c>
      <c r="Z25" s="29">
        <v>32.298012729</v>
      </c>
      <c r="AA25" s="29">
        <v>148.67481629</v>
      </c>
      <c r="AB25" s="29">
        <v>98.445439503000003</v>
      </c>
      <c r="AC25" s="27"/>
      <c r="AD25" s="40" t="s">
        <v>24</v>
      </c>
      <c r="AE25" s="40">
        <v>957.70435579800005</v>
      </c>
      <c r="AF25" s="40">
        <v>153.82161446800001</v>
      </c>
      <c r="AG25" s="40">
        <v>739.33360144999995</v>
      </c>
      <c r="AH25" s="40">
        <v>70.501952600899997</v>
      </c>
      <c r="AI25" s="40">
        <v>1578.7986374899999</v>
      </c>
      <c r="AJ25" s="40">
        <v>1578.7986374899999</v>
      </c>
      <c r="AK25" s="40">
        <v>1516.5277345</v>
      </c>
      <c r="AL25" s="40">
        <v>735.44193097200002</v>
      </c>
      <c r="AM25" s="40">
        <v>542.28433855000003</v>
      </c>
      <c r="AN25" s="40">
        <v>0.61826888911800004</v>
      </c>
      <c r="AO25" s="40">
        <v>3701.5812499600002</v>
      </c>
      <c r="AP25" s="40">
        <v>166260.88310800001</v>
      </c>
      <c r="AQ25" s="40">
        <v>1701.3156650599999</v>
      </c>
      <c r="AR25" s="40">
        <v>484.09520183299998</v>
      </c>
      <c r="AS25" s="40">
        <v>539.48558320799998</v>
      </c>
      <c r="AT25" s="40">
        <v>20.477587826800001</v>
      </c>
      <c r="AU25" s="40">
        <v>3984.5816459500002</v>
      </c>
      <c r="AV25" s="40">
        <v>3984.5816459500002</v>
      </c>
      <c r="AW25" s="40">
        <v>32.277786965600001</v>
      </c>
      <c r="AX25" s="40">
        <v>13698173.869200001</v>
      </c>
      <c r="AY25" s="40">
        <v>0</v>
      </c>
      <c r="AZ25" s="40">
        <v>772.41831533799996</v>
      </c>
      <c r="BA25" s="40">
        <v>205.46275233599999</v>
      </c>
      <c r="BB25" s="40">
        <v>366.86937267299999</v>
      </c>
      <c r="BC25" s="40">
        <v>2380.7323084499999</v>
      </c>
      <c r="BD25" s="40">
        <v>148.57555658999999</v>
      </c>
      <c r="BE25" s="40">
        <v>484.537546556</v>
      </c>
      <c r="BF25" s="40">
        <v>2793.5548189199999</v>
      </c>
      <c r="BG25" s="40">
        <v>0</v>
      </c>
      <c r="BH25" s="40">
        <v>5043.3993077599998</v>
      </c>
      <c r="BI25" s="40">
        <v>560.37769748699998</v>
      </c>
      <c r="BJ25" s="40">
        <v>5603.77700525</v>
      </c>
      <c r="BK25" s="40">
        <v>222.31261661100001</v>
      </c>
      <c r="BL25" s="40">
        <v>2010.0164758799999</v>
      </c>
      <c r="BM25" s="40">
        <v>22.334061420600001</v>
      </c>
      <c r="BN25" s="40">
        <v>10.860228647</v>
      </c>
      <c r="BO25" s="40">
        <v>23.0982490377</v>
      </c>
      <c r="BP25" s="40">
        <v>7.1784043636600003</v>
      </c>
      <c r="BQ25" s="40">
        <v>45.693961220600002</v>
      </c>
      <c r="BR25" s="40">
        <v>8.0732004462199995</v>
      </c>
      <c r="BS25" s="40">
        <v>12206.1880133</v>
      </c>
      <c r="BT25" s="40">
        <v>18.917343243099999</v>
      </c>
      <c r="BU25" s="40">
        <v>124.7893272</v>
      </c>
      <c r="BV25" s="40">
        <v>1811.42885542</v>
      </c>
      <c r="BW25" s="40">
        <v>7.4778857050100003</v>
      </c>
      <c r="BX25" s="40">
        <v>0</v>
      </c>
      <c r="BY25" s="40">
        <v>83.361572395899998</v>
      </c>
      <c r="BZ25" s="40">
        <v>19892.201050299998</v>
      </c>
      <c r="CA25" s="40">
        <v>16857.8238805</v>
      </c>
      <c r="CB25" s="40">
        <v>3034.3771697299999</v>
      </c>
      <c r="CC25" s="40">
        <v>0.67841588044300005</v>
      </c>
      <c r="CD25" s="40">
        <v>1.6512491195500001</v>
      </c>
      <c r="CE25" s="40">
        <v>213.313267567</v>
      </c>
      <c r="CF25" s="40">
        <v>32.228644772800003</v>
      </c>
      <c r="CG25" s="40">
        <v>5861.37978286</v>
      </c>
      <c r="CH25" s="40">
        <v>69.111635331299993</v>
      </c>
      <c r="CI25" s="40">
        <v>160.117249542</v>
      </c>
      <c r="CJ25" s="40">
        <v>8374.2149933599994</v>
      </c>
      <c r="CK25" s="40">
        <v>162.92994752600001</v>
      </c>
      <c r="CL25" s="40">
        <v>5.39868991099</v>
      </c>
      <c r="CM25" s="40">
        <v>75.723449795999997</v>
      </c>
      <c r="CN25" s="40">
        <v>9.9583179968700009</v>
      </c>
      <c r="CO25" s="40">
        <v>2269.3001192699999</v>
      </c>
      <c r="CP25" s="40">
        <v>550.41321187300002</v>
      </c>
      <c r="CQ25" s="40">
        <v>98.381431973999995</v>
      </c>
      <c r="CR25" s="40">
        <v>0</v>
      </c>
      <c r="CS25" s="40">
        <v>955.75152196299996</v>
      </c>
      <c r="CT25" s="40">
        <v>1937.6016478399999</v>
      </c>
      <c r="CU25" s="40">
        <v>473.543247576</v>
      </c>
      <c r="CV25" s="40">
        <v>10528.676517600001</v>
      </c>
      <c r="CW25" s="40">
        <v>40157.329589200002</v>
      </c>
      <c r="CX25" s="40">
        <v>179.52889320700001</v>
      </c>
      <c r="CY25" s="40">
        <v>1516.5651322199999</v>
      </c>
      <c r="DA25" s="55">
        <f t="shared" si="0"/>
        <v>-6.6762796777101172E-4</v>
      </c>
      <c r="DB25" s="55">
        <f t="shared" si="1"/>
        <v>-6.6763638965086376E-4</v>
      </c>
      <c r="DC25" s="55">
        <f t="shared" si="2"/>
        <v>-6.6768021482160997E-4</v>
      </c>
      <c r="DD25" s="55">
        <f t="shared" si="3"/>
        <v>-6.5877883339626915E-4</v>
      </c>
      <c r="DE25" s="55">
        <f t="shared" si="4"/>
        <v>-6.5718399074505207E-4</v>
      </c>
      <c r="DF25" s="55">
        <f t="shared" si="5"/>
        <v>-6.6755629640848448E-4</v>
      </c>
      <c r="DG25" s="55">
        <f t="shared" si="6"/>
        <v>-6.6762859663006542E-4</v>
      </c>
      <c r="DH25" s="55">
        <f t="shared" si="7"/>
        <v>-6.4963299507515035E-4</v>
      </c>
      <c r="DI25" s="55">
        <f t="shared" si="8"/>
        <v>-6.7127402974439827E-4</v>
      </c>
      <c r="DJ25" s="55">
        <f t="shared" si="9"/>
        <v>-6.3436736811634171E-4</v>
      </c>
      <c r="DK25" s="55">
        <f t="shared" si="10"/>
        <v>-6.9885776701025934E-4</v>
      </c>
      <c r="DL25" s="55">
        <f t="shared" si="11"/>
        <v>-6.6089848829325526E-4</v>
      </c>
      <c r="DM25" s="55">
        <f t="shared" si="12"/>
        <v>-6.600471539283709E-4</v>
      </c>
      <c r="DN25" s="55">
        <f t="shared" si="13"/>
        <v>-6.7777121564375543E-4</v>
      </c>
      <c r="DO25" s="55">
        <f t="shared" si="14"/>
        <v>-6.6903951726112062E-4</v>
      </c>
      <c r="DP25" s="55">
        <f t="shared" si="15"/>
        <v>-6.6753202864903592E-4</v>
      </c>
      <c r="DQ25" s="55">
        <f t="shared" si="16"/>
        <v>-6.6746777325517553E-4</v>
      </c>
      <c r="DR25" s="55">
        <f t="shared" si="17"/>
        <v>-6.6731217406642846E-4</v>
      </c>
      <c r="DS25" s="55">
        <f t="shared" si="18"/>
        <v>-6.685373813226839E-4</v>
      </c>
      <c r="DT25" s="55">
        <f t="shared" si="19"/>
        <v>-6.5240366192941674E-4</v>
      </c>
      <c r="DU25" s="55">
        <f t="shared" si="20"/>
        <v>-6.528585857552288E-4</v>
      </c>
      <c r="DV25" s="55">
        <f t="shared" si="21"/>
        <v>-5.0895290040076362E-4</v>
      </c>
      <c r="DW25" s="55">
        <f t="shared" si="22"/>
        <v>-6.5399347753897349E-4</v>
      </c>
      <c r="DX25" s="55">
        <f t="shared" si="23"/>
        <v>-6.6752946388023168E-4</v>
      </c>
      <c r="DY25" s="55">
        <f t="shared" si="24"/>
        <v>-6.2622315402825637E-4</v>
      </c>
      <c r="DZ25" s="55">
        <f t="shared" si="25"/>
        <v>-6.6762954531850269E-4</v>
      </c>
      <c r="EA25" s="55">
        <f t="shared" si="26"/>
        <v>-6.5018277457187682E-4</v>
      </c>
    </row>
    <row r="26" spans="1:131" x14ac:dyDescent="0.3">
      <c r="A26" s="29" t="s">
        <v>25</v>
      </c>
      <c r="B26" s="27">
        <v>211081.88188</v>
      </c>
      <c r="C26" s="27">
        <v>3546.6424299</v>
      </c>
      <c r="D26" s="27">
        <v>7114.4572556000003</v>
      </c>
      <c r="E26" s="27">
        <v>25254.566932999998</v>
      </c>
      <c r="F26" s="27">
        <v>21402.174521000001</v>
      </c>
      <c r="G26" s="27">
        <v>2881.0637959999999</v>
      </c>
      <c r="H26" s="27">
        <v>50983.037077000001</v>
      </c>
      <c r="I26" s="29">
        <v>2466.5641796999998</v>
      </c>
      <c r="J26" s="29">
        <v>753.50887944999999</v>
      </c>
      <c r="K26" s="29">
        <v>662.26364394999996</v>
      </c>
      <c r="L26" s="29">
        <v>400.30158265</v>
      </c>
      <c r="M26" s="29">
        <v>3696.9027513000001</v>
      </c>
      <c r="N26" s="29">
        <v>506.26376622999999</v>
      </c>
      <c r="O26" s="29">
        <v>317.88654962999999</v>
      </c>
      <c r="P26" s="29">
        <v>28.354968665000001</v>
      </c>
      <c r="Q26" s="29">
        <v>13.787952277</v>
      </c>
      <c r="R26" s="29">
        <v>29.325122696000001</v>
      </c>
      <c r="S26" s="29">
        <v>9.1135719872000003</v>
      </c>
      <c r="T26" s="29">
        <v>58.012294848000003</v>
      </c>
      <c r="U26" s="29">
        <v>3390.7898188999998</v>
      </c>
      <c r="V26" s="29">
        <v>715.24473788</v>
      </c>
      <c r="W26" s="29">
        <v>473.88642592000002</v>
      </c>
      <c r="X26" s="29">
        <v>103.01878834999999</v>
      </c>
      <c r="Y26" s="29">
        <v>0.78494312850000003</v>
      </c>
      <c r="Z26" s="29">
        <v>70.641454850000002</v>
      </c>
      <c r="AA26" s="29">
        <v>188.62889104000001</v>
      </c>
      <c r="AB26" s="29">
        <v>153.05648532000001</v>
      </c>
      <c r="AC26" s="27"/>
      <c r="AD26" s="40" t="s">
        <v>25</v>
      </c>
      <c r="AE26" s="40">
        <v>717.809340238</v>
      </c>
      <c r="AF26" s="40">
        <v>473.92732246899999</v>
      </c>
      <c r="AG26" s="40">
        <v>753.57346483599997</v>
      </c>
      <c r="AH26" s="40">
        <v>103.027538342</v>
      </c>
      <c r="AI26" s="40">
        <v>2466.7753275700002</v>
      </c>
      <c r="AJ26" s="40">
        <v>2466.7753275700002</v>
      </c>
      <c r="AK26" s="40">
        <v>2029.26048569</v>
      </c>
      <c r="AL26" s="40">
        <v>662.320530566</v>
      </c>
      <c r="AM26" s="40">
        <v>400.335915989</v>
      </c>
      <c r="AN26" s="40">
        <v>0.78501128998500003</v>
      </c>
      <c r="AO26" s="40">
        <v>5244.4842397000002</v>
      </c>
      <c r="AP26" s="40">
        <v>211099.97269699999</v>
      </c>
      <c r="AQ26" s="40">
        <v>1725.0485317099999</v>
      </c>
      <c r="AR26" s="40">
        <v>694.65534550899997</v>
      </c>
      <c r="AS26" s="40">
        <v>492.77114560799998</v>
      </c>
      <c r="AT26" s="40">
        <v>297.98969370399999</v>
      </c>
      <c r="AU26" s="40">
        <v>3697.2202578199999</v>
      </c>
      <c r="AV26" s="40">
        <v>3697.2202578199999</v>
      </c>
      <c r="AW26" s="40">
        <v>70.647521103100004</v>
      </c>
      <c r="AX26" s="40">
        <v>14664866.8979</v>
      </c>
      <c r="AY26" s="40">
        <v>0</v>
      </c>
      <c r="AZ26" s="40">
        <v>682.87409531799995</v>
      </c>
      <c r="BA26" s="40">
        <v>119.874444123</v>
      </c>
      <c r="BB26" s="40">
        <v>592.25374059199999</v>
      </c>
      <c r="BC26" s="40">
        <v>3391.0908009499999</v>
      </c>
      <c r="BD26" s="40">
        <v>188.64503921599999</v>
      </c>
      <c r="BE26" s="40">
        <v>715.306077566</v>
      </c>
      <c r="BF26" s="40">
        <v>3546.9465495200002</v>
      </c>
      <c r="BG26" s="40">
        <v>0</v>
      </c>
      <c r="BH26" s="40">
        <v>6403.5592006799998</v>
      </c>
      <c r="BI26" s="40">
        <v>711.50632725800006</v>
      </c>
      <c r="BJ26" s="40">
        <v>7115.0655279399998</v>
      </c>
      <c r="BK26" s="40">
        <v>284.61862005400002</v>
      </c>
      <c r="BL26" s="40">
        <v>2760.7035144800002</v>
      </c>
      <c r="BM26" s="40">
        <v>28.3573849687</v>
      </c>
      <c r="BN26" s="40">
        <v>13.7891354303</v>
      </c>
      <c r="BO26" s="40">
        <v>29.3276463459</v>
      </c>
      <c r="BP26" s="40">
        <v>9.1143520787100005</v>
      </c>
      <c r="BQ26" s="40">
        <v>58.017274338699998</v>
      </c>
      <c r="BR26" s="40">
        <v>10.1863519664</v>
      </c>
      <c r="BS26" s="40">
        <v>16722.6978901</v>
      </c>
      <c r="BT26" s="40">
        <v>22.655172520499999</v>
      </c>
      <c r="BU26" s="40">
        <v>141.44370256299999</v>
      </c>
      <c r="BV26" s="40">
        <v>2306.2148294200001</v>
      </c>
      <c r="BW26" s="40">
        <v>9.4993884938599997</v>
      </c>
      <c r="BX26" s="40">
        <v>0</v>
      </c>
      <c r="BY26" s="40">
        <v>93.650763535600007</v>
      </c>
      <c r="BZ26" s="40">
        <v>25256.9370242</v>
      </c>
      <c r="CA26" s="40">
        <v>21404.2142976</v>
      </c>
      <c r="CB26" s="40">
        <v>3852.7227265699998</v>
      </c>
      <c r="CC26" s="40">
        <v>0.72489070884100004</v>
      </c>
      <c r="CD26" s="40">
        <v>2.1374364267499999</v>
      </c>
      <c r="CE26" s="40">
        <v>270.320397593</v>
      </c>
      <c r="CF26" s="40">
        <v>39.015019607900001</v>
      </c>
      <c r="CG26" s="40">
        <v>7454.3574344799999</v>
      </c>
      <c r="CH26" s="40">
        <v>85.411223252100001</v>
      </c>
      <c r="CI26" s="40">
        <v>207.37545919999999</v>
      </c>
      <c r="CJ26" s="40">
        <v>10650.098784600001</v>
      </c>
      <c r="CK26" s="40">
        <v>254.72669582899999</v>
      </c>
      <c r="CL26" s="40">
        <v>6.1076769784599998</v>
      </c>
      <c r="CM26" s="40">
        <v>92.102924262399995</v>
      </c>
      <c r="CN26" s="40">
        <v>12.912842013500001</v>
      </c>
      <c r="CO26" s="40">
        <v>2881.3111601599999</v>
      </c>
      <c r="CP26" s="40">
        <v>675.79116816400006</v>
      </c>
      <c r="CQ26" s="40">
        <v>153.069547938</v>
      </c>
      <c r="CR26" s="40">
        <v>0</v>
      </c>
      <c r="CS26" s="40">
        <v>804.64102396099997</v>
      </c>
      <c r="CT26" s="40">
        <v>2442.95454363</v>
      </c>
      <c r="CU26" s="40">
        <v>506.30727175300001</v>
      </c>
      <c r="CV26" s="40">
        <v>14011.892604299999</v>
      </c>
      <c r="CW26" s="40">
        <v>50987.407499499997</v>
      </c>
      <c r="CX26" s="40">
        <v>317.914057012</v>
      </c>
      <c r="CY26" s="40">
        <v>1973.9867223900001</v>
      </c>
      <c r="DA26" s="55">
        <f t="shared" si="0"/>
        <v>8.5705209934948149E-5</v>
      </c>
      <c r="DB26" s="55">
        <f t="shared" si="1"/>
        <v>8.5748599135983345E-5</v>
      </c>
      <c r="DC26" s="55">
        <f t="shared" si="2"/>
        <v>8.5498066563087589E-5</v>
      </c>
      <c r="DD26" s="55">
        <f t="shared" si="3"/>
        <v>9.3848023856042548E-5</v>
      </c>
      <c r="DE26" s="55">
        <f t="shared" si="4"/>
        <v>9.5306979110804124E-5</v>
      </c>
      <c r="DF26" s="55">
        <f t="shared" si="5"/>
        <v>8.5858619425017752E-5</v>
      </c>
      <c r="DG26" s="55">
        <f t="shared" si="6"/>
        <v>8.5723070859741393E-5</v>
      </c>
      <c r="DH26" s="55">
        <f t="shared" si="7"/>
        <v>8.5604044580754834E-5</v>
      </c>
      <c r="DI26" s="55">
        <f t="shared" si="8"/>
        <v>8.5712839969607468E-5</v>
      </c>
      <c r="DJ26" s="55">
        <f t="shared" si="9"/>
        <v>8.5897235217002771E-5</v>
      </c>
      <c r="DK26" s="55">
        <f t="shared" si="10"/>
        <v>8.5768681634263826E-5</v>
      </c>
      <c r="DL26" s="55">
        <f t="shared" si="11"/>
        <v>8.5884466365303925E-5</v>
      </c>
      <c r="DM26" s="55">
        <f t="shared" si="12"/>
        <v>8.5934498777178353E-5</v>
      </c>
      <c r="DN26" s="55">
        <f t="shared" si="13"/>
        <v>8.6532072627882825E-5</v>
      </c>
      <c r="DO26" s="55">
        <f t="shared" si="14"/>
        <v>8.5216235946021231E-5</v>
      </c>
      <c r="DP26" s="55">
        <f t="shared" si="15"/>
        <v>8.5810661092377205E-5</v>
      </c>
      <c r="DQ26" s="55">
        <f t="shared" si="16"/>
        <v>8.605760753877388E-5</v>
      </c>
      <c r="DR26" s="55">
        <f t="shared" si="17"/>
        <v>8.5596680543686331E-5</v>
      </c>
      <c r="DS26" s="55">
        <f t="shared" si="18"/>
        <v>8.5835092596179131E-5</v>
      </c>
      <c r="DT26" s="55">
        <f t="shared" si="19"/>
        <v>8.8764584676549112E-5</v>
      </c>
      <c r="DU26" s="55">
        <f t="shared" si="20"/>
        <v>8.5760415633128181E-5</v>
      </c>
      <c r="DV26" s="55">
        <f t="shared" si="21"/>
        <v>8.6300317466513239E-5</v>
      </c>
      <c r="DW26" s="55">
        <f t="shared" si="22"/>
        <v>8.4935885387023109E-5</v>
      </c>
      <c r="DX26" s="55">
        <f t="shared" si="23"/>
        <v>8.683620828715317E-5</v>
      </c>
      <c r="DY26" s="55">
        <f t="shared" si="24"/>
        <v>8.5873841540821155E-5</v>
      </c>
      <c r="DZ26" s="55">
        <f t="shared" si="25"/>
        <v>8.5608179695806843E-5</v>
      </c>
      <c r="EA26" s="55">
        <f t="shared" si="26"/>
        <v>8.5345080103477959E-5</v>
      </c>
    </row>
    <row r="27" spans="1:131" x14ac:dyDescent="0.3">
      <c r="A27" s="29" t="s">
        <v>26</v>
      </c>
      <c r="B27" s="27">
        <v>68521.173928999997</v>
      </c>
      <c r="C27" s="27">
        <v>1151.3082932</v>
      </c>
      <c r="D27" s="27">
        <v>2309.4877542999998</v>
      </c>
      <c r="E27" s="27">
        <v>8198.1097893000006</v>
      </c>
      <c r="F27" s="27">
        <v>6947.5505796999996</v>
      </c>
      <c r="G27" s="27">
        <v>935.24686446999999</v>
      </c>
      <c r="H27" s="27">
        <v>16550.058667000001</v>
      </c>
      <c r="I27" s="29">
        <v>1069.1837760000001</v>
      </c>
      <c r="J27" s="29">
        <v>326.77467395999997</v>
      </c>
      <c r="K27" s="29">
        <v>286.64445096999998</v>
      </c>
      <c r="L27" s="29">
        <v>172.94214962999999</v>
      </c>
      <c r="M27" s="29">
        <v>2135.5011187</v>
      </c>
      <c r="N27" s="29">
        <v>218.80526223999999</v>
      </c>
      <c r="O27" s="29">
        <v>137.58933318000001</v>
      </c>
      <c r="P27" s="29">
        <v>9.2045603254999993</v>
      </c>
      <c r="Q27" s="29">
        <v>4.4758307157999999</v>
      </c>
      <c r="R27" s="29">
        <v>9.5194908385999994</v>
      </c>
      <c r="S27" s="29">
        <v>2.9584382470000001</v>
      </c>
      <c r="T27" s="29">
        <v>18.831890975</v>
      </c>
      <c r="U27" s="29">
        <v>2403.0359469999999</v>
      </c>
      <c r="V27" s="29">
        <v>310.53148729999998</v>
      </c>
      <c r="W27" s="29">
        <v>205.42852239999999</v>
      </c>
      <c r="X27" s="29">
        <v>44.907630728999997</v>
      </c>
      <c r="Y27" s="29">
        <v>0.2548074226</v>
      </c>
      <c r="Z27" s="29">
        <v>30.575407646999999</v>
      </c>
      <c r="AA27" s="29">
        <v>61.232513367000003</v>
      </c>
      <c r="AB27" s="29">
        <v>65.928224241999999</v>
      </c>
      <c r="AC27" s="27"/>
      <c r="AD27" s="40" t="s">
        <v>26</v>
      </c>
      <c r="AE27" s="40">
        <v>218.307226026</v>
      </c>
      <c r="AF27" s="40">
        <v>205.50852838200001</v>
      </c>
      <c r="AG27" s="40">
        <v>326.901884559</v>
      </c>
      <c r="AH27" s="40">
        <v>44.925099413700003</v>
      </c>
      <c r="AI27" s="40">
        <v>1069.59983569</v>
      </c>
      <c r="AJ27" s="40">
        <v>1069.59983569</v>
      </c>
      <c r="AK27" s="40">
        <v>660.68412497500003</v>
      </c>
      <c r="AL27" s="40">
        <v>286.75605131399999</v>
      </c>
      <c r="AM27" s="40">
        <v>173.00954144900001</v>
      </c>
      <c r="AN27" s="40">
        <v>0.25490632482499997</v>
      </c>
      <c r="AO27" s="40">
        <v>1874.7636794699999</v>
      </c>
      <c r="AP27" s="40">
        <v>68547.838790199996</v>
      </c>
      <c r="AQ27" s="40">
        <v>521.44963585699998</v>
      </c>
      <c r="AR27" s="40">
        <v>259.08316928800002</v>
      </c>
      <c r="AS27" s="40">
        <v>116.250953822</v>
      </c>
      <c r="AT27" s="40">
        <v>90.453261192100001</v>
      </c>
      <c r="AU27" s="40">
        <v>2136.3322319600002</v>
      </c>
      <c r="AV27" s="40">
        <v>2136.3322319600002</v>
      </c>
      <c r="AW27" s="40">
        <v>30.587296499400001</v>
      </c>
      <c r="AX27" s="40">
        <v>5078115.6804499999</v>
      </c>
      <c r="AY27" s="40">
        <v>0</v>
      </c>
      <c r="AZ27" s="40">
        <v>206.80902247200001</v>
      </c>
      <c r="BA27" s="40">
        <v>36.357369244399997</v>
      </c>
      <c r="BB27" s="40">
        <v>179.69062184500001</v>
      </c>
      <c r="BC27" s="40">
        <v>2403.9784958300002</v>
      </c>
      <c r="BD27" s="40">
        <v>61.2563229386</v>
      </c>
      <c r="BE27" s="40">
        <v>310.65231925099999</v>
      </c>
      <c r="BF27" s="40">
        <v>1151.75628506</v>
      </c>
      <c r="BG27" s="40">
        <v>0</v>
      </c>
      <c r="BH27" s="40">
        <v>2079.3476045500001</v>
      </c>
      <c r="BI27" s="40">
        <v>231.03863428099999</v>
      </c>
      <c r="BJ27" s="40">
        <v>2310.3862388399998</v>
      </c>
      <c r="BK27" s="40">
        <v>86.713486452699996</v>
      </c>
      <c r="BL27" s="40">
        <v>880.16431603700005</v>
      </c>
      <c r="BM27" s="40">
        <v>9.2081370586299993</v>
      </c>
      <c r="BN27" s="40">
        <v>4.4775749686899999</v>
      </c>
      <c r="BO27" s="40">
        <v>9.5232020638500003</v>
      </c>
      <c r="BP27" s="40">
        <v>2.95958717753</v>
      </c>
      <c r="BQ27" s="40">
        <v>18.839262010700001</v>
      </c>
      <c r="BR27" s="40">
        <v>3.3530858979999998</v>
      </c>
      <c r="BS27" s="40">
        <v>5316.2078861700002</v>
      </c>
      <c r="BT27" s="40">
        <v>8.3223270667500007</v>
      </c>
      <c r="BU27" s="40">
        <v>57.966302884299999</v>
      </c>
      <c r="BV27" s="40">
        <v>744.43611803399995</v>
      </c>
      <c r="BW27" s="40">
        <v>3.0812320686299999</v>
      </c>
      <c r="BX27" s="40">
        <v>0</v>
      </c>
      <c r="BY27" s="40">
        <v>39.0431212919</v>
      </c>
      <c r="BZ27" s="40">
        <v>8201.3797087999992</v>
      </c>
      <c r="CA27" s="40">
        <v>6950.3338592199998</v>
      </c>
      <c r="CB27" s="40">
        <v>1251.0458495800001</v>
      </c>
      <c r="CC27" s="40">
        <v>0.33202603998399999</v>
      </c>
      <c r="CD27" s="40">
        <v>0.66513180869900002</v>
      </c>
      <c r="CE27" s="40">
        <v>88.1470702907</v>
      </c>
      <c r="CF27" s="40">
        <v>14.0179891879</v>
      </c>
      <c r="CG27" s="40">
        <v>2411.9110813399998</v>
      </c>
      <c r="CH27" s="40">
        <v>29.3907991172</v>
      </c>
      <c r="CI27" s="40">
        <v>64.452414107600006</v>
      </c>
      <c r="CJ27" s="40">
        <v>3445.93059206</v>
      </c>
      <c r="CK27" s="40">
        <v>99.700454354900003</v>
      </c>
      <c r="CL27" s="40">
        <v>2.51217913266</v>
      </c>
      <c r="CM27" s="40">
        <v>32.769726339599998</v>
      </c>
      <c r="CN27" s="40">
        <v>4.00266254865</v>
      </c>
      <c r="CO27" s="40">
        <v>935.61071694300006</v>
      </c>
      <c r="CP27" s="40">
        <v>204.68153748700001</v>
      </c>
      <c r="CQ27" s="40">
        <v>65.953897156599993</v>
      </c>
      <c r="CR27" s="40">
        <v>0</v>
      </c>
      <c r="CS27" s="40">
        <v>245.17707335599999</v>
      </c>
      <c r="CT27" s="40">
        <v>770.70811042499997</v>
      </c>
      <c r="CU27" s="40">
        <v>218.89045928100001</v>
      </c>
      <c r="CV27" s="40">
        <v>4582.6382685899998</v>
      </c>
      <c r="CW27" s="40">
        <v>16556.498877999999</v>
      </c>
      <c r="CX27" s="40">
        <v>137.642910769</v>
      </c>
      <c r="CY27" s="40">
        <v>625.60380777</v>
      </c>
      <c r="DA27" s="55">
        <f t="shared" si="0"/>
        <v>3.8914775785406841E-4</v>
      </c>
      <c r="DB27" s="55">
        <f t="shared" si="1"/>
        <v>3.891154633784774E-4</v>
      </c>
      <c r="DC27" s="55">
        <f t="shared" si="2"/>
        <v>3.8904061661602327E-4</v>
      </c>
      <c r="DD27" s="55">
        <f t="shared" si="3"/>
        <v>3.9886261394870317E-4</v>
      </c>
      <c r="DE27" s="55">
        <f t="shared" si="4"/>
        <v>4.0061306327623199E-4</v>
      </c>
      <c r="DF27" s="55">
        <f t="shared" si="5"/>
        <v>3.8904431206648193E-4</v>
      </c>
      <c r="DG27" s="55">
        <f t="shared" si="6"/>
        <v>3.8913523689428509E-4</v>
      </c>
      <c r="DH27" s="55">
        <f t="shared" si="7"/>
        <v>3.8913767617802276E-4</v>
      </c>
      <c r="DI27" s="55">
        <f t="shared" si="8"/>
        <v>3.8929148779624952E-4</v>
      </c>
      <c r="DJ27" s="55">
        <f t="shared" si="9"/>
        <v>3.8933369762559949E-4</v>
      </c>
      <c r="DK27" s="55">
        <f t="shared" si="10"/>
        <v>3.8967839329049183E-4</v>
      </c>
      <c r="DL27" s="55">
        <f t="shared" si="11"/>
        <v>3.8918886659544861E-4</v>
      </c>
      <c r="DM27" s="55">
        <f t="shared" si="12"/>
        <v>3.8937382093930258E-4</v>
      </c>
      <c r="DN27" s="55">
        <f t="shared" si="13"/>
        <v>3.8940219973224985E-4</v>
      </c>
      <c r="DO27" s="55">
        <f t="shared" si="14"/>
        <v>3.885827245969811E-4</v>
      </c>
      <c r="DP27" s="55">
        <f t="shared" si="15"/>
        <v>3.8970483933690417E-4</v>
      </c>
      <c r="DQ27" s="55">
        <f t="shared" si="16"/>
        <v>3.8985543585508525E-4</v>
      </c>
      <c r="DR27" s="55">
        <f t="shared" si="17"/>
        <v>3.8835711077117834E-4</v>
      </c>
      <c r="DS27" s="55">
        <f t="shared" si="18"/>
        <v>3.9141240302344654E-4</v>
      </c>
      <c r="DT27" s="55">
        <f t="shared" si="19"/>
        <v>3.9223251369876631E-4</v>
      </c>
      <c r="DU27" s="55">
        <f t="shared" si="20"/>
        <v>3.8911336190290989E-4</v>
      </c>
      <c r="DV27" s="55">
        <f t="shared" si="21"/>
        <v>3.8945897612130799E-4</v>
      </c>
      <c r="DW27" s="55">
        <f t="shared" si="22"/>
        <v>3.8899145682885723E-4</v>
      </c>
      <c r="DX27" s="55">
        <f t="shared" si="23"/>
        <v>3.881449919739305E-4</v>
      </c>
      <c r="DY27" s="55">
        <f t="shared" si="24"/>
        <v>3.8883708558399378E-4</v>
      </c>
      <c r="DZ27" s="55">
        <f t="shared" si="25"/>
        <v>3.8883871150762205E-4</v>
      </c>
      <c r="EA27" s="55">
        <f t="shared" si="26"/>
        <v>3.8940703917274641E-4</v>
      </c>
    </row>
    <row r="28" spans="1:131" x14ac:dyDescent="0.3">
      <c r="A28" s="29" t="s">
        <v>27</v>
      </c>
      <c r="B28" s="27">
        <v>43926.442341000002</v>
      </c>
      <c r="C28" s="27">
        <v>738.06122355000002</v>
      </c>
      <c r="D28" s="27">
        <v>1480.5271875999999</v>
      </c>
      <c r="E28" s="27">
        <v>5255.5110937999998</v>
      </c>
      <c r="F28" s="27">
        <v>4453.8234911999998</v>
      </c>
      <c r="G28" s="27">
        <v>599.55362147999995</v>
      </c>
      <c r="H28" s="27">
        <v>10609.643409</v>
      </c>
      <c r="I28" s="29">
        <v>685.41502944000001</v>
      </c>
      <c r="J28" s="29">
        <v>209.48341307000001</v>
      </c>
      <c r="K28" s="29">
        <v>183.75738161000001</v>
      </c>
      <c r="L28" s="29">
        <v>110.86695367999999</v>
      </c>
      <c r="M28" s="29">
        <v>1368.9924669</v>
      </c>
      <c r="N28" s="29">
        <v>140.26813361999999</v>
      </c>
      <c r="O28" s="29">
        <v>88.203542081999998</v>
      </c>
      <c r="P28" s="29">
        <v>5.9007104501000001</v>
      </c>
      <c r="Q28" s="29">
        <v>2.8692930795999998</v>
      </c>
      <c r="R28" s="29">
        <v>6.1026009519000004</v>
      </c>
      <c r="S28" s="29">
        <v>1.8965476447</v>
      </c>
      <c r="T28" s="29">
        <v>12.072443609</v>
      </c>
      <c r="U28" s="29">
        <v>1540.4993863</v>
      </c>
      <c r="V28" s="29">
        <v>199.07049455999999</v>
      </c>
      <c r="W28" s="29">
        <v>131.69278864</v>
      </c>
      <c r="X28" s="29">
        <v>28.788656291999999</v>
      </c>
      <c r="Y28" s="29">
        <v>0.16334781640000001</v>
      </c>
      <c r="Z28" s="29">
        <v>19.600787396000001</v>
      </c>
      <c r="AA28" s="29">
        <v>39.253948569999999</v>
      </c>
      <c r="AB28" s="29">
        <v>42.264197095</v>
      </c>
      <c r="AC28" s="27"/>
      <c r="AD28" s="40" t="s">
        <v>27</v>
      </c>
      <c r="AE28" s="40">
        <v>139.86760056</v>
      </c>
      <c r="AF28" s="40">
        <v>131.678363921</v>
      </c>
      <c r="AG28" s="40">
        <v>209.460758446</v>
      </c>
      <c r="AH28" s="40">
        <v>28.7854817839</v>
      </c>
      <c r="AI28" s="40">
        <v>685.33991013699995</v>
      </c>
      <c r="AJ28" s="40">
        <v>685.33991013699995</v>
      </c>
      <c r="AK28" s="40">
        <v>423.32155297000003</v>
      </c>
      <c r="AL28" s="40">
        <v>183.73709274500001</v>
      </c>
      <c r="AM28" s="40">
        <v>110.854985533</v>
      </c>
      <c r="AN28" s="40">
        <v>0.16332995587499999</v>
      </c>
      <c r="AO28" s="40">
        <v>1200.4663399799999</v>
      </c>
      <c r="AP28" s="40">
        <v>43921.620684900001</v>
      </c>
      <c r="AQ28" s="40">
        <v>334.100173391</v>
      </c>
      <c r="AR28" s="40">
        <v>165.83708831999999</v>
      </c>
      <c r="AS28" s="40">
        <v>74.513160599399995</v>
      </c>
      <c r="AT28" s="40">
        <v>57.9515565584</v>
      </c>
      <c r="AU28" s="40">
        <v>1368.84231077</v>
      </c>
      <c r="AV28" s="40">
        <v>1368.84231077</v>
      </c>
      <c r="AW28" s="40">
        <v>19.5986250795</v>
      </c>
      <c r="AX28" s="40">
        <v>2788954.10433</v>
      </c>
      <c r="AY28" s="40">
        <v>0</v>
      </c>
      <c r="AZ28" s="40">
        <v>132.49561391500001</v>
      </c>
      <c r="BA28" s="40">
        <v>23.293032585599999</v>
      </c>
      <c r="BB28" s="40">
        <v>115.12338055399999</v>
      </c>
      <c r="BC28" s="40">
        <v>1540.33506642</v>
      </c>
      <c r="BD28" s="40">
        <v>39.249593404899997</v>
      </c>
      <c r="BE28" s="40">
        <v>199.04897117900001</v>
      </c>
      <c r="BF28" s="40">
        <v>737.98014179799998</v>
      </c>
      <c r="BG28" s="40">
        <v>0</v>
      </c>
      <c r="BH28" s="40">
        <v>1332.3282675400001</v>
      </c>
      <c r="BI28" s="40">
        <v>148.03649678799999</v>
      </c>
      <c r="BJ28" s="40">
        <v>1480.3647643300001</v>
      </c>
      <c r="BK28" s="40">
        <v>55.554434453900001</v>
      </c>
      <c r="BL28" s="40">
        <v>564.14021312399996</v>
      </c>
      <c r="BM28" s="40">
        <v>5.9000529476599999</v>
      </c>
      <c r="BN28" s="40">
        <v>2.86897539357</v>
      </c>
      <c r="BO28" s="40">
        <v>6.1019172855299999</v>
      </c>
      <c r="BP28" s="40">
        <v>1.89633830459</v>
      </c>
      <c r="BQ28" s="40">
        <v>12.0711285776</v>
      </c>
      <c r="BR28" s="40">
        <v>2.1456041467600002</v>
      </c>
      <c r="BS28" s="40">
        <v>3405.5110343299998</v>
      </c>
      <c r="BT28" s="40">
        <v>5.2715014407699998</v>
      </c>
      <c r="BU28" s="40">
        <v>36.381549128800003</v>
      </c>
      <c r="BV28" s="40">
        <v>477.272922902</v>
      </c>
      <c r="BW28" s="40">
        <v>1.9744898821600001</v>
      </c>
      <c r="BX28" s="40">
        <v>0</v>
      </c>
      <c r="BY28" s="40">
        <v>24.471559853999999</v>
      </c>
      <c r="BZ28" s="40">
        <v>5254.9845374799997</v>
      </c>
      <c r="CA28" s="40">
        <v>4453.3849134399998</v>
      </c>
      <c r="CB28" s="40">
        <v>801.59962403999998</v>
      </c>
      <c r="CC28" s="40">
        <v>0.20664187197299999</v>
      </c>
      <c r="CD28" s="40">
        <v>0.42800629066099999</v>
      </c>
      <c r="CE28" s="40">
        <v>56.456398521700002</v>
      </c>
      <c r="CF28" s="40">
        <v>8.8967631406700001</v>
      </c>
      <c r="CG28" s="40">
        <v>1545.96396974</v>
      </c>
      <c r="CH28" s="40">
        <v>18.727402369699998</v>
      </c>
      <c r="CI28" s="40">
        <v>41.479731341200001</v>
      </c>
      <c r="CJ28" s="40">
        <v>2208.7391122399999</v>
      </c>
      <c r="CK28" s="40">
        <v>63.727401455900001</v>
      </c>
      <c r="CL28" s="40">
        <v>1.57626923459</v>
      </c>
      <c r="CM28" s="40">
        <v>20.816288571499999</v>
      </c>
      <c r="CN28" s="40">
        <v>2.57670276104</v>
      </c>
      <c r="CO28" s="40">
        <v>599.48820845800003</v>
      </c>
      <c r="CP28" s="40">
        <v>131.13342930100001</v>
      </c>
      <c r="CQ28" s="40">
        <v>42.259523575800003</v>
      </c>
      <c r="CR28" s="40">
        <v>0</v>
      </c>
      <c r="CS28" s="40">
        <v>157.07790836500001</v>
      </c>
      <c r="CT28" s="40">
        <v>493.71825974000001</v>
      </c>
      <c r="CU28" s="40">
        <v>140.252321862</v>
      </c>
      <c r="CV28" s="40">
        <v>2936.0888871400002</v>
      </c>
      <c r="CW28" s="40">
        <v>10608.478863300001</v>
      </c>
      <c r="CX28" s="40">
        <v>88.194012509299995</v>
      </c>
      <c r="CY28" s="40">
        <v>400.76342411500002</v>
      </c>
      <c r="DA28" s="55">
        <f t="shared" si="0"/>
        <v>-1.0976659713460123E-4</v>
      </c>
      <c r="DB28" s="55">
        <f t="shared" si="1"/>
        <v>-1.0985775896754266E-4</v>
      </c>
      <c r="DC28" s="55">
        <f t="shared" si="2"/>
        <v>-1.0970637443217656E-4</v>
      </c>
      <c r="DD28" s="55">
        <f t="shared" si="3"/>
        <v>-1.0019126790945987E-4</v>
      </c>
      <c r="DE28" s="55">
        <f t="shared" si="4"/>
        <v>-9.8472191560038043E-5</v>
      </c>
      <c r="DF28" s="55">
        <f t="shared" si="5"/>
        <v>-1.0910287196405187E-4</v>
      </c>
      <c r="DG28" s="55">
        <f t="shared" si="6"/>
        <v>-1.0976294443709966E-4</v>
      </c>
      <c r="DH28" s="55">
        <f t="shared" si="7"/>
        <v>-1.0959681327886724E-4</v>
      </c>
      <c r="DI28" s="55">
        <f t="shared" si="8"/>
        <v>-1.0814519234724169E-4</v>
      </c>
      <c r="DJ28" s="55">
        <f t="shared" si="9"/>
        <v>-1.1041115639674309E-4</v>
      </c>
      <c r="DK28" s="55">
        <f t="shared" si="10"/>
        <v>-1.0795053532844921E-4</v>
      </c>
      <c r="DL28" s="55">
        <f t="shared" si="11"/>
        <v>-1.0968367878600042E-4</v>
      </c>
      <c r="DM28" s="55">
        <f t="shared" si="12"/>
        <v>-1.1272523268057091E-4</v>
      </c>
      <c r="DN28" s="55">
        <f t="shared" si="13"/>
        <v>-1.0804070307226668E-4</v>
      </c>
      <c r="DO28" s="55">
        <f t="shared" si="14"/>
        <v>-1.1142767393187996E-4</v>
      </c>
      <c r="DP28" s="55">
        <f t="shared" si="15"/>
        <v>-1.1071926819135094E-4</v>
      </c>
      <c r="DQ28" s="55">
        <f t="shared" si="16"/>
        <v>-1.1202868668442877E-4</v>
      </c>
      <c r="DR28" s="55">
        <f t="shared" si="17"/>
        <v>-1.1037956815115013E-4</v>
      </c>
      <c r="DS28" s="55">
        <f t="shared" si="18"/>
        <v>-1.0892835308175899E-4</v>
      </c>
      <c r="DT28" s="55">
        <f t="shared" si="19"/>
        <v>-1.0666663126342438E-4</v>
      </c>
      <c r="DU28" s="55">
        <f t="shared" si="20"/>
        <v>-1.0811939281887416E-4</v>
      </c>
      <c r="DV28" s="55">
        <f t="shared" si="21"/>
        <v>-1.0953309705846028E-4</v>
      </c>
      <c r="DW28" s="55">
        <f t="shared" si="22"/>
        <v>-1.1026940847118069E-4</v>
      </c>
      <c r="DX28" s="55">
        <f t="shared" si="23"/>
        <v>-1.0934045764216354E-4</v>
      </c>
      <c r="DY28" s="55">
        <f t="shared" si="24"/>
        <v>-1.1031783858044442E-4</v>
      </c>
      <c r="DZ28" s="55">
        <f t="shared" si="25"/>
        <v>-1.1094845891070461E-4</v>
      </c>
      <c r="EA28" s="55">
        <f t="shared" si="26"/>
        <v>-1.1057868175023343E-4</v>
      </c>
    </row>
    <row r="29" spans="1:131" x14ac:dyDescent="0.3">
      <c r="A29" s="29" t="s">
        <v>28</v>
      </c>
      <c r="B29" s="27">
        <v>36736.068951000001</v>
      </c>
      <c r="C29" s="27">
        <v>617.24742700000002</v>
      </c>
      <c r="D29" s="27">
        <v>1238.1795979999999</v>
      </c>
      <c r="E29" s="27">
        <v>4395.2308350000003</v>
      </c>
      <c r="F29" s="27">
        <v>3724.7715589999998</v>
      </c>
      <c r="G29" s="27">
        <v>501.41105099999999</v>
      </c>
      <c r="H29" s="27">
        <v>8872.9374299999999</v>
      </c>
      <c r="I29" s="29">
        <v>429.27319974</v>
      </c>
      <c r="J29" s="29">
        <v>131.13836265</v>
      </c>
      <c r="K29" s="29">
        <v>115.25832143</v>
      </c>
      <c r="L29" s="29">
        <v>69.667256425999994</v>
      </c>
      <c r="M29" s="29">
        <v>643.39757338000004</v>
      </c>
      <c r="N29" s="29">
        <v>88.108581005999994</v>
      </c>
      <c r="O29" s="8">
        <v>55.323992077</v>
      </c>
      <c r="P29" s="29">
        <v>4.9348110929000004</v>
      </c>
      <c r="Q29" s="29">
        <v>2.3996127322</v>
      </c>
      <c r="R29" s="29">
        <v>5.1036540044000001</v>
      </c>
      <c r="S29" s="29">
        <v>1.5860979739000001</v>
      </c>
      <c r="T29" s="29">
        <v>10.096280711</v>
      </c>
      <c r="U29" s="29">
        <v>590.12258201999998</v>
      </c>
      <c r="V29" s="29">
        <v>124.47899071000001</v>
      </c>
      <c r="W29" s="29">
        <v>82.473733718000005</v>
      </c>
      <c r="X29" s="29">
        <v>17.929071414999999</v>
      </c>
      <c r="Y29" s="29">
        <v>0.13660907729999999</v>
      </c>
      <c r="Z29" s="29">
        <v>12.294221501000001</v>
      </c>
      <c r="AA29" s="29">
        <v>32.828388978</v>
      </c>
      <c r="AB29" s="29">
        <v>26.637478549000001</v>
      </c>
      <c r="AC29" s="27"/>
      <c r="AD29" s="40" t="s">
        <v>28</v>
      </c>
      <c r="AE29" s="40">
        <v>124.909782881</v>
      </c>
      <c r="AF29" s="40">
        <v>82.470461315500003</v>
      </c>
      <c r="AG29" s="40">
        <v>131.13321112599999</v>
      </c>
      <c r="AH29" s="40">
        <v>17.9283678786</v>
      </c>
      <c r="AI29" s="40">
        <v>429.25622625900002</v>
      </c>
      <c r="AJ29" s="40">
        <v>429.25622625900002</v>
      </c>
      <c r="AK29" s="40">
        <v>353.12225147200002</v>
      </c>
      <c r="AL29" s="40">
        <v>115.25371336000001</v>
      </c>
      <c r="AM29" s="40">
        <v>69.664486575500007</v>
      </c>
      <c r="AN29" s="40">
        <v>0.136604051882</v>
      </c>
      <c r="AO29" s="40">
        <v>912.62021882099998</v>
      </c>
      <c r="AP29" s="40">
        <v>36734.6182997</v>
      </c>
      <c r="AQ29" s="40">
        <v>300.18474887500003</v>
      </c>
      <c r="AR29" s="40">
        <v>120.88060531000001</v>
      </c>
      <c r="AS29" s="40">
        <v>85.749709584000001</v>
      </c>
      <c r="AT29" s="40">
        <v>51.854779372000003</v>
      </c>
      <c r="AU29" s="40">
        <v>643.37220700700004</v>
      </c>
      <c r="AV29" s="40">
        <v>643.37220700700004</v>
      </c>
      <c r="AW29" s="40">
        <v>12.2937293499</v>
      </c>
      <c r="AX29" s="40">
        <v>4327048.7257899996</v>
      </c>
      <c r="AY29" s="40">
        <v>0</v>
      </c>
      <c r="AZ29" s="40">
        <v>118.830582609</v>
      </c>
      <c r="BA29" s="40">
        <v>20.8599623472</v>
      </c>
      <c r="BB29" s="40">
        <v>103.061169897</v>
      </c>
      <c r="BC29" s="40">
        <v>590.10100956099996</v>
      </c>
      <c r="BD29" s="40">
        <v>32.827091615800001</v>
      </c>
      <c r="BE29" s="40">
        <v>124.474037006</v>
      </c>
      <c r="BF29" s="40">
        <v>617.22300759100006</v>
      </c>
      <c r="BG29" s="40">
        <v>0</v>
      </c>
      <c r="BH29" s="40">
        <v>1114.31754559</v>
      </c>
      <c r="BI29" s="40">
        <v>123.81306652400001</v>
      </c>
      <c r="BJ29" s="40">
        <v>1238.1306121099999</v>
      </c>
      <c r="BK29" s="40">
        <v>49.527985025200003</v>
      </c>
      <c r="BL29" s="40">
        <v>480.40452345599999</v>
      </c>
      <c r="BM29" s="40">
        <v>4.9346068400399998</v>
      </c>
      <c r="BN29" s="40">
        <v>2.3995213614800002</v>
      </c>
      <c r="BO29" s="40">
        <v>5.1034282859399998</v>
      </c>
      <c r="BP29" s="40">
        <v>1.58603066507</v>
      </c>
      <c r="BQ29" s="40">
        <v>10.095878427000001</v>
      </c>
      <c r="BR29" s="40">
        <v>2.228462876</v>
      </c>
      <c r="BS29" s="40">
        <v>2910.0045277899999</v>
      </c>
      <c r="BT29" s="40">
        <v>13.641019952900001</v>
      </c>
      <c r="BU29" s="40">
        <v>145.491333002</v>
      </c>
      <c r="BV29" s="40">
        <v>356.81023757399998</v>
      </c>
      <c r="BW29" s="40">
        <v>1.6190403045899999</v>
      </c>
      <c r="BX29" s="40">
        <v>0</v>
      </c>
      <c r="BY29" s="40">
        <v>102.99130958799999</v>
      </c>
      <c r="BZ29" s="40">
        <v>4395.2242296499999</v>
      </c>
      <c r="CA29" s="40">
        <v>3724.79142882</v>
      </c>
      <c r="CB29" s="40">
        <v>670.43280082900003</v>
      </c>
      <c r="CC29" s="40">
        <v>1.0966278552299999</v>
      </c>
      <c r="CD29" s="40">
        <v>8.1418981163000004E-2</v>
      </c>
      <c r="CE29" s="40">
        <v>50.748733483499997</v>
      </c>
      <c r="CF29" s="40">
        <v>20.337372219900001</v>
      </c>
      <c r="CG29" s="40">
        <v>1210.32283882</v>
      </c>
      <c r="CH29" s="40">
        <v>31.495557206899999</v>
      </c>
      <c r="CI29" s="40">
        <v>7.1048308365099997</v>
      </c>
      <c r="CJ29" s="40">
        <v>1729.3420029500001</v>
      </c>
      <c r="CK29" s="40">
        <v>44.326315519799998</v>
      </c>
      <c r="CL29" s="40">
        <v>6.3742273068399999</v>
      </c>
      <c r="CM29" s="40">
        <v>44.770994061899998</v>
      </c>
      <c r="CN29" s="40">
        <v>0.33542180276700001</v>
      </c>
      <c r="CO29" s="40">
        <v>501.39120868399999</v>
      </c>
      <c r="CP29" s="40">
        <v>117.597951099</v>
      </c>
      <c r="CQ29" s="40">
        <v>26.6364096137</v>
      </c>
      <c r="CR29" s="40">
        <v>0</v>
      </c>
      <c r="CS29" s="40">
        <v>140.019805736</v>
      </c>
      <c r="CT29" s="40">
        <v>425.11135751</v>
      </c>
      <c r="CU29" s="40">
        <v>88.105108506199997</v>
      </c>
      <c r="CV29" s="40">
        <v>2438.2831402900001</v>
      </c>
      <c r="CW29" s="40">
        <v>8872.5864444899998</v>
      </c>
      <c r="CX29" s="40">
        <v>55.321797170499998</v>
      </c>
      <c r="CY29" s="40">
        <v>343.503573496</v>
      </c>
      <c r="DA29" s="55">
        <f t="shared" si="0"/>
        <v>-3.9488473901124728E-5</v>
      </c>
      <c r="DB29" s="55">
        <f t="shared" si="1"/>
        <v>-3.9561783381821986E-5</v>
      </c>
      <c r="DC29" s="55">
        <f t="shared" si="2"/>
        <v>-3.9562830851974635E-5</v>
      </c>
      <c r="DD29" s="55">
        <f t="shared" si="3"/>
        <v>-1.5028448444226659E-6</v>
      </c>
      <c r="DE29" s="55">
        <f t="shared" si="4"/>
        <v>5.3345070121566722E-6</v>
      </c>
      <c r="DF29" s="55">
        <f t="shared" si="5"/>
        <v>-3.9572953089928512E-5</v>
      </c>
      <c r="DG29" s="55">
        <f t="shared" si="6"/>
        <v>-3.9556856201126225E-5</v>
      </c>
      <c r="DH29" s="55">
        <f t="shared" si="7"/>
        <v>-3.9540043520676203E-5</v>
      </c>
      <c r="DI29" s="55">
        <f t="shared" si="8"/>
        <v>-3.9283119721129457E-5</v>
      </c>
      <c r="DJ29" s="55">
        <f t="shared" si="9"/>
        <v>-3.9980367081674966E-5</v>
      </c>
      <c r="DK29" s="55">
        <f t="shared" si="10"/>
        <v>-3.9758283045488992E-5</v>
      </c>
      <c r="DL29" s="55">
        <f t="shared" si="11"/>
        <v>-3.9425658487859044E-5</v>
      </c>
      <c r="DM29" s="55">
        <f t="shared" si="12"/>
        <v>-3.941159601425018E-5</v>
      </c>
      <c r="DN29" s="55">
        <f t="shared" si="13"/>
        <v>-3.9673682566989438E-5</v>
      </c>
      <c r="DO29" s="55">
        <f t="shared" si="14"/>
        <v>-4.1390208491355848E-5</v>
      </c>
      <c r="DP29" s="55">
        <f t="shared" si="15"/>
        <v>-3.8077277543073608E-5</v>
      </c>
      <c r="DQ29" s="55">
        <f t="shared" si="16"/>
        <v>-4.4226834304540126E-5</v>
      </c>
      <c r="DR29" s="55">
        <f t="shared" si="17"/>
        <v>-4.2436741681570609E-5</v>
      </c>
      <c r="DS29" s="55">
        <f t="shared" si="18"/>
        <v>-3.984477170503594E-5</v>
      </c>
      <c r="DT29" s="55">
        <f t="shared" si="19"/>
        <v>-3.6555894753567046E-5</v>
      </c>
      <c r="DU29" s="55">
        <f t="shared" si="20"/>
        <v>-3.9795502612505354E-5</v>
      </c>
      <c r="DV29" s="55">
        <f t="shared" si="21"/>
        <v>-3.9678117534867373E-5</v>
      </c>
      <c r="DW29" s="55">
        <f t="shared" si="22"/>
        <v>-3.9239979791203765E-5</v>
      </c>
      <c r="DX29" s="55">
        <f t="shared" si="23"/>
        <v>-3.6786852669764497E-5</v>
      </c>
      <c r="DY29" s="55">
        <f t="shared" si="24"/>
        <v>-4.0031091026081289E-5</v>
      </c>
      <c r="DZ29" s="55">
        <f t="shared" si="25"/>
        <v>-3.9519520768089336E-5</v>
      </c>
      <c r="EA29" s="55">
        <f t="shared" si="26"/>
        <v>-4.0128997120908112E-5</v>
      </c>
    </row>
    <row r="30" spans="1:131" x14ac:dyDescent="0.3">
      <c r="A30" s="29" t="s">
        <v>29</v>
      </c>
      <c r="B30" s="27">
        <v>301.765851</v>
      </c>
      <c r="C30" s="27">
        <v>5.0702996999999996</v>
      </c>
      <c r="D30" s="27">
        <v>10.1708499</v>
      </c>
      <c r="E30" s="27">
        <v>36.104283600000002</v>
      </c>
      <c r="F30" s="27">
        <v>30.596833799999999</v>
      </c>
      <c r="G30" s="27">
        <v>4.1188006499999998</v>
      </c>
      <c r="H30" s="27">
        <v>72.886088999999998</v>
      </c>
      <c r="I30" s="29">
        <v>3.0492770940999998</v>
      </c>
      <c r="J30" s="29">
        <v>1.323055613</v>
      </c>
      <c r="K30" s="29">
        <v>1.4920723793999999</v>
      </c>
      <c r="L30" s="29">
        <v>0.87354050930000005</v>
      </c>
      <c r="M30" s="29">
        <v>7.4052062081000001</v>
      </c>
      <c r="N30" s="29">
        <v>0.88363253259999996</v>
      </c>
      <c r="O30" s="29">
        <v>0.31406948470000001</v>
      </c>
      <c r="P30" s="29">
        <v>4.0536686199999998E-2</v>
      </c>
      <c r="Q30" s="29">
        <v>1.97114618E-2</v>
      </c>
      <c r="R30" s="29">
        <v>4.1923632600000003E-2</v>
      </c>
      <c r="S30" s="29">
        <v>1.3028898400000001E-2</v>
      </c>
      <c r="T30" s="29">
        <v>8.2935243199999995E-2</v>
      </c>
      <c r="U30" s="29">
        <v>4.5089070552999999</v>
      </c>
      <c r="V30" s="29">
        <v>0.92537615529999995</v>
      </c>
      <c r="W30" s="29">
        <v>0.43701267719999998</v>
      </c>
      <c r="X30" s="29">
        <v>0.13443994340000001</v>
      </c>
      <c r="Y30" s="29">
        <v>1.1221664000000001E-3</v>
      </c>
      <c r="Z30" s="29">
        <v>6.7418126800000006E-2</v>
      </c>
      <c r="AA30" s="29">
        <v>0.26966668259999999</v>
      </c>
      <c r="AB30" s="29">
        <v>0.18975271490000001</v>
      </c>
      <c r="AC30" s="27"/>
      <c r="AD30" s="40" t="s">
        <v>29</v>
      </c>
      <c r="AE30" s="40">
        <v>1.57566466642</v>
      </c>
      <c r="AF30" s="40">
        <v>0.43701051340300001</v>
      </c>
      <c r="AG30" s="40">
        <v>1.32304997483</v>
      </c>
      <c r="AH30" s="40">
        <v>0.13444014607999999</v>
      </c>
      <c r="AI30" s="40">
        <v>3.0492876794899999</v>
      </c>
      <c r="AJ30" s="40">
        <v>3.0492876794899999</v>
      </c>
      <c r="AK30" s="40">
        <v>2.7523019352400002</v>
      </c>
      <c r="AL30" s="40">
        <v>1.49207508292</v>
      </c>
      <c r="AM30" s="40">
        <v>0.87353709992899997</v>
      </c>
      <c r="AN30" s="40">
        <v>1.1221829512899999E-3</v>
      </c>
      <c r="AO30" s="40">
        <v>6.7030150162400002</v>
      </c>
      <c r="AP30" s="40">
        <v>301.76577575099998</v>
      </c>
      <c r="AQ30" s="40">
        <v>3.0043401686500002</v>
      </c>
      <c r="AR30" s="40">
        <v>0.929219828222</v>
      </c>
      <c r="AS30" s="40">
        <v>0.89658388941599998</v>
      </c>
      <c r="AT30" s="40">
        <v>3.9695931878600002E-2</v>
      </c>
      <c r="AU30" s="40">
        <v>7.4052104100599996</v>
      </c>
      <c r="AV30" s="40">
        <v>7.4052104100599996</v>
      </c>
      <c r="AW30" s="40">
        <v>6.7418429031899998E-2</v>
      </c>
      <c r="AX30" s="40">
        <v>10728.7614493</v>
      </c>
      <c r="AY30" s="40">
        <v>0</v>
      </c>
      <c r="AZ30" s="40">
        <v>1.28450937192</v>
      </c>
      <c r="BA30" s="40">
        <v>0.33634810529999998</v>
      </c>
      <c r="BB30" s="40">
        <v>0.65978801574900003</v>
      </c>
      <c r="BC30" s="40">
        <v>4.5089194202599998</v>
      </c>
      <c r="BD30" s="40">
        <v>0.26966936776400002</v>
      </c>
      <c r="BE30" s="40">
        <v>0.92537905682900001</v>
      </c>
      <c r="BF30" s="40">
        <v>5.0702976774300001</v>
      </c>
      <c r="BG30" s="40">
        <v>0</v>
      </c>
      <c r="BH30" s="40">
        <v>9.1537525278699992</v>
      </c>
      <c r="BI30" s="40">
        <v>1.0170859276599999</v>
      </c>
      <c r="BJ30" s="40">
        <v>10.1708384555</v>
      </c>
      <c r="BK30" s="40">
        <v>0.40040114228000001</v>
      </c>
      <c r="BL30" s="40">
        <v>3.5922296780199998</v>
      </c>
      <c r="BM30" s="40">
        <v>4.0537078407099997E-2</v>
      </c>
      <c r="BN30" s="40">
        <v>1.9711696312399999E-2</v>
      </c>
      <c r="BO30" s="40">
        <v>4.1923596791499998E-2</v>
      </c>
      <c r="BP30" s="40">
        <v>1.30289776716E-2</v>
      </c>
      <c r="BQ30" s="40">
        <v>8.2934331216200002E-2</v>
      </c>
      <c r="BR30" s="40">
        <v>1.5284492891700001E-2</v>
      </c>
      <c r="BS30" s="40">
        <v>22.160987667499999</v>
      </c>
      <c r="BT30" s="40">
        <v>4.777202338E-2</v>
      </c>
      <c r="BU30" s="40">
        <v>0.39396348649899998</v>
      </c>
      <c r="BV30" s="40">
        <v>3.2261032487299999</v>
      </c>
      <c r="BW30" s="40">
        <v>1.3525306138199999E-2</v>
      </c>
      <c r="BX30" s="40">
        <v>0</v>
      </c>
      <c r="BY30" s="40">
        <v>0.27141238380299998</v>
      </c>
      <c r="BZ30" s="40">
        <v>36.104774954100002</v>
      </c>
      <c r="CA30" s="40">
        <v>30.597326693100001</v>
      </c>
      <c r="CB30" s="40">
        <v>5.5074482609400004</v>
      </c>
      <c r="CC30" s="40">
        <v>2.5758899992799999E-3</v>
      </c>
      <c r="CD30" s="40">
        <v>2.5945655370200001E-3</v>
      </c>
      <c r="CE30" s="40">
        <v>0.39230451286099999</v>
      </c>
      <c r="CF30" s="40">
        <v>7.7265706123900005E-2</v>
      </c>
      <c r="CG30" s="40">
        <v>10.5181468865</v>
      </c>
      <c r="CH30" s="40">
        <v>0.148482026489</v>
      </c>
      <c r="CI30" s="40">
        <v>0.25046207937699999</v>
      </c>
      <c r="CJ30" s="40">
        <v>15.027588877399999</v>
      </c>
      <c r="CK30" s="40">
        <v>0.32063133882200001</v>
      </c>
      <c r="CL30" s="40">
        <v>1.7157305687399999E-2</v>
      </c>
      <c r="CM30" s="40">
        <v>0.17726183733199999</v>
      </c>
      <c r="CN30" s="40">
        <v>1.5426064480099999E-2</v>
      </c>
      <c r="CO30" s="40">
        <v>4.1188009018700003</v>
      </c>
      <c r="CP30" s="40">
        <v>0.97476472747599996</v>
      </c>
      <c r="CQ30" s="40">
        <v>0.189752453441</v>
      </c>
      <c r="CR30" s="40">
        <v>0</v>
      </c>
      <c r="CS30" s="40">
        <v>2.0901555734100001</v>
      </c>
      <c r="CT30" s="40">
        <v>3.4944400385500001</v>
      </c>
      <c r="CU30" s="40">
        <v>0.88362971368400001</v>
      </c>
      <c r="CV30" s="40">
        <v>19.3138932721</v>
      </c>
      <c r="CW30" s="40">
        <v>72.886069997899995</v>
      </c>
      <c r="CX30" s="40">
        <v>0.31406867473299999</v>
      </c>
      <c r="CY30" s="40">
        <v>2.7113321295900001</v>
      </c>
      <c r="DA30" s="55">
        <f t="shared" si="0"/>
        <v>-2.4936221169551546E-7</v>
      </c>
      <c r="DB30" s="55">
        <f t="shared" si="1"/>
        <v>-3.9890541371400018E-7</v>
      </c>
      <c r="DC30" s="55">
        <f t="shared" si="2"/>
        <v>-1.1252255330327882E-6</v>
      </c>
      <c r="DD30" s="55">
        <f t="shared" si="3"/>
        <v>1.3609302027511814E-5</v>
      </c>
      <c r="DE30" s="55">
        <f t="shared" si="4"/>
        <v>1.6109284484276737E-5</v>
      </c>
      <c r="DF30" s="55">
        <f t="shared" si="5"/>
        <v>6.1151296655183735E-8</v>
      </c>
      <c r="DG30" s="55">
        <f t="shared" si="6"/>
        <v>-2.607095573987749E-7</v>
      </c>
      <c r="DH30" s="55">
        <f t="shared" si="7"/>
        <v>3.471442467651328E-6</v>
      </c>
      <c r="DI30" s="55">
        <f t="shared" si="8"/>
        <v>-4.2614761953990236E-6</v>
      </c>
      <c r="DJ30" s="55">
        <f t="shared" si="9"/>
        <v>1.8119228245338101E-6</v>
      </c>
      <c r="DK30" s="55">
        <f t="shared" si="10"/>
        <v>-3.902934052601433E-6</v>
      </c>
      <c r="DL30" s="55">
        <f t="shared" si="11"/>
        <v>5.6743321947059083E-7</v>
      </c>
      <c r="DM30" s="55">
        <f t="shared" si="12"/>
        <v>-3.1901451066584395E-6</v>
      </c>
      <c r="DN30" s="55">
        <f t="shared" si="13"/>
        <v>-2.5789420478076541E-6</v>
      </c>
      <c r="DO30" s="55">
        <f t="shared" si="14"/>
        <v>9.6753616727237384E-6</v>
      </c>
      <c r="DP30" s="55">
        <f t="shared" si="15"/>
        <v>1.1897260709460166E-5</v>
      </c>
      <c r="DQ30" s="55">
        <f t="shared" si="16"/>
        <v>-8.5413638524854336E-7</v>
      </c>
      <c r="DR30" s="55">
        <f t="shared" si="17"/>
        <v>6.0842902880788756E-6</v>
      </c>
      <c r="DS30" s="55">
        <f t="shared" si="18"/>
        <v>-1.0996335994251154E-5</v>
      </c>
      <c r="DT30" s="55">
        <f t="shared" si="19"/>
        <v>2.7423408485134844E-6</v>
      </c>
      <c r="DU30" s="55">
        <f t="shared" si="20"/>
        <v>3.1355130380736025E-6</v>
      </c>
      <c r="DV30" s="55">
        <f t="shared" si="21"/>
        <v>-4.9513369127624359E-6</v>
      </c>
      <c r="DW30" s="55">
        <f t="shared" si="22"/>
        <v>1.507587662207355E-6</v>
      </c>
      <c r="DX30" s="55">
        <f t="shared" si="23"/>
        <v>1.4749407930763932E-5</v>
      </c>
      <c r="DY30" s="55">
        <f t="shared" si="24"/>
        <v>4.4829471588477843E-6</v>
      </c>
      <c r="DZ30" s="55">
        <f t="shared" si="25"/>
        <v>9.9573442820186312E-6</v>
      </c>
      <c r="EA30" s="55">
        <f t="shared" si="26"/>
        <v>-1.3778933289247507E-6</v>
      </c>
    </row>
    <row r="31" spans="1:131" x14ac:dyDescent="0.3">
      <c r="A31" s="29" t="s">
        <v>30</v>
      </c>
      <c r="B31" s="27">
        <v>12950.077917000001</v>
      </c>
      <c r="C31" s="27">
        <v>217.59009914000001</v>
      </c>
      <c r="D31" s="27">
        <v>436.47893964000002</v>
      </c>
      <c r="E31" s="27">
        <v>1549.392063</v>
      </c>
      <c r="F31" s="27">
        <v>1313.0440318000001</v>
      </c>
      <c r="G31" s="27">
        <v>176.75597282999999</v>
      </c>
      <c r="H31" s="27">
        <v>3127.8585833000002</v>
      </c>
      <c r="I31" s="29">
        <v>144.95066352000001</v>
      </c>
      <c r="J31" s="29">
        <v>55.332696613000003</v>
      </c>
      <c r="K31" s="29">
        <v>76.091574209000001</v>
      </c>
      <c r="L31" s="29">
        <v>28.995629171000001</v>
      </c>
      <c r="M31" s="29">
        <v>331.06964052000001</v>
      </c>
      <c r="N31" s="29">
        <v>39.772487493</v>
      </c>
      <c r="O31" s="29">
        <v>12.57471245</v>
      </c>
      <c r="P31" s="29">
        <v>1.7396069305999999</v>
      </c>
      <c r="Q31" s="29">
        <v>0.84590528779999996</v>
      </c>
      <c r="R31" s="29">
        <v>1.7991269228</v>
      </c>
      <c r="S31" s="29">
        <v>0.55912716849999999</v>
      </c>
      <c r="T31" s="29">
        <v>3.5591149620000002</v>
      </c>
      <c r="U31" s="29">
        <v>207.9059656</v>
      </c>
      <c r="V31" s="29">
        <v>43.235152874000001</v>
      </c>
      <c r="W31" s="29">
        <v>30.859500042000001</v>
      </c>
      <c r="X31" s="29">
        <v>6.2662697983999998</v>
      </c>
      <c r="Y31" s="29">
        <v>4.8157081599999998E-2</v>
      </c>
      <c r="Z31" s="29">
        <v>3.570747082</v>
      </c>
      <c r="AA31" s="29">
        <v>11.572579512000001</v>
      </c>
      <c r="AB31" s="29">
        <v>9.0013377650000006</v>
      </c>
      <c r="AC31" s="27"/>
      <c r="AD31" s="40" t="s">
        <v>30</v>
      </c>
      <c r="AE31" s="40">
        <v>55.141220164499998</v>
      </c>
      <c r="AF31" s="40">
        <v>30.859014983800002</v>
      </c>
      <c r="AG31" s="40">
        <v>55.327837215599999</v>
      </c>
      <c r="AH31" s="40">
        <v>6.2658299038100003</v>
      </c>
      <c r="AI31" s="40">
        <v>144.94094294000001</v>
      </c>
      <c r="AJ31" s="40">
        <v>144.94094294000001</v>
      </c>
      <c r="AK31" s="40">
        <v>118.087263397</v>
      </c>
      <c r="AL31" s="40">
        <v>76.087269930199994</v>
      </c>
      <c r="AM31" s="40">
        <v>28.991728991700001</v>
      </c>
      <c r="AN31" s="40">
        <v>4.81530231032E-2</v>
      </c>
      <c r="AO31" s="40">
        <v>286.45024158899997</v>
      </c>
      <c r="AP31" s="40">
        <v>12948.9932692</v>
      </c>
      <c r="AQ31" s="40">
        <v>122.507891617</v>
      </c>
      <c r="AR31" s="40">
        <v>43.753093939599999</v>
      </c>
      <c r="AS31" s="40">
        <v>32.137617486400003</v>
      </c>
      <c r="AT31" s="40">
        <v>1.8973634794600001</v>
      </c>
      <c r="AU31" s="40">
        <v>331.04422820799999</v>
      </c>
      <c r="AV31" s="40">
        <v>331.04422820799999</v>
      </c>
      <c r="AW31" s="40">
        <v>3.57057022037</v>
      </c>
      <c r="AX31" s="40">
        <v>1358026.5333</v>
      </c>
      <c r="AY31" s="40">
        <v>0</v>
      </c>
      <c r="AZ31" s="40">
        <v>46.110753708099999</v>
      </c>
      <c r="BA31" s="40">
        <v>11.62728332</v>
      </c>
      <c r="BB31" s="40">
        <v>27.845689226699999</v>
      </c>
      <c r="BC31" s="40">
        <v>207.89167851299999</v>
      </c>
      <c r="BD31" s="40">
        <v>11.571606708899999</v>
      </c>
      <c r="BE31" s="40">
        <v>43.232097967100003</v>
      </c>
      <c r="BF31" s="40">
        <v>217.57186689400001</v>
      </c>
      <c r="BG31" s="40">
        <v>0</v>
      </c>
      <c r="BH31" s="40">
        <v>392.798118741</v>
      </c>
      <c r="BI31" s="40">
        <v>43.644228534900002</v>
      </c>
      <c r="BJ31" s="40">
        <v>436.44234727600002</v>
      </c>
      <c r="BK31" s="40">
        <v>16.9437969387</v>
      </c>
      <c r="BL31" s="40">
        <v>149.851473755</v>
      </c>
      <c r="BM31" s="40">
        <v>1.7394609108300001</v>
      </c>
      <c r="BN31" s="40">
        <v>0.84583564706199998</v>
      </c>
      <c r="BO31" s="40">
        <v>1.7989761148300001</v>
      </c>
      <c r="BP31" s="40">
        <v>0.55907726321100004</v>
      </c>
      <c r="BQ31" s="40">
        <v>3.5588098131599999</v>
      </c>
      <c r="BR31" s="40">
        <v>0.70432096352999995</v>
      </c>
      <c r="BS31" s="40">
        <v>951.451446691</v>
      </c>
      <c r="BT31" s="40">
        <v>3.08066811532</v>
      </c>
      <c r="BU31" s="40">
        <v>29.7515953879</v>
      </c>
      <c r="BV31" s="40">
        <v>133.70473901099999</v>
      </c>
      <c r="BW31" s="40">
        <v>0.57677002816400003</v>
      </c>
      <c r="BX31" s="40">
        <v>0</v>
      </c>
      <c r="BY31" s="40">
        <v>20.8600055448</v>
      </c>
      <c r="BZ31" s="40">
        <v>1549.2977836699999</v>
      </c>
      <c r="CA31" s="40">
        <v>1312.9695497800001</v>
      </c>
      <c r="CB31" s="40">
        <v>236.328233888</v>
      </c>
      <c r="CC31" s="40">
        <v>0.21367147913599999</v>
      </c>
      <c r="CD31" s="40">
        <v>8.0456998239599994E-2</v>
      </c>
      <c r="CE31" s="40">
        <v>17.2282548447</v>
      </c>
      <c r="CF31" s="40">
        <v>4.7553571360899998</v>
      </c>
      <c r="CG31" s="40">
        <v>442.11215434600001</v>
      </c>
      <c r="CH31" s="40">
        <v>8.1391229436099994</v>
      </c>
      <c r="CI31" s="40">
        <v>7.6675067238799999</v>
      </c>
      <c r="CJ31" s="40">
        <v>631.67426314399995</v>
      </c>
      <c r="CK31" s="40">
        <v>15.669642388</v>
      </c>
      <c r="CL31" s="40">
        <v>1.3007033878400001</v>
      </c>
      <c r="CM31" s="40">
        <v>10.6611730623</v>
      </c>
      <c r="CN31" s="40">
        <v>0.45878666500199999</v>
      </c>
      <c r="CO31" s="40">
        <v>176.74116625799999</v>
      </c>
      <c r="CP31" s="40">
        <v>39.968201727699999</v>
      </c>
      <c r="CQ31" s="40">
        <v>9.0007491585300006</v>
      </c>
      <c r="CR31" s="40">
        <v>0</v>
      </c>
      <c r="CS31" s="40">
        <v>116.957016286</v>
      </c>
      <c r="CT31" s="40">
        <v>148.23438946300001</v>
      </c>
      <c r="CU31" s="40">
        <v>39.769505334199998</v>
      </c>
      <c r="CV31" s="40">
        <v>844.43791453100005</v>
      </c>
      <c r="CW31" s="40">
        <v>3127.59652706</v>
      </c>
      <c r="CX31" s="40">
        <v>12.573485065</v>
      </c>
      <c r="CY31" s="40">
        <v>113.181114407</v>
      </c>
      <c r="DA31" s="55">
        <f t="shared" si="0"/>
        <v>-8.375608293263304E-5</v>
      </c>
      <c r="DB31" s="55">
        <f t="shared" si="1"/>
        <v>-8.3791707766380413E-5</v>
      </c>
      <c r="DC31" s="55">
        <f t="shared" si="2"/>
        <v>-8.3835348459610138E-5</v>
      </c>
      <c r="DD31" s="55">
        <f t="shared" si="3"/>
        <v>-6.0849240325599278E-5</v>
      </c>
      <c r="DE31" s="55">
        <f t="shared" si="4"/>
        <v>-5.6724693305144131E-5</v>
      </c>
      <c r="DF31" s="55">
        <f t="shared" si="5"/>
        <v>-8.3768439407919313E-5</v>
      </c>
      <c r="DG31" s="55">
        <f t="shared" si="6"/>
        <v>-8.3781358082928899E-5</v>
      </c>
      <c r="DH31" s="55">
        <f t="shared" si="7"/>
        <v>-6.7061300472428853E-5</v>
      </c>
      <c r="DI31" s="55">
        <f t="shared" si="8"/>
        <v>-8.7821445500678975E-5</v>
      </c>
      <c r="DJ31" s="55">
        <f t="shared" si="9"/>
        <v>-5.656708833732338E-5</v>
      </c>
      <c r="DK31" s="55">
        <f t="shared" si="10"/>
        <v>-1.3450921437156412E-4</v>
      </c>
      <c r="DL31" s="55">
        <f t="shared" si="11"/>
        <v>-7.6758207004726294E-5</v>
      </c>
      <c r="DM31" s="55">
        <f t="shared" si="12"/>
        <v>-7.4980444723924249E-5</v>
      </c>
      <c r="DN31" s="55">
        <f t="shared" si="13"/>
        <v>-9.7607400954919632E-5</v>
      </c>
      <c r="DO31" s="55">
        <f t="shared" si="14"/>
        <v>-8.3938369887659559E-5</v>
      </c>
      <c r="DP31" s="55">
        <f t="shared" si="15"/>
        <v>-8.23268739471951E-5</v>
      </c>
      <c r="DQ31" s="55">
        <f t="shared" si="16"/>
        <v>-8.3822863239234256E-5</v>
      </c>
      <c r="DR31" s="55">
        <f t="shared" si="17"/>
        <v>-8.9255703910499278E-5</v>
      </c>
      <c r="DS31" s="55">
        <f t="shared" si="18"/>
        <v>-8.5737281110147065E-5</v>
      </c>
      <c r="DT31" s="55">
        <f t="shared" si="19"/>
        <v>-6.8718985329653279E-5</v>
      </c>
      <c r="DU31" s="55">
        <f t="shared" si="20"/>
        <v>-7.0657941441778509E-5</v>
      </c>
      <c r="DV31" s="55">
        <f t="shared" si="21"/>
        <v>-1.57182779804832E-5</v>
      </c>
      <c r="DW31" s="55">
        <f t="shared" si="22"/>
        <v>-7.020039100643426E-5</v>
      </c>
      <c r="DX31" s="55">
        <f t="shared" si="23"/>
        <v>-8.4276219927708441E-5</v>
      </c>
      <c r="DY31" s="55">
        <f t="shared" si="24"/>
        <v>-4.9530707703024386E-5</v>
      </c>
      <c r="DZ31" s="55">
        <f t="shared" si="25"/>
        <v>-8.4061042656293882E-5</v>
      </c>
      <c r="EA31" s="55">
        <f t="shared" si="26"/>
        <v>-6.5390999134452591E-5</v>
      </c>
    </row>
    <row r="32" spans="1:131" x14ac:dyDescent="0.3">
      <c r="A32" s="29" t="s">
        <v>31</v>
      </c>
      <c r="B32" s="27">
        <v>33925.293589000001</v>
      </c>
      <c r="C32" s="27">
        <v>570.02052449999996</v>
      </c>
      <c r="D32" s="27">
        <v>1143.4430765</v>
      </c>
      <c r="E32" s="27">
        <v>4058.9394499999999</v>
      </c>
      <c r="F32" s="27">
        <v>3439.779278</v>
      </c>
      <c r="G32" s="27">
        <v>463.04695900000002</v>
      </c>
      <c r="H32" s="27">
        <v>8194.0457389999992</v>
      </c>
      <c r="I32" s="29">
        <v>396.42881944999999</v>
      </c>
      <c r="J32" s="29">
        <v>121.10474593000001</v>
      </c>
      <c r="K32" s="29">
        <v>106.43972271</v>
      </c>
      <c r="L32" s="29">
        <v>64.336897084</v>
      </c>
      <c r="M32" s="29">
        <v>594.17016013</v>
      </c>
      <c r="N32" s="29">
        <v>81.367250021999993</v>
      </c>
      <c r="O32" s="29">
        <v>51.091063982999998</v>
      </c>
      <c r="P32" s="29">
        <v>4.5572406720999998</v>
      </c>
      <c r="Q32" s="29">
        <v>2.2160144486000002</v>
      </c>
      <c r="R32" s="29">
        <v>4.7131648672999997</v>
      </c>
      <c r="S32" s="8">
        <v>1.4647429833000001</v>
      </c>
      <c r="T32" s="29">
        <v>9.3237980289000006</v>
      </c>
      <c r="U32" s="29">
        <v>544.97134793999999</v>
      </c>
      <c r="V32" s="29">
        <v>114.95490212</v>
      </c>
      <c r="W32" s="29">
        <v>76.163532485000005</v>
      </c>
      <c r="X32" s="29">
        <v>16.557289105999999</v>
      </c>
      <c r="Y32" s="29">
        <v>0.12615689150000001</v>
      </c>
      <c r="Z32" s="29">
        <v>11.353570405999999</v>
      </c>
      <c r="AA32" s="29">
        <v>30.316635822999999</v>
      </c>
      <c r="AB32" s="29">
        <v>24.599401665999999</v>
      </c>
      <c r="AC32" s="27"/>
      <c r="AD32" s="40" t="s">
        <v>31</v>
      </c>
      <c r="AE32" s="40">
        <v>115.36086535600001</v>
      </c>
      <c r="AF32" s="40">
        <v>76.166009559800003</v>
      </c>
      <c r="AG32" s="40">
        <v>121.108663155</v>
      </c>
      <c r="AH32" s="40">
        <v>16.557854322600001</v>
      </c>
      <c r="AI32" s="40">
        <v>396.441621908</v>
      </c>
      <c r="AJ32" s="40">
        <v>396.441621908</v>
      </c>
      <c r="AK32" s="40">
        <v>326.12739988499999</v>
      </c>
      <c r="AL32" s="40">
        <v>106.4431862</v>
      </c>
      <c r="AM32" s="40">
        <v>64.338964830799995</v>
      </c>
      <c r="AN32" s="40">
        <v>0.12616123856399999</v>
      </c>
      <c r="AO32" s="40">
        <v>842.85376429500002</v>
      </c>
      <c r="AP32" s="40">
        <v>33926.387804600003</v>
      </c>
      <c r="AQ32" s="40">
        <v>277.23670860800001</v>
      </c>
      <c r="AR32" s="40">
        <v>111.639741281</v>
      </c>
      <c r="AS32" s="40">
        <v>79.194467397599993</v>
      </c>
      <c r="AT32" s="40">
        <v>47.8906436169</v>
      </c>
      <c r="AU32" s="40">
        <v>594.18936664900002</v>
      </c>
      <c r="AV32" s="40">
        <v>594.18936664900002</v>
      </c>
      <c r="AW32" s="40">
        <v>11.3539460606</v>
      </c>
      <c r="AX32" s="40">
        <v>3664851.3991999999</v>
      </c>
      <c r="AY32" s="40">
        <v>0</v>
      </c>
      <c r="AZ32" s="40">
        <v>109.74640800100001</v>
      </c>
      <c r="BA32" s="40">
        <v>19.265291440599999</v>
      </c>
      <c r="BB32" s="40">
        <v>95.182520273500003</v>
      </c>
      <c r="BC32" s="40">
        <v>544.99065347600003</v>
      </c>
      <c r="BD32" s="40">
        <v>30.317634020100002</v>
      </c>
      <c r="BE32" s="40">
        <v>114.958606964</v>
      </c>
      <c r="BF32" s="40">
        <v>570.03891366699997</v>
      </c>
      <c r="BG32" s="40">
        <v>0</v>
      </c>
      <c r="BH32" s="40">
        <v>1029.1318706</v>
      </c>
      <c r="BI32" s="40">
        <v>114.347980036</v>
      </c>
      <c r="BJ32" s="40">
        <v>1143.47985064</v>
      </c>
      <c r="BK32" s="40">
        <v>45.741743410399998</v>
      </c>
      <c r="BL32" s="40">
        <v>443.679376128</v>
      </c>
      <c r="BM32" s="40">
        <v>4.5573826398000001</v>
      </c>
      <c r="BN32" s="40">
        <v>2.2160888972300001</v>
      </c>
      <c r="BO32" s="40">
        <v>4.7133069825199998</v>
      </c>
      <c r="BP32" s="40">
        <v>1.4647925899900001</v>
      </c>
      <c r="BQ32" s="40">
        <v>9.3241180174099991</v>
      </c>
      <c r="BR32" s="40">
        <v>1.8987328963600001</v>
      </c>
      <c r="BS32" s="40">
        <v>2687.5452598900001</v>
      </c>
      <c r="BT32" s="40">
        <v>9.2076516689499996</v>
      </c>
      <c r="BU32" s="40">
        <v>92.111292235500002</v>
      </c>
      <c r="BV32" s="40">
        <v>345.09235588199999</v>
      </c>
      <c r="BW32" s="40">
        <v>1.50715636808</v>
      </c>
      <c r="BX32" s="40">
        <v>0</v>
      </c>
      <c r="BY32" s="40">
        <v>64.810398524500002</v>
      </c>
      <c r="BZ32" s="40">
        <v>4059.1787336299999</v>
      </c>
      <c r="CA32" s="40">
        <v>3439.9985990499999</v>
      </c>
      <c r="CB32" s="40">
        <v>619.18013458200005</v>
      </c>
      <c r="CC32" s="40">
        <v>0.67352201566699998</v>
      </c>
      <c r="CD32" s="40">
        <v>0.17676043855500001</v>
      </c>
      <c r="CE32" s="40">
        <v>45.572598124099997</v>
      </c>
      <c r="CF32" s="40">
        <v>14.046347814600001</v>
      </c>
      <c r="CG32" s="40">
        <v>1148.1596173299999</v>
      </c>
      <c r="CH32" s="40">
        <v>23.273207068800001</v>
      </c>
      <c r="CI32" s="40">
        <v>16.6933970901</v>
      </c>
      <c r="CJ32" s="40">
        <v>1640.46747069</v>
      </c>
      <c r="CK32" s="40">
        <v>40.937753858599997</v>
      </c>
      <c r="CL32" s="40">
        <v>4.03012839263</v>
      </c>
      <c r="CM32" s="40">
        <v>31.2999032353</v>
      </c>
      <c r="CN32" s="40">
        <v>0.97805927253400005</v>
      </c>
      <c r="CO32" s="40">
        <v>463.06192426199999</v>
      </c>
      <c r="CP32" s="40">
        <v>108.608082454</v>
      </c>
      <c r="CQ32" s="40">
        <v>24.6001906676</v>
      </c>
      <c r="CR32" s="40">
        <v>0</v>
      </c>
      <c r="CS32" s="40">
        <v>129.31586697399999</v>
      </c>
      <c r="CT32" s="40">
        <v>392.61327754299998</v>
      </c>
      <c r="CU32" s="40">
        <v>81.369901411200004</v>
      </c>
      <c r="CV32" s="40">
        <v>2251.88524856</v>
      </c>
      <c r="CW32" s="40">
        <v>8194.3099346100007</v>
      </c>
      <c r="CX32" s="40">
        <v>51.092721314199999</v>
      </c>
      <c r="CY32" s="40">
        <v>317.24394117899999</v>
      </c>
      <c r="DA32" s="55">
        <f t="shared" si="0"/>
        <v>3.2253681081088924E-5</v>
      </c>
      <c r="DB32" s="55">
        <f t="shared" si="1"/>
        <v>3.2260534857301209E-5</v>
      </c>
      <c r="DC32" s="55">
        <f t="shared" si="2"/>
        <v>3.2160883874164679E-5</v>
      </c>
      <c r="DD32" s="55">
        <f t="shared" si="3"/>
        <v>5.8952254141176061E-5</v>
      </c>
      <c r="DE32" s="55">
        <f t="shared" si="4"/>
        <v>6.3760210256130932E-5</v>
      </c>
      <c r="DF32" s="55">
        <f t="shared" si="5"/>
        <v>3.2319102218692271E-5</v>
      </c>
      <c r="DG32" s="55">
        <f t="shared" si="6"/>
        <v>3.2242388975695655E-5</v>
      </c>
      <c r="DH32" s="55">
        <f t="shared" si="7"/>
        <v>3.2294468443974575E-5</v>
      </c>
      <c r="DI32" s="55">
        <f t="shared" si="8"/>
        <v>3.2345759614237013E-5</v>
      </c>
      <c r="DJ32" s="55">
        <f t="shared" si="9"/>
        <v>3.2539449669912215E-5</v>
      </c>
      <c r="DK32" s="55">
        <f t="shared" si="10"/>
        <v>3.2139361606060137E-5</v>
      </c>
      <c r="DL32" s="55">
        <f t="shared" si="11"/>
        <v>3.2324947109124232E-5</v>
      </c>
      <c r="DM32" s="55">
        <f t="shared" si="12"/>
        <v>3.2585459128754967E-5</v>
      </c>
      <c r="DN32" s="55">
        <f t="shared" si="13"/>
        <v>3.2438768559449355E-5</v>
      </c>
      <c r="DO32" s="55">
        <f t="shared" si="14"/>
        <v>3.1152118181829776E-5</v>
      </c>
      <c r="DP32" s="55">
        <f t="shared" si="15"/>
        <v>3.3595733117615659E-5</v>
      </c>
      <c r="DQ32" s="55">
        <f t="shared" si="16"/>
        <v>3.0152821724117738E-5</v>
      </c>
      <c r="DR32" s="55">
        <f t="shared" si="17"/>
        <v>3.3867163431102276E-5</v>
      </c>
      <c r="DS32" s="55">
        <f t="shared" si="18"/>
        <v>3.4319545426300128E-5</v>
      </c>
      <c r="DT32" s="55">
        <f t="shared" si="19"/>
        <v>3.5424864211710141E-5</v>
      </c>
      <c r="DU32" s="55">
        <f t="shared" si="20"/>
        <v>3.2228673433433743E-5</v>
      </c>
      <c r="DV32" s="55">
        <f t="shared" si="21"/>
        <v>3.2523108096199221E-5</v>
      </c>
      <c r="DW32" s="55">
        <f t="shared" si="22"/>
        <v>3.4137025474601326E-5</v>
      </c>
      <c r="DX32" s="55">
        <f t="shared" si="23"/>
        <v>3.4457602341823967E-5</v>
      </c>
      <c r="DY32" s="55">
        <f t="shared" si="24"/>
        <v>3.3086913329252256E-5</v>
      </c>
      <c r="DZ32" s="55">
        <f t="shared" si="25"/>
        <v>3.2925721238691939E-5</v>
      </c>
      <c r="EA32" s="55">
        <f t="shared" si="26"/>
        <v>3.2074015893308816E-5</v>
      </c>
    </row>
    <row r="33" spans="1:131" x14ac:dyDescent="0.3">
      <c r="A33" s="29" t="s">
        <v>32</v>
      </c>
      <c r="B33" s="27">
        <v>5010.9674439999999</v>
      </c>
      <c r="C33" s="27">
        <v>84.191374999999994</v>
      </c>
      <c r="D33" s="27">
        <v>168.88337509999999</v>
      </c>
      <c r="E33" s="27">
        <v>599.52341000000001</v>
      </c>
      <c r="F33" s="27">
        <v>508.07778200000001</v>
      </c>
      <c r="G33" s="27">
        <v>68.405195399999997</v>
      </c>
      <c r="H33" s="27">
        <v>1210.3017580000001</v>
      </c>
      <c r="I33" s="29">
        <v>53.745636130999998</v>
      </c>
      <c r="J33" s="29">
        <v>21.650884421000001</v>
      </c>
      <c r="K33" s="29">
        <v>27.438826899999999</v>
      </c>
      <c r="L33" s="29">
        <v>12.630997284999999</v>
      </c>
      <c r="M33" s="29">
        <v>125.89840259</v>
      </c>
      <c r="N33" s="29">
        <v>15.081944872999999</v>
      </c>
      <c r="O33" s="8">
        <v>5.0158503306000002</v>
      </c>
      <c r="P33" s="29">
        <v>0.67313067559999995</v>
      </c>
      <c r="Q33" s="29">
        <v>0.32731807950000003</v>
      </c>
      <c r="R33" s="29">
        <v>0.69616158530000005</v>
      </c>
      <c r="S33" s="29">
        <v>0.2163509676</v>
      </c>
      <c r="T33" s="29">
        <v>1.3771785945999999</v>
      </c>
      <c r="U33" s="29">
        <v>78.053272372999999</v>
      </c>
      <c r="V33" s="29">
        <v>16.144045566999999</v>
      </c>
      <c r="W33" s="29">
        <v>9.9290370538000001</v>
      </c>
      <c r="X33" s="29">
        <v>2.3421197070000002</v>
      </c>
      <c r="Y33" s="29">
        <v>1.8634099599999999E-2</v>
      </c>
      <c r="Z33" s="29">
        <v>1.2690751442999999</v>
      </c>
      <c r="AA33" s="29">
        <v>4.4779416769999996</v>
      </c>
      <c r="AB33" s="29">
        <v>3.3403823913999999</v>
      </c>
      <c r="AC33" s="27"/>
      <c r="AD33" s="40" t="s">
        <v>32</v>
      </c>
      <c r="AE33" s="40">
        <v>23.4169656121</v>
      </c>
      <c r="AF33" s="40">
        <v>9.9293643661900006</v>
      </c>
      <c r="AG33" s="40">
        <v>21.654618191600001</v>
      </c>
      <c r="AH33" s="40">
        <v>2.34245193813</v>
      </c>
      <c r="AI33" s="40">
        <v>53.753051547600002</v>
      </c>
      <c r="AJ33" s="40">
        <v>53.753051547600002</v>
      </c>
      <c r="AK33" s="40">
        <v>45.707155205900001</v>
      </c>
      <c r="AL33" s="40">
        <v>27.442075718600002</v>
      </c>
      <c r="AM33" s="40">
        <v>12.634027183100001</v>
      </c>
      <c r="AN33" s="40">
        <v>1.86372253588E-2</v>
      </c>
      <c r="AO33" s="40">
        <v>111.06410280999999</v>
      </c>
      <c r="AP33" s="40">
        <v>5011.8018825299996</v>
      </c>
      <c r="AQ33" s="40">
        <v>48.482026271400002</v>
      </c>
      <c r="AR33" s="40">
        <v>16.2886381211</v>
      </c>
      <c r="AS33" s="40">
        <v>13.492667799199999</v>
      </c>
      <c r="AT33" s="40">
        <v>0.70207992414200004</v>
      </c>
      <c r="AU33" s="40">
        <v>125.917952466</v>
      </c>
      <c r="AV33" s="40">
        <v>125.917952466</v>
      </c>
      <c r="AW33" s="40">
        <v>1.2692143420599999</v>
      </c>
      <c r="AX33" s="40">
        <v>199281.81941200001</v>
      </c>
      <c r="AY33" s="40">
        <v>0</v>
      </c>
      <c r="AZ33" s="40">
        <v>19.345603288900001</v>
      </c>
      <c r="BA33" s="40">
        <v>4.9670262459999996</v>
      </c>
      <c r="BB33" s="40">
        <v>10.854994938100001</v>
      </c>
      <c r="BC33" s="40">
        <v>78.064936270800004</v>
      </c>
      <c r="BD33" s="40">
        <v>4.4786900573699997</v>
      </c>
      <c r="BE33" s="40">
        <v>16.146311646000001</v>
      </c>
      <c r="BF33" s="40">
        <v>84.205406110400006</v>
      </c>
      <c r="BG33" s="40">
        <v>0</v>
      </c>
      <c r="BH33" s="40">
        <v>152.02035601099999</v>
      </c>
      <c r="BI33" s="40">
        <v>16.891160190499999</v>
      </c>
      <c r="BJ33" s="40">
        <v>168.91151620100001</v>
      </c>
      <c r="BK33" s="40">
        <v>6.5974719517100002</v>
      </c>
      <c r="BL33" s="40">
        <v>58.7128739427</v>
      </c>
      <c r="BM33" s="40">
        <v>0.67324097032499997</v>
      </c>
      <c r="BN33" s="40">
        <v>0.32737291792500001</v>
      </c>
      <c r="BO33" s="40">
        <v>0.69627717261599997</v>
      </c>
      <c r="BP33" s="40">
        <v>0.21638783173500001</v>
      </c>
      <c r="BQ33" s="40">
        <v>1.3774070544599999</v>
      </c>
      <c r="BR33" s="40">
        <v>0.26454179941200001</v>
      </c>
      <c r="BS33" s="40">
        <v>368.164986978</v>
      </c>
      <c r="BT33" s="40">
        <v>1.02085912973</v>
      </c>
      <c r="BU33" s="40">
        <v>9.3777744506400005</v>
      </c>
      <c r="BV33" s="40">
        <v>52.5364995475</v>
      </c>
      <c r="BW33" s="40">
        <v>0.22383649299799999</v>
      </c>
      <c r="BX33" s="40">
        <v>0</v>
      </c>
      <c r="BY33" s="40">
        <v>6.5407804152400004</v>
      </c>
      <c r="BZ33" s="40">
        <v>599.63464306699996</v>
      </c>
      <c r="CA33" s="40">
        <v>508.173785974</v>
      </c>
      <c r="CB33" s="40">
        <v>91.460857093100003</v>
      </c>
      <c r="CC33" s="40">
        <v>6.5539962190700005E-2</v>
      </c>
      <c r="CD33" s="40">
        <v>3.6277589640499999E-2</v>
      </c>
      <c r="CE33" s="40">
        <v>6.6025007700699998</v>
      </c>
      <c r="CF33" s="40">
        <v>1.6009687262200001</v>
      </c>
      <c r="CG33" s="40">
        <v>172.65223924599999</v>
      </c>
      <c r="CH33" s="40">
        <v>2.85609135259</v>
      </c>
      <c r="CI33" s="40">
        <v>3.4801149658599999</v>
      </c>
      <c r="CJ33" s="40">
        <v>246.67679187799999</v>
      </c>
      <c r="CK33" s="40">
        <v>5.7467975546599996</v>
      </c>
      <c r="CL33" s="40">
        <v>0.40951153017300002</v>
      </c>
      <c r="CM33" s="40">
        <v>3.6180867140699999</v>
      </c>
      <c r="CN33" s="40">
        <v>0.21137140420100001</v>
      </c>
      <c r="CO33" s="40">
        <v>68.416567233400002</v>
      </c>
      <c r="CP33" s="40">
        <v>15.7786913403</v>
      </c>
      <c r="CQ33" s="40">
        <v>3.3408466343800001</v>
      </c>
      <c r="CR33" s="40">
        <v>0</v>
      </c>
      <c r="CS33" s="40">
        <v>40.730091285999997</v>
      </c>
      <c r="CT33" s="40">
        <v>57.657804130000002</v>
      </c>
      <c r="CU33" s="40">
        <v>15.084262196899999</v>
      </c>
      <c r="CV33" s="40">
        <v>324.22444793099999</v>
      </c>
      <c r="CW33" s="40">
        <v>1210.5033177400001</v>
      </c>
      <c r="CX33" s="40">
        <v>5.0167890875000003</v>
      </c>
      <c r="CY33" s="40">
        <v>44.332049537400003</v>
      </c>
      <c r="DA33" s="55">
        <f t="shared" si="0"/>
        <v>1.6652244089090029E-4</v>
      </c>
      <c r="DB33" s="55">
        <f t="shared" si="1"/>
        <v>1.6665733752432393E-4</v>
      </c>
      <c r="DC33" s="55">
        <f t="shared" si="2"/>
        <v>1.6663038018605413E-4</v>
      </c>
      <c r="DD33" s="55">
        <f t="shared" si="3"/>
        <v>1.8553581919335515E-4</v>
      </c>
      <c r="DE33" s="55">
        <f t="shared" si="4"/>
        <v>1.8895526905757175E-4</v>
      </c>
      <c r="DF33" s="55">
        <f t="shared" si="5"/>
        <v>1.6624224714962909E-4</v>
      </c>
      <c r="DG33" s="55">
        <f t="shared" si="6"/>
        <v>1.6653676545349058E-4</v>
      </c>
      <c r="DH33" s="55">
        <f t="shared" si="7"/>
        <v>1.3797244081230765E-4</v>
      </c>
      <c r="DI33" s="55">
        <f t="shared" si="8"/>
        <v>1.7245349092431152E-4</v>
      </c>
      <c r="DJ33" s="55">
        <f t="shared" si="9"/>
        <v>1.184022411688101E-4</v>
      </c>
      <c r="DK33" s="55">
        <f t="shared" si="10"/>
        <v>2.3987797888290062E-4</v>
      </c>
      <c r="DL33" s="55">
        <f t="shared" si="11"/>
        <v>1.5528295512743918E-4</v>
      </c>
      <c r="DM33" s="55">
        <f t="shared" si="12"/>
        <v>1.5364887748319214E-4</v>
      </c>
      <c r="DN33" s="55">
        <f t="shared" si="13"/>
        <v>1.8715807652255447E-4</v>
      </c>
      <c r="DO33" s="55">
        <f t="shared" si="14"/>
        <v>1.6385336309581084E-4</v>
      </c>
      <c r="DP33" s="55">
        <f t="shared" si="15"/>
        <v>1.6753863729052323E-4</v>
      </c>
      <c r="DQ33" s="55">
        <f t="shared" si="16"/>
        <v>1.6603518269413047E-4</v>
      </c>
      <c r="DR33" s="55">
        <f t="shared" si="17"/>
        <v>1.703904327720175E-4</v>
      </c>
      <c r="DS33" s="55">
        <f t="shared" si="18"/>
        <v>1.6588978429942143E-4</v>
      </c>
      <c r="DT33" s="55">
        <f t="shared" si="19"/>
        <v>1.4943509023255478E-4</v>
      </c>
      <c r="DU33" s="55">
        <f t="shared" si="20"/>
        <v>1.4036624157168131E-4</v>
      </c>
      <c r="DV33" s="55">
        <f t="shared" si="21"/>
        <v>3.2965169555413506E-5</v>
      </c>
      <c r="DW33" s="55">
        <f t="shared" si="22"/>
        <v>1.4185061891023353E-4</v>
      </c>
      <c r="DX33" s="55">
        <f t="shared" si="23"/>
        <v>1.6774402128888775E-4</v>
      </c>
      <c r="DY33" s="55">
        <f t="shared" si="24"/>
        <v>1.0968441122280571E-4</v>
      </c>
      <c r="DZ33" s="55">
        <f t="shared" si="25"/>
        <v>1.6712597527654996E-4</v>
      </c>
      <c r="EA33" s="55">
        <f t="shared" si="26"/>
        <v>1.3897899270315863E-4</v>
      </c>
    </row>
    <row r="34" spans="1:131" x14ac:dyDescent="0.3">
      <c r="A34" s="29" t="s">
        <v>33</v>
      </c>
      <c r="B34" s="27">
        <v>51609.389982000001</v>
      </c>
      <c r="C34" s="27">
        <v>867.15098898999997</v>
      </c>
      <c r="D34" s="27">
        <v>1739.4801247</v>
      </c>
      <c r="E34" s="27">
        <v>6174.7262228999998</v>
      </c>
      <c r="F34" s="27">
        <v>5232.8193191</v>
      </c>
      <c r="G34" s="27">
        <v>704.42193777</v>
      </c>
      <c r="H34" s="27">
        <v>12465.319960000001</v>
      </c>
      <c r="I34" s="29">
        <v>508.93109286999999</v>
      </c>
      <c r="J34" s="29">
        <v>227.56444966000001</v>
      </c>
      <c r="K34" s="29">
        <v>244.42372037000001</v>
      </c>
      <c r="L34" s="29">
        <v>156.97157576999999</v>
      </c>
      <c r="M34" s="29">
        <v>1254.6277413</v>
      </c>
      <c r="N34" s="29">
        <v>149.4710766</v>
      </c>
      <c r="O34" s="29">
        <v>54.519439165999998</v>
      </c>
      <c r="P34" s="29">
        <v>6.9327740712999999</v>
      </c>
      <c r="Q34" s="29">
        <v>3.3711467809000002</v>
      </c>
      <c r="R34" s="29">
        <v>7.1699763025000003</v>
      </c>
      <c r="S34" s="29">
        <v>2.2282633441000002</v>
      </c>
      <c r="T34" s="29">
        <v>14.183974146000001</v>
      </c>
      <c r="U34" s="29">
        <v>758.28180194000004</v>
      </c>
      <c r="V34" s="29">
        <v>155.11952847000001</v>
      </c>
      <c r="W34" s="29">
        <v>63.942170343000001</v>
      </c>
      <c r="X34" s="29">
        <v>22.549357292</v>
      </c>
      <c r="Y34" s="29">
        <v>0.1919181647</v>
      </c>
      <c r="Z34" s="29">
        <v>10.925811382999999</v>
      </c>
      <c r="AA34" s="29">
        <v>46.11965945</v>
      </c>
      <c r="AB34" s="29">
        <v>31.686885128</v>
      </c>
      <c r="AC34" s="27"/>
      <c r="AD34" s="40" t="s">
        <v>33</v>
      </c>
      <c r="AE34" s="40">
        <v>280.47053720700001</v>
      </c>
      <c r="AF34" s="40">
        <v>63.932900026900001</v>
      </c>
      <c r="AG34" s="40">
        <v>227.47087699299999</v>
      </c>
      <c r="AH34" s="40">
        <v>22.540963905200002</v>
      </c>
      <c r="AI34" s="40">
        <v>508.74545531500002</v>
      </c>
      <c r="AJ34" s="40">
        <v>508.74545531500002</v>
      </c>
      <c r="AK34" s="40">
        <v>470.537268713</v>
      </c>
      <c r="AL34" s="40">
        <v>244.34163224</v>
      </c>
      <c r="AM34" s="40">
        <v>156.89694566399999</v>
      </c>
      <c r="AN34" s="40">
        <v>0.191840768967</v>
      </c>
      <c r="AO34" s="40">
        <v>1146.9719735799999</v>
      </c>
      <c r="AP34" s="40">
        <v>51588.6219595</v>
      </c>
      <c r="AQ34" s="40">
        <v>519.316082134</v>
      </c>
      <c r="AR34" s="40">
        <v>155.401408575</v>
      </c>
      <c r="AS34" s="40">
        <v>158.91579083600001</v>
      </c>
      <c r="AT34" s="40">
        <v>6.6135783693299999</v>
      </c>
      <c r="AU34" s="40">
        <v>1254.1409427200001</v>
      </c>
      <c r="AV34" s="40">
        <v>1254.1409427200001</v>
      </c>
      <c r="AW34" s="40">
        <v>10.9223522742</v>
      </c>
      <c r="AX34" s="40">
        <v>4073426.9848799999</v>
      </c>
      <c r="AY34" s="40">
        <v>0</v>
      </c>
      <c r="AZ34" s="40">
        <v>227.61384651399999</v>
      </c>
      <c r="BA34" s="40">
        <v>59.997381175699999</v>
      </c>
      <c r="BB34" s="40">
        <v>113.210515347</v>
      </c>
      <c r="BC34" s="40">
        <v>757.99853218800001</v>
      </c>
      <c r="BD34" s="40">
        <v>46.101075455699998</v>
      </c>
      <c r="BE34" s="40">
        <v>155.06170577699999</v>
      </c>
      <c r="BF34" s="40">
        <v>866.80204762300002</v>
      </c>
      <c r="BG34" s="40">
        <v>0</v>
      </c>
      <c r="BH34" s="40">
        <v>1564.90197683</v>
      </c>
      <c r="BI34" s="40">
        <v>173.87798889199999</v>
      </c>
      <c r="BJ34" s="40">
        <v>1738.77996573</v>
      </c>
      <c r="BK34" s="40">
        <v>68.662565501000003</v>
      </c>
      <c r="BL34" s="40">
        <v>617.935107786</v>
      </c>
      <c r="BM34" s="40">
        <v>6.9300009454799998</v>
      </c>
      <c r="BN34" s="40">
        <v>3.3697897934099998</v>
      </c>
      <c r="BO34" s="40">
        <v>7.1670861108399997</v>
      </c>
      <c r="BP34" s="40">
        <v>2.2273690852699999</v>
      </c>
      <c r="BQ34" s="40">
        <v>14.1782762787</v>
      </c>
      <c r="BR34" s="40">
        <v>2.5698580009600001</v>
      </c>
      <c r="BS34" s="40">
        <v>3788.10130974</v>
      </c>
      <c r="BT34" s="40">
        <v>7.2494053684799997</v>
      </c>
      <c r="BU34" s="40">
        <v>55.9148897826</v>
      </c>
      <c r="BV34" s="40">
        <v>555.73249757400004</v>
      </c>
      <c r="BW34" s="40">
        <v>2.3154565893000001</v>
      </c>
      <c r="BX34" s="40">
        <v>0</v>
      </c>
      <c r="BY34" s="40">
        <v>38.197960091100001</v>
      </c>
      <c r="BZ34" s="40">
        <v>6172.3148070099996</v>
      </c>
      <c r="CA34" s="40">
        <v>5230.7869450899998</v>
      </c>
      <c r="CB34" s="40">
        <v>941.52786191400003</v>
      </c>
      <c r="CC34" s="40">
        <v>0.34855093727300002</v>
      </c>
      <c r="CD34" s="40">
        <v>0.47103561410299999</v>
      </c>
      <c r="CE34" s="40">
        <v>66.715962737599995</v>
      </c>
      <c r="CF34" s="40">
        <v>11.9273040945</v>
      </c>
      <c r="CG34" s="40">
        <v>1806.35765621</v>
      </c>
      <c r="CH34" s="40">
        <v>23.810390892400001</v>
      </c>
      <c r="CI34" s="40">
        <v>45.559830153900002</v>
      </c>
      <c r="CJ34" s="40">
        <v>2580.7827755899998</v>
      </c>
      <c r="CK34" s="40">
        <v>53.112920591699996</v>
      </c>
      <c r="CL34" s="40">
        <v>2.4306675801500002</v>
      </c>
      <c r="CM34" s="40">
        <v>27.5846833584</v>
      </c>
      <c r="CN34" s="40">
        <v>2.81802052349</v>
      </c>
      <c r="CO34" s="40">
        <v>704.13850815299998</v>
      </c>
      <c r="CP34" s="40">
        <v>168.297029245</v>
      </c>
      <c r="CQ34" s="40">
        <v>31.675292406299999</v>
      </c>
      <c r="CR34" s="40">
        <v>0</v>
      </c>
      <c r="CS34" s="40">
        <v>333.05295811299999</v>
      </c>
      <c r="CT34" s="40">
        <v>598.91878924000002</v>
      </c>
      <c r="CU34" s="40">
        <v>149.413522731</v>
      </c>
      <c r="CV34" s="40">
        <v>3287.8791193699999</v>
      </c>
      <c r="CW34" s="40">
        <v>12460.3038062</v>
      </c>
      <c r="CX34" s="40">
        <v>54.496222822699998</v>
      </c>
      <c r="CY34" s="40">
        <v>466.33534201200001</v>
      </c>
      <c r="DA34" s="55">
        <f t="shared" si="0"/>
        <v>-4.024078274756534E-4</v>
      </c>
      <c r="DB34" s="55">
        <f t="shared" si="1"/>
        <v>-4.0239977977350397E-4</v>
      </c>
      <c r="DC34" s="55">
        <f t="shared" si="2"/>
        <v>-4.0251047428370478E-4</v>
      </c>
      <c r="DD34" s="55">
        <f t="shared" si="3"/>
        <v>-3.9053000942082809E-4</v>
      </c>
      <c r="DE34" s="55">
        <f t="shared" si="4"/>
        <v>-3.8838986902949105E-4</v>
      </c>
      <c r="DF34" s="55">
        <f t="shared" si="5"/>
        <v>-4.0235773732045041E-4</v>
      </c>
      <c r="DG34" s="55">
        <f t="shared" si="6"/>
        <v>-4.0240874811857782E-4</v>
      </c>
      <c r="DH34" s="55">
        <f t="shared" si="7"/>
        <v>-3.6475970440931558E-4</v>
      </c>
      <c r="DI34" s="55">
        <f t="shared" si="8"/>
        <v>-4.1119193766787004E-4</v>
      </c>
      <c r="DJ34" s="55">
        <f t="shared" si="9"/>
        <v>-3.3584355019126039E-4</v>
      </c>
      <c r="DK34" s="55">
        <f t="shared" si="10"/>
        <v>-4.7543706963451321E-4</v>
      </c>
      <c r="DL34" s="55">
        <f t="shared" si="11"/>
        <v>-3.880024041995996E-4</v>
      </c>
      <c r="DM34" s="55">
        <f t="shared" si="12"/>
        <v>-3.8505020709808034E-4</v>
      </c>
      <c r="DN34" s="55">
        <f t="shared" si="13"/>
        <v>-4.2583606242373254E-4</v>
      </c>
      <c r="DO34" s="55">
        <f t="shared" si="14"/>
        <v>-4.0000233549801917E-4</v>
      </c>
      <c r="DP34" s="55">
        <f t="shared" si="15"/>
        <v>-4.025299336382122E-4</v>
      </c>
      <c r="DQ34" s="55">
        <f t="shared" si="16"/>
        <v>-4.030964033999464E-4</v>
      </c>
      <c r="DR34" s="55">
        <f t="shared" si="17"/>
        <v>-4.0132546827020783E-4</v>
      </c>
      <c r="DS34" s="55">
        <f t="shared" si="18"/>
        <v>-4.017116247781072E-4</v>
      </c>
      <c r="DT34" s="55">
        <f t="shared" si="19"/>
        <v>-3.7356791535192067E-4</v>
      </c>
      <c r="DU34" s="55">
        <f t="shared" si="20"/>
        <v>-3.7276217617695194E-4</v>
      </c>
      <c r="DV34" s="55">
        <f t="shared" si="21"/>
        <v>-1.4497969102819394E-4</v>
      </c>
      <c r="DW34" s="55">
        <f t="shared" si="22"/>
        <v>-3.7222288384139044E-4</v>
      </c>
      <c r="DX34" s="55">
        <f t="shared" si="23"/>
        <v>-4.032746619945241E-4</v>
      </c>
      <c r="DY34" s="55">
        <f t="shared" si="24"/>
        <v>-3.1659971774560843E-4</v>
      </c>
      <c r="DZ34" s="55">
        <f t="shared" si="25"/>
        <v>-4.0295168094529166E-4</v>
      </c>
      <c r="EA34" s="55">
        <f t="shared" si="26"/>
        <v>-3.6585235983821891E-4</v>
      </c>
    </row>
    <row r="35" spans="1:131" x14ac:dyDescent="0.3">
      <c r="A35" s="29" t="s">
        <v>34</v>
      </c>
      <c r="B35" s="27">
        <v>46854.803215</v>
      </c>
      <c r="C35" s="27">
        <v>787.26246400000002</v>
      </c>
      <c r="D35" s="27">
        <v>1579.2278268</v>
      </c>
      <c r="E35" s="27">
        <v>5605.8711519999997</v>
      </c>
      <c r="F35" s="27">
        <v>4750.737427</v>
      </c>
      <c r="G35" s="27">
        <v>639.52237920000005</v>
      </c>
      <c r="H35" s="27">
        <v>11316.935119</v>
      </c>
      <c r="I35" s="29">
        <v>731.10822067000004</v>
      </c>
      <c r="J35" s="29">
        <v>223.44862864000001</v>
      </c>
      <c r="K35" s="29">
        <v>196.00758035999999</v>
      </c>
      <c r="L35" s="29">
        <v>118.2578974</v>
      </c>
      <c r="M35" s="8">
        <v>1460.2564648</v>
      </c>
      <c r="N35" s="29">
        <v>149.61910445999999</v>
      </c>
      <c r="O35" s="29">
        <v>94.083629411999993</v>
      </c>
      <c r="P35" s="29">
        <v>6.2940814651999997</v>
      </c>
      <c r="Q35" s="29">
        <v>3.0605746387999999</v>
      </c>
      <c r="R35" s="29">
        <v>6.5094307941</v>
      </c>
      <c r="S35" s="29">
        <v>2.0229810296999999</v>
      </c>
      <c r="T35" s="29">
        <v>12.877253005</v>
      </c>
      <c r="U35" s="29">
        <v>1643.1967666</v>
      </c>
      <c r="V35" s="29">
        <v>212.34153501</v>
      </c>
      <c r="W35" s="29">
        <v>140.47208886999999</v>
      </c>
      <c r="X35" s="29">
        <v>30.707851201</v>
      </c>
      <c r="Y35" s="29">
        <v>0.17423738220000001</v>
      </c>
      <c r="Z35" s="29">
        <v>20.907473745000001</v>
      </c>
      <c r="AA35" s="29">
        <v>41.870813165999998</v>
      </c>
      <c r="AB35" s="29">
        <v>45.081738915999999</v>
      </c>
      <c r="AC35" s="27"/>
      <c r="AD35" s="40" t="s">
        <v>34</v>
      </c>
      <c r="AE35" s="40">
        <v>148.88005143300001</v>
      </c>
      <c r="AF35" s="40">
        <v>140.510883815</v>
      </c>
      <c r="AG35" s="40">
        <v>223.51019252899999</v>
      </c>
      <c r="AH35" s="40">
        <v>30.7163331621</v>
      </c>
      <c r="AI35" s="40">
        <v>731.30998413400005</v>
      </c>
      <c r="AJ35" s="40">
        <v>731.30998413400005</v>
      </c>
      <c r="AK35" s="40">
        <v>451.45596973599999</v>
      </c>
      <c r="AL35" s="40">
        <v>196.061284054</v>
      </c>
      <c r="AM35" s="40">
        <v>118.290633032</v>
      </c>
      <c r="AN35" s="40">
        <v>0.174285807732</v>
      </c>
      <c r="AO35" s="40">
        <v>1254.9840266799999</v>
      </c>
      <c r="AP35" s="40">
        <v>46867.728574399996</v>
      </c>
      <c r="AQ35" s="40">
        <v>355.98696424899998</v>
      </c>
      <c r="AR35" s="40">
        <v>171.30865477</v>
      </c>
      <c r="AS35" s="40">
        <v>80.381029096700004</v>
      </c>
      <c r="AT35" s="40">
        <v>61.642485532000002</v>
      </c>
      <c r="AU35" s="40">
        <v>1460.65929428</v>
      </c>
      <c r="AV35" s="40">
        <v>1460.65929428</v>
      </c>
      <c r="AW35" s="40">
        <v>20.913200189299999</v>
      </c>
      <c r="AX35" s="40">
        <v>3100708.8806099999</v>
      </c>
      <c r="AY35" s="40">
        <v>0</v>
      </c>
      <c r="AZ35" s="40">
        <v>140.85618191699999</v>
      </c>
      <c r="BA35" s="40">
        <v>24.764441338099999</v>
      </c>
      <c r="BB35" s="40">
        <v>122.435479089</v>
      </c>
      <c r="BC35" s="40">
        <v>1643.6551173600001</v>
      </c>
      <c r="BD35" s="40">
        <v>41.882387175399998</v>
      </c>
      <c r="BE35" s="40">
        <v>212.399719073</v>
      </c>
      <c r="BF35" s="40">
        <v>787.47966201600002</v>
      </c>
      <c r="BG35" s="40">
        <v>0</v>
      </c>
      <c r="BH35" s="40">
        <v>1421.6971533599999</v>
      </c>
      <c r="BI35" s="40">
        <v>157.96622099199999</v>
      </c>
      <c r="BJ35" s="40">
        <v>1579.6633743499999</v>
      </c>
      <c r="BK35" s="40">
        <v>59.055993141000002</v>
      </c>
      <c r="BL35" s="40">
        <v>608.01142523199997</v>
      </c>
      <c r="BM35" s="40">
        <v>6.2958229596799997</v>
      </c>
      <c r="BN35" s="40">
        <v>3.0614183441599998</v>
      </c>
      <c r="BO35" s="40">
        <v>6.5112249756900002</v>
      </c>
      <c r="BP35" s="40">
        <v>2.0235353954000002</v>
      </c>
      <c r="BQ35" s="40">
        <v>12.8807980359</v>
      </c>
      <c r="BR35" s="40">
        <v>2.1936390328300002</v>
      </c>
      <c r="BS35" s="40">
        <v>3606.5850244399999</v>
      </c>
      <c r="BT35" s="40">
        <v>3.5852581507600001</v>
      </c>
      <c r="BU35" s="40">
        <v>13.398686383399999</v>
      </c>
      <c r="BV35" s="40">
        <v>518.64726976600002</v>
      </c>
      <c r="BW35" s="40">
        <v>2.11408813682</v>
      </c>
      <c r="BX35" s="40">
        <v>0</v>
      </c>
      <c r="BY35" s="40">
        <v>7.8792939396000001</v>
      </c>
      <c r="BZ35" s="40">
        <v>5607.4435308000002</v>
      </c>
      <c r="CA35" s="40">
        <v>4752.0739235000001</v>
      </c>
      <c r="CB35" s="40">
        <v>855.36960730700002</v>
      </c>
      <c r="CC35" s="40">
        <v>1.63887027453E-2</v>
      </c>
      <c r="CD35" s="40">
        <v>0.51781909978399998</v>
      </c>
      <c r="CE35" s="40">
        <v>59.463236546499999</v>
      </c>
      <c r="CF35" s="40">
        <v>6.6440578049700001</v>
      </c>
      <c r="CG35" s="40">
        <v>1667.92778413</v>
      </c>
      <c r="CH35" s="40">
        <v>16.485360266099999</v>
      </c>
      <c r="CI35" s="40">
        <v>50.357491390100002</v>
      </c>
      <c r="CJ35" s="40">
        <v>2382.9599035699998</v>
      </c>
      <c r="CK35" s="40">
        <v>62.817682580499998</v>
      </c>
      <c r="CL35" s="40">
        <v>0.56489914903799998</v>
      </c>
      <c r="CM35" s="40">
        <v>16.1671561864</v>
      </c>
      <c r="CN35" s="40">
        <v>3.1515912358999998</v>
      </c>
      <c r="CO35" s="40">
        <v>639.69882872000005</v>
      </c>
      <c r="CP35" s="40">
        <v>139.422117439</v>
      </c>
      <c r="CQ35" s="40">
        <v>45.094219818500001</v>
      </c>
      <c r="CR35" s="40">
        <v>0</v>
      </c>
      <c r="CS35" s="40">
        <v>167.019137263</v>
      </c>
      <c r="CT35" s="40">
        <v>523.20198888799996</v>
      </c>
      <c r="CU35" s="40">
        <v>149.660483529</v>
      </c>
      <c r="CV35" s="40">
        <v>3126.02954641</v>
      </c>
      <c r="CW35" s="40">
        <v>11320.057055400001</v>
      </c>
      <c r="CX35" s="40">
        <v>94.109708485499993</v>
      </c>
      <c r="CY35" s="40">
        <v>424.68998308599998</v>
      </c>
      <c r="DA35" s="55">
        <f t="shared" si="0"/>
        <v>2.7585985882144575E-4</v>
      </c>
      <c r="DB35" s="55">
        <f t="shared" si="1"/>
        <v>2.7589022204416641E-4</v>
      </c>
      <c r="DC35" s="55">
        <f t="shared" si="2"/>
        <v>2.7579779345863169E-4</v>
      </c>
      <c r="DD35" s="55">
        <f t="shared" si="3"/>
        <v>2.8048785948986773E-4</v>
      </c>
      <c r="DE35" s="55">
        <f t="shared" si="4"/>
        <v>2.8132400927997377E-4</v>
      </c>
      <c r="DF35" s="55">
        <f t="shared" si="5"/>
        <v>2.7590828052136688E-4</v>
      </c>
      <c r="DG35" s="55">
        <f t="shared" si="6"/>
        <v>2.7586412462145857E-4</v>
      </c>
      <c r="DH35" s="55">
        <f t="shared" si="7"/>
        <v>2.7596935487212847E-4</v>
      </c>
      <c r="DI35" s="55">
        <f t="shared" si="8"/>
        <v>2.7551696949176823E-4</v>
      </c>
      <c r="DJ35" s="55">
        <f t="shared" si="9"/>
        <v>2.7398784221187154E-4</v>
      </c>
      <c r="DK35" s="55">
        <f t="shared" si="10"/>
        <v>2.7681560994841304E-4</v>
      </c>
      <c r="DL35" s="55">
        <f t="shared" si="11"/>
        <v>2.758621445687002E-4</v>
      </c>
      <c r="DM35" s="55">
        <f t="shared" si="12"/>
        <v>2.7656273675316677E-4</v>
      </c>
      <c r="DN35" s="55">
        <f t="shared" si="13"/>
        <v>2.7719034292137724E-4</v>
      </c>
      <c r="DO35" s="55">
        <f t="shared" si="14"/>
        <v>2.7668762942278068E-4</v>
      </c>
      <c r="DP35" s="55">
        <f t="shared" si="15"/>
        <v>2.7566893788634868E-4</v>
      </c>
      <c r="DQ35" s="55">
        <f t="shared" si="16"/>
        <v>2.7562803058393776E-4</v>
      </c>
      <c r="DR35" s="55">
        <f t="shared" si="17"/>
        <v>2.7403405759194677E-4</v>
      </c>
      <c r="DS35" s="55">
        <f t="shared" si="18"/>
        <v>2.7529403193548587E-4</v>
      </c>
      <c r="DT35" s="55">
        <f t="shared" si="19"/>
        <v>2.7893845053530687E-4</v>
      </c>
      <c r="DU35" s="55">
        <f t="shared" si="20"/>
        <v>2.7401169063442378E-4</v>
      </c>
      <c r="DV35" s="55">
        <f t="shared" si="21"/>
        <v>2.7617546882149148E-4</v>
      </c>
      <c r="DW35" s="55">
        <f t="shared" si="22"/>
        <v>2.7621473884578121E-4</v>
      </c>
      <c r="DX35" s="55">
        <f t="shared" si="23"/>
        <v>2.7792848692139295E-4</v>
      </c>
      <c r="DY35" s="55">
        <f t="shared" si="24"/>
        <v>2.7389460677276528E-4</v>
      </c>
      <c r="DZ35" s="55">
        <f t="shared" si="25"/>
        <v>2.7642189212123187E-4</v>
      </c>
      <c r="EA35" s="55">
        <f t="shared" si="26"/>
        <v>2.7685051198351806E-4</v>
      </c>
    </row>
    <row r="36" spans="1:131" x14ac:dyDescent="0.3">
      <c r="A36" s="29" t="s">
        <v>35</v>
      </c>
      <c r="B36" s="27">
        <v>15228.031628000001</v>
      </c>
      <c r="C36" s="27">
        <v>255.86468529999999</v>
      </c>
      <c r="D36" s="27">
        <v>513.25667080000005</v>
      </c>
      <c r="E36" s="27">
        <v>1821.934268</v>
      </c>
      <c r="F36" s="27">
        <v>1544.0122512</v>
      </c>
      <c r="G36" s="27">
        <v>207.8480327</v>
      </c>
      <c r="H36" s="27">
        <v>3678.0573140000001</v>
      </c>
      <c r="I36" s="29">
        <v>177.9447954</v>
      </c>
      <c r="J36" s="29">
        <v>54.360224111000001</v>
      </c>
      <c r="K36" s="29">
        <v>47.777541919000001</v>
      </c>
      <c r="L36" s="29">
        <v>28.878868233999999</v>
      </c>
      <c r="M36" s="29">
        <v>266.70484529999999</v>
      </c>
      <c r="N36" s="29">
        <v>36.523275460000001</v>
      </c>
      <c r="O36" s="29">
        <v>22.933219390000001</v>
      </c>
      <c r="P36" s="29">
        <v>2.0456062636999999</v>
      </c>
      <c r="Q36" s="29">
        <v>0.99470120380000004</v>
      </c>
      <c r="R36" s="29">
        <v>2.1155958464000002</v>
      </c>
      <c r="S36" s="29">
        <v>0.6574783958</v>
      </c>
      <c r="T36" s="29">
        <v>4.1851682279000002</v>
      </c>
      <c r="U36" s="29">
        <v>244.62100716</v>
      </c>
      <c r="V36" s="29">
        <v>51.599744184000002</v>
      </c>
      <c r="W36" s="29">
        <v>34.187484181999999</v>
      </c>
      <c r="X36" s="29">
        <v>7.4320619567000001</v>
      </c>
      <c r="Y36" s="29">
        <v>5.6627977099999997E-2</v>
      </c>
      <c r="Z36" s="29">
        <v>5.0962708427000001</v>
      </c>
      <c r="AA36" s="29">
        <v>13.608212329000001</v>
      </c>
      <c r="AB36" s="29">
        <v>11.041920192999999</v>
      </c>
      <c r="AC36" s="27"/>
      <c r="AD36" s="40" t="s">
        <v>35</v>
      </c>
      <c r="AE36" s="40">
        <v>51.779846059100002</v>
      </c>
      <c r="AF36" s="40">
        <v>34.187173835199999</v>
      </c>
      <c r="AG36" s="40">
        <v>54.359686642600003</v>
      </c>
      <c r="AH36" s="40">
        <v>7.4319893392200003</v>
      </c>
      <c r="AI36" s="40">
        <v>177.942902455</v>
      </c>
      <c r="AJ36" s="40">
        <v>177.942902455</v>
      </c>
      <c r="AK36" s="40">
        <v>146.38237295799999</v>
      </c>
      <c r="AL36" s="40">
        <v>47.777060609999999</v>
      </c>
      <c r="AM36" s="40">
        <v>28.878593175799999</v>
      </c>
      <c r="AN36" s="40">
        <v>5.6627289913199999E-2</v>
      </c>
      <c r="AO36" s="40">
        <v>378.31518241100002</v>
      </c>
      <c r="AP36" s="40">
        <v>15227.872071399999</v>
      </c>
      <c r="AQ36" s="40">
        <v>124.437762507</v>
      </c>
      <c r="AR36" s="40">
        <v>50.109514391700003</v>
      </c>
      <c r="AS36" s="40">
        <v>35.5464742618</v>
      </c>
      <c r="AT36" s="40">
        <v>21.495755076799998</v>
      </c>
      <c r="AU36" s="40">
        <v>266.70205263000003</v>
      </c>
      <c r="AV36" s="40">
        <v>266.70205263000003</v>
      </c>
      <c r="AW36" s="40">
        <v>5.0962203956699996</v>
      </c>
      <c r="AX36" s="40">
        <v>743558.47714700003</v>
      </c>
      <c r="AY36" s="40">
        <v>0</v>
      </c>
      <c r="AZ36" s="40">
        <v>49.259655474399999</v>
      </c>
      <c r="BA36" s="40">
        <v>8.6472384780400002</v>
      </c>
      <c r="BB36" s="40">
        <v>42.722668802500003</v>
      </c>
      <c r="BC36" s="40">
        <v>244.61920207</v>
      </c>
      <c r="BD36" s="40">
        <v>13.6080575931</v>
      </c>
      <c r="BE36" s="40">
        <v>51.599319297999998</v>
      </c>
      <c r="BF36" s="40">
        <v>255.86198481</v>
      </c>
      <c r="BG36" s="40">
        <v>0</v>
      </c>
      <c r="BH36" s="40">
        <v>461.92617182200001</v>
      </c>
      <c r="BI36" s="40">
        <v>51.3252144645</v>
      </c>
      <c r="BJ36" s="40">
        <v>513.25138628699995</v>
      </c>
      <c r="BK36" s="40">
        <v>20.531196981499999</v>
      </c>
      <c r="BL36" s="40">
        <v>199.14556490000001</v>
      </c>
      <c r="BM36" s="40">
        <v>2.0455886051099998</v>
      </c>
      <c r="BN36" s="40">
        <v>0.99469147179399997</v>
      </c>
      <c r="BO36" s="40">
        <v>2.1155760496</v>
      </c>
      <c r="BP36" s="40">
        <v>0.65747356245599997</v>
      </c>
      <c r="BQ36" s="40">
        <v>4.1851330797699999</v>
      </c>
      <c r="BR36" s="40">
        <v>0.79508685064200002</v>
      </c>
      <c r="BS36" s="40">
        <v>1206.30561835</v>
      </c>
      <c r="BT36" s="40">
        <v>2.9168285976999999</v>
      </c>
      <c r="BU36" s="40">
        <v>26.188381391899998</v>
      </c>
      <c r="BV36" s="40">
        <v>160.47509768500001</v>
      </c>
      <c r="BW36" s="40">
        <v>0.680750617349</v>
      </c>
      <c r="BX36" s="40">
        <v>0</v>
      </c>
      <c r="BY36" s="40">
        <v>18.2203055339</v>
      </c>
      <c r="BZ36" s="40">
        <v>1821.94732821</v>
      </c>
      <c r="CA36" s="40">
        <v>1544.0282314999999</v>
      </c>
      <c r="CB36" s="40">
        <v>277.91909671899998</v>
      </c>
      <c r="CC36" s="40">
        <v>0.18062990019700001</v>
      </c>
      <c r="CD36" s="40">
        <v>0.11576557226</v>
      </c>
      <c r="CE36" s="40">
        <v>19.990256266700001</v>
      </c>
      <c r="CF36" s="40">
        <v>4.6060266537699999</v>
      </c>
      <c r="CG36" s="40">
        <v>526.24113224999996</v>
      </c>
      <c r="CH36" s="40">
        <v>8.3607636755500003</v>
      </c>
      <c r="CI36" s="40">
        <v>11.126589152199999</v>
      </c>
      <c r="CJ36" s="40">
        <v>751.86389914999995</v>
      </c>
      <c r="CK36" s="40">
        <v>18.374917887500001</v>
      </c>
      <c r="CL36" s="40">
        <v>1.1429746434300001</v>
      </c>
      <c r="CM36" s="40">
        <v>10.445062291299999</v>
      </c>
      <c r="CN36" s="40">
        <v>0.67868126443900001</v>
      </c>
      <c r="CO36" s="40">
        <v>207.845880386</v>
      </c>
      <c r="CP36" s="40">
        <v>48.748793281200001</v>
      </c>
      <c r="CQ36" s="40">
        <v>11.041814709800001</v>
      </c>
      <c r="CR36" s="40">
        <v>0</v>
      </c>
      <c r="CS36" s="40">
        <v>58.043424144399999</v>
      </c>
      <c r="CT36" s="40">
        <v>176.22443612699999</v>
      </c>
      <c r="CU36" s="40">
        <v>36.522900896700001</v>
      </c>
      <c r="CV36" s="40">
        <v>1010.75945319</v>
      </c>
      <c r="CW36" s="40">
        <v>3678.0188187399999</v>
      </c>
      <c r="CX36" s="40">
        <v>22.932982515599999</v>
      </c>
      <c r="CY36" s="40">
        <v>142.395069479</v>
      </c>
      <c r="DA36" s="55">
        <f t="shared" si="0"/>
        <v>-1.0477821684325401E-5</v>
      </c>
      <c r="DB36" s="55">
        <f t="shared" si="1"/>
        <v>-1.0554367816835919E-5</v>
      </c>
      <c r="DC36" s="55">
        <f t="shared" si="2"/>
        <v>-1.0296043482238978E-5</v>
      </c>
      <c r="DD36" s="55">
        <f t="shared" si="3"/>
        <v>7.1683211789991728E-6</v>
      </c>
      <c r="DE36" s="55">
        <f t="shared" si="4"/>
        <v>1.0349853109967428E-5</v>
      </c>
      <c r="DF36" s="55">
        <f t="shared" si="5"/>
        <v>-1.0355229116392464E-5</v>
      </c>
      <c r="DG36" s="55">
        <f t="shared" si="6"/>
        <v>-1.0466193621750063E-5</v>
      </c>
      <c r="DH36" s="55">
        <f t="shared" si="7"/>
        <v>-1.063782166684654E-5</v>
      </c>
      <c r="DI36" s="55">
        <f t="shared" si="8"/>
        <v>-9.8871630643021246E-6</v>
      </c>
      <c r="DJ36" s="55">
        <f t="shared" si="9"/>
        <v>-1.0073959033248472E-5</v>
      </c>
      <c r="DK36" s="55">
        <f t="shared" si="10"/>
        <v>-9.5245491537614698E-6</v>
      </c>
      <c r="DL36" s="55">
        <f t="shared" si="11"/>
        <v>-1.0471013366184717E-5</v>
      </c>
      <c r="DM36" s="55">
        <f t="shared" si="12"/>
        <v>-1.0255468472690171E-5</v>
      </c>
      <c r="DN36" s="55">
        <f t="shared" si="13"/>
        <v>-1.0328876900100464E-5</v>
      </c>
      <c r="DO36" s="55">
        <f t="shared" si="14"/>
        <v>-8.6324481467341282E-6</v>
      </c>
      <c r="DP36" s="55">
        <f t="shared" si="15"/>
        <v>-9.783848619962678E-6</v>
      </c>
      <c r="DQ36" s="55">
        <f t="shared" si="16"/>
        <v>-9.357552877540745E-6</v>
      </c>
      <c r="DR36" s="55">
        <f t="shared" si="17"/>
        <v>-7.3513350870662127E-6</v>
      </c>
      <c r="DS36" s="55">
        <f t="shared" si="18"/>
        <v>-8.398259779848686E-6</v>
      </c>
      <c r="DT36" s="55">
        <f t="shared" si="19"/>
        <v>-7.3791291310650929E-6</v>
      </c>
      <c r="DU36" s="55">
        <f t="shared" si="20"/>
        <v>-8.2342656291002377E-6</v>
      </c>
      <c r="DV36" s="55">
        <f t="shared" si="21"/>
        <v>-9.077789940524349E-6</v>
      </c>
      <c r="DW36" s="55">
        <f t="shared" si="22"/>
        <v>-9.7708388900614048E-6</v>
      </c>
      <c r="DX36" s="55">
        <f t="shared" si="23"/>
        <v>-1.2135111215164636E-5</v>
      </c>
      <c r="DY36" s="55">
        <f t="shared" si="24"/>
        <v>-9.898812594059226E-6</v>
      </c>
      <c r="DZ36" s="55">
        <f t="shared" si="25"/>
        <v>-1.1370773490280541E-5</v>
      </c>
      <c r="EA36" s="55">
        <f t="shared" si="26"/>
        <v>-9.552976126885289E-6</v>
      </c>
    </row>
    <row r="37" spans="1:131" x14ac:dyDescent="0.3">
      <c r="A37" s="29" t="s">
        <v>36</v>
      </c>
      <c r="B37" s="27">
        <v>220603.44795</v>
      </c>
      <c r="C37" s="27">
        <v>3706.6271227000002</v>
      </c>
      <c r="D37" s="27">
        <v>7435.3812306999998</v>
      </c>
      <c r="E37" s="27">
        <v>26393.759591999999</v>
      </c>
      <c r="F37" s="27">
        <v>22367.592095</v>
      </c>
      <c r="G37" s="27">
        <v>3011.0216301</v>
      </c>
      <c r="H37" s="27">
        <v>53282.798840000003</v>
      </c>
      <c r="I37" s="29">
        <v>2577.8277478</v>
      </c>
      <c r="J37" s="29">
        <v>787.49871027999995</v>
      </c>
      <c r="K37" s="29">
        <v>692.13752977000001</v>
      </c>
      <c r="L37" s="29">
        <v>418.35867959000001</v>
      </c>
      <c r="M37" s="29">
        <v>3863.6654643000002</v>
      </c>
      <c r="N37" s="29">
        <v>529.10068901</v>
      </c>
      <c r="O37" s="29">
        <v>332.22601228000002</v>
      </c>
      <c r="P37" s="29">
        <v>29.634025338000001</v>
      </c>
      <c r="Q37" s="29">
        <v>14.409909487</v>
      </c>
      <c r="R37" s="29">
        <v>30.647942261000001</v>
      </c>
      <c r="S37" s="29">
        <v>9.5246738470000007</v>
      </c>
      <c r="T37" s="29">
        <v>60.629156942000002</v>
      </c>
      <c r="U37" s="29">
        <v>3543.7441165999999</v>
      </c>
      <c r="V37" s="29">
        <v>747.50852810000004</v>
      </c>
      <c r="W37" s="29">
        <v>495.26285114000001</v>
      </c>
      <c r="X37" s="29">
        <v>107.66583722999999</v>
      </c>
      <c r="Y37" s="29">
        <v>0.82035092600000004</v>
      </c>
      <c r="Z37" s="29">
        <v>73.828001713999996</v>
      </c>
      <c r="AA37" s="29">
        <v>197.13770288000001</v>
      </c>
      <c r="AB37" s="29">
        <v>159.96067178000001</v>
      </c>
      <c r="AC37" s="27"/>
      <c r="AD37" s="40" t="s">
        <v>36</v>
      </c>
      <c r="AE37" s="40">
        <v>750.13069351499996</v>
      </c>
      <c r="AF37" s="40">
        <v>495.26675408400001</v>
      </c>
      <c r="AG37" s="40">
        <v>787.50514966000003</v>
      </c>
      <c r="AH37" s="40">
        <v>107.666629376</v>
      </c>
      <c r="AI37" s="40">
        <v>2577.84893999</v>
      </c>
      <c r="AJ37" s="40">
        <v>2577.84893999</v>
      </c>
      <c r="AK37" s="40">
        <v>2120.6326206200001</v>
      </c>
      <c r="AL37" s="40">
        <v>692.14298412999995</v>
      </c>
      <c r="AM37" s="40">
        <v>418.36231285299999</v>
      </c>
      <c r="AN37" s="40">
        <v>0.82035810403099996</v>
      </c>
      <c r="AO37" s="40">
        <v>5480.6295189900002</v>
      </c>
      <c r="AP37" s="40">
        <v>220605.252029</v>
      </c>
      <c r="AQ37" s="40">
        <v>1802.7225485399999</v>
      </c>
      <c r="AR37" s="40">
        <v>725.93386902500004</v>
      </c>
      <c r="AS37" s="40">
        <v>514.95934997300003</v>
      </c>
      <c r="AT37" s="40">
        <v>311.40738233899998</v>
      </c>
      <c r="AU37" s="40">
        <v>3863.69728747</v>
      </c>
      <c r="AV37" s="40">
        <v>3863.69728747</v>
      </c>
      <c r="AW37" s="40">
        <v>73.828587532300006</v>
      </c>
      <c r="AX37" s="40">
        <v>16698300.5526</v>
      </c>
      <c r="AY37" s="40">
        <v>0</v>
      </c>
      <c r="AZ37" s="40">
        <v>713.622550864</v>
      </c>
      <c r="BA37" s="40">
        <v>125.27199338600001</v>
      </c>
      <c r="BB37" s="40">
        <v>618.92118572799995</v>
      </c>
      <c r="BC37" s="40">
        <v>3543.78393306</v>
      </c>
      <c r="BD37" s="40">
        <v>197.13931846899999</v>
      </c>
      <c r="BE37" s="40">
        <v>747.514498538</v>
      </c>
      <c r="BF37" s="40">
        <v>3706.6574028599998</v>
      </c>
      <c r="BG37" s="40">
        <v>0</v>
      </c>
      <c r="BH37" s="40">
        <v>6691.8977297000001</v>
      </c>
      <c r="BI37" s="40">
        <v>743.54424817200004</v>
      </c>
      <c r="BJ37" s="40">
        <v>7435.4419778700003</v>
      </c>
      <c r="BK37" s="40">
        <v>297.43422288400001</v>
      </c>
      <c r="BL37" s="40">
        <v>2885.0109731500002</v>
      </c>
      <c r="BM37" s="40">
        <v>29.634283472300002</v>
      </c>
      <c r="BN37" s="40">
        <v>14.410021906500001</v>
      </c>
      <c r="BO37" s="40">
        <v>30.648188960900001</v>
      </c>
      <c r="BP37" s="40">
        <v>9.5247400236799997</v>
      </c>
      <c r="BQ37" s="40">
        <v>60.629631896500001</v>
      </c>
      <c r="BR37" s="40">
        <v>11.5630748765</v>
      </c>
      <c r="BS37" s="40">
        <v>17475.675282299999</v>
      </c>
      <c r="BT37" s="40">
        <v>43.206457411300001</v>
      </c>
      <c r="BU37" s="40">
        <v>391.23653319700003</v>
      </c>
      <c r="BV37" s="40">
        <v>2320.4306699499998</v>
      </c>
      <c r="BW37" s="40">
        <v>9.8586626696500002</v>
      </c>
      <c r="BX37" s="40">
        <v>0</v>
      </c>
      <c r="BY37" s="40">
        <v>272.453235151</v>
      </c>
      <c r="BZ37" s="40">
        <v>26394.454140400001</v>
      </c>
      <c r="CA37" s="40">
        <v>22368.2537625</v>
      </c>
      <c r="CB37" s="40">
        <v>4026.20037787</v>
      </c>
      <c r="CC37" s="40">
        <v>2.7118935779600002</v>
      </c>
      <c r="CD37" s="40">
        <v>1.64861424168</v>
      </c>
      <c r="CE37" s="40">
        <v>289.96110594200002</v>
      </c>
      <c r="CF37" s="40">
        <v>68.055050863600002</v>
      </c>
      <c r="CG37" s="40">
        <v>7615.1105763799997</v>
      </c>
      <c r="CH37" s="40">
        <v>122.752002831</v>
      </c>
      <c r="CI37" s="40">
        <v>158.34975480700001</v>
      </c>
      <c r="CJ37" s="40">
        <v>10880.0585952</v>
      </c>
      <c r="CK37" s="40">
        <v>266.19638904099997</v>
      </c>
      <c r="CL37" s="40">
        <v>17.0787836332</v>
      </c>
      <c r="CM37" s="40">
        <v>154.13408219600001</v>
      </c>
      <c r="CN37" s="40">
        <v>9.6446695966099991</v>
      </c>
      <c r="CO37" s="40">
        <v>3011.04638479</v>
      </c>
      <c r="CP37" s="40">
        <v>706.22086990000003</v>
      </c>
      <c r="CQ37" s="40">
        <v>159.96199844899999</v>
      </c>
      <c r="CR37" s="40">
        <v>0</v>
      </c>
      <c r="CS37" s="40">
        <v>840.87171902</v>
      </c>
      <c r="CT37" s="40">
        <v>2552.9547358300001</v>
      </c>
      <c r="CU37" s="40">
        <v>529.10498629300002</v>
      </c>
      <c r="CV37" s="40">
        <v>14642.810355400001</v>
      </c>
      <c r="CW37" s="40">
        <v>53283.231360899998</v>
      </c>
      <c r="CX37" s="40">
        <v>332.22858794899997</v>
      </c>
      <c r="CY37" s="40">
        <v>2062.8686573300001</v>
      </c>
      <c r="DA37" s="55">
        <f t="shared" si="0"/>
        <v>8.1779274837217686E-6</v>
      </c>
      <c r="DB37" s="55">
        <f t="shared" si="1"/>
        <v>8.1691950652870779E-6</v>
      </c>
      <c r="DC37" s="55">
        <f t="shared" si="2"/>
        <v>8.1700141681570546E-6</v>
      </c>
      <c r="DD37" s="55">
        <f t="shared" si="3"/>
        <v>2.6314871800721057E-5</v>
      </c>
      <c r="DE37" s="55">
        <f t="shared" si="4"/>
        <v>2.958152568189867E-5</v>
      </c>
      <c r="DF37" s="55">
        <f t="shared" si="5"/>
        <v>8.2213590737927431E-6</v>
      </c>
      <c r="DG37" s="55">
        <f t="shared" si="6"/>
        <v>8.1174583432302151E-6</v>
      </c>
      <c r="DH37" s="55">
        <f t="shared" si="7"/>
        <v>8.2209488271864867E-6</v>
      </c>
      <c r="DI37" s="55">
        <f t="shared" si="8"/>
        <v>8.1770038680886461E-6</v>
      </c>
      <c r="DJ37" s="55">
        <f t="shared" si="9"/>
        <v>7.8804569400291111E-6</v>
      </c>
      <c r="DK37" s="55">
        <f t="shared" si="10"/>
        <v>8.6845646504669525E-6</v>
      </c>
      <c r="DL37" s="55">
        <f t="shared" si="11"/>
        <v>8.2365231394562797E-6</v>
      </c>
      <c r="DM37" s="55">
        <f t="shared" si="12"/>
        <v>8.1218624153915154E-6</v>
      </c>
      <c r="DN37" s="55">
        <f t="shared" si="13"/>
        <v>7.7527613875754169E-6</v>
      </c>
      <c r="DO37" s="55">
        <f t="shared" si="14"/>
        <v>8.7107403417780489E-6</v>
      </c>
      <c r="DP37" s="55">
        <f t="shared" si="15"/>
        <v>7.8015410230055066E-6</v>
      </c>
      <c r="DQ37" s="55">
        <f t="shared" si="16"/>
        <v>8.0494767935482046E-6</v>
      </c>
      <c r="DR37" s="55">
        <f t="shared" si="17"/>
        <v>6.9479208487352748E-6</v>
      </c>
      <c r="DS37" s="55">
        <f t="shared" si="18"/>
        <v>7.8337638844941786E-6</v>
      </c>
      <c r="DT37" s="55">
        <f t="shared" si="19"/>
        <v>1.1235704015309198E-5</v>
      </c>
      <c r="DU37" s="55">
        <f t="shared" si="20"/>
        <v>7.9871169030519529E-6</v>
      </c>
      <c r="DV37" s="55">
        <f t="shared" si="21"/>
        <v>7.8805506833790264E-6</v>
      </c>
      <c r="DW37" s="55">
        <f t="shared" si="22"/>
        <v>7.3574498688649402E-6</v>
      </c>
      <c r="DX37" s="55">
        <f t="shared" si="23"/>
        <v>8.7499517248322394E-6</v>
      </c>
      <c r="DY37" s="55">
        <f t="shared" si="24"/>
        <v>7.9349066263423455E-6</v>
      </c>
      <c r="DZ37" s="55">
        <f t="shared" si="25"/>
        <v>8.1952309293453232E-6</v>
      </c>
      <c r="EA37" s="55">
        <f t="shared" si="26"/>
        <v>8.2937198576172069E-6</v>
      </c>
    </row>
    <row r="38" spans="1:131" x14ac:dyDescent="0.3">
      <c r="A38" s="29" t="s">
        <v>37</v>
      </c>
      <c r="B38" s="27">
        <v>406703.69714</v>
      </c>
      <c r="C38" s="27">
        <v>6833.5287495000002</v>
      </c>
      <c r="D38" s="27">
        <v>13707.841263</v>
      </c>
      <c r="E38" s="27">
        <v>48659.434130000001</v>
      </c>
      <c r="F38" s="27">
        <v>41236.811034999999</v>
      </c>
      <c r="G38" s="27">
        <v>5551.1086849000003</v>
      </c>
      <c r="H38" s="27">
        <v>98231.969618999996</v>
      </c>
      <c r="I38" s="29">
        <v>6346.0844762999996</v>
      </c>
      <c r="J38" s="29">
        <v>1939.5540252000001</v>
      </c>
      <c r="K38" s="29">
        <v>1701.3631607</v>
      </c>
      <c r="L38" s="29">
        <v>1026.4890820999999</v>
      </c>
      <c r="M38" s="29">
        <v>12675.155502</v>
      </c>
      <c r="N38" s="29">
        <v>1298.7072191</v>
      </c>
      <c r="O38" s="8">
        <v>816.65430205999996</v>
      </c>
      <c r="P38" s="29">
        <v>54.633186776999999</v>
      </c>
      <c r="Q38" s="29">
        <v>26.566059172999999</v>
      </c>
      <c r="R38" s="29">
        <v>56.502440415999999</v>
      </c>
      <c r="S38" s="29">
        <v>17.559655509999999</v>
      </c>
      <c r="T38" s="29">
        <v>111.77570358</v>
      </c>
      <c r="U38" s="29">
        <v>14263.094080000001</v>
      </c>
      <c r="V38" s="29">
        <v>1843.1433827999999</v>
      </c>
      <c r="W38" s="29">
        <v>1219.3102177999999</v>
      </c>
      <c r="X38" s="29">
        <v>266.54689008999998</v>
      </c>
      <c r="Y38" s="29">
        <v>1.5123961008</v>
      </c>
      <c r="Z38" s="29">
        <v>181.47873243999999</v>
      </c>
      <c r="AA38" s="29">
        <v>363.44238919999998</v>
      </c>
      <c r="AB38" s="29">
        <v>391.31352643999998</v>
      </c>
      <c r="AC38" s="27"/>
      <c r="AD38" s="40" t="s">
        <v>37</v>
      </c>
      <c r="AE38" s="40">
        <v>1310.25873067</v>
      </c>
      <c r="AF38" s="40">
        <v>1219.94749411</v>
      </c>
      <c r="AG38" s="40">
        <v>1940.56751506</v>
      </c>
      <c r="AH38" s="40">
        <v>266.68626535499999</v>
      </c>
      <c r="AI38" s="40">
        <v>6349.4007135700003</v>
      </c>
      <c r="AJ38" s="40">
        <v>6349.4007135700003</v>
      </c>
      <c r="AK38" s="40">
        <v>3932.0907797499999</v>
      </c>
      <c r="AL38" s="40">
        <v>1702.2522626299999</v>
      </c>
      <c r="AM38" s="40">
        <v>1027.0255075699999</v>
      </c>
      <c r="AN38" s="40">
        <v>1.51318991368</v>
      </c>
      <c r="AO38" s="40">
        <v>12137.573953499999</v>
      </c>
      <c r="AP38" s="40">
        <v>406916.22229399998</v>
      </c>
      <c r="AQ38" s="40">
        <v>3115.7466192000002</v>
      </c>
      <c r="AR38" s="40">
        <v>1757.1818004700001</v>
      </c>
      <c r="AS38" s="40">
        <v>656.35533793599996</v>
      </c>
      <c r="AT38" s="40">
        <v>544.55766886599997</v>
      </c>
      <c r="AU38" s="40">
        <v>12681.7796213</v>
      </c>
      <c r="AV38" s="40">
        <v>12681.7796213</v>
      </c>
      <c r="AW38" s="40">
        <v>181.57360655799999</v>
      </c>
      <c r="AX38" s="40">
        <v>40183904.1558</v>
      </c>
      <c r="AY38" s="40">
        <v>0</v>
      </c>
      <c r="AZ38" s="40">
        <v>1248.1086626900001</v>
      </c>
      <c r="BA38" s="40">
        <v>219.35701658799999</v>
      </c>
      <c r="BB38" s="40">
        <v>1082.58698301</v>
      </c>
      <c r="BC38" s="40">
        <v>14270.591126699999</v>
      </c>
      <c r="BD38" s="40">
        <v>363.63231260399999</v>
      </c>
      <c r="BE38" s="40">
        <v>1844.1064623</v>
      </c>
      <c r="BF38" s="40">
        <v>6837.09989408</v>
      </c>
      <c r="BG38" s="40">
        <v>0</v>
      </c>
      <c r="BH38" s="40">
        <v>12343.504107799999</v>
      </c>
      <c r="BI38" s="40">
        <v>1371.5005036499999</v>
      </c>
      <c r="BJ38" s="40">
        <v>13715.0046114</v>
      </c>
      <c r="BK38" s="40">
        <v>523.47128918199996</v>
      </c>
      <c r="BL38" s="40">
        <v>4990.9856123600002</v>
      </c>
      <c r="BM38" s="40">
        <v>54.661745632299997</v>
      </c>
      <c r="BN38" s="40">
        <v>26.579947084899999</v>
      </c>
      <c r="BO38" s="40">
        <v>56.531910384500001</v>
      </c>
      <c r="BP38" s="40">
        <v>17.568858384999999</v>
      </c>
      <c r="BQ38" s="40">
        <v>111.834225756</v>
      </c>
      <c r="BR38" s="40">
        <v>23.6231795072</v>
      </c>
      <c r="BS38" s="40">
        <v>32619.151677000002</v>
      </c>
      <c r="BT38" s="40">
        <v>128.512217316</v>
      </c>
      <c r="BU38" s="40">
        <v>1330.0640058700001</v>
      </c>
      <c r="BV38" s="40">
        <v>4056.12573273</v>
      </c>
      <c r="BW38" s="40">
        <v>18.0136122551</v>
      </c>
      <c r="BX38" s="40">
        <v>0</v>
      </c>
      <c r="BY38" s="40">
        <v>938.90921902299999</v>
      </c>
      <c r="BZ38" s="40">
        <v>48686.405406600003</v>
      </c>
      <c r="CA38" s="40">
        <v>41259.903689600003</v>
      </c>
      <c r="CB38" s="40">
        <v>7426.5017169499997</v>
      </c>
      <c r="CC38" s="40">
        <v>9.8869200616399997</v>
      </c>
      <c r="CD38" s="40">
        <v>1.5786413801700001</v>
      </c>
      <c r="CE38" s="40">
        <v>553.51388762600004</v>
      </c>
      <c r="CF38" s="40">
        <v>193.722076063</v>
      </c>
      <c r="CG38" s="40">
        <v>13609.2766448</v>
      </c>
      <c r="CH38" s="40">
        <v>310.13828284900001</v>
      </c>
      <c r="CI38" s="40">
        <v>146.210832321</v>
      </c>
      <c r="CJ38" s="40">
        <v>19444.942074499999</v>
      </c>
      <c r="CK38" s="40">
        <v>792.90737733599997</v>
      </c>
      <c r="CL38" s="40">
        <v>58.236256290199996</v>
      </c>
      <c r="CM38" s="40">
        <v>428.98171680600001</v>
      </c>
      <c r="CN38" s="40">
        <v>8.1683902165800006</v>
      </c>
      <c r="CO38" s="40">
        <v>5554.0095109100002</v>
      </c>
      <c r="CP38" s="40">
        <v>1234.70658845</v>
      </c>
      <c r="CQ38" s="40">
        <v>391.51797639400002</v>
      </c>
      <c r="CR38" s="40">
        <v>0</v>
      </c>
      <c r="CS38" s="40">
        <v>1478.5003479</v>
      </c>
      <c r="CT38" s="40">
        <v>4715.9988861900001</v>
      </c>
      <c r="CU38" s="40">
        <v>1299.3858084799999</v>
      </c>
      <c r="CV38" s="40">
        <v>27475.1608419</v>
      </c>
      <c r="CW38" s="40">
        <v>98283.303928900001</v>
      </c>
      <c r="CX38" s="40">
        <v>817.08100166099996</v>
      </c>
      <c r="CY38" s="40">
        <v>3828.36479839</v>
      </c>
      <c r="DA38" s="55">
        <f t="shared" si="0"/>
        <v>5.2255525458578709E-4</v>
      </c>
      <c r="DB38" s="55">
        <f t="shared" si="1"/>
        <v>5.2259157909609691E-4</v>
      </c>
      <c r="DC38" s="55">
        <f t="shared" si="2"/>
        <v>5.2257304870714056E-4</v>
      </c>
      <c r="DD38" s="55">
        <f t="shared" si="3"/>
        <v>5.5428668833147295E-4</v>
      </c>
      <c r="DE38" s="55">
        <f t="shared" si="4"/>
        <v>5.6000098020199895E-4</v>
      </c>
      <c r="DF38" s="55">
        <f t="shared" si="5"/>
        <v>5.2256696358525772E-4</v>
      </c>
      <c r="DG38" s="55">
        <f t="shared" si="6"/>
        <v>5.2258251666039909E-4</v>
      </c>
      <c r="DH38" s="55">
        <f t="shared" si="7"/>
        <v>5.2256431227563362E-4</v>
      </c>
      <c r="DI38" s="55">
        <f t="shared" si="8"/>
        <v>5.2253757659337613E-4</v>
      </c>
      <c r="DJ38" s="55">
        <f t="shared" si="9"/>
        <v>5.2258209801258238E-4</v>
      </c>
      <c r="DK38" s="55">
        <f t="shared" si="10"/>
        <v>5.2258273307945614E-4</v>
      </c>
      <c r="DL38" s="55">
        <f t="shared" si="11"/>
        <v>5.2260655097724972E-4</v>
      </c>
      <c r="DM38" s="55">
        <f t="shared" si="12"/>
        <v>5.2251144062339836E-4</v>
      </c>
      <c r="DN38" s="55">
        <f t="shared" si="13"/>
        <v>5.2249721812969261E-4</v>
      </c>
      <c r="DO38" s="55">
        <f t="shared" si="14"/>
        <v>5.2273822899200203E-4</v>
      </c>
      <c r="DP38" s="55">
        <f t="shared" si="15"/>
        <v>5.2276898916623119E-4</v>
      </c>
      <c r="DQ38" s="55">
        <f t="shared" si="16"/>
        <v>5.2156983455988023E-4</v>
      </c>
      <c r="DR38" s="55">
        <f t="shared" si="17"/>
        <v>5.2409200139255597E-4</v>
      </c>
      <c r="DS38" s="55">
        <f t="shared" si="18"/>
        <v>5.2356795015037706E-4</v>
      </c>
      <c r="DT38" s="55">
        <f t="shared" si="19"/>
        <v>5.2562555206804498E-4</v>
      </c>
      <c r="DU38" s="55">
        <f t="shared" si="20"/>
        <v>5.2252011915480641E-4</v>
      </c>
      <c r="DV38" s="55">
        <f t="shared" si="21"/>
        <v>5.2265313674636313E-4</v>
      </c>
      <c r="DW38" s="55">
        <f t="shared" si="22"/>
        <v>5.2289210709962556E-4</v>
      </c>
      <c r="DX38" s="55">
        <f t="shared" si="23"/>
        <v>5.248710173083132E-4</v>
      </c>
      <c r="DY38" s="55">
        <f t="shared" si="24"/>
        <v>5.2278367125676304E-4</v>
      </c>
      <c r="DZ38" s="55">
        <f t="shared" si="25"/>
        <v>5.2256811435250278E-4</v>
      </c>
      <c r="EA38" s="55">
        <f t="shared" si="26"/>
        <v>5.2247096045985632E-4</v>
      </c>
    </row>
    <row r="39" spans="1:131" x14ac:dyDescent="0.3">
      <c r="A39" s="29" t="s">
        <v>129</v>
      </c>
      <c r="B39" s="27">
        <v>12629.621861</v>
      </c>
      <c r="C39" s="27">
        <v>212.20564862000001</v>
      </c>
      <c r="D39" s="27">
        <v>425.67796056999998</v>
      </c>
      <c r="E39" s="27">
        <v>1511.0512761</v>
      </c>
      <c r="F39" s="27">
        <v>1280.5522671000001</v>
      </c>
      <c r="G39" s="27">
        <v>172.38209999</v>
      </c>
      <c r="H39" s="27">
        <v>3050.4579908000001</v>
      </c>
      <c r="I39" s="29">
        <v>139.11233485</v>
      </c>
      <c r="J39" s="29">
        <v>54.194316374000003</v>
      </c>
      <c r="K39" s="29">
        <v>72.281964790000004</v>
      </c>
      <c r="L39" s="29">
        <v>29.634660242999999</v>
      </c>
      <c r="M39" s="29">
        <v>320.75541408999999</v>
      </c>
      <c r="N39" s="29">
        <v>38.492414467000003</v>
      </c>
      <c r="O39" s="29">
        <v>12.407849473000001</v>
      </c>
      <c r="P39" s="29">
        <v>1.6965579297</v>
      </c>
      <c r="Q39" s="29">
        <v>0.82497217160000003</v>
      </c>
      <c r="R39" s="29">
        <v>1.7546050047999999</v>
      </c>
      <c r="S39" s="29">
        <v>0.54529079069999997</v>
      </c>
      <c r="T39" s="29">
        <v>3.4710396802000001</v>
      </c>
      <c r="U39" s="29">
        <v>200.45920946000001</v>
      </c>
      <c r="V39" s="29">
        <v>41.602406281</v>
      </c>
      <c r="W39" s="29">
        <v>28.162008709999999</v>
      </c>
      <c r="X39" s="29">
        <v>6.0318286639999998</v>
      </c>
      <c r="Y39" s="29">
        <v>4.6965367199999997E-2</v>
      </c>
      <c r="Z39" s="29">
        <v>3.3741471351999999</v>
      </c>
      <c r="AA39" s="29">
        <v>11.286200037</v>
      </c>
      <c r="AB39" s="29">
        <v>8.6414870948000004</v>
      </c>
      <c r="AC39" s="27"/>
      <c r="AD39" s="40" t="s">
        <v>129</v>
      </c>
      <c r="AE39" s="40">
        <v>55.769246993800003</v>
      </c>
      <c r="AF39" s="40">
        <v>28.1615711502</v>
      </c>
      <c r="AG39" s="40">
        <v>54.189850276199998</v>
      </c>
      <c r="AH39" s="40">
        <v>6.0314224654700004</v>
      </c>
      <c r="AI39" s="40">
        <v>139.103420938</v>
      </c>
      <c r="AJ39" s="40">
        <v>139.103420938</v>
      </c>
      <c r="AK39" s="40">
        <v>115.168317699</v>
      </c>
      <c r="AL39" s="40">
        <v>72.278004832500002</v>
      </c>
      <c r="AM39" s="40">
        <v>29.6310669591</v>
      </c>
      <c r="AN39" s="40">
        <v>4.6961699844800003E-2</v>
      </c>
      <c r="AO39" s="40">
        <v>279.55198903799999</v>
      </c>
      <c r="AP39" s="40">
        <v>12628.626580800001</v>
      </c>
      <c r="AQ39" s="40">
        <v>120.501019431</v>
      </c>
      <c r="AR39" s="40">
        <v>42.0508616133</v>
      </c>
      <c r="AS39" s="40">
        <v>32.354578814699998</v>
      </c>
      <c r="AT39" s="40">
        <v>1.81943933827</v>
      </c>
      <c r="AU39" s="40">
        <v>320.73207960799999</v>
      </c>
      <c r="AV39" s="40">
        <v>320.73207960799999</v>
      </c>
      <c r="AW39" s="40">
        <v>3.37396680733</v>
      </c>
      <c r="AX39" s="40">
        <v>750217.66163300001</v>
      </c>
      <c r="AY39" s="40">
        <v>0</v>
      </c>
      <c r="AZ39" s="40">
        <v>46.408991097799998</v>
      </c>
      <c r="BA39" s="40">
        <v>11.7877585588</v>
      </c>
      <c r="BB39" s="40">
        <v>27.231312006300001</v>
      </c>
      <c r="BC39" s="40">
        <v>200.44616929599999</v>
      </c>
      <c r="BD39" s="40">
        <v>11.285322276200001</v>
      </c>
      <c r="BE39" s="40">
        <v>41.599694145800001</v>
      </c>
      <c r="BF39" s="40">
        <v>212.18893788700001</v>
      </c>
      <c r="BG39" s="40">
        <v>0</v>
      </c>
      <c r="BH39" s="40">
        <v>383.07996714299998</v>
      </c>
      <c r="BI39" s="40">
        <v>42.564479971600001</v>
      </c>
      <c r="BJ39" s="40">
        <v>425.644447114</v>
      </c>
      <c r="BK39" s="40">
        <v>16.5625702886</v>
      </c>
      <c r="BL39" s="40">
        <v>146.829990458</v>
      </c>
      <c r="BM39" s="40">
        <v>1.6964242254099999</v>
      </c>
      <c r="BN39" s="40">
        <v>0.82490775830700003</v>
      </c>
      <c r="BO39" s="40">
        <v>1.75446907226</v>
      </c>
      <c r="BP39" s="40">
        <v>0.54524667569399998</v>
      </c>
      <c r="BQ39" s="40">
        <v>3.4707551258399998</v>
      </c>
      <c r="BR39" s="40">
        <v>0.67915614085300002</v>
      </c>
      <c r="BS39" s="40">
        <v>927.83093639100002</v>
      </c>
      <c r="BT39" s="40">
        <v>2.8397980131899998</v>
      </c>
      <c r="BU39" s="40">
        <v>26.963402307900001</v>
      </c>
      <c r="BV39" s="40">
        <v>131.152390056</v>
      </c>
      <c r="BW39" s="40">
        <v>0.56307812932300005</v>
      </c>
      <c r="BX39" s="40">
        <v>0</v>
      </c>
      <c r="BY39" s="40">
        <v>18.8721179747</v>
      </c>
      <c r="BZ39" s="40">
        <v>1510.96459811</v>
      </c>
      <c r="CA39" s="40">
        <v>1280.4837514200001</v>
      </c>
      <c r="CB39" s="40">
        <v>230.48084668300001</v>
      </c>
      <c r="CC39" s="40">
        <v>0.191909535321</v>
      </c>
      <c r="CD39" s="40">
        <v>8.3399107067500006E-2</v>
      </c>
      <c r="CE39" s="40">
        <v>16.739052360500001</v>
      </c>
      <c r="CF39" s="40">
        <v>4.4077026354099997</v>
      </c>
      <c r="CG39" s="40">
        <v>432.64848108000001</v>
      </c>
      <c r="CH39" s="40">
        <v>7.6553861197000002</v>
      </c>
      <c r="CI39" s="40">
        <v>7.9698251099800004</v>
      </c>
      <c r="CJ39" s="40">
        <v>618.15037605099997</v>
      </c>
      <c r="CK39" s="40">
        <v>14.976698904599999</v>
      </c>
      <c r="CL39" s="40">
        <v>1.1783531116599999</v>
      </c>
      <c r="CM39" s="40">
        <v>9.9094349154800003</v>
      </c>
      <c r="CN39" s="40">
        <v>0.47988877505700001</v>
      </c>
      <c r="CO39" s="40">
        <v>172.368487673</v>
      </c>
      <c r="CP39" s="40">
        <v>39.276509293700002</v>
      </c>
      <c r="CQ39" s="40">
        <v>8.6409247144800005</v>
      </c>
      <c r="CR39" s="40">
        <v>0</v>
      </c>
      <c r="CS39" s="40">
        <v>109.707738463</v>
      </c>
      <c r="CT39" s="40">
        <v>144.84079044800001</v>
      </c>
      <c r="CU39" s="40">
        <v>38.489687617800001</v>
      </c>
      <c r="CV39" s="40">
        <v>821.04359096500002</v>
      </c>
      <c r="CW39" s="40">
        <v>3050.2177180399999</v>
      </c>
      <c r="CX39" s="40">
        <v>12.4067564787</v>
      </c>
      <c r="CY39" s="40">
        <v>110.886518748</v>
      </c>
      <c r="DA39" s="55">
        <f t="shared" si="0"/>
        <v>-7.880522560000721E-5</v>
      </c>
      <c r="DB39" s="55">
        <f t="shared" si="1"/>
        <v>-7.8747823673255059E-5</v>
      </c>
      <c r="DC39" s="55">
        <f t="shared" si="2"/>
        <v>-7.8729601023046284E-5</v>
      </c>
      <c r="DD39" s="55">
        <f t="shared" si="3"/>
        <v>-5.7362705932596061E-5</v>
      </c>
      <c r="DE39" s="55">
        <f t="shared" si="4"/>
        <v>-5.350478989442774E-5</v>
      </c>
      <c r="DF39" s="55">
        <f t="shared" si="5"/>
        <v>-7.8965954126245528E-5</v>
      </c>
      <c r="DG39" s="55">
        <f t="shared" si="6"/>
        <v>-7.8766126504544888E-5</v>
      </c>
      <c r="DH39" s="55">
        <f t="shared" si="7"/>
        <v>-6.4077078496371936E-5</v>
      </c>
      <c r="DI39" s="55">
        <f t="shared" si="8"/>
        <v>-8.2408970143369489E-5</v>
      </c>
      <c r="DJ39" s="55">
        <f t="shared" si="9"/>
        <v>-5.4784862468887374E-5</v>
      </c>
      <c r="DK39" s="55">
        <f t="shared" si="10"/>
        <v>-1.2125274494576977E-4</v>
      </c>
      <c r="DL39" s="55">
        <f t="shared" si="11"/>
        <v>-7.2748521069229067E-5</v>
      </c>
      <c r="DM39" s="55">
        <f t="shared" si="12"/>
        <v>-7.0841209567137944E-5</v>
      </c>
      <c r="DN39" s="55">
        <f t="shared" si="13"/>
        <v>-8.8088939374935884E-5</v>
      </c>
      <c r="DO39" s="55">
        <f t="shared" si="14"/>
        <v>-7.8809150963491705E-5</v>
      </c>
      <c r="DP39" s="55">
        <f t="shared" si="15"/>
        <v>-7.8079352513275171E-5</v>
      </c>
      <c r="DQ39" s="55">
        <f t="shared" si="16"/>
        <v>-7.7471875224348742E-5</v>
      </c>
      <c r="DR39" s="55">
        <f t="shared" si="17"/>
        <v>-8.0901799099446122E-5</v>
      </c>
      <c r="DS39" s="55">
        <f t="shared" si="18"/>
        <v>-8.1979575636514714E-5</v>
      </c>
      <c r="DT39" s="55">
        <f t="shared" si="19"/>
        <v>-6.5051458773807759E-5</v>
      </c>
      <c r="DU39" s="55">
        <f t="shared" si="20"/>
        <v>-6.5191786784653128E-5</v>
      </c>
      <c r="DV39" s="55">
        <f t="shared" si="21"/>
        <v>-1.5537236867723244E-5</v>
      </c>
      <c r="DW39" s="55">
        <f t="shared" si="22"/>
        <v>-6.7342517937186798E-5</v>
      </c>
      <c r="DX39" s="55">
        <f t="shared" si="23"/>
        <v>-7.8086373398849598E-5</v>
      </c>
      <c r="DY39" s="55">
        <f t="shared" si="24"/>
        <v>-5.3443985331480453E-5</v>
      </c>
      <c r="DZ39" s="55">
        <f t="shared" si="25"/>
        <v>-7.7772925973516912E-5</v>
      </c>
      <c r="EA39" s="55">
        <f t="shared" si="26"/>
        <v>-6.5079113563486107E-5</v>
      </c>
    </row>
    <row r="40" spans="1:131" x14ac:dyDescent="0.3">
      <c r="A40" s="29" t="s">
        <v>39</v>
      </c>
      <c r="B40" s="27">
        <v>98.164389</v>
      </c>
      <c r="C40" s="27">
        <v>1.649383</v>
      </c>
      <c r="D40" s="27">
        <v>3.3085819999999999</v>
      </c>
      <c r="E40" s="27">
        <v>11.744698</v>
      </c>
      <c r="F40" s="27">
        <v>9.9531620000000007</v>
      </c>
      <c r="G40" s="27">
        <v>1.339855</v>
      </c>
      <c r="H40" s="27">
        <v>23.709834000000001</v>
      </c>
      <c r="I40" s="29">
        <v>0.98586016269999999</v>
      </c>
      <c r="J40" s="29">
        <v>0.43101203490000001</v>
      </c>
      <c r="K40" s="29">
        <v>0.480177248</v>
      </c>
      <c r="L40" s="29">
        <v>0.28781933310000002</v>
      </c>
      <c r="M40" s="29">
        <v>2.4031928231999999</v>
      </c>
      <c r="N40" s="8">
        <v>0.2866479052</v>
      </c>
      <c r="O40" s="8">
        <v>0.1025557354</v>
      </c>
      <c r="P40" s="29">
        <v>1.3186572299999999E-2</v>
      </c>
      <c r="Q40" s="29">
        <v>6.4121331E-3</v>
      </c>
      <c r="R40" s="29">
        <v>1.36377459E-2</v>
      </c>
      <c r="S40" s="29">
        <v>4.2382970000000002E-3</v>
      </c>
      <c r="T40" s="29">
        <v>2.6978810700000001E-2</v>
      </c>
      <c r="U40" s="29">
        <v>1.4605411783</v>
      </c>
      <c r="V40" s="29">
        <v>0.29950740809999998</v>
      </c>
      <c r="W40" s="29">
        <v>0.13694718710000001</v>
      </c>
      <c r="X40" s="29">
        <v>4.35193132E-2</v>
      </c>
      <c r="Y40" s="29">
        <v>3.6504039999999999E-4</v>
      </c>
      <c r="Z40" s="29">
        <v>2.1639331599999999E-2</v>
      </c>
      <c r="AA40" s="29">
        <v>8.7722493600000007E-2</v>
      </c>
      <c r="AB40" s="29">
        <v>6.1356931300000001E-2</v>
      </c>
      <c r="AC40" s="27"/>
      <c r="AD40" s="40" t="s">
        <v>39</v>
      </c>
      <c r="AE40" s="40">
        <v>0.517935408554</v>
      </c>
      <c r="AF40" s="40">
        <v>0.136947000998</v>
      </c>
      <c r="AG40" s="40">
        <v>0.43101109818200001</v>
      </c>
      <c r="AH40" s="40">
        <v>4.3519171410200001E-2</v>
      </c>
      <c r="AI40" s="40">
        <v>0.98585915121400003</v>
      </c>
      <c r="AJ40" s="40">
        <v>0.98585915121400003</v>
      </c>
      <c r="AK40" s="40">
        <v>0.89533199216299997</v>
      </c>
      <c r="AL40" s="40">
        <v>0.48017503643600001</v>
      </c>
      <c r="AM40" s="40">
        <v>0.28781575148299998</v>
      </c>
      <c r="AN40" s="40">
        <v>3.65038460845E-4</v>
      </c>
      <c r="AO40" s="40">
        <v>2.1809989396999998</v>
      </c>
      <c r="AP40" s="40">
        <v>98.164350865599999</v>
      </c>
      <c r="AQ40" s="40">
        <v>0.98006880886799996</v>
      </c>
      <c r="AR40" s="40">
        <v>0.30060489921299999</v>
      </c>
      <c r="AS40" s="40">
        <v>0.294384292396</v>
      </c>
      <c r="AT40" s="40">
        <v>1.28295099714E-2</v>
      </c>
      <c r="AU40" s="40">
        <v>2.4031994005000001</v>
      </c>
      <c r="AV40" s="40">
        <v>2.4031994005000001</v>
      </c>
      <c r="AW40" s="40">
        <v>2.1639377144100001E-2</v>
      </c>
      <c r="AX40" s="40">
        <v>3980.4208953399998</v>
      </c>
      <c r="AY40" s="40">
        <v>0</v>
      </c>
      <c r="AZ40" s="40">
        <v>0.42172989385600002</v>
      </c>
      <c r="BA40" s="40">
        <v>0.11062060539099999</v>
      </c>
      <c r="BB40" s="40">
        <v>0.21483117728100001</v>
      </c>
      <c r="BC40" s="40">
        <v>1.4605446896800001</v>
      </c>
      <c r="BD40" s="40">
        <v>8.7722412454599996E-2</v>
      </c>
      <c r="BE40" s="40">
        <v>0.29950657685799997</v>
      </c>
      <c r="BF40" s="40">
        <v>1.64938165556</v>
      </c>
      <c r="BG40" s="40">
        <v>0</v>
      </c>
      <c r="BH40" s="40">
        <v>2.97772072268</v>
      </c>
      <c r="BI40" s="40">
        <v>0.33085398523999998</v>
      </c>
      <c r="BJ40" s="40">
        <v>3.3085747079200001</v>
      </c>
      <c r="BK40" s="40">
        <v>0.13035286984899999</v>
      </c>
      <c r="BL40" s="40">
        <v>1.1704008559900001</v>
      </c>
      <c r="BM40" s="40">
        <v>1.31867393001E-2</v>
      </c>
      <c r="BN40" s="40">
        <v>6.4121433445199997E-3</v>
      </c>
      <c r="BO40" s="40">
        <v>1.36376902705E-2</v>
      </c>
      <c r="BP40" s="40">
        <v>4.2382676300899997E-3</v>
      </c>
      <c r="BQ40" s="40">
        <v>2.6978604438999999E-2</v>
      </c>
      <c r="BR40" s="40">
        <v>4.9511993694800003E-3</v>
      </c>
      <c r="BS40" s="40">
        <v>7.2087519707299998</v>
      </c>
      <c r="BT40" s="40">
        <v>1.50964672035E-2</v>
      </c>
      <c r="BU40" s="40">
        <v>0.122625247331</v>
      </c>
      <c r="BV40" s="40">
        <v>1.0514891791600001</v>
      </c>
      <c r="BW40" s="40">
        <v>4.4013814161400003E-3</v>
      </c>
      <c r="BX40" s="40">
        <v>0</v>
      </c>
      <c r="BY40" s="40">
        <v>8.4323644019699995E-2</v>
      </c>
      <c r="BZ40" s="40">
        <v>11.7448521742</v>
      </c>
      <c r="CA40" s="40">
        <v>9.9533162471499992</v>
      </c>
      <c r="CB40" s="40">
        <v>1.79153592707</v>
      </c>
      <c r="CC40" s="40">
        <v>7.9353009584599995E-4</v>
      </c>
      <c r="CD40" s="40">
        <v>8.5729470835600003E-4</v>
      </c>
      <c r="CE40" s="40">
        <v>0.127447180454</v>
      </c>
      <c r="CF40" s="40">
        <v>2.4514527356600001E-2</v>
      </c>
      <c r="CG40" s="40">
        <v>3.4255317272700001</v>
      </c>
      <c r="CH40" s="40">
        <v>4.7540341826599997E-2</v>
      </c>
      <c r="CI40" s="40">
        <v>8.2801650269800006E-2</v>
      </c>
      <c r="CJ40" s="40">
        <v>4.8941509725100003</v>
      </c>
      <c r="CK40" s="40">
        <v>0.103479007054</v>
      </c>
      <c r="CL40" s="40">
        <v>5.3382550416899996E-3</v>
      </c>
      <c r="CM40" s="40">
        <v>5.6348032099299998E-2</v>
      </c>
      <c r="CN40" s="40">
        <v>5.1056170130699997E-3</v>
      </c>
      <c r="CO40" s="40">
        <v>1.33985665812</v>
      </c>
      <c r="CP40" s="40">
        <v>0.31788929935299998</v>
      </c>
      <c r="CQ40" s="40">
        <v>6.1357703623799997E-2</v>
      </c>
      <c r="CR40" s="40">
        <v>0</v>
      </c>
      <c r="CS40" s="40">
        <v>0.66818912692900001</v>
      </c>
      <c r="CT40" s="40">
        <v>1.1374722080899999</v>
      </c>
      <c r="CU40" s="40">
        <v>0.28664793164300001</v>
      </c>
      <c r="CV40" s="40">
        <v>6.2760608001499998</v>
      </c>
      <c r="CW40" s="40">
        <v>23.709827322999999</v>
      </c>
      <c r="CX40" s="40">
        <v>0.102556099183</v>
      </c>
      <c r="CY40" s="40">
        <v>0.88336443213299998</v>
      </c>
      <c r="DA40" s="55">
        <f t="shared" si="0"/>
        <v>-3.8847488777671357E-7</v>
      </c>
      <c r="DB40" s="55">
        <f t="shared" si="1"/>
        <v>-8.1511692553828756E-7</v>
      </c>
      <c r="DC40" s="55">
        <f t="shared" si="2"/>
        <v>-2.2039895036097546E-6</v>
      </c>
      <c r="DD40" s="55">
        <f t="shared" si="3"/>
        <v>1.3127131919476521E-5</v>
      </c>
      <c r="DE40" s="55">
        <f t="shared" si="4"/>
        <v>1.5497301259484607E-5</v>
      </c>
      <c r="DF40" s="55">
        <f t="shared" si="5"/>
        <v>1.2375368976269059E-6</v>
      </c>
      <c r="DG40" s="55">
        <f t="shared" si="6"/>
        <v>-2.8161310626581512E-7</v>
      </c>
      <c r="DH40" s="55">
        <f t="shared" si="7"/>
        <v>-1.0259933794134904E-6</v>
      </c>
      <c r="DI40" s="55">
        <f t="shared" si="8"/>
        <v>-2.173298943304577E-6</v>
      </c>
      <c r="DJ40" s="55">
        <f t="shared" si="9"/>
        <v>-4.6057242595291913E-6</v>
      </c>
      <c r="DK40" s="55">
        <f t="shared" si="10"/>
        <v>-1.2443976439874866E-5</v>
      </c>
      <c r="DL40" s="55">
        <f t="shared" si="11"/>
        <v>2.7369006501279736E-6</v>
      </c>
      <c r="DM40" s="55">
        <f t="shared" si="12"/>
        <v>9.2249060719340296E-8</v>
      </c>
      <c r="DN40" s="55">
        <f t="shared" si="13"/>
        <v>3.547173627906082E-6</v>
      </c>
      <c r="DO40" s="55">
        <f t="shared" si="14"/>
        <v>1.2664405593896374E-5</v>
      </c>
      <c r="DP40" s="55">
        <f t="shared" si="15"/>
        <v>1.5976773781683968E-6</v>
      </c>
      <c r="DQ40" s="55">
        <f t="shared" si="16"/>
        <v>-4.0790831862869106E-6</v>
      </c>
      <c r="DR40" s="55">
        <f t="shared" si="17"/>
        <v>-6.9296488661715891E-6</v>
      </c>
      <c r="DS40" s="55">
        <f t="shared" si="18"/>
        <v>-7.6452962399111151E-6</v>
      </c>
      <c r="DT40" s="55">
        <f t="shared" si="19"/>
        <v>2.4041636430857902E-6</v>
      </c>
      <c r="DU40" s="55">
        <f t="shared" si="20"/>
        <v>-2.775363739024849E-6</v>
      </c>
      <c r="DV40" s="55">
        <f t="shared" si="21"/>
        <v>-1.3589326217340486E-6</v>
      </c>
      <c r="DW40" s="55">
        <f t="shared" si="22"/>
        <v>-3.2580891005042015E-6</v>
      </c>
      <c r="DX40" s="55">
        <f t="shared" si="23"/>
        <v>-5.3121654479510141E-6</v>
      </c>
      <c r="DY40" s="55">
        <f t="shared" si="24"/>
        <v>2.1046907013415029E-6</v>
      </c>
      <c r="DZ40" s="55">
        <f t="shared" si="25"/>
        <v>-9.2502386423809863E-7</v>
      </c>
      <c r="EA40" s="55">
        <f t="shared" si="26"/>
        <v>1.258739287694478E-5</v>
      </c>
    </row>
    <row r="41" spans="1:131" x14ac:dyDescent="0.3">
      <c r="A41" s="29" t="s">
        <v>40</v>
      </c>
      <c r="B41" s="27">
        <v>129409.20417</v>
      </c>
      <c r="C41" s="27">
        <v>2174.3627726</v>
      </c>
      <c r="D41" s="27">
        <v>4361.7031887000003</v>
      </c>
      <c r="E41" s="27">
        <v>15482.963975999999</v>
      </c>
      <c r="F41" s="27">
        <v>13121.156515000001</v>
      </c>
      <c r="G41" s="27">
        <v>1766.3099380000001</v>
      </c>
      <c r="H41" s="27">
        <v>31256.467358999998</v>
      </c>
      <c r="I41" s="29">
        <v>1204.9244836</v>
      </c>
      <c r="J41" s="29">
        <v>577.91505963999998</v>
      </c>
      <c r="K41" s="29">
        <v>551.94947132000004</v>
      </c>
      <c r="L41" s="29">
        <v>436.50865248000002</v>
      </c>
      <c r="M41" s="29">
        <v>3078.8470406000001</v>
      </c>
      <c r="N41" s="8">
        <v>365.43745782000002</v>
      </c>
      <c r="O41" s="8">
        <v>141.27057514000001</v>
      </c>
      <c r="P41" s="29">
        <v>17.383746551000002</v>
      </c>
      <c r="Q41" s="29">
        <v>8.4530607457000002</v>
      </c>
      <c r="R41" s="29">
        <v>17.978524703000001</v>
      </c>
      <c r="S41" s="29">
        <v>5.587310928</v>
      </c>
      <c r="T41" s="29">
        <v>35.565937732999998</v>
      </c>
      <c r="U41" s="29">
        <v>1828.5671560000001</v>
      </c>
      <c r="V41" s="29">
        <v>371.15641650999999</v>
      </c>
      <c r="W41" s="29">
        <v>99.168567026000005</v>
      </c>
      <c r="X41" s="29">
        <v>54.031421109999997</v>
      </c>
      <c r="Y41" s="29">
        <v>0.48122968100000002</v>
      </c>
      <c r="Z41" s="29">
        <v>23.972782583000001</v>
      </c>
      <c r="AA41" s="29">
        <v>115.64381788</v>
      </c>
      <c r="AB41" s="29">
        <v>75.117713687000006</v>
      </c>
      <c r="AC41" s="27"/>
      <c r="AD41" s="40" t="s">
        <v>40</v>
      </c>
      <c r="AE41" s="40">
        <v>766.626213947</v>
      </c>
      <c r="AF41" s="40">
        <v>99.169359662800005</v>
      </c>
      <c r="AG41" s="40">
        <v>577.92808064099995</v>
      </c>
      <c r="AH41" s="40">
        <v>54.032538329499999</v>
      </c>
      <c r="AI41" s="40">
        <v>1204.9494505299999</v>
      </c>
      <c r="AJ41" s="40">
        <v>1204.9494505299999</v>
      </c>
      <c r="AK41" s="40">
        <v>1180.4435109000001</v>
      </c>
      <c r="AL41" s="40">
        <v>551.96010856800001</v>
      </c>
      <c r="AM41" s="40">
        <v>436.519217341</v>
      </c>
      <c r="AN41" s="40">
        <v>0.48124021946500001</v>
      </c>
      <c r="AO41" s="40">
        <v>2883.19659417</v>
      </c>
      <c r="AP41" s="40">
        <v>129412.06432999999</v>
      </c>
      <c r="AQ41" s="40">
        <v>1335.1358003099999</v>
      </c>
      <c r="AR41" s="40">
        <v>370.215050684</v>
      </c>
      <c r="AS41" s="40">
        <v>430.67755784000002</v>
      </c>
      <c r="AT41" s="40">
        <v>15.609635383300001</v>
      </c>
      <c r="AU41" s="40">
        <v>3078.91367442</v>
      </c>
      <c r="AV41" s="40">
        <v>3078.91367442</v>
      </c>
      <c r="AW41" s="40">
        <v>23.973248847800001</v>
      </c>
      <c r="AX41" s="40">
        <v>9409429.7318600006</v>
      </c>
      <c r="AY41" s="40">
        <v>0</v>
      </c>
      <c r="AZ41" s="40">
        <v>616.52470112200001</v>
      </c>
      <c r="BA41" s="40">
        <v>164.69005881699999</v>
      </c>
      <c r="BB41" s="40">
        <v>286.35139404799997</v>
      </c>
      <c r="BC41" s="40">
        <v>1828.6115463199999</v>
      </c>
      <c r="BD41" s="40">
        <v>115.64637835800001</v>
      </c>
      <c r="BE41" s="40">
        <v>371.16408673000001</v>
      </c>
      <c r="BF41" s="40">
        <v>2174.4107795199998</v>
      </c>
      <c r="BG41" s="40">
        <v>0</v>
      </c>
      <c r="BH41" s="40">
        <v>3925.6192979799998</v>
      </c>
      <c r="BI41" s="40">
        <v>436.179929249</v>
      </c>
      <c r="BJ41" s="40">
        <v>4361.7992272299998</v>
      </c>
      <c r="BK41" s="40">
        <v>173.44463155400001</v>
      </c>
      <c r="BL41" s="40">
        <v>1571.82353023</v>
      </c>
      <c r="BM41" s="40">
        <v>17.3841100408</v>
      </c>
      <c r="BN41" s="40">
        <v>8.4532517715100006</v>
      </c>
      <c r="BO41" s="40">
        <v>17.9789126095</v>
      </c>
      <c r="BP41" s="40">
        <v>5.5874302263700004</v>
      </c>
      <c r="BQ41" s="40">
        <v>35.566687588299999</v>
      </c>
      <c r="BR41" s="40">
        <v>6.2016370694600003</v>
      </c>
      <c r="BS41" s="40">
        <v>9500.0392539599998</v>
      </c>
      <c r="BT41" s="40">
        <v>12.9741676066</v>
      </c>
      <c r="BU41" s="40">
        <v>75.315100128599994</v>
      </c>
      <c r="BV41" s="40">
        <v>1417.99032425</v>
      </c>
      <c r="BW41" s="40">
        <v>5.8266817779900002</v>
      </c>
      <c r="BX41" s="40">
        <v>0</v>
      </c>
      <c r="BY41" s="40">
        <v>49.238718954799999</v>
      </c>
      <c r="BZ41" s="40">
        <v>15483.4196684</v>
      </c>
      <c r="CA41" s="40">
        <v>13121.5599838</v>
      </c>
      <c r="CB41" s="40">
        <v>2361.8596845699999</v>
      </c>
      <c r="CC41" s="40">
        <v>0.35289753760300002</v>
      </c>
      <c r="CD41" s="40">
        <v>1.33771521964</v>
      </c>
      <c r="CE41" s="40">
        <v>165.366736925</v>
      </c>
      <c r="CF41" s="40">
        <v>22.640471575799999</v>
      </c>
      <c r="CG41" s="40">
        <v>4577.9831403400003</v>
      </c>
      <c r="CH41" s="40">
        <v>50.7922816771</v>
      </c>
      <c r="CI41" s="40">
        <v>129.86087845200001</v>
      </c>
      <c r="CJ41" s="40">
        <v>6540.5866205000002</v>
      </c>
      <c r="CK41" s="40">
        <v>123.573835213</v>
      </c>
      <c r="CL41" s="40">
        <v>3.24352780218</v>
      </c>
      <c r="CM41" s="40">
        <v>53.752834112999999</v>
      </c>
      <c r="CN41" s="40">
        <v>8.0962499028499995</v>
      </c>
      <c r="CO41" s="40">
        <v>1766.3491901100001</v>
      </c>
      <c r="CP41" s="40">
        <v>431.58190514699999</v>
      </c>
      <c r="CQ41" s="40">
        <v>75.1192521527</v>
      </c>
      <c r="CR41" s="40">
        <v>0</v>
      </c>
      <c r="CS41" s="40">
        <v>697.61903382599996</v>
      </c>
      <c r="CT41" s="40">
        <v>1511.0773299499999</v>
      </c>
      <c r="CU41" s="40">
        <v>365.44530246099998</v>
      </c>
      <c r="CV41" s="40">
        <v>8168.5763195899999</v>
      </c>
      <c r="CW41" s="40">
        <v>31257.158095399998</v>
      </c>
      <c r="CX41" s="40">
        <v>141.27392872499999</v>
      </c>
      <c r="CY41" s="40">
        <v>1185.81871753</v>
      </c>
      <c r="DA41" s="55">
        <f t="shared" si="0"/>
        <v>2.2101673666420632E-5</v>
      </c>
      <c r="DB41" s="55">
        <f t="shared" si="1"/>
        <v>2.2078615677549793E-5</v>
      </c>
      <c r="DC41" s="55">
        <f t="shared" si="2"/>
        <v>2.2018584448465527E-5</v>
      </c>
      <c r="DD41" s="55">
        <f t="shared" si="3"/>
        <v>2.9431858183428946E-5</v>
      </c>
      <c r="DE41" s="55">
        <f t="shared" si="4"/>
        <v>3.0749484585295772E-5</v>
      </c>
      <c r="DF41" s="55">
        <f t="shared" si="5"/>
        <v>2.2222662713686616E-5</v>
      </c>
      <c r="DG41" s="55">
        <f t="shared" si="6"/>
        <v>2.2098991292468854E-5</v>
      </c>
      <c r="DH41" s="55">
        <f t="shared" si="7"/>
        <v>2.0720742535911204E-5</v>
      </c>
      <c r="DI41" s="55">
        <f t="shared" si="8"/>
        <v>2.2530994447663667E-5</v>
      </c>
      <c r="DJ41" s="55">
        <f t="shared" si="9"/>
        <v>1.9272140934435757E-5</v>
      </c>
      <c r="DK41" s="55">
        <f t="shared" si="10"/>
        <v>2.420309641046947E-5</v>
      </c>
      <c r="DL41" s="55">
        <f t="shared" si="11"/>
        <v>2.1642458726008544E-5</v>
      </c>
      <c r="DM41" s="55">
        <f t="shared" si="12"/>
        <v>2.1466439282824716E-5</v>
      </c>
      <c r="DN41" s="55">
        <f t="shared" si="13"/>
        <v>2.3738736793997167E-5</v>
      </c>
      <c r="DO41" s="55">
        <f t="shared" si="14"/>
        <v>2.0909750319449813E-5</v>
      </c>
      <c r="DP41" s="55">
        <f t="shared" si="15"/>
        <v>2.2598419169953867E-5</v>
      </c>
      <c r="DQ41" s="55">
        <f t="shared" si="16"/>
        <v>2.1576102956535006E-5</v>
      </c>
      <c r="DR41" s="55">
        <f t="shared" si="17"/>
        <v>2.1351661208367358E-5</v>
      </c>
      <c r="DS41" s="55">
        <f t="shared" si="18"/>
        <v>2.1083523950072434E-5</v>
      </c>
      <c r="DT41" s="55">
        <f t="shared" si="19"/>
        <v>2.4276012972323312E-5</v>
      </c>
      <c r="DU41" s="55">
        <f t="shared" si="20"/>
        <v>2.0665734603610316E-5</v>
      </c>
      <c r="DV41" s="55">
        <f t="shared" si="21"/>
        <v>7.9928229656898737E-6</v>
      </c>
      <c r="DW41" s="55">
        <f t="shared" si="22"/>
        <v>2.067721849714782E-5</v>
      </c>
      <c r="DX41" s="55">
        <f t="shared" si="23"/>
        <v>2.1899033696525755E-5</v>
      </c>
      <c r="DY41" s="55">
        <f t="shared" si="24"/>
        <v>1.9449757172980435E-5</v>
      </c>
      <c r="DZ41" s="55">
        <f t="shared" si="25"/>
        <v>2.2141071152316258E-5</v>
      </c>
      <c r="EA41" s="55">
        <f t="shared" si="26"/>
        <v>2.0480731168211951E-5</v>
      </c>
    </row>
    <row r="42" spans="1:131" x14ac:dyDescent="0.3">
      <c r="A42" s="29" t="s">
        <v>41</v>
      </c>
      <c r="B42" s="27">
        <v>48463.788654999997</v>
      </c>
      <c r="C42" s="27">
        <v>814.29947439</v>
      </c>
      <c r="D42" s="27">
        <v>1633.4587484000001</v>
      </c>
      <c r="E42" s="27">
        <v>5798.3746068</v>
      </c>
      <c r="F42" s="27">
        <v>4913.8771777000002</v>
      </c>
      <c r="G42" s="27">
        <v>661.48364350999998</v>
      </c>
      <c r="H42" s="27">
        <v>11705.557024</v>
      </c>
      <c r="I42" s="29">
        <v>756.21443022999995</v>
      </c>
      <c r="J42" s="29">
        <v>231.12184094</v>
      </c>
      <c r="K42" s="29">
        <v>202.7384653</v>
      </c>
      <c r="L42" s="29">
        <v>122.31886984</v>
      </c>
      <c r="M42" s="29">
        <v>1510.4014625</v>
      </c>
      <c r="N42" s="8">
        <v>154.75701373000001</v>
      </c>
      <c r="O42" s="8">
        <v>97.314455972999994</v>
      </c>
      <c r="P42" s="29">
        <v>6.5102197381</v>
      </c>
      <c r="Q42" s="29">
        <v>3.1656745313000001</v>
      </c>
      <c r="R42" s="29">
        <v>6.7329641508</v>
      </c>
      <c r="S42" s="29">
        <v>2.0924500128000001</v>
      </c>
      <c r="T42" s="29">
        <v>13.319457147</v>
      </c>
      <c r="U42" s="29">
        <v>1699.6240075000001</v>
      </c>
      <c r="V42" s="29">
        <v>219.63332599</v>
      </c>
      <c r="W42" s="29">
        <v>145.29588813000001</v>
      </c>
      <c r="X42" s="29">
        <v>31.762357566999999</v>
      </c>
      <c r="Y42" s="29">
        <v>0.18022070070000001</v>
      </c>
      <c r="Z42" s="29">
        <v>21.625436050000001</v>
      </c>
      <c r="AA42" s="29">
        <v>43.308653800000002</v>
      </c>
      <c r="AB42" s="29">
        <v>46.629843979999997</v>
      </c>
      <c r="AC42" s="27"/>
      <c r="AD42" s="40" t="s">
        <v>41</v>
      </c>
      <c r="AE42" s="40">
        <v>154.27997130399999</v>
      </c>
      <c r="AF42" s="40">
        <v>145.24763848800001</v>
      </c>
      <c r="AG42" s="40">
        <v>231.04499391100001</v>
      </c>
      <c r="AH42" s="40">
        <v>31.7517642428</v>
      </c>
      <c r="AI42" s="40">
        <v>755.96318176600005</v>
      </c>
      <c r="AJ42" s="40">
        <v>755.96318176600005</v>
      </c>
      <c r="AK42" s="40">
        <v>466.94370557100001</v>
      </c>
      <c r="AL42" s="40">
        <v>202.67103498500001</v>
      </c>
      <c r="AM42" s="40">
        <v>122.27839597099999</v>
      </c>
      <c r="AN42" s="40">
        <v>0.18016022959399999</v>
      </c>
      <c r="AO42" s="40">
        <v>1324.0909188400001</v>
      </c>
      <c r="AP42" s="40">
        <v>48447.688499999997</v>
      </c>
      <c r="AQ42" s="40">
        <v>368.52701140599999</v>
      </c>
      <c r="AR42" s="40">
        <v>182.90851645500001</v>
      </c>
      <c r="AS42" s="40">
        <v>82.194341983699999</v>
      </c>
      <c r="AT42" s="40">
        <v>63.922712773299999</v>
      </c>
      <c r="AU42" s="40">
        <v>1509.8997242400001</v>
      </c>
      <c r="AV42" s="40">
        <v>1509.8997242400001</v>
      </c>
      <c r="AW42" s="40">
        <v>21.618209720500001</v>
      </c>
      <c r="AX42" s="40">
        <v>4377691.75856</v>
      </c>
      <c r="AY42" s="40">
        <v>0</v>
      </c>
      <c r="AZ42" s="40">
        <v>146.147784734</v>
      </c>
      <c r="BA42" s="40">
        <v>25.6930860923</v>
      </c>
      <c r="BB42" s="40">
        <v>126.98559156899999</v>
      </c>
      <c r="BC42" s="40">
        <v>1699.06468554</v>
      </c>
      <c r="BD42" s="40">
        <v>43.294277988700003</v>
      </c>
      <c r="BE42" s="40">
        <v>219.56053315599999</v>
      </c>
      <c r="BF42" s="40">
        <v>814.02891723100004</v>
      </c>
      <c r="BG42" s="40">
        <v>0</v>
      </c>
      <c r="BH42" s="40">
        <v>1469.6243459</v>
      </c>
      <c r="BI42" s="40">
        <v>163.29155494899999</v>
      </c>
      <c r="BJ42" s="40">
        <v>1632.9159008500001</v>
      </c>
      <c r="BK42" s="40">
        <v>61.278538553799997</v>
      </c>
      <c r="BL42" s="40">
        <v>622.293435735</v>
      </c>
      <c r="BM42" s="40">
        <v>6.5080575043</v>
      </c>
      <c r="BN42" s="40">
        <v>3.164616369</v>
      </c>
      <c r="BO42" s="40">
        <v>6.7307414611800001</v>
      </c>
      <c r="BP42" s="40">
        <v>2.0917524602999999</v>
      </c>
      <c r="BQ42" s="40">
        <v>13.3150432018</v>
      </c>
      <c r="BR42" s="40">
        <v>2.3664018757599998</v>
      </c>
      <c r="BS42" s="40">
        <v>3756.3581970499999</v>
      </c>
      <c r="BT42" s="40">
        <v>5.8082969894899996</v>
      </c>
      <c r="BU42" s="40">
        <v>40.050557386900003</v>
      </c>
      <c r="BV42" s="40">
        <v>526.48472154800004</v>
      </c>
      <c r="BW42" s="40">
        <v>2.17798752191</v>
      </c>
      <c r="BX42" s="40">
        <v>0</v>
      </c>
      <c r="BY42" s="40">
        <v>26.935899700699999</v>
      </c>
      <c r="BZ42" s="40">
        <v>5796.5037031299998</v>
      </c>
      <c r="CA42" s="40">
        <v>4912.3001318099996</v>
      </c>
      <c r="CB42" s="40">
        <v>884.20357132200002</v>
      </c>
      <c r="CC42" s="40">
        <v>0.227293498752</v>
      </c>
      <c r="CD42" s="40">
        <v>0.47230359329999999</v>
      </c>
      <c r="CE42" s="40">
        <v>62.271694809499998</v>
      </c>
      <c r="CF42" s="40">
        <v>9.8045875972199994</v>
      </c>
      <c r="CG42" s="40">
        <v>1705.3310232399999</v>
      </c>
      <c r="CH42" s="40">
        <v>20.646223332200002</v>
      </c>
      <c r="CI42" s="40">
        <v>45.773355498199997</v>
      </c>
      <c r="CJ42" s="40">
        <v>2436.4287692299999</v>
      </c>
      <c r="CK42" s="40">
        <v>70.278178296700005</v>
      </c>
      <c r="CL42" s="40">
        <v>1.7351838082</v>
      </c>
      <c r="CM42" s="40">
        <v>22.9423360589</v>
      </c>
      <c r="CN42" s="40">
        <v>2.8434961185300001</v>
      </c>
      <c r="CO42" s="40">
        <v>661.26403053499996</v>
      </c>
      <c r="CP42" s="40">
        <v>144.64482877899999</v>
      </c>
      <c r="CQ42" s="40">
        <v>46.614264953899998</v>
      </c>
      <c r="CR42" s="40">
        <v>0</v>
      </c>
      <c r="CS42" s="40">
        <v>173.262654755</v>
      </c>
      <c r="CT42" s="40">
        <v>544.58356424500005</v>
      </c>
      <c r="CU42" s="40">
        <v>154.70565691900001</v>
      </c>
      <c r="CV42" s="40">
        <v>3238.6269863299999</v>
      </c>
      <c r="CW42" s="40">
        <v>11701.668325099999</v>
      </c>
      <c r="CX42" s="40">
        <v>97.282162366400001</v>
      </c>
      <c r="CY42" s="40">
        <v>442.05267817599997</v>
      </c>
      <c r="DA42" s="55">
        <f t="shared" si="0"/>
        <v>-3.3220999527322422E-4</v>
      </c>
      <c r="DB42" s="55">
        <f t="shared" si="1"/>
        <v>-3.3225756310679272E-4</v>
      </c>
      <c r="DC42" s="55">
        <f t="shared" si="2"/>
        <v>-3.3233012497668599E-4</v>
      </c>
      <c r="DD42" s="55">
        <f t="shared" si="3"/>
        <v>-3.2266002058682115E-4</v>
      </c>
      <c r="DE42" s="55">
        <f t="shared" si="4"/>
        <v>-3.2093718116470019E-4</v>
      </c>
      <c r="DF42" s="55">
        <f t="shared" si="5"/>
        <v>-3.3200061279625308E-4</v>
      </c>
      <c r="DG42" s="55">
        <f t="shared" si="6"/>
        <v>-3.3220964128637402E-4</v>
      </c>
      <c r="DH42" s="55">
        <f t="shared" si="7"/>
        <v>-3.3224500083062929E-4</v>
      </c>
      <c r="DI42" s="55">
        <f t="shared" si="8"/>
        <v>-3.3249574634507286E-4</v>
      </c>
      <c r="DJ42" s="55">
        <f t="shared" si="9"/>
        <v>-3.3259754087719114E-4</v>
      </c>
      <c r="DK42" s="55">
        <f t="shared" si="10"/>
        <v>-3.3088818636856489E-4</v>
      </c>
      <c r="DL42" s="55">
        <f t="shared" si="11"/>
        <v>-3.3218867463848936E-4</v>
      </c>
      <c r="DM42" s="55">
        <f t="shared" si="12"/>
        <v>-3.3185449733222312E-4</v>
      </c>
      <c r="DN42" s="55">
        <f t="shared" si="13"/>
        <v>-3.3184798987061578E-4</v>
      </c>
      <c r="DO42" s="55">
        <f t="shared" si="14"/>
        <v>-3.3212915799844713E-4</v>
      </c>
      <c r="DP42" s="55">
        <f t="shared" si="15"/>
        <v>-3.3426124181046806E-4</v>
      </c>
      <c r="DQ42" s="55">
        <f t="shared" si="16"/>
        <v>-3.301205190192263E-4</v>
      </c>
      <c r="DR42" s="55">
        <f t="shared" si="17"/>
        <v>-3.3336638664391158E-4</v>
      </c>
      <c r="DS42" s="55">
        <f t="shared" si="18"/>
        <v>-3.3139077300862633E-4</v>
      </c>
      <c r="DT42" s="55">
        <f t="shared" si="19"/>
        <v>-3.2908570220936575E-4</v>
      </c>
      <c r="DU42" s="55">
        <f t="shared" si="20"/>
        <v>-3.3142891076250511E-4</v>
      </c>
      <c r="DV42" s="55">
        <f t="shared" si="21"/>
        <v>-3.3207850972927466E-4</v>
      </c>
      <c r="DW42" s="55">
        <f t="shared" si="22"/>
        <v>-3.335181961116318E-4</v>
      </c>
      <c r="DX42" s="55">
        <f t="shared" si="23"/>
        <v>-3.3553917926821544E-4</v>
      </c>
      <c r="DY42" s="55">
        <f t="shared" si="24"/>
        <v>-3.34158787979672E-4</v>
      </c>
      <c r="DZ42" s="55">
        <f t="shared" si="25"/>
        <v>-3.3193853972895797E-4</v>
      </c>
      <c r="EA42" s="55">
        <f t="shared" si="26"/>
        <v>-3.3409989762524792E-4</v>
      </c>
    </row>
    <row r="43" spans="1:131" x14ac:dyDescent="0.3">
      <c r="A43" s="29" t="s">
        <v>42</v>
      </c>
      <c r="B43" s="27">
        <v>94602.319782000006</v>
      </c>
      <c r="C43" s="27">
        <v>1589.5295388</v>
      </c>
      <c r="D43" s="27">
        <v>3188.5454976999999</v>
      </c>
      <c r="E43" s="27">
        <v>11318.548134999999</v>
      </c>
      <c r="F43" s="27">
        <v>9591.9892438000006</v>
      </c>
      <c r="G43" s="27">
        <v>1291.2299395</v>
      </c>
      <c r="H43" s="27">
        <v>22849.490506999999</v>
      </c>
      <c r="I43" s="29">
        <v>978.60942463000003</v>
      </c>
      <c r="J43" s="29">
        <v>412.44697500000001</v>
      </c>
      <c r="K43" s="29">
        <v>487.16194295000003</v>
      </c>
      <c r="L43" s="29">
        <v>260.18908178999999</v>
      </c>
      <c r="M43" s="8">
        <v>2342.8672184000002</v>
      </c>
      <c r="N43" s="8">
        <v>279.99471116000001</v>
      </c>
      <c r="O43" s="8">
        <v>97.006053894999994</v>
      </c>
      <c r="P43" s="29">
        <v>12.708084423000001</v>
      </c>
      <c r="Q43" s="29">
        <v>6.1794625139999999</v>
      </c>
      <c r="R43" s="29">
        <v>13.142886602000001</v>
      </c>
      <c r="S43" s="29">
        <v>4.0845060985000003</v>
      </c>
      <c r="T43" s="29">
        <v>25.999857746</v>
      </c>
      <c r="U43" s="29">
        <v>1436.7060730000001</v>
      </c>
      <c r="V43" s="29">
        <v>295.77002599000002</v>
      </c>
      <c r="W43" s="29">
        <v>156.47773253</v>
      </c>
      <c r="X43" s="29">
        <v>42.945761046000001</v>
      </c>
      <c r="Y43" s="29">
        <v>0.35179455250000002</v>
      </c>
      <c r="Z43" s="29">
        <v>22.225384650999999</v>
      </c>
      <c r="AA43" s="29">
        <v>84.539394583999993</v>
      </c>
      <c r="AB43" s="29">
        <v>60.867461040000002</v>
      </c>
      <c r="AC43" s="27"/>
      <c r="AD43" s="40" t="s">
        <v>42</v>
      </c>
      <c r="AE43" s="40">
        <v>473.47469141699997</v>
      </c>
      <c r="AF43" s="40">
        <v>156.40311069099999</v>
      </c>
      <c r="AG43" s="40">
        <v>412.11503989099998</v>
      </c>
      <c r="AH43" s="40">
        <v>42.913791876300003</v>
      </c>
      <c r="AI43" s="40">
        <v>977.89284830400004</v>
      </c>
      <c r="AJ43" s="40">
        <v>977.89284830400004</v>
      </c>
      <c r="AK43" s="40">
        <v>862.12839188700002</v>
      </c>
      <c r="AL43" s="40">
        <v>486.82550533599999</v>
      </c>
      <c r="AM43" s="40">
        <v>259.94893639700001</v>
      </c>
      <c r="AN43" s="40">
        <v>0.35151666149999999</v>
      </c>
      <c r="AO43" s="40">
        <v>2097.80430394</v>
      </c>
      <c r="AP43" s="40">
        <v>94527.535831800007</v>
      </c>
      <c r="AQ43" s="40">
        <v>930.77296971600003</v>
      </c>
      <c r="AR43" s="40">
        <v>297.32763617000001</v>
      </c>
      <c r="AS43" s="40">
        <v>270.64312755700001</v>
      </c>
      <c r="AT43" s="40">
        <v>12.747309384599999</v>
      </c>
      <c r="AU43" s="40">
        <v>2341.06901995</v>
      </c>
      <c r="AV43" s="40">
        <v>2341.06901995</v>
      </c>
      <c r="AW43" s="40">
        <v>22.210541492400001</v>
      </c>
      <c r="AX43" s="40">
        <v>6504001.8923699996</v>
      </c>
      <c r="AY43" s="40">
        <v>0</v>
      </c>
      <c r="AZ43" s="40">
        <v>387.85275094600001</v>
      </c>
      <c r="BA43" s="40">
        <v>100.837882834</v>
      </c>
      <c r="BB43" s="40">
        <v>205.926759584</v>
      </c>
      <c r="BC43" s="40">
        <v>1435.6332386500001</v>
      </c>
      <c r="BD43" s="40">
        <v>84.472500639200007</v>
      </c>
      <c r="BE43" s="40">
        <v>295.55034776799999</v>
      </c>
      <c r="BF43" s="40">
        <v>1588.2730878499999</v>
      </c>
      <c r="BG43" s="40">
        <v>0</v>
      </c>
      <c r="BH43" s="40">
        <v>2867.42232715</v>
      </c>
      <c r="BI43" s="40">
        <v>318.60256890599999</v>
      </c>
      <c r="BJ43" s="40">
        <v>3186.0248960600002</v>
      </c>
      <c r="BK43" s="40">
        <v>125.04184931899999</v>
      </c>
      <c r="BL43" s="40">
        <v>1118.3396811699999</v>
      </c>
      <c r="BM43" s="40">
        <v>12.698027960499999</v>
      </c>
      <c r="BN43" s="40">
        <v>6.1745792021400003</v>
      </c>
      <c r="BO43" s="40">
        <v>13.1325110154</v>
      </c>
      <c r="BP43" s="40">
        <v>4.0812756193400004</v>
      </c>
      <c r="BQ43" s="40">
        <v>25.979343691</v>
      </c>
      <c r="BR43" s="40">
        <v>4.8659356943700001</v>
      </c>
      <c r="BS43" s="40">
        <v>6942.70619446</v>
      </c>
      <c r="BT43" s="40">
        <v>16.625581607499999</v>
      </c>
      <c r="BU43" s="40">
        <v>144.11046815</v>
      </c>
      <c r="BV43" s="40">
        <v>1002.94938858</v>
      </c>
      <c r="BW43" s="40">
        <v>4.23097183364</v>
      </c>
      <c r="BX43" s="40">
        <v>0</v>
      </c>
      <c r="BY43" s="40">
        <v>99.867236710300006</v>
      </c>
      <c r="BZ43" s="40">
        <v>11309.7805775</v>
      </c>
      <c r="CA43" s="40">
        <v>9584.5864992099996</v>
      </c>
      <c r="CB43" s="40">
        <v>1725.1940783099999</v>
      </c>
      <c r="CC43" s="40">
        <v>0.97310093773600004</v>
      </c>
      <c r="CD43" s="40">
        <v>0.76297407214299995</v>
      </c>
      <c r="CE43" s="40">
        <v>123.523942789</v>
      </c>
      <c r="CF43" s="40">
        <v>26.523625726500001</v>
      </c>
      <c r="CG43" s="40">
        <v>3279.91879733</v>
      </c>
      <c r="CH43" s="40">
        <v>49.360351008800002</v>
      </c>
      <c r="CI43" s="40">
        <v>73.493385057300003</v>
      </c>
      <c r="CJ43" s="40">
        <v>4686.1421046799996</v>
      </c>
      <c r="CK43" s="40">
        <v>103.517333654</v>
      </c>
      <c r="CL43" s="40">
        <v>6.2841535725300002</v>
      </c>
      <c r="CM43" s="40">
        <v>60.449690199800003</v>
      </c>
      <c r="CN43" s="40">
        <v>4.5047912586000001</v>
      </c>
      <c r="CO43" s="40">
        <v>1290.20938695</v>
      </c>
      <c r="CP43" s="40">
        <v>302.34636563999999</v>
      </c>
      <c r="CQ43" s="40">
        <v>60.822919282599997</v>
      </c>
      <c r="CR43" s="40">
        <v>0</v>
      </c>
      <c r="CS43" s="40">
        <v>698.67943833899994</v>
      </c>
      <c r="CT43" s="40">
        <v>1091.8605568600001</v>
      </c>
      <c r="CU43" s="40">
        <v>279.78088946100002</v>
      </c>
      <c r="CV43" s="40">
        <v>6075.2836337099998</v>
      </c>
      <c r="CW43" s="40">
        <v>22831.4282078</v>
      </c>
      <c r="CX43" s="40">
        <v>96.925699891799994</v>
      </c>
      <c r="CY43" s="40">
        <v>844.22141016099999</v>
      </c>
      <c r="DA43" s="55">
        <f t="shared" si="0"/>
        <v>-7.9050862993983314E-4</v>
      </c>
      <c r="DB43" s="55">
        <f t="shared" si="1"/>
        <v>-7.9045460894585804E-4</v>
      </c>
      <c r="DC43" s="55">
        <f t="shared" si="2"/>
        <v>-7.9051769586413576E-4</v>
      </c>
      <c r="DD43" s="55">
        <f t="shared" si="3"/>
        <v>-7.7461856374385469E-4</v>
      </c>
      <c r="DE43" s="55">
        <f t="shared" si="4"/>
        <v>-7.7176322886162037E-4</v>
      </c>
      <c r="DF43" s="55">
        <f t="shared" si="5"/>
        <v>-7.9037243389448806E-4</v>
      </c>
      <c r="DG43" s="55">
        <f t="shared" si="6"/>
        <v>-7.9049023847886364E-4</v>
      </c>
      <c r="DH43" s="55">
        <f t="shared" si="7"/>
        <v>-7.3223934693958566E-4</v>
      </c>
      <c r="DI43" s="55">
        <f t="shared" si="8"/>
        <v>-8.0479462602441976E-4</v>
      </c>
      <c r="DJ43" s="55">
        <f t="shared" si="9"/>
        <v>-6.9060734088287248E-4</v>
      </c>
      <c r="DK43" s="55">
        <f t="shared" si="10"/>
        <v>-9.2296491208574284E-4</v>
      </c>
      <c r="DL43" s="55">
        <f t="shared" si="11"/>
        <v>-7.6752042790894162E-4</v>
      </c>
      <c r="DM43" s="55">
        <f t="shared" si="12"/>
        <v>-7.6366334961879727E-4</v>
      </c>
      <c r="DN43" s="55">
        <f t="shared" si="13"/>
        <v>-8.2834008779468331E-4</v>
      </c>
      <c r="DO43" s="55">
        <f t="shared" si="14"/>
        <v>-7.9134369628522199E-4</v>
      </c>
      <c r="DP43" s="55">
        <f t="shared" si="15"/>
        <v>-7.9024864200342537E-4</v>
      </c>
      <c r="DQ43" s="55">
        <f t="shared" si="16"/>
        <v>-7.8944503701504083E-4</v>
      </c>
      <c r="DR43" s="55">
        <f t="shared" si="17"/>
        <v>-7.9091059777982252E-4</v>
      </c>
      <c r="DS43" s="55">
        <f t="shared" si="18"/>
        <v>-7.8900643228156176E-4</v>
      </c>
      <c r="DT43" s="55">
        <f t="shared" si="19"/>
        <v>-7.4673196568299997E-4</v>
      </c>
      <c r="DU43" s="55">
        <f t="shared" si="20"/>
        <v>-7.4273321397163694E-4</v>
      </c>
      <c r="DV43" s="55">
        <f t="shared" si="21"/>
        <v>-4.7688471575785306E-4</v>
      </c>
      <c r="DW43" s="55">
        <f t="shared" si="22"/>
        <v>-7.4440803751866028E-4</v>
      </c>
      <c r="DX43" s="55">
        <f t="shared" si="23"/>
        <v>-7.8992411344979557E-4</v>
      </c>
      <c r="DY43" s="55">
        <f t="shared" si="24"/>
        <v>-6.6784709615048737E-4</v>
      </c>
      <c r="DZ43" s="55">
        <f t="shared" si="25"/>
        <v>-7.9127541815453848E-4</v>
      </c>
      <c r="EA43" s="55">
        <f t="shared" si="26"/>
        <v>-7.3178273972580106E-4</v>
      </c>
    </row>
    <row r="44" spans="1:131" x14ac:dyDescent="0.3">
      <c r="A44" s="29" t="s">
        <v>43</v>
      </c>
      <c r="B44" s="27">
        <v>211977.23563000001</v>
      </c>
      <c r="C44" s="27">
        <v>3561.6951196</v>
      </c>
      <c r="D44" s="27">
        <v>7144.6352963999998</v>
      </c>
      <c r="E44" s="27">
        <v>25361.688239999999</v>
      </c>
      <c r="F44" s="27">
        <v>21492.954581999998</v>
      </c>
      <c r="G44" s="27">
        <v>2893.2867643999998</v>
      </c>
      <c r="H44" s="27">
        <v>51199.287531000002</v>
      </c>
      <c r="I44" s="29">
        <v>2477.0274218999998</v>
      </c>
      <c r="J44" s="29">
        <v>756.70527915000002</v>
      </c>
      <c r="K44" s="29">
        <v>665.07299899999998</v>
      </c>
      <c r="L44" s="29">
        <v>401.99967006999998</v>
      </c>
      <c r="M44" s="29">
        <v>3712.5851892000001</v>
      </c>
      <c r="N44" s="8">
        <v>508.41134861</v>
      </c>
      <c r="O44" s="8">
        <v>319.23503397000002</v>
      </c>
      <c r="P44" s="29">
        <v>28.475251093000001</v>
      </c>
      <c r="Q44" s="29">
        <v>13.846441222999999</v>
      </c>
      <c r="R44" s="29">
        <v>29.449520741000001</v>
      </c>
      <c r="S44" s="29">
        <v>9.1522320374999993</v>
      </c>
      <c r="T44" s="29">
        <v>58.258385508000003</v>
      </c>
      <c r="U44" s="29">
        <v>3405.1736953999998</v>
      </c>
      <c r="V44" s="29">
        <v>718.27883572999997</v>
      </c>
      <c r="W44" s="29">
        <v>475.89667171000002</v>
      </c>
      <c r="X44" s="29">
        <v>103.4557987</v>
      </c>
      <c r="Y44" s="29">
        <v>0.78827288640000004</v>
      </c>
      <c r="Z44" s="29">
        <v>70.941119255999993</v>
      </c>
      <c r="AA44" s="29">
        <v>189.42905937</v>
      </c>
      <c r="AB44" s="29">
        <v>153.7057575</v>
      </c>
      <c r="AC44" s="27"/>
      <c r="AD44" s="40" t="s">
        <v>43</v>
      </c>
      <c r="AE44" s="40">
        <v>720.83304532700004</v>
      </c>
      <c r="AF44" s="40">
        <v>475.92382895600002</v>
      </c>
      <c r="AG44" s="40">
        <v>756.74834327099995</v>
      </c>
      <c r="AH44" s="40">
        <v>103.46167185</v>
      </c>
      <c r="AI44" s="40">
        <v>2477.1683565899998</v>
      </c>
      <c r="AJ44" s="40">
        <v>2477.1683565899998</v>
      </c>
      <c r="AK44" s="40">
        <v>2037.80906392</v>
      </c>
      <c r="AL44" s="40">
        <v>665.11102144100005</v>
      </c>
      <c r="AM44" s="40">
        <v>402.02250713299998</v>
      </c>
      <c r="AN44" s="40">
        <v>0.78831841973000005</v>
      </c>
      <c r="AO44" s="40">
        <v>5266.5772729099999</v>
      </c>
      <c r="AP44" s="40">
        <v>211989.291914</v>
      </c>
      <c r="AQ44" s="40">
        <v>1732.31503886</v>
      </c>
      <c r="AR44" s="40">
        <v>697.58165847099997</v>
      </c>
      <c r="AS44" s="40">
        <v>494.84730174200001</v>
      </c>
      <c r="AT44" s="40">
        <v>299.24508219199998</v>
      </c>
      <c r="AU44" s="40">
        <v>3712.7963223000002</v>
      </c>
      <c r="AV44" s="40">
        <v>3712.7963223000002</v>
      </c>
      <c r="AW44" s="40">
        <v>70.945086418000002</v>
      </c>
      <c r="AX44" s="40">
        <v>18648101.663699999</v>
      </c>
      <c r="AY44" s="40">
        <v>0</v>
      </c>
      <c r="AZ44" s="40">
        <v>685.75132691800002</v>
      </c>
      <c r="BA44" s="40">
        <v>120.37936020799999</v>
      </c>
      <c r="BB44" s="40">
        <v>594.74856058199998</v>
      </c>
      <c r="BC44" s="40">
        <v>3405.3779729799999</v>
      </c>
      <c r="BD44" s="40">
        <v>189.439880563</v>
      </c>
      <c r="BE44" s="40">
        <v>718.31925840700001</v>
      </c>
      <c r="BF44" s="40">
        <v>3561.8977486200001</v>
      </c>
      <c r="BG44" s="40">
        <v>0</v>
      </c>
      <c r="BH44" s="40">
        <v>6430.5368798500003</v>
      </c>
      <c r="BI44" s="40">
        <v>714.50429921700004</v>
      </c>
      <c r="BJ44" s="40">
        <v>7145.0411790600001</v>
      </c>
      <c r="BK44" s="40">
        <v>285.81761007699998</v>
      </c>
      <c r="BL44" s="40">
        <v>2772.3333024200001</v>
      </c>
      <c r="BM44" s="40">
        <v>28.476870463099999</v>
      </c>
      <c r="BN44" s="40">
        <v>13.847243134499999</v>
      </c>
      <c r="BO44" s="40">
        <v>29.451217588799999</v>
      </c>
      <c r="BP44" s="40">
        <v>9.1527488457300006</v>
      </c>
      <c r="BQ44" s="40">
        <v>58.2616884838</v>
      </c>
      <c r="BR44" s="40">
        <v>10.6585115472</v>
      </c>
      <c r="BS44" s="40">
        <v>16793.1451284</v>
      </c>
      <c r="BT44" s="40">
        <v>31.8824377971</v>
      </c>
      <c r="BU44" s="40">
        <v>255.852606044</v>
      </c>
      <c r="BV44" s="40">
        <v>2274.0251063800001</v>
      </c>
      <c r="BW44" s="40">
        <v>9.5073997728700004</v>
      </c>
      <c r="BX44" s="40">
        <v>0</v>
      </c>
      <c r="BY44" s="40">
        <v>175.67290730600001</v>
      </c>
      <c r="BZ44" s="40">
        <v>25363.4607731</v>
      </c>
      <c r="CA44" s="40">
        <v>21494.5070385</v>
      </c>
      <c r="CB44" s="40">
        <v>3868.95373466</v>
      </c>
      <c r="CC44" s="40">
        <v>1.6417075828900001</v>
      </c>
      <c r="CD44" s="40">
        <v>1.87289221736</v>
      </c>
      <c r="CE44" s="40">
        <v>274.95124859499998</v>
      </c>
      <c r="CF44" s="40">
        <v>51.935697476199998</v>
      </c>
      <c r="CG44" s="40">
        <v>7403.9871521599998</v>
      </c>
      <c r="CH44" s="40">
        <v>101.43161772400001</v>
      </c>
      <c r="CI44" s="40">
        <v>180.961287723</v>
      </c>
      <c r="CJ44" s="40">
        <v>10578.2701216</v>
      </c>
      <c r="CK44" s="40">
        <v>255.79980118500001</v>
      </c>
      <c r="CL44" s="40">
        <v>11.134371210999999</v>
      </c>
      <c r="CM44" s="40">
        <v>119.554621475</v>
      </c>
      <c r="CN44" s="40">
        <v>11.1673518963</v>
      </c>
      <c r="CO44" s="40">
        <v>2893.4516784000002</v>
      </c>
      <c r="CP44" s="40">
        <v>678.63843657200005</v>
      </c>
      <c r="CQ44" s="40">
        <v>153.71448388100001</v>
      </c>
      <c r="CR44" s="40">
        <v>0</v>
      </c>
      <c r="CS44" s="40">
        <v>808.03110872900004</v>
      </c>
      <c r="CT44" s="40">
        <v>2453.2467082600001</v>
      </c>
      <c r="CU44" s="40">
        <v>508.44037987000002</v>
      </c>
      <c r="CV44" s="40">
        <v>14070.9205829</v>
      </c>
      <c r="CW44" s="40">
        <v>51202.200618199997</v>
      </c>
      <c r="CX44" s="40">
        <v>319.25303684300002</v>
      </c>
      <c r="CY44" s="40">
        <v>1982.3016619099999</v>
      </c>
      <c r="DA44" s="55">
        <f t="shared" si="0"/>
        <v>5.6875371377306877E-5</v>
      </c>
      <c r="DB44" s="55">
        <f t="shared" si="1"/>
        <v>5.6891174902945583E-5</v>
      </c>
      <c r="DC44" s="55">
        <f t="shared" si="2"/>
        <v>5.6809430175509415E-5</v>
      </c>
      <c r="DD44" s="55">
        <f t="shared" si="3"/>
        <v>6.989018567007454E-5</v>
      </c>
      <c r="DE44" s="55">
        <f t="shared" si="4"/>
        <v>7.2230948708261057E-5</v>
      </c>
      <c r="DF44" s="55">
        <f t="shared" si="5"/>
        <v>5.6998843678257877E-5</v>
      </c>
      <c r="DG44" s="55">
        <f t="shared" si="6"/>
        <v>5.6897026120358678E-5</v>
      </c>
      <c r="DH44" s="55">
        <f t="shared" si="7"/>
        <v>5.6896701568160627E-5</v>
      </c>
      <c r="DI44" s="55">
        <f t="shared" si="8"/>
        <v>5.6910031139604217E-5</v>
      </c>
      <c r="DJ44" s="55">
        <f t="shared" si="9"/>
        <v>5.7170327253153853E-5</v>
      </c>
      <c r="DK44" s="55">
        <f t="shared" si="10"/>
        <v>5.6808661051937205E-5</v>
      </c>
      <c r="DL44" s="55">
        <f t="shared" si="11"/>
        <v>5.6869563724568159E-5</v>
      </c>
      <c r="DM44" s="55">
        <f t="shared" si="12"/>
        <v>5.7101911826677979E-5</v>
      </c>
      <c r="DN44" s="55">
        <f t="shared" si="13"/>
        <v>5.6393788539174482E-5</v>
      </c>
      <c r="DO44" s="55">
        <f t="shared" si="14"/>
        <v>5.6869387901430954E-5</v>
      </c>
      <c r="DP44" s="55">
        <f t="shared" si="15"/>
        <v>5.791462853776015E-5</v>
      </c>
      <c r="DQ44" s="55">
        <f t="shared" si="16"/>
        <v>5.7618859570633058E-5</v>
      </c>
      <c r="DR44" s="55">
        <f t="shared" si="17"/>
        <v>5.6467999050262392E-5</v>
      </c>
      <c r="DS44" s="55">
        <f t="shared" si="18"/>
        <v>5.6695285514621425E-5</v>
      </c>
      <c r="DT44" s="55">
        <f t="shared" si="19"/>
        <v>5.9990355345458103E-5</v>
      </c>
      <c r="DU44" s="55">
        <f t="shared" si="20"/>
        <v>5.6277137776105368E-5</v>
      </c>
      <c r="DV44" s="55">
        <f t="shared" si="21"/>
        <v>5.7065425363072405E-5</v>
      </c>
      <c r="DW44" s="55">
        <f t="shared" si="22"/>
        <v>5.6769655000491791E-5</v>
      </c>
      <c r="DX44" s="55">
        <f t="shared" si="23"/>
        <v>5.7763410090079437E-5</v>
      </c>
      <c r="DY44" s="55">
        <f t="shared" si="24"/>
        <v>5.5921897506201352E-5</v>
      </c>
      <c r="DZ44" s="55">
        <f t="shared" si="25"/>
        <v>5.712530609605051E-5</v>
      </c>
      <c r="EA44" s="55">
        <f t="shared" si="26"/>
        <v>5.6773286452867245E-5</v>
      </c>
    </row>
    <row r="45" spans="1:131" x14ac:dyDescent="0.3">
      <c r="A45" s="29" t="s">
        <v>44</v>
      </c>
      <c r="B45" s="27">
        <v>29129.790392999999</v>
      </c>
      <c r="C45" s="27">
        <v>489.44479532999998</v>
      </c>
      <c r="D45" s="27">
        <v>981.81218034999995</v>
      </c>
      <c r="E45" s="27">
        <v>3485.1890803000001</v>
      </c>
      <c r="F45" s="27">
        <v>2953.5498481</v>
      </c>
      <c r="G45" s="27">
        <v>397.59173750000002</v>
      </c>
      <c r="H45" s="27">
        <v>7035.7781457999999</v>
      </c>
      <c r="I45" s="29">
        <v>454.53234564000002</v>
      </c>
      <c r="J45" s="29">
        <v>138.91873824000001</v>
      </c>
      <c r="K45" s="29">
        <v>121.85853932000001</v>
      </c>
      <c r="L45" s="29">
        <v>73.521316588999994</v>
      </c>
      <c r="M45" s="8">
        <v>907.84614302</v>
      </c>
      <c r="N45" s="8">
        <v>93.018684789000005</v>
      </c>
      <c r="O45" s="8">
        <v>58.492099508999999</v>
      </c>
      <c r="P45" s="29">
        <v>3.9130508421000001</v>
      </c>
      <c r="Q45" s="29">
        <v>1.9027691473999999</v>
      </c>
      <c r="R45" s="29">
        <v>4.0469342624999998</v>
      </c>
      <c r="S45" s="29">
        <v>1.2576938295</v>
      </c>
      <c r="T45" s="29">
        <v>8.0058300365000008</v>
      </c>
      <c r="U45" s="29">
        <v>1021.5807917</v>
      </c>
      <c r="V45" s="29">
        <v>132.01341393999999</v>
      </c>
      <c r="W45" s="29">
        <v>87.331952324</v>
      </c>
      <c r="X45" s="29">
        <v>19.091171991</v>
      </c>
      <c r="Y45" s="29">
        <v>0.1083239587</v>
      </c>
      <c r="Z45" s="29">
        <v>12.99824383</v>
      </c>
      <c r="AA45" s="29">
        <v>26.031220552000001</v>
      </c>
      <c r="AB45" s="29">
        <v>28.02746449</v>
      </c>
      <c r="AC45" s="27"/>
      <c r="AD45" s="40" t="s">
        <v>44</v>
      </c>
      <c r="AE45" s="40">
        <v>93.349107240600006</v>
      </c>
      <c r="AF45" s="40">
        <v>87.423049861400003</v>
      </c>
      <c r="AG45" s="40">
        <v>139.06365417699999</v>
      </c>
      <c r="AH45" s="40">
        <v>19.111071630000001</v>
      </c>
      <c r="AI45" s="40">
        <v>455.00656496099998</v>
      </c>
      <c r="AJ45" s="40">
        <v>455.00656496099998</v>
      </c>
      <c r="AK45" s="40">
        <v>281.39409182499998</v>
      </c>
      <c r="AL45" s="40">
        <v>121.985615677</v>
      </c>
      <c r="AM45" s="40">
        <v>73.597998458399999</v>
      </c>
      <c r="AN45" s="40">
        <v>0.108436835929</v>
      </c>
      <c r="AO45" s="40">
        <v>831.39557963300001</v>
      </c>
      <c r="AP45" s="40">
        <v>29160.180663800002</v>
      </c>
      <c r="AQ45" s="40">
        <v>222.50592138499999</v>
      </c>
      <c r="AR45" s="40">
        <v>117.575975118</v>
      </c>
      <c r="AS45" s="40">
        <v>48.3198975496</v>
      </c>
      <c r="AT45" s="40">
        <v>38.7341680818</v>
      </c>
      <c r="AU45" s="40">
        <v>908.79338468799995</v>
      </c>
      <c r="AV45" s="40">
        <v>908.79338468799995</v>
      </c>
      <c r="AW45" s="40">
        <v>13.011822953299999</v>
      </c>
      <c r="AX45" s="40">
        <v>2697064.9229799998</v>
      </c>
      <c r="AY45" s="40">
        <v>0</v>
      </c>
      <c r="AZ45" s="40">
        <v>88.6629036673</v>
      </c>
      <c r="BA45" s="40">
        <v>15.5849768067</v>
      </c>
      <c r="BB45" s="40">
        <v>76.974289203699996</v>
      </c>
      <c r="BC45" s="40">
        <v>1022.6498324299999</v>
      </c>
      <c r="BD45" s="40">
        <v>26.0583604714</v>
      </c>
      <c r="BE45" s="40">
        <v>132.15120358499999</v>
      </c>
      <c r="BF45" s="40">
        <v>489.95541552100002</v>
      </c>
      <c r="BG45" s="40">
        <v>0</v>
      </c>
      <c r="BH45" s="40">
        <v>884.55281871800003</v>
      </c>
      <c r="BI45" s="40">
        <v>98.283661809799995</v>
      </c>
      <c r="BJ45" s="40">
        <v>982.83648052800004</v>
      </c>
      <c r="BK45" s="40">
        <v>37.180688094099999</v>
      </c>
      <c r="BL45" s="40">
        <v>366.56596101700001</v>
      </c>
      <c r="BM45" s="40">
        <v>3.9171238692200001</v>
      </c>
      <c r="BN45" s="40">
        <v>1.90474660103</v>
      </c>
      <c r="BO45" s="40">
        <v>4.0511480004599996</v>
      </c>
      <c r="BP45" s="40">
        <v>1.25901093395</v>
      </c>
      <c r="BQ45" s="40">
        <v>8.0141831246400006</v>
      </c>
      <c r="BR45" s="40">
        <v>1.5512892049</v>
      </c>
      <c r="BS45" s="40">
        <v>2297.14079412</v>
      </c>
      <c r="BT45" s="40">
        <v>6.1972902750600003</v>
      </c>
      <c r="BU45" s="40">
        <v>57.773683921299998</v>
      </c>
      <c r="BV45" s="40">
        <v>304.489761633</v>
      </c>
      <c r="BW45" s="40">
        <v>1.30143932505</v>
      </c>
      <c r="BX45" s="40">
        <v>0</v>
      </c>
      <c r="BY45" s="40">
        <v>40.359155951799998</v>
      </c>
      <c r="BZ45" s="40">
        <v>3488.8950713999998</v>
      </c>
      <c r="CA45" s="40">
        <v>2956.7012130200001</v>
      </c>
      <c r="CB45" s="40">
        <v>532.19385837899995</v>
      </c>
      <c r="CC45" s="40">
        <v>0.407110974056</v>
      </c>
      <c r="CD45" s="40">
        <v>0.20335544590999999</v>
      </c>
      <c r="CE45" s="40">
        <v>38.513727103100003</v>
      </c>
      <c r="CF45" s="40">
        <v>9.6747973840100006</v>
      </c>
      <c r="CG45" s="40">
        <v>1002.23201423</v>
      </c>
      <c r="CH45" s="40">
        <v>17.059396595900001</v>
      </c>
      <c r="CI45" s="40">
        <v>19.478380614100001</v>
      </c>
      <c r="CJ45" s="40">
        <v>1431.94239533</v>
      </c>
      <c r="CK45" s="40">
        <v>49.165401538799998</v>
      </c>
      <c r="CL45" s="40">
        <v>2.5237521268099998</v>
      </c>
      <c r="CM45" s="40">
        <v>21.814624907599999</v>
      </c>
      <c r="CN45" s="40">
        <v>1.1790380057300001</v>
      </c>
      <c r="CO45" s="40">
        <v>398.00654288599998</v>
      </c>
      <c r="CP45" s="40">
        <v>87.731946665300001</v>
      </c>
      <c r="CQ45" s="40">
        <v>28.056697398000001</v>
      </c>
      <c r="CR45" s="40">
        <v>0</v>
      </c>
      <c r="CS45" s="40">
        <v>105.07301571399999</v>
      </c>
      <c r="CT45" s="40">
        <v>332.59058407100002</v>
      </c>
      <c r="CU45" s="40">
        <v>93.115746987500003</v>
      </c>
      <c r="CV45" s="40">
        <v>1958.5696001599999</v>
      </c>
      <c r="CW45" s="40">
        <v>7043.11869312</v>
      </c>
      <c r="CX45" s="40">
        <v>58.553178174400003</v>
      </c>
      <c r="CY45" s="40">
        <v>269.98133165399997</v>
      </c>
      <c r="DA45" s="55">
        <f t="shared" si="0"/>
        <v>1.0432711801216814E-3</v>
      </c>
      <c r="DB45" s="55">
        <f t="shared" si="1"/>
        <v>1.0432641145070641E-3</v>
      </c>
      <c r="DC45" s="55">
        <f t="shared" si="2"/>
        <v>1.0432750769449033E-3</v>
      </c>
      <c r="DD45" s="55">
        <f t="shared" si="3"/>
        <v>1.0633543875561144E-3</v>
      </c>
      <c r="DE45" s="55">
        <f t="shared" si="4"/>
        <v>1.0669753625547776E-3</v>
      </c>
      <c r="DF45" s="55">
        <f t="shared" si="5"/>
        <v>1.0432947842633549E-3</v>
      </c>
      <c r="DG45" s="55">
        <f t="shared" si="6"/>
        <v>1.0433170529093464E-3</v>
      </c>
      <c r="DH45" s="55">
        <f t="shared" si="7"/>
        <v>1.0433125949094867E-3</v>
      </c>
      <c r="DI45" s="55">
        <f t="shared" si="8"/>
        <v>1.0431705530582788E-3</v>
      </c>
      <c r="DJ45" s="55">
        <f t="shared" si="9"/>
        <v>1.0428186461868781E-3</v>
      </c>
      <c r="DK45" s="55">
        <f t="shared" si="10"/>
        <v>1.0429882509949227E-3</v>
      </c>
      <c r="DL45" s="55">
        <f t="shared" si="11"/>
        <v>1.0433944950725851E-3</v>
      </c>
      <c r="DM45" s="55">
        <f t="shared" si="12"/>
        <v>1.0434699084401174E-3</v>
      </c>
      <c r="DN45" s="55">
        <f t="shared" si="13"/>
        <v>1.0442207736209869E-3</v>
      </c>
      <c r="DO45" s="55">
        <f t="shared" si="14"/>
        <v>1.0408827496384287E-3</v>
      </c>
      <c r="DP45" s="55">
        <f t="shared" si="15"/>
        <v>1.0392504170577796E-3</v>
      </c>
      <c r="DQ45" s="55">
        <f t="shared" si="16"/>
        <v>1.0412172984981362E-3</v>
      </c>
      <c r="DR45" s="55">
        <f t="shared" si="17"/>
        <v>1.0472377450747405E-3</v>
      </c>
      <c r="DS45" s="55">
        <f t="shared" si="18"/>
        <v>1.0433756527326442E-3</v>
      </c>
      <c r="DT45" s="55">
        <f t="shared" si="19"/>
        <v>1.0464573518664205E-3</v>
      </c>
      <c r="DU45" s="55">
        <f t="shared" si="20"/>
        <v>1.0437548798080726E-3</v>
      </c>
      <c r="DV45" s="55">
        <f t="shared" si="21"/>
        <v>1.0431180681960812E-3</v>
      </c>
      <c r="DW45" s="55">
        <f t="shared" si="22"/>
        <v>1.0423476887318935E-3</v>
      </c>
      <c r="DX45" s="55">
        <f t="shared" si="23"/>
        <v>1.0420338247848476E-3</v>
      </c>
      <c r="DY45" s="55">
        <f t="shared" si="24"/>
        <v>1.0446890732007104E-3</v>
      </c>
      <c r="DZ45" s="55">
        <f t="shared" si="25"/>
        <v>1.0425911203735135E-3</v>
      </c>
      <c r="EA45" s="55">
        <f t="shared" si="26"/>
        <v>1.0430093671309792E-3</v>
      </c>
    </row>
    <row r="46" spans="1:131" x14ac:dyDescent="0.3">
      <c r="A46" s="29" t="s">
        <v>45</v>
      </c>
      <c r="B46" s="27">
        <v>487.34237300000001</v>
      </c>
      <c r="C46" s="27">
        <v>8.1884241099999997</v>
      </c>
      <c r="D46" s="27">
        <v>16.425730099999999</v>
      </c>
      <c r="E46" s="27">
        <v>58.3073446</v>
      </c>
      <c r="F46" s="27">
        <v>49.412953700000003</v>
      </c>
      <c r="G46" s="27">
        <v>6.6517568499999999</v>
      </c>
      <c r="H46" s="27">
        <v>117.708769</v>
      </c>
      <c r="I46" s="29">
        <v>5.0580795289999996</v>
      </c>
      <c r="J46" s="29">
        <v>2.1229916983999999</v>
      </c>
      <c r="K46" s="29">
        <v>2.5239744445999999</v>
      </c>
      <c r="L46" s="29">
        <v>1.3302430032999999</v>
      </c>
      <c r="M46" s="29">
        <v>12.085061742000001</v>
      </c>
      <c r="N46" s="29">
        <v>1.4445943312</v>
      </c>
      <c r="O46" s="29">
        <v>0.49864883700000001</v>
      </c>
      <c r="P46" s="29">
        <v>6.5465485300000001E-2</v>
      </c>
      <c r="Q46" s="29">
        <v>3.1833397499999999E-2</v>
      </c>
      <c r="R46" s="29">
        <v>6.7705359500000006E-2</v>
      </c>
      <c r="S46" s="29">
        <v>2.1041264600000002E-2</v>
      </c>
      <c r="T46" s="29">
        <v>0.1339378346</v>
      </c>
      <c r="U46" s="29">
        <v>7.4183336630000003</v>
      </c>
      <c r="V46" s="29">
        <v>1.5278516824999999</v>
      </c>
      <c r="W46" s="29">
        <v>0.82051393880000001</v>
      </c>
      <c r="X46" s="29">
        <v>0.2218262989</v>
      </c>
      <c r="Y46" s="29">
        <v>1.8122637E-3</v>
      </c>
      <c r="Z46" s="29">
        <v>0.1153008739</v>
      </c>
      <c r="AA46" s="29">
        <v>0.43550329170000002</v>
      </c>
      <c r="AB46" s="29">
        <v>0.31458012590000001</v>
      </c>
      <c r="AC46" s="27"/>
      <c r="AD46" s="40" t="s">
        <v>45</v>
      </c>
      <c r="AE46" s="40">
        <v>2.4264358071799998</v>
      </c>
      <c r="AF46" s="40">
        <v>0.82051275396400003</v>
      </c>
      <c r="AG46" s="40">
        <v>2.1229856685000001</v>
      </c>
      <c r="AH46" s="40">
        <v>0.22182670439999999</v>
      </c>
      <c r="AI46" s="40">
        <v>5.05807280303</v>
      </c>
      <c r="AJ46" s="40">
        <v>5.05807280303</v>
      </c>
      <c r="AK46" s="40">
        <v>4.4447343656799996</v>
      </c>
      <c r="AL46" s="40">
        <v>2.52396131791</v>
      </c>
      <c r="AM46" s="40">
        <v>1.33024102663</v>
      </c>
      <c r="AN46" s="40">
        <v>1.8122553364600001E-3</v>
      </c>
      <c r="AO46" s="40">
        <v>10.8139644417</v>
      </c>
      <c r="AP46" s="40">
        <v>487.34222846300003</v>
      </c>
      <c r="AQ46" s="40">
        <v>4.7911476185400002</v>
      </c>
      <c r="AR46" s="40">
        <v>1.5374291980399999</v>
      </c>
      <c r="AS46" s="40">
        <v>1.3879031278</v>
      </c>
      <c r="AT46" s="40">
        <v>6.5946306057500001E-2</v>
      </c>
      <c r="AU46" s="40">
        <v>12.0850626178</v>
      </c>
      <c r="AV46" s="40">
        <v>12.0850626178</v>
      </c>
      <c r="AW46" s="40">
        <v>0.115300293483</v>
      </c>
      <c r="AX46" s="40">
        <v>20995.6515401</v>
      </c>
      <c r="AY46" s="40">
        <v>0</v>
      </c>
      <c r="AZ46" s="40">
        <v>1.98904922406</v>
      </c>
      <c r="BA46" s="40">
        <v>0.51659368069800005</v>
      </c>
      <c r="BB46" s="40">
        <v>1.06111927996</v>
      </c>
      <c r="BC46" s="40">
        <v>7.4183490796699996</v>
      </c>
      <c r="BD46" s="40">
        <v>0.43550246020900002</v>
      </c>
      <c r="BE46" s="40">
        <v>1.5278594090299999</v>
      </c>
      <c r="BF46" s="40">
        <v>8.1884179112299993</v>
      </c>
      <c r="BG46" s="40">
        <v>0</v>
      </c>
      <c r="BH46" s="40">
        <v>14.783162390899999</v>
      </c>
      <c r="BI46" s="40">
        <v>1.6425688361499999</v>
      </c>
      <c r="BJ46" s="40">
        <v>16.425731227100002</v>
      </c>
      <c r="BK46" s="40">
        <v>0.64438195849699997</v>
      </c>
      <c r="BL46" s="40">
        <v>5.76064320413</v>
      </c>
      <c r="BM46" s="40">
        <v>6.5465605421099998E-2</v>
      </c>
      <c r="BN46" s="40">
        <v>3.1833488557200001E-2</v>
      </c>
      <c r="BO46" s="40">
        <v>6.7705160715000004E-2</v>
      </c>
      <c r="BP46" s="40">
        <v>2.10411196812E-2</v>
      </c>
      <c r="BQ46" s="40">
        <v>0.133937804765</v>
      </c>
      <c r="BR46" s="40">
        <v>2.5143293672200001E-2</v>
      </c>
      <c r="BS46" s="40">
        <v>35.794114063199999</v>
      </c>
      <c r="BT46" s="40">
        <v>8.69204329878E-2</v>
      </c>
      <c r="BU46" s="40">
        <v>0.75800392400700001</v>
      </c>
      <c r="BV46" s="40">
        <v>5.1652257494300002</v>
      </c>
      <c r="BW46" s="40">
        <v>2.1808872324799999E-2</v>
      </c>
      <c r="BX46" s="40">
        <v>0</v>
      </c>
      <c r="BY46" s="40">
        <v>0.52565439386699997</v>
      </c>
      <c r="BZ46" s="40">
        <v>58.3082718689</v>
      </c>
      <c r="CA46" s="40">
        <v>49.413881726900001</v>
      </c>
      <c r="CB46" s="40">
        <v>8.8943901420299998</v>
      </c>
      <c r="CC46" s="40">
        <v>5.1375315949899998E-3</v>
      </c>
      <c r="CD46" s="40">
        <v>3.8974194469700001E-3</v>
      </c>
      <c r="CE46" s="40">
        <v>0.63729580658899998</v>
      </c>
      <c r="CF46" s="40">
        <v>0.138429192723</v>
      </c>
      <c r="CG46" s="40">
        <v>16.8990008058</v>
      </c>
      <c r="CH46" s="40">
        <v>0.25654860078199998</v>
      </c>
      <c r="CI46" s="40">
        <v>0.37529434272000001</v>
      </c>
      <c r="CJ46" s="40">
        <v>24.144248831300001</v>
      </c>
      <c r="CK46" s="40">
        <v>0.53592776768299999</v>
      </c>
      <c r="CL46" s="40">
        <v>3.3059046060100003E-2</v>
      </c>
      <c r="CM46" s="40">
        <v>0.31522665939099997</v>
      </c>
      <c r="CN46" s="40">
        <v>2.2986824252999999E-2</v>
      </c>
      <c r="CO46" s="40">
        <v>6.6517479931899999</v>
      </c>
      <c r="CP46" s="40">
        <v>1.55658598929</v>
      </c>
      <c r="CQ46" s="40">
        <v>0.31458142067700001</v>
      </c>
      <c r="CR46" s="40">
        <v>0</v>
      </c>
      <c r="CS46" s="40">
        <v>3.6339912931499998</v>
      </c>
      <c r="CT46" s="40">
        <v>5.6271421539200004</v>
      </c>
      <c r="CU46" s="40">
        <v>1.44459584386</v>
      </c>
      <c r="CV46" s="40">
        <v>31.339819190099998</v>
      </c>
      <c r="CW46" s="40">
        <v>117.708737082</v>
      </c>
      <c r="CX46" s="40">
        <v>0.49864816806899998</v>
      </c>
      <c r="CY46" s="40">
        <v>4.3487419189400001</v>
      </c>
      <c r="DA46" s="55">
        <f t="shared" si="0"/>
        <v>-2.9658204989051342E-7</v>
      </c>
      <c r="DB46" s="55">
        <f t="shared" si="1"/>
        <v>-7.5701623623029242E-7</v>
      </c>
      <c r="DC46" s="55">
        <f t="shared" si="2"/>
        <v>6.8617954623671396E-8</v>
      </c>
      <c r="DD46" s="55">
        <f t="shared" si="3"/>
        <v>1.5903123463453772E-5</v>
      </c>
      <c r="DE46" s="55">
        <f t="shared" si="4"/>
        <v>1.8781044857852989E-5</v>
      </c>
      <c r="DF46" s="55">
        <f t="shared" si="5"/>
        <v>-1.3314993617165289E-6</v>
      </c>
      <c r="DG46" s="55">
        <f t="shared" si="6"/>
        <v>-2.7116076632144215E-7</v>
      </c>
      <c r="DH46" s="55">
        <f t="shared" si="7"/>
        <v>-1.3297477750317486E-6</v>
      </c>
      <c r="DI46" s="55">
        <f t="shared" si="8"/>
        <v>-2.8402843045991873E-6</v>
      </c>
      <c r="DJ46" s="55">
        <f t="shared" si="9"/>
        <v>-5.2008014692657934E-6</v>
      </c>
      <c r="DK46" s="55">
        <f t="shared" si="10"/>
        <v>-1.4859465488635625E-6</v>
      </c>
      <c r="DL46" s="55">
        <f t="shared" si="11"/>
        <v>7.2469633861253842E-8</v>
      </c>
      <c r="DM46" s="55">
        <f t="shared" si="12"/>
        <v>1.0471174967635041E-6</v>
      </c>
      <c r="DN46" s="55">
        <f t="shared" si="13"/>
        <v>-1.3414871356378758E-6</v>
      </c>
      <c r="DO46" s="55">
        <f t="shared" si="14"/>
        <v>1.8348767972452853E-6</v>
      </c>
      <c r="DP46" s="55">
        <f t="shared" si="15"/>
        <v>2.8604298363802831E-6</v>
      </c>
      <c r="DQ46" s="55">
        <f t="shared" si="16"/>
        <v>-2.9360304925692934E-6</v>
      </c>
      <c r="DR46" s="55">
        <f t="shared" si="17"/>
        <v>-6.8873617036255482E-6</v>
      </c>
      <c r="DS46" s="55">
        <f t="shared" si="18"/>
        <v>-2.2275259330131605E-7</v>
      </c>
      <c r="DT46" s="55">
        <f t="shared" si="19"/>
        <v>2.0781850344857704E-6</v>
      </c>
      <c r="DU46" s="55">
        <f t="shared" si="20"/>
        <v>5.0571204577834024E-6</v>
      </c>
      <c r="DV46" s="55">
        <f t="shared" si="21"/>
        <v>-1.4440169069055585E-6</v>
      </c>
      <c r="DW46" s="55">
        <f t="shared" si="22"/>
        <v>1.8280068774781759E-6</v>
      </c>
      <c r="DX46" s="55">
        <f t="shared" si="23"/>
        <v>-4.6149685610758303E-6</v>
      </c>
      <c r="DY46" s="55">
        <f t="shared" si="24"/>
        <v>-5.0339340923590045E-6</v>
      </c>
      <c r="DZ46" s="55">
        <f t="shared" si="25"/>
        <v>-1.9092645586020791E-6</v>
      </c>
      <c r="EA46" s="55">
        <f t="shared" si="26"/>
        <v>4.1158893820790787E-6</v>
      </c>
    </row>
    <row r="47" spans="1:131" x14ac:dyDescent="0.3">
      <c r="A47" s="29" t="s">
        <v>46</v>
      </c>
      <c r="B47" s="27">
        <v>73743.179248999993</v>
      </c>
      <c r="C47" s="27">
        <v>1239.0497688999999</v>
      </c>
      <c r="D47" s="27">
        <v>2485.4942781999998</v>
      </c>
      <c r="E47" s="27">
        <v>8822.8890816000003</v>
      </c>
      <c r="F47" s="27">
        <v>7477.0245654999999</v>
      </c>
      <c r="G47" s="27">
        <v>1006.5228041</v>
      </c>
      <c r="H47" s="27">
        <v>17811.340456999998</v>
      </c>
      <c r="I47" s="29">
        <v>763.78345509999997</v>
      </c>
      <c r="J47" s="29">
        <v>321.40792784000001</v>
      </c>
      <c r="K47" s="29">
        <v>380.55953156999999</v>
      </c>
      <c r="L47" s="29">
        <v>202.24661707000001</v>
      </c>
      <c r="M47" s="29">
        <v>1827.1774041000001</v>
      </c>
      <c r="N47" s="29">
        <v>218.38278793000001</v>
      </c>
      <c r="O47" s="29">
        <v>75.555998396999996</v>
      </c>
      <c r="P47" s="29">
        <v>9.9060436936999992</v>
      </c>
      <c r="Q47" s="29">
        <v>4.8169357122000003</v>
      </c>
      <c r="R47" s="29">
        <v>10.244975059</v>
      </c>
      <c r="S47" s="29">
        <v>3.1839020246</v>
      </c>
      <c r="T47" s="29">
        <v>20.267076874000001</v>
      </c>
      <c r="U47" s="29">
        <v>1120.8944293</v>
      </c>
      <c r="V47" s="29">
        <v>230.79245688</v>
      </c>
      <c r="W47" s="29">
        <v>122.79185314999999</v>
      </c>
      <c r="X47" s="29">
        <v>33.510036677000002</v>
      </c>
      <c r="Y47" s="29">
        <v>0.27422639230000001</v>
      </c>
      <c r="Z47" s="29">
        <v>17.370538139000001</v>
      </c>
      <c r="AA47" s="29">
        <v>65.899068202999999</v>
      </c>
      <c r="AB47" s="29">
        <v>47.504498458</v>
      </c>
      <c r="AC47" s="27"/>
      <c r="AD47" s="40" t="s">
        <v>46</v>
      </c>
      <c r="AE47" s="40">
        <v>368.57805309399998</v>
      </c>
      <c r="AF47" s="40">
        <v>122.791950161</v>
      </c>
      <c r="AG47" s="40">
        <v>321.41520747200002</v>
      </c>
      <c r="AH47" s="40">
        <v>33.510652364199998</v>
      </c>
      <c r="AI47" s="40">
        <v>763.79691782400005</v>
      </c>
      <c r="AJ47" s="40">
        <v>763.79691782400005</v>
      </c>
      <c r="AK47" s="40">
        <v>672.58050193199995</v>
      </c>
      <c r="AL47" s="40">
        <v>380.56510764799998</v>
      </c>
      <c r="AM47" s="40">
        <v>202.25285906400001</v>
      </c>
      <c r="AN47" s="40">
        <v>0.27423301240499998</v>
      </c>
      <c r="AO47" s="40">
        <v>1636.5068197000001</v>
      </c>
      <c r="AP47" s="40">
        <v>73744.776996600005</v>
      </c>
      <c r="AQ47" s="40">
        <v>725.72317496699998</v>
      </c>
      <c r="AR47" s="40">
        <v>232.205902073</v>
      </c>
      <c r="AS47" s="40">
        <v>210.733936935</v>
      </c>
      <c r="AT47" s="40">
        <v>9.9571141341599994</v>
      </c>
      <c r="AU47" s="40">
        <v>1827.2141516199999</v>
      </c>
      <c r="AV47" s="40">
        <v>1827.2141516199999</v>
      </c>
      <c r="AW47" s="40">
        <v>17.370783542800002</v>
      </c>
      <c r="AX47" s="40">
        <v>5577869.3329100003</v>
      </c>
      <c r="AY47" s="40">
        <v>0</v>
      </c>
      <c r="AZ47" s="40">
        <v>302.00278804800001</v>
      </c>
      <c r="BA47" s="40">
        <v>78.488177428200004</v>
      </c>
      <c r="BB47" s="40">
        <v>160.621968869</v>
      </c>
      <c r="BC47" s="40">
        <v>1120.91905114</v>
      </c>
      <c r="BD47" s="40">
        <v>65.900527010700003</v>
      </c>
      <c r="BE47" s="40">
        <v>230.79670115299999</v>
      </c>
      <c r="BF47" s="40">
        <v>1239.0765927299999</v>
      </c>
      <c r="BG47" s="40">
        <v>0</v>
      </c>
      <c r="BH47" s="40">
        <v>2236.9931768800002</v>
      </c>
      <c r="BI47" s="40">
        <v>248.55474159400001</v>
      </c>
      <c r="BJ47" s="40">
        <v>2485.5479184699998</v>
      </c>
      <c r="BK47" s="40">
        <v>97.535011196499994</v>
      </c>
      <c r="BL47" s="40">
        <v>872.18736671900001</v>
      </c>
      <c r="BM47" s="40">
        <v>9.9062533500000001</v>
      </c>
      <c r="BN47" s="40">
        <v>4.8170407118899998</v>
      </c>
      <c r="BO47" s="40">
        <v>10.245198441099999</v>
      </c>
      <c r="BP47" s="40">
        <v>3.1839748480900001</v>
      </c>
      <c r="BQ47" s="40">
        <v>20.2675122739</v>
      </c>
      <c r="BR47" s="40">
        <v>3.7992190777000001</v>
      </c>
      <c r="BS47" s="40">
        <v>5416.3201556499998</v>
      </c>
      <c r="BT47" s="40">
        <v>13.036322483099999</v>
      </c>
      <c r="BU47" s="40">
        <v>113.249366915</v>
      </c>
      <c r="BV47" s="40">
        <v>782.13872772000002</v>
      </c>
      <c r="BW47" s="40">
        <v>3.3005214445800002</v>
      </c>
      <c r="BX47" s="40">
        <v>0</v>
      </c>
      <c r="BY47" s="40">
        <v>78.500699092900007</v>
      </c>
      <c r="BZ47" s="40">
        <v>8823.2214081399998</v>
      </c>
      <c r="CA47" s="40">
        <v>7477.32769345</v>
      </c>
      <c r="CB47" s="40">
        <v>1345.8937146999999</v>
      </c>
      <c r="CC47" s="40">
        <v>0.765762739794</v>
      </c>
      <c r="CD47" s="40">
        <v>0.59324986310299999</v>
      </c>
      <c r="CE47" s="40">
        <v>96.391313786799998</v>
      </c>
      <c r="CF47" s="40">
        <v>20.7843940556</v>
      </c>
      <c r="CG47" s="40">
        <v>2558.2071571699998</v>
      </c>
      <c r="CH47" s="40">
        <v>38.621255870200002</v>
      </c>
      <c r="CI47" s="40">
        <v>57.137883714700003</v>
      </c>
      <c r="CJ47" s="40">
        <v>3655.0068320800001</v>
      </c>
      <c r="CK47" s="40">
        <v>80.880497635500006</v>
      </c>
      <c r="CL47" s="40">
        <v>4.9386830248500004</v>
      </c>
      <c r="CM47" s="40">
        <v>47.354946249800001</v>
      </c>
      <c r="CN47" s="40">
        <v>3.5013581559700002</v>
      </c>
      <c r="CO47" s="40">
        <v>1006.5446720800001</v>
      </c>
      <c r="CP47" s="40">
        <v>235.75337872599999</v>
      </c>
      <c r="CQ47" s="40">
        <v>47.505320665200003</v>
      </c>
      <c r="CR47" s="40">
        <v>0</v>
      </c>
      <c r="CS47" s="40">
        <v>546.81488961800005</v>
      </c>
      <c r="CT47" s="40">
        <v>851.69532842199999</v>
      </c>
      <c r="CU47" s="40">
        <v>218.38712875100001</v>
      </c>
      <c r="CV47" s="40">
        <v>4740.5794652499999</v>
      </c>
      <c r="CW47" s="40">
        <v>17811.726318100002</v>
      </c>
      <c r="CX47" s="40">
        <v>75.557844173500001</v>
      </c>
      <c r="CY47" s="40">
        <v>658.40839649400004</v>
      </c>
      <c r="DA47" s="55">
        <f t="shared" si="0"/>
        <v>2.1666378047205098E-5</v>
      </c>
      <c r="DB47" s="55">
        <f t="shared" si="1"/>
        <v>2.1648710708227384E-5</v>
      </c>
      <c r="DC47" s="55">
        <f t="shared" si="2"/>
        <v>2.1581329102397392E-5</v>
      </c>
      <c r="DD47" s="55">
        <f t="shared" si="3"/>
        <v>3.7666408012829626E-5</v>
      </c>
      <c r="DE47" s="55">
        <f t="shared" si="4"/>
        <v>4.0541253722605436E-5</v>
      </c>
      <c r="DF47" s="55">
        <f t="shared" si="5"/>
        <v>2.1726263837189643E-5</v>
      </c>
      <c r="DG47" s="55">
        <f t="shared" si="6"/>
        <v>2.1663787794904187E-5</v>
      </c>
      <c r="DH47" s="55">
        <f t="shared" si="7"/>
        <v>1.762636243320505E-5</v>
      </c>
      <c r="DI47" s="55">
        <f t="shared" si="8"/>
        <v>2.264919863342779E-5</v>
      </c>
      <c r="DJ47" s="55">
        <f t="shared" si="9"/>
        <v>1.4652314650971725E-5</v>
      </c>
      <c r="DK47" s="55">
        <f t="shared" si="10"/>
        <v>3.0863280139970255E-5</v>
      </c>
      <c r="DL47" s="55">
        <f t="shared" si="11"/>
        <v>2.0111632246205312E-5</v>
      </c>
      <c r="DM47" s="55">
        <f t="shared" si="12"/>
        <v>1.9877120542077469E-5</v>
      </c>
      <c r="DN47" s="55">
        <f t="shared" si="13"/>
        <v>2.4429251669823032E-5</v>
      </c>
      <c r="DO47" s="55">
        <f t="shared" si="14"/>
        <v>2.1164483671140254E-5</v>
      </c>
      <c r="DP47" s="55">
        <f t="shared" si="15"/>
        <v>2.1798026021733295E-5</v>
      </c>
      <c r="DQ47" s="55">
        <f t="shared" si="16"/>
        <v>2.1804064794036598E-5</v>
      </c>
      <c r="DR47" s="55">
        <f t="shared" si="17"/>
        <v>2.2872402931176608E-5</v>
      </c>
      <c r="DS47" s="55">
        <f t="shared" si="18"/>
        <v>2.1483112868507303E-5</v>
      </c>
      <c r="DT47" s="55">
        <f t="shared" si="19"/>
        <v>2.1966243525168787E-5</v>
      </c>
      <c r="DU47" s="55">
        <f t="shared" si="20"/>
        <v>1.8389998777950627E-5</v>
      </c>
      <c r="DV47" s="55">
        <f t="shared" si="21"/>
        <v>7.9004427019881137E-7</v>
      </c>
      <c r="DW47" s="55">
        <f t="shared" si="22"/>
        <v>1.8373217729685662E-5</v>
      </c>
      <c r="DX47" s="55">
        <f t="shared" si="23"/>
        <v>2.4141020652467314E-5</v>
      </c>
      <c r="DY47" s="55">
        <f t="shared" si="24"/>
        <v>1.4127587645086646E-5</v>
      </c>
      <c r="DZ47" s="55">
        <f t="shared" si="25"/>
        <v>2.2137000412666854E-5</v>
      </c>
      <c r="EA47" s="55">
        <f t="shared" si="26"/>
        <v>1.7307986121131301E-5</v>
      </c>
    </row>
    <row r="48" spans="1:131" x14ac:dyDescent="0.3">
      <c r="A48" s="29" t="s">
        <v>47</v>
      </c>
      <c r="B48" s="27">
        <v>320969.61125999998</v>
      </c>
      <c r="C48" s="27">
        <v>5393.0034088000002</v>
      </c>
      <c r="D48" s="27">
        <v>10818.196297</v>
      </c>
      <c r="E48" s="27">
        <v>38401.912963000002</v>
      </c>
      <c r="F48" s="27">
        <v>32543.994032999999</v>
      </c>
      <c r="G48" s="27">
        <v>4380.9227928</v>
      </c>
      <c r="H48" s="27">
        <v>77524.444973999998</v>
      </c>
      <c r="I48" s="29">
        <v>5008.3163328999999</v>
      </c>
      <c r="J48" s="29">
        <v>1530.6918806000001</v>
      </c>
      <c r="K48" s="29">
        <v>1342.7121838999999</v>
      </c>
      <c r="L48" s="29">
        <v>810.10302227</v>
      </c>
      <c r="M48" s="29">
        <v>10003.205688</v>
      </c>
      <c r="N48" s="29">
        <v>1024.9369592</v>
      </c>
      <c r="O48" s="29">
        <v>644.50183317000005</v>
      </c>
      <c r="P48" s="29">
        <v>43.116394810999999</v>
      </c>
      <c r="Q48" s="29">
        <v>20.965877549999998</v>
      </c>
      <c r="R48" s="29">
        <v>44.591606028000001</v>
      </c>
      <c r="S48" s="29">
        <v>13.858042881999999</v>
      </c>
      <c r="T48" s="29">
        <v>88.213147876999997</v>
      </c>
      <c r="U48" s="29">
        <v>11256.403805</v>
      </c>
      <c r="V48" s="29">
        <v>1454.6048562000001</v>
      </c>
      <c r="W48" s="29">
        <v>962.27706866000005</v>
      </c>
      <c r="X48" s="29">
        <v>210.3582414</v>
      </c>
      <c r="Y48" s="29">
        <v>1.1935798201000001</v>
      </c>
      <c r="Z48" s="29">
        <v>143.22262947999999</v>
      </c>
      <c r="AA48" s="29">
        <v>286.82795906000001</v>
      </c>
      <c r="AB48" s="29">
        <v>308.82380282999998</v>
      </c>
      <c r="AC48" s="27"/>
      <c r="AD48" s="40" t="s">
        <v>47</v>
      </c>
      <c r="AE48" s="40">
        <v>1035.78844708</v>
      </c>
      <c r="AF48" s="40">
        <v>962.50092262299995</v>
      </c>
      <c r="AG48" s="40">
        <v>1531.04798738</v>
      </c>
      <c r="AH48" s="40">
        <v>210.407200827</v>
      </c>
      <c r="AI48" s="40">
        <v>5009.4803676499996</v>
      </c>
      <c r="AJ48" s="40">
        <v>5009.4803676499996</v>
      </c>
      <c r="AK48" s="40">
        <v>3103.7335545800001</v>
      </c>
      <c r="AL48" s="40">
        <v>1343.0245391399999</v>
      </c>
      <c r="AM48" s="40">
        <v>810.29154961100005</v>
      </c>
      <c r="AN48" s="40">
        <v>1.1938614197799999</v>
      </c>
      <c r="AO48" s="40">
        <v>9719.3276569299996</v>
      </c>
      <c r="AP48" s="40">
        <v>321044.32309700001</v>
      </c>
      <c r="AQ48" s="40">
        <v>2461.1086246499999</v>
      </c>
      <c r="AR48" s="40">
        <v>1417.4769051599999</v>
      </c>
      <c r="AS48" s="40">
        <v>513.05486220700004</v>
      </c>
      <c r="AT48" s="40">
        <v>430.718824337</v>
      </c>
      <c r="AU48" s="40">
        <v>10005.532572399999</v>
      </c>
      <c r="AV48" s="40">
        <v>10005.532572399999</v>
      </c>
      <c r="AW48" s="40">
        <v>143.25594742999999</v>
      </c>
      <c r="AX48" s="40">
        <v>33789441.0682</v>
      </c>
      <c r="AY48" s="40">
        <v>0</v>
      </c>
      <c r="AZ48" s="40">
        <v>987.62079457699997</v>
      </c>
      <c r="BA48" s="40">
        <v>173.56706159800001</v>
      </c>
      <c r="BB48" s="40">
        <v>856.38461343999995</v>
      </c>
      <c r="BC48" s="40">
        <v>11259.056527000001</v>
      </c>
      <c r="BD48" s="40">
        <v>286.89460577599999</v>
      </c>
      <c r="BE48" s="40">
        <v>1454.94289469</v>
      </c>
      <c r="BF48" s="40">
        <v>5394.2567432699998</v>
      </c>
      <c r="BG48" s="40">
        <v>0</v>
      </c>
      <c r="BH48" s="40">
        <v>9738.6403996699992</v>
      </c>
      <c r="BI48" s="40">
        <v>1082.0714356999999</v>
      </c>
      <c r="BJ48" s="40">
        <v>10820.711835399999</v>
      </c>
      <c r="BK48" s="40">
        <v>414.24029324700001</v>
      </c>
      <c r="BL48" s="40">
        <v>3904.5341097800001</v>
      </c>
      <c r="BM48" s="40">
        <v>43.126395300299997</v>
      </c>
      <c r="BN48" s="40">
        <v>20.970770869100001</v>
      </c>
      <c r="BO48" s="40">
        <v>44.601972068000002</v>
      </c>
      <c r="BP48" s="40">
        <v>13.8612659245</v>
      </c>
      <c r="BQ48" s="40">
        <v>88.233661556599998</v>
      </c>
      <c r="BR48" s="40">
        <v>19.1657786532</v>
      </c>
      <c r="BS48" s="40">
        <v>25886.0920783</v>
      </c>
      <c r="BT48" s="40">
        <v>112.621403005</v>
      </c>
      <c r="BU48" s="40">
        <v>1189.33295916</v>
      </c>
      <c r="BV48" s="40">
        <v>3148.6271965300002</v>
      </c>
      <c r="BW48" s="40">
        <v>14.172816279699999</v>
      </c>
      <c r="BX48" s="40">
        <v>0</v>
      </c>
      <c r="BY48" s="40">
        <v>841.14618497200001</v>
      </c>
      <c r="BZ48" s="40">
        <v>38412.215141000001</v>
      </c>
      <c r="CA48" s="40">
        <v>32552.9336625</v>
      </c>
      <c r="CB48" s="40">
        <v>5859.2814785299997</v>
      </c>
      <c r="CC48" s="40">
        <v>8.9241101537199992</v>
      </c>
      <c r="CD48" s="40">
        <v>0.90912292154300001</v>
      </c>
      <c r="CE48" s="40">
        <v>440.99938181599998</v>
      </c>
      <c r="CF48" s="40">
        <v>168.52692774299999</v>
      </c>
      <c r="CG48" s="40">
        <v>10636.7414634</v>
      </c>
      <c r="CH48" s="40">
        <v>263.94698948299998</v>
      </c>
      <c r="CI48" s="40">
        <v>81.8005350814</v>
      </c>
      <c r="CJ48" s="40">
        <v>15197.9583895</v>
      </c>
      <c r="CK48" s="40">
        <v>654.11927581800001</v>
      </c>
      <c r="CL48" s="40">
        <v>52.0961912665</v>
      </c>
      <c r="CM48" s="40">
        <v>371.73288698300001</v>
      </c>
      <c r="CN48" s="40">
        <v>4.2313255212799996</v>
      </c>
      <c r="CO48" s="40">
        <v>4381.9423554900004</v>
      </c>
      <c r="CP48" s="40">
        <v>976.93735633999995</v>
      </c>
      <c r="CQ48" s="40">
        <v>308.89567174299998</v>
      </c>
      <c r="CR48" s="40">
        <v>0</v>
      </c>
      <c r="CS48" s="40">
        <v>1169.7658657899999</v>
      </c>
      <c r="CT48" s="40">
        <v>3740.77713438</v>
      </c>
      <c r="CU48" s="40">
        <v>1025.1754400899999</v>
      </c>
      <c r="CV48" s="40">
        <v>21715.5905007</v>
      </c>
      <c r="CW48" s="40">
        <v>77542.492848399997</v>
      </c>
      <c r="CX48" s="40">
        <v>644.65186214100004</v>
      </c>
      <c r="CY48" s="40">
        <v>3036.73205125</v>
      </c>
      <c r="DA48" s="55">
        <f t="shared" si="0"/>
        <v>2.3276919178345191E-4</v>
      </c>
      <c r="DB48" s="55">
        <f t="shared" si="1"/>
        <v>2.3240008859524389E-4</v>
      </c>
      <c r="DC48" s="55">
        <f t="shared" si="2"/>
        <v>2.3252844845278361E-4</v>
      </c>
      <c r="DD48" s="55">
        <f t="shared" si="3"/>
        <v>2.6827252095290609E-4</v>
      </c>
      <c r="DE48" s="55">
        <f t="shared" si="4"/>
        <v>2.7469368052783261E-4</v>
      </c>
      <c r="DF48" s="55">
        <f t="shared" si="5"/>
        <v>2.3272783799705964E-4</v>
      </c>
      <c r="DG48" s="55">
        <f t="shared" si="6"/>
        <v>2.3280236841491912E-4</v>
      </c>
      <c r="DH48" s="55">
        <f t="shared" si="7"/>
        <v>2.3242037296108281E-4</v>
      </c>
      <c r="DI48" s="55">
        <f t="shared" si="8"/>
        <v>2.3264432542773031E-4</v>
      </c>
      <c r="DJ48" s="55">
        <f t="shared" si="9"/>
        <v>2.3263007794621388E-4</v>
      </c>
      <c r="DK48" s="55">
        <f t="shared" si="10"/>
        <v>2.3272020448927443E-4</v>
      </c>
      <c r="DL48" s="55">
        <f t="shared" si="11"/>
        <v>2.3261387125037705E-4</v>
      </c>
      <c r="DM48" s="55">
        <f t="shared" si="12"/>
        <v>2.3267859340932973E-4</v>
      </c>
      <c r="DN48" s="55">
        <f t="shared" si="13"/>
        <v>2.327828460348386E-4</v>
      </c>
      <c r="DO48" s="55">
        <f t="shared" si="14"/>
        <v>2.3194168584443617E-4</v>
      </c>
      <c r="DP48" s="55">
        <f t="shared" si="15"/>
        <v>2.3339443285084235E-4</v>
      </c>
      <c r="DQ48" s="55">
        <f t="shared" si="16"/>
        <v>2.3246617297192462E-4</v>
      </c>
      <c r="DR48" s="55">
        <f t="shared" si="17"/>
        <v>2.3257559003418314E-4</v>
      </c>
      <c r="DS48" s="55">
        <f t="shared" si="18"/>
        <v>2.3254673587438178E-4</v>
      </c>
      <c r="DT48" s="55">
        <f t="shared" si="19"/>
        <v>2.3566336513464496E-4</v>
      </c>
      <c r="DU48" s="55">
        <f t="shared" si="20"/>
        <v>2.3239197130346906E-4</v>
      </c>
      <c r="DV48" s="55">
        <f t="shared" si="21"/>
        <v>2.3262942689845057E-4</v>
      </c>
      <c r="DW48" s="55">
        <f t="shared" si="22"/>
        <v>2.3274308947517081E-4</v>
      </c>
      <c r="DX48" s="55">
        <f t="shared" si="23"/>
        <v>2.3592865366663335E-4</v>
      </c>
      <c r="DY48" s="55">
        <f t="shared" si="24"/>
        <v>2.3263048668331959E-4</v>
      </c>
      <c r="DZ48" s="55">
        <f t="shared" si="25"/>
        <v>2.3235780855672533E-4</v>
      </c>
      <c r="EA48" s="55">
        <f t="shared" si="26"/>
        <v>2.3271817891435355E-4</v>
      </c>
    </row>
    <row r="49" spans="1:131" x14ac:dyDescent="0.3">
      <c r="A49" s="29" t="s">
        <v>48</v>
      </c>
      <c r="B49" s="27">
        <v>45190.558070999999</v>
      </c>
      <c r="C49" s="27">
        <v>759.30189637000001</v>
      </c>
      <c r="D49" s="27">
        <v>1523.1356572</v>
      </c>
      <c r="E49" s="27">
        <v>5406.7548533999998</v>
      </c>
      <c r="F49" s="27">
        <v>4581.9953778999998</v>
      </c>
      <c r="G49" s="27">
        <v>616.80734542000005</v>
      </c>
      <c r="H49" s="27">
        <v>10914.967161</v>
      </c>
      <c r="I49" s="29">
        <v>521.10038037000004</v>
      </c>
      <c r="J49" s="29">
        <v>191.52139951999999</v>
      </c>
      <c r="K49" s="29">
        <v>278.60599180999998</v>
      </c>
      <c r="L49" s="29">
        <v>91.975076790000003</v>
      </c>
      <c r="M49" s="8">
        <v>1169.6986081</v>
      </c>
      <c r="N49" s="8">
        <v>140.79798744000001</v>
      </c>
      <c r="O49" s="8">
        <v>42.901086997999997</v>
      </c>
      <c r="P49" s="29">
        <v>6.0705238491999998</v>
      </c>
      <c r="Q49" s="29">
        <v>2.9518669013999999</v>
      </c>
      <c r="R49" s="29">
        <v>6.2782243525999997</v>
      </c>
      <c r="S49" s="29">
        <v>1.9511273613</v>
      </c>
      <c r="T49" s="29">
        <v>12.419869829</v>
      </c>
      <c r="U49" s="29">
        <v>741.13174959000003</v>
      </c>
      <c r="V49" s="29">
        <v>154.69348873000001</v>
      </c>
      <c r="W49" s="29">
        <v>120.81336623</v>
      </c>
      <c r="X49" s="29">
        <v>22.405506417000002</v>
      </c>
      <c r="Y49" s="29">
        <v>0.16804871139999999</v>
      </c>
      <c r="Z49" s="29">
        <v>13.195136635000001</v>
      </c>
      <c r="AA49" s="29">
        <v>40.383616834999998</v>
      </c>
      <c r="AB49" s="29">
        <v>32.341612042999998</v>
      </c>
      <c r="AC49" s="27"/>
      <c r="AD49" s="40" t="s">
        <v>48</v>
      </c>
      <c r="AE49" s="40">
        <v>178.930741603</v>
      </c>
      <c r="AF49" s="40">
        <v>120.807262276</v>
      </c>
      <c r="AG49" s="40">
        <v>191.523584941</v>
      </c>
      <c r="AH49" s="40">
        <v>22.4053737572</v>
      </c>
      <c r="AI49" s="40">
        <v>521.09606427300002</v>
      </c>
      <c r="AJ49" s="40">
        <v>521.09606427300002</v>
      </c>
      <c r="AK49" s="40">
        <v>412.09691135499997</v>
      </c>
      <c r="AL49" s="40">
        <v>278.60103285500003</v>
      </c>
      <c r="AM49" s="40">
        <v>91.980522911600005</v>
      </c>
      <c r="AN49" s="40">
        <v>0.16805012954500001</v>
      </c>
      <c r="AO49" s="40">
        <v>998.40771410499997</v>
      </c>
      <c r="AP49" s="40">
        <v>45190.890245199997</v>
      </c>
      <c r="AQ49" s="40">
        <v>420.59917310200001</v>
      </c>
      <c r="AR49" s="40">
        <v>156.896660411</v>
      </c>
      <c r="AS49" s="40">
        <v>105.29589536</v>
      </c>
      <c r="AT49" s="40">
        <v>6.8317585622900001</v>
      </c>
      <c r="AU49" s="40">
        <v>1169.6996434800001</v>
      </c>
      <c r="AV49" s="40">
        <v>1169.6996434800001</v>
      </c>
      <c r="AW49" s="40">
        <v>13.194858141399999</v>
      </c>
      <c r="AX49" s="40">
        <v>2479566.04788</v>
      </c>
      <c r="AY49" s="40">
        <v>0</v>
      </c>
      <c r="AZ49" s="40">
        <v>151.16548303799999</v>
      </c>
      <c r="BA49" s="40">
        <v>37.539622294099999</v>
      </c>
      <c r="BB49" s="40">
        <v>96.673915333400004</v>
      </c>
      <c r="BC49" s="40">
        <v>741.13123698799996</v>
      </c>
      <c r="BD49" s="40">
        <v>40.383974472299997</v>
      </c>
      <c r="BE49" s="40">
        <v>154.69269055999999</v>
      </c>
      <c r="BF49" s="40">
        <v>759.30749730399998</v>
      </c>
      <c r="BG49" s="40">
        <v>0</v>
      </c>
      <c r="BH49" s="40">
        <v>1370.83194718</v>
      </c>
      <c r="BI49" s="40">
        <v>152.31466141799999</v>
      </c>
      <c r="BJ49" s="40">
        <v>1523.1466086</v>
      </c>
      <c r="BK49" s="40">
        <v>58.874945818</v>
      </c>
      <c r="BL49" s="40">
        <v>518.31838421099997</v>
      </c>
      <c r="BM49" s="40">
        <v>6.0705692547899996</v>
      </c>
      <c r="BN49" s="40">
        <v>2.95189153857</v>
      </c>
      <c r="BO49" s="40">
        <v>6.2782612786899996</v>
      </c>
      <c r="BP49" s="40">
        <v>1.9511439256400001</v>
      </c>
      <c r="BQ49" s="40">
        <v>12.4199292859</v>
      </c>
      <c r="BR49" s="40">
        <v>2.5104950498499998</v>
      </c>
      <c r="BS49" s="40">
        <v>3321.0336402100002</v>
      </c>
      <c r="BT49" s="40">
        <v>11.867616011499999</v>
      </c>
      <c r="BU49" s="40">
        <v>117.74396993400001</v>
      </c>
      <c r="BV49" s="40">
        <v>461.49544223800001</v>
      </c>
      <c r="BW49" s="40">
        <v>2.00896579518</v>
      </c>
      <c r="BX49" s="40">
        <v>0</v>
      </c>
      <c r="BY49" s="40">
        <v>82.778471582999998</v>
      </c>
      <c r="BZ49" s="40">
        <v>5406.93368981</v>
      </c>
      <c r="CA49" s="40">
        <v>4582.1681369400003</v>
      </c>
      <c r="CB49" s="40">
        <v>824.76555286999996</v>
      </c>
      <c r="CC49" s="40">
        <v>0.85740134768499998</v>
      </c>
      <c r="CD49" s="40">
        <v>0.24734912752300001</v>
      </c>
      <c r="CE49" s="40">
        <v>60.552059426500001</v>
      </c>
      <c r="CF49" s="40">
        <v>18.155230392</v>
      </c>
      <c r="CG49" s="40">
        <v>1532.93755483</v>
      </c>
      <c r="CH49" s="40">
        <v>30.319328415400001</v>
      </c>
      <c r="CI49" s="40">
        <v>23.423077917699999</v>
      </c>
      <c r="CJ49" s="40">
        <v>2190.2242980199999</v>
      </c>
      <c r="CK49" s="40">
        <v>56.755452115600001</v>
      </c>
      <c r="CL49" s="40">
        <v>5.1507013020499999</v>
      </c>
      <c r="CM49" s="40">
        <v>40.5150789327</v>
      </c>
      <c r="CN49" s="40">
        <v>1.3810966161</v>
      </c>
      <c r="CO49" s="40">
        <v>616.81175806399995</v>
      </c>
      <c r="CP49" s="40">
        <v>137.47148996999999</v>
      </c>
      <c r="CQ49" s="40">
        <v>32.341340333799998</v>
      </c>
      <c r="CR49" s="40">
        <v>0</v>
      </c>
      <c r="CS49" s="40">
        <v>437.70174393299999</v>
      </c>
      <c r="CT49" s="40">
        <v>515.46899942799996</v>
      </c>
      <c r="CU49" s="40">
        <v>140.79789920900001</v>
      </c>
      <c r="CV49" s="40">
        <v>2963.9822728700001</v>
      </c>
      <c r="CW49" s="40">
        <v>10915.0474775</v>
      </c>
      <c r="CX49" s="40">
        <v>42.901925689999999</v>
      </c>
      <c r="CY49" s="40">
        <v>391.56558859099999</v>
      </c>
      <c r="DA49" s="55">
        <f t="shared" si="0"/>
        <v>7.3505221926051705E-6</v>
      </c>
      <c r="DB49" s="55">
        <f t="shared" si="1"/>
        <v>7.3764256704063068E-6</v>
      </c>
      <c r="DC49" s="55">
        <f t="shared" si="2"/>
        <v>7.1900358633841743E-6</v>
      </c>
      <c r="DD49" s="55">
        <f t="shared" si="3"/>
        <v>3.3076478377376062E-5</v>
      </c>
      <c r="DE49" s="55">
        <f t="shared" si="4"/>
        <v>3.770388788120221E-5</v>
      </c>
      <c r="DF49" s="55">
        <f t="shared" si="5"/>
        <v>7.1540068915592486E-6</v>
      </c>
      <c r="DG49" s="55">
        <f t="shared" si="6"/>
        <v>7.358382193464616E-6</v>
      </c>
      <c r="DH49" s="55">
        <f t="shared" si="7"/>
        <v>-8.2826594694670291E-6</v>
      </c>
      <c r="DI49" s="55">
        <f t="shared" si="8"/>
        <v>1.1410844978599715E-5</v>
      </c>
      <c r="DJ49" s="55">
        <f t="shared" si="9"/>
        <v>-1.7799168523738804E-5</v>
      </c>
      <c r="DK49" s="55">
        <f t="shared" si="10"/>
        <v>5.9213014982709528E-5</v>
      </c>
      <c r="DL49" s="55">
        <f t="shared" si="11"/>
        <v>8.8516819025506664E-7</v>
      </c>
      <c r="DM49" s="55">
        <f t="shared" si="12"/>
        <v>-6.2664958221894651E-7</v>
      </c>
      <c r="DN49" s="55">
        <f t="shared" si="13"/>
        <v>1.9549434727404054E-5</v>
      </c>
      <c r="DO49" s="55">
        <f t="shared" si="14"/>
        <v>7.4796823351356071E-6</v>
      </c>
      <c r="DP49" s="55">
        <f t="shared" si="15"/>
        <v>8.3463011114878837E-6</v>
      </c>
      <c r="DQ49" s="55">
        <f t="shared" si="16"/>
        <v>5.881613642024823E-6</v>
      </c>
      <c r="DR49" s="55">
        <f t="shared" si="17"/>
        <v>8.4896251924035467E-6</v>
      </c>
      <c r="DS49" s="55">
        <f t="shared" si="18"/>
        <v>4.7872401900641432E-6</v>
      </c>
      <c r="DT49" s="55">
        <f t="shared" si="19"/>
        <v>-6.9164760564530334E-7</v>
      </c>
      <c r="DU49" s="55">
        <f t="shared" si="20"/>
        <v>-5.1596871114431442E-6</v>
      </c>
      <c r="DV49" s="55">
        <f t="shared" si="21"/>
        <v>-5.0523830189254612E-5</v>
      </c>
      <c r="DW49" s="55">
        <f t="shared" si="22"/>
        <v>-5.9208570220637338E-6</v>
      </c>
      <c r="DX49" s="55">
        <f t="shared" si="23"/>
        <v>8.4388924389873385E-6</v>
      </c>
      <c r="DY49" s="55">
        <f t="shared" si="24"/>
        <v>-2.1105776143525262E-5</v>
      </c>
      <c r="DZ49" s="55">
        <f t="shared" si="25"/>
        <v>8.8559997352380357E-6</v>
      </c>
      <c r="EA49" s="55">
        <f t="shared" si="26"/>
        <v>-8.4012262480452464E-6</v>
      </c>
    </row>
    <row r="50" spans="1:131" x14ac:dyDescent="0.3">
      <c r="A50" s="29" t="s">
        <v>49</v>
      </c>
      <c r="B50" s="27">
        <v>22064.777559999999</v>
      </c>
      <c r="C50" s="27">
        <v>370.73731600000002</v>
      </c>
      <c r="D50" s="27">
        <v>743.68731300000002</v>
      </c>
      <c r="E50" s="27">
        <v>2639.9061710000001</v>
      </c>
      <c r="F50" s="27">
        <v>2237.2086290000002</v>
      </c>
      <c r="G50" s="27">
        <v>301.16274299999998</v>
      </c>
      <c r="H50" s="27">
        <v>5329.3507550000004</v>
      </c>
      <c r="I50" s="29">
        <v>341.45884037000002</v>
      </c>
      <c r="J50" s="29">
        <v>104.35554458</v>
      </c>
      <c r="K50" s="29">
        <v>96.570481611000005</v>
      </c>
      <c r="L50" s="29">
        <v>53.795253623999997</v>
      </c>
      <c r="M50" s="29">
        <v>683.22355340000001</v>
      </c>
      <c r="N50" s="8">
        <v>70.646098018000004</v>
      </c>
      <c r="O50" s="8">
        <v>42.871986311000001</v>
      </c>
      <c r="P50" s="29">
        <v>2.9639969543000002</v>
      </c>
      <c r="Q50" s="29">
        <v>1.4412799809000001</v>
      </c>
      <c r="R50" s="29">
        <v>3.0654089470999999</v>
      </c>
      <c r="S50" s="29">
        <v>0.95265842040000004</v>
      </c>
      <c r="T50" s="29">
        <v>6.0641318596999998</v>
      </c>
      <c r="U50" s="29">
        <v>753.15900812999996</v>
      </c>
      <c r="V50" s="29">
        <v>99.176217527000006</v>
      </c>
      <c r="W50" s="29">
        <v>67.601623868999994</v>
      </c>
      <c r="X50" s="29">
        <v>14.341408917000001</v>
      </c>
      <c r="Y50" s="29">
        <v>8.2051546700000005E-2</v>
      </c>
      <c r="Z50" s="29">
        <v>9.7603687398000005</v>
      </c>
      <c r="AA50" s="29">
        <v>19.717724544999999</v>
      </c>
      <c r="AB50" s="29">
        <v>21.059129778999999</v>
      </c>
      <c r="AC50" s="27"/>
      <c r="AD50" s="40" t="s">
        <v>49</v>
      </c>
      <c r="AE50" s="40">
        <v>69.132238724000004</v>
      </c>
      <c r="AF50" s="40">
        <v>67.602006264300002</v>
      </c>
      <c r="AG50" s="40">
        <v>104.355844195</v>
      </c>
      <c r="AH50" s="40">
        <v>14.3414801245</v>
      </c>
      <c r="AI50" s="40">
        <v>341.46007636000002</v>
      </c>
      <c r="AJ50" s="40">
        <v>341.46007636000002</v>
      </c>
      <c r="AK50" s="40">
        <v>211.90067981999999</v>
      </c>
      <c r="AL50" s="40">
        <v>96.571282001599997</v>
      </c>
      <c r="AM50" s="40">
        <v>53.795413541199999</v>
      </c>
      <c r="AN50" s="40">
        <v>8.2051942720899995E-2</v>
      </c>
      <c r="AO50" s="40">
        <v>583.99194772999999</v>
      </c>
      <c r="AP50" s="40">
        <v>22064.876683999999</v>
      </c>
      <c r="AQ50" s="40">
        <v>168.692978934</v>
      </c>
      <c r="AR50" s="40">
        <v>80.816731412999999</v>
      </c>
      <c r="AS50" s="40">
        <v>37.659195135499999</v>
      </c>
      <c r="AT50" s="40">
        <v>27.618378061400001</v>
      </c>
      <c r="AU50" s="40">
        <v>683.22624927499999</v>
      </c>
      <c r="AV50" s="40">
        <v>683.22624927499999</v>
      </c>
      <c r="AW50" s="40">
        <v>9.7603912163699995</v>
      </c>
      <c r="AX50" s="40">
        <v>1555514.57066</v>
      </c>
      <c r="AY50" s="40">
        <v>0</v>
      </c>
      <c r="AZ50" s="40">
        <v>65.335187689899996</v>
      </c>
      <c r="BA50" s="40">
        <v>11.597308807899999</v>
      </c>
      <c r="BB50" s="40">
        <v>56.976451955599998</v>
      </c>
      <c r="BC50" s="40">
        <v>753.16304212499995</v>
      </c>
      <c r="BD50" s="40">
        <v>19.717802901700001</v>
      </c>
      <c r="BE50" s="40">
        <v>99.176597669900005</v>
      </c>
      <c r="BF50" s="40">
        <v>370.73900842</v>
      </c>
      <c r="BG50" s="40">
        <v>0</v>
      </c>
      <c r="BH50" s="40">
        <v>669.32149378400004</v>
      </c>
      <c r="BI50" s="40">
        <v>74.368955142100006</v>
      </c>
      <c r="BJ50" s="40">
        <v>743.69044892700003</v>
      </c>
      <c r="BK50" s="40">
        <v>27.8110042038</v>
      </c>
      <c r="BL50" s="40">
        <v>283.96541142799998</v>
      </c>
      <c r="BM50" s="40">
        <v>2.9640121656899998</v>
      </c>
      <c r="BN50" s="40">
        <v>1.4412891069</v>
      </c>
      <c r="BO50" s="40">
        <v>3.0654243122499998</v>
      </c>
      <c r="BP50" s="40">
        <v>0.95266279219200001</v>
      </c>
      <c r="BQ50" s="40">
        <v>6.0641558312099999</v>
      </c>
      <c r="BR50" s="40">
        <v>1.04742646417</v>
      </c>
      <c r="BS50" s="40">
        <v>1692.80692613</v>
      </c>
      <c r="BT50" s="40">
        <v>2.0002713626199999</v>
      </c>
      <c r="BU50" s="40">
        <v>10.2011059052</v>
      </c>
      <c r="BV50" s="40">
        <v>242.74074664599999</v>
      </c>
      <c r="BW50" s="40">
        <v>0.99419542000799999</v>
      </c>
      <c r="BX50" s="40">
        <v>0</v>
      </c>
      <c r="BY50" s="40">
        <v>6.5016820000299997</v>
      </c>
      <c r="BZ50" s="40">
        <v>2639.9345424799999</v>
      </c>
      <c r="CA50" s="40">
        <v>2237.2351716399999</v>
      </c>
      <c r="CB50" s="40">
        <v>402.69937083600001</v>
      </c>
      <c r="CC50" s="40">
        <v>3.8972232267900003E-2</v>
      </c>
      <c r="CD50" s="40">
        <v>0.234427178244</v>
      </c>
      <c r="CE50" s="40">
        <v>28.114171010700002</v>
      </c>
      <c r="CF50" s="40">
        <v>3.5643077652300001</v>
      </c>
      <c r="CG50" s="40">
        <v>782.44728348700005</v>
      </c>
      <c r="CH50" s="40">
        <v>8.2968387110700004</v>
      </c>
      <c r="CI50" s="40">
        <v>22.774408285</v>
      </c>
      <c r="CJ50" s="40">
        <v>1117.88305898</v>
      </c>
      <c r="CK50" s="40">
        <v>29.577333911099998</v>
      </c>
      <c r="CL50" s="40">
        <v>0.43701389044099997</v>
      </c>
      <c r="CM50" s="40">
        <v>8.5370929017799995</v>
      </c>
      <c r="CN50" s="40">
        <v>1.4221694087500001</v>
      </c>
      <c r="CO50" s="40">
        <v>301.16423225900002</v>
      </c>
      <c r="CP50" s="40">
        <v>65.4188307907</v>
      </c>
      <c r="CQ50" s="40">
        <v>21.059198385199998</v>
      </c>
      <c r="CR50" s="40">
        <v>0</v>
      </c>
      <c r="CS50" s="40">
        <v>90.266975825200007</v>
      </c>
      <c r="CT50" s="40">
        <v>246.22478267</v>
      </c>
      <c r="CU50" s="40">
        <v>70.646395146399996</v>
      </c>
      <c r="CV50" s="40">
        <v>1472.4866720800001</v>
      </c>
      <c r="CW50" s="40">
        <v>5329.3748003800001</v>
      </c>
      <c r="CX50" s="40">
        <v>42.872064063300002</v>
      </c>
      <c r="CY50" s="40">
        <v>198.86544359800001</v>
      </c>
      <c r="DA50" s="55">
        <f t="shared" si="0"/>
        <v>4.4924087601045255E-6</v>
      </c>
      <c r="DB50" s="55">
        <f t="shared" si="1"/>
        <v>4.565011200500479E-6</v>
      </c>
      <c r="DC50" s="55">
        <f t="shared" si="2"/>
        <v>4.2167278440806693E-6</v>
      </c>
      <c r="DD50" s="55">
        <f t="shared" si="3"/>
        <v>1.0747154694917814E-5</v>
      </c>
      <c r="DE50" s="55">
        <f t="shared" si="4"/>
        <v>1.1864177375145164E-5</v>
      </c>
      <c r="DF50" s="55">
        <f t="shared" si="5"/>
        <v>4.9450306674839951E-6</v>
      </c>
      <c r="DG50" s="55">
        <f t="shared" si="6"/>
        <v>4.5118779200589496E-6</v>
      </c>
      <c r="DH50" s="55">
        <f t="shared" si="7"/>
        <v>3.6197334901581512E-6</v>
      </c>
      <c r="DI50" s="55">
        <f t="shared" si="8"/>
        <v>2.8710980447549203E-6</v>
      </c>
      <c r="DJ50" s="55">
        <f t="shared" si="9"/>
        <v>8.2881496150704134E-6</v>
      </c>
      <c r="DK50" s="55">
        <f t="shared" si="10"/>
        <v>2.9727009211451677E-6</v>
      </c>
      <c r="DL50" s="55">
        <f t="shared" si="11"/>
        <v>3.9458168363142196E-6</v>
      </c>
      <c r="DM50" s="55">
        <f t="shared" si="12"/>
        <v>4.2058713549462314E-6</v>
      </c>
      <c r="DN50" s="55">
        <f t="shared" si="13"/>
        <v>1.8135922006747917E-6</v>
      </c>
      <c r="DO50" s="55">
        <f t="shared" si="14"/>
        <v>5.1320531816118473E-6</v>
      </c>
      <c r="DP50" s="55">
        <f t="shared" si="15"/>
        <v>6.3318717534786259E-6</v>
      </c>
      <c r="DQ50" s="55">
        <f t="shared" si="16"/>
        <v>5.0124307278566712E-6</v>
      </c>
      <c r="DR50" s="55">
        <f t="shared" si="17"/>
        <v>4.5890446211906718E-6</v>
      </c>
      <c r="DS50" s="55">
        <f t="shared" si="18"/>
        <v>3.9529994654989449E-6</v>
      </c>
      <c r="DT50" s="55">
        <f t="shared" si="19"/>
        <v>5.3561000485170353E-6</v>
      </c>
      <c r="DU50" s="55">
        <f t="shared" si="20"/>
        <v>3.8330046202429822E-6</v>
      </c>
      <c r="DV50" s="55">
        <f t="shared" si="21"/>
        <v>5.6565993259120124E-6</v>
      </c>
      <c r="DW50" s="55">
        <f t="shared" si="22"/>
        <v>4.965167677155588E-6</v>
      </c>
      <c r="DX50" s="55">
        <f t="shared" si="23"/>
        <v>4.8264891512374356E-6</v>
      </c>
      <c r="DY50" s="55">
        <f t="shared" si="24"/>
        <v>2.3028402510381506E-6</v>
      </c>
      <c r="DZ50" s="55">
        <f t="shared" si="25"/>
        <v>3.9739220325605948E-6</v>
      </c>
      <c r="EA50" s="55">
        <f t="shared" si="26"/>
        <v>3.2577889361639031E-6</v>
      </c>
    </row>
    <row r="51" spans="1:131" x14ac:dyDescent="0.3">
      <c r="A51" s="29" t="s">
        <v>50</v>
      </c>
      <c r="B51" s="27">
        <v>17663.827032000001</v>
      </c>
      <c r="C51" s="27">
        <v>296.79139442000002</v>
      </c>
      <c r="D51" s="27">
        <v>595.35457489999999</v>
      </c>
      <c r="E51" s="27">
        <v>2113.3608124000002</v>
      </c>
      <c r="F51" s="27">
        <v>1790.9843612</v>
      </c>
      <c r="G51" s="27">
        <v>241.09372433999999</v>
      </c>
      <c r="H51" s="27">
        <v>4266.3801540000004</v>
      </c>
      <c r="I51" s="29">
        <v>275.62101285</v>
      </c>
      <c r="J51" s="29">
        <v>84.238059203999995</v>
      </c>
      <c r="K51" s="29">
        <v>73.893032615999999</v>
      </c>
      <c r="L51" s="8">
        <v>44.582130075000002</v>
      </c>
      <c r="M51" s="8">
        <v>550.50308715999995</v>
      </c>
      <c r="N51" s="8">
        <v>56.405015259999999</v>
      </c>
      <c r="O51" s="8">
        <v>35.468655431999998</v>
      </c>
      <c r="P51" s="29">
        <v>2.3728102016000001</v>
      </c>
      <c r="Q51" s="29">
        <v>1.1538081862</v>
      </c>
      <c r="R51" s="29">
        <v>2.4539950007</v>
      </c>
      <c r="S51" s="29">
        <v>0.76264506580000002</v>
      </c>
      <c r="T51" s="29">
        <v>4.8546048438999998</v>
      </c>
      <c r="U51" s="29">
        <v>619.46992347000003</v>
      </c>
      <c r="V51" s="29">
        <v>80.050785297000004</v>
      </c>
      <c r="W51" s="29">
        <v>52.956672722999997</v>
      </c>
      <c r="X51" s="29">
        <v>11.576574958</v>
      </c>
      <c r="Y51" s="29">
        <v>6.5685881500000001E-2</v>
      </c>
      <c r="Z51" s="29">
        <v>7.8819233091000003</v>
      </c>
      <c r="AA51" s="29">
        <v>15.784907311</v>
      </c>
      <c r="AB51" s="29">
        <v>16.995397456999999</v>
      </c>
      <c r="AC51" s="27"/>
      <c r="AD51" s="40" t="s">
        <v>50</v>
      </c>
      <c r="AE51" s="40">
        <v>56.401266461799999</v>
      </c>
      <c r="AF51" s="40">
        <v>53.010611501699998</v>
      </c>
      <c r="AG51" s="40">
        <v>84.323816632700002</v>
      </c>
      <c r="AH51" s="40">
        <v>11.588356988099999</v>
      </c>
      <c r="AI51" s="40">
        <v>275.90153989300001</v>
      </c>
      <c r="AJ51" s="40">
        <v>275.90153989300001</v>
      </c>
      <c r="AK51" s="40">
        <v>170.48542136200001</v>
      </c>
      <c r="AL51" s="40">
        <v>73.968214390300005</v>
      </c>
      <c r="AM51" s="40">
        <v>44.627540447800001</v>
      </c>
      <c r="AN51" s="40">
        <v>6.5752688476000007E-2</v>
      </c>
      <c r="AO51" s="40">
        <v>489.87346580899998</v>
      </c>
      <c r="AP51" s="40">
        <v>17681.8064978</v>
      </c>
      <c r="AQ51" s="40">
        <v>134.63352075200001</v>
      </c>
      <c r="AR51" s="40">
        <v>68.195292843600001</v>
      </c>
      <c r="AS51" s="40">
        <v>29.7766346742</v>
      </c>
      <c r="AT51" s="40">
        <v>23.379651389199999</v>
      </c>
      <c r="AU51" s="40">
        <v>551.06343314799994</v>
      </c>
      <c r="AV51" s="40">
        <v>551.06343314799994</v>
      </c>
      <c r="AW51" s="40">
        <v>7.8899348049600002</v>
      </c>
      <c r="AX51" s="40">
        <v>1185449.1409799999</v>
      </c>
      <c r="AY51" s="40">
        <v>0</v>
      </c>
      <c r="AZ51" s="40">
        <v>53.4733795649</v>
      </c>
      <c r="BA51" s="40">
        <v>9.4003212635400004</v>
      </c>
      <c r="BB51" s="40">
        <v>46.449932689000001</v>
      </c>
      <c r="BC51" s="40">
        <v>620.10241215400004</v>
      </c>
      <c r="BD51" s="40">
        <v>15.8009390736</v>
      </c>
      <c r="BE51" s="40">
        <v>80.132318275000003</v>
      </c>
      <c r="BF51" s="40">
        <v>297.09348272199998</v>
      </c>
      <c r="BG51" s="40">
        <v>0</v>
      </c>
      <c r="BH51" s="40">
        <v>536.36452905199997</v>
      </c>
      <c r="BI51" s="40">
        <v>59.596065600300001</v>
      </c>
      <c r="BJ51" s="40">
        <v>595.96059465200005</v>
      </c>
      <c r="BK51" s="40">
        <v>22.4219130048</v>
      </c>
      <c r="BL51" s="40">
        <v>225.58040666799999</v>
      </c>
      <c r="BM51" s="40">
        <v>2.3752261181000001</v>
      </c>
      <c r="BN51" s="40">
        <v>1.1549827486499999</v>
      </c>
      <c r="BO51" s="40">
        <v>2.4564902965500002</v>
      </c>
      <c r="BP51" s="40">
        <v>0.76342046237399996</v>
      </c>
      <c r="BQ51" s="40">
        <v>4.8595456491500002</v>
      </c>
      <c r="BR51" s="40">
        <v>0.88808156323099996</v>
      </c>
      <c r="BS51" s="40">
        <v>1377.91456647</v>
      </c>
      <c r="BT51" s="40">
        <v>2.6394203243000001</v>
      </c>
      <c r="BU51" s="40">
        <v>21.0928716986</v>
      </c>
      <c r="BV51" s="40">
        <v>189.765252839</v>
      </c>
      <c r="BW51" s="40">
        <v>0.79307180526599996</v>
      </c>
      <c r="BX51" s="40">
        <v>0</v>
      </c>
      <c r="BY51" s="40">
        <v>14.4751648427</v>
      </c>
      <c r="BZ51" s="40">
        <v>2115.5392070500002</v>
      </c>
      <c r="CA51" s="40">
        <v>1792.8346192700001</v>
      </c>
      <c r="CB51" s="40">
        <v>322.70458778300002</v>
      </c>
      <c r="CC51" s="40">
        <v>0.13494578302099999</v>
      </c>
      <c r="CD51" s="40">
        <v>0.15681090859899999</v>
      </c>
      <c r="CE51" s="40">
        <v>22.925809119499998</v>
      </c>
      <c r="CF51" s="40">
        <v>4.3041598784200001</v>
      </c>
      <c r="CG51" s="40">
        <v>617.73685543500005</v>
      </c>
      <c r="CH51" s="40">
        <v>8.4262464928299998</v>
      </c>
      <c r="CI51" s="40">
        <v>15.153143845000001</v>
      </c>
      <c r="CJ51" s="40">
        <v>882.57651418399996</v>
      </c>
      <c r="CK51" s="40">
        <v>26.9697644283</v>
      </c>
      <c r="CL51" s="40">
        <v>0.91783009152499995</v>
      </c>
      <c r="CM51" s="40">
        <v>9.9130683422899999</v>
      </c>
      <c r="CN51" s="40">
        <v>0.93537211842000001</v>
      </c>
      <c r="CO51" s="40">
        <v>241.33919514999999</v>
      </c>
      <c r="CP51" s="40">
        <v>52.919769746900002</v>
      </c>
      <c r="CQ51" s="40">
        <v>17.012666193200001</v>
      </c>
      <c r="CR51" s="40">
        <v>0</v>
      </c>
      <c r="CS51" s="40">
        <v>63.386741244</v>
      </c>
      <c r="CT51" s="40">
        <v>199.68040332999999</v>
      </c>
      <c r="CU51" s="40">
        <v>56.4624823678</v>
      </c>
      <c r="CV51" s="40">
        <v>1183.7753910900001</v>
      </c>
      <c r="CW51" s="40">
        <v>4270.7228374799997</v>
      </c>
      <c r="CX51" s="40">
        <v>35.504714241099997</v>
      </c>
      <c r="CY51" s="40">
        <v>162.08741007500001</v>
      </c>
      <c r="DA51" s="55">
        <f t="shared" si="0"/>
        <v>1.017869217549931E-3</v>
      </c>
      <c r="DB51" s="55">
        <f t="shared" si="1"/>
        <v>1.0178472411247305E-3</v>
      </c>
      <c r="DC51" s="55">
        <f t="shared" si="2"/>
        <v>1.0179139920136787E-3</v>
      </c>
      <c r="DD51" s="55">
        <f t="shared" si="3"/>
        <v>1.0307727091457318E-3</v>
      </c>
      <c r="DE51" s="55">
        <f t="shared" si="4"/>
        <v>1.0330956037831588E-3</v>
      </c>
      <c r="DF51" s="55">
        <f t="shared" si="5"/>
        <v>1.0181551206775825E-3</v>
      </c>
      <c r="DG51" s="55">
        <f t="shared" si="6"/>
        <v>1.0178847930200931E-3</v>
      </c>
      <c r="DH51" s="55">
        <f t="shared" si="7"/>
        <v>1.017799913363922E-3</v>
      </c>
      <c r="DI51" s="55">
        <f t="shared" si="8"/>
        <v>1.0180366156386247E-3</v>
      </c>
      <c r="DJ51" s="55">
        <f t="shared" si="9"/>
        <v>1.0174406386959818E-3</v>
      </c>
      <c r="DK51" s="55">
        <f t="shared" si="10"/>
        <v>1.0185779083145179E-3</v>
      </c>
      <c r="DL51" s="55">
        <f t="shared" si="11"/>
        <v>1.017879828596009E-3</v>
      </c>
      <c r="DM51" s="55">
        <f t="shared" si="12"/>
        <v>1.0188297536150841E-3</v>
      </c>
      <c r="DN51" s="55">
        <f t="shared" si="13"/>
        <v>1.0166387380860741E-3</v>
      </c>
      <c r="DO51" s="55">
        <f t="shared" si="14"/>
        <v>1.0181667705115569E-3</v>
      </c>
      <c r="DP51" s="55">
        <f t="shared" si="15"/>
        <v>1.0179876205145236E-3</v>
      </c>
      <c r="DQ51" s="55">
        <f t="shared" si="16"/>
        <v>1.0168300462260146E-3</v>
      </c>
      <c r="DR51" s="55">
        <f t="shared" si="17"/>
        <v>1.0167201084380797E-3</v>
      </c>
      <c r="DS51" s="55">
        <f t="shared" si="18"/>
        <v>1.0177564207329286E-3</v>
      </c>
      <c r="DT51" s="55">
        <f t="shared" si="19"/>
        <v>1.0210159687125463E-3</v>
      </c>
      <c r="DU51" s="55">
        <f t="shared" si="20"/>
        <v>1.0185156547496607E-3</v>
      </c>
      <c r="DV51" s="55">
        <f t="shared" si="21"/>
        <v>1.0185454622902398E-3</v>
      </c>
      <c r="DW51" s="55">
        <f t="shared" si="22"/>
        <v>1.0177474894556044E-3</v>
      </c>
      <c r="DX51" s="55">
        <f t="shared" si="23"/>
        <v>1.0170675109232663E-3</v>
      </c>
      <c r="DY51" s="55">
        <f t="shared" si="24"/>
        <v>1.0164392047243523E-3</v>
      </c>
      <c r="DZ51" s="55">
        <f t="shared" si="25"/>
        <v>1.0156386910697161E-3</v>
      </c>
      <c r="EA51" s="55">
        <f t="shared" si="26"/>
        <v>1.0160831038928913E-3</v>
      </c>
    </row>
    <row r="52" spans="1:131" x14ac:dyDescent="0.3">
      <c r="L52" s="8"/>
      <c r="M52" s="8"/>
      <c r="N52" s="8"/>
      <c r="O52" s="8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</row>
    <row r="53" spans="1:131" s="29" customFormat="1" x14ac:dyDescent="0.3">
      <c r="B53" s="27"/>
      <c r="C53" s="27"/>
      <c r="D53" s="27"/>
      <c r="E53" s="27"/>
      <c r="F53" s="27"/>
      <c r="G53" s="27"/>
      <c r="H53" s="27"/>
      <c r="L53" s="8"/>
      <c r="M53" s="8"/>
      <c r="N53" s="8"/>
      <c r="O53" s="8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</row>
    <row r="54" spans="1:131" s="29" customFormat="1" x14ac:dyDescent="0.3">
      <c r="A54" s="29" t="s">
        <v>240</v>
      </c>
      <c r="B54" s="27"/>
      <c r="C54" s="27"/>
      <c r="D54" s="27"/>
      <c r="E54" s="27"/>
      <c r="F54" s="27"/>
      <c r="G54" s="27"/>
      <c r="H54" s="27"/>
      <c r="L54" s="8"/>
      <c r="M54" s="8"/>
      <c r="N54" s="8"/>
      <c r="O54" s="8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</row>
    <row r="55" spans="1:131" x14ac:dyDescent="0.3">
      <c r="A55" s="29" t="s">
        <v>1</v>
      </c>
      <c r="B55" s="27">
        <v>304072.50280999998</v>
      </c>
      <c r="C55" s="27">
        <v>5109.0949583000001</v>
      </c>
      <c r="D55" s="27">
        <v>10248.682664</v>
      </c>
      <c r="E55" s="27">
        <v>36380.283738999999</v>
      </c>
      <c r="F55" s="27">
        <v>30830.74685</v>
      </c>
      <c r="G55" s="27">
        <v>4150.2942069000001</v>
      </c>
      <c r="H55" s="27">
        <v>73443.246585999994</v>
      </c>
      <c r="I55" s="29">
        <v>4047.0679721000001</v>
      </c>
      <c r="J55" s="29">
        <v>1235.7902237999999</v>
      </c>
      <c r="K55" s="29">
        <v>2322.6120826000001</v>
      </c>
      <c r="L55" s="29">
        <v>300.99553649000001</v>
      </c>
      <c r="M55" s="29">
        <v>8383.9851354000002</v>
      </c>
      <c r="N55" s="29">
        <v>1017.2057083</v>
      </c>
      <c r="O55" s="29">
        <v>257.57560314</v>
      </c>
      <c r="P55" s="29">
        <v>40.846564895999997</v>
      </c>
      <c r="Q55" s="29">
        <v>19.862145057999999</v>
      </c>
      <c r="R55" s="29">
        <v>42.244113794</v>
      </c>
      <c r="S55" s="29">
        <v>13.128496467</v>
      </c>
      <c r="T55" s="29">
        <v>83.569232377000006</v>
      </c>
      <c r="U55" s="29">
        <v>5578.9822219999996</v>
      </c>
      <c r="V55" s="8">
        <v>1176.3157616999999</v>
      </c>
      <c r="W55" s="29">
        <v>1268.8179184999999</v>
      </c>
      <c r="X55" s="29">
        <v>169.86767872999999</v>
      </c>
      <c r="Y55" s="29">
        <v>1.1307446617000001</v>
      </c>
      <c r="Z55" s="29">
        <v>114.67106196</v>
      </c>
      <c r="AA55" s="29">
        <v>271.72812218000001</v>
      </c>
      <c r="AB55" s="29">
        <v>250.54256860000001</v>
      </c>
      <c r="AD55" s="40" t="s">
        <v>1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</v>
      </c>
      <c r="AV55" s="40">
        <v>0</v>
      </c>
      <c r="AW55" s="40">
        <v>0</v>
      </c>
      <c r="AX55" s="40">
        <v>0</v>
      </c>
      <c r="AY55" s="40">
        <v>0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0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40">
        <v>0</v>
      </c>
      <c r="CK55" s="40">
        <v>0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0</v>
      </c>
      <c r="CV55" s="40">
        <v>0</v>
      </c>
      <c r="CW55" s="40">
        <v>0</v>
      </c>
      <c r="CX55" s="40">
        <v>0</v>
      </c>
      <c r="CY55" s="40">
        <v>0</v>
      </c>
    </row>
    <row r="56" spans="1:131" s="29" customFormat="1" x14ac:dyDescent="0.3">
      <c r="A56" s="29" t="s">
        <v>11</v>
      </c>
      <c r="B56" s="27">
        <v>107270.53874</v>
      </c>
      <c r="C56" s="27">
        <v>950.89913516000001</v>
      </c>
      <c r="D56" s="27">
        <v>6153.0622550999997</v>
      </c>
      <c r="E56" s="27">
        <v>14086.434173</v>
      </c>
      <c r="F56" s="27">
        <v>11150.083563</v>
      </c>
      <c r="G56" s="27">
        <v>534.17841383999996</v>
      </c>
      <c r="H56" s="27">
        <v>29664.670263</v>
      </c>
      <c r="I56" s="29">
        <v>1022.0192843</v>
      </c>
      <c r="J56" s="29">
        <v>355.64804472999998</v>
      </c>
      <c r="K56" s="29">
        <v>374.81565266000001</v>
      </c>
      <c r="L56" s="29">
        <v>200.30407382000001</v>
      </c>
      <c r="M56" s="29">
        <v>1998.9865480999999</v>
      </c>
      <c r="N56" s="29">
        <v>242.12347417999999</v>
      </c>
      <c r="O56" s="8">
        <v>117.40867527</v>
      </c>
      <c r="P56" s="29">
        <v>11.633679614</v>
      </c>
      <c r="Q56" s="29">
        <v>5.6570198431999996</v>
      </c>
      <c r="R56" s="29">
        <v>12.031721586</v>
      </c>
      <c r="S56" s="29">
        <v>3.7391817147999999</v>
      </c>
      <c r="T56" s="29">
        <v>23.801700038</v>
      </c>
      <c r="U56" s="29">
        <v>1623.2293044</v>
      </c>
      <c r="V56" s="29">
        <v>301.07936705999998</v>
      </c>
      <c r="W56" s="29">
        <v>190.12096305</v>
      </c>
      <c r="X56" s="29">
        <v>43.538053951999999</v>
      </c>
      <c r="Y56" s="29">
        <v>0.32205209689999997</v>
      </c>
      <c r="Z56" s="29">
        <v>27.027613173999999</v>
      </c>
      <c r="AA56" s="29">
        <v>77.392011413999995</v>
      </c>
      <c r="AB56" s="29">
        <v>63.384425315000001</v>
      </c>
      <c r="AD56" s="40" t="s">
        <v>11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</row>
    <row r="57" spans="1:131" s="29" customFormat="1" x14ac:dyDescent="0.3">
      <c r="A57" s="29" t="s">
        <v>58</v>
      </c>
      <c r="B57" s="27">
        <v>6195.9835298999997</v>
      </c>
      <c r="C57" s="27">
        <v>66.428246501000004</v>
      </c>
      <c r="D57" s="27">
        <v>414.14558126999998</v>
      </c>
      <c r="E57" s="27">
        <v>731.29841155999998</v>
      </c>
      <c r="F57" s="27">
        <v>575.80070450999995</v>
      </c>
      <c r="G57" s="27">
        <v>33.773428303000003</v>
      </c>
      <c r="H57" s="27">
        <v>1878.0369929000001</v>
      </c>
      <c r="I57" s="29">
        <v>64.702894322000006</v>
      </c>
      <c r="J57" s="29">
        <v>22.515677844999999</v>
      </c>
      <c r="K57" s="29">
        <v>23.729158558999998</v>
      </c>
      <c r="L57" s="29">
        <v>12.681025886</v>
      </c>
      <c r="M57" s="29">
        <v>126.55359304</v>
      </c>
      <c r="N57" s="29">
        <v>15.328565276000001</v>
      </c>
      <c r="O57" s="29">
        <v>7.4330115971000001</v>
      </c>
      <c r="P57" s="29">
        <v>0.73651516039999998</v>
      </c>
      <c r="Q57" s="29">
        <v>0.35813958200000001</v>
      </c>
      <c r="R57" s="29">
        <v>0.76171477160000001</v>
      </c>
      <c r="S57" s="29">
        <v>0.2367233906</v>
      </c>
      <c r="T57" s="29">
        <v>1.5068589323999999</v>
      </c>
      <c r="U57" s="29">
        <v>102.76482203</v>
      </c>
      <c r="V57" s="29">
        <v>19.060996304</v>
      </c>
      <c r="W57" s="29">
        <v>12.036345344000001</v>
      </c>
      <c r="X57" s="29">
        <v>2.7563452902000001</v>
      </c>
      <c r="Y57" s="29">
        <v>2.0388756300000001E-2</v>
      </c>
      <c r="Z57" s="29">
        <v>1.7110878106</v>
      </c>
      <c r="AA57" s="29">
        <v>4.8996012749000002</v>
      </c>
      <c r="AB57" s="29">
        <v>4.0127969371000001</v>
      </c>
      <c r="AD57" s="40" t="s">
        <v>58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40">
        <v>0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</row>
    <row r="58" spans="1:131" s="29" customFormat="1" x14ac:dyDescent="0.3">
      <c r="A58" s="29" t="s">
        <v>74</v>
      </c>
      <c r="B58" s="27"/>
      <c r="C58" s="27"/>
      <c r="D58" s="27"/>
      <c r="E58" s="27"/>
      <c r="F58" s="27"/>
      <c r="G58" s="27"/>
      <c r="H58" s="27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</row>
    <row r="59" spans="1:131" s="29" customFormat="1" x14ac:dyDescent="0.3">
      <c r="A59" s="29" t="s">
        <v>246</v>
      </c>
      <c r="B59" s="27"/>
      <c r="C59" s="27"/>
      <c r="D59" s="27"/>
      <c r="E59" s="27"/>
      <c r="F59" s="27"/>
      <c r="G59" s="27"/>
      <c r="H59" s="27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</row>
    <row r="60" spans="1:131" s="29" customFormat="1" x14ac:dyDescent="0.3">
      <c r="B60" s="27"/>
      <c r="C60" s="27"/>
      <c r="D60" s="27"/>
      <c r="E60" s="27"/>
      <c r="F60" s="27"/>
      <c r="G60" s="27"/>
      <c r="H60" s="27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</row>
    <row r="61" spans="1:131" x14ac:dyDescent="0.3">
      <c r="A61" s="2" t="s">
        <v>55</v>
      </c>
      <c r="B61" s="1">
        <f t="shared" ref="B61:H61" si="27">SUM(B3:B57)</f>
        <v>6227397.0547478972</v>
      </c>
      <c r="C61" s="1">
        <f t="shared" si="27"/>
        <v>99943.760941510991</v>
      </c>
      <c r="D61" s="1">
        <f t="shared" si="27"/>
        <v>213881.85185795295</v>
      </c>
      <c r="E61" s="1">
        <f t="shared" si="27"/>
        <v>754966.44685152022</v>
      </c>
      <c r="F61" s="1">
        <f t="shared" si="27"/>
        <v>640671.83264727017</v>
      </c>
      <c r="G61" s="1">
        <f t="shared" si="27"/>
        <v>82354.379331253978</v>
      </c>
      <c r="H61" s="1">
        <f t="shared" si="27"/>
        <v>1439347.6187091304</v>
      </c>
      <c r="I61" s="1"/>
      <c r="J61" s="1"/>
      <c r="K61" s="1"/>
      <c r="L61" s="1"/>
      <c r="M61" s="1"/>
      <c r="N61" s="1"/>
      <c r="O61" s="1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1"/>
      <c r="AE61" s="1">
        <f t="shared" ref="AE61:CP61" si="28">SUM(AE3:AE57)</f>
        <v>24011.828383828732</v>
      </c>
      <c r="AF61" s="1">
        <f t="shared" si="28"/>
        <v>10949.547139179349</v>
      </c>
      <c r="AG61" s="1">
        <f t="shared" si="28"/>
        <v>23689.820582317745</v>
      </c>
      <c r="AH61" s="1">
        <f t="shared" si="28"/>
        <v>2860.6196718096721</v>
      </c>
      <c r="AI61" s="1">
        <f t="shared" si="28"/>
        <v>64349.515415929796</v>
      </c>
      <c r="AJ61" s="1">
        <f t="shared" si="28"/>
        <v>64349.515415929796</v>
      </c>
      <c r="AK61" s="1">
        <f t="shared" si="28"/>
        <v>51972.096404676427</v>
      </c>
      <c r="AL61" s="1">
        <f t="shared" si="28"/>
        <v>23633.224406578051</v>
      </c>
      <c r="AM61" s="1">
        <f t="shared" si="28"/>
        <v>14826.013427036782</v>
      </c>
      <c r="AN61" s="1">
        <f t="shared" si="28"/>
        <v>21.223807793442134</v>
      </c>
      <c r="AO61" s="1">
        <f t="shared" si="28"/>
        <v>136315.23415935037</v>
      </c>
      <c r="AP61" s="1">
        <f t="shared" si="28"/>
        <v>5809874.6039926084</v>
      </c>
      <c r="AQ61" s="1">
        <f t="shared" si="28"/>
        <v>49368.641015275694</v>
      </c>
      <c r="AR61" s="1">
        <f t="shared" si="28"/>
        <v>18433.777696930538</v>
      </c>
      <c r="AS61" s="1">
        <f t="shared" si="28"/>
        <v>14124.675739805578</v>
      </c>
      <c r="AT61" s="1">
        <f t="shared" si="28"/>
        <v>4593.1371250727288</v>
      </c>
      <c r="AU61" s="1">
        <f t="shared" si="28"/>
        <v>131910.77172314955</v>
      </c>
      <c r="AV61" s="1">
        <f t="shared" si="28"/>
        <v>131910.77172314955</v>
      </c>
      <c r="AW61" s="1">
        <f t="shared" si="28"/>
        <v>1673.6061565840719</v>
      </c>
      <c r="AX61" s="1">
        <f t="shared" si="28"/>
        <v>503938987.9931314</v>
      </c>
      <c r="AY61" s="1">
        <f t="shared" si="28"/>
        <v>0</v>
      </c>
      <c r="AZ61" s="1">
        <f t="shared" si="28"/>
        <v>20884.756628330113</v>
      </c>
      <c r="BA61" s="1">
        <f t="shared" si="28"/>
        <v>4658.3237628593033</v>
      </c>
      <c r="BB61" s="1">
        <f t="shared" si="28"/>
        <v>13856.903155866783</v>
      </c>
      <c r="BC61" s="1">
        <f t="shared" si="28"/>
        <v>111160.7371439251</v>
      </c>
      <c r="BD61" s="1">
        <f t="shared" si="28"/>
        <v>5100.2696874634494</v>
      </c>
      <c r="BE61" s="1">
        <f t="shared" si="28"/>
        <v>19770.584131769945</v>
      </c>
      <c r="BF61" s="1">
        <f t="shared" si="28"/>
        <v>93818.233279181877</v>
      </c>
      <c r="BG61" s="1">
        <f t="shared" si="28"/>
        <v>0</v>
      </c>
      <c r="BH61" s="1">
        <f t="shared" si="28"/>
        <v>177359.41444869179</v>
      </c>
      <c r="BI61" s="1">
        <f t="shared" si="28"/>
        <v>19706.602354529823</v>
      </c>
      <c r="BJ61" s="1">
        <f t="shared" si="28"/>
        <v>197066.01680336613</v>
      </c>
      <c r="BK61" s="1">
        <f t="shared" si="28"/>
        <v>7337.0179797591745</v>
      </c>
      <c r="BL61" s="1">
        <f t="shared" si="28"/>
        <v>68947.930611772972</v>
      </c>
      <c r="BM61" s="1">
        <f t="shared" si="28"/>
        <v>766.78786284239857</v>
      </c>
      <c r="BN61" s="1">
        <f t="shared" si="28"/>
        <v>372.86014089040015</v>
      </c>
      <c r="BO61" s="1">
        <f t="shared" si="28"/>
        <v>793.02308347394467</v>
      </c>
      <c r="BP61" s="1">
        <f t="shared" si="28"/>
        <v>246.45339363426524</v>
      </c>
      <c r="BQ61" s="1">
        <f t="shared" si="28"/>
        <v>1568.7950358687954</v>
      </c>
      <c r="BR61" s="1">
        <f t="shared" si="28"/>
        <v>307.69897524532519</v>
      </c>
      <c r="BS61" s="1">
        <f t="shared" si="28"/>
        <v>424070.21414273744</v>
      </c>
      <c r="BT61" s="1">
        <f t="shared" si="28"/>
        <v>1123.4772084543329</v>
      </c>
      <c r="BU61" s="1">
        <f t="shared" si="28"/>
        <v>10064.536968962437</v>
      </c>
      <c r="BV61" s="1">
        <f t="shared" si="28"/>
        <v>62194.549318349564</v>
      </c>
      <c r="BW61" s="1">
        <f t="shared" si="28"/>
        <v>263.73223261851518</v>
      </c>
      <c r="BX61" s="1">
        <f t="shared" si="28"/>
        <v>0</v>
      </c>
      <c r="BY61" s="1">
        <f t="shared" si="28"/>
        <v>7000.5765098268348</v>
      </c>
      <c r="BZ61" s="1">
        <f t="shared" si="28"/>
        <v>703780.33188755088</v>
      </c>
      <c r="CA61" s="1">
        <f t="shared" si="28"/>
        <v>598126.78538417316</v>
      </c>
      <c r="CB61" s="1">
        <f t="shared" si="28"/>
        <v>105653.54650333068</v>
      </c>
      <c r="CC61" s="1">
        <f t="shared" si="28"/>
        <v>69.32764222495797</v>
      </c>
      <c r="CD61" s="1">
        <f t="shared" si="28"/>
        <v>45.038451713526214</v>
      </c>
      <c r="CE61" s="1">
        <f t="shared" si="28"/>
        <v>7741.3763996320813</v>
      </c>
      <c r="CF61" s="1">
        <f t="shared" si="28"/>
        <v>1775.2816479653111</v>
      </c>
      <c r="CG61" s="1">
        <f t="shared" si="28"/>
        <v>203913.42721244166</v>
      </c>
      <c r="CH61" s="1">
        <f t="shared" si="28"/>
        <v>3227.7442732139561</v>
      </c>
      <c r="CI61" s="1">
        <f t="shared" si="28"/>
        <v>4329.4889842512675</v>
      </c>
      <c r="CJ61" s="1">
        <f t="shared" si="28"/>
        <v>291340.00182468281</v>
      </c>
      <c r="CK61" s="1">
        <f t="shared" si="28"/>
        <v>6917.3127456731663</v>
      </c>
      <c r="CL61" s="1">
        <f t="shared" si="28"/>
        <v>439.23675607211345</v>
      </c>
      <c r="CM61" s="1">
        <f t="shared" si="28"/>
        <v>4027.1121087923848</v>
      </c>
      <c r="CN61" s="1">
        <f t="shared" si="28"/>
        <v>264.17886975222183</v>
      </c>
      <c r="CO61" s="1">
        <f t="shared" si="28"/>
        <v>77636.582060127635</v>
      </c>
      <c r="CP61" s="1">
        <f t="shared" si="28"/>
        <v>17698.880869330103</v>
      </c>
      <c r="CQ61" s="1">
        <f t="shared" ref="CQ61:CY61" si="29">SUM(CQ3:CQ57)</f>
        <v>4148.9191941166036</v>
      </c>
      <c r="CR61" s="1">
        <f t="shared" si="29"/>
        <v>0</v>
      </c>
      <c r="CS61" s="1">
        <f t="shared" si="29"/>
        <v>26074.449445505292</v>
      </c>
      <c r="CT61" s="1">
        <f t="shared" si="29"/>
        <v>64025.016057833796</v>
      </c>
      <c r="CU61" s="1">
        <f t="shared" si="29"/>
        <v>16132.059832461278</v>
      </c>
      <c r="CV61" s="1">
        <f t="shared" si="29"/>
        <v>360845.17389487498</v>
      </c>
      <c r="CW61" s="1">
        <f t="shared" si="29"/>
        <v>1334377.4605763287</v>
      </c>
      <c r="CX61" s="1">
        <f t="shared" si="29"/>
        <v>8220.3242935266971</v>
      </c>
      <c r="CY61" s="1">
        <f t="shared" si="29"/>
        <v>51035.317850871877</v>
      </c>
    </row>
    <row r="62" spans="1:131" x14ac:dyDescent="0.3">
      <c r="A62" s="29" t="s">
        <v>56</v>
      </c>
      <c r="B62" s="1">
        <f>SUM(B2:B51)</f>
        <v>5809858.0296679977</v>
      </c>
      <c r="C62" s="1">
        <f t="shared" ref="C62:AB62" si="30">SUM(C2:C51)</f>
        <v>93817.338601549985</v>
      </c>
      <c r="D62" s="1">
        <f t="shared" si="30"/>
        <v>197065.96135758297</v>
      </c>
      <c r="E62" s="1">
        <f t="shared" si="30"/>
        <v>703768.43052796018</v>
      </c>
      <c r="F62" s="1">
        <f t="shared" si="30"/>
        <v>598115.20152976026</v>
      </c>
      <c r="G62" s="1">
        <f t="shared" si="30"/>
        <v>77636.133282210983</v>
      </c>
      <c r="H62" s="1">
        <f t="shared" si="30"/>
        <v>1334361.6648672302</v>
      </c>
      <c r="I62" s="1">
        <f t="shared" si="30"/>
        <v>64345.992070746703</v>
      </c>
      <c r="J62" s="1">
        <f t="shared" si="30"/>
        <v>23689.439596831297</v>
      </c>
      <c r="K62" s="1">
        <f t="shared" si="30"/>
        <v>23633.468248547204</v>
      </c>
      <c r="L62" s="1">
        <f t="shared" si="30"/>
        <v>14826.201292146503</v>
      </c>
      <c r="M62" s="1">
        <f t="shared" si="30"/>
        <v>131906.28508883432</v>
      </c>
      <c r="N62" s="1">
        <f t="shared" si="30"/>
        <v>16131.884347623803</v>
      </c>
      <c r="O62" s="1">
        <f t="shared" si="30"/>
        <v>8219.8817116596001</v>
      </c>
      <c r="P62" s="1">
        <f t="shared" si="30"/>
        <v>766.78437967949969</v>
      </c>
      <c r="Q62" s="1">
        <f t="shared" si="30"/>
        <v>372.85834251510005</v>
      </c>
      <c r="R62" s="1">
        <f t="shared" si="30"/>
        <v>793.01961336620013</v>
      </c>
      <c r="S62" s="1">
        <f t="shared" si="30"/>
        <v>246.45221021820001</v>
      </c>
      <c r="T62" s="1">
        <f t="shared" si="30"/>
        <v>1568.7875688278</v>
      </c>
      <c r="U62" s="1">
        <f t="shared" si="30"/>
        <v>111150.40925423184</v>
      </c>
      <c r="V62" s="1">
        <f t="shared" si="30"/>
        <v>19769.819326938206</v>
      </c>
      <c r="W62" s="1">
        <f t="shared" si="30"/>
        <v>10948.696208886202</v>
      </c>
      <c r="X62" s="1">
        <f t="shared" si="30"/>
        <v>2860.5098119464001</v>
      </c>
      <c r="Y62" s="1">
        <f t="shared" si="30"/>
        <v>21.223695647900001</v>
      </c>
      <c r="Z62" s="1">
        <f t="shared" si="30"/>
        <v>1673.4786623161006</v>
      </c>
      <c r="AA62" s="1">
        <f t="shared" si="30"/>
        <v>5100.2448492039985</v>
      </c>
      <c r="AB62" s="1">
        <f t="shared" si="30"/>
        <v>4148.7474304983998</v>
      </c>
      <c r="AC62" s="1"/>
      <c r="CL62" s="24"/>
      <c r="CM62" s="24"/>
    </row>
    <row r="63" spans="1:131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3837921.3302429989</v>
      </c>
      <c r="C63" s="27">
        <f t="shared" ref="C63:H63" si="31">+C3+C5+C8+C9+C11+C12+C14+C15+C16+C17+C18+C19+C20+C21+C22+C23+C24+C25+C26+C28+C30+C31+C33+C34+C35+C36+C37+C39+C40+C41+C42+C43+C44+C46+C47+C49+C50</f>
        <v>60684.414979199995</v>
      </c>
      <c r="D63" s="27">
        <f t="shared" si="31"/>
        <v>130602.36975833299</v>
      </c>
      <c r="E63" s="27">
        <f t="shared" si="31"/>
        <v>467839.1049189599</v>
      </c>
      <c r="F63" s="27">
        <f t="shared" si="31"/>
        <v>398175.09423276002</v>
      </c>
      <c r="G63" s="27">
        <f t="shared" si="31"/>
        <v>50721.106589600997</v>
      </c>
      <c r="H63" s="27">
        <f t="shared" si="31"/>
        <v>858075.78838643013</v>
      </c>
      <c r="I63" s="27"/>
      <c r="J63" s="27"/>
      <c r="K63" s="27"/>
      <c r="L63" s="27"/>
      <c r="M63" s="27"/>
      <c r="N63" s="27"/>
      <c r="O63" s="27"/>
      <c r="AC63" s="27"/>
    </row>
    <row r="65" spans="30:32" x14ac:dyDescent="0.3">
      <c r="AD65" s="40"/>
      <c r="AE65" s="40"/>
      <c r="AF65" s="4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A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H1048576"/>
    </sheetView>
  </sheetViews>
  <sheetFormatPr defaultColWidth="9.109375" defaultRowHeight="14.4" x14ac:dyDescent="0.3"/>
  <cols>
    <col min="1" max="1" width="15.33203125" style="29" customWidth="1"/>
    <col min="2" max="2" width="11.6640625" style="27" customWidth="1"/>
    <col min="3" max="3" width="10.109375" style="27" customWidth="1"/>
    <col min="4" max="4" width="9.6640625" style="27" customWidth="1"/>
    <col min="5" max="5" width="10.44140625" style="27" customWidth="1"/>
    <col min="6" max="6" width="10.5546875" style="27" customWidth="1"/>
    <col min="7" max="8" width="9.88671875" style="27" customWidth="1"/>
    <col min="9" max="15" width="9.88671875" style="29" customWidth="1"/>
    <col min="16" max="28" width="9.88671875" style="40" customWidth="1"/>
    <col min="29" max="29" width="9.88671875" style="29" customWidth="1"/>
    <col min="30" max="89" width="9.109375" style="29" customWidth="1"/>
    <col min="90" max="16384" width="9.109375" style="29"/>
  </cols>
  <sheetData>
    <row r="1" spans="1:131" x14ac:dyDescent="0.3">
      <c r="B1" s="27" t="s">
        <v>504</v>
      </c>
      <c r="O1" s="79"/>
      <c r="AD1" s="29" t="s">
        <v>509</v>
      </c>
      <c r="DA1" s="29" t="s">
        <v>376</v>
      </c>
    </row>
    <row r="2" spans="1:131" x14ac:dyDescent="0.3">
      <c r="A2" s="29" t="s">
        <v>233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40" t="s">
        <v>63</v>
      </c>
      <c r="J2" s="40" t="s">
        <v>324</v>
      </c>
      <c r="K2" s="40" t="s">
        <v>64</v>
      </c>
      <c r="L2" s="40" t="s">
        <v>325</v>
      </c>
      <c r="M2" s="40" t="s">
        <v>65</v>
      </c>
      <c r="N2" s="40" t="s">
        <v>328</v>
      </c>
      <c r="O2" s="40" t="s">
        <v>493</v>
      </c>
      <c r="P2" s="40" t="s">
        <v>332</v>
      </c>
      <c r="Q2" s="40" t="s">
        <v>333</v>
      </c>
      <c r="R2" s="40" t="s">
        <v>334</v>
      </c>
      <c r="S2" s="40" t="s">
        <v>335</v>
      </c>
      <c r="T2" s="40" t="s">
        <v>337</v>
      </c>
      <c r="U2" s="40" t="s">
        <v>67</v>
      </c>
      <c r="V2" s="40" t="s">
        <v>326</v>
      </c>
      <c r="W2" s="40" t="s">
        <v>514</v>
      </c>
      <c r="X2" s="40" t="s">
        <v>516</v>
      </c>
      <c r="Y2" s="40" t="s">
        <v>517</v>
      </c>
      <c r="Z2" s="40" t="s">
        <v>483</v>
      </c>
      <c r="AA2" s="40" t="s">
        <v>518</v>
      </c>
      <c r="AB2" s="40" t="s">
        <v>489</v>
      </c>
      <c r="AD2" s="40" t="s">
        <v>231</v>
      </c>
      <c r="AE2" s="40" t="s">
        <v>478</v>
      </c>
      <c r="AF2" s="40" t="s">
        <v>522</v>
      </c>
      <c r="AG2" s="40" t="s">
        <v>178</v>
      </c>
      <c r="AH2" s="40" t="s">
        <v>524</v>
      </c>
      <c r="AI2" s="40" t="s">
        <v>130</v>
      </c>
      <c r="AJ2" s="40" t="s">
        <v>131</v>
      </c>
      <c r="AK2" s="40" t="s">
        <v>132</v>
      </c>
      <c r="AL2" s="40" t="s">
        <v>479</v>
      </c>
      <c r="AM2" s="40" t="s">
        <v>179</v>
      </c>
      <c r="AN2" s="40" t="s">
        <v>525</v>
      </c>
      <c r="AO2" s="40" t="s">
        <v>133</v>
      </c>
      <c r="AP2" s="40" t="s">
        <v>59</v>
      </c>
      <c r="AQ2" s="40" t="s">
        <v>135</v>
      </c>
      <c r="AR2" s="40" t="s">
        <v>136</v>
      </c>
      <c r="AS2" s="40" t="s">
        <v>480</v>
      </c>
      <c r="AT2" s="40" t="s">
        <v>137</v>
      </c>
      <c r="AU2" s="40" t="s">
        <v>138</v>
      </c>
      <c r="AV2" s="40" t="s">
        <v>139</v>
      </c>
      <c r="AW2" s="40" t="s">
        <v>483</v>
      </c>
      <c r="AX2" s="40" t="s">
        <v>213</v>
      </c>
      <c r="AY2" s="40" t="s">
        <v>140</v>
      </c>
      <c r="AZ2" s="40" t="s">
        <v>141</v>
      </c>
      <c r="BA2" s="40" t="s">
        <v>142</v>
      </c>
      <c r="BB2" s="40" t="s">
        <v>485</v>
      </c>
      <c r="BC2" s="40" t="s">
        <v>143</v>
      </c>
      <c r="BD2" s="40" t="s">
        <v>523</v>
      </c>
      <c r="BE2" s="40" t="s">
        <v>497</v>
      </c>
      <c r="BF2" s="40" t="s">
        <v>57</v>
      </c>
      <c r="BG2" s="40" t="s">
        <v>127</v>
      </c>
      <c r="BH2" s="40" t="s">
        <v>144</v>
      </c>
      <c r="BI2" s="40" t="s">
        <v>145</v>
      </c>
      <c r="BJ2" s="40" t="s">
        <v>60</v>
      </c>
      <c r="BK2" s="40" t="s">
        <v>146</v>
      </c>
      <c r="BL2" s="40" t="s">
        <v>147</v>
      </c>
      <c r="BM2" s="40" t="s">
        <v>332</v>
      </c>
      <c r="BN2" s="40" t="s">
        <v>333</v>
      </c>
      <c r="BO2" s="40" t="s">
        <v>334</v>
      </c>
      <c r="BP2" s="40" t="s">
        <v>335</v>
      </c>
      <c r="BQ2" s="40" t="s">
        <v>337</v>
      </c>
      <c r="BR2" s="40" t="s">
        <v>148</v>
      </c>
      <c r="BS2" s="40" t="s">
        <v>149</v>
      </c>
      <c r="BT2" s="40" t="s">
        <v>150</v>
      </c>
      <c r="BU2" s="40" t="s">
        <v>151</v>
      </c>
      <c r="BV2" s="40" t="s">
        <v>152</v>
      </c>
      <c r="BW2" s="40" t="s">
        <v>153</v>
      </c>
      <c r="BX2" s="40" t="s">
        <v>154</v>
      </c>
      <c r="BY2" s="40" t="s">
        <v>155</v>
      </c>
      <c r="BZ2" s="40" t="s">
        <v>54</v>
      </c>
      <c r="CA2" s="40" t="s">
        <v>53</v>
      </c>
      <c r="CB2" s="40" t="s">
        <v>156</v>
      </c>
      <c r="CC2" s="40" t="s">
        <v>158</v>
      </c>
      <c r="CD2" s="40" t="s">
        <v>159</v>
      </c>
      <c r="CE2" s="40" t="s">
        <v>160</v>
      </c>
      <c r="CF2" s="40" t="s">
        <v>161</v>
      </c>
      <c r="CG2" s="40" t="s">
        <v>162</v>
      </c>
      <c r="CH2" s="40" t="s">
        <v>163</v>
      </c>
      <c r="CI2" s="40" t="s">
        <v>164</v>
      </c>
      <c r="CJ2" s="40" t="s">
        <v>165</v>
      </c>
      <c r="CK2" s="40" t="s">
        <v>488</v>
      </c>
      <c r="CL2" s="40" t="s">
        <v>166</v>
      </c>
      <c r="CM2" s="40" t="s">
        <v>167</v>
      </c>
      <c r="CN2" s="40" t="s">
        <v>168</v>
      </c>
      <c r="CO2" s="40" t="s">
        <v>61</v>
      </c>
      <c r="CP2" s="40" t="s">
        <v>498</v>
      </c>
      <c r="CQ2" s="40" t="s">
        <v>489</v>
      </c>
      <c r="CR2" s="40" t="s">
        <v>169</v>
      </c>
      <c r="CS2" s="40" t="s">
        <v>170</v>
      </c>
      <c r="CT2" s="40" t="s">
        <v>171</v>
      </c>
      <c r="CU2" s="40" t="s">
        <v>349</v>
      </c>
      <c r="CV2" s="40" t="s">
        <v>173</v>
      </c>
      <c r="CW2" s="40" t="s">
        <v>174</v>
      </c>
      <c r="CX2" s="40" t="s">
        <v>493</v>
      </c>
      <c r="CY2" s="40" t="s">
        <v>499</v>
      </c>
      <c r="DA2" s="29" t="s">
        <v>59</v>
      </c>
      <c r="DB2" s="29" t="s">
        <v>57</v>
      </c>
      <c r="DC2" s="29" t="s">
        <v>60</v>
      </c>
      <c r="DD2" s="29" t="s">
        <v>54</v>
      </c>
      <c r="DE2" s="29" t="s">
        <v>53</v>
      </c>
      <c r="DF2" s="29" t="s">
        <v>61</v>
      </c>
      <c r="DG2" s="29" t="s">
        <v>62</v>
      </c>
      <c r="DH2" s="29" t="s">
        <v>373</v>
      </c>
      <c r="DI2" s="29" t="s">
        <v>358</v>
      </c>
      <c r="DJ2" s="29" t="s">
        <v>374</v>
      </c>
      <c r="DK2" s="29" t="s">
        <v>357</v>
      </c>
      <c r="DL2" s="29" t="s">
        <v>375</v>
      </c>
      <c r="DM2" s="29" t="s">
        <v>359</v>
      </c>
      <c r="DN2" s="29" t="s">
        <v>571</v>
      </c>
      <c r="DO2" s="40" t="s">
        <v>368</v>
      </c>
      <c r="DP2" s="40" t="s">
        <v>369</v>
      </c>
      <c r="DQ2" s="40" t="s">
        <v>370</v>
      </c>
      <c r="DR2" s="40" t="s">
        <v>371</v>
      </c>
      <c r="DS2" s="40" t="s">
        <v>372</v>
      </c>
      <c r="DT2" s="29" t="s">
        <v>67</v>
      </c>
      <c r="DU2" s="29" t="s">
        <v>326</v>
      </c>
      <c r="DV2" s="29" t="s">
        <v>514</v>
      </c>
      <c r="DW2" s="40" t="s">
        <v>516</v>
      </c>
      <c r="DX2" s="29" t="s">
        <v>517</v>
      </c>
      <c r="DY2" s="29" t="s">
        <v>483</v>
      </c>
      <c r="DZ2" s="29" t="s">
        <v>518</v>
      </c>
      <c r="EA2" s="29" t="s">
        <v>489</v>
      </c>
    </row>
    <row r="3" spans="1:131" x14ac:dyDescent="0.3">
      <c r="A3" s="29" t="s">
        <v>0</v>
      </c>
      <c r="B3" s="27">
        <v>295751.49067000003</v>
      </c>
      <c r="C3" s="27">
        <v>4800.4759383999999</v>
      </c>
      <c r="D3" s="27">
        <v>1278.0198969999999</v>
      </c>
      <c r="E3" s="27">
        <v>27623.963674999999</v>
      </c>
      <c r="F3" s="27">
        <v>23410.137248999999</v>
      </c>
      <c r="G3" s="27">
        <v>1379.3634477999999</v>
      </c>
      <c r="H3" s="27">
        <v>69006.991678000006</v>
      </c>
      <c r="I3" s="40">
        <v>959.09274692999998</v>
      </c>
      <c r="J3" s="40">
        <v>450.39642394999998</v>
      </c>
      <c r="K3" s="40">
        <v>445.90452112999998</v>
      </c>
      <c r="L3" s="40">
        <v>331.52335181000001</v>
      </c>
      <c r="M3" s="40">
        <v>2424.0665906999998</v>
      </c>
      <c r="N3" s="40">
        <v>288.04261500000001</v>
      </c>
      <c r="O3" s="40">
        <v>109.45448177</v>
      </c>
      <c r="P3" s="40">
        <v>13.598902481</v>
      </c>
      <c r="Q3" s="40">
        <v>6.6126337050000004</v>
      </c>
      <c r="R3" s="40">
        <v>14.064183737</v>
      </c>
      <c r="S3" s="40">
        <v>4.3708240249000001</v>
      </c>
      <c r="T3" s="29">
        <v>27.822409800999999</v>
      </c>
      <c r="U3" s="40">
        <v>1447.3243531999999</v>
      </c>
      <c r="V3" s="40">
        <v>294.47412933999999</v>
      </c>
      <c r="W3" s="29">
        <v>91.757409347000007</v>
      </c>
      <c r="X3" s="40">
        <v>42.849550463</v>
      </c>
      <c r="Y3" s="40">
        <v>0.37645484239999999</v>
      </c>
      <c r="Z3" s="40">
        <v>19.547017028999999</v>
      </c>
      <c r="AA3" s="40">
        <v>90.465482976000004</v>
      </c>
      <c r="AB3" s="40">
        <v>59.768156677</v>
      </c>
      <c r="AC3" s="27"/>
      <c r="AD3" s="40" t="s">
        <v>0</v>
      </c>
      <c r="AE3" s="40">
        <v>1650.57395696</v>
      </c>
      <c r="AF3" s="40">
        <v>91.709417731900004</v>
      </c>
      <c r="AG3" s="40">
        <v>450.19940065200001</v>
      </c>
      <c r="AH3" s="40">
        <v>42.830411367899998</v>
      </c>
      <c r="AI3" s="40">
        <v>958.66226383000003</v>
      </c>
      <c r="AJ3" s="40">
        <v>958.66226383000003</v>
      </c>
      <c r="AK3" s="40">
        <v>2604.8871051199999</v>
      </c>
      <c r="AL3" s="40">
        <v>445.70095555199998</v>
      </c>
      <c r="AM3" s="40">
        <v>331.38302759800001</v>
      </c>
      <c r="AN3" s="40">
        <v>0.37628940101899999</v>
      </c>
      <c r="AO3" s="40">
        <v>6358.5865117699996</v>
      </c>
      <c r="AP3" s="40">
        <v>295621.466953</v>
      </c>
      <c r="AQ3" s="40">
        <v>2925.1423183500001</v>
      </c>
      <c r="AR3" s="40">
        <v>829.78045930600001</v>
      </c>
      <c r="AS3" s="40">
        <v>929.47959469900002</v>
      </c>
      <c r="AT3" s="40">
        <v>35.086982831900002</v>
      </c>
      <c r="AU3" s="40">
        <v>2422.9929646000001</v>
      </c>
      <c r="AV3" s="40">
        <v>2422.9929646000001</v>
      </c>
      <c r="AW3" s="40">
        <v>19.5380087974</v>
      </c>
      <c r="AX3" s="40">
        <v>31376597.702199999</v>
      </c>
      <c r="AY3" s="40">
        <v>0</v>
      </c>
      <c r="AZ3" s="40">
        <v>1330.7713786700001</v>
      </c>
      <c r="BA3" s="40">
        <v>354.16689546700002</v>
      </c>
      <c r="BB3" s="40">
        <v>630.36525492400006</v>
      </c>
      <c r="BC3" s="40">
        <v>1446.68357868</v>
      </c>
      <c r="BD3" s="40">
        <v>90.425708117200003</v>
      </c>
      <c r="BE3" s="40">
        <v>294.34235709500001</v>
      </c>
      <c r="BF3" s="40">
        <v>4798.3655316599998</v>
      </c>
      <c r="BG3" s="40">
        <v>0</v>
      </c>
      <c r="BH3" s="40">
        <v>1149.71238804</v>
      </c>
      <c r="BI3" s="40">
        <v>127.745827944</v>
      </c>
      <c r="BJ3" s="40">
        <v>1277.45821598</v>
      </c>
      <c r="BK3" s="40">
        <v>381.96362007900001</v>
      </c>
      <c r="BL3" s="40">
        <v>3454.4410260700001</v>
      </c>
      <c r="BM3" s="40">
        <v>13.5929344547</v>
      </c>
      <c r="BN3" s="40">
        <v>6.6097319166300004</v>
      </c>
      <c r="BO3" s="40">
        <v>14.058000827800001</v>
      </c>
      <c r="BP3" s="40">
        <v>4.36890077279</v>
      </c>
      <c r="BQ3" s="40">
        <v>27.810185353800001</v>
      </c>
      <c r="BR3" s="40">
        <v>11.188820720100001</v>
      </c>
      <c r="BS3" s="40">
        <v>20965.859544200001</v>
      </c>
      <c r="BT3" s="40">
        <v>25.887298521400002</v>
      </c>
      <c r="BU3" s="40">
        <v>168.58695072</v>
      </c>
      <c r="BV3" s="40">
        <v>2516.1221413899998</v>
      </c>
      <c r="BW3" s="40">
        <v>10.381245857</v>
      </c>
      <c r="BX3" s="40">
        <v>0</v>
      </c>
      <c r="BY3" s="40">
        <v>112.391393796</v>
      </c>
      <c r="BZ3" s="40">
        <v>27612.0590625</v>
      </c>
      <c r="CA3" s="40">
        <v>23400.085117300001</v>
      </c>
      <c r="CB3" s="40">
        <v>4211.9739452800004</v>
      </c>
      <c r="CC3" s="40">
        <v>0.90451686478799997</v>
      </c>
      <c r="CD3" s="40">
        <v>2.30320350578</v>
      </c>
      <c r="CE3" s="40">
        <v>295.95482665499998</v>
      </c>
      <c r="CF3" s="40">
        <v>44.2170214024</v>
      </c>
      <c r="CG3" s="40">
        <v>8139.4200075899998</v>
      </c>
      <c r="CH3" s="40">
        <v>95.2955691656</v>
      </c>
      <c r="CI3" s="40">
        <v>223.36670568299999</v>
      </c>
      <c r="CJ3" s="40">
        <v>11628.8695178</v>
      </c>
      <c r="CK3" s="40">
        <v>279.00569514</v>
      </c>
      <c r="CL3" s="40">
        <v>7.29034322532</v>
      </c>
      <c r="CM3" s="40">
        <v>104.00932516899999</v>
      </c>
      <c r="CN3" s="40">
        <v>13.8962291938</v>
      </c>
      <c r="CO3" s="40">
        <v>1378.7572085199999</v>
      </c>
      <c r="CP3" s="40">
        <v>946.252534631</v>
      </c>
      <c r="CQ3" s="40">
        <v>59.741369192400001</v>
      </c>
      <c r="CR3" s="40">
        <v>0</v>
      </c>
      <c r="CS3" s="40">
        <v>1629.4928229699999</v>
      </c>
      <c r="CT3" s="40">
        <v>3328.9075080799998</v>
      </c>
      <c r="CU3" s="40">
        <v>287.91487210499997</v>
      </c>
      <c r="CV3" s="40">
        <v>18077.7024905</v>
      </c>
      <c r="CW3" s="40">
        <v>68976.6542433</v>
      </c>
      <c r="CX3" s="40">
        <v>109.406930707</v>
      </c>
      <c r="CY3" s="40">
        <v>2606.3556419400002</v>
      </c>
      <c r="DA3" s="55">
        <f>(AP3-B3)/(B3+1E-50)</f>
        <v>-4.3963841637949155E-4</v>
      </c>
      <c r="DB3" s="55">
        <f>(BF3-C3)/(C3+1E-50)</f>
        <v>-4.3962448038090639E-4</v>
      </c>
      <c r="DC3" s="55">
        <f>(BJ3-D3)/(D3+1E-50)</f>
        <v>-4.3949317324276654E-4</v>
      </c>
      <c r="DD3" s="55">
        <f>(BZ3-E3)/(E3+1E-50)</f>
        <v>-4.3095236585372542E-4</v>
      </c>
      <c r="DE3" s="55">
        <f>(CA3-F3)/(F3+1E-50)</f>
        <v>-4.2939225828023792E-4</v>
      </c>
      <c r="DF3" s="55">
        <f>(CO3-G3)/(G3+1E-50)</f>
        <v>-4.3950655714914642E-4</v>
      </c>
      <c r="DG3" s="55">
        <f>(CW3-H3)/(H3+1E-50)</f>
        <v>-4.3962841970516002E-4</v>
      </c>
      <c r="DH3" s="55">
        <f>(AJ3-I3)/(I3+1E-50)</f>
        <v>-4.48844078299933E-4</v>
      </c>
      <c r="DI3" s="55">
        <f>(AG3-J3)/(J3+1E-50)</f>
        <v>-4.3744418810449665E-4</v>
      </c>
      <c r="DJ3" s="55">
        <f>(AL3-K3)/(K3+1E-50)</f>
        <v>-4.5652279435096305E-4</v>
      </c>
      <c r="DK3" s="55">
        <f>(AM3-L3)/(L3+1E-50)</f>
        <v>-4.2327097392649848E-4</v>
      </c>
      <c r="DL3" s="55">
        <f>(AV3-M3)/(M3+1E-50)</f>
        <v>-4.429028905883714E-4</v>
      </c>
      <c r="DM3" s="55">
        <f>(CU3-N3)/(N3+1E-50)</f>
        <v>-4.4348609666677229E-4</v>
      </c>
      <c r="DN3" s="55">
        <f>(CX3-O3)/(O3+1E-50)</f>
        <v>-4.3443687486384257E-4</v>
      </c>
      <c r="DO3" s="55">
        <f>(BM3-P3)/(P3+1E-50)</f>
        <v>-4.3886087927596097E-4</v>
      </c>
      <c r="DP3" s="55">
        <f>(BN3-Q3)/(Q3+1E-50)</f>
        <v>-4.3882490690598313E-4</v>
      </c>
      <c r="DQ3" s="55">
        <f>(BO3-R3)/(R3+1E-50)</f>
        <v>-4.3962090624098351E-4</v>
      </c>
      <c r="DR3" s="55">
        <f>(BP3-S3)/(S3+1E-50)</f>
        <v>-4.4002048562092558E-4</v>
      </c>
      <c r="DS3" s="55">
        <f>(BQ3-T3)/(T3+1E-50)</f>
        <v>-4.3937413356474745E-4</v>
      </c>
      <c r="DT3" s="55">
        <f>(BC3-U3)/(U3+1E-50)</f>
        <v>-4.4273042085085168E-4</v>
      </c>
      <c r="DU3" s="55">
        <f>(BE3-V3)/(V3+1E-50)</f>
        <v>-4.4748326549200825E-4</v>
      </c>
      <c r="DV3" s="55">
        <f>(AF3-W3)/(W3+1E-50)</f>
        <v>-5.2302713689869108E-4</v>
      </c>
      <c r="DW3" s="55">
        <f>(AH3-X3)/(X3+1E-50)</f>
        <v>-4.4665801375274672E-4</v>
      </c>
      <c r="DX3" s="55">
        <f>(AN3-Y3)/(Y3+1E-50)</f>
        <v>-4.3947204914476546E-4</v>
      </c>
      <c r="DY3" s="55">
        <f>(AW3-Z3)/(Z3+1E-50)</f>
        <v>-4.6084942713431277E-4</v>
      </c>
      <c r="DZ3" s="55">
        <f>(BD3-AA3)/(AA3+1E-50)</f>
        <v>-4.3966889350000336E-4</v>
      </c>
      <c r="EA3" s="55">
        <f>(CQ3-AB3)/(AB3+1E-50)</f>
        <v>-4.4818990729068555E-4</v>
      </c>
    </row>
    <row r="4" spans="1:131" x14ac:dyDescent="0.3">
      <c r="A4" s="29" t="s">
        <v>2</v>
      </c>
      <c r="B4" s="27">
        <v>187030.98521000001</v>
      </c>
      <c r="C4" s="27">
        <v>3035.781704</v>
      </c>
      <c r="D4" s="27">
        <v>808.21215500000005</v>
      </c>
      <c r="E4" s="27">
        <v>17469.183042000001</v>
      </c>
      <c r="F4" s="27">
        <v>14804.391546000001</v>
      </c>
      <c r="G4" s="27">
        <v>872.30225700000005</v>
      </c>
      <c r="H4" s="27">
        <v>43639.495821999997</v>
      </c>
      <c r="I4" s="29">
        <v>748.58006632000001</v>
      </c>
      <c r="J4" s="29">
        <v>228.68317400000001</v>
      </c>
      <c r="K4" s="29">
        <v>200.99106494</v>
      </c>
      <c r="L4" s="29">
        <v>121.48793277</v>
      </c>
      <c r="M4" s="29">
        <v>1121.9767924</v>
      </c>
      <c r="N4" s="29">
        <v>153.64650950000001</v>
      </c>
      <c r="O4" s="29">
        <v>96.475713876</v>
      </c>
      <c r="P4" s="29">
        <v>8.6054782257000006</v>
      </c>
      <c r="Q4" s="29">
        <v>4.1845197427</v>
      </c>
      <c r="R4" s="29">
        <v>8.8999114218000006</v>
      </c>
      <c r="S4" s="29">
        <v>2.7658872469000002</v>
      </c>
      <c r="T4" s="29">
        <v>17.606210518000001</v>
      </c>
      <c r="U4" s="29">
        <v>1029.0742812000001</v>
      </c>
      <c r="V4" s="29">
        <v>217.07036110000001</v>
      </c>
      <c r="W4" s="29">
        <v>143.82027145999999</v>
      </c>
      <c r="X4" s="29">
        <v>31.265276297</v>
      </c>
      <c r="Y4" s="29">
        <v>0.2382231967</v>
      </c>
      <c r="Z4" s="29">
        <v>21.439047299999999</v>
      </c>
      <c r="AA4" s="29">
        <v>57.247174059000002</v>
      </c>
      <c r="AB4" s="29">
        <v>46.451268642000002</v>
      </c>
      <c r="AC4" s="27"/>
      <c r="AD4" s="40" t="s">
        <v>2</v>
      </c>
      <c r="AE4" s="40">
        <v>614.36398510100003</v>
      </c>
      <c r="AF4" s="40">
        <v>143.82026021900001</v>
      </c>
      <c r="AG4" s="40">
        <v>228.683088607</v>
      </c>
      <c r="AH4" s="40">
        <v>31.265277112300002</v>
      </c>
      <c r="AI4" s="40">
        <v>748.57987761300001</v>
      </c>
      <c r="AJ4" s="40">
        <v>748.57987761300001</v>
      </c>
      <c r="AK4" s="40">
        <v>1736.81861744</v>
      </c>
      <c r="AL4" s="40">
        <v>200.991039309</v>
      </c>
      <c r="AM4" s="40">
        <v>121.48786776199999</v>
      </c>
      <c r="AN4" s="40">
        <v>0.23822306342300001</v>
      </c>
      <c r="AO4" s="40">
        <v>4488.6883854899997</v>
      </c>
      <c r="AP4" s="40">
        <v>187030.93035000001</v>
      </c>
      <c r="AQ4" s="40">
        <v>1476.44734429</v>
      </c>
      <c r="AR4" s="40">
        <v>594.54682265600002</v>
      </c>
      <c r="AS4" s="40">
        <v>421.75673962100001</v>
      </c>
      <c r="AT4" s="40">
        <v>255.04574477599999</v>
      </c>
      <c r="AU4" s="40">
        <v>1121.9765601199999</v>
      </c>
      <c r="AV4" s="40">
        <v>1121.9765601199999</v>
      </c>
      <c r="AW4" s="40">
        <v>21.439052927100001</v>
      </c>
      <c r="AX4" s="40">
        <v>12566895.673</v>
      </c>
      <c r="AY4" s="40">
        <v>0</v>
      </c>
      <c r="AZ4" s="40">
        <v>584.463761761</v>
      </c>
      <c r="BA4" s="40">
        <v>102.598947533</v>
      </c>
      <c r="BB4" s="40">
        <v>506.902382407</v>
      </c>
      <c r="BC4" s="40">
        <v>1029.07724102</v>
      </c>
      <c r="BD4" s="40">
        <v>57.247151912</v>
      </c>
      <c r="BE4" s="40">
        <v>217.07028645700001</v>
      </c>
      <c r="BF4" s="40">
        <v>3035.7808982500001</v>
      </c>
      <c r="BG4" s="40">
        <v>0</v>
      </c>
      <c r="BH4" s="40">
        <v>727.39072639100004</v>
      </c>
      <c r="BI4" s="40">
        <v>80.821217174500006</v>
      </c>
      <c r="BJ4" s="40">
        <v>808.21194356599995</v>
      </c>
      <c r="BK4" s="40">
        <v>243.601490383</v>
      </c>
      <c r="BL4" s="40">
        <v>2362.8515206799998</v>
      </c>
      <c r="BM4" s="40">
        <v>8.6054982197300003</v>
      </c>
      <c r="BN4" s="40">
        <v>4.1845146931799997</v>
      </c>
      <c r="BO4" s="40">
        <v>8.8999065716499999</v>
      </c>
      <c r="BP4" s="40">
        <v>2.7658847188100002</v>
      </c>
      <c r="BQ4" s="40">
        <v>17.6062674374</v>
      </c>
      <c r="BR4" s="40">
        <v>8.3624767617</v>
      </c>
      <c r="BS4" s="40">
        <v>14312.7477143</v>
      </c>
      <c r="BT4" s="40">
        <v>43.687051097500003</v>
      </c>
      <c r="BU4" s="40">
        <v>447.02074812900003</v>
      </c>
      <c r="BV4" s="40">
        <v>1466.5574214000001</v>
      </c>
      <c r="BW4" s="40">
        <v>6.4721758788699999</v>
      </c>
      <c r="BX4" s="40">
        <v>0</v>
      </c>
      <c r="BY4" s="40">
        <v>315.21615829799998</v>
      </c>
      <c r="BZ4" s="40">
        <v>17469.699414800001</v>
      </c>
      <c r="CA4" s="40">
        <v>14804.908678100001</v>
      </c>
      <c r="CB4" s="40">
        <v>2664.79073672</v>
      </c>
      <c r="CC4" s="40">
        <v>3.3048944548899999</v>
      </c>
      <c r="CD4" s="40">
        <v>0.63911911909700003</v>
      </c>
      <c r="CE4" s="40">
        <v>197.685005324</v>
      </c>
      <c r="CF4" s="40">
        <v>66.122878652200001</v>
      </c>
      <c r="CG4" s="40">
        <v>4905.0246072800001</v>
      </c>
      <c r="CH4" s="40">
        <v>107.12400939</v>
      </c>
      <c r="CI4" s="40">
        <v>59.712693240999997</v>
      </c>
      <c r="CJ4" s="40">
        <v>7008.2641031900002</v>
      </c>
      <c r="CK4" s="40">
        <v>218.017327411</v>
      </c>
      <c r="CL4" s="40">
        <v>19.56789414</v>
      </c>
      <c r="CM4" s="40">
        <v>146.738302334</v>
      </c>
      <c r="CN4" s="40">
        <v>3.4091394084100002</v>
      </c>
      <c r="CO4" s="40">
        <v>872.30205690599996</v>
      </c>
      <c r="CP4" s="40">
        <v>578.40114785599997</v>
      </c>
      <c r="CQ4" s="40">
        <v>46.451269552600003</v>
      </c>
      <c r="CR4" s="40">
        <v>0</v>
      </c>
      <c r="CS4" s="40">
        <v>688.68210935299999</v>
      </c>
      <c r="CT4" s="40">
        <v>2090.8944098100001</v>
      </c>
      <c r="CU4" s="40">
        <v>153.646438518</v>
      </c>
      <c r="CV4" s="40">
        <v>11992.603405899999</v>
      </c>
      <c r="CW4" s="40">
        <v>43639.482854599999</v>
      </c>
      <c r="CX4" s="40">
        <v>96.475577105300005</v>
      </c>
      <c r="CY4" s="40">
        <v>1689.50938911</v>
      </c>
      <c r="DA4" s="55">
        <f t="shared" ref="DA4:DA51" si="0">(AP4-B4)/(B4+1E-50)</f>
        <v>-2.9332038187271725E-7</v>
      </c>
      <c r="DB4" s="55">
        <f t="shared" ref="DB4:DB51" si="1">(BF4-C4)/(C4+1E-50)</f>
        <v>-2.654176348928858E-7</v>
      </c>
      <c r="DC4" s="55">
        <f t="shared" ref="DC4:DC51" si="2">(BJ4-D4)/(D4+1E-50)</f>
        <v>-2.6160705304802902E-7</v>
      </c>
      <c r="DD4" s="55">
        <f t="shared" ref="DD4:DE51" si="3">(BZ4-E4)/(E4+1E-50)</f>
        <v>2.9559069749237865E-5</v>
      </c>
      <c r="DE4" s="55">
        <f t="shared" si="3"/>
        <v>3.4930993171382496E-5</v>
      </c>
      <c r="DF4" s="55">
        <f t="shared" ref="DF4:DF51" si="4">(CO4-G4)/(G4+1E-50)</f>
        <v>-2.2938608548455997E-7</v>
      </c>
      <c r="DG4" s="55">
        <f t="shared" ref="DG4:DG51" si="5">(CW4-H4)/(H4+1E-50)</f>
        <v>-2.9714825421111497E-7</v>
      </c>
      <c r="DH4" s="55">
        <f t="shared" ref="DH4:DH51" si="6">(AJ4-I4)/(I4+1E-50)</f>
        <v>-2.5208659500418526E-7</v>
      </c>
      <c r="DI4" s="55">
        <f t="shared" ref="DI4:DI51" si="7">(AG4-J4)/(J4+1E-50)</f>
        <v>-3.7341181912319627E-7</v>
      </c>
      <c r="DJ4" s="55">
        <f t="shared" ref="DJ4:DK51" si="8">(AL4-K4)/(K4+1E-50)</f>
        <v>-1.2752308172206446E-7</v>
      </c>
      <c r="DK4" s="55">
        <f t="shared" si="8"/>
        <v>-5.3509841286175801E-7</v>
      </c>
      <c r="DL4" s="55">
        <f t="shared" ref="DL4:DL51" si="9">(AV4-M4)/(M4+1E-50)</f>
        <v>-2.0702745517066983E-7</v>
      </c>
      <c r="DM4" s="55">
        <f t="shared" ref="DM4:DM51" si="10">(CU4-N4)/(N4+1E-50)</f>
        <v>-4.6198250934623049E-7</v>
      </c>
      <c r="DN4" s="55">
        <f t="shared" ref="DN4:DN51" si="11">(CX4-O4)/(O4+1E-50)</f>
        <v>-1.4176697378111901E-6</v>
      </c>
      <c r="DO4" s="55">
        <f t="shared" ref="DO4:DS51" si="12">(BM4-P4)/(P4+1E-50)</f>
        <v>2.3234071919356555E-6</v>
      </c>
      <c r="DP4" s="55">
        <f t="shared" si="12"/>
        <v>-1.2067143449769392E-6</v>
      </c>
      <c r="DQ4" s="55">
        <f t="shared" si="12"/>
        <v>-5.4496609807312035E-7</v>
      </c>
      <c r="DR4" s="55">
        <f t="shared" si="12"/>
        <v>-9.1402496715748766E-7</v>
      </c>
      <c r="DS4" s="55">
        <f t="shared" si="12"/>
        <v>3.2329160179268243E-6</v>
      </c>
      <c r="DT4" s="55">
        <f t="shared" ref="DT4:DT51" si="13">(BC4-U4)/(U4+1E-50)</f>
        <v>2.8761966497071744E-6</v>
      </c>
      <c r="DU4" s="55">
        <f t="shared" ref="DU4:DU51" si="14">(BE4-V4)/(V4+1E-50)</f>
        <v>-3.438654619943222E-7</v>
      </c>
      <c r="DV4" s="55">
        <f t="shared" ref="DV4:DV51" si="15">(AF4-W4)/(W4+1E-50)</f>
        <v>-7.8160052594785711E-8</v>
      </c>
      <c r="DW4" s="55">
        <f t="shared" ref="DW4:DW51" si="16">(AH4-X4)/(X4+1E-50)</f>
        <v>2.6076852607608396E-8</v>
      </c>
      <c r="DX4" s="55">
        <f t="shared" ref="DX4:DX51" si="17">(AN4-Y4)/(Y4+1E-50)</f>
        <v>-5.5946273006994524E-7</v>
      </c>
      <c r="DY4" s="55">
        <f t="shared" ref="DY4:DY51" si="18">(AW4-Z4)/(Z4+1E-50)</f>
        <v>2.6246968548640715E-7</v>
      </c>
      <c r="DZ4" s="55">
        <f t="shared" ref="DZ4:DZ51" si="19">(BD4-AA4)/(AA4+1E-50)</f>
        <v>-3.8686625788686689E-7</v>
      </c>
      <c r="EA4" s="55">
        <f t="shared" ref="EA4:EA51" si="20">(CQ4-AB4)/(AB4+1E-50)</f>
        <v>1.9603339744160491E-8</v>
      </c>
    </row>
    <row r="5" spans="1:131" x14ac:dyDescent="0.3">
      <c r="A5" s="29" t="s">
        <v>3</v>
      </c>
      <c r="B5" s="27">
        <v>365953.92043</v>
      </c>
      <c r="C5" s="27">
        <v>5939.975735</v>
      </c>
      <c r="D5" s="27">
        <v>1581.4112399999999</v>
      </c>
      <c r="E5" s="27">
        <v>34181.057494000001</v>
      </c>
      <c r="F5" s="27">
        <v>28966.997090000001</v>
      </c>
      <c r="G5" s="27">
        <v>1706.8093739999999</v>
      </c>
      <c r="H5" s="27">
        <v>85387.157770999998</v>
      </c>
      <c r="I5" s="29">
        <v>1165.4797985</v>
      </c>
      <c r="J5" s="29">
        <v>559.87488859999996</v>
      </c>
      <c r="K5" s="29">
        <v>533.28057260000003</v>
      </c>
      <c r="L5" s="29">
        <v>423.67503714999998</v>
      </c>
      <c r="M5" s="29">
        <v>2980.4912734</v>
      </c>
      <c r="N5" s="29">
        <v>353.73378731999998</v>
      </c>
      <c r="O5" s="8">
        <v>136.91958134999999</v>
      </c>
      <c r="P5" s="29">
        <v>16.836440200999998</v>
      </c>
      <c r="Q5" s="29">
        <v>8.1869264159000004</v>
      </c>
      <c r="R5" s="29">
        <v>17.412492841999999</v>
      </c>
      <c r="S5" s="29">
        <v>5.4114012421000002</v>
      </c>
      <c r="T5" s="29">
        <v>34.446187451</v>
      </c>
      <c r="U5" s="29">
        <v>1769.4539636</v>
      </c>
      <c r="V5" s="29">
        <v>359.09372638000002</v>
      </c>
      <c r="W5" s="29">
        <v>94.750078559000002</v>
      </c>
      <c r="X5" s="29">
        <v>52.277102116999998</v>
      </c>
      <c r="Y5" s="29">
        <v>0.46607875770000001</v>
      </c>
      <c r="Z5" s="29">
        <v>23.145475164</v>
      </c>
      <c r="AA5" s="29">
        <v>112.00291407</v>
      </c>
      <c r="AB5" s="29">
        <v>72.660823363999995</v>
      </c>
      <c r="AC5" s="27"/>
      <c r="AD5" s="40" t="s">
        <v>3</v>
      </c>
      <c r="AE5" s="40">
        <v>2098.2745915099999</v>
      </c>
      <c r="AF5" s="40">
        <v>94.756227705399994</v>
      </c>
      <c r="AG5" s="40">
        <v>559.93715105399997</v>
      </c>
      <c r="AH5" s="40">
        <v>52.2827348856</v>
      </c>
      <c r="AI5" s="40">
        <v>1165.60357561</v>
      </c>
      <c r="AJ5" s="40">
        <v>1165.60357561</v>
      </c>
      <c r="AK5" s="40">
        <v>3225.0528841</v>
      </c>
      <c r="AL5" s="40">
        <v>533.33516426899996</v>
      </c>
      <c r="AM5" s="40">
        <v>423.72471128699999</v>
      </c>
      <c r="AN5" s="40">
        <v>0.46612943153399999</v>
      </c>
      <c r="AO5" s="40">
        <v>7877.4399711300002</v>
      </c>
      <c r="AP5" s="40">
        <v>365994.30599800003</v>
      </c>
      <c r="AQ5" s="40">
        <v>3649.6317147899999</v>
      </c>
      <c r="AR5" s="40">
        <v>1010.26854258</v>
      </c>
      <c r="AS5" s="40">
        <v>1178.57032663</v>
      </c>
      <c r="AT5" s="40">
        <v>42.5873886376</v>
      </c>
      <c r="AU5" s="40">
        <v>2980.81589446</v>
      </c>
      <c r="AV5" s="40">
        <v>2980.81589446</v>
      </c>
      <c r="AW5" s="40">
        <v>23.147801123099999</v>
      </c>
      <c r="AX5" s="40">
        <v>16986748.226</v>
      </c>
      <c r="AY5" s="40">
        <v>0</v>
      </c>
      <c r="AZ5" s="40">
        <v>1687.1320585999999</v>
      </c>
      <c r="BA5" s="40">
        <v>450.799280522</v>
      </c>
      <c r="BB5" s="40">
        <v>782.47271416800004</v>
      </c>
      <c r="BC5" s="40">
        <v>1769.64948777</v>
      </c>
      <c r="BD5" s="40">
        <v>112.01525700400001</v>
      </c>
      <c r="BE5" s="40">
        <v>359.13209734899999</v>
      </c>
      <c r="BF5" s="40">
        <v>5940.6312549900003</v>
      </c>
      <c r="BG5" s="40">
        <v>0</v>
      </c>
      <c r="BH5" s="40">
        <v>1423.42699786</v>
      </c>
      <c r="BI5" s="40">
        <v>158.15865037899999</v>
      </c>
      <c r="BJ5" s="40">
        <v>1581.58564824</v>
      </c>
      <c r="BK5" s="40">
        <v>473.93442379800001</v>
      </c>
      <c r="BL5" s="40">
        <v>4295.6326741100002</v>
      </c>
      <c r="BM5" s="40">
        <v>16.838285581000001</v>
      </c>
      <c r="BN5" s="40">
        <v>8.1878318963499996</v>
      </c>
      <c r="BO5" s="40">
        <v>17.4144124221</v>
      </c>
      <c r="BP5" s="40">
        <v>5.4119991864000001</v>
      </c>
      <c r="BQ5" s="40">
        <v>34.449953572399998</v>
      </c>
      <c r="BR5" s="40">
        <v>13.6803536382</v>
      </c>
      <c r="BS5" s="40">
        <v>25954.568319599999</v>
      </c>
      <c r="BT5" s="40">
        <v>28.391085326599999</v>
      </c>
      <c r="BU5" s="40">
        <v>163.119505898</v>
      </c>
      <c r="BV5" s="40">
        <v>3131.8761348100002</v>
      </c>
      <c r="BW5" s="40">
        <v>12.865331405199999</v>
      </c>
      <c r="BX5" s="40">
        <v>0</v>
      </c>
      <c r="BY5" s="40">
        <v>106.441771109</v>
      </c>
      <c r="BZ5" s="40">
        <v>34185.076754000002</v>
      </c>
      <c r="CA5" s="40">
        <v>28970.441007500001</v>
      </c>
      <c r="CB5" s="40">
        <v>5214.6357464599996</v>
      </c>
      <c r="CC5" s="40">
        <v>0.753734058885</v>
      </c>
      <c r="CD5" s="40">
        <v>2.9610811946500002</v>
      </c>
      <c r="CE5" s="40">
        <v>365.00793896699997</v>
      </c>
      <c r="CF5" s="40">
        <v>49.632038075300002</v>
      </c>
      <c r="CG5" s="40">
        <v>10109.7769864</v>
      </c>
      <c r="CH5" s="40">
        <v>111.706268067</v>
      </c>
      <c r="CI5" s="40">
        <v>287.47226322799997</v>
      </c>
      <c r="CJ5" s="40">
        <v>14443.8833703</v>
      </c>
      <c r="CK5" s="40">
        <v>337.029108474</v>
      </c>
      <c r="CL5" s="40">
        <v>7.0221541482700003</v>
      </c>
      <c r="CM5" s="40">
        <v>117.925624662</v>
      </c>
      <c r="CN5" s="40">
        <v>17.925366201700001</v>
      </c>
      <c r="CO5" s="40">
        <v>1706.9977257</v>
      </c>
      <c r="CP5" s="40">
        <v>1179.6762760300001</v>
      </c>
      <c r="CQ5" s="40">
        <v>72.668500101099994</v>
      </c>
      <c r="CR5" s="40">
        <v>0</v>
      </c>
      <c r="CS5" s="40">
        <v>1897.6280523600001</v>
      </c>
      <c r="CT5" s="40">
        <v>4128.8836131600001</v>
      </c>
      <c r="CU5" s="40">
        <v>353.77234439099999</v>
      </c>
      <c r="CV5" s="40">
        <v>22312.303868200001</v>
      </c>
      <c r="CW5" s="40">
        <v>85396.5815095</v>
      </c>
      <c r="CX5" s="40">
        <v>136.93504834999999</v>
      </c>
      <c r="CY5" s="40">
        <v>3240.69861829</v>
      </c>
      <c r="DA5" s="55">
        <f t="shared" si="0"/>
        <v>1.1035697596181913E-4</v>
      </c>
      <c r="DB5" s="55">
        <f t="shared" si="1"/>
        <v>1.1035735148509949E-4</v>
      </c>
      <c r="DC5" s="55">
        <f t="shared" si="2"/>
        <v>1.102864552803153E-4</v>
      </c>
      <c r="DD5" s="55">
        <f t="shared" si="3"/>
        <v>1.1758735085087595E-4</v>
      </c>
      <c r="DE5" s="55">
        <f t="shared" si="3"/>
        <v>1.188910776391658E-4</v>
      </c>
      <c r="DF5" s="55">
        <f t="shared" si="4"/>
        <v>1.1035309676012597E-4</v>
      </c>
      <c r="DG5" s="55">
        <f t="shared" si="5"/>
        <v>1.1036482236913232E-4</v>
      </c>
      <c r="DH5" s="55">
        <f t="shared" si="6"/>
        <v>1.0620270738222651E-4</v>
      </c>
      <c r="DI5" s="55">
        <f t="shared" si="7"/>
        <v>1.112077988632371E-4</v>
      </c>
      <c r="DJ5" s="55">
        <f t="shared" si="8"/>
        <v>1.0236950641905507E-4</v>
      </c>
      <c r="DK5" s="55">
        <f t="shared" si="8"/>
        <v>1.17245843262708E-4</v>
      </c>
      <c r="DL5" s="55">
        <f t="shared" si="9"/>
        <v>1.0891528618022585E-4</v>
      </c>
      <c r="DM5" s="55">
        <f t="shared" si="10"/>
        <v>1.0900024928954198E-4</v>
      </c>
      <c r="DN5" s="55">
        <f t="shared" si="11"/>
        <v>1.1296411986875396E-4</v>
      </c>
      <c r="DO5" s="55">
        <f t="shared" si="12"/>
        <v>1.0960630501291146E-4</v>
      </c>
      <c r="DP5" s="55">
        <f t="shared" si="12"/>
        <v>1.1060078031735105E-4</v>
      </c>
      <c r="DQ5" s="55">
        <f t="shared" si="12"/>
        <v>1.1024154424177471E-4</v>
      </c>
      <c r="DR5" s="55">
        <f t="shared" si="12"/>
        <v>1.1049712879318606E-4</v>
      </c>
      <c r="DS5" s="55">
        <f t="shared" si="12"/>
        <v>1.0933347573967518E-4</v>
      </c>
      <c r="DT5" s="55">
        <f t="shared" si="13"/>
        <v>1.1049972139552012E-4</v>
      </c>
      <c r="DU5" s="55">
        <f t="shared" si="14"/>
        <v>1.0685502469448767E-4</v>
      </c>
      <c r="DV5" s="55">
        <f t="shared" si="15"/>
        <v>6.4898588935336941E-5</v>
      </c>
      <c r="DW5" s="55">
        <f t="shared" si="16"/>
        <v>1.0774829460506772E-4</v>
      </c>
      <c r="DX5" s="55">
        <f t="shared" si="17"/>
        <v>1.0872375786883295E-4</v>
      </c>
      <c r="DY5" s="55">
        <f t="shared" si="18"/>
        <v>1.0049303734391212E-4</v>
      </c>
      <c r="DZ5" s="55">
        <f t="shared" si="19"/>
        <v>1.1020190057098726E-4</v>
      </c>
      <c r="EA5" s="55">
        <f t="shared" si="20"/>
        <v>1.0565166680731961E-4</v>
      </c>
    </row>
    <row r="6" spans="1:131" x14ac:dyDescent="0.3">
      <c r="A6" s="29" t="s">
        <v>4</v>
      </c>
      <c r="B6" s="27">
        <v>2781689.3815000001</v>
      </c>
      <c r="C6" s="27">
        <v>45150.941362999998</v>
      </c>
      <c r="D6" s="27">
        <v>12020.609522000001</v>
      </c>
      <c r="E6" s="27">
        <v>259817.08590999999</v>
      </c>
      <c r="F6" s="27">
        <v>220183.96799999999</v>
      </c>
      <c r="G6" s="27">
        <v>12973.786187</v>
      </c>
      <c r="H6" s="27">
        <v>649044.95955999999</v>
      </c>
      <c r="I6" s="29">
        <v>11142.351498</v>
      </c>
      <c r="J6" s="29">
        <v>3403.8687710999998</v>
      </c>
      <c r="K6" s="29">
        <v>2991.6815240000001</v>
      </c>
      <c r="L6" s="29">
        <v>1808.3052769000001</v>
      </c>
      <c r="M6" s="29">
        <v>16700.230975999999</v>
      </c>
      <c r="N6" s="29">
        <v>2286.9743150999998</v>
      </c>
      <c r="O6" s="8">
        <v>1436.0070913</v>
      </c>
      <c r="P6" s="29">
        <v>128.0895223</v>
      </c>
      <c r="Q6" s="29">
        <v>62.285107562</v>
      </c>
      <c r="R6" s="29">
        <v>132.47205668000001</v>
      </c>
      <c r="S6" s="29">
        <v>41.169261061</v>
      </c>
      <c r="T6" s="29">
        <v>262.06226418</v>
      </c>
      <c r="U6" s="29">
        <v>15317.409084000001</v>
      </c>
      <c r="V6" s="29">
        <v>3231.0160648000001</v>
      </c>
      <c r="W6" s="29">
        <v>2140.7143464999999</v>
      </c>
      <c r="X6" s="29">
        <v>465.37269205000001</v>
      </c>
      <c r="Y6" s="29">
        <v>3.5458685585</v>
      </c>
      <c r="Z6" s="29">
        <v>319.11269055000002</v>
      </c>
      <c r="AA6" s="29">
        <v>852.10408037000002</v>
      </c>
      <c r="AB6" s="29">
        <v>691.41083858000002</v>
      </c>
      <c r="AC6" s="27"/>
      <c r="AD6" s="40" t="s">
        <v>4</v>
      </c>
      <c r="AE6" s="40">
        <v>9137.1449313600006</v>
      </c>
      <c r="AF6" s="40">
        <v>2140.6634665000001</v>
      </c>
      <c r="AG6" s="40">
        <v>3403.7875686399998</v>
      </c>
      <c r="AH6" s="40">
        <v>465.36161484799999</v>
      </c>
      <c r="AI6" s="40">
        <v>11142.0864017</v>
      </c>
      <c r="AJ6" s="40">
        <v>11142.0864017</v>
      </c>
      <c r="AK6" s="40">
        <v>25830.884083500001</v>
      </c>
      <c r="AL6" s="40">
        <v>2991.6104888899999</v>
      </c>
      <c r="AM6" s="40">
        <v>1808.26224144</v>
      </c>
      <c r="AN6" s="40">
        <v>3.5457877880900002</v>
      </c>
      <c r="AO6" s="40">
        <v>66758.150756400006</v>
      </c>
      <c r="AP6" s="40">
        <v>2781623.0649899999</v>
      </c>
      <c r="AQ6" s="40">
        <v>21958.504027200001</v>
      </c>
      <c r="AR6" s="40">
        <v>8842.4138275299993</v>
      </c>
      <c r="AS6" s="40">
        <v>6272.5892811000003</v>
      </c>
      <c r="AT6" s="40">
        <v>3793.1748061399999</v>
      </c>
      <c r="AU6" s="40">
        <v>16699.8330293</v>
      </c>
      <c r="AV6" s="40">
        <v>16699.8330293</v>
      </c>
      <c r="AW6" s="40">
        <v>319.105076048</v>
      </c>
      <c r="AX6" s="40">
        <v>79479279.078099996</v>
      </c>
      <c r="AY6" s="40">
        <v>0</v>
      </c>
      <c r="AZ6" s="40">
        <v>8692.4532319000009</v>
      </c>
      <c r="BA6" s="40">
        <v>1525.9061133499999</v>
      </c>
      <c r="BB6" s="40">
        <v>7538.9196947999999</v>
      </c>
      <c r="BC6" s="40">
        <v>15317.093025599999</v>
      </c>
      <c r="BD6" s="40">
        <v>852.083810804</v>
      </c>
      <c r="BE6" s="40">
        <v>3230.9393721199999</v>
      </c>
      <c r="BF6" s="40">
        <v>45149.866112000003</v>
      </c>
      <c r="BG6" s="40">
        <v>0</v>
      </c>
      <c r="BH6" s="40">
        <v>10818.289916399999</v>
      </c>
      <c r="BI6" s="40">
        <v>1202.0323397100001</v>
      </c>
      <c r="BJ6" s="40">
        <v>12020.3222561</v>
      </c>
      <c r="BK6" s="40">
        <v>3622.9701799600002</v>
      </c>
      <c r="BL6" s="40">
        <v>35141.574834300001</v>
      </c>
      <c r="BM6" s="40">
        <v>128.08662723699999</v>
      </c>
      <c r="BN6" s="40">
        <v>62.2836600977</v>
      </c>
      <c r="BO6" s="40">
        <v>132.46887220799999</v>
      </c>
      <c r="BP6" s="40">
        <v>41.168236081700002</v>
      </c>
      <c r="BQ6" s="40">
        <v>262.05599621200003</v>
      </c>
      <c r="BR6" s="40">
        <v>131.32831756300001</v>
      </c>
      <c r="BS6" s="40">
        <v>212866.74310299999</v>
      </c>
      <c r="BT6" s="40">
        <v>797.74655321700004</v>
      </c>
      <c r="BU6" s="40">
        <v>8493.0238093600001</v>
      </c>
      <c r="BV6" s="40">
        <v>21132.217481399999</v>
      </c>
      <c r="BW6" s="40">
        <v>95.738799797599995</v>
      </c>
      <c r="BX6" s="40">
        <v>0</v>
      </c>
      <c r="BY6" s="40">
        <v>6011.0911626099996</v>
      </c>
      <c r="BZ6" s="40">
        <v>259820.636474</v>
      </c>
      <c r="CA6" s="40">
        <v>220188.46233400001</v>
      </c>
      <c r="CB6" s="40">
        <v>39632.174140499999</v>
      </c>
      <c r="CC6" s="40">
        <v>63.962530328500002</v>
      </c>
      <c r="CD6" s="40">
        <v>5.0716408788000003</v>
      </c>
      <c r="CE6" s="40">
        <v>2996.6764663600002</v>
      </c>
      <c r="CF6" s="40">
        <v>1190.1704382299999</v>
      </c>
      <c r="CG6" s="40">
        <v>71624.7456313</v>
      </c>
      <c r="CH6" s="40">
        <v>1847.03337941</v>
      </c>
      <c r="CI6" s="40">
        <v>445.79558615899998</v>
      </c>
      <c r="CJ6" s="40">
        <v>102339.229097</v>
      </c>
      <c r="CK6" s="40">
        <v>3242.4689105799998</v>
      </c>
      <c r="CL6" s="40">
        <v>372.08033127499999</v>
      </c>
      <c r="CM6" s="40">
        <v>2621.0212543299999</v>
      </c>
      <c r="CN6" s="40">
        <v>21.529854673100001</v>
      </c>
      <c r="CO6" s="40">
        <v>12973.476168200001</v>
      </c>
      <c r="CP6" s="40">
        <v>8602.2904789299992</v>
      </c>
      <c r="CQ6" s="40">
        <v>691.39444248699999</v>
      </c>
      <c r="CR6" s="40">
        <v>0</v>
      </c>
      <c r="CS6" s="40">
        <v>10242.447877799999</v>
      </c>
      <c r="CT6" s="40">
        <v>31096.889324100001</v>
      </c>
      <c r="CU6" s="40">
        <v>2286.9200261300002</v>
      </c>
      <c r="CV6" s="40">
        <v>178360.313735</v>
      </c>
      <c r="CW6" s="40">
        <v>649029.36787399999</v>
      </c>
      <c r="CX6" s="40">
        <v>1435.9729813700001</v>
      </c>
      <c r="CY6" s="40">
        <v>25127.277388300001</v>
      </c>
      <c r="DA6" s="55">
        <f t="shared" si="0"/>
        <v>-2.3840372128287585E-5</v>
      </c>
      <c r="DB6" s="55">
        <f t="shared" si="1"/>
        <v>-2.3814586529881087E-5</v>
      </c>
      <c r="DC6" s="55">
        <f t="shared" si="2"/>
        <v>-2.3897781512216109E-5</v>
      </c>
      <c r="DD6" s="55">
        <f t="shared" si="3"/>
        <v>1.3665629369865908E-5</v>
      </c>
      <c r="DE6" s="55">
        <f t="shared" si="3"/>
        <v>2.0411722255896764E-5</v>
      </c>
      <c r="DF6" s="55">
        <f t="shared" si="4"/>
        <v>-2.3895784586737539E-5</v>
      </c>
      <c r="DG6" s="55">
        <f t="shared" si="5"/>
        <v>-2.4022505329322113E-5</v>
      </c>
      <c r="DH6" s="55">
        <f t="shared" si="6"/>
        <v>-2.3791773221947312E-5</v>
      </c>
      <c r="DI6" s="55">
        <f t="shared" si="7"/>
        <v>-2.385593142997236E-5</v>
      </c>
      <c r="DJ6" s="55">
        <f t="shared" si="8"/>
        <v>-2.3744208543014338E-5</v>
      </c>
      <c r="DK6" s="55">
        <f t="shared" si="8"/>
        <v>-2.3798780299879318E-5</v>
      </c>
      <c r="DL6" s="55">
        <f t="shared" si="9"/>
        <v>-2.382881413861296E-5</v>
      </c>
      <c r="DM6" s="55">
        <f t="shared" si="10"/>
        <v>-2.3738338310628296E-5</v>
      </c>
      <c r="DN6" s="55">
        <f t="shared" si="11"/>
        <v>-2.3753315848187507E-5</v>
      </c>
      <c r="DO6" s="55">
        <f t="shared" si="12"/>
        <v>-2.2601872097161203E-5</v>
      </c>
      <c r="DP6" s="55">
        <f t="shared" si="12"/>
        <v>-2.3239332107745661E-5</v>
      </c>
      <c r="DQ6" s="55">
        <f t="shared" si="12"/>
        <v>-2.4038820562041779E-5</v>
      </c>
      <c r="DR6" s="55">
        <f t="shared" si="12"/>
        <v>-2.4896713557230562E-5</v>
      </c>
      <c r="DS6" s="55">
        <f t="shared" si="12"/>
        <v>-2.3917857916656896E-5</v>
      </c>
      <c r="DT6" s="55">
        <f t="shared" si="13"/>
        <v>-2.0633933471928289E-5</v>
      </c>
      <c r="DU6" s="55">
        <f t="shared" si="14"/>
        <v>-2.3736396991553073E-5</v>
      </c>
      <c r="DV6" s="55">
        <f t="shared" si="15"/>
        <v>-2.3767767092777365E-5</v>
      </c>
      <c r="DW6" s="55">
        <f t="shared" si="16"/>
        <v>-2.3802862070028599E-5</v>
      </c>
      <c r="DX6" s="55">
        <f t="shared" si="17"/>
        <v>-2.2778737752773126E-5</v>
      </c>
      <c r="DY6" s="55">
        <f t="shared" si="18"/>
        <v>-2.3861482872712421E-5</v>
      </c>
      <c r="DZ6" s="55">
        <f t="shared" si="19"/>
        <v>-2.3787664520070201E-5</v>
      </c>
      <c r="EA6" s="55">
        <f t="shared" si="20"/>
        <v>-2.3713965829201621E-5</v>
      </c>
    </row>
    <row r="7" spans="1:131" x14ac:dyDescent="0.3">
      <c r="A7" s="29" t="s">
        <v>5</v>
      </c>
      <c r="B7" s="27">
        <v>51100.524312000001</v>
      </c>
      <c r="C7" s="27">
        <v>829.42153900000005</v>
      </c>
      <c r="D7" s="27">
        <v>220.803641</v>
      </c>
      <c r="E7" s="27">
        <v>4772.9173840000003</v>
      </c>
      <c r="F7" s="27">
        <v>4044.8449439999999</v>
      </c>
      <c r="G7" s="27">
        <v>238.31276800000001</v>
      </c>
      <c r="H7" s="27">
        <v>11923.162259000001</v>
      </c>
      <c r="I7" s="29">
        <v>273.02733239999998</v>
      </c>
      <c r="J7" s="29">
        <v>83.445349969999995</v>
      </c>
      <c r="K7" s="29">
        <v>73.197676747000003</v>
      </c>
      <c r="L7" s="29">
        <v>44.162598422000002</v>
      </c>
      <c r="M7" s="29">
        <v>545.32269054999995</v>
      </c>
      <c r="N7" s="29">
        <v>55.874227343000001</v>
      </c>
      <c r="O7" s="8">
        <v>35.134884708999998</v>
      </c>
      <c r="P7" s="29">
        <v>2.3504813332999999</v>
      </c>
      <c r="Q7" s="29">
        <v>1.1429504720000001</v>
      </c>
      <c r="R7" s="29">
        <v>2.4309021419999999</v>
      </c>
      <c r="S7" s="29">
        <v>0.75546834249999995</v>
      </c>
      <c r="T7" s="29">
        <v>4.8089215130999996</v>
      </c>
      <c r="U7" s="29">
        <v>613.64051900000004</v>
      </c>
      <c r="V7" s="29">
        <v>79.297482127999999</v>
      </c>
      <c r="W7" s="29">
        <v>52.458335376000001</v>
      </c>
      <c r="X7" s="29">
        <v>11.467636107000001</v>
      </c>
      <c r="Y7" s="29">
        <v>6.5067755800000002E-2</v>
      </c>
      <c r="Z7" s="29">
        <v>7.8077521835999999</v>
      </c>
      <c r="AA7" s="29">
        <v>15.636366690999999</v>
      </c>
      <c r="AB7" s="29">
        <v>16.835465438</v>
      </c>
      <c r="AC7" s="27"/>
      <c r="AD7" s="40" t="s">
        <v>5</v>
      </c>
      <c r="AE7" s="40">
        <v>157.04573612199999</v>
      </c>
      <c r="AF7" s="40">
        <v>52.462502610599998</v>
      </c>
      <c r="AG7" s="40">
        <v>83.451977367500007</v>
      </c>
      <c r="AH7" s="40">
        <v>11.4685682888</v>
      </c>
      <c r="AI7" s="40">
        <v>273.04897387</v>
      </c>
      <c r="AJ7" s="40">
        <v>273.04897387</v>
      </c>
      <c r="AK7" s="40">
        <v>475.70198573900001</v>
      </c>
      <c r="AL7" s="40">
        <v>73.203461068500005</v>
      </c>
      <c r="AM7" s="40">
        <v>44.1660946143</v>
      </c>
      <c r="AN7" s="40">
        <v>6.5073010932099995E-2</v>
      </c>
      <c r="AO7" s="40">
        <v>1337.5091452500001</v>
      </c>
      <c r="AP7" s="40">
        <v>51104.581602699996</v>
      </c>
      <c r="AQ7" s="40">
        <v>375.29598524199997</v>
      </c>
      <c r="AR7" s="40">
        <v>183.83124601</v>
      </c>
      <c r="AS7" s="40">
        <v>84.149918106800001</v>
      </c>
      <c r="AT7" s="40">
        <v>65.049209617900004</v>
      </c>
      <c r="AU7" s="40">
        <v>545.36603603499998</v>
      </c>
      <c r="AV7" s="40">
        <v>545.36603603499998</v>
      </c>
      <c r="AW7" s="40">
        <v>7.8083749106999996</v>
      </c>
      <c r="AX7" s="40">
        <v>1679554.90142</v>
      </c>
      <c r="AY7" s="40">
        <v>0</v>
      </c>
      <c r="AZ7" s="40">
        <v>148.68769527200001</v>
      </c>
      <c r="BA7" s="40">
        <v>26.140354465800002</v>
      </c>
      <c r="BB7" s="40">
        <v>129.21412599799999</v>
      </c>
      <c r="BC7" s="40">
        <v>613.69119290200001</v>
      </c>
      <c r="BD7" s="40">
        <v>15.6376215826</v>
      </c>
      <c r="BE7" s="40">
        <v>79.303716030299995</v>
      </c>
      <c r="BF7" s="40">
        <v>829.48739855099996</v>
      </c>
      <c r="BG7" s="40">
        <v>0</v>
      </c>
      <c r="BH7" s="40">
        <v>198.73906242800001</v>
      </c>
      <c r="BI7" s="40">
        <v>22.0821166369</v>
      </c>
      <c r="BJ7" s="40">
        <v>220.821179065</v>
      </c>
      <c r="BK7" s="40">
        <v>62.341795866600002</v>
      </c>
      <c r="BL7" s="40">
        <v>636.84790331800002</v>
      </c>
      <c r="BM7" s="40">
        <v>2.35066275322</v>
      </c>
      <c r="BN7" s="40">
        <v>1.14304173835</v>
      </c>
      <c r="BO7" s="40">
        <v>2.43109533782</v>
      </c>
      <c r="BP7" s="40">
        <v>0.75552920627700004</v>
      </c>
      <c r="BQ7" s="40">
        <v>4.8092995508999996</v>
      </c>
      <c r="BR7" s="40">
        <v>1.91368454575</v>
      </c>
      <c r="BS7" s="40">
        <v>3815.4021264399998</v>
      </c>
      <c r="BT7" s="40">
        <v>4.0381072198899997</v>
      </c>
      <c r="BU7" s="40">
        <v>23.696546024100002</v>
      </c>
      <c r="BV7" s="40">
        <v>436.97145276800001</v>
      </c>
      <c r="BW7" s="40">
        <v>1.7961532516000001</v>
      </c>
      <c r="BX7" s="40">
        <v>0</v>
      </c>
      <c r="BY7" s="40">
        <v>15.5223962052</v>
      </c>
      <c r="BZ7" s="40">
        <v>4773.3318878700002</v>
      </c>
      <c r="CA7" s="40">
        <v>4045.2016400500002</v>
      </c>
      <c r="CB7" s="40">
        <v>728.13024782100001</v>
      </c>
      <c r="CC7" s="40">
        <v>0.11263054013</v>
      </c>
      <c r="CD7" s="40">
        <v>0.41125175084900001</v>
      </c>
      <c r="CE7" s="40">
        <v>50.995012121999999</v>
      </c>
      <c r="CF7" s="40">
        <v>7.0333184271900002</v>
      </c>
      <c r="CG7" s="40">
        <v>1410.9874881600001</v>
      </c>
      <c r="CH7" s="40">
        <v>15.724339429800001</v>
      </c>
      <c r="CI7" s="40">
        <v>39.919786978200001</v>
      </c>
      <c r="CJ7" s="40">
        <v>2015.8852073</v>
      </c>
      <c r="CK7" s="40">
        <v>69.271295756300006</v>
      </c>
      <c r="CL7" s="40">
        <v>1.02093574669</v>
      </c>
      <c r="CM7" s="40">
        <v>16.684921834400001</v>
      </c>
      <c r="CN7" s="40">
        <v>2.4884077466800001</v>
      </c>
      <c r="CO7" s="40">
        <v>238.33167959299999</v>
      </c>
      <c r="CP7" s="40">
        <v>147.16533297399999</v>
      </c>
      <c r="CQ7" s="40">
        <v>16.836773462699998</v>
      </c>
      <c r="CR7" s="40">
        <v>0</v>
      </c>
      <c r="CS7" s="40">
        <v>176.28750607200001</v>
      </c>
      <c r="CT7" s="40">
        <v>553.29396829500001</v>
      </c>
      <c r="CU7" s="40">
        <v>55.878666619699999</v>
      </c>
      <c r="CV7" s="40">
        <v>3297.02702482</v>
      </c>
      <c r="CW7" s="40">
        <v>11924.109122899999</v>
      </c>
      <c r="CX7" s="40">
        <v>35.137623383600001</v>
      </c>
      <c r="CY7" s="40">
        <v>449.12012884699999</v>
      </c>
      <c r="DA7" s="55">
        <f t="shared" si="0"/>
        <v>7.9398220558811098E-5</v>
      </c>
      <c r="DB7" s="55">
        <f t="shared" si="1"/>
        <v>7.9404196663746324E-5</v>
      </c>
      <c r="DC7" s="55">
        <f t="shared" si="2"/>
        <v>7.942833243404962E-5</v>
      </c>
      <c r="DD7" s="55">
        <f t="shared" si="3"/>
        <v>8.6844970623078816E-5</v>
      </c>
      <c r="DE7" s="55">
        <f t="shared" si="3"/>
        <v>8.8185345776807032E-5</v>
      </c>
      <c r="DF7" s="55">
        <f t="shared" si="4"/>
        <v>7.9356188754369845E-5</v>
      </c>
      <c r="DG7" s="55">
        <f t="shared" si="5"/>
        <v>7.941382323167366E-5</v>
      </c>
      <c r="DH7" s="55">
        <f t="shared" si="6"/>
        <v>7.9264847990801512E-5</v>
      </c>
      <c r="DI7" s="55">
        <f t="shared" si="7"/>
        <v>7.9422010961595495E-5</v>
      </c>
      <c r="DJ7" s="55">
        <f t="shared" si="8"/>
        <v>7.9023293594342596E-5</v>
      </c>
      <c r="DK7" s="55">
        <f t="shared" si="8"/>
        <v>7.9166363052058394E-5</v>
      </c>
      <c r="DL7" s="55">
        <f t="shared" si="9"/>
        <v>7.9485936952879027E-5</v>
      </c>
      <c r="DM7" s="55">
        <f t="shared" si="10"/>
        <v>7.9451240958481394E-5</v>
      </c>
      <c r="DN7" s="55">
        <f t="shared" si="11"/>
        <v>7.7947448033088159E-5</v>
      </c>
      <c r="DO7" s="55">
        <f t="shared" si="12"/>
        <v>7.7184156891552252E-5</v>
      </c>
      <c r="DP7" s="55">
        <f t="shared" si="12"/>
        <v>7.9851535333979611E-5</v>
      </c>
      <c r="DQ7" s="55">
        <f t="shared" si="12"/>
        <v>7.9474947453521446E-5</v>
      </c>
      <c r="DR7" s="55">
        <f t="shared" si="12"/>
        <v>8.0564298430675134E-5</v>
      </c>
      <c r="DS7" s="55">
        <f t="shared" si="12"/>
        <v>7.8611763359038886E-5</v>
      </c>
      <c r="DT7" s="55">
        <f t="shared" si="13"/>
        <v>8.2579132946681031E-5</v>
      </c>
      <c r="DU7" s="55">
        <f t="shared" si="14"/>
        <v>7.8614126611659894E-5</v>
      </c>
      <c r="DV7" s="55">
        <f t="shared" si="15"/>
        <v>7.9438940830431893E-5</v>
      </c>
      <c r="DW7" s="55">
        <f t="shared" si="16"/>
        <v>8.1288051984021158E-5</v>
      </c>
      <c r="DX7" s="55">
        <f t="shared" si="17"/>
        <v>8.0763998010721115E-5</v>
      </c>
      <c r="DY7" s="55">
        <f t="shared" si="18"/>
        <v>7.9757539091428699E-5</v>
      </c>
      <c r="DZ7" s="55">
        <f t="shared" si="19"/>
        <v>8.0254679670735472E-5</v>
      </c>
      <c r="EA7" s="55">
        <f t="shared" si="20"/>
        <v>7.7694596850643702E-5</v>
      </c>
    </row>
    <row r="8" spans="1:131" x14ac:dyDescent="0.3">
      <c r="A8" s="29" t="s">
        <v>6</v>
      </c>
      <c r="B8" s="27">
        <v>253.85757899999999</v>
      </c>
      <c r="C8" s="27">
        <v>4.120406</v>
      </c>
      <c r="D8" s="27">
        <v>1.0967210000000001</v>
      </c>
      <c r="E8" s="27">
        <v>23.710979999999999</v>
      </c>
      <c r="F8" s="27">
        <v>20.094007000000001</v>
      </c>
      <c r="G8" s="27">
        <v>1.183691</v>
      </c>
      <c r="H8" s="27">
        <v>59.231951000000002</v>
      </c>
      <c r="I8" s="29">
        <v>0.88845185149999995</v>
      </c>
      <c r="J8" s="29">
        <v>0.37985025729999999</v>
      </c>
      <c r="K8" s="29">
        <v>0.43859093910000002</v>
      </c>
      <c r="L8" s="29">
        <v>0.24516960199999999</v>
      </c>
      <c r="M8" s="29">
        <v>2.1419866417</v>
      </c>
      <c r="N8" s="29">
        <v>0.25579385319999998</v>
      </c>
      <c r="O8" s="29">
        <v>8.9751508300000005E-2</v>
      </c>
      <c r="P8" s="29">
        <v>1.16711596E-2</v>
      </c>
      <c r="Q8" s="29">
        <v>5.6752449999999998E-3</v>
      </c>
      <c r="R8" s="29">
        <v>1.20704838E-2</v>
      </c>
      <c r="S8" s="29">
        <v>3.7512281000000001E-3</v>
      </c>
      <c r="T8" s="29">
        <v>2.3878381800000001E-2</v>
      </c>
      <c r="U8" s="29">
        <v>1.3089384522</v>
      </c>
      <c r="V8" s="29">
        <v>0.2690596281</v>
      </c>
      <c r="W8" s="8">
        <v>0.13485609200000001</v>
      </c>
      <c r="X8" s="29">
        <v>3.9078173500000001E-2</v>
      </c>
      <c r="Y8" s="29">
        <v>3.2308960000000002E-4</v>
      </c>
      <c r="Z8" s="29">
        <v>1.99163451E-2</v>
      </c>
      <c r="AA8" s="29">
        <v>7.7641347799999996E-2</v>
      </c>
      <c r="AB8" s="29">
        <v>5.5273252199999998E-2</v>
      </c>
      <c r="AC8" s="27"/>
      <c r="AD8" s="40" t="s">
        <v>6</v>
      </c>
      <c r="AE8" s="40">
        <v>1.2543865332599999</v>
      </c>
      <c r="AF8" s="40">
        <v>0.134856312373</v>
      </c>
      <c r="AG8" s="40">
        <v>0.379849192833</v>
      </c>
      <c r="AH8" s="40">
        <v>3.90780878384E-2</v>
      </c>
      <c r="AI8" s="40">
        <v>0.88845017670199999</v>
      </c>
      <c r="AJ8" s="40">
        <v>0.88845017670199999</v>
      </c>
      <c r="AK8" s="40">
        <v>2.2366653684100002</v>
      </c>
      <c r="AL8" s="40">
        <v>0.43859127900299999</v>
      </c>
      <c r="AM8" s="40">
        <v>0.24516686286600001</v>
      </c>
      <c r="AN8" s="40">
        <v>3.2308966127500002E-4</v>
      </c>
      <c r="AO8" s="40">
        <v>5.4448346990100003</v>
      </c>
      <c r="AP8" s="40">
        <v>253.857499848</v>
      </c>
      <c r="AQ8" s="40">
        <v>2.4281049099200001</v>
      </c>
      <c r="AR8" s="40">
        <v>0.76326000648199999</v>
      </c>
      <c r="AS8" s="40">
        <v>0.71536250019400005</v>
      </c>
      <c r="AT8" s="40">
        <v>3.2665681390199999E-2</v>
      </c>
      <c r="AU8" s="40">
        <v>2.1419869725699998</v>
      </c>
      <c r="AV8" s="40">
        <v>2.1419869725699998</v>
      </c>
      <c r="AW8" s="40">
        <v>1.9916392663799999E-2</v>
      </c>
      <c r="AX8" s="40">
        <v>21934.162958699999</v>
      </c>
      <c r="AY8" s="40">
        <v>0</v>
      </c>
      <c r="AZ8" s="40">
        <v>1.0250300678499999</v>
      </c>
      <c r="BA8" s="40">
        <v>0.26746076733599999</v>
      </c>
      <c r="BB8" s="40">
        <v>0.53520965549499999</v>
      </c>
      <c r="BC8" s="40">
        <v>1.3089424215300001</v>
      </c>
      <c r="BD8" s="40">
        <v>7.7641440867099995E-2</v>
      </c>
      <c r="BE8" s="40">
        <v>0.26905899172300002</v>
      </c>
      <c r="BF8" s="40">
        <v>4.12040413256</v>
      </c>
      <c r="BG8" s="40">
        <v>0</v>
      </c>
      <c r="BH8" s="40">
        <v>0.98705081918199999</v>
      </c>
      <c r="BI8" s="40">
        <v>0.10967206686600001</v>
      </c>
      <c r="BJ8" s="40">
        <v>1.09672288605</v>
      </c>
      <c r="BK8" s="40">
        <v>0.32489439252699998</v>
      </c>
      <c r="BL8" s="40">
        <v>2.91029292683</v>
      </c>
      <c r="BM8" s="40">
        <v>1.16711919603E-2</v>
      </c>
      <c r="BN8" s="40">
        <v>5.6752814726899999E-3</v>
      </c>
      <c r="BO8" s="40">
        <v>1.2070462583E-2</v>
      </c>
      <c r="BP8" s="40">
        <v>3.7512209156899999E-3</v>
      </c>
      <c r="BQ8" s="40">
        <v>2.3878436173399999E-2</v>
      </c>
      <c r="BR8" s="40">
        <v>1.0119866840800001E-2</v>
      </c>
      <c r="BS8" s="40">
        <v>18.010515883299998</v>
      </c>
      <c r="BT8" s="40">
        <v>3.3116917056599998E-2</v>
      </c>
      <c r="BU8" s="40">
        <v>0.28045551392500001</v>
      </c>
      <c r="BV8" s="40">
        <v>2.11069559902</v>
      </c>
      <c r="BW8" s="40">
        <v>8.8764795824400004E-3</v>
      </c>
      <c r="BX8" s="40">
        <v>0</v>
      </c>
      <c r="BY8" s="40">
        <v>0.19382778981099999</v>
      </c>
      <c r="BZ8" s="40">
        <v>23.711325448</v>
      </c>
      <c r="CA8" s="40">
        <v>20.094353737700001</v>
      </c>
      <c r="CB8" s="40">
        <v>3.6169717102900001</v>
      </c>
      <c r="CC8" s="40">
        <v>1.8661110688599999E-3</v>
      </c>
      <c r="CD8" s="40">
        <v>1.65170002921E-3</v>
      </c>
      <c r="CE8" s="40">
        <v>0.258306426363</v>
      </c>
      <c r="CF8" s="40">
        <v>5.3178042295700001E-2</v>
      </c>
      <c r="CG8" s="40">
        <v>6.8920239620399997</v>
      </c>
      <c r="CH8" s="40">
        <v>0.10050290888799999</v>
      </c>
      <c r="CI8" s="40">
        <v>0.15927825206499999</v>
      </c>
      <c r="CJ8" s="40">
        <v>9.8468646858100009</v>
      </c>
      <c r="CK8" s="40">
        <v>0.26456872783099999</v>
      </c>
      <c r="CL8" s="40">
        <v>1.22224529727E-2</v>
      </c>
      <c r="CM8" s="40">
        <v>0.121579922838</v>
      </c>
      <c r="CN8" s="40">
        <v>9.7871071170699993E-3</v>
      </c>
      <c r="CO8" s="40">
        <v>1.1836952542200001</v>
      </c>
      <c r="CP8" s="40">
        <v>0.78826276365500003</v>
      </c>
      <c r="CQ8" s="40">
        <v>5.5272822146499999E-2</v>
      </c>
      <c r="CR8" s="40">
        <v>0</v>
      </c>
      <c r="CS8" s="40">
        <v>1.7556688231399999</v>
      </c>
      <c r="CT8" s="40">
        <v>2.8362065646799999</v>
      </c>
      <c r="CU8" s="40">
        <v>0.25579383417599999</v>
      </c>
      <c r="CV8" s="40">
        <v>15.728483237800001</v>
      </c>
      <c r="CW8" s="40">
        <v>59.2319369147</v>
      </c>
      <c r="CX8" s="40">
        <v>8.9751936757499998E-2</v>
      </c>
      <c r="CY8" s="40">
        <v>2.1967828656899999</v>
      </c>
      <c r="DA8" s="55">
        <f t="shared" si="0"/>
        <v>-3.1179687561603575E-7</v>
      </c>
      <c r="DB8" s="55">
        <f t="shared" si="1"/>
        <v>-4.5321747419298812E-7</v>
      </c>
      <c r="DC8" s="55">
        <f t="shared" si="2"/>
        <v>1.7197172297741351E-6</v>
      </c>
      <c r="DD8" s="55">
        <f t="shared" si="3"/>
        <v>1.4569115236945675E-5</v>
      </c>
      <c r="DE8" s="55">
        <f t="shared" si="3"/>
        <v>1.7255776809437091E-5</v>
      </c>
      <c r="DF8" s="55">
        <f t="shared" si="4"/>
        <v>3.5940291850280538E-6</v>
      </c>
      <c r="DG8" s="55">
        <f t="shared" si="5"/>
        <v>-2.3779902171227177E-7</v>
      </c>
      <c r="DH8" s="55">
        <f t="shared" si="6"/>
        <v>-1.8850745790256943E-6</v>
      </c>
      <c r="DI8" s="55">
        <f t="shared" si="7"/>
        <v>-2.802333234037011E-6</v>
      </c>
      <c r="DJ8" s="55">
        <f t="shared" si="8"/>
        <v>7.749886503946803E-7</v>
      </c>
      <c r="DK8" s="55">
        <f t="shared" si="8"/>
        <v>-1.1172404644109926E-5</v>
      </c>
      <c r="DL8" s="55">
        <f t="shared" si="9"/>
        <v>1.5446875036539847E-7</v>
      </c>
      <c r="DM8" s="55">
        <f t="shared" si="10"/>
        <v>-7.4372389126799768E-8</v>
      </c>
      <c r="DN8" s="55">
        <f t="shared" si="11"/>
        <v>4.7738194946076984E-6</v>
      </c>
      <c r="DO8" s="55">
        <f t="shared" si="12"/>
        <v>2.7726722201972606E-6</v>
      </c>
      <c r="DP8" s="55">
        <f t="shared" si="12"/>
        <v>6.426628277743465E-6</v>
      </c>
      <c r="DQ8" s="55">
        <f t="shared" si="12"/>
        <v>-1.7577588729837144E-6</v>
      </c>
      <c r="DR8" s="55">
        <f t="shared" si="12"/>
        <v>-1.9151887884947378E-6</v>
      </c>
      <c r="DS8" s="55">
        <f t="shared" si="12"/>
        <v>2.2770973532952552E-6</v>
      </c>
      <c r="DT8" s="55">
        <f t="shared" si="13"/>
        <v>3.0324802463770617E-6</v>
      </c>
      <c r="DU8" s="55">
        <f t="shared" si="14"/>
        <v>-2.3651894729764877E-6</v>
      </c>
      <c r="DV8" s="55">
        <f t="shared" si="15"/>
        <v>1.6341345557249897E-6</v>
      </c>
      <c r="DW8" s="55">
        <f t="shared" si="16"/>
        <v>-2.192057415396895E-6</v>
      </c>
      <c r="DX8" s="55">
        <f t="shared" si="17"/>
        <v>1.8965327263298372E-7</v>
      </c>
      <c r="DY8" s="55">
        <f t="shared" si="18"/>
        <v>2.3881791443395658E-6</v>
      </c>
      <c r="DZ8" s="55">
        <f t="shared" si="19"/>
        <v>1.1986796035345134E-6</v>
      </c>
      <c r="EA8" s="55">
        <f t="shared" si="20"/>
        <v>-7.7804992990578976E-6</v>
      </c>
    </row>
    <row r="9" spans="1:131" x14ac:dyDescent="0.3">
      <c r="A9" s="29" t="s">
        <v>7</v>
      </c>
      <c r="B9" s="27">
        <v>714.0527932</v>
      </c>
      <c r="C9" s="27">
        <v>11.59013334</v>
      </c>
      <c r="D9" s="27">
        <v>3.0856558760000001</v>
      </c>
      <c r="E9" s="27">
        <v>66.694396949999998</v>
      </c>
      <c r="F9" s="27">
        <v>56.520685499999999</v>
      </c>
      <c r="G9" s="27">
        <v>3.330344432</v>
      </c>
      <c r="H9" s="27">
        <v>166.6082366</v>
      </c>
      <c r="I9" s="29">
        <v>2.184905863</v>
      </c>
      <c r="J9" s="29">
        <v>1.1009743796</v>
      </c>
      <c r="K9" s="29">
        <v>0.96463080189999995</v>
      </c>
      <c r="L9" s="29">
        <v>0.8794161023</v>
      </c>
      <c r="M9" s="29">
        <v>5.7298390834999999</v>
      </c>
      <c r="N9" s="29">
        <v>0.67830933280000005</v>
      </c>
      <c r="O9" s="8">
        <v>0.27268717240000001</v>
      </c>
      <c r="P9" s="29">
        <v>3.2836394499999998E-2</v>
      </c>
      <c r="Q9" s="29">
        <v>1.5967101099999999E-2</v>
      </c>
      <c r="R9" s="29">
        <v>3.3959879800000002E-2</v>
      </c>
      <c r="S9" s="29">
        <v>1.05539476E-2</v>
      </c>
      <c r="T9" s="29">
        <v>6.7180983499999999E-2</v>
      </c>
      <c r="U9" s="29">
        <v>3.3608693206</v>
      </c>
      <c r="V9" s="29">
        <v>0.67830933280000005</v>
      </c>
      <c r="W9" s="29">
        <v>0.10907486399999999</v>
      </c>
      <c r="X9" s="29">
        <v>9.8849092999999999E-2</v>
      </c>
      <c r="Y9" s="29">
        <v>9.0900129999999999E-4</v>
      </c>
      <c r="Z9" s="29">
        <v>4.0903076699999999E-2</v>
      </c>
      <c r="AA9" s="29">
        <v>0.2184411926</v>
      </c>
      <c r="AB9" s="29">
        <v>0.1363435808</v>
      </c>
      <c r="AC9" s="27"/>
      <c r="AD9" s="40" t="s">
        <v>7</v>
      </c>
      <c r="AE9" s="40">
        <v>4.3136364507999998</v>
      </c>
      <c r="AF9" s="40">
        <v>0.10907178321</v>
      </c>
      <c r="AG9" s="40">
        <v>1.1009487301600001</v>
      </c>
      <c r="AH9" s="40">
        <v>9.8846196245000004E-2</v>
      </c>
      <c r="AI9" s="40">
        <v>2.1848356019900002</v>
      </c>
      <c r="AJ9" s="40">
        <v>2.1848356019900002</v>
      </c>
      <c r="AK9" s="40">
        <v>6.2921671962300003</v>
      </c>
      <c r="AL9" s="40">
        <v>0.96460359762699999</v>
      </c>
      <c r="AM9" s="40">
        <v>0.87938751707999996</v>
      </c>
      <c r="AN9" s="40">
        <v>9.0897579280399998E-4</v>
      </c>
      <c r="AO9" s="40">
        <v>15.389223633</v>
      </c>
      <c r="AP9" s="40">
        <v>714.03161965899994</v>
      </c>
      <c r="AQ9" s="40">
        <v>7.2333037607700001</v>
      </c>
      <c r="AR9" s="40">
        <v>1.9025204342399999</v>
      </c>
      <c r="AS9" s="40">
        <v>2.4110857657899998</v>
      </c>
      <c r="AT9" s="40">
        <v>7.9662981129399998E-2</v>
      </c>
      <c r="AU9" s="40">
        <v>5.7296626759700002</v>
      </c>
      <c r="AV9" s="40">
        <v>5.7296626759700002</v>
      </c>
      <c r="AW9" s="40">
        <v>4.0901921857799999E-2</v>
      </c>
      <c r="AX9" s="40">
        <v>60311.263132100001</v>
      </c>
      <c r="AY9" s="40">
        <v>0</v>
      </c>
      <c r="AZ9" s="40">
        <v>3.4504177455999998</v>
      </c>
      <c r="BA9" s="40">
        <v>0.92897668535400002</v>
      </c>
      <c r="BB9" s="40">
        <v>1.5347862718800001</v>
      </c>
      <c r="BC9" s="40">
        <v>3.3607790996100002</v>
      </c>
      <c r="BD9" s="40">
        <v>0.21843487862399999</v>
      </c>
      <c r="BE9" s="40">
        <v>0.67828620071599999</v>
      </c>
      <c r="BF9" s="40">
        <v>11.5897851877</v>
      </c>
      <c r="BG9" s="40">
        <v>0</v>
      </c>
      <c r="BH9" s="40">
        <v>2.77699900505</v>
      </c>
      <c r="BI9" s="40">
        <v>0.30855713211699998</v>
      </c>
      <c r="BJ9" s="40">
        <v>3.0855561371700002</v>
      </c>
      <c r="BK9" s="40">
        <v>0.92880999986199997</v>
      </c>
      <c r="BL9" s="40">
        <v>8.4562599929900006</v>
      </c>
      <c r="BM9" s="40">
        <v>3.2835508332800002E-2</v>
      </c>
      <c r="BN9" s="40">
        <v>1.59666320493E-2</v>
      </c>
      <c r="BO9" s="40">
        <v>3.3958922544799999E-2</v>
      </c>
      <c r="BP9" s="40">
        <v>1.05535929851E-2</v>
      </c>
      <c r="BQ9" s="40">
        <v>6.7178623797799999E-2</v>
      </c>
      <c r="BR9" s="40">
        <v>2.59987232483E-2</v>
      </c>
      <c r="BS9" s="40">
        <v>50.626771636199997</v>
      </c>
      <c r="BT9" s="40">
        <v>4.0693860072600001E-2</v>
      </c>
      <c r="BU9" s="40">
        <v>0.13508043177500001</v>
      </c>
      <c r="BV9" s="40">
        <v>6.1775280400400003</v>
      </c>
      <c r="BW9" s="40">
        <v>2.51510037534E-2</v>
      </c>
      <c r="BX9" s="40">
        <v>0</v>
      </c>
      <c r="BY9" s="40">
        <v>7.6300748579400002E-2</v>
      </c>
      <c r="BZ9" s="40">
        <v>66.692702714500001</v>
      </c>
      <c r="CA9" s="40">
        <v>56.519293273199999</v>
      </c>
      <c r="CB9" s="40">
        <v>10.1734094413</v>
      </c>
      <c r="CC9" s="40">
        <v>0</v>
      </c>
      <c r="CD9" s="40">
        <v>6.21710104334E-3</v>
      </c>
      <c r="CE9" s="40">
        <v>0.70648758378900001</v>
      </c>
      <c r="CF9" s="40">
        <v>7.6300748579400002E-2</v>
      </c>
      <c r="CG9" s="40">
        <v>19.855128300200001</v>
      </c>
      <c r="CH9" s="40">
        <v>0.19272988331999999</v>
      </c>
      <c r="CI9" s="40">
        <v>0.60475342526599996</v>
      </c>
      <c r="CJ9" s="40">
        <v>28.366891119200002</v>
      </c>
      <c r="CK9" s="40">
        <v>0.62380776825600004</v>
      </c>
      <c r="CL9" s="40">
        <v>5.6518738515300001E-3</v>
      </c>
      <c r="CM9" s="40">
        <v>0.186512613194</v>
      </c>
      <c r="CN9" s="40">
        <v>3.7867817269900003E-2</v>
      </c>
      <c r="CO9" s="40">
        <v>3.3302552330599999</v>
      </c>
      <c r="CP9" s="40">
        <v>2.3342815592299999</v>
      </c>
      <c r="CQ9" s="40">
        <v>0.13633990329599999</v>
      </c>
      <c r="CR9" s="40">
        <v>0</v>
      </c>
      <c r="CS9" s="40">
        <v>3.2211116637299999</v>
      </c>
      <c r="CT9" s="40">
        <v>8.0854200900199995</v>
      </c>
      <c r="CU9" s="40">
        <v>0.67829046900900003</v>
      </c>
      <c r="CV9" s="40">
        <v>43.253538044700001</v>
      </c>
      <c r="CW9" s="40">
        <v>166.60329015600001</v>
      </c>
      <c r="CX9" s="40">
        <v>0.27267806485500001</v>
      </c>
      <c r="CY9" s="40">
        <v>6.3782502517099999</v>
      </c>
      <c r="DA9" s="55">
        <f t="shared" si="0"/>
        <v>-2.9652626810917521E-5</v>
      </c>
      <c r="DB9" s="55">
        <f t="shared" si="1"/>
        <v>-3.0038679434129065E-5</v>
      </c>
      <c r="DC9" s="55">
        <f t="shared" si="2"/>
        <v>-3.2323380833125027E-5</v>
      </c>
      <c r="DD9" s="55">
        <f t="shared" si="3"/>
        <v>-2.5402966028271752E-5</v>
      </c>
      <c r="DE9" s="55">
        <f t="shared" si="3"/>
        <v>-2.4632164095040454E-5</v>
      </c>
      <c r="DF9" s="55">
        <f t="shared" si="4"/>
        <v>-2.6783698149343493E-5</v>
      </c>
      <c r="DG9" s="55">
        <f t="shared" si="5"/>
        <v>-2.9689072406782711E-5</v>
      </c>
      <c r="DH9" s="55">
        <f t="shared" si="6"/>
        <v>-3.2157454098904669E-5</v>
      </c>
      <c r="DI9" s="55">
        <f t="shared" si="7"/>
        <v>-2.3297036221006945E-5</v>
      </c>
      <c r="DJ9" s="55">
        <f t="shared" si="8"/>
        <v>-2.8201746146168617E-5</v>
      </c>
      <c r="DK9" s="55">
        <f t="shared" si="8"/>
        <v>-3.2504772115591948E-5</v>
      </c>
      <c r="DL9" s="55">
        <f t="shared" si="9"/>
        <v>-3.0787519060996741E-5</v>
      </c>
      <c r="DM9" s="55">
        <f t="shared" si="10"/>
        <v>-2.7810012464601213E-5</v>
      </c>
      <c r="DN9" s="55">
        <f t="shared" si="11"/>
        <v>-3.3399242508694458E-5</v>
      </c>
      <c r="DO9" s="55">
        <f t="shared" si="12"/>
        <v>-2.6987347834289723E-5</v>
      </c>
      <c r="DP9" s="55">
        <f t="shared" si="12"/>
        <v>-2.937607127690974E-5</v>
      </c>
      <c r="DQ9" s="55">
        <f t="shared" si="12"/>
        <v>-2.8187826507054884E-5</v>
      </c>
      <c r="DR9" s="55">
        <f t="shared" si="12"/>
        <v>-3.360021419852362E-5</v>
      </c>
      <c r="DS9" s="55">
        <f t="shared" si="12"/>
        <v>-3.5124555745747969E-5</v>
      </c>
      <c r="DT9" s="55">
        <f t="shared" si="13"/>
        <v>-2.6844539728688957E-5</v>
      </c>
      <c r="DU9" s="55">
        <f t="shared" si="14"/>
        <v>-3.4102558938086224E-5</v>
      </c>
      <c r="DV9" s="55">
        <f t="shared" si="15"/>
        <v>-2.824472923476211E-5</v>
      </c>
      <c r="DW9" s="55">
        <f t="shared" si="16"/>
        <v>-2.9304821238929426E-5</v>
      </c>
      <c r="DX9" s="55">
        <f t="shared" si="17"/>
        <v>-2.8060681541382635E-5</v>
      </c>
      <c r="DY9" s="55">
        <f t="shared" si="18"/>
        <v>-2.823362673841232E-5</v>
      </c>
      <c r="DZ9" s="55">
        <f t="shared" si="19"/>
        <v>-2.8904694782420005E-5</v>
      </c>
      <c r="EA9" s="55">
        <f t="shared" si="20"/>
        <v>-2.6972329598782798E-5</v>
      </c>
    </row>
    <row r="10" spans="1:131" x14ac:dyDescent="0.3">
      <c r="A10" s="29" t="s">
        <v>8</v>
      </c>
      <c r="O10" s="8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7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DA10" s="55">
        <f t="shared" si="0"/>
        <v>0</v>
      </c>
      <c r="DB10" s="55">
        <f t="shared" si="1"/>
        <v>0</v>
      </c>
      <c r="DC10" s="55">
        <f t="shared" si="2"/>
        <v>0</v>
      </c>
      <c r="DD10" s="55">
        <f t="shared" si="3"/>
        <v>0</v>
      </c>
      <c r="DE10" s="55">
        <f t="shared" si="3"/>
        <v>0</v>
      </c>
      <c r="DF10" s="55">
        <f t="shared" si="4"/>
        <v>0</v>
      </c>
      <c r="DG10" s="55">
        <f t="shared" si="5"/>
        <v>0</v>
      </c>
      <c r="DH10" s="55">
        <f t="shared" si="6"/>
        <v>0</v>
      </c>
      <c r="DI10" s="55">
        <f t="shared" si="7"/>
        <v>0</v>
      </c>
      <c r="DJ10" s="55">
        <f t="shared" si="8"/>
        <v>0</v>
      </c>
      <c r="DK10" s="55">
        <f t="shared" si="8"/>
        <v>0</v>
      </c>
      <c r="DL10" s="55">
        <f t="shared" si="9"/>
        <v>0</v>
      </c>
      <c r="DM10" s="55">
        <f t="shared" si="10"/>
        <v>0</v>
      </c>
      <c r="DN10" s="55">
        <f t="shared" si="11"/>
        <v>0</v>
      </c>
      <c r="DO10" s="55">
        <f t="shared" si="12"/>
        <v>0</v>
      </c>
      <c r="DP10" s="55">
        <f t="shared" si="12"/>
        <v>0</v>
      </c>
      <c r="DQ10" s="55">
        <f t="shared" si="12"/>
        <v>0</v>
      </c>
      <c r="DR10" s="55">
        <f t="shared" si="12"/>
        <v>0</v>
      </c>
      <c r="DS10" s="55">
        <f t="shared" si="12"/>
        <v>0</v>
      </c>
      <c r="DT10" s="55">
        <f t="shared" si="13"/>
        <v>0</v>
      </c>
      <c r="DU10" s="55">
        <f t="shared" si="14"/>
        <v>0</v>
      </c>
      <c r="DV10" s="55">
        <f t="shared" si="15"/>
        <v>0</v>
      </c>
      <c r="DW10" s="55">
        <f t="shared" si="16"/>
        <v>0</v>
      </c>
      <c r="DX10" s="55">
        <f t="shared" si="17"/>
        <v>0</v>
      </c>
      <c r="DY10" s="55">
        <f t="shared" si="18"/>
        <v>0</v>
      </c>
      <c r="DZ10" s="55">
        <f t="shared" si="19"/>
        <v>0</v>
      </c>
      <c r="EA10" s="55">
        <f t="shared" si="20"/>
        <v>0</v>
      </c>
    </row>
    <row r="11" spans="1:131" x14ac:dyDescent="0.3">
      <c r="A11" s="29" t="s">
        <v>9</v>
      </c>
      <c r="B11" s="27">
        <v>394745.77477000002</v>
      </c>
      <c r="C11" s="27">
        <v>6407.3076369</v>
      </c>
      <c r="D11" s="27">
        <v>1705.8233740999999</v>
      </c>
      <c r="E11" s="27">
        <v>36870.291502</v>
      </c>
      <c r="F11" s="27">
        <v>31246.010245000001</v>
      </c>
      <c r="G11" s="27">
        <v>1841.0882743</v>
      </c>
      <c r="H11" s="27">
        <v>92105.092021000004</v>
      </c>
      <c r="I11" s="29">
        <v>1244.1538473000001</v>
      </c>
      <c r="J11" s="29">
        <v>604.69750193000004</v>
      </c>
      <c r="K11" s="29">
        <v>564.47740726999996</v>
      </c>
      <c r="L11" s="29">
        <v>463.92349129000002</v>
      </c>
      <c r="M11" s="29">
        <v>3201.1584257</v>
      </c>
      <c r="N11" s="29">
        <v>379.68722751000001</v>
      </c>
      <c r="O11" s="8">
        <v>148.35162188999999</v>
      </c>
      <c r="P11" s="29">
        <v>18.147146628000002</v>
      </c>
      <c r="Q11" s="29">
        <v>8.8242734620000007</v>
      </c>
      <c r="R11" s="29">
        <v>18.768044388</v>
      </c>
      <c r="S11" s="29">
        <v>5.8326754548000004</v>
      </c>
      <c r="T11" s="29">
        <v>37.127801464999997</v>
      </c>
      <c r="U11" s="29">
        <v>1894.8765029000001</v>
      </c>
      <c r="V11" s="29">
        <v>384.03450039000001</v>
      </c>
      <c r="W11" s="29">
        <v>91.768951760999997</v>
      </c>
      <c r="X11" s="29">
        <v>55.921726014999997</v>
      </c>
      <c r="Y11" s="29">
        <v>0.50236269099999997</v>
      </c>
      <c r="Z11" s="29">
        <v>24.367632857</v>
      </c>
      <c r="AA11" s="29">
        <v>120.72227082000001</v>
      </c>
      <c r="AB11" s="29">
        <v>77.583131657999999</v>
      </c>
      <c r="AC11" s="27"/>
      <c r="AD11" s="40" t="s">
        <v>9</v>
      </c>
      <c r="AE11" s="40">
        <v>2293.0576733799999</v>
      </c>
      <c r="AF11" s="40">
        <v>91.765854940500006</v>
      </c>
      <c r="AG11" s="40">
        <v>604.66608956599998</v>
      </c>
      <c r="AH11" s="40">
        <v>55.918931985999997</v>
      </c>
      <c r="AI11" s="40">
        <v>1244.0916611499999</v>
      </c>
      <c r="AJ11" s="40">
        <v>1244.0916611499999</v>
      </c>
      <c r="AK11" s="40">
        <v>3478.2640450899999</v>
      </c>
      <c r="AL11" s="40">
        <v>564.45007664900004</v>
      </c>
      <c r="AM11" s="40">
        <v>463.89854828699998</v>
      </c>
      <c r="AN11" s="40">
        <v>0.50233679103899997</v>
      </c>
      <c r="AO11" s="40">
        <v>8498.6795609399996</v>
      </c>
      <c r="AP11" s="40">
        <v>394725.45281799999</v>
      </c>
      <c r="AQ11" s="40">
        <v>3951.5874754500001</v>
      </c>
      <c r="AR11" s="40">
        <v>1080.22366023</v>
      </c>
      <c r="AS11" s="40">
        <v>1286.3627381599999</v>
      </c>
      <c r="AT11" s="40">
        <v>45.4629829171</v>
      </c>
      <c r="AU11" s="40">
        <v>3200.9956848299998</v>
      </c>
      <c r="AV11" s="40">
        <v>3200.9956848299998</v>
      </c>
      <c r="AW11" s="40">
        <v>24.366488476400001</v>
      </c>
      <c r="AX11" s="40">
        <v>66240614.548</v>
      </c>
      <c r="AY11" s="40">
        <v>0</v>
      </c>
      <c r="AZ11" s="40">
        <v>1841.29124884</v>
      </c>
      <c r="BA11" s="40">
        <v>492.95091421000001</v>
      </c>
      <c r="BB11" s="40">
        <v>845.02257698100004</v>
      </c>
      <c r="BC11" s="40">
        <v>1894.7867135199999</v>
      </c>
      <c r="BD11" s="40">
        <v>120.716038602</v>
      </c>
      <c r="BE11" s="40">
        <v>384.01524792499998</v>
      </c>
      <c r="BF11" s="40">
        <v>6406.97773151</v>
      </c>
      <c r="BG11" s="40">
        <v>0</v>
      </c>
      <c r="BH11" s="40">
        <v>1535.1619403499999</v>
      </c>
      <c r="BI11" s="40">
        <v>170.57355687399999</v>
      </c>
      <c r="BJ11" s="40">
        <v>1705.73549723</v>
      </c>
      <c r="BK11" s="40">
        <v>511.71212906300002</v>
      </c>
      <c r="BL11" s="40">
        <v>4643.1980081600004</v>
      </c>
      <c r="BM11" s="40">
        <v>18.1462007238</v>
      </c>
      <c r="BN11" s="40">
        <v>8.8238170580599995</v>
      </c>
      <c r="BO11" s="40">
        <v>18.767086279499999</v>
      </c>
      <c r="BP11" s="40">
        <v>5.8323742890499997</v>
      </c>
      <c r="BQ11" s="40">
        <v>37.1258847645</v>
      </c>
      <c r="BR11" s="40">
        <v>14.659900887699999</v>
      </c>
      <c r="BS11" s="40">
        <v>27990.823051899999</v>
      </c>
      <c r="BT11" s="40">
        <v>28.6118480996</v>
      </c>
      <c r="BU11" s="40">
        <v>150.89843287400001</v>
      </c>
      <c r="BV11" s="40">
        <v>3386.9480481199998</v>
      </c>
      <c r="BW11" s="40">
        <v>13.8823202948</v>
      </c>
      <c r="BX11" s="40">
        <v>0</v>
      </c>
      <c r="BY11" s="40">
        <v>96.848628167599998</v>
      </c>
      <c r="BZ11" s="40">
        <v>36868.633124</v>
      </c>
      <c r="CA11" s="40">
        <v>31244.641330099999</v>
      </c>
      <c r="CB11" s="40">
        <v>5623.9917938999997</v>
      </c>
      <c r="CC11" s="40">
        <v>0.61197720674400002</v>
      </c>
      <c r="CD11" s="40">
        <v>3.25368026673</v>
      </c>
      <c r="CE11" s="40">
        <v>392.89379838299999</v>
      </c>
      <c r="CF11" s="40">
        <v>50.723268307600001</v>
      </c>
      <c r="CG11" s="40">
        <v>10921.3922016</v>
      </c>
      <c r="CH11" s="40">
        <v>117.031807395</v>
      </c>
      <c r="CI11" s="40">
        <v>316.039586181</v>
      </c>
      <c r="CJ11" s="40">
        <v>15603.4117972</v>
      </c>
      <c r="CK11" s="40">
        <v>358.87963331999998</v>
      </c>
      <c r="CL11" s="40">
        <v>6.4737492592599999</v>
      </c>
      <c r="CM11" s="40">
        <v>121.23197595000001</v>
      </c>
      <c r="CN11" s="40">
        <v>19.728309970800002</v>
      </c>
      <c r="CO11" s="40">
        <v>1840.9933343499999</v>
      </c>
      <c r="CP11" s="40">
        <v>1276.7658401399999</v>
      </c>
      <c r="CQ11" s="40">
        <v>77.5792747128</v>
      </c>
      <c r="CR11" s="40">
        <v>0</v>
      </c>
      <c r="CS11" s="40">
        <v>1980.86372463</v>
      </c>
      <c r="CT11" s="40">
        <v>4457.1405526799999</v>
      </c>
      <c r="CU11" s="40">
        <v>379.66804403100002</v>
      </c>
      <c r="CV11" s="40">
        <v>24026.094647099999</v>
      </c>
      <c r="CW11" s="40">
        <v>92100.351772499998</v>
      </c>
      <c r="CX11" s="40">
        <v>148.34378549900001</v>
      </c>
      <c r="CY11" s="40">
        <v>3502.7268621600001</v>
      </c>
      <c r="DA11" s="55">
        <f t="shared" si="0"/>
        <v>-5.1481113412469524E-5</v>
      </c>
      <c r="DB11" s="55">
        <f t="shared" si="1"/>
        <v>-5.1488926191100979E-5</v>
      </c>
      <c r="DC11" s="55">
        <f t="shared" si="2"/>
        <v>-5.1515808338779339E-5</v>
      </c>
      <c r="DD11" s="55">
        <f t="shared" si="3"/>
        <v>-4.4978705956532153E-5</v>
      </c>
      <c r="DE11" s="55">
        <f t="shared" si="3"/>
        <v>-4.3810870228496986E-5</v>
      </c>
      <c r="DF11" s="55">
        <f t="shared" si="4"/>
        <v>-5.1567299257349589E-5</v>
      </c>
      <c r="DG11" s="55">
        <f t="shared" si="5"/>
        <v>-5.1465650769068363E-5</v>
      </c>
      <c r="DH11" s="55">
        <f t="shared" si="6"/>
        <v>-4.9982685127783198E-5</v>
      </c>
      <c r="DI11" s="55">
        <f t="shared" si="7"/>
        <v>-5.1947236262434485E-5</v>
      </c>
      <c r="DJ11" s="55">
        <f t="shared" si="8"/>
        <v>-4.8417564012170248E-5</v>
      </c>
      <c r="DK11" s="55">
        <f t="shared" si="8"/>
        <v>-5.3765337320331245E-5</v>
      </c>
      <c r="DL11" s="55">
        <f t="shared" si="9"/>
        <v>-5.0838118067999174E-5</v>
      </c>
      <c r="DM11" s="55">
        <f t="shared" si="10"/>
        <v>-5.0524425395601109E-5</v>
      </c>
      <c r="DN11" s="55">
        <f t="shared" si="11"/>
        <v>-5.2823089496077221E-5</v>
      </c>
      <c r="DO11" s="55">
        <f t="shared" si="12"/>
        <v>-5.2124128348765262E-5</v>
      </c>
      <c r="DP11" s="55">
        <f t="shared" si="12"/>
        <v>-5.1721418422338283E-5</v>
      </c>
      <c r="DQ11" s="55">
        <f t="shared" si="12"/>
        <v>-5.1049991154825699E-5</v>
      </c>
      <c r="DR11" s="55">
        <f t="shared" si="12"/>
        <v>-5.1634237552661353E-5</v>
      </c>
      <c r="DS11" s="55">
        <f t="shared" si="12"/>
        <v>-5.1624400701560588E-5</v>
      </c>
      <c r="DT11" s="55">
        <f t="shared" si="13"/>
        <v>-4.7385346677087598E-5</v>
      </c>
      <c r="DU11" s="55">
        <f t="shared" si="14"/>
        <v>-5.013212349533905E-5</v>
      </c>
      <c r="DV11" s="55">
        <f t="shared" si="15"/>
        <v>-3.3745841491750748E-5</v>
      </c>
      <c r="DW11" s="55">
        <f t="shared" si="16"/>
        <v>-4.9963211064889452E-5</v>
      </c>
      <c r="DX11" s="55">
        <f t="shared" si="17"/>
        <v>-5.1556298793689076E-5</v>
      </c>
      <c r="DY11" s="55">
        <f t="shared" si="18"/>
        <v>-4.6963141915149483E-5</v>
      </c>
      <c r="DZ11" s="55">
        <f t="shared" si="19"/>
        <v>-5.1624426526075349E-5</v>
      </c>
      <c r="EA11" s="55">
        <f t="shared" si="20"/>
        <v>-4.9713708606158183E-5</v>
      </c>
    </row>
    <row r="12" spans="1:131" x14ac:dyDescent="0.3">
      <c r="A12" s="29" t="s">
        <v>10</v>
      </c>
      <c r="B12" s="27">
        <v>71189.366028000004</v>
      </c>
      <c r="C12" s="27">
        <v>409.34779199000002</v>
      </c>
      <c r="D12" s="27">
        <v>1021.7590205</v>
      </c>
      <c r="E12" s="27">
        <v>7727.5298507999996</v>
      </c>
      <c r="F12" s="27">
        <v>6938.9405264999996</v>
      </c>
      <c r="G12" s="27">
        <v>533.36837467999999</v>
      </c>
      <c r="H12" s="27">
        <v>3937.033167</v>
      </c>
      <c r="I12" s="29">
        <v>229.77791506</v>
      </c>
      <c r="J12" s="29">
        <v>146.05337913</v>
      </c>
      <c r="K12" s="29">
        <v>328.72390435</v>
      </c>
      <c r="L12" s="29">
        <v>118.98965176999999</v>
      </c>
      <c r="M12" s="29">
        <v>898.14184734000003</v>
      </c>
      <c r="N12" s="29">
        <v>167.03254311000001</v>
      </c>
      <c r="O12" s="8">
        <v>66.969741280999997</v>
      </c>
      <c r="P12" s="29">
        <v>5.9229301782999997</v>
      </c>
      <c r="Q12" s="29">
        <v>2.8800984026999998</v>
      </c>
      <c r="R12" s="29">
        <v>6.1255821997000002</v>
      </c>
      <c r="S12" s="29">
        <v>1.9036897127000001</v>
      </c>
      <c r="T12" s="29">
        <v>12.117904975</v>
      </c>
      <c r="U12" s="29">
        <v>1055.9713197000001</v>
      </c>
      <c r="V12" s="29">
        <v>222.19888753999999</v>
      </c>
      <c r="W12" s="29">
        <v>149.94933241999999</v>
      </c>
      <c r="X12" s="29">
        <v>32.039579265</v>
      </c>
      <c r="Y12" s="29">
        <v>0.1669574831</v>
      </c>
      <c r="Z12" s="29">
        <v>7.1334673227999996</v>
      </c>
      <c r="AA12" s="29">
        <v>40.121385001999997</v>
      </c>
      <c r="AB12" s="29">
        <v>47.322170507999999</v>
      </c>
      <c r="AC12" s="27"/>
      <c r="AD12" s="40" t="s">
        <v>10</v>
      </c>
      <c r="AE12" s="40">
        <v>100.553360669</v>
      </c>
      <c r="AF12" s="40">
        <v>149.9178612</v>
      </c>
      <c r="AG12" s="40">
        <v>146.03448638699999</v>
      </c>
      <c r="AH12" s="40">
        <v>32.0327478273</v>
      </c>
      <c r="AI12" s="40">
        <v>229.758305748</v>
      </c>
      <c r="AJ12" s="40">
        <v>229.758305748</v>
      </c>
      <c r="AK12" s="40">
        <v>148.667455088</v>
      </c>
      <c r="AL12" s="40">
        <v>328.67123310800002</v>
      </c>
      <c r="AM12" s="40">
        <v>118.97092721</v>
      </c>
      <c r="AN12" s="40">
        <v>0.16693245973900001</v>
      </c>
      <c r="AO12" s="40">
        <v>363.482414167</v>
      </c>
      <c r="AP12" s="40">
        <v>71180.199506000004</v>
      </c>
      <c r="AQ12" s="40">
        <v>170.20315570099999</v>
      </c>
      <c r="AR12" s="40">
        <v>45.377703514700002</v>
      </c>
      <c r="AS12" s="40">
        <v>56.273643867799997</v>
      </c>
      <c r="AT12" s="40">
        <v>1.9035236558599999</v>
      </c>
      <c r="AU12" s="40">
        <v>898.02127256899996</v>
      </c>
      <c r="AV12" s="40">
        <v>898.02127256899996</v>
      </c>
      <c r="AW12" s="40">
        <v>7.1326835936100004</v>
      </c>
      <c r="AX12" s="40">
        <v>28446054.7742</v>
      </c>
      <c r="AY12" s="40">
        <v>0</v>
      </c>
      <c r="AZ12" s="40">
        <v>80.537504376800001</v>
      </c>
      <c r="BA12" s="40">
        <v>21.641909008599999</v>
      </c>
      <c r="BB12" s="40">
        <v>36.212265148599997</v>
      </c>
      <c r="BC12" s="40">
        <v>1055.7503647599999</v>
      </c>
      <c r="BD12" s="40">
        <v>40.115393315299997</v>
      </c>
      <c r="BE12" s="40">
        <v>222.151660639</v>
      </c>
      <c r="BF12" s="40">
        <v>409.284643254</v>
      </c>
      <c r="BG12" s="40">
        <v>0</v>
      </c>
      <c r="BH12" s="40">
        <v>919.45535187799999</v>
      </c>
      <c r="BI12" s="40">
        <v>102.161692038</v>
      </c>
      <c r="BJ12" s="40">
        <v>1021.61704392</v>
      </c>
      <c r="BK12" s="40">
        <v>21.919569448800001</v>
      </c>
      <c r="BL12" s="40">
        <v>199.33108043799999</v>
      </c>
      <c r="BM12" s="40">
        <v>5.9220711463300004</v>
      </c>
      <c r="BN12" s="40">
        <v>2.8796764802400001</v>
      </c>
      <c r="BO12" s="40">
        <v>6.1246897274199998</v>
      </c>
      <c r="BP12" s="40">
        <v>1.90341287932</v>
      </c>
      <c r="BQ12" s="40">
        <v>12.116166957900001</v>
      </c>
      <c r="BR12" s="40">
        <v>3.2087056186899998</v>
      </c>
      <c r="BS12" s="40">
        <v>1196.2496023000001</v>
      </c>
      <c r="BT12" s="40">
        <v>5.3624988408099998</v>
      </c>
      <c r="BU12" s="40">
        <v>21.158075134800001</v>
      </c>
      <c r="BV12" s="40">
        <v>756.63058079300004</v>
      </c>
      <c r="BW12" s="40">
        <v>3.0860919883500002</v>
      </c>
      <c r="BX12" s="40">
        <v>0</v>
      </c>
      <c r="BY12" s="40">
        <v>12.648450112800001</v>
      </c>
      <c r="BZ12" s="40">
        <v>7726.4611367500002</v>
      </c>
      <c r="CA12" s="40">
        <v>6937.96790091</v>
      </c>
      <c r="CB12" s="40">
        <v>788.49323583800003</v>
      </c>
      <c r="CC12" s="40">
        <v>3.6742506848399997E-2</v>
      </c>
      <c r="CD12" s="40">
        <v>0.75217310597300002</v>
      </c>
      <c r="CE12" s="40">
        <v>86.864517810799995</v>
      </c>
      <c r="CF12" s="40">
        <v>9.8791350029</v>
      </c>
      <c r="CG12" s="40">
        <v>2434.0060372900002</v>
      </c>
      <c r="CH12" s="40">
        <v>24.288045542599999</v>
      </c>
      <c r="CI12" s="40">
        <v>73.138591977999994</v>
      </c>
      <c r="CJ12" s="40">
        <v>3477.45393827</v>
      </c>
      <c r="CK12" s="40">
        <v>14.9487062008</v>
      </c>
      <c r="CL12" s="40">
        <v>0.89488158762000003</v>
      </c>
      <c r="CM12" s="40">
        <v>23.983396198099999</v>
      </c>
      <c r="CN12" s="40">
        <v>4.5760391288499997</v>
      </c>
      <c r="CO12" s="40">
        <v>533.28562163799995</v>
      </c>
      <c r="CP12" s="40">
        <v>54.949733499499999</v>
      </c>
      <c r="CQ12" s="40">
        <v>47.312068076499997</v>
      </c>
      <c r="CR12" s="40">
        <v>0</v>
      </c>
      <c r="CS12" s="40">
        <v>79.097495105299998</v>
      </c>
      <c r="CT12" s="40">
        <v>190.85208878500001</v>
      </c>
      <c r="CU12" s="40">
        <v>167.00606324200001</v>
      </c>
      <c r="CV12" s="40">
        <v>1023.69917115</v>
      </c>
      <c r="CW12" s="40">
        <v>3936.4522765900001</v>
      </c>
      <c r="CX12" s="40">
        <v>66.958494961</v>
      </c>
      <c r="CY12" s="40">
        <v>150.35568164899999</v>
      </c>
      <c r="DA12" s="55">
        <f t="shared" si="0"/>
        <v>-1.2876251765459157E-4</v>
      </c>
      <c r="DB12" s="55">
        <f t="shared" si="1"/>
        <v>-1.5426670727360155E-4</v>
      </c>
      <c r="DC12" s="55">
        <f t="shared" si="2"/>
        <v>-1.3895309671993741E-4</v>
      </c>
      <c r="DD12" s="55">
        <f t="shared" si="3"/>
        <v>-1.3829956928459249E-4</v>
      </c>
      <c r="DE12" s="55">
        <f t="shared" si="3"/>
        <v>-1.4016917803014292E-4</v>
      </c>
      <c r="DF12" s="55">
        <f t="shared" si="4"/>
        <v>-1.5515175988768421E-4</v>
      </c>
      <c r="DG12" s="55">
        <f t="shared" si="5"/>
        <v>-1.4754521624784121E-4</v>
      </c>
      <c r="DH12" s="55">
        <f t="shared" si="6"/>
        <v>-8.5340281701483923E-5</v>
      </c>
      <c r="DI12" s="55">
        <f t="shared" si="7"/>
        <v>-1.2935505575117882E-4</v>
      </c>
      <c r="DJ12" s="55">
        <f t="shared" si="8"/>
        <v>-1.6022942445917675E-4</v>
      </c>
      <c r="DK12" s="55">
        <f t="shared" si="8"/>
        <v>-1.5736292796443278E-4</v>
      </c>
      <c r="DL12" s="55">
        <f t="shared" si="9"/>
        <v>-1.3424914044164382E-4</v>
      </c>
      <c r="DM12" s="55">
        <f t="shared" si="10"/>
        <v>-1.5853119102998478E-4</v>
      </c>
      <c r="DN12" s="55">
        <f t="shared" si="11"/>
        <v>-1.679313639992905E-4</v>
      </c>
      <c r="DO12" s="55">
        <f t="shared" si="12"/>
        <v>-1.4503496481294283E-4</v>
      </c>
      <c r="DP12" s="55">
        <f t="shared" si="12"/>
        <v>-1.4649584875439854E-4</v>
      </c>
      <c r="DQ12" s="55">
        <f t="shared" si="12"/>
        <v>-1.456959111648265E-4</v>
      </c>
      <c r="DR12" s="55">
        <f t="shared" si="12"/>
        <v>-1.4541938119076714E-4</v>
      </c>
      <c r="DS12" s="55">
        <f t="shared" si="12"/>
        <v>-1.4342554291231447E-4</v>
      </c>
      <c r="DT12" s="55">
        <f t="shared" si="13"/>
        <v>-2.0924331549360291E-4</v>
      </c>
      <c r="DU12" s="55">
        <f t="shared" si="14"/>
        <v>-2.1254337284423166E-4</v>
      </c>
      <c r="DV12" s="55">
        <f t="shared" si="15"/>
        <v>-2.0987902708254042E-4</v>
      </c>
      <c r="DW12" s="55">
        <f t="shared" si="16"/>
        <v>-2.1321870813276796E-4</v>
      </c>
      <c r="DX12" s="55">
        <f t="shared" si="17"/>
        <v>-1.4987864296567613E-4</v>
      </c>
      <c r="DY12" s="55">
        <f t="shared" si="18"/>
        <v>-1.098665143519047E-4</v>
      </c>
      <c r="DZ12" s="55">
        <f t="shared" si="19"/>
        <v>-1.493389796912832E-4</v>
      </c>
      <c r="EA12" s="55">
        <f t="shared" si="20"/>
        <v>-2.1348199779411912E-4</v>
      </c>
    </row>
    <row r="13" spans="1:131" x14ac:dyDescent="0.3">
      <c r="A13" s="29" t="s">
        <v>12</v>
      </c>
      <c r="B13" s="27">
        <v>463766.14594000002</v>
      </c>
      <c r="C13" s="27">
        <v>7527.6096573000004</v>
      </c>
      <c r="D13" s="27">
        <v>2004.0852004999999</v>
      </c>
      <c r="E13" s="27">
        <v>43316.973626999999</v>
      </c>
      <c r="F13" s="27">
        <v>36709.298875</v>
      </c>
      <c r="G13" s="27">
        <v>2163.0001711</v>
      </c>
      <c r="H13" s="27">
        <v>108209.45061</v>
      </c>
      <c r="I13" s="29">
        <v>2478.0115697000001</v>
      </c>
      <c r="J13" s="29">
        <v>757.35473724999997</v>
      </c>
      <c r="K13" s="29">
        <v>664.34627932000001</v>
      </c>
      <c r="L13" s="29">
        <v>400.82224363</v>
      </c>
      <c r="M13" s="29">
        <v>4949.3797118000002</v>
      </c>
      <c r="N13" s="29">
        <v>507.11765845999997</v>
      </c>
      <c r="O13" s="8">
        <v>318.88621253999997</v>
      </c>
      <c r="P13" s="29">
        <v>21.333102011000001</v>
      </c>
      <c r="Q13" s="29">
        <v>10.373483481999999</v>
      </c>
      <c r="R13" s="29">
        <v>22.063006005999998</v>
      </c>
      <c r="S13" s="29">
        <v>6.8566735554999996</v>
      </c>
      <c r="T13" s="29">
        <v>43.646044855</v>
      </c>
      <c r="U13" s="29">
        <v>5569.4361955000004</v>
      </c>
      <c r="V13" s="29">
        <v>719.70845730999997</v>
      </c>
      <c r="W13" s="29">
        <v>476.11481839999999</v>
      </c>
      <c r="X13" s="29">
        <v>104.08091664</v>
      </c>
      <c r="Y13" s="29">
        <v>0.59055864629999999</v>
      </c>
      <c r="Z13" s="29">
        <v>70.863600770000005</v>
      </c>
      <c r="AA13" s="29">
        <v>141.91655241000001</v>
      </c>
      <c r="AB13" s="29">
        <v>152.79963813000001</v>
      </c>
      <c r="AC13" s="27"/>
      <c r="AD13" s="40" t="s">
        <v>12</v>
      </c>
      <c r="AE13" s="40">
        <v>1440.40622317</v>
      </c>
      <c r="AF13" s="40">
        <v>476.52175622200002</v>
      </c>
      <c r="AG13" s="40">
        <v>758.00198723799997</v>
      </c>
      <c r="AH13" s="40">
        <v>104.169866533</v>
      </c>
      <c r="AI13" s="40">
        <v>2480.1292476600001</v>
      </c>
      <c r="AJ13" s="40">
        <v>2480.1292476600001</v>
      </c>
      <c r="AK13" s="40">
        <v>4330.5039471500004</v>
      </c>
      <c r="AL13" s="40">
        <v>664.91407953500004</v>
      </c>
      <c r="AM13" s="40">
        <v>401.16469308699999</v>
      </c>
      <c r="AN13" s="40">
        <v>0.59106277005300001</v>
      </c>
      <c r="AO13" s="40">
        <v>13134.551704699999</v>
      </c>
      <c r="AP13" s="40">
        <v>464162.44705100002</v>
      </c>
      <c r="AQ13" s="40">
        <v>3428.5179554900001</v>
      </c>
      <c r="AR13" s="40">
        <v>1884.0780142799999</v>
      </c>
      <c r="AS13" s="40">
        <v>731.29959181000004</v>
      </c>
      <c r="AT13" s="40">
        <v>598.25577521399998</v>
      </c>
      <c r="AU13" s="40">
        <v>4953.6099374799996</v>
      </c>
      <c r="AV13" s="40">
        <v>4953.6099374799996</v>
      </c>
      <c r="AW13" s="40">
        <v>70.924156770899998</v>
      </c>
      <c r="AX13" s="40">
        <v>15773458.912599999</v>
      </c>
      <c r="AY13" s="40">
        <v>0</v>
      </c>
      <c r="AZ13" s="40">
        <v>1370.4661927</v>
      </c>
      <c r="BA13" s="40">
        <v>240.87615063999999</v>
      </c>
      <c r="BB13" s="40">
        <v>1189.1533980199999</v>
      </c>
      <c r="BC13" s="40">
        <v>5574.2134930100001</v>
      </c>
      <c r="BD13" s="40">
        <v>142.037810699</v>
      </c>
      <c r="BE13" s="40">
        <v>720.32354012600001</v>
      </c>
      <c r="BF13" s="40">
        <v>7534.0430136799996</v>
      </c>
      <c r="BG13" s="40">
        <v>0</v>
      </c>
      <c r="BH13" s="40">
        <v>1805.21786092</v>
      </c>
      <c r="BI13" s="40">
        <v>200.579728424</v>
      </c>
      <c r="BJ13" s="40">
        <v>2005.7975893400001</v>
      </c>
      <c r="BK13" s="40">
        <v>574.75454036300005</v>
      </c>
      <c r="BL13" s="40">
        <v>5555.4677165800003</v>
      </c>
      <c r="BM13" s="40">
        <v>21.351383219700001</v>
      </c>
      <c r="BN13" s="40">
        <v>10.382344974900001</v>
      </c>
      <c r="BO13" s="40">
        <v>22.081862501500002</v>
      </c>
      <c r="BP13" s="40">
        <v>6.8625180742399996</v>
      </c>
      <c r="BQ13" s="40">
        <v>43.683364046500003</v>
      </c>
      <c r="BR13" s="40">
        <v>20.3205734513</v>
      </c>
      <c r="BS13" s="40">
        <v>35691.4721555</v>
      </c>
      <c r="BT13" s="40">
        <v>99.209435875300002</v>
      </c>
      <c r="BU13" s="40">
        <v>994.59568520400001</v>
      </c>
      <c r="BV13" s="40">
        <v>3681.8838460699999</v>
      </c>
      <c r="BW13" s="40">
        <v>16.094558190099999</v>
      </c>
      <c r="BX13" s="40">
        <v>0</v>
      </c>
      <c r="BY13" s="40">
        <v>699.95364069100003</v>
      </c>
      <c r="BZ13" s="40">
        <v>43355.160111500001</v>
      </c>
      <c r="CA13" s="40">
        <v>36741.838383800001</v>
      </c>
      <c r="CB13" s="40">
        <v>6613.3217276699997</v>
      </c>
      <c r="CC13" s="40">
        <v>7.2802532090199996</v>
      </c>
      <c r="CD13" s="40">
        <v>1.8620355505199999</v>
      </c>
      <c r="CE13" s="40">
        <v>487.08100856800002</v>
      </c>
      <c r="CF13" s="40">
        <v>151.23361504299999</v>
      </c>
      <c r="CG13" s="40">
        <v>12255.484664199999</v>
      </c>
      <c r="CH13" s="40">
        <v>250.05853046799999</v>
      </c>
      <c r="CI13" s="40">
        <v>175.71458195100001</v>
      </c>
      <c r="CJ13" s="40">
        <v>17510.402029600002</v>
      </c>
      <c r="CK13" s="40">
        <v>825.831267862</v>
      </c>
      <c r="CL13" s="40">
        <v>43.5183751593</v>
      </c>
      <c r="CM13" s="40">
        <v>336.86954354300002</v>
      </c>
      <c r="CN13" s="40">
        <v>10.276007007600001</v>
      </c>
      <c r="CO13" s="40">
        <v>2164.8486916799998</v>
      </c>
      <c r="CP13" s="40">
        <v>1355.88194903</v>
      </c>
      <c r="CQ13" s="40">
        <v>152.930243467</v>
      </c>
      <c r="CR13" s="40">
        <v>0</v>
      </c>
      <c r="CS13" s="40">
        <v>1623.7165961999999</v>
      </c>
      <c r="CT13" s="40">
        <v>5163.1630095500004</v>
      </c>
      <c r="CU13" s="40">
        <v>507.55106375299999</v>
      </c>
      <c r="CV13" s="40">
        <v>30211.178185000001</v>
      </c>
      <c r="CW13" s="40">
        <v>108301.925542</v>
      </c>
      <c r="CX13" s="40">
        <v>319.15873255700001</v>
      </c>
      <c r="CY13" s="40">
        <v>4191.3028632300002</v>
      </c>
      <c r="DA13" s="55">
        <f t="shared" si="0"/>
        <v>8.5452790047180292E-4</v>
      </c>
      <c r="DB13" s="55">
        <f t="shared" si="1"/>
        <v>8.5463469452887132E-4</v>
      </c>
      <c r="DC13" s="55">
        <f t="shared" si="2"/>
        <v>8.5444912200983579E-4</v>
      </c>
      <c r="DD13" s="55">
        <f t="shared" si="3"/>
        <v>8.8155938198322616E-4</v>
      </c>
      <c r="DE13" s="55">
        <f t="shared" si="3"/>
        <v>8.864105225981513E-4</v>
      </c>
      <c r="DF13" s="55">
        <f t="shared" si="4"/>
        <v>8.5460953942491607E-4</v>
      </c>
      <c r="DG13" s="55">
        <f t="shared" si="5"/>
        <v>8.5459201094448061E-4</v>
      </c>
      <c r="DH13" s="55">
        <f t="shared" si="6"/>
        <v>8.5458759995071917E-4</v>
      </c>
      <c r="DI13" s="55">
        <f t="shared" si="7"/>
        <v>8.5461931663648378E-4</v>
      </c>
      <c r="DJ13" s="55">
        <f t="shared" si="8"/>
        <v>8.5467508839097124E-4</v>
      </c>
      <c r="DK13" s="55">
        <f t="shared" si="8"/>
        <v>8.5436739712505189E-4</v>
      </c>
      <c r="DL13" s="55">
        <f t="shared" si="9"/>
        <v>8.5469814932848717E-4</v>
      </c>
      <c r="DM13" s="55">
        <f t="shared" si="10"/>
        <v>8.5464445138071839E-4</v>
      </c>
      <c r="DN13" s="55">
        <f t="shared" si="11"/>
        <v>8.5459956022980932E-4</v>
      </c>
      <c r="DO13" s="55">
        <f t="shared" si="12"/>
        <v>8.5694094982404086E-4</v>
      </c>
      <c r="DP13" s="55">
        <f t="shared" si="12"/>
        <v>8.5424466288278869E-4</v>
      </c>
      <c r="DQ13" s="55">
        <f t="shared" si="12"/>
        <v>8.5466574658390798E-4</v>
      </c>
      <c r="DR13" s="55">
        <f t="shared" si="12"/>
        <v>8.5238398659243661E-4</v>
      </c>
      <c r="DS13" s="55">
        <f t="shared" si="12"/>
        <v>8.5504177123000647E-4</v>
      </c>
      <c r="DT13" s="55">
        <f t="shared" si="13"/>
        <v>8.5777039942744381E-4</v>
      </c>
      <c r="DU13" s="55">
        <f t="shared" si="14"/>
        <v>8.5462774509971549E-4</v>
      </c>
      <c r="DV13" s="55">
        <f t="shared" si="15"/>
        <v>8.5470522292828454E-4</v>
      </c>
      <c r="DW13" s="55">
        <f t="shared" si="16"/>
        <v>8.5462249825940702E-4</v>
      </c>
      <c r="DX13" s="55">
        <f t="shared" si="17"/>
        <v>8.5363876417436624E-4</v>
      </c>
      <c r="DY13" s="55">
        <f t="shared" si="18"/>
        <v>8.5454309747168972E-4</v>
      </c>
      <c r="DZ13" s="55">
        <f t="shared" si="19"/>
        <v>8.5443372841864586E-4</v>
      </c>
      <c r="EA13" s="55">
        <f t="shared" si="20"/>
        <v>8.5474899416236952E-4</v>
      </c>
    </row>
    <row r="14" spans="1:131" x14ac:dyDescent="0.3">
      <c r="A14" s="29" t="s">
        <v>13</v>
      </c>
      <c r="B14" s="27">
        <v>58847.816692</v>
      </c>
      <c r="C14" s="27">
        <v>955.18689835999999</v>
      </c>
      <c r="D14" s="27">
        <v>254.30162569000001</v>
      </c>
      <c r="E14" s="27">
        <v>5496.5396043999999</v>
      </c>
      <c r="F14" s="27">
        <v>4658.0859354000004</v>
      </c>
      <c r="G14" s="27">
        <v>274.46547379999998</v>
      </c>
      <c r="H14" s="27">
        <v>13730.820543</v>
      </c>
      <c r="I14" s="29">
        <v>235.50447908999999</v>
      </c>
      <c r="J14" s="29">
        <v>71.944093304999996</v>
      </c>
      <c r="K14" s="29">
        <v>63.232113615999999</v>
      </c>
      <c r="L14" s="29">
        <v>38.220300547000001</v>
      </c>
      <c r="M14" s="29">
        <v>352.97570854000003</v>
      </c>
      <c r="N14" s="29">
        <v>48.337435882999998</v>
      </c>
      <c r="O14" s="29">
        <v>30.351412265</v>
      </c>
      <c r="P14" s="29">
        <v>2.7072971452000001</v>
      </c>
      <c r="Q14" s="29">
        <v>1.3164565875000001</v>
      </c>
      <c r="R14" s="29">
        <v>2.7999263413</v>
      </c>
      <c r="S14" s="29">
        <v>0.87015253429999995</v>
      </c>
      <c r="T14" s="29">
        <v>5.5389420140999999</v>
      </c>
      <c r="U14" s="29">
        <v>323.74840836999999</v>
      </c>
      <c r="V14" s="29">
        <v>68.290679541000003</v>
      </c>
      <c r="W14" s="29">
        <v>45.246088487999998</v>
      </c>
      <c r="X14" s="8">
        <v>9.8361061479000007</v>
      </c>
      <c r="Y14" s="29">
        <v>7.49453967E-2</v>
      </c>
      <c r="Z14" s="29">
        <v>6.7447587145999996</v>
      </c>
      <c r="AA14" s="29">
        <v>18.010052812000001</v>
      </c>
      <c r="AB14" s="29">
        <v>14.613643378000001</v>
      </c>
      <c r="AC14" s="27"/>
      <c r="AD14" s="40" t="s">
        <v>13</v>
      </c>
      <c r="AE14" s="40">
        <v>193.30912094199999</v>
      </c>
      <c r="AF14" s="40">
        <v>45.247078964700002</v>
      </c>
      <c r="AG14" s="40">
        <v>71.945696687400002</v>
      </c>
      <c r="AH14" s="40">
        <v>9.8363267301900006</v>
      </c>
      <c r="AI14" s="40">
        <v>235.50970800900001</v>
      </c>
      <c r="AJ14" s="40">
        <v>235.50970800900001</v>
      </c>
      <c r="AK14" s="40">
        <v>546.48853531099996</v>
      </c>
      <c r="AL14" s="40">
        <v>63.233585661100001</v>
      </c>
      <c r="AM14" s="40">
        <v>38.221141998100002</v>
      </c>
      <c r="AN14" s="40">
        <v>7.4946887069000004E-2</v>
      </c>
      <c r="AO14" s="40">
        <v>1412.36160584</v>
      </c>
      <c r="AP14" s="40">
        <v>58849.116529200001</v>
      </c>
      <c r="AQ14" s="40">
        <v>464.562656522</v>
      </c>
      <c r="AR14" s="40">
        <v>187.07378254400001</v>
      </c>
      <c r="AS14" s="40">
        <v>132.705235964</v>
      </c>
      <c r="AT14" s="40">
        <v>80.249939992099996</v>
      </c>
      <c r="AU14" s="40">
        <v>352.983391111</v>
      </c>
      <c r="AV14" s="40">
        <v>352.983391111</v>
      </c>
      <c r="AW14" s="40">
        <v>6.7449002160099996</v>
      </c>
      <c r="AX14" s="40">
        <v>3121572.5286699999</v>
      </c>
      <c r="AY14" s="40">
        <v>0</v>
      </c>
      <c r="AZ14" s="40">
        <v>183.90106543300001</v>
      </c>
      <c r="BA14" s="40">
        <v>32.282727881200003</v>
      </c>
      <c r="BB14" s="40">
        <v>159.49628807600001</v>
      </c>
      <c r="BC14" s="40">
        <v>323.75660493499998</v>
      </c>
      <c r="BD14" s="40">
        <v>18.010471119999998</v>
      </c>
      <c r="BE14" s="40">
        <v>68.2921177562</v>
      </c>
      <c r="BF14" s="40">
        <v>955.20791812100003</v>
      </c>
      <c r="BG14" s="40">
        <v>0</v>
      </c>
      <c r="BH14" s="40">
        <v>228.87648593700001</v>
      </c>
      <c r="BI14" s="40">
        <v>25.430727172200001</v>
      </c>
      <c r="BJ14" s="40">
        <v>254.307213109</v>
      </c>
      <c r="BK14" s="40">
        <v>76.648983149900005</v>
      </c>
      <c r="BL14" s="40">
        <v>743.469143401</v>
      </c>
      <c r="BM14" s="40">
        <v>2.7073540554800002</v>
      </c>
      <c r="BN14" s="40">
        <v>1.3164856846299999</v>
      </c>
      <c r="BO14" s="40">
        <v>2.7999866869100001</v>
      </c>
      <c r="BP14" s="40">
        <v>0.87017160618699996</v>
      </c>
      <c r="BQ14" s="40">
        <v>5.53906112626</v>
      </c>
      <c r="BR14" s="40">
        <v>2.1653007497900001</v>
      </c>
      <c r="BS14" s="40">
        <v>4503.4929588799996</v>
      </c>
      <c r="BT14" s="40">
        <v>3.8332985077199999</v>
      </c>
      <c r="BU14" s="40">
        <v>17.108042516099999</v>
      </c>
      <c r="BV14" s="40">
        <v>506.94011736800002</v>
      </c>
      <c r="BW14" s="40">
        <v>2.0712124476599998</v>
      </c>
      <c r="BX14" s="40">
        <v>0</v>
      </c>
      <c r="BY14" s="40">
        <v>10.5738482177</v>
      </c>
      <c r="BZ14" s="40">
        <v>5496.6908428099996</v>
      </c>
      <c r="CA14" s="40">
        <v>4658.2186717699997</v>
      </c>
      <c r="CB14" s="40">
        <v>838.47217103499997</v>
      </c>
      <c r="CC14" s="40">
        <v>4.7971043056299997E-2</v>
      </c>
      <c r="CD14" s="40">
        <v>0.49804012495700001</v>
      </c>
      <c r="CE14" s="40">
        <v>58.4106867673</v>
      </c>
      <c r="CF14" s="40">
        <v>6.9582370032699998</v>
      </c>
      <c r="CG14" s="40">
        <v>1632.1287980699999</v>
      </c>
      <c r="CH14" s="40">
        <v>16.706578488800002</v>
      </c>
      <c r="CI14" s="40">
        <v>48.410061523099998</v>
      </c>
      <c r="CJ14" s="40">
        <v>2331.8188047499998</v>
      </c>
      <c r="CK14" s="40">
        <v>68.598971923199997</v>
      </c>
      <c r="CL14" s="40">
        <v>0.728359631663</v>
      </c>
      <c r="CM14" s="40">
        <v>16.792819080600001</v>
      </c>
      <c r="CN14" s="40">
        <v>3.0264954836200002</v>
      </c>
      <c r="CO14" s="40">
        <v>274.47108601500003</v>
      </c>
      <c r="CP14" s="40">
        <v>181.99342015600001</v>
      </c>
      <c r="CQ14" s="40">
        <v>14.613946803699999</v>
      </c>
      <c r="CR14" s="40">
        <v>0</v>
      </c>
      <c r="CS14" s="40">
        <v>216.69312495899999</v>
      </c>
      <c r="CT14" s="40">
        <v>657.89774526500003</v>
      </c>
      <c r="CU14" s="40">
        <v>48.338436052299997</v>
      </c>
      <c r="CV14" s="40">
        <v>3773.46160083</v>
      </c>
      <c r="CW14" s="40">
        <v>13731.123775599999</v>
      </c>
      <c r="CX14" s="40">
        <v>30.352138881399998</v>
      </c>
      <c r="CY14" s="40">
        <v>531.60225104200003</v>
      </c>
      <c r="DA14" s="55">
        <f t="shared" si="0"/>
        <v>2.2088112576942698E-5</v>
      </c>
      <c r="DB14" s="55">
        <f t="shared" si="1"/>
        <v>2.2005914273046946E-5</v>
      </c>
      <c r="DC14" s="55">
        <f t="shared" si="2"/>
        <v>2.1971621238494343E-5</v>
      </c>
      <c r="DD14" s="55">
        <f t="shared" si="3"/>
        <v>2.7515204271176556E-5</v>
      </c>
      <c r="DE14" s="55">
        <f t="shared" si="3"/>
        <v>2.8495904077367471E-5</v>
      </c>
      <c r="DF14" s="55">
        <f t="shared" si="4"/>
        <v>2.0447799580545796E-5</v>
      </c>
      <c r="DG14" s="55">
        <f t="shared" si="5"/>
        <v>2.208408441794891E-5</v>
      </c>
      <c r="DH14" s="55">
        <f t="shared" si="6"/>
        <v>2.2203055416282847E-5</v>
      </c>
      <c r="DI14" s="55">
        <f t="shared" si="7"/>
        <v>2.2286505067326957E-5</v>
      </c>
      <c r="DJ14" s="55">
        <f t="shared" si="8"/>
        <v>2.3280023643384438E-5</v>
      </c>
      <c r="DK14" s="55">
        <f t="shared" si="8"/>
        <v>2.2015815887331374E-5</v>
      </c>
      <c r="DL14" s="55">
        <f t="shared" si="9"/>
        <v>2.1765154978376258E-5</v>
      </c>
      <c r="DM14" s="55">
        <f t="shared" si="10"/>
        <v>2.0691401637855531E-5</v>
      </c>
      <c r="DN14" s="55">
        <f t="shared" si="11"/>
        <v>2.3940118293468704E-5</v>
      </c>
      <c r="DO14" s="55">
        <f t="shared" si="12"/>
        <v>2.1021068965776779E-5</v>
      </c>
      <c r="DP14" s="55">
        <f t="shared" si="12"/>
        <v>2.2102612631635813E-5</v>
      </c>
      <c r="DQ14" s="55">
        <f t="shared" si="12"/>
        <v>2.1552570548018356E-5</v>
      </c>
      <c r="DR14" s="55">
        <f t="shared" si="12"/>
        <v>2.1917866406437717E-5</v>
      </c>
      <c r="DS14" s="55">
        <f t="shared" si="12"/>
        <v>2.150449665241903E-5</v>
      </c>
      <c r="DT14" s="55">
        <f t="shared" si="13"/>
        <v>2.5317699757226303E-5</v>
      </c>
      <c r="DU14" s="55">
        <f t="shared" si="14"/>
        <v>2.1060197521292692E-5</v>
      </c>
      <c r="DV14" s="55">
        <f t="shared" si="15"/>
        <v>2.1890880142411208E-5</v>
      </c>
      <c r="DW14" s="55">
        <f t="shared" si="16"/>
        <v>2.24257736428532E-5</v>
      </c>
      <c r="DX14" s="55">
        <f t="shared" si="17"/>
        <v>1.9886064596733106E-5</v>
      </c>
      <c r="DY14" s="55">
        <f t="shared" si="18"/>
        <v>2.097946212569637E-5</v>
      </c>
      <c r="DZ14" s="55">
        <f t="shared" si="19"/>
        <v>2.3226361652762805E-5</v>
      </c>
      <c r="EA14" s="55">
        <f t="shared" si="20"/>
        <v>2.0763179458403739E-5</v>
      </c>
    </row>
    <row r="15" spans="1:131" x14ac:dyDescent="0.3">
      <c r="A15" s="29" t="s">
        <v>14</v>
      </c>
      <c r="B15" s="27">
        <v>38129.753884999998</v>
      </c>
      <c r="C15" s="27">
        <v>618.90235896000002</v>
      </c>
      <c r="D15" s="27">
        <v>164.77146693</v>
      </c>
      <c r="E15" s="27">
        <v>3561.4186995999999</v>
      </c>
      <c r="F15" s="27">
        <v>3018.1520228999998</v>
      </c>
      <c r="G15" s="27">
        <v>177.83662004000001</v>
      </c>
      <c r="H15" s="27">
        <v>8896.7241653000001</v>
      </c>
      <c r="I15" s="29">
        <v>152.60237595000001</v>
      </c>
      <c r="J15" s="29">
        <v>46.618388719999999</v>
      </c>
      <c r="K15" s="29">
        <v>40.973193537999997</v>
      </c>
      <c r="L15" s="29">
        <v>24.766018661</v>
      </c>
      <c r="M15" s="29">
        <v>228.72147165000001</v>
      </c>
      <c r="N15" s="29">
        <v>31.321728926999999</v>
      </c>
      <c r="O15" s="29">
        <v>19.667132470999999</v>
      </c>
      <c r="P15" s="29">
        <v>1.7542766799</v>
      </c>
      <c r="Q15" s="29">
        <v>0.85303856209999995</v>
      </c>
      <c r="R15" s="29">
        <v>1.8142984282000001</v>
      </c>
      <c r="S15" s="29">
        <v>0.56384208599999996</v>
      </c>
      <c r="T15" s="29">
        <v>3.5891279892000001</v>
      </c>
      <c r="U15" s="29">
        <v>209.78273998</v>
      </c>
      <c r="V15" s="29">
        <v>44.251044663999998</v>
      </c>
      <c r="W15" s="29">
        <v>29.318595257999998</v>
      </c>
      <c r="X15" s="29">
        <v>6.3736078884999996</v>
      </c>
      <c r="Y15" s="29">
        <v>4.8563175200000003E-2</v>
      </c>
      <c r="Z15" s="29">
        <v>4.3704739275</v>
      </c>
      <c r="AA15" s="29">
        <v>11.670168209</v>
      </c>
      <c r="AB15" s="29">
        <v>9.4693602212000005</v>
      </c>
      <c r="AC15" s="27"/>
      <c r="AD15" s="40" t="s">
        <v>14</v>
      </c>
      <c r="AE15" s="40">
        <v>125.247815067</v>
      </c>
      <c r="AF15" s="40">
        <v>29.3181872595</v>
      </c>
      <c r="AG15" s="40">
        <v>46.617754554699999</v>
      </c>
      <c r="AH15" s="40">
        <v>6.3735119415100003</v>
      </c>
      <c r="AI15" s="40">
        <v>152.60018682800001</v>
      </c>
      <c r="AJ15" s="40">
        <v>152.60018682800001</v>
      </c>
      <c r="AK15" s="40">
        <v>354.07786958899999</v>
      </c>
      <c r="AL15" s="40">
        <v>40.972604847100001</v>
      </c>
      <c r="AM15" s="40">
        <v>24.765681999800002</v>
      </c>
      <c r="AN15" s="40">
        <v>4.8562240760100003E-2</v>
      </c>
      <c r="AO15" s="40">
        <v>915.09009470199999</v>
      </c>
      <c r="AP15" s="40">
        <v>38129.218070000003</v>
      </c>
      <c r="AQ15" s="40">
        <v>300.99709306199998</v>
      </c>
      <c r="AR15" s="40">
        <v>121.207748905</v>
      </c>
      <c r="AS15" s="40">
        <v>85.981728281700001</v>
      </c>
      <c r="AT15" s="40">
        <v>51.9951207776</v>
      </c>
      <c r="AU15" s="40">
        <v>228.718257112</v>
      </c>
      <c r="AV15" s="40">
        <v>228.718257112</v>
      </c>
      <c r="AW15" s="40">
        <v>4.3704110788300001</v>
      </c>
      <c r="AX15" s="40">
        <v>1702457.0360699999</v>
      </c>
      <c r="AY15" s="40">
        <v>0</v>
      </c>
      <c r="AZ15" s="40">
        <v>119.15218174499999</v>
      </c>
      <c r="BA15" s="40">
        <v>20.9164499659</v>
      </c>
      <c r="BB15" s="40">
        <v>103.340007619</v>
      </c>
      <c r="BC15" s="40">
        <v>209.78034601499999</v>
      </c>
      <c r="BD15" s="40">
        <v>11.6700032189</v>
      </c>
      <c r="BE15" s="40">
        <v>44.250449726799999</v>
      </c>
      <c r="BF15" s="40">
        <v>618.89364683400004</v>
      </c>
      <c r="BG15" s="40">
        <v>0</v>
      </c>
      <c r="BH15" s="40">
        <v>148.29211170900001</v>
      </c>
      <c r="BI15" s="40">
        <v>16.476905805600001</v>
      </c>
      <c r="BJ15" s="40">
        <v>164.76901751400001</v>
      </c>
      <c r="BK15" s="40">
        <v>49.662016956499997</v>
      </c>
      <c r="BL15" s="40">
        <v>481.70464186300001</v>
      </c>
      <c r="BM15" s="40">
        <v>1.7542519007699999</v>
      </c>
      <c r="BN15" s="40">
        <v>0.85302475430900004</v>
      </c>
      <c r="BO15" s="40">
        <v>1.81425772155</v>
      </c>
      <c r="BP15" s="40">
        <v>0.56383543580899997</v>
      </c>
      <c r="BQ15" s="40">
        <v>3.5890873604100002</v>
      </c>
      <c r="BR15" s="40">
        <v>1.39854735186</v>
      </c>
      <c r="BS15" s="40">
        <v>2917.8799056299999</v>
      </c>
      <c r="BT15" s="40">
        <v>2.3904045567300001</v>
      </c>
      <c r="BU15" s="40">
        <v>9.9223916929799998</v>
      </c>
      <c r="BV15" s="40">
        <v>328.881904873</v>
      </c>
      <c r="BW15" s="40">
        <v>1.3422970085499999</v>
      </c>
      <c r="BX15" s="40">
        <v>0</v>
      </c>
      <c r="BY15" s="40">
        <v>6.0174421567799996</v>
      </c>
      <c r="BZ15" s="40">
        <v>3561.3866003100002</v>
      </c>
      <c r="CA15" s="40">
        <v>3018.1275251000002</v>
      </c>
      <c r="CB15" s="40">
        <v>543.25907521600004</v>
      </c>
      <c r="CC15" s="40">
        <v>2.1750482977599999E-2</v>
      </c>
      <c r="CD15" s="40">
        <v>0.32548095707699998</v>
      </c>
      <c r="CE15" s="40">
        <v>37.809490240000002</v>
      </c>
      <c r="CF15" s="40">
        <v>4.3780887033000004</v>
      </c>
      <c r="CG15" s="40">
        <v>1058.31539765</v>
      </c>
      <c r="CH15" s="40">
        <v>10.6645247106</v>
      </c>
      <c r="CI15" s="40">
        <v>31.644240207700001</v>
      </c>
      <c r="CJ15" s="40">
        <v>1512.01146346</v>
      </c>
      <c r="CK15" s="40">
        <v>44.446305908299998</v>
      </c>
      <c r="CL15" s="40">
        <v>0.42084968281000001</v>
      </c>
      <c r="CM15" s="40">
        <v>10.6039614354</v>
      </c>
      <c r="CN15" s="40">
        <v>1.9792899234700001</v>
      </c>
      <c r="CO15" s="40">
        <v>177.834127123</v>
      </c>
      <c r="CP15" s="40">
        <v>117.916233397</v>
      </c>
      <c r="CQ15" s="40">
        <v>9.4692234701399993</v>
      </c>
      <c r="CR15" s="40">
        <v>0</v>
      </c>
      <c r="CS15" s="40">
        <v>140.39882650300001</v>
      </c>
      <c r="CT15" s="40">
        <v>426.26180145299998</v>
      </c>
      <c r="CU15" s="40">
        <v>31.321314604099999</v>
      </c>
      <c r="CV15" s="40">
        <v>2444.8818181800002</v>
      </c>
      <c r="CW15" s="40">
        <v>8896.59887652</v>
      </c>
      <c r="CX15" s="40">
        <v>19.666874783499999</v>
      </c>
      <c r="CY15" s="40">
        <v>344.433111677</v>
      </c>
      <c r="DA15" s="55">
        <f t="shared" si="0"/>
        <v>-1.4052411710069363E-5</v>
      </c>
      <c r="DB15" s="55">
        <f t="shared" si="1"/>
        <v>-1.4076737426914033E-5</v>
      </c>
      <c r="DC15" s="55">
        <f t="shared" si="2"/>
        <v>-1.486553494744916E-5</v>
      </c>
      <c r="DD15" s="55">
        <f t="shared" si="3"/>
        <v>-9.013062688552564E-6</v>
      </c>
      <c r="DE15" s="55">
        <f t="shared" si="3"/>
        <v>-8.1168210924210921E-6</v>
      </c>
      <c r="DF15" s="55">
        <f t="shared" si="4"/>
        <v>-1.4018018333070905E-5</v>
      </c>
      <c r="DG15" s="55">
        <f t="shared" si="5"/>
        <v>-1.4082574402922857E-5</v>
      </c>
      <c r="DH15" s="55">
        <f t="shared" si="6"/>
        <v>-1.4345268128207787E-5</v>
      </c>
      <c r="DI15" s="55">
        <f t="shared" si="7"/>
        <v>-1.36033294459875E-5</v>
      </c>
      <c r="DJ15" s="55">
        <f t="shared" si="8"/>
        <v>-1.4367708473821964E-5</v>
      </c>
      <c r="DK15" s="55">
        <f t="shared" si="8"/>
        <v>-1.3593674647786563E-5</v>
      </c>
      <c r="DL15" s="55">
        <f t="shared" si="9"/>
        <v>-1.4054377915720337E-5</v>
      </c>
      <c r="DM15" s="55">
        <f t="shared" si="10"/>
        <v>-1.3227970300265406E-5</v>
      </c>
      <c r="DN15" s="55">
        <f t="shared" si="11"/>
        <v>-1.3102443906325394E-5</v>
      </c>
      <c r="DO15" s="55">
        <f t="shared" si="12"/>
        <v>-1.4124983980012246E-5</v>
      </c>
      <c r="DP15" s="55">
        <f t="shared" si="12"/>
        <v>-1.6186596495611149E-5</v>
      </c>
      <c r="DQ15" s="55">
        <f t="shared" si="12"/>
        <v>-2.2436578992407878E-5</v>
      </c>
      <c r="DR15" s="55">
        <f t="shared" si="12"/>
        <v>-1.1794421106746784E-5</v>
      </c>
      <c r="DS15" s="55">
        <f t="shared" si="12"/>
        <v>-1.1319961317105832E-5</v>
      </c>
      <c r="DT15" s="55">
        <f t="shared" si="13"/>
        <v>-1.1411639490638957E-5</v>
      </c>
      <c r="DU15" s="55">
        <f t="shared" si="14"/>
        <v>-1.3444591071607608E-5</v>
      </c>
      <c r="DV15" s="55">
        <f t="shared" si="15"/>
        <v>-1.3916031665499297E-5</v>
      </c>
      <c r="DW15" s="55">
        <f t="shared" si="16"/>
        <v>-1.5053795539004103E-5</v>
      </c>
      <c r="DX15" s="55">
        <f t="shared" si="17"/>
        <v>-1.9241738130817635E-5</v>
      </c>
      <c r="DY15" s="55">
        <f t="shared" si="18"/>
        <v>-1.4380287136454409E-5</v>
      </c>
      <c r="DZ15" s="55">
        <f t="shared" si="19"/>
        <v>-1.4137765372807557E-5</v>
      </c>
      <c r="EA15" s="55">
        <f t="shared" si="20"/>
        <v>-1.444142548247964E-5</v>
      </c>
    </row>
    <row r="16" spans="1:131" x14ac:dyDescent="0.3">
      <c r="A16" s="29" t="s">
        <v>15</v>
      </c>
      <c r="B16" s="27">
        <v>62578.449917999998</v>
      </c>
      <c r="C16" s="27">
        <v>1015.7395091</v>
      </c>
      <c r="D16" s="27">
        <v>270.42329389999998</v>
      </c>
      <c r="E16" s="27">
        <v>5844.9896560999996</v>
      </c>
      <c r="F16" s="27">
        <v>4953.3838939999996</v>
      </c>
      <c r="G16" s="27">
        <v>291.86413240000002</v>
      </c>
      <c r="H16" s="27">
        <v>14601.280930999999</v>
      </c>
      <c r="I16" s="29">
        <v>250.47595132000001</v>
      </c>
      <c r="J16" s="29">
        <v>76.517717355000002</v>
      </c>
      <c r="K16" s="29">
        <v>67.251899882999993</v>
      </c>
      <c r="L16" s="8">
        <v>40.650038692999999</v>
      </c>
      <c r="M16" s="8">
        <v>375.41504099999997</v>
      </c>
      <c r="N16" s="29">
        <v>51.410340183999999</v>
      </c>
      <c r="O16" s="29">
        <v>32.280909817000001</v>
      </c>
      <c r="P16" s="29">
        <v>2.8794052080000001</v>
      </c>
      <c r="Q16" s="29">
        <v>1.4001462427</v>
      </c>
      <c r="R16" s="29">
        <v>2.9779230387000002</v>
      </c>
      <c r="S16" s="29">
        <v>0.9254698066</v>
      </c>
      <c r="T16" s="29">
        <v>5.8910631755000002</v>
      </c>
      <c r="U16" s="29">
        <v>344.32971172999999</v>
      </c>
      <c r="V16" s="29">
        <v>72.632048034999997</v>
      </c>
      <c r="W16" s="29">
        <v>48.122466660000001</v>
      </c>
      <c r="X16" s="29">
        <v>10.461406147</v>
      </c>
      <c r="Y16" s="29">
        <v>7.9709818000000002E-2</v>
      </c>
      <c r="Z16" s="29">
        <v>7.1735358360000001</v>
      </c>
      <c r="AA16" s="29">
        <v>19.154985685</v>
      </c>
      <c r="AB16" s="29">
        <v>15.54266086</v>
      </c>
      <c r="AC16" s="27"/>
      <c r="AD16" s="40" t="s">
        <v>15</v>
      </c>
      <c r="AE16" s="40">
        <v>205.54912724600001</v>
      </c>
      <c r="AF16" s="40">
        <v>48.120045374100002</v>
      </c>
      <c r="AG16" s="40">
        <v>76.513953172499996</v>
      </c>
      <c r="AH16" s="40">
        <v>10.460891163699999</v>
      </c>
      <c r="AI16" s="40">
        <v>250.463491643</v>
      </c>
      <c r="AJ16" s="40">
        <v>250.463491643</v>
      </c>
      <c r="AK16" s="40">
        <v>581.09158357299998</v>
      </c>
      <c r="AL16" s="40">
        <v>67.248619527399995</v>
      </c>
      <c r="AM16" s="40">
        <v>40.648008570800002</v>
      </c>
      <c r="AN16" s="40">
        <v>7.9706137107500005E-2</v>
      </c>
      <c r="AO16" s="40">
        <v>1501.7903723100001</v>
      </c>
      <c r="AP16" s="40">
        <v>62575.352518899999</v>
      </c>
      <c r="AQ16" s="40">
        <v>493.97821889099998</v>
      </c>
      <c r="AR16" s="40">
        <v>198.91902679699999</v>
      </c>
      <c r="AS16" s="40">
        <v>141.10795717400001</v>
      </c>
      <c r="AT16" s="40">
        <v>85.331247318199999</v>
      </c>
      <c r="AU16" s="40">
        <v>375.39635215200002</v>
      </c>
      <c r="AV16" s="40">
        <v>375.39635215200002</v>
      </c>
      <c r="AW16" s="40">
        <v>7.1731861945100004</v>
      </c>
      <c r="AX16" s="40">
        <v>4293251.3241400002</v>
      </c>
      <c r="AY16" s="40">
        <v>0</v>
      </c>
      <c r="AZ16" s="40">
        <v>195.54528645100001</v>
      </c>
      <c r="BA16" s="40">
        <v>34.326771350800001</v>
      </c>
      <c r="BB16" s="40">
        <v>169.595421243</v>
      </c>
      <c r="BC16" s="40">
        <v>344.313762285</v>
      </c>
      <c r="BD16" s="40">
        <v>19.154046266200002</v>
      </c>
      <c r="BE16" s="40">
        <v>72.628438441300005</v>
      </c>
      <c r="BF16" s="40">
        <v>1015.68921573</v>
      </c>
      <c r="BG16" s="40">
        <v>0</v>
      </c>
      <c r="BH16" s="40">
        <v>243.36899259500001</v>
      </c>
      <c r="BI16" s="40">
        <v>27.041001300000001</v>
      </c>
      <c r="BJ16" s="40">
        <v>270.40999389500001</v>
      </c>
      <c r="BK16" s="40">
        <v>81.502284936400002</v>
      </c>
      <c r="BL16" s="40">
        <v>790.54433347199995</v>
      </c>
      <c r="BM16" s="40">
        <v>2.87926406954</v>
      </c>
      <c r="BN16" s="40">
        <v>1.4000783182300001</v>
      </c>
      <c r="BO16" s="40">
        <v>2.9777738526799999</v>
      </c>
      <c r="BP16" s="40">
        <v>0.92542261369900003</v>
      </c>
      <c r="BQ16" s="40">
        <v>5.8907763392000003</v>
      </c>
      <c r="BR16" s="40">
        <v>2.3422375718100001</v>
      </c>
      <c r="BS16" s="40">
        <v>4788.6476502200003</v>
      </c>
      <c r="BT16" s="40">
        <v>4.9234132519499996</v>
      </c>
      <c r="BU16" s="40">
        <v>28.7527073756</v>
      </c>
      <c r="BV16" s="40">
        <v>535.15022520800005</v>
      </c>
      <c r="BW16" s="40">
        <v>2.1993875533299998</v>
      </c>
      <c r="BX16" s="40">
        <v>0</v>
      </c>
      <c r="BY16" s="40">
        <v>18.818098415200001</v>
      </c>
      <c r="BZ16" s="40">
        <v>5844.7436720200003</v>
      </c>
      <c r="CA16" s="40">
        <v>4953.1820637399996</v>
      </c>
      <c r="CB16" s="40">
        <v>891.56160827999997</v>
      </c>
      <c r="CC16" s="40">
        <v>0.13580191618099999</v>
      </c>
      <c r="CD16" s="40">
        <v>0.50419175735499999</v>
      </c>
      <c r="CE16" s="40">
        <v>62.433227118300003</v>
      </c>
      <c r="CF16" s="40">
        <v>8.5825600103599999</v>
      </c>
      <c r="CG16" s="40">
        <v>1727.88468139</v>
      </c>
      <c r="CH16" s="40">
        <v>19.217655797399999</v>
      </c>
      <c r="CI16" s="40">
        <v>48.943119342999999</v>
      </c>
      <c r="CJ16" s="40">
        <v>2468.6375792200001</v>
      </c>
      <c r="CK16" s="40">
        <v>72.9425449947</v>
      </c>
      <c r="CL16" s="40">
        <v>1.23854877596</v>
      </c>
      <c r="CM16" s="40">
        <v>20.367521652800001</v>
      </c>
      <c r="CN16" s="40">
        <v>3.0511073873000001</v>
      </c>
      <c r="CO16" s="40">
        <v>291.84934133799999</v>
      </c>
      <c r="CP16" s="40">
        <v>193.517128872</v>
      </c>
      <c r="CQ16" s="40">
        <v>15.5418722855</v>
      </c>
      <c r="CR16" s="40">
        <v>0</v>
      </c>
      <c r="CS16" s="40">
        <v>230.41397456999999</v>
      </c>
      <c r="CT16" s="40">
        <v>699.55554866099999</v>
      </c>
      <c r="CU16" s="40">
        <v>51.4077990396</v>
      </c>
      <c r="CV16" s="40">
        <v>4012.39204354</v>
      </c>
      <c r="CW16" s="40">
        <v>14600.5585839</v>
      </c>
      <c r="CX16" s="40">
        <v>32.279299751099998</v>
      </c>
      <c r="CY16" s="40">
        <v>565.26407158200004</v>
      </c>
      <c r="DA16" s="55">
        <f t="shared" si="0"/>
        <v>-4.9496257961931928E-5</v>
      </c>
      <c r="DB16" s="55">
        <f t="shared" si="1"/>
        <v>-4.9514043265409329E-5</v>
      </c>
      <c r="DC16" s="55">
        <f t="shared" si="2"/>
        <v>-4.9182172172196562E-5</v>
      </c>
      <c r="DD16" s="55">
        <f t="shared" si="3"/>
        <v>-4.2084604844864507E-5</v>
      </c>
      <c r="DE16" s="55">
        <f t="shared" si="3"/>
        <v>-4.0745935368431097E-5</v>
      </c>
      <c r="DF16" s="55">
        <f t="shared" si="4"/>
        <v>-5.0677902345868676E-5</v>
      </c>
      <c r="DG16" s="55">
        <f t="shared" si="5"/>
        <v>-4.9471488386072728E-5</v>
      </c>
      <c r="DH16" s="55">
        <f t="shared" si="6"/>
        <v>-4.9744005100479782E-5</v>
      </c>
      <c r="DI16" s="55">
        <f t="shared" si="7"/>
        <v>-4.9193606789690422E-5</v>
      </c>
      <c r="DJ16" s="55">
        <f t="shared" si="8"/>
        <v>-4.8777143927599755E-5</v>
      </c>
      <c r="DK16" s="55">
        <f t="shared" si="8"/>
        <v>-4.9941457997844384E-5</v>
      </c>
      <c r="DL16" s="55">
        <f t="shared" si="9"/>
        <v>-4.9781830664461447E-5</v>
      </c>
      <c r="DM16" s="55">
        <f t="shared" si="10"/>
        <v>-4.9428663395411421E-5</v>
      </c>
      <c r="DN16" s="55">
        <f t="shared" si="11"/>
        <v>-4.9876719991182439E-5</v>
      </c>
      <c r="DO16" s="55">
        <f t="shared" si="12"/>
        <v>-4.9016532861698803E-5</v>
      </c>
      <c r="DP16" s="55">
        <f t="shared" si="12"/>
        <v>-4.8512411009968029E-5</v>
      </c>
      <c r="DQ16" s="55">
        <f t="shared" si="12"/>
        <v>-5.0097339004897049E-5</v>
      </c>
      <c r="DR16" s="55">
        <f t="shared" si="12"/>
        <v>-5.0993452907284218E-5</v>
      </c>
      <c r="DS16" s="55">
        <f t="shared" si="12"/>
        <v>-4.8690073668337682E-5</v>
      </c>
      <c r="DT16" s="55">
        <f t="shared" si="13"/>
        <v>-4.6320269371631253E-5</v>
      </c>
      <c r="DU16" s="55">
        <f t="shared" si="14"/>
        <v>-4.9696983599470725E-5</v>
      </c>
      <c r="DV16" s="55">
        <f t="shared" si="15"/>
        <v>-5.0315082913474096E-5</v>
      </c>
      <c r="DW16" s="55">
        <f t="shared" si="16"/>
        <v>-4.9226967461550921E-5</v>
      </c>
      <c r="DX16" s="55">
        <f t="shared" si="17"/>
        <v>-4.6178658945081013E-5</v>
      </c>
      <c r="DY16" s="55">
        <f t="shared" si="18"/>
        <v>-4.8740467461675215E-5</v>
      </c>
      <c r="DZ16" s="55">
        <f t="shared" si="19"/>
        <v>-4.9043043698731819E-5</v>
      </c>
      <c r="EA16" s="55">
        <f t="shared" si="20"/>
        <v>-5.0736132448789956E-5</v>
      </c>
    </row>
    <row r="17" spans="1:131" x14ac:dyDescent="0.3">
      <c r="A17" s="29" t="s">
        <v>16</v>
      </c>
      <c r="B17" s="27">
        <v>94717.832788999993</v>
      </c>
      <c r="C17" s="27">
        <v>1537.4059854</v>
      </c>
      <c r="D17" s="27">
        <v>409.29987367000001</v>
      </c>
      <c r="E17" s="27">
        <v>8846.8925369000008</v>
      </c>
      <c r="F17" s="27">
        <v>7497.3683703999995</v>
      </c>
      <c r="G17" s="27">
        <v>441.75390014999999</v>
      </c>
      <c r="H17" s="27">
        <v>22100.287392999999</v>
      </c>
      <c r="I17" s="29">
        <v>378.88166727999999</v>
      </c>
      <c r="J17" s="29">
        <v>115.7442806</v>
      </c>
      <c r="K17" s="29">
        <v>101.72837180000001</v>
      </c>
      <c r="L17" s="29">
        <v>61.489148931999999</v>
      </c>
      <c r="M17" s="29">
        <v>567.87038152000002</v>
      </c>
      <c r="N17" s="29">
        <v>77.765688372</v>
      </c>
      <c r="O17" s="29">
        <v>48.829616946999998</v>
      </c>
      <c r="P17" s="29">
        <v>4.3555232823000001</v>
      </c>
      <c r="Q17" s="29">
        <v>2.1179268229999999</v>
      </c>
      <c r="R17" s="29">
        <v>4.5045458541999999</v>
      </c>
      <c r="S17" s="29">
        <v>1.3999089662999999</v>
      </c>
      <c r="T17" s="29">
        <v>8.9110980999000002</v>
      </c>
      <c r="U17" s="29">
        <v>520.84925950000002</v>
      </c>
      <c r="V17" s="29">
        <v>109.86664173</v>
      </c>
      <c r="W17" s="29">
        <v>72.792298966999994</v>
      </c>
      <c r="X17" s="29">
        <v>15.824413157</v>
      </c>
      <c r="Y17" s="29">
        <v>0.1205728085</v>
      </c>
      <c r="Z17" s="29">
        <v>10.851026121</v>
      </c>
      <c r="AA17" s="29">
        <v>28.974729099000001</v>
      </c>
      <c r="AB17" s="29">
        <v>23.510556724000001</v>
      </c>
      <c r="AC17" s="27"/>
      <c r="AD17" s="40" t="s">
        <v>16</v>
      </c>
      <c r="AE17" s="40">
        <v>311.12831298899999</v>
      </c>
      <c r="AF17" s="40">
        <v>72.791605507300005</v>
      </c>
      <c r="AG17" s="40">
        <v>115.74314957</v>
      </c>
      <c r="AH17" s="40">
        <v>15.8242562508</v>
      </c>
      <c r="AI17" s="40">
        <v>378.87810875399998</v>
      </c>
      <c r="AJ17" s="40">
        <v>378.87810875399998</v>
      </c>
      <c r="AK17" s="40">
        <v>879.56643759400004</v>
      </c>
      <c r="AL17" s="40">
        <v>101.727419185</v>
      </c>
      <c r="AM17" s="40">
        <v>61.488620115800003</v>
      </c>
      <c r="AN17" s="40">
        <v>0.120571621767</v>
      </c>
      <c r="AO17" s="40">
        <v>2273.17873521</v>
      </c>
      <c r="AP17" s="40">
        <v>94716.915557200002</v>
      </c>
      <c r="AQ17" s="40">
        <v>747.70805183799996</v>
      </c>
      <c r="AR17" s="40">
        <v>301.09271836599999</v>
      </c>
      <c r="AS17" s="40">
        <v>213.58769126799999</v>
      </c>
      <c r="AT17" s="40">
        <v>129.16125972899999</v>
      </c>
      <c r="AU17" s="40">
        <v>567.86499223700002</v>
      </c>
      <c r="AV17" s="40">
        <v>567.86499223700002</v>
      </c>
      <c r="AW17" s="40">
        <v>10.850927610599999</v>
      </c>
      <c r="AX17" s="40">
        <v>11215938.9904</v>
      </c>
      <c r="AY17" s="40">
        <v>0</v>
      </c>
      <c r="AZ17" s="40">
        <v>295.986436642</v>
      </c>
      <c r="BA17" s="40">
        <v>51.958585204000002</v>
      </c>
      <c r="BB17" s="40">
        <v>256.70731012700003</v>
      </c>
      <c r="BC17" s="40">
        <v>520.84592389900001</v>
      </c>
      <c r="BD17" s="40">
        <v>28.974430089999998</v>
      </c>
      <c r="BE17" s="40">
        <v>109.865566207</v>
      </c>
      <c r="BF17" s="40">
        <v>1537.3911114499999</v>
      </c>
      <c r="BG17" s="40">
        <v>0</v>
      </c>
      <c r="BH17" s="40">
        <v>368.36621545999998</v>
      </c>
      <c r="BI17" s="40">
        <v>40.929567969899999</v>
      </c>
      <c r="BJ17" s="40">
        <v>409.29578342999997</v>
      </c>
      <c r="BK17" s="40">
        <v>123.365596205</v>
      </c>
      <c r="BL17" s="40">
        <v>1196.6042410699999</v>
      </c>
      <c r="BM17" s="40">
        <v>4.3554818289500004</v>
      </c>
      <c r="BN17" s="40">
        <v>2.11790770636</v>
      </c>
      <c r="BO17" s="40">
        <v>4.5045045404400001</v>
      </c>
      <c r="BP17" s="40">
        <v>1.39989478684</v>
      </c>
      <c r="BQ17" s="40">
        <v>8.9110073982800007</v>
      </c>
      <c r="BR17" s="40">
        <v>3.7811764910200001</v>
      </c>
      <c r="BS17" s="40">
        <v>7248.3162523499996</v>
      </c>
      <c r="BT17" s="40">
        <v>12.4701142326</v>
      </c>
      <c r="BU17" s="40">
        <v>106.060193146</v>
      </c>
      <c r="BV17" s="40">
        <v>787.00138814900004</v>
      </c>
      <c r="BW17" s="40">
        <v>3.3115062261900001</v>
      </c>
      <c r="BX17" s="40">
        <v>0</v>
      </c>
      <c r="BY17" s="40">
        <v>73.337255733199996</v>
      </c>
      <c r="BZ17" s="40">
        <v>8846.9403929599994</v>
      </c>
      <c r="CA17" s="40">
        <v>7497.42928132</v>
      </c>
      <c r="CB17" s="40">
        <v>1349.51111165</v>
      </c>
      <c r="CC17" s="40">
        <v>0.70765708639500002</v>
      </c>
      <c r="CD17" s="40">
        <v>0.61285610188600004</v>
      </c>
      <c r="CE17" s="40">
        <v>96.420620069899996</v>
      </c>
      <c r="CF17" s="40">
        <v>20.0003868495</v>
      </c>
      <c r="CG17" s="40">
        <v>2570.4714607199999</v>
      </c>
      <c r="CH17" s="40">
        <v>37.6939922161</v>
      </c>
      <c r="CI17" s="40">
        <v>59.088252784300003</v>
      </c>
      <c r="CJ17" s="40">
        <v>3672.5200912999999</v>
      </c>
      <c r="CK17" s="40">
        <v>110.40920864500001</v>
      </c>
      <c r="CL17" s="40">
        <v>4.6226875179300002</v>
      </c>
      <c r="CM17" s="40">
        <v>45.700358743499997</v>
      </c>
      <c r="CN17" s="40">
        <v>3.6292839488899999</v>
      </c>
      <c r="CO17" s="40">
        <v>441.74962933500001</v>
      </c>
      <c r="CP17" s="40">
        <v>292.91618484700001</v>
      </c>
      <c r="CQ17" s="40">
        <v>23.510334526699999</v>
      </c>
      <c r="CR17" s="40">
        <v>0</v>
      </c>
      <c r="CS17" s="40">
        <v>348.76513446299998</v>
      </c>
      <c r="CT17" s="40">
        <v>1058.8789362499999</v>
      </c>
      <c r="CU17" s="40">
        <v>77.764976315799998</v>
      </c>
      <c r="CV17" s="40">
        <v>6073.3397556500004</v>
      </c>
      <c r="CW17" s="40">
        <v>22100.073983900002</v>
      </c>
      <c r="CX17" s="40">
        <v>48.829146179299997</v>
      </c>
      <c r="CY17" s="40">
        <v>855.60797723500002</v>
      </c>
      <c r="DA17" s="55">
        <f t="shared" si="0"/>
        <v>-9.6838343211914022E-6</v>
      </c>
      <c r="DB17" s="55">
        <f t="shared" si="1"/>
        <v>-9.6747054072171823E-6</v>
      </c>
      <c r="DC17" s="55">
        <f t="shared" si="2"/>
        <v>-9.9932598643723953E-6</v>
      </c>
      <c r="DD17" s="55">
        <f t="shared" si="3"/>
        <v>5.4093637736627254E-6</v>
      </c>
      <c r="DE17" s="55">
        <f t="shared" si="3"/>
        <v>8.1243066888514595E-6</v>
      </c>
      <c r="DF17" s="55">
        <f t="shared" si="4"/>
        <v>-9.6678603143826497E-6</v>
      </c>
      <c r="DG17" s="55">
        <f t="shared" si="5"/>
        <v>-9.6563947880910464E-6</v>
      </c>
      <c r="DH17" s="55">
        <f t="shared" si="6"/>
        <v>-9.392183120267882E-6</v>
      </c>
      <c r="DI17" s="55">
        <f t="shared" si="7"/>
        <v>-9.7718003354738381E-6</v>
      </c>
      <c r="DJ17" s="55">
        <f t="shared" si="8"/>
        <v>-9.3643000782085217E-6</v>
      </c>
      <c r="DK17" s="55">
        <f t="shared" si="8"/>
        <v>-8.6001548107371707E-6</v>
      </c>
      <c r="DL17" s="55">
        <f t="shared" si="9"/>
        <v>-9.4903400060665354E-6</v>
      </c>
      <c r="DM17" s="55">
        <f t="shared" si="10"/>
        <v>-9.1564315176501833E-6</v>
      </c>
      <c r="DN17" s="55">
        <f t="shared" si="11"/>
        <v>-9.6410279137002494E-6</v>
      </c>
      <c r="DO17" s="55">
        <f t="shared" si="12"/>
        <v>-9.5174212862502331E-6</v>
      </c>
      <c r="DP17" s="55">
        <f t="shared" si="12"/>
        <v>-9.0261097750269723E-6</v>
      </c>
      <c r="DQ17" s="55">
        <f t="shared" si="12"/>
        <v>-9.1715705282912135E-6</v>
      </c>
      <c r="DR17" s="55">
        <f t="shared" si="12"/>
        <v>-1.0128844332933172E-5</v>
      </c>
      <c r="DS17" s="55">
        <f t="shared" si="12"/>
        <v>-1.017850089660621E-5</v>
      </c>
      <c r="DT17" s="55">
        <f t="shared" si="13"/>
        <v>-6.404158092123403E-6</v>
      </c>
      <c r="DU17" s="55">
        <f t="shared" si="14"/>
        <v>-9.7893499160588856E-6</v>
      </c>
      <c r="DV17" s="55">
        <f t="shared" si="15"/>
        <v>-9.5265530808791842E-6</v>
      </c>
      <c r="DW17" s="55">
        <f t="shared" si="16"/>
        <v>-9.9154514258529237E-6</v>
      </c>
      <c r="DX17" s="55">
        <f t="shared" si="17"/>
        <v>-9.8424596289316387E-6</v>
      </c>
      <c r="DY17" s="55">
        <f t="shared" si="18"/>
        <v>-9.0784409605479241E-6</v>
      </c>
      <c r="DZ17" s="55">
        <f t="shared" si="19"/>
        <v>-1.0319647820724228E-5</v>
      </c>
      <c r="EA17" s="55">
        <f t="shared" si="20"/>
        <v>-9.4509586739963116E-6</v>
      </c>
    </row>
    <row r="18" spans="1:131" x14ac:dyDescent="0.3">
      <c r="A18" s="29" t="s">
        <v>17</v>
      </c>
      <c r="B18" s="27">
        <v>225706.56289999999</v>
      </c>
      <c r="C18" s="27">
        <v>3663.5528804999999</v>
      </c>
      <c r="D18" s="27">
        <v>975.35410389000003</v>
      </c>
      <c r="E18" s="27">
        <v>21081.585384000002</v>
      </c>
      <c r="F18" s="27">
        <v>17865.750795</v>
      </c>
      <c r="G18" s="27">
        <v>1052.6951570000001</v>
      </c>
      <c r="H18" s="27">
        <v>52663.575332</v>
      </c>
      <c r="I18" s="29">
        <v>952.58501457</v>
      </c>
      <c r="J18" s="29">
        <v>321.42178102999998</v>
      </c>
      <c r="K18" s="29">
        <v>528.89303738000001</v>
      </c>
      <c r="L18" s="29">
        <v>120.59587824</v>
      </c>
      <c r="M18" s="29">
        <v>2058.7719800999998</v>
      </c>
      <c r="N18" s="29">
        <v>248.91411373</v>
      </c>
      <c r="O18" s="29">
        <v>69.489424108999998</v>
      </c>
      <c r="P18" s="29">
        <v>10.386251231999999</v>
      </c>
      <c r="Q18" s="29">
        <v>5.0504424773999999</v>
      </c>
      <c r="R18" s="29">
        <v>10.741612811</v>
      </c>
      <c r="S18" s="29">
        <v>3.3382455604999999</v>
      </c>
      <c r="T18" s="29">
        <v>21.249548531999999</v>
      </c>
      <c r="U18" s="29">
        <v>1330.4126254</v>
      </c>
      <c r="V18" s="29">
        <v>279.92446131999998</v>
      </c>
      <c r="W18" s="29">
        <v>259.11621012000001</v>
      </c>
      <c r="X18" s="29">
        <v>40.485561457000003</v>
      </c>
      <c r="Y18" s="29">
        <v>0.28751986099999999</v>
      </c>
      <c r="Z18" s="29">
        <v>25.50952947</v>
      </c>
      <c r="AA18" s="29">
        <v>69.093607371999994</v>
      </c>
      <c r="AB18" s="29">
        <v>59.050121167999997</v>
      </c>
      <c r="AC18" s="27"/>
      <c r="AD18" s="40" t="s">
        <v>17</v>
      </c>
      <c r="AE18" s="40">
        <v>711.02548854500003</v>
      </c>
      <c r="AF18" s="40">
        <v>259.10160799599998</v>
      </c>
      <c r="AG18" s="40">
        <v>321.407603053</v>
      </c>
      <c r="AH18" s="40">
        <v>40.483587690999997</v>
      </c>
      <c r="AI18" s="40">
        <v>952.53863396099996</v>
      </c>
      <c r="AJ18" s="40">
        <v>952.53863396099996</v>
      </c>
      <c r="AK18" s="40">
        <v>1988.0217571400001</v>
      </c>
      <c r="AL18" s="40">
        <v>528.86636473099998</v>
      </c>
      <c r="AM18" s="40">
        <v>120.59239027300001</v>
      </c>
      <c r="AN18" s="40">
        <v>0.28750698701900002</v>
      </c>
      <c r="AO18" s="40">
        <v>4802.5383566500004</v>
      </c>
      <c r="AP18" s="40">
        <v>225696.368858</v>
      </c>
      <c r="AQ18" s="40">
        <v>1950.9809841399999</v>
      </c>
      <c r="AR18" s="40">
        <v>804.33310275099996</v>
      </c>
      <c r="AS18" s="40">
        <v>430.67341269399998</v>
      </c>
      <c r="AT18" s="40">
        <v>35.328877118199998</v>
      </c>
      <c r="AU18" s="40">
        <v>2058.6760490900001</v>
      </c>
      <c r="AV18" s="40">
        <v>2058.6760490900001</v>
      </c>
      <c r="AW18" s="40">
        <v>25.508211375399998</v>
      </c>
      <c r="AX18" s="40">
        <v>5843458.8220199998</v>
      </c>
      <c r="AY18" s="40">
        <v>0</v>
      </c>
      <c r="AZ18" s="40">
        <v>619.34398380499999</v>
      </c>
      <c r="BA18" s="40">
        <v>146.866514454</v>
      </c>
      <c r="BB18" s="40">
        <v>460.72249293900001</v>
      </c>
      <c r="BC18" s="40">
        <v>1330.3532961799999</v>
      </c>
      <c r="BD18" s="40">
        <v>69.090473073400005</v>
      </c>
      <c r="BE18" s="40">
        <v>279.91095848100002</v>
      </c>
      <c r="BF18" s="40">
        <v>3663.3873647599999</v>
      </c>
      <c r="BG18" s="40">
        <v>0</v>
      </c>
      <c r="BH18" s="40">
        <v>877.77905433499996</v>
      </c>
      <c r="BI18" s="40">
        <v>97.530975644199998</v>
      </c>
      <c r="BJ18" s="40">
        <v>975.31002997899998</v>
      </c>
      <c r="BK18" s="40">
        <v>281.14844964500003</v>
      </c>
      <c r="BL18" s="40">
        <v>2448.28201132</v>
      </c>
      <c r="BM18" s="40">
        <v>10.3857920765</v>
      </c>
      <c r="BN18" s="40">
        <v>5.05021409127</v>
      </c>
      <c r="BO18" s="40">
        <v>10.741128936899999</v>
      </c>
      <c r="BP18" s="40">
        <v>3.3380921848499998</v>
      </c>
      <c r="BQ18" s="40">
        <v>21.248583143099999</v>
      </c>
      <c r="BR18" s="40">
        <v>10.266172447600001</v>
      </c>
      <c r="BS18" s="40">
        <v>16028.9817346</v>
      </c>
      <c r="BT18" s="40">
        <v>56.4394468773</v>
      </c>
      <c r="BU18" s="40">
        <v>585.80878703600001</v>
      </c>
      <c r="BV18" s="40">
        <v>1752.6688474800001</v>
      </c>
      <c r="BW18" s="40">
        <v>7.7971455591599996</v>
      </c>
      <c r="BX18" s="40">
        <v>0</v>
      </c>
      <c r="BY18" s="40">
        <v>413.64160730600003</v>
      </c>
      <c r="BZ18" s="40">
        <v>21081.312793500001</v>
      </c>
      <c r="CA18" s="40">
        <v>17865.623431399999</v>
      </c>
      <c r="CB18" s="40">
        <v>3215.6893621600002</v>
      </c>
      <c r="CC18" s="40">
        <v>4.3604464100399998</v>
      </c>
      <c r="CD18" s="40">
        <v>0.65978736946000005</v>
      </c>
      <c r="CE18" s="40">
        <v>239.97591650000001</v>
      </c>
      <c r="CF18" s="40">
        <v>84.990334737500007</v>
      </c>
      <c r="CG18" s="40">
        <v>5885.7362510700004</v>
      </c>
      <c r="CH18" s="40">
        <v>135.65111676800001</v>
      </c>
      <c r="CI18" s="40">
        <v>60.938645660699997</v>
      </c>
      <c r="CJ18" s="40">
        <v>8409.5561779</v>
      </c>
      <c r="CK18" s="40">
        <v>297.15463068299999</v>
      </c>
      <c r="CL18" s="40">
        <v>25.6509081994</v>
      </c>
      <c r="CM18" s="40">
        <v>188.10129684699999</v>
      </c>
      <c r="CN18" s="40">
        <v>3.3805431886299999</v>
      </c>
      <c r="CO18" s="40">
        <v>1052.6475526500001</v>
      </c>
      <c r="CP18" s="40">
        <v>640.54920630799995</v>
      </c>
      <c r="CQ18" s="40">
        <v>59.047298101199999</v>
      </c>
      <c r="CR18" s="40">
        <v>0</v>
      </c>
      <c r="CS18" s="40">
        <v>2444.6205417400001</v>
      </c>
      <c r="CT18" s="40">
        <v>2466.0282831599998</v>
      </c>
      <c r="CU18" s="40">
        <v>248.90241211899999</v>
      </c>
      <c r="CV18" s="40">
        <v>14491.380959100001</v>
      </c>
      <c r="CW18" s="40">
        <v>52661.197057799996</v>
      </c>
      <c r="CX18" s="40">
        <v>69.486437695999996</v>
      </c>
      <c r="CY18" s="40">
        <v>1850.53336999</v>
      </c>
      <c r="DA18" s="55">
        <f t="shared" si="0"/>
        <v>-4.5165022536383938E-5</v>
      </c>
      <c r="DB18" s="55">
        <f t="shared" si="1"/>
        <v>-4.5179023041004037E-5</v>
      </c>
      <c r="DC18" s="55">
        <f t="shared" si="2"/>
        <v>-4.5187599892464913E-5</v>
      </c>
      <c r="DD18" s="55">
        <f t="shared" si="3"/>
        <v>-1.2930265681419993E-5</v>
      </c>
      <c r="DE18" s="55">
        <f t="shared" si="3"/>
        <v>-7.1289251407324004E-6</v>
      </c>
      <c r="DF18" s="55">
        <f t="shared" si="4"/>
        <v>-4.5221401165835048E-5</v>
      </c>
      <c r="DG18" s="55">
        <f t="shared" si="5"/>
        <v>-4.5159755770680297E-5</v>
      </c>
      <c r="DH18" s="55">
        <f t="shared" si="6"/>
        <v>-4.8689207042560174E-5</v>
      </c>
      <c r="DI18" s="55">
        <f t="shared" si="7"/>
        <v>-4.4110193635729551E-5</v>
      </c>
      <c r="DJ18" s="55">
        <f t="shared" si="8"/>
        <v>-5.0431083631131133E-5</v>
      </c>
      <c r="DK18" s="55">
        <f t="shared" si="8"/>
        <v>-2.8922771249748919E-5</v>
      </c>
      <c r="DL18" s="55">
        <f t="shared" si="9"/>
        <v>-4.6596228687293195E-5</v>
      </c>
      <c r="DM18" s="55">
        <f t="shared" si="10"/>
        <v>-4.7010636820294664E-5</v>
      </c>
      <c r="DN18" s="55">
        <f t="shared" si="11"/>
        <v>-4.2976511005727875E-5</v>
      </c>
      <c r="DO18" s="55">
        <f t="shared" si="12"/>
        <v>-4.4208010161076828E-5</v>
      </c>
      <c r="DP18" s="55">
        <f t="shared" si="12"/>
        <v>-4.5221014004587515E-5</v>
      </c>
      <c r="DQ18" s="55">
        <f t="shared" si="12"/>
        <v>-4.5046689776872104E-5</v>
      </c>
      <c r="DR18" s="55">
        <f t="shared" si="12"/>
        <v>-4.5944987335530952E-5</v>
      </c>
      <c r="DS18" s="55">
        <f t="shared" si="12"/>
        <v>-4.5431031089691381E-5</v>
      </c>
      <c r="DT18" s="55">
        <f t="shared" si="13"/>
        <v>-4.459460085345396E-5</v>
      </c>
      <c r="DU18" s="55">
        <f t="shared" si="14"/>
        <v>-4.8237438544246293E-5</v>
      </c>
      <c r="DV18" s="55">
        <f t="shared" si="15"/>
        <v>-5.6353571987096035E-5</v>
      </c>
      <c r="DW18" s="55">
        <f t="shared" si="16"/>
        <v>-4.8752343526282693E-5</v>
      </c>
      <c r="DX18" s="55">
        <f t="shared" si="17"/>
        <v>-4.477597114577166E-5</v>
      </c>
      <c r="DY18" s="55">
        <f t="shared" si="18"/>
        <v>-5.1670674739497041E-5</v>
      </c>
      <c r="DZ18" s="55">
        <f t="shared" si="19"/>
        <v>-4.5363076545032871E-5</v>
      </c>
      <c r="EA18" s="55">
        <f t="shared" si="20"/>
        <v>-4.7807976413224212E-5</v>
      </c>
    </row>
    <row r="19" spans="1:131" x14ac:dyDescent="0.3">
      <c r="A19" s="29" t="s">
        <v>18</v>
      </c>
      <c r="B19" s="27">
        <v>867857.73340000003</v>
      </c>
      <c r="C19" s="27">
        <v>14086.619656999999</v>
      </c>
      <c r="D19" s="27">
        <v>3750.3071673999998</v>
      </c>
      <c r="E19" s="27">
        <v>81060.197086999993</v>
      </c>
      <c r="F19" s="27">
        <v>68695.076704999999</v>
      </c>
      <c r="G19" s="27">
        <v>4047.6878668999998</v>
      </c>
      <c r="H19" s="27">
        <v>202495.1784</v>
      </c>
      <c r="I19" s="29">
        <v>3127.0547637999998</v>
      </c>
      <c r="J19" s="29">
        <v>1292.4843989999999</v>
      </c>
      <c r="K19" s="29">
        <v>1574.0660759</v>
      </c>
      <c r="L19" s="29">
        <v>789.23072907000005</v>
      </c>
      <c r="M19" s="29">
        <v>7415.901715</v>
      </c>
      <c r="N19" s="29">
        <v>887.18305862</v>
      </c>
      <c r="O19" s="29">
        <v>302.04592102999999</v>
      </c>
      <c r="P19" s="29">
        <v>39.976785989</v>
      </c>
      <c r="Q19" s="29">
        <v>19.439204480000001</v>
      </c>
      <c r="R19" s="29">
        <v>41.344576353000001</v>
      </c>
      <c r="S19" s="29">
        <v>12.848941025</v>
      </c>
      <c r="T19" s="29">
        <v>81.789729025</v>
      </c>
      <c r="U19" s="29">
        <v>4569.2139740000002</v>
      </c>
      <c r="V19" s="29">
        <v>942.56842409000001</v>
      </c>
      <c r="W19" s="29">
        <v>533.96327914999995</v>
      </c>
      <c r="X19" s="29">
        <v>136.81010981</v>
      </c>
      <c r="Y19" s="29">
        <v>1.1066668968</v>
      </c>
      <c r="Z19" s="29">
        <v>72.251121139000006</v>
      </c>
      <c r="AA19" s="29">
        <v>265.94199483</v>
      </c>
      <c r="AB19" s="29">
        <v>194.43311625999999</v>
      </c>
      <c r="AC19" s="27"/>
      <c r="AD19" s="40" t="s">
        <v>18</v>
      </c>
      <c r="AE19" s="40">
        <v>4081.76404499</v>
      </c>
      <c r="AF19" s="40">
        <v>534.02277583499995</v>
      </c>
      <c r="AG19" s="40">
        <v>1293.08738281</v>
      </c>
      <c r="AH19" s="40">
        <v>136.86424260999999</v>
      </c>
      <c r="AI19" s="40">
        <v>3128.2510869299999</v>
      </c>
      <c r="AJ19" s="40">
        <v>3128.2510869299999</v>
      </c>
      <c r="AK19" s="40">
        <v>7649.6198440199996</v>
      </c>
      <c r="AL19" s="40">
        <v>1574.59421185</v>
      </c>
      <c r="AM19" s="40">
        <v>789.71244134300002</v>
      </c>
      <c r="AN19" s="40">
        <v>1.1071681719799999</v>
      </c>
      <c r="AO19" s="40">
        <v>18602.772727600001</v>
      </c>
      <c r="AP19" s="40">
        <v>868247.73574499995</v>
      </c>
      <c r="AQ19" s="40">
        <v>8197.4744488300003</v>
      </c>
      <c r="AR19" s="40">
        <v>2675.3814213700002</v>
      </c>
      <c r="AS19" s="40">
        <v>2340.77890467</v>
      </c>
      <c r="AT19" s="40">
        <v>114.966088583</v>
      </c>
      <c r="AU19" s="40">
        <v>7419.0397464899997</v>
      </c>
      <c r="AV19" s="40">
        <v>7419.0397464899997</v>
      </c>
      <c r="AW19" s="40">
        <v>72.273524693900001</v>
      </c>
      <c r="AX19" s="40">
        <v>18206179.079700001</v>
      </c>
      <c r="AY19" s="40">
        <v>0</v>
      </c>
      <c r="AZ19" s="40">
        <v>3355.1937000200001</v>
      </c>
      <c r="BA19" s="40">
        <v>867.88111011599995</v>
      </c>
      <c r="BB19" s="40">
        <v>1822.7476445</v>
      </c>
      <c r="BC19" s="40">
        <v>4571.0681595799997</v>
      </c>
      <c r="BD19" s="40">
        <v>266.06165616700002</v>
      </c>
      <c r="BE19" s="40">
        <v>942.93972366800006</v>
      </c>
      <c r="BF19" s="40">
        <v>14092.9501201</v>
      </c>
      <c r="BG19" s="40">
        <v>0</v>
      </c>
      <c r="BH19" s="40">
        <v>3376.7932511899999</v>
      </c>
      <c r="BI19" s="40">
        <v>375.19920927700002</v>
      </c>
      <c r="BJ19" s="40">
        <v>3751.99246047</v>
      </c>
      <c r="BK19" s="40">
        <v>1107.23566246</v>
      </c>
      <c r="BL19" s="40">
        <v>9882.0500070800008</v>
      </c>
      <c r="BM19" s="40">
        <v>39.994716059700004</v>
      </c>
      <c r="BN19" s="40">
        <v>19.447950970400001</v>
      </c>
      <c r="BO19" s="40">
        <v>41.363140944999998</v>
      </c>
      <c r="BP19" s="40">
        <v>12.8547082968</v>
      </c>
      <c r="BQ19" s="40">
        <v>81.826574877499993</v>
      </c>
      <c r="BR19" s="40">
        <v>35.266645881199999</v>
      </c>
      <c r="BS19" s="40">
        <v>61608.368781500001</v>
      </c>
      <c r="BT19" s="40">
        <v>127.192521852</v>
      </c>
      <c r="BU19" s="40">
        <v>1132.7800086899999</v>
      </c>
      <c r="BV19" s="40">
        <v>7155.14260268</v>
      </c>
      <c r="BW19" s="40">
        <v>30.310639732599999</v>
      </c>
      <c r="BX19" s="40">
        <v>0</v>
      </c>
      <c r="BY19" s="40">
        <v>787.413866407</v>
      </c>
      <c r="BZ19" s="40">
        <v>81098.021112999995</v>
      </c>
      <c r="CA19" s="40">
        <v>68727.342944599994</v>
      </c>
      <c r="CB19" s="40">
        <v>12370.678168300001</v>
      </c>
      <c r="CC19" s="40">
        <v>7.7759363383700002</v>
      </c>
      <c r="CD19" s="40">
        <v>5.2320241000900003</v>
      </c>
      <c r="CE19" s="40">
        <v>888.79129387399996</v>
      </c>
      <c r="CF19" s="40">
        <v>201.33358605500001</v>
      </c>
      <c r="CG19" s="40">
        <v>23447.5526054</v>
      </c>
      <c r="CH19" s="40">
        <v>367.62364002700002</v>
      </c>
      <c r="CI19" s="40">
        <v>503.15441437300001</v>
      </c>
      <c r="CJ19" s="40">
        <v>33500.511605400003</v>
      </c>
      <c r="CK19" s="40">
        <v>936.82437203200004</v>
      </c>
      <c r="CL19" s="40">
        <v>49.429748920100003</v>
      </c>
      <c r="CM19" s="40">
        <v>457.102036435</v>
      </c>
      <c r="CN19" s="40">
        <v>30.7297684342</v>
      </c>
      <c r="CO19" s="40">
        <v>4049.5068245000002</v>
      </c>
      <c r="CP19" s="40">
        <v>2664.9466406400002</v>
      </c>
      <c r="CQ19" s="40">
        <v>194.50782449100001</v>
      </c>
      <c r="CR19" s="40">
        <v>0</v>
      </c>
      <c r="CS19" s="40">
        <v>6460.60084061</v>
      </c>
      <c r="CT19" s="40">
        <v>9671.8027323299993</v>
      </c>
      <c r="CU19" s="40">
        <v>887.55458370099996</v>
      </c>
      <c r="CV19" s="40">
        <v>54056.781943800001</v>
      </c>
      <c r="CW19" s="40">
        <v>202586.179218</v>
      </c>
      <c r="CX19" s="40">
        <v>302.195341584</v>
      </c>
      <c r="CY19" s="40">
        <v>7460.5785628000003</v>
      </c>
      <c r="DA19" s="55">
        <f t="shared" si="0"/>
        <v>4.4938511231791257E-4</v>
      </c>
      <c r="DB19" s="55">
        <f t="shared" si="1"/>
        <v>4.4939547273537906E-4</v>
      </c>
      <c r="DC19" s="55">
        <f t="shared" si="2"/>
        <v>4.493746764664466E-4</v>
      </c>
      <c r="DD19" s="55">
        <f t="shared" si="3"/>
        <v>4.6661650673519107E-4</v>
      </c>
      <c r="DE19" s="55">
        <f t="shared" si="3"/>
        <v>4.6970235929070066E-4</v>
      </c>
      <c r="DF19" s="55">
        <f t="shared" si="4"/>
        <v>4.4938188413068392E-4</v>
      </c>
      <c r="DG19" s="55">
        <f t="shared" si="5"/>
        <v>4.4939745587542561E-4</v>
      </c>
      <c r="DH19" s="55">
        <f t="shared" si="6"/>
        <v>3.8257185126695282E-4</v>
      </c>
      <c r="DI19" s="55">
        <f t="shared" si="7"/>
        <v>4.6653082270594498E-4</v>
      </c>
      <c r="DJ19" s="55">
        <f t="shared" si="8"/>
        <v>3.355233672118923E-4</v>
      </c>
      <c r="DK19" s="55">
        <f t="shared" si="8"/>
        <v>6.1035671224763722E-4</v>
      </c>
      <c r="DL19" s="55">
        <f t="shared" si="9"/>
        <v>4.2314901283717669E-4</v>
      </c>
      <c r="DM19" s="55">
        <f t="shared" si="10"/>
        <v>4.1876935925474112E-4</v>
      </c>
      <c r="DN19" s="55">
        <f t="shared" si="11"/>
        <v>4.9469482484809256E-4</v>
      </c>
      <c r="DO19" s="55">
        <f t="shared" si="12"/>
        <v>4.4851206159838577E-4</v>
      </c>
      <c r="DP19" s="55">
        <f t="shared" si="12"/>
        <v>4.4994075806954444E-4</v>
      </c>
      <c r="DQ19" s="55">
        <f t="shared" si="12"/>
        <v>4.4902121723276489E-4</v>
      </c>
      <c r="DR19" s="55">
        <f t="shared" si="12"/>
        <v>4.4885191618349089E-4</v>
      </c>
      <c r="DS19" s="55">
        <f t="shared" si="12"/>
        <v>4.5049485967524545E-4</v>
      </c>
      <c r="DT19" s="55">
        <f t="shared" si="13"/>
        <v>4.0579968251656809E-4</v>
      </c>
      <c r="DU19" s="55">
        <f t="shared" si="14"/>
        <v>3.9392320866097166E-4</v>
      </c>
      <c r="DV19" s="55">
        <f t="shared" si="15"/>
        <v>1.1142467529735404E-4</v>
      </c>
      <c r="DW19" s="55">
        <f t="shared" si="16"/>
        <v>3.9567836086945368E-4</v>
      </c>
      <c r="DX19" s="55">
        <f t="shared" si="17"/>
        <v>4.5295940580625726E-4</v>
      </c>
      <c r="DY19" s="55">
        <f t="shared" si="18"/>
        <v>3.1007899319505412E-4</v>
      </c>
      <c r="DZ19" s="55">
        <f t="shared" si="19"/>
        <v>4.4995276912364665E-4</v>
      </c>
      <c r="EA19" s="55">
        <f t="shared" si="20"/>
        <v>3.8423614473223416E-4</v>
      </c>
    </row>
    <row r="20" spans="1:131" x14ac:dyDescent="0.3">
      <c r="A20" s="29" t="s">
        <v>19</v>
      </c>
      <c r="B20" s="27">
        <v>4345.8642530999996</v>
      </c>
      <c r="C20" s="27">
        <v>70.539666589000007</v>
      </c>
      <c r="D20" s="27">
        <v>18.779208555</v>
      </c>
      <c r="E20" s="27">
        <v>405.91500816000001</v>
      </c>
      <c r="F20" s="27">
        <v>343.9958196</v>
      </c>
      <c r="G20" s="27">
        <v>20.268438245999999</v>
      </c>
      <c r="H20" s="27">
        <v>1014.0102487</v>
      </c>
      <c r="I20" s="29">
        <v>14.019342129</v>
      </c>
      <c r="J20" s="29">
        <v>6.6244080985</v>
      </c>
      <c r="K20" s="29">
        <v>6.4900272155999996</v>
      </c>
      <c r="L20" s="29">
        <v>4.9136410107000001</v>
      </c>
      <c r="M20" s="29">
        <v>35.546415598999999</v>
      </c>
      <c r="N20" s="29">
        <v>4.2224580837000003</v>
      </c>
      <c r="O20" s="29">
        <v>1.6126467967</v>
      </c>
      <c r="P20" s="29">
        <v>0.1997909943</v>
      </c>
      <c r="Q20" s="29">
        <v>9.7150832100000001E-2</v>
      </c>
      <c r="R20" s="29">
        <v>0.20662676799999999</v>
      </c>
      <c r="S20" s="29">
        <v>6.4214833799999996E-2</v>
      </c>
      <c r="T20" s="29">
        <v>0.40875849710000001</v>
      </c>
      <c r="U20" s="29">
        <v>21.190693084999999</v>
      </c>
      <c r="V20" s="29">
        <v>4.3084853075999998</v>
      </c>
      <c r="W20" s="29">
        <v>1.2867753018000001</v>
      </c>
      <c r="X20" s="29">
        <v>0.62701681890000005</v>
      </c>
      <c r="Y20" s="29">
        <v>5.5307615999999997E-3</v>
      </c>
      <c r="Z20" s="29">
        <v>0.28374810769999997</v>
      </c>
      <c r="AA20" s="29">
        <v>1.3290917314999999</v>
      </c>
      <c r="AB20" s="29">
        <v>0.87375015150000002</v>
      </c>
      <c r="AC20" s="27"/>
      <c r="AD20" s="40" t="s">
        <v>19</v>
      </c>
      <c r="AE20" s="40">
        <v>24.4321073616</v>
      </c>
      <c r="AF20" s="40">
        <v>1.2864805668399999</v>
      </c>
      <c r="AG20" s="40">
        <v>6.62146596965</v>
      </c>
      <c r="AH20" s="40">
        <v>0.62675126629</v>
      </c>
      <c r="AI20" s="40">
        <v>14.013501914700001</v>
      </c>
      <c r="AJ20" s="40">
        <v>14.013501914700001</v>
      </c>
      <c r="AK20" s="40">
        <v>38.277252262099999</v>
      </c>
      <c r="AL20" s="40">
        <v>6.4874258541999996</v>
      </c>
      <c r="AM20" s="40">
        <v>4.9113034838900003</v>
      </c>
      <c r="AN20" s="40">
        <v>5.5283228137800004E-3</v>
      </c>
      <c r="AO20" s="40">
        <v>93.451955872499994</v>
      </c>
      <c r="AP20" s="40">
        <v>4343.9549613500003</v>
      </c>
      <c r="AQ20" s="40">
        <v>43.074481769899997</v>
      </c>
      <c r="AR20" s="40">
        <v>12.1376648071</v>
      </c>
      <c r="AS20" s="40">
        <v>13.748512439200001</v>
      </c>
      <c r="AT20" s="40">
        <v>0.51280987675400003</v>
      </c>
      <c r="AU20" s="40">
        <v>35.531105431199997</v>
      </c>
      <c r="AV20" s="40">
        <v>35.531105431199997</v>
      </c>
      <c r="AW20" s="40">
        <v>0.28363832845999998</v>
      </c>
      <c r="AX20" s="40">
        <v>68079.169140800004</v>
      </c>
      <c r="AY20" s="40">
        <v>0</v>
      </c>
      <c r="AZ20" s="40">
        <v>19.683402392000001</v>
      </c>
      <c r="BA20" s="40">
        <v>5.24428717312</v>
      </c>
      <c r="BB20" s="40">
        <v>9.2694509909500002</v>
      </c>
      <c r="BC20" s="40">
        <v>21.181766837400001</v>
      </c>
      <c r="BD20" s="40">
        <v>1.3285063315900001</v>
      </c>
      <c r="BE20" s="40">
        <v>4.3066676028100002</v>
      </c>
      <c r="BF20" s="40">
        <v>70.508683033699995</v>
      </c>
      <c r="BG20" s="40">
        <v>0</v>
      </c>
      <c r="BH20" s="40">
        <v>16.893863982500001</v>
      </c>
      <c r="BI20" s="40">
        <v>1.8770963783600001</v>
      </c>
      <c r="BJ20" s="40">
        <v>18.770960360899998</v>
      </c>
      <c r="BK20" s="40">
        <v>5.6160881362100001</v>
      </c>
      <c r="BL20" s="40">
        <v>50.8219399822</v>
      </c>
      <c r="BM20" s="40">
        <v>0.19970382307699999</v>
      </c>
      <c r="BN20" s="40">
        <v>9.71082083624E-2</v>
      </c>
      <c r="BO20" s="40">
        <v>0.20653644649899999</v>
      </c>
      <c r="BP20" s="40">
        <v>6.4186217001600002E-2</v>
      </c>
      <c r="BQ20" s="40">
        <v>0.40857883396</v>
      </c>
      <c r="BR20" s="40">
        <v>0.16385273405100001</v>
      </c>
      <c r="BS20" s="40">
        <v>308.07174985900002</v>
      </c>
      <c r="BT20" s="40">
        <v>0.36850531291900002</v>
      </c>
      <c r="BU20" s="40">
        <v>2.3290709083599999</v>
      </c>
      <c r="BV20" s="40">
        <v>37.0272566015</v>
      </c>
      <c r="BW20" s="40">
        <v>0.15258737973</v>
      </c>
      <c r="BX20" s="40">
        <v>0</v>
      </c>
      <c r="BY20" s="40">
        <v>1.5452258094</v>
      </c>
      <c r="BZ20" s="40">
        <v>405.74002757800002</v>
      </c>
      <c r="CA20" s="40">
        <v>343.84804730399998</v>
      </c>
      <c r="CB20" s="40">
        <v>61.8919802741</v>
      </c>
      <c r="CC20" s="40">
        <v>1.21015080386E-2</v>
      </c>
      <c r="CD20" s="40">
        <v>3.4200195824400002E-2</v>
      </c>
      <c r="CE20" s="40">
        <v>4.3443055908100003</v>
      </c>
      <c r="CF20" s="40">
        <v>0.63312823316099998</v>
      </c>
      <c r="CG20" s="40">
        <v>119.70967373000001</v>
      </c>
      <c r="CH20" s="40">
        <v>1.3799111316899999</v>
      </c>
      <c r="CI20" s="40">
        <v>3.3177523744299999</v>
      </c>
      <c r="CJ20" s="40">
        <v>171.030216104</v>
      </c>
      <c r="CK20" s="40">
        <v>4.0725303957100003</v>
      </c>
      <c r="CL20" s="40">
        <v>0.10061467528699999</v>
      </c>
      <c r="CM20" s="40">
        <v>1.4931056888100001</v>
      </c>
      <c r="CN20" s="40">
        <v>0.20653932569</v>
      </c>
      <c r="CO20" s="40">
        <v>20.259554490500001</v>
      </c>
      <c r="CP20" s="40">
        <v>13.9310460823</v>
      </c>
      <c r="CQ20" s="40">
        <v>0.87338105542</v>
      </c>
      <c r="CR20" s="40">
        <v>0</v>
      </c>
      <c r="CS20" s="40">
        <v>23.555044798600001</v>
      </c>
      <c r="CT20" s="40">
        <v>48.940456178600002</v>
      </c>
      <c r="CU20" s="40">
        <v>4.2206604786700002</v>
      </c>
      <c r="CV20" s="40">
        <v>265.41586386699998</v>
      </c>
      <c r="CW20" s="40">
        <v>1013.56477691</v>
      </c>
      <c r="CX20" s="40">
        <v>1.6119157290399999</v>
      </c>
      <c r="CY20" s="40">
        <v>38.343800205199997</v>
      </c>
      <c r="DA20" s="55">
        <f t="shared" si="0"/>
        <v>-4.3933534017712226E-4</v>
      </c>
      <c r="DB20" s="55">
        <f t="shared" si="1"/>
        <v>-4.3923591928123577E-4</v>
      </c>
      <c r="DC20" s="55">
        <f t="shared" si="2"/>
        <v>-4.3921947380502275E-4</v>
      </c>
      <c r="DD20" s="55">
        <f t="shared" si="3"/>
        <v>-4.310768965975678E-4</v>
      </c>
      <c r="DE20" s="55">
        <f t="shared" si="3"/>
        <v>-4.295758482526275E-4</v>
      </c>
      <c r="DF20" s="55">
        <f t="shared" si="4"/>
        <v>-4.3830488526913847E-4</v>
      </c>
      <c r="DG20" s="55">
        <f t="shared" si="5"/>
        <v>-4.3931685165033379E-4</v>
      </c>
      <c r="DH20" s="55">
        <f t="shared" si="6"/>
        <v>-4.1658262179922488E-4</v>
      </c>
      <c r="DI20" s="55">
        <f t="shared" si="7"/>
        <v>-4.4413460134894243E-4</v>
      </c>
      <c r="DJ20" s="55">
        <f t="shared" si="8"/>
        <v>-4.0082442085098517E-4</v>
      </c>
      <c r="DK20" s="55">
        <f t="shared" si="8"/>
        <v>-4.7572193510060146E-4</v>
      </c>
      <c r="DL20" s="55">
        <f t="shared" si="9"/>
        <v>-4.3070918802945142E-4</v>
      </c>
      <c r="DM20" s="55">
        <f t="shared" si="10"/>
        <v>-4.2572477792958153E-4</v>
      </c>
      <c r="DN20" s="55">
        <f t="shared" si="11"/>
        <v>-4.5333402298388374E-4</v>
      </c>
      <c r="DO20" s="55">
        <f t="shared" si="12"/>
        <v>-4.3631207355177747E-4</v>
      </c>
      <c r="DP20" s="55">
        <f t="shared" si="12"/>
        <v>-4.3873775117156703E-4</v>
      </c>
      <c r="DQ20" s="55">
        <f t="shared" si="12"/>
        <v>-4.3712391126398401E-4</v>
      </c>
      <c r="DR20" s="55">
        <f t="shared" si="12"/>
        <v>-4.4564155517590225E-4</v>
      </c>
      <c r="DS20" s="55">
        <f t="shared" si="12"/>
        <v>-4.3953371312072022E-4</v>
      </c>
      <c r="DT20" s="55">
        <f t="shared" si="13"/>
        <v>-4.212343392541778E-4</v>
      </c>
      <c r="DU20" s="55">
        <f t="shared" si="14"/>
        <v>-4.2188951806178661E-4</v>
      </c>
      <c r="DV20" s="55">
        <f t="shared" si="15"/>
        <v>-2.290492827985744E-4</v>
      </c>
      <c r="DW20" s="55">
        <f t="shared" si="16"/>
        <v>-4.2351752296839812E-4</v>
      </c>
      <c r="DX20" s="55">
        <f t="shared" si="17"/>
        <v>-4.409494381387307E-4</v>
      </c>
      <c r="DY20" s="55">
        <f t="shared" si="18"/>
        <v>-3.86889769555973E-4</v>
      </c>
      <c r="DZ20" s="55">
        <f t="shared" si="19"/>
        <v>-4.4045109613251684E-4</v>
      </c>
      <c r="EA20" s="55">
        <f t="shared" si="20"/>
        <v>-4.2242748612561449E-4</v>
      </c>
    </row>
    <row r="21" spans="1:131" x14ac:dyDescent="0.3">
      <c r="A21" s="29" t="s">
        <v>20</v>
      </c>
      <c r="B21" s="27">
        <v>29306.469931</v>
      </c>
      <c r="C21" s="27">
        <v>475.68740689999998</v>
      </c>
      <c r="D21" s="27">
        <v>126.64296991000001</v>
      </c>
      <c r="E21" s="27">
        <v>2737.3012782000001</v>
      </c>
      <c r="F21" s="27">
        <v>2319.7468487000001</v>
      </c>
      <c r="G21" s="27">
        <v>136.68515536000001</v>
      </c>
      <c r="H21" s="27">
        <v>6838.0090890000001</v>
      </c>
      <c r="I21" s="29">
        <v>114.85565812999999</v>
      </c>
      <c r="J21" s="29">
        <v>42.647929234000003</v>
      </c>
      <c r="K21" s="29">
        <v>61.110547734999997</v>
      </c>
      <c r="L21" s="29">
        <v>20.992659080999999</v>
      </c>
      <c r="M21" s="29">
        <v>259.01746701000002</v>
      </c>
      <c r="N21" s="29">
        <v>31.161604816000001</v>
      </c>
      <c r="O21" s="29">
        <v>9.5912353451999994</v>
      </c>
      <c r="P21" s="29">
        <v>1.3487761842999999</v>
      </c>
      <c r="Q21" s="29">
        <v>0.65585897380000002</v>
      </c>
      <c r="R21" s="29">
        <v>1.3949240048</v>
      </c>
      <c r="S21" s="29">
        <v>0.43351022459999999</v>
      </c>
      <c r="T21" s="29">
        <v>2.7595022081999998</v>
      </c>
      <c r="U21" s="29">
        <v>163.72245964000001</v>
      </c>
      <c r="V21" s="29">
        <v>34.139302868999998</v>
      </c>
      <c r="W21" s="29">
        <v>26.048511842</v>
      </c>
      <c r="X21" s="29">
        <v>4.9455521064000001</v>
      </c>
      <c r="Y21" s="29">
        <v>3.7337815199999999E-2</v>
      </c>
      <c r="Z21" s="29">
        <v>2.8872950819000001</v>
      </c>
      <c r="AA21" s="29">
        <v>8.9726123026</v>
      </c>
      <c r="AB21" s="29">
        <v>7.1294891308999997</v>
      </c>
      <c r="AC21" s="27"/>
      <c r="AD21" s="40" t="s">
        <v>20</v>
      </c>
      <c r="AE21" s="40">
        <v>114.36001866300001</v>
      </c>
      <c r="AF21" s="40">
        <v>26.0479261855</v>
      </c>
      <c r="AG21" s="40">
        <v>42.6420863106</v>
      </c>
      <c r="AH21" s="40">
        <v>4.9450353648599998</v>
      </c>
      <c r="AI21" s="40">
        <v>114.84400919399999</v>
      </c>
      <c r="AJ21" s="40">
        <v>114.84400919399999</v>
      </c>
      <c r="AK21" s="40">
        <v>258.138013016</v>
      </c>
      <c r="AL21" s="40">
        <v>61.105382407999997</v>
      </c>
      <c r="AM21" s="40">
        <v>20.987982547400001</v>
      </c>
      <c r="AN21" s="40">
        <v>3.7332744930400001E-2</v>
      </c>
      <c r="AO21" s="40">
        <v>625.61245117500005</v>
      </c>
      <c r="AP21" s="40">
        <v>29302.659232999998</v>
      </c>
      <c r="AQ21" s="40">
        <v>264.63217168</v>
      </c>
      <c r="AR21" s="40">
        <v>97.570184019999999</v>
      </c>
      <c r="AS21" s="40">
        <v>67.114399059999997</v>
      </c>
      <c r="AT21" s="40">
        <v>4.2439223972300004</v>
      </c>
      <c r="AU21" s="40">
        <v>258.98694300300002</v>
      </c>
      <c r="AV21" s="40">
        <v>258.98694300300002</v>
      </c>
      <c r="AW21" s="40">
        <v>2.8870761601299999</v>
      </c>
      <c r="AX21" s="40">
        <v>444896.69438599999</v>
      </c>
      <c r="AY21" s="40">
        <v>0</v>
      </c>
      <c r="AZ21" s="40">
        <v>96.3352540291</v>
      </c>
      <c r="BA21" s="40">
        <v>24.027292050900002</v>
      </c>
      <c r="BB21" s="40">
        <v>60.641203482500003</v>
      </c>
      <c r="BC21" s="40">
        <v>163.70505459899999</v>
      </c>
      <c r="BD21" s="40">
        <v>8.9714508457799997</v>
      </c>
      <c r="BE21" s="40">
        <v>34.135717086900002</v>
      </c>
      <c r="BF21" s="40">
        <v>475.62557199499997</v>
      </c>
      <c r="BG21" s="40">
        <v>0</v>
      </c>
      <c r="BH21" s="40">
        <v>113.96384451</v>
      </c>
      <c r="BI21" s="40">
        <v>12.6626485716</v>
      </c>
      <c r="BJ21" s="40">
        <v>126.62649308100001</v>
      </c>
      <c r="BK21" s="40">
        <v>36.922349188399998</v>
      </c>
      <c r="BL21" s="40">
        <v>325.45611025900001</v>
      </c>
      <c r="BM21" s="40">
        <v>1.3486036880900001</v>
      </c>
      <c r="BN21" s="40">
        <v>0.65577550907299997</v>
      </c>
      <c r="BO21" s="40">
        <v>1.3947405927400001</v>
      </c>
      <c r="BP21" s="40">
        <v>0.43345416525699998</v>
      </c>
      <c r="BQ21" s="40">
        <v>2.7591208854599998</v>
      </c>
      <c r="BR21" s="40">
        <v>1.26367009252</v>
      </c>
      <c r="BS21" s="40">
        <v>2080.18298658</v>
      </c>
      <c r="BT21" s="40">
        <v>5.85524300281</v>
      </c>
      <c r="BU21" s="40">
        <v>57.705621109799999</v>
      </c>
      <c r="BV21" s="40">
        <v>234.309669171</v>
      </c>
      <c r="BW21" s="40">
        <v>1.01748223048</v>
      </c>
      <c r="BX21" s="40">
        <v>0</v>
      </c>
      <c r="BY21" s="40">
        <v>40.542356464999997</v>
      </c>
      <c r="BZ21" s="40">
        <v>2737.0137749199998</v>
      </c>
      <c r="CA21" s="40">
        <v>2319.5136246100001</v>
      </c>
      <c r="CB21" s="40">
        <v>417.50015031100003</v>
      </c>
      <c r="CC21" s="40">
        <v>0.418791051957</v>
      </c>
      <c r="CD21" s="40">
        <v>0.129768126373</v>
      </c>
      <c r="CE21" s="40">
        <v>30.593540321100001</v>
      </c>
      <c r="CF21" s="40">
        <v>8.9776532624499996</v>
      </c>
      <c r="CG21" s="40">
        <v>777.343331068</v>
      </c>
      <c r="CH21" s="40">
        <v>15.086771496700001</v>
      </c>
      <c r="CI21" s="40">
        <v>12.311686696200001</v>
      </c>
      <c r="CJ21" s="40">
        <v>1110.6471141300001</v>
      </c>
      <c r="CK21" s="40">
        <v>35.202095687899998</v>
      </c>
      <c r="CL21" s="40">
        <v>2.5239579479600001</v>
      </c>
      <c r="CM21" s="40">
        <v>20.0578517834</v>
      </c>
      <c r="CN21" s="40">
        <v>0.72911665352599997</v>
      </c>
      <c r="CO21" s="40">
        <v>136.66738554099999</v>
      </c>
      <c r="CP21" s="40">
        <v>86.451205923299995</v>
      </c>
      <c r="CQ21" s="40">
        <v>7.1287638020999999</v>
      </c>
      <c r="CR21" s="40">
        <v>0</v>
      </c>
      <c r="CS21" s="40">
        <v>269.19131263100002</v>
      </c>
      <c r="CT21" s="40">
        <v>323.19997019599998</v>
      </c>
      <c r="CU21" s="40">
        <v>31.157963840800001</v>
      </c>
      <c r="CV21" s="40">
        <v>1853.75850838</v>
      </c>
      <c r="CW21" s="40">
        <v>6837.1202210600004</v>
      </c>
      <c r="CX21" s="40">
        <v>9.5897656485600002</v>
      </c>
      <c r="CY21" s="40">
        <v>245.85242703099999</v>
      </c>
      <c r="DA21" s="55">
        <f t="shared" si="0"/>
        <v>-1.3002923958338063E-4</v>
      </c>
      <c r="DB21" s="55">
        <f t="shared" si="1"/>
        <v>-1.2999062851586283E-4</v>
      </c>
      <c r="DC21" s="55">
        <f t="shared" si="2"/>
        <v>-1.301045688655894E-4</v>
      </c>
      <c r="DD21" s="55">
        <f t="shared" si="3"/>
        <v>-1.0503165372767965E-4</v>
      </c>
      <c r="DE21" s="55">
        <f t="shared" si="3"/>
        <v>-1.0053859546386353E-4</v>
      </c>
      <c r="DF21" s="55">
        <f t="shared" si="4"/>
        <v>-1.3000547830684949E-4</v>
      </c>
      <c r="DG21" s="55">
        <f t="shared" si="5"/>
        <v>-1.2998928905046491E-4</v>
      </c>
      <c r="DH21" s="55">
        <f t="shared" si="6"/>
        <v>-1.0142239563692514E-4</v>
      </c>
      <c r="DI21" s="55">
        <f t="shared" si="7"/>
        <v>-1.3700368353042813E-4</v>
      </c>
      <c r="DJ21" s="55">
        <f t="shared" si="8"/>
        <v>-8.4524311946919826E-5</v>
      </c>
      <c r="DK21" s="55">
        <f t="shared" si="8"/>
        <v>-2.2276994934055289E-4</v>
      </c>
      <c r="DL21" s="55">
        <f t="shared" si="9"/>
        <v>-1.178453613663759E-4</v>
      </c>
      <c r="DM21" s="55">
        <f t="shared" si="10"/>
        <v>-1.1684171022316098E-4</v>
      </c>
      <c r="DN21" s="55">
        <f t="shared" si="11"/>
        <v>-1.5323329968487375E-4</v>
      </c>
      <c r="DO21" s="55">
        <f t="shared" si="12"/>
        <v>-1.2789090733340681E-4</v>
      </c>
      <c r="DP21" s="55">
        <f t="shared" si="12"/>
        <v>-1.2726017380910434E-4</v>
      </c>
      <c r="DQ21" s="55">
        <f t="shared" si="12"/>
        <v>-1.3148534211814675E-4</v>
      </c>
      <c r="DR21" s="55">
        <f t="shared" si="12"/>
        <v>-1.2931492688953401E-4</v>
      </c>
      <c r="DS21" s="55">
        <f t="shared" si="12"/>
        <v>-1.3818533606057762E-4</v>
      </c>
      <c r="DT21" s="55">
        <f t="shared" si="13"/>
        <v>-1.0630820620633644E-4</v>
      </c>
      <c r="DU21" s="55">
        <f t="shared" si="14"/>
        <v>-1.0503384072474843E-4</v>
      </c>
      <c r="DV21" s="55">
        <f t="shared" si="15"/>
        <v>-2.2483299758257178E-5</v>
      </c>
      <c r="DW21" s="55">
        <f t="shared" si="16"/>
        <v>-1.0448611780503592E-4</v>
      </c>
      <c r="DX21" s="55">
        <f t="shared" si="17"/>
        <v>-1.3579449072847617E-4</v>
      </c>
      <c r="DY21" s="55">
        <f t="shared" si="18"/>
        <v>-7.5822444118214312E-5</v>
      </c>
      <c r="DZ21" s="55">
        <f t="shared" si="19"/>
        <v>-1.2944466793284753E-4</v>
      </c>
      <c r="EA21" s="55">
        <f t="shared" si="20"/>
        <v>-1.0173643394112243E-4</v>
      </c>
    </row>
    <row r="22" spans="1:131" x14ac:dyDescent="0.3">
      <c r="A22" s="29" t="s">
        <v>128</v>
      </c>
      <c r="B22" s="27">
        <v>1707.743019</v>
      </c>
      <c r="C22" s="27">
        <v>27.717675069999999</v>
      </c>
      <c r="D22" s="27">
        <v>7.3735192200000004</v>
      </c>
      <c r="E22" s="27">
        <v>159.5075405</v>
      </c>
      <c r="F22" s="27">
        <v>135.17595270000001</v>
      </c>
      <c r="G22" s="27">
        <v>7.9598490799999997</v>
      </c>
      <c r="H22" s="27">
        <v>398.46354100000002</v>
      </c>
      <c r="I22" s="29">
        <v>6.1031549918000003</v>
      </c>
      <c r="J22" s="29">
        <v>2.5435858636000002</v>
      </c>
      <c r="K22" s="29">
        <v>3.0577938487999998</v>
      </c>
      <c r="L22" s="29">
        <v>1.5751812291</v>
      </c>
      <c r="M22" s="29">
        <v>14.532018009</v>
      </c>
      <c r="N22" s="29">
        <v>1.7377411934</v>
      </c>
      <c r="O22" s="29">
        <v>0.59605540079999997</v>
      </c>
      <c r="P22" s="29">
        <v>7.8544391199999994E-2</v>
      </c>
      <c r="Q22" s="29">
        <v>3.8193177799999999E-2</v>
      </c>
      <c r="R22" s="29">
        <v>8.1231761599999994E-2</v>
      </c>
      <c r="S22" s="29">
        <v>2.52449584E-2</v>
      </c>
      <c r="T22" s="29">
        <v>0.160696374</v>
      </c>
      <c r="U22" s="29">
        <v>8.9357234619000003</v>
      </c>
      <c r="V22" s="29">
        <v>1.8417298280000001</v>
      </c>
      <c r="W22" s="29">
        <v>1.0141215271999999</v>
      </c>
      <c r="X22" s="29">
        <v>0.26736180009999999</v>
      </c>
      <c r="Y22" s="29">
        <v>2.1743238E-3</v>
      </c>
      <c r="Z22" s="29">
        <v>0.13999740520000001</v>
      </c>
      <c r="AA22" s="29">
        <v>0.52250955369999996</v>
      </c>
      <c r="AB22" s="29">
        <v>0.37953235000000002</v>
      </c>
      <c r="AC22" s="27"/>
      <c r="AD22" s="40" t="s">
        <v>128</v>
      </c>
      <c r="AE22" s="40">
        <v>8.1268093817399993</v>
      </c>
      <c r="AF22" s="40">
        <v>1.0141153406300001</v>
      </c>
      <c r="AG22" s="40">
        <v>2.5435852361800002</v>
      </c>
      <c r="AH22" s="40">
        <v>0.26736228036300003</v>
      </c>
      <c r="AI22" s="40">
        <v>6.1031614979100004</v>
      </c>
      <c r="AJ22" s="40">
        <v>6.1031614979100004</v>
      </c>
      <c r="AK22" s="40">
        <v>15.0460835912</v>
      </c>
      <c r="AL22" s="40">
        <v>3.0577928441300002</v>
      </c>
      <c r="AM22" s="40">
        <v>1.5751863036</v>
      </c>
      <c r="AN22" s="40">
        <v>2.1743280333E-3</v>
      </c>
      <c r="AO22" s="40">
        <v>36.598894762599997</v>
      </c>
      <c r="AP22" s="40">
        <v>1707.74641408</v>
      </c>
      <c r="AQ22" s="40">
        <v>16.174118674500001</v>
      </c>
      <c r="AR22" s="40">
        <v>5.2315543168399996</v>
      </c>
      <c r="AS22" s="40">
        <v>4.65404988482</v>
      </c>
      <c r="AT22" s="40">
        <v>0.22459403971200001</v>
      </c>
      <c r="AU22" s="40">
        <v>14.532052158000001</v>
      </c>
      <c r="AV22" s="40">
        <v>14.532052158000001</v>
      </c>
      <c r="AW22" s="40">
        <v>0.13999713285900001</v>
      </c>
      <c r="AX22" s="40">
        <v>50231.498916099998</v>
      </c>
      <c r="AY22" s="40">
        <v>0</v>
      </c>
      <c r="AZ22" s="40">
        <v>6.6703928255399996</v>
      </c>
      <c r="BA22" s="40">
        <v>1.72917048479</v>
      </c>
      <c r="BB22" s="40">
        <v>3.5888268438300002</v>
      </c>
      <c r="BC22" s="40">
        <v>8.9357660625600008</v>
      </c>
      <c r="BD22" s="40">
        <v>0.52251412967800004</v>
      </c>
      <c r="BE22" s="40">
        <v>1.84173805996</v>
      </c>
      <c r="BF22" s="40">
        <v>27.7177221697</v>
      </c>
      <c r="BG22" s="40">
        <v>0</v>
      </c>
      <c r="BH22" s="40">
        <v>6.6361868204599999</v>
      </c>
      <c r="BI22" s="40">
        <v>0.73735695033299997</v>
      </c>
      <c r="BJ22" s="40">
        <v>7.3735437707899996</v>
      </c>
      <c r="BK22" s="40">
        <v>2.1796852102900002</v>
      </c>
      <c r="BL22" s="40">
        <v>19.470772177699999</v>
      </c>
      <c r="BM22" s="40">
        <v>7.8544227581300002E-2</v>
      </c>
      <c r="BN22" s="40">
        <v>3.8193316092000003E-2</v>
      </c>
      <c r="BO22" s="40">
        <v>8.1232013890499999E-2</v>
      </c>
      <c r="BP22" s="40">
        <v>2.52450141169E-2</v>
      </c>
      <c r="BQ22" s="40">
        <v>0.16069678696799999</v>
      </c>
      <c r="BR22" s="40">
        <v>6.90565845776E-2</v>
      </c>
      <c r="BS22" s="40">
        <v>121.17276919</v>
      </c>
      <c r="BT22" s="40">
        <v>0.243599081444</v>
      </c>
      <c r="BU22" s="40">
        <v>2.1461128840299999</v>
      </c>
      <c r="BV22" s="40">
        <v>14.1035322253</v>
      </c>
      <c r="BW22" s="40">
        <v>5.9640994530300001E-2</v>
      </c>
      <c r="BX22" s="40">
        <v>0</v>
      </c>
      <c r="BY22" s="40">
        <v>1.4899879391699999</v>
      </c>
      <c r="BZ22" s="40">
        <v>159.51052731999999</v>
      </c>
      <c r="CA22" s="40">
        <v>135.17888766300001</v>
      </c>
      <c r="CB22" s="40">
        <v>24.3316396576</v>
      </c>
      <c r="CC22" s="40">
        <v>1.46365324206E-2</v>
      </c>
      <c r="CD22" s="40">
        <v>1.0487705782400001E-2</v>
      </c>
      <c r="CE22" s="40">
        <v>1.74563793317</v>
      </c>
      <c r="CF22" s="40">
        <v>0.38681651768899999</v>
      </c>
      <c r="CG22" s="40">
        <v>46.177576803400001</v>
      </c>
      <c r="CH22" s="40">
        <v>0.71180034766900002</v>
      </c>
      <c r="CI22" s="40">
        <v>1.00929405723</v>
      </c>
      <c r="CJ22" s="40">
        <v>65.975763015300004</v>
      </c>
      <c r="CK22" s="40">
        <v>1.8275314783100001</v>
      </c>
      <c r="CL22" s="40">
        <v>9.3622432337400002E-2</v>
      </c>
      <c r="CM22" s="40">
        <v>0.87958470808</v>
      </c>
      <c r="CN22" s="40">
        <v>6.1737900654199998E-2</v>
      </c>
      <c r="CO22" s="40">
        <v>7.9598670078199998</v>
      </c>
      <c r="CP22" s="40">
        <v>5.2563245745099998</v>
      </c>
      <c r="CQ22" s="40">
        <v>0.37953081792900001</v>
      </c>
      <c r="CR22" s="40">
        <v>0</v>
      </c>
      <c r="CS22" s="40">
        <v>12.492062819099999</v>
      </c>
      <c r="CT22" s="40">
        <v>19.036857495300001</v>
      </c>
      <c r="CU22" s="40">
        <v>1.7377471419099999</v>
      </c>
      <c r="CV22" s="40">
        <v>106.20001489000001</v>
      </c>
      <c r="CW22" s="40">
        <v>398.46435512199997</v>
      </c>
      <c r="CX22" s="40">
        <v>0.59605801581899998</v>
      </c>
      <c r="CY22" s="40">
        <v>14.6991130391</v>
      </c>
      <c r="DA22" s="55">
        <f t="shared" si="0"/>
        <v>1.988050873138088E-6</v>
      </c>
      <c r="DB22" s="55">
        <f t="shared" si="1"/>
        <v>1.6992658973939009E-6</v>
      </c>
      <c r="DC22" s="55">
        <f t="shared" si="2"/>
        <v>3.3295892051922049E-6</v>
      </c>
      <c r="DD22" s="55">
        <f t="shared" si="3"/>
        <v>1.8725258947802661E-5</v>
      </c>
      <c r="DE22" s="55">
        <f t="shared" si="3"/>
        <v>2.1712168040087275E-5</v>
      </c>
      <c r="DF22" s="55">
        <f t="shared" si="4"/>
        <v>2.2522813962820157E-6</v>
      </c>
      <c r="DG22" s="55">
        <f t="shared" si="5"/>
        <v>2.0431530521171744E-6</v>
      </c>
      <c r="DH22" s="55">
        <f t="shared" si="6"/>
        <v>1.0660240496633675E-6</v>
      </c>
      <c r="DI22" s="55">
        <f t="shared" si="7"/>
        <v>-2.4666751334532226E-7</v>
      </c>
      <c r="DJ22" s="55">
        <f t="shared" si="8"/>
        <v>-3.2856040966668489E-7</v>
      </c>
      <c r="DK22" s="55">
        <f t="shared" si="8"/>
        <v>3.2215340725454464E-6</v>
      </c>
      <c r="DL22" s="55">
        <f t="shared" si="9"/>
        <v>2.3499145115251252E-6</v>
      </c>
      <c r="DM22" s="55">
        <f t="shared" si="10"/>
        <v>3.4231276915697678E-6</v>
      </c>
      <c r="DN22" s="55">
        <f t="shared" si="11"/>
        <v>4.387207961705595E-6</v>
      </c>
      <c r="DO22" s="55">
        <f t="shared" si="12"/>
        <v>-2.0831366503924945E-6</v>
      </c>
      <c r="DP22" s="55">
        <f t="shared" si="12"/>
        <v>3.620856078759141E-6</v>
      </c>
      <c r="DQ22" s="55">
        <f t="shared" si="12"/>
        <v>3.1058110157393444E-6</v>
      </c>
      <c r="DR22" s="55">
        <f t="shared" si="12"/>
        <v>2.2070505768777437E-6</v>
      </c>
      <c r="DS22" s="55">
        <f t="shared" si="12"/>
        <v>2.5698650797864906E-6</v>
      </c>
      <c r="DT22" s="55">
        <f t="shared" si="13"/>
        <v>4.7674550563412663E-6</v>
      </c>
      <c r="DU22" s="55">
        <f t="shared" si="14"/>
        <v>4.4696892425432203E-6</v>
      </c>
      <c r="DV22" s="55">
        <f t="shared" si="15"/>
        <v>-6.100422714549234E-6</v>
      </c>
      <c r="DW22" s="55">
        <f t="shared" si="16"/>
        <v>1.7963037346993217E-6</v>
      </c>
      <c r="DX22" s="55">
        <f t="shared" si="17"/>
        <v>1.9469501276863595E-6</v>
      </c>
      <c r="DY22" s="55">
        <f t="shared" si="18"/>
        <v>-1.9453289124362932E-6</v>
      </c>
      <c r="DZ22" s="55">
        <f t="shared" si="19"/>
        <v>8.7576925008796746E-6</v>
      </c>
      <c r="EA22" s="55">
        <f t="shared" si="20"/>
        <v>-4.0367336276076605E-6</v>
      </c>
    </row>
    <row r="23" spans="1:131" x14ac:dyDescent="0.3">
      <c r="A23" s="29" t="s">
        <v>22</v>
      </c>
      <c r="B23" s="27">
        <v>18809.864045999999</v>
      </c>
      <c r="C23" s="27">
        <v>305.31029410000002</v>
      </c>
      <c r="D23" s="27">
        <v>81.281255200000004</v>
      </c>
      <c r="E23" s="27">
        <v>1756.889905</v>
      </c>
      <c r="F23" s="27">
        <v>1488.8889590000001</v>
      </c>
      <c r="G23" s="27">
        <v>87.724618800000002</v>
      </c>
      <c r="H23" s="27">
        <v>4388.8598480000001</v>
      </c>
      <c r="I23" s="29">
        <v>60.312987931000002</v>
      </c>
      <c r="J23" s="29">
        <v>28.718980343999998</v>
      </c>
      <c r="K23" s="29">
        <v>27.770683921</v>
      </c>
      <c r="L23" s="29">
        <v>21.503595328999999</v>
      </c>
      <c r="M23" s="29">
        <v>153.53450221</v>
      </c>
      <c r="N23" s="29">
        <v>18.23048129</v>
      </c>
      <c r="O23" s="29">
        <v>7.0063190783999998</v>
      </c>
      <c r="P23" s="29">
        <v>0.86497641169999995</v>
      </c>
      <c r="Q23" s="29">
        <v>0.42060545189999998</v>
      </c>
      <c r="R23" s="29">
        <v>0.89457127390000002</v>
      </c>
      <c r="S23" s="29">
        <v>0.27801212409999998</v>
      </c>
      <c r="T23" s="29">
        <v>1.7696816941</v>
      </c>
      <c r="U23" s="29">
        <v>91.352101863000001</v>
      </c>
      <c r="V23" s="29">
        <v>18.557574283000001</v>
      </c>
      <c r="W23" s="29">
        <v>5.2424648048</v>
      </c>
      <c r="X23" s="29">
        <v>2.7011271287</v>
      </c>
      <c r="Y23" s="29">
        <v>2.3944915399999999E-2</v>
      </c>
      <c r="Z23" s="29">
        <v>1.2100742162</v>
      </c>
      <c r="AA23" s="29">
        <v>5.7541782240000003</v>
      </c>
      <c r="AB23" s="29">
        <v>3.7595297289</v>
      </c>
      <c r="AC23" s="27"/>
      <c r="AD23" s="40" t="s">
        <v>22</v>
      </c>
      <c r="AE23" s="40">
        <v>106.747015973</v>
      </c>
      <c r="AF23" s="40">
        <v>5.2424998118600001</v>
      </c>
      <c r="AG23" s="40">
        <v>28.719011846200001</v>
      </c>
      <c r="AH23" s="40">
        <v>2.7011386543100002</v>
      </c>
      <c r="AI23" s="40">
        <v>60.3131043757</v>
      </c>
      <c r="AJ23" s="40">
        <v>60.3131043757</v>
      </c>
      <c r="AK23" s="40">
        <v>165.74665702199999</v>
      </c>
      <c r="AL23" s="40">
        <v>27.770739664000001</v>
      </c>
      <c r="AM23" s="40">
        <v>21.5036333726</v>
      </c>
      <c r="AN23" s="40">
        <v>2.39449687952E-2</v>
      </c>
      <c r="AO23" s="40">
        <v>404.74913959600002</v>
      </c>
      <c r="AP23" s="40">
        <v>18809.886984000001</v>
      </c>
      <c r="AQ23" s="40">
        <v>187.00783150999999</v>
      </c>
      <c r="AR23" s="40">
        <v>52.261246322700003</v>
      </c>
      <c r="AS23" s="40">
        <v>60.016902886799997</v>
      </c>
      <c r="AT23" s="40">
        <v>2.2057147930499998</v>
      </c>
      <c r="AU23" s="40">
        <v>153.53472827499999</v>
      </c>
      <c r="AV23" s="40">
        <v>153.53472827499999</v>
      </c>
      <c r="AW23" s="40">
        <v>1.21007918634</v>
      </c>
      <c r="AX23" s="40">
        <v>756394.77361100004</v>
      </c>
      <c r="AY23" s="40">
        <v>0</v>
      </c>
      <c r="AZ23" s="40">
        <v>85.919854166700006</v>
      </c>
      <c r="BA23" s="40">
        <v>22.9227881674</v>
      </c>
      <c r="BB23" s="40">
        <v>40.173523698399997</v>
      </c>
      <c r="BC23" s="40">
        <v>91.352520843299999</v>
      </c>
      <c r="BD23" s="40">
        <v>5.7541989259999999</v>
      </c>
      <c r="BE23" s="40">
        <v>18.557609234299999</v>
      </c>
      <c r="BF23" s="40">
        <v>305.310662616</v>
      </c>
      <c r="BG23" s="40">
        <v>0</v>
      </c>
      <c r="BH23" s="40">
        <v>73.153215609300005</v>
      </c>
      <c r="BI23" s="40">
        <v>8.1281442997800006</v>
      </c>
      <c r="BJ23" s="40">
        <v>81.281359909100004</v>
      </c>
      <c r="BK23" s="40">
        <v>24.336543284400001</v>
      </c>
      <c r="BL23" s="40">
        <v>220.39359545299999</v>
      </c>
      <c r="BM23" s="40">
        <v>0.86497624067199996</v>
      </c>
      <c r="BN23" s="40">
        <v>0.42060598158000001</v>
      </c>
      <c r="BO23" s="40">
        <v>0.89457044488799997</v>
      </c>
      <c r="BP23" s="40">
        <v>0.27801263553400002</v>
      </c>
      <c r="BQ23" s="40">
        <v>1.76968140443</v>
      </c>
      <c r="BR23" s="40">
        <v>0.70651332641099995</v>
      </c>
      <c r="BS23" s="40">
        <v>1333.9514090499999</v>
      </c>
      <c r="BT23" s="40">
        <v>1.5320243653700001</v>
      </c>
      <c r="BU23" s="40">
        <v>9.2918774654600007</v>
      </c>
      <c r="BV23" s="40">
        <v>160.62475308399999</v>
      </c>
      <c r="BW23" s="40">
        <v>0.66094383909599996</v>
      </c>
      <c r="BX23" s="40">
        <v>0</v>
      </c>
      <c r="BY23" s="40">
        <v>6.1220637764100001</v>
      </c>
      <c r="BZ23" s="40">
        <v>1756.90571316</v>
      </c>
      <c r="CA23" s="40">
        <v>1488.9044452600001</v>
      </c>
      <c r="CB23" s="40">
        <v>268.001267907</v>
      </c>
      <c r="CC23" s="40">
        <v>4.6031651206800001E-2</v>
      </c>
      <c r="CD23" s="40">
        <v>0.14999767289400001</v>
      </c>
      <c r="CE23" s="40">
        <v>18.787052940700001</v>
      </c>
      <c r="CF23" s="40">
        <v>2.65261248389</v>
      </c>
      <c r="CG23" s="40">
        <v>518.92792230400005</v>
      </c>
      <c r="CH23" s="40">
        <v>5.8660321026000002</v>
      </c>
      <c r="CI23" s="40">
        <v>14.5564860857</v>
      </c>
      <c r="CJ23" s="40">
        <v>741.39573470599998</v>
      </c>
      <c r="CK23" s="40">
        <v>17.488502562299999</v>
      </c>
      <c r="CL23" s="40">
        <v>0.40081716916600002</v>
      </c>
      <c r="CM23" s="40">
        <v>6.2766968347100001</v>
      </c>
      <c r="CN23" s="40">
        <v>0.90688544914799996</v>
      </c>
      <c r="CO23" s="40">
        <v>87.724754361899997</v>
      </c>
      <c r="CP23" s="40">
        <v>60.465383485399997</v>
      </c>
      <c r="CQ23" s="40">
        <v>3.7595333870399998</v>
      </c>
      <c r="CR23" s="40">
        <v>0</v>
      </c>
      <c r="CS23" s="40">
        <v>99.912989159299997</v>
      </c>
      <c r="CT23" s="40">
        <v>212.04953180000001</v>
      </c>
      <c r="CU23" s="40">
        <v>18.230497361899999</v>
      </c>
      <c r="CV23" s="40">
        <v>1148.08776696</v>
      </c>
      <c r="CW23" s="40">
        <v>4388.8651516199998</v>
      </c>
      <c r="CX23" s="40">
        <v>7.0063133401500002</v>
      </c>
      <c r="CY23" s="40">
        <v>166.275308473</v>
      </c>
      <c r="DA23" s="55">
        <f t="shared" si="0"/>
        <v>1.2194665493483065E-6</v>
      </c>
      <c r="DB23" s="55">
        <f t="shared" si="1"/>
        <v>1.2070212079378605E-6</v>
      </c>
      <c r="DC23" s="55">
        <f t="shared" si="2"/>
        <v>1.2882318283930422E-6</v>
      </c>
      <c r="DD23" s="55">
        <f t="shared" si="3"/>
        <v>8.9978091142859374E-6</v>
      </c>
      <c r="DE23" s="55">
        <f t="shared" si="3"/>
        <v>1.0401218913188784E-5</v>
      </c>
      <c r="DF23" s="55">
        <f t="shared" si="4"/>
        <v>1.5453119301009233E-6</v>
      </c>
      <c r="DG23" s="55">
        <f t="shared" si="5"/>
        <v>1.2084277428314649E-6</v>
      </c>
      <c r="DH23" s="55">
        <f t="shared" si="6"/>
        <v>1.9306737071484222E-6</v>
      </c>
      <c r="DI23" s="55">
        <f t="shared" si="7"/>
        <v>1.0969122031850292E-6</v>
      </c>
      <c r="DJ23" s="55">
        <f t="shared" si="8"/>
        <v>2.0072606119225487E-6</v>
      </c>
      <c r="DK23" s="55">
        <f t="shared" si="8"/>
        <v>1.7691739180345909E-6</v>
      </c>
      <c r="DL23" s="55">
        <f t="shared" si="9"/>
        <v>1.4724052036418102E-6</v>
      </c>
      <c r="DM23" s="55">
        <f t="shared" si="10"/>
        <v>8.8159493672389469E-7</v>
      </c>
      <c r="DN23" s="55">
        <f t="shared" si="11"/>
        <v>-8.1901065815002767E-7</v>
      </c>
      <c r="DO23" s="55">
        <f t="shared" si="12"/>
        <v>-1.9772562311652041E-7</v>
      </c>
      <c r="DP23" s="55">
        <f t="shared" si="12"/>
        <v>1.2593274709942518E-6</v>
      </c>
      <c r="DQ23" s="55">
        <f t="shared" si="12"/>
        <v>-9.2671430911637151E-7</v>
      </c>
      <c r="DR23" s="55">
        <f t="shared" si="12"/>
        <v>1.8396104187707479E-6</v>
      </c>
      <c r="DS23" s="55">
        <f t="shared" si="12"/>
        <v>-1.6368480329108126E-7</v>
      </c>
      <c r="DT23" s="55">
        <f t="shared" si="13"/>
        <v>4.5864330590419294E-6</v>
      </c>
      <c r="DU23" s="55">
        <f t="shared" si="14"/>
        <v>1.883398092078015E-6</v>
      </c>
      <c r="DV23" s="55">
        <f t="shared" si="15"/>
        <v>6.6775956164922358E-6</v>
      </c>
      <c r="DW23" s="55">
        <f t="shared" si="16"/>
        <v>4.2669631790787888E-6</v>
      </c>
      <c r="DX23" s="55">
        <f t="shared" si="17"/>
        <v>2.2299180894602424E-6</v>
      </c>
      <c r="DY23" s="55">
        <f t="shared" si="18"/>
        <v>4.1073017947712049E-6</v>
      </c>
      <c r="DZ23" s="55">
        <f t="shared" si="19"/>
        <v>3.5977335413855244E-6</v>
      </c>
      <c r="EA23" s="55">
        <f t="shared" si="20"/>
        <v>9.7303127348253591E-7</v>
      </c>
    </row>
    <row r="24" spans="1:131" x14ac:dyDescent="0.3">
      <c r="A24" s="29" t="s">
        <v>23</v>
      </c>
      <c r="B24" s="27">
        <v>159480.6208</v>
      </c>
      <c r="C24" s="27">
        <v>2588.6068448999999</v>
      </c>
      <c r="D24" s="27">
        <v>689.16971923000006</v>
      </c>
      <c r="E24" s="27">
        <v>14895.907112000001</v>
      </c>
      <c r="F24" s="27">
        <v>12623.652443000001</v>
      </c>
      <c r="G24" s="27">
        <v>743.81602693000002</v>
      </c>
      <c r="H24" s="27">
        <v>37211.232915000001</v>
      </c>
      <c r="I24" s="29">
        <v>496.75749924000002</v>
      </c>
      <c r="J24" s="29">
        <v>244.91719792999999</v>
      </c>
      <c r="K24" s="29">
        <v>223.00528464000001</v>
      </c>
      <c r="L24" s="29">
        <v>190.99551260000001</v>
      </c>
      <c r="M24" s="29">
        <v>1287.7716723000001</v>
      </c>
      <c r="N24" s="29">
        <v>152.62566219999999</v>
      </c>
      <c r="O24" s="8">
        <v>60.316086339000002</v>
      </c>
      <c r="P24" s="29">
        <v>7.3318503321000001</v>
      </c>
      <c r="Q24" s="29">
        <v>3.5652025098000002</v>
      </c>
      <c r="R24" s="29">
        <v>7.5827067600999998</v>
      </c>
      <c r="S24" s="29">
        <v>2.3565304238000002</v>
      </c>
      <c r="T24" s="29">
        <v>15.000456460000001</v>
      </c>
      <c r="U24" s="29">
        <v>759.53133532000004</v>
      </c>
      <c r="V24" s="29">
        <v>153.68139531</v>
      </c>
      <c r="W24" s="29">
        <v>32.001631271999997</v>
      </c>
      <c r="X24" s="29">
        <v>22.385314396999998</v>
      </c>
      <c r="Y24" s="29">
        <v>0.2029656842</v>
      </c>
      <c r="Z24" s="29">
        <v>9.5610129362999992</v>
      </c>
      <c r="AA24" s="29">
        <v>48.774479384000003</v>
      </c>
      <c r="AB24" s="29">
        <v>30.98550942</v>
      </c>
      <c r="AC24" s="27"/>
      <c r="AD24" s="40" t="s">
        <v>23</v>
      </c>
      <c r="AE24" s="40">
        <v>941.31336228199996</v>
      </c>
      <c r="AF24" s="40">
        <v>32.003922314699999</v>
      </c>
      <c r="AG24" s="40">
        <v>244.93958070299999</v>
      </c>
      <c r="AH24" s="40">
        <v>22.3873377195</v>
      </c>
      <c r="AI24" s="40">
        <v>496.80187168499998</v>
      </c>
      <c r="AJ24" s="40">
        <v>496.80187168499998</v>
      </c>
      <c r="AK24" s="40">
        <v>1405.4670386099999</v>
      </c>
      <c r="AL24" s="40">
        <v>223.024974364</v>
      </c>
      <c r="AM24" s="40">
        <v>191.013322883</v>
      </c>
      <c r="AN24" s="40">
        <v>0.20298424134599999</v>
      </c>
      <c r="AO24" s="40">
        <v>3435.42582808</v>
      </c>
      <c r="AP24" s="40">
        <v>159495.12294100001</v>
      </c>
      <c r="AQ24" s="40">
        <v>1604.29243935</v>
      </c>
      <c r="AR24" s="40">
        <v>431.88782201499998</v>
      </c>
      <c r="AS24" s="40">
        <v>527.27668077999999</v>
      </c>
      <c r="AT24" s="40">
        <v>18.140330235</v>
      </c>
      <c r="AU24" s="40">
        <v>1287.8882573400001</v>
      </c>
      <c r="AV24" s="40">
        <v>1287.8882573400001</v>
      </c>
      <c r="AW24" s="40">
        <v>9.5618444847500008</v>
      </c>
      <c r="AX24" s="40">
        <v>8015808.1282299999</v>
      </c>
      <c r="AY24" s="40">
        <v>0</v>
      </c>
      <c r="AZ24" s="40">
        <v>754.66965541900004</v>
      </c>
      <c r="BA24" s="40">
        <v>202.50653356000001</v>
      </c>
      <c r="BB24" s="40">
        <v>341.997286965</v>
      </c>
      <c r="BC24" s="40">
        <v>759.60196832099996</v>
      </c>
      <c r="BD24" s="40">
        <v>48.778913806299997</v>
      </c>
      <c r="BE24" s="40">
        <v>153.69514734500001</v>
      </c>
      <c r="BF24" s="40">
        <v>2588.84221118</v>
      </c>
      <c r="BG24" s="40">
        <v>0</v>
      </c>
      <c r="BH24" s="40">
        <v>620.30896757100004</v>
      </c>
      <c r="BI24" s="40">
        <v>68.923249193199993</v>
      </c>
      <c r="BJ24" s="40">
        <v>689.23221676499998</v>
      </c>
      <c r="BK24" s="40">
        <v>207.046926369</v>
      </c>
      <c r="BL24" s="40">
        <v>1881.24237197</v>
      </c>
      <c r="BM24" s="40">
        <v>7.3325105951499996</v>
      </c>
      <c r="BN24" s="40">
        <v>3.5655292281199999</v>
      </c>
      <c r="BO24" s="40">
        <v>7.5834001190200002</v>
      </c>
      <c r="BP24" s="40">
        <v>2.3567480859300001</v>
      </c>
      <c r="BQ24" s="40">
        <v>15.0018046395</v>
      </c>
      <c r="BR24" s="40">
        <v>5.8772077209100004</v>
      </c>
      <c r="BS24" s="40">
        <v>11309.539117599999</v>
      </c>
      <c r="BT24" s="40">
        <v>10.5748146649</v>
      </c>
      <c r="BU24" s="40">
        <v>48.680847671999999</v>
      </c>
      <c r="BV24" s="40">
        <v>1373.07638718</v>
      </c>
      <c r="BW24" s="40">
        <v>5.6128310485600004</v>
      </c>
      <c r="BX24" s="40">
        <v>0</v>
      </c>
      <c r="BY24" s="40">
        <v>30.317263432400001</v>
      </c>
      <c r="BZ24" s="40">
        <v>14897.3449564</v>
      </c>
      <c r="CA24" s="40">
        <v>12624.883718700001</v>
      </c>
      <c r="CB24" s="40">
        <v>2272.4612376599998</v>
      </c>
      <c r="CC24" s="40">
        <v>0.14859047499899999</v>
      </c>
      <c r="CD24" s="40">
        <v>1.34424536296</v>
      </c>
      <c r="CE24" s="40">
        <v>158.37787187000001</v>
      </c>
      <c r="CF24" s="40">
        <v>19.1178367837</v>
      </c>
      <c r="CG24" s="40">
        <v>4421.7948506399998</v>
      </c>
      <c r="CH24" s="40">
        <v>45.597195819299998</v>
      </c>
      <c r="CI24" s="40">
        <v>130.647993063</v>
      </c>
      <c r="CJ24" s="40">
        <v>6317.41137308</v>
      </c>
      <c r="CK24" s="40">
        <v>142.748259813</v>
      </c>
      <c r="CL24" s="40">
        <v>2.0757057639699998</v>
      </c>
      <c r="CM24" s="40">
        <v>46.0627749135</v>
      </c>
      <c r="CN24" s="40">
        <v>8.1659292057300004</v>
      </c>
      <c r="CO24" s="40">
        <v>743.88343463900003</v>
      </c>
      <c r="CP24" s="40">
        <v>518.09955503000003</v>
      </c>
      <c r="CQ24" s="40">
        <v>30.988272194499999</v>
      </c>
      <c r="CR24" s="40">
        <v>0</v>
      </c>
      <c r="CS24" s="40">
        <v>768.11464474399997</v>
      </c>
      <c r="CT24" s="40">
        <v>1803.0087405700001</v>
      </c>
      <c r="CU24" s="40">
        <v>152.639424443</v>
      </c>
      <c r="CV24" s="40">
        <v>9689.5795443700008</v>
      </c>
      <c r="CW24" s="40">
        <v>37214.617271399999</v>
      </c>
      <c r="CX24" s="40">
        <v>60.321615542499998</v>
      </c>
      <c r="CY24" s="40">
        <v>1419.07997462</v>
      </c>
      <c r="DA24" s="55">
        <f t="shared" si="0"/>
        <v>9.0933562505949838E-5</v>
      </c>
      <c r="DB24" s="55">
        <f t="shared" si="1"/>
        <v>9.0923919352148632E-5</v>
      </c>
      <c r="DC24" s="55">
        <f t="shared" si="2"/>
        <v>9.0685259749583946E-5</v>
      </c>
      <c r="DD24" s="55">
        <f t="shared" si="3"/>
        <v>9.6526138971498755E-5</v>
      </c>
      <c r="DE24" s="55">
        <f t="shared" si="3"/>
        <v>9.7537198965163963E-5</v>
      </c>
      <c r="DF24" s="55">
        <f t="shared" si="4"/>
        <v>9.0624168557142343E-5</v>
      </c>
      <c r="DG24" s="55">
        <f t="shared" si="5"/>
        <v>9.0949859353728124E-5</v>
      </c>
      <c r="DH24" s="55">
        <f t="shared" si="6"/>
        <v>8.932415729576566E-5</v>
      </c>
      <c r="DI24" s="55">
        <f t="shared" si="7"/>
        <v>9.138914371542479E-5</v>
      </c>
      <c r="DJ24" s="55">
        <f t="shared" si="8"/>
        <v>8.8292634104047442E-5</v>
      </c>
      <c r="DK24" s="55">
        <f t="shared" si="8"/>
        <v>9.3249745805748621E-5</v>
      </c>
      <c r="DL24" s="55">
        <f t="shared" si="9"/>
        <v>9.0532384356454765E-5</v>
      </c>
      <c r="DM24" s="55">
        <f t="shared" si="10"/>
        <v>9.016991508261691E-5</v>
      </c>
      <c r="DN24" s="55">
        <f t="shared" si="11"/>
        <v>9.167046198787235E-5</v>
      </c>
      <c r="DO24" s="55">
        <f t="shared" si="12"/>
        <v>9.0054081860987704E-5</v>
      </c>
      <c r="DP24" s="55">
        <f t="shared" si="12"/>
        <v>9.1640886906612412E-5</v>
      </c>
      <c r="DQ24" s="55">
        <f t="shared" si="12"/>
        <v>9.1439500687126406E-5</v>
      </c>
      <c r="DR24" s="55">
        <f t="shared" si="12"/>
        <v>9.236550812225994E-5</v>
      </c>
      <c r="DS24" s="55">
        <f t="shared" si="12"/>
        <v>8.9875898349762055E-5</v>
      </c>
      <c r="DT24" s="55">
        <f t="shared" si="13"/>
        <v>9.2995506196147444E-5</v>
      </c>
      <c r="DU24" s="55">
        <f t="shared" si="14"/>
        <v>8.9484058706456633E-5</v>
      </c>
      <c r="DV24" s="55">
        <f t="shared" si="15"/>
        <v>7.1591434840570642E-5</v>
      </c>
      <c r="DW24" s="55">
        <f t="shared" si="16"/>
        <v>9.0386155142516792E-5</v>
      </c>
      <c r="DX24" s="55">
        <f t="shared" si="17"/>
        <v>9.1429967943281782E-5</v>
      </c>
      <c r="DY24" s="55">
        <f t="shared" si="18"/>
        <v>8.6972840173089649E-5</v>
      </c>
      <c r="DZ24" s="55">
        <f t="shared" si="19"/>
        <v>9.0916855617911152E-5</v>
      </c>
      <c r="EA24" s="55">
        <f t="shared" si="20"/>
        <v>8.9163436448641564E-5</v>
      </c>
    </row>
    <row r="25" spans="1:131" x14ac:dyDescent="0.3">
      <c r="A25" s="29" t="s">
        <v>24</v>
      </c>
      <c r="B25" s="27">
        <v>126895.41329</v>
      </c>
      <c r="C25" s="27">
        <v>2059.7007402999998</v>
      </c>
      <c r="D25" s="27">
        <v>548.35631131000002</v>
      </c>
      <c r="E25" s="27">
        <v>11852.363977000001</v>
      </c>
      <c r="F25" s="27">
        <v>10044.375368000001</v>
      </c>
      <c r="G25" s="27">
        <v>591.83797677999996</v>
      </c>
      <c r="H25" s="27">
        <v>29608.205021000002</v>
      </c>
      <c r="I25" s="29">
        <v>409.45278339999999</v>
      </c>
      <c r="J25" s="29">
        <v>193.50628122000001</v>
      </c>
      <c r="K25" s="29">
        <v>189.52767301</v>
      </c>
      <c r="L25" s="29">
        <v>143.56216903000001</v>
      </c>
      <c r="M25" s="29">
        <v>1038.2670402000001</v>
      </c>
      <c r="N25" s="29">
        <v>123.33172249</v>
      </c>
      <c r="O25" s="29">
        <v>47.109371996999997</v>
      </c>
      <c r="P25" s="29">
        <v>5.835943715</v>
      </c>
      <c r="Q25" s="29">
        <v>2.8377994274999998</v>
      </c>
      <c r="R25" s="29">
        <v>6.0356182239000002</v>
      </c>
      <c r="S25" s="29">
        <v>1.8757309736000001</v>
      </c>
      <c r="T25" s="29">
        <v>11.939935329000001</v>
      </c>
      <c r="U25" s="29">
        <v>618.92844246000004</v>
      </c>
      <c r="V25" s="29">
        <v>125.83800187999999</v>
      </c>
      <c r="W25" s="29">
        <v>37.539240833000001</v>
      </c>
      <c r="X25" s="29">
        <v>18.313352846000001</v>
      </c>
      <c r="Y25" s="29">
        <v>0.1615548929</v>
      </c>
      <c r="Z25" s="29">
        <v>8.2856771512999998</v>
      </c>
      <c r="AA25" s="29">
        <v>38.823093360000001</v>
      </c>
      <c r="AB25" s="29">
        <v>25.519067443000001</v>
      </c>
      <c r="AC25" s="27"/>
      <c r="AD25" s="40" t="s">
        <v>24</v>
      </c>
      <c r="AE25" s="40">
        <v>713.26292510099995</v>
      </c>
      <c r="AF25" s="40">
        <v>37.5179260134</v>
      </c>
      <c r="AG25" s="40">
        <v>193.35389081299999</v>
      </c>
      <c r="AH25" s="40">
        <v>18.299353570600001</v>
      </c>
      <c r="AI25" s="40">
        <v>409.14166950700002</v>
      </c>
      <c r="AJ25" s="40">
        <v>409.14166950700002</v>
      </c>
      <c r="AK25" s="40">
        <v>1117.27848707</v>
      </c>
      <c r="AL25" s="40">
        <v>189.38742264300001</v>
      </c>
      <c r="AM25" s="40">
        <v>143.44405712299999</v>
      </c>
      <c r="AN25" s="40">
        <v>0.161428299804</v>
      </c>
      <c r="AO25" s="40">
        <v>2727.7870464900002</v>
      </c>
      <c r="AP25" s="40">
        <v>126796.067329</v>
      </c>
      <c r="AQ25" s="40">
        <v>1257.36227358</v>
      </c>
      <c r="AR25" s="40">
        <v>354.25266518000001</v>
      </c>
      <c r="AS25" s="40">
        <v>401.36329633299999</v>
      </c>
      <c r="AT25" s="40">
        <v>14.966724596100001</v>
      </c>
      <c r="AU25" s="40">
        <v>1037.46347158</v>
      </c>
      <c r="AV25" s="40">
        <v>1037.46347158</v>
      </c>
      <c r="AW25" s="40">
        <v>8.2796478532499993</v>
      </c>
      <c r="AX25" s="40">
        <v>13698173.869200001</v>
      </c>
      <c r="AY25" s="40">
        <v>0</v>
      </c>
      <c r="AZ25" s="40">
        <v>574.620710239</v>
      </c>
      <c r="BA25" s="40">
        <v>153.10121614100001</v>
      </c>
      <c r="BB25" s="40">
        <v>270.570784457</v>
      </c>
      <c r="BC25" s="40">
        <v>618.45557428999996</v>
      </c>
      <c r="BD25" s="40">
        <v>38.792701346699999</v>
      </c>
      <c r="BE25" s="40">
        <v>125.741918359</v>
      </c>
      <c r="BF25" s="40">
        <v>2058.08829139</v>
      </c>
      <c r="BG25" s="40">
        <v>0</v>
      </c>
      <c r="BH25" s="40">
        <v>493.13433197199998</v>
      </c>
      <c r="BI25" s="40">
        <v>54.792676553500002</v>
      </c>
      <c r="BJ25" s="40">
        <v>547.92700852600001</v>
      </c>
      <c r="BK25" s="40">
        <v>163.930586393</v>
      </c>
      <c r="BL25" s="40">
        <v>1483.48451574</v>
      </c>
      <c r="BM25" s="40">
        <v>5.8313696606300001</v>
      </c>
      <c r="BN25" s="40">
        <v>2.8355784186199999</v>
      </c>
      <c r="BO25" s="40">
        <v>6.0308978147500003</v>
      </c>
      <c r="BP25" s="40">
        <v>1.8742615520100001</v>
      </c>
      <c r="BQ25" s="40">
        <v>11.930588309499999</v>
      </c>
      <c r="BR25" s="40">
        <v>4.78236982489</v>
      </c>
      <c r="BS25" s="40">
        <v>8992.3266359699992</v>
      </c>
      <c r="BT25" s="40">
        <v>10.748835208299999</v>
      </c>
      <c r="BU25" s="40">
        <v>67.890036877200004</v>
      </c>
      <c r="BV25" s="40">
        <v>1080.82609742</v>
      </c>
      <c r="BW25" s="40">
        <v>4.45389942089</v>
      </c>
      <c r="BX25" s="40">
        <v>0</v>
      </c>
      <c r="BY25" s="40">
        <v>45.036716546699999</v>
      </c>
      <c r="BZ25" s="40">
        <v>11843.1827925</v>
      </c>
      <c r="CA25" s="40">
        <v>10036.6096413</v>
      </c>
      <c r="CB25" s="40">
        <v>1806.57315124</v>
      </c>
      <c r="CC25" s="40">
        <v>0.35247926821999997</v>
      </c>
      <c r="CD25" s="40">
        <v>0.99849640863699995</v>
      </c>
      <c r="CE25" s="40">
        <v>126.803455718</v>
      </c>
      <c r="CF25" s="40">
        <v>18.4699725919</v>
      </c>
      <c r="CG25" s="40">
        <v>3494.28296284</v>
      </c>
      <c r="CH25" s="40">
        <v>40.265482985200002</v>
      </c>
      <c r="CI25" s="40">
        <v>96.864560704200002</v>
      </c>
      <c r="CJ25" s="40">
        <v>4992.3111887699997</v>
      </c>
      <c r="CK25" s="40">
        <v>118.855877351</v>
      </c>
      <c r="CL25" s="40">
        <v>2.93274578217</v>
      </c>
      <c r="CM25" s="40">
        <v>43.560172456700002</v>
      </c>
      <c r="CN25" s="40">
        <v>6.0301684662900001</v>
      </c>
      <c r="CO25" s="40">
        <v>591.37472301599996</v>
      </c>
      <c r="CP25" s="40">
        <v>406.65205166800001</v>
      </c>
      <c r="CQ25" s="40">
        <v>25.499692247900001</v>
      </c>
      <c r="CR25" s="40">
        <v>0</v>
      </c>
      <c r="CS25" s="40">
        <v>687.304620602</v>
      </c>
      <c r="CT25" s="40">
        <v>1428.5432022299999</v>
      </c>
      <c r="CU25" s="40">
        <v>123.236452238</v>
      </c>
      <c r="CV25" s="40">
        <v>7747.1043371400001</v>
      </c>
      <c r="CW25" s="40">
        <v>29585.0249907</v>
      </c>
      <c r="CX25" s="40">
        <v>47.071900399699999</v>
      </c>
      <c r="CY25" s="40">
        <v>1119.2484125799999</v>
      </c>
      <c r="DA25" s="55">
        <f t="shared" si="0"/>
        <v>-7.8289639021829045E-4</v>
      </c>
      <c r="DB25" s="55">
        <f t="shared" si="1"/>
        <v>-7.8285591612931493E-4</v>
      </c>
      <c r="DC25" s="55">
        <f t="shared" si="2"/>
        <v>-7.8289020322284389E-4</v>
      </c>
      <c r="DD25" s="55">
        <f t="shared" si="3"/>
        <v>-7.7462897003649012E-4</v>
      </c>
      <c r="DE25" s="55">
        <f t="shared" si="3"/>
        <v>-7.7314182470140068E-4</v>
      </c>
      <c r="DF25" s="55">
        <f t="shared" si="4"/>
        <v>-7.8273747575377918E-4</v>
      </c>
      <c r="DG25" s="55">
        <f t="shared" si="5"/>
        <v>-7.82892116680531E-4</v>
      </c>
      <c r="DH25" s="55">
        <f t="shared" si="6"/>
        <v>-7.5982849699189451E-4</v>
      </c>
      <c r="DI25" s="55">
        <f t="shared" si="7"/>
        <v>-7.8752175918650436E-4</v>
      </c>
      <c r="DJ25" s="55">
        <f t="shared" si="8"/>
        <v>-7.3999941418894039E-4</v>
      </c>
      <c r="DK25" s="55">
        <f t="shared" si="8"/>
        <v>-8.2272305996806104E-4</v>
      </c>
      <c r="DL25" s="55">
        <f t="shared" si="9"/>
        <v>-7.7395177626488824E-4</v>
      </c>
      <c r="DM25" s="55">
        <f t="shared" si="10"/>
        <v>-7.7247159187070181E-4</v>
      </c>
      <c r="DN25" s="55">
        <f t="shared" si="11"/>
        <v>-7.9541704148346941E-4</v>
      </c>
      <c r="DO25" s="55">
        <f t="shared" si="12"/>
        <v>-7.8377287262783573E-4</v>
      </c>
      <c r="DP25" s="55">
        <f t="shared" si="12"/>
        <v>-7.8265181762916369E-4</v>
      </c>
      <c r="DQ25" s="55">
        <f t="shared" si="12"/>
        <v>-7.8209206992382939E-4</v>
      </c>
      <c r="DR25" s="55">
        <f t="shared" si="12"/>
        <v>-7.833861095654746E-4</v>
      </c>
      <c r="DS25" s="55">
        <f t="shared" si="12"/>
        <v>-7.8283669403965222E-4</v>
      </c>
      <c r="DT25" s="55">
        <f t="shared" si="13"/>
        <v>-7.6401105129474448E-4</v>
      </c>
      <c r="DU25" s="55">
        <f t="shared" si="14"/>
        <v>-7.6354932186242905E-4</v>
      </c>
      <c r="DV25" s="55">
        <f t="shared" si="15"/>
        <v>-5.6780102972309328E-4</v>
      </c>
      <c r="DW25" s="55">
        <f t="shared" si="16"/>
        <v>-7.6442994997813897E-4</v>
      </c>
      <c r="DX25" s="55">
        <f t="shared" si="17"/>
        <v>-7.8359184130902856E-4</v>
      </c>
      <c r="DY25" s="55">
        <f t="shared" si="18"/>
        <v>-7.2767716384587104E-4</v>
      </c>
      <c r="DZ25" s="55">
        <f t="shared" si="19"/>
        <v>-7.8283337749987991E-4</v>
      </c>
      <c r="EA25" s="55">
        <f t="shared" si="20"/>
        <v>-7.5924385337658581E-4</v>
      </c>
    </row>
    <row r="26" spans="1:131" x14ac:dyDescent="0.3">
      <c r="A26" s="29" t="s">
        <v>25</v>
      </c>
      <c r="B26" s="27">
        <v>527328.98915000004</v>
      </c>
      <c r="C26" s="27">
        <v>8559.3316871000006</v>
      </c>
      <c r="D26" s="27">
        <v>2278.7697065000002</v>
      </c>
      <c r="E26" s="27">
        <v>49253.911286000002</v>
      </c>
      <c r="F26" s="27">
        <v>41740.604637999997</v>
      </c>
      <c r="G26" s="27">
        <v>2459.4621320000001</v>
      </c>
      <c r="H26" s="27">
        <v>123040.42064</v>
      </c>
      <c r="I26" s="29">
        <v>2111.0545373999998</v>
      </c>
      <c r="J26" s="29">
        <v>644.90451705999999</v>
      </c>
      <c r="K26" s="29">
        <v>566.81061258</v>
      </c>
      <c r="L26" s="29">
        <v>342.60552103999999</v>
      </c>
      <c r="M26" s="29">
        <v>3164.0626858000001</v>
      </c>
      <c r="N26" s="29">
        <v>433.29521584000003</v>
      </c>
      <c r="O26" s="8">
        <v>272.06908729000003</v>
      </c>
      <c r="P26" s="29">
        <v>24.268124357000001</v>
      </c>
      <c r="Q26" s="29">
        <v>11.800674307</v>
      </c>
      <c r="R26" s="29">
        <v>25.098449595000002</v>
      </c>
      <c r="S26" s="29">
        <v>7.8000193051000002</v>
      </c>
      <c r="T26" s="29">
        <v>49.650896846000002</v>
      </c>
      <c r="U26" s="29">
        <v>2902.0702861</v>
      </c>
      <c r="V26" s="29">
        <v>612.15546187999996</v>
      </c>
      <c r="W26" s="29">
        <v>405.58447030999997</v>
      </c>
      <c r="X26" s="29">
        <v>88.170539571999996</v>
      </c>
      <c r="Y26" s="29">
        <v>0.67180811330000001</v>
      </c>
      <c r="Z26" s="29">
        <v>60.459798012</v>
      </c>
      <c r="AA26" s="29">
        <v>161.44152904000001</v>
      </c>
      <c r="AB26" s="29">
        <v>130.99622898999999</v>
      </c>
      <c r="AC26" s="27"/>
      <c r="AD26" s="40" t="s">
        <v>25</v>
      </c>
      <c r="AE26" s="40">
        <v>1732.35998647</v>
      </c>
      <c r="AF26" s="40">
        <v>405.62584466800001</v>
      </c>
      <c r="AG26" s="40">
        <v>644.97032127099999</v>
      </c>
      <c r="AH26" s="40">
        <v>88.1794758164</v>
      </c>
      <c r="AI26" s="40">
        <v>2111.2697362499998</v>
      </c>
      <c r="AJ26" s="40">
        <v>2111.2697362499998</v>
      </c>
      <c r="AK26" s="40">
        <v>4897.4150815200001</v>
      </c>
      <c r="AL26" s="40">
        <v>566.86815419899995</v>
      </c>
      <c r="AM26" s="40">
        <v>342.640460969</v>
      </c>
      <c r="AN26" s="40">
        <v>0.67187562812599999</v>
      </c>
      <c r="AO26" s="40">
        <v>12657.0319573</v>
      </c>
      <c r="AP26" s="40">
        <v>527382.68471399997</v>
      </c>
      <c r="AQ26" s="40">
        <v>4163.2296073799998</v>
      </c>
      <c r="AR26" s="40">
        <v>1676.48009351</v>
      </c>
      <c r="AS26" s="40">
        <v>1189.25377353</v>
      </c>
      <c r="AT26" s="40">
        <v>719.168164381</v>
      </c>
      <c r="AU26" s="40">
        <v>3164.3854550599999</v>
      </c>
      <c r="AV26" s="40">
        <v>3164.3854550599999</v>
      </c>
      <c r="AW26" s="40">
        <v>60.465944845499997</v>
      </c>
      <c r="AX26" s="40">
        <v>14664866.8979</v>
      </c>
      <c r="AY26" s="40">
        <v>0</v>
      </c>
      <c r="AZ26" s="40">
        <v>1648.04835768</v>
      </c>
      <c r="BA26" s="40">
        <v>289.304482941</v>
      </c>
      <c r="BB26" s="40">
        <v>1429.3438826700001</v>
      </c>
      <c r="BC26" s="40">
        <v>2902.3746330200001</v>
      </c>
      <c r="BD26" s="40">
        <v>161.45800831299999</v>
      </c>
      <c r="BE26" s="40">
        <v>612.21723170600001</v>
      </c>
      <c r="BF26" s="40">
        <v>8560.2032573500001</v>
      </c>
      <c r="BG26" s="40">
        <v>0</v>
      </c>
      <c r="BH26" s="40">
        <v>2051.10157334</v>
      </c>
      <c r="BI26" s="40">
        <v>227.90032861200001</v>
      </c>
      <c r="BJ26" s="40">
        <v>2279.00190195</v>
      </c>
      <c r="BK26" s="40">
        <v>686.89817577500003</v>
      </c>
      <c r="BL26" s="40">
        <v>6662.6788840500003</v>
      </c>
      <c r="BM26" s="40">
        <v>24.270549842099999</v>
      </c>
      <c r="BN26" s="40">
        <v>11.8018607399</v>
      </c>
      <c r="BO26" s="40">
        <v>25.101007233800001</v>
      </c>
      <c r="BP26" s="40">
        <v>7.8008040420800002</v>
      </c>
      <c r="BQ26" s="40">
        <v>49.655895362899997</v>
      </c>
      <c r="BR26" s="40">
        <v>19.903003976800001</v>
      </c>
      <c r="BS26" s="40">
        <v>40358.539632699998</v>
      </c>
      <c r="BT26" s="40">
        <v>44.956429940100001</v>
      </c>
      <c r="BU26" s="40">
        <v>285.47580878399998</v>
      </c>
      <c r="BV26" s="40">
        <v>4494.3374370499996</v>
      </c>
      <c r="BW26" s="40">
        <v>18.524233208799998</v>
      </c>
      <c r="BX26" s="40">
        <v>0</v>
      </c>
      <c r="BY26" s="40">
        <v>189.54509541100001</v>
      </c>
      <c r="BZ26" s="40">
        <v>49259.337661799997</v>
      </c>
      <c r="CA26" s="40">
        <v>41745.266031599996</v>
      </c>
      <c r="CB26" s="40">
        <v>7514.0716302199999</v>
      </c>
      <c r="CC26" s="40">
        <v>1.4909628449500001</v>
      </c>
      <c r="CD26" s="40">
        <v>4.1455888287900002</v>
      </c>
      <c r="CE26" s="40">
        <v>527.50864132699996</v>
      </c>
      <c r="CF26" s="40">
        <v>77.169689402900005</v>
      </c>
      <c r="CG26" s="40">
        <v>14531.5404767</v>
      </c>
      <c r="CH26" s="40">
        <v>167.90286701400001</v>
      </c>
      <c r="CI26" s="40">
        <v>402.14524053600002</v>
      </c>
      <c r="CJ26" s="40">
        <v>20761.336766500001</v>
      </c>
      <c r="CK26" s="40">
        <v>614.75664642900006</v>
      </c>
      <c r="CL26" s="40">
        <v>12.334420357500001</v>
      </c>
      <c r="CM26" s="40">
        <v>181.917135247</v>
      </c>
      <c r="CN26" s="40">
        <v>25.0322344368</v>
      </c>
      <c r="CO26" s="40">
        <v>2459.7127345399999</v>
      </c>
      <c r="CP26" s="40">
        <v>1630.95407718</v>
      </c>
      <c r="CQ26" s="40">
        <v>131.009618373</v>
      </c>
      <c r="CR26" s="40">
        <v>0</v>
      </c>
      <c r="CS26" s="40">
        <v>1941.9191296500001</v>
      </c>
      <c r="CT26" s="40">
        <v>5895.82382134</v>
      </c>
      <c r="CU26" s="40">
        <v>433.33905031699999</v>
      </c>
      <c r="CV26" s="40">
        <v>33816.285045600001</v>
      </c>
      <c r="CW26" s="40">
        <v>123052.949227</v>
      </c>
      <c r="CX26" s="40">
        <v>272.09658533700002</v>
      </c>
      <c r="CY26" s="40">
        <v>4764.0146205700003</v>
      </c>
      <c r="DA26" s="55">
        <f t="shared" si="0"/>
        <v>1.0182554933398919E-4</v>
      </c>
      <c r="DB26" s="55">
        <f t="shared" si="1"/>
        <v>1.0182690446650049E-4</v>
      </c>
      <c r="DC26" s="55">
        <f t="shared" si="2"/>
        <v>1.0189509248675609E-4</v>
      </c>
      <c r="DD26" s="55">
        <f t="shared" si="3"/>
        <v>1.1017146980440264E-4</v>
      </c>
      <c r="DE26" s="55">
        <f t="shared" si="3"/>
        <v>1.1167527735704547E-4</v>
      </c>
      <c r="DF26" s="55">
        <f t="shared" si="4"/>
        <v>1.0189322971849601E-4</v>
      </c>
      <c r="DG26" s="55">
        <f t="shared" si="5"/>
        <v>1.0182496885852628E-4</v>
      </c>
      <c r="DH26" s="55">
        <f t="shared" si="6"/>
        <v>1.0193902913802518E-4</v>
      </c>
      <c r="DI26" s="55">
        <f t="shared" si="7"/>
        <v>1.0203713768355795E-4</v>
      </c>
      <c r="DJ26" s="55">
        <f t="shared" si="8"/>
        <v>1.015182456412233E-4</v>
      </c>
      <c r="DK26" s="55">
        <f t="shared" si="8"/>
        <v>1.0198297124329919E-4</v>
      </c>
      <c r="DL26" s="55">
        <f t="shared" si="9"/>
        <v>1.0201101939238295E-4</v>
      </c>
      <c r="DM26" s="55">
        <f t="shared" si="10"/>
        <v>1.0116538424035621E-4</v>
      </c>
      <c r="DN26" s="55">
        <f t="shared" si="11"/>
        <v>1.0107008949048393E-4</v>
      </c>
      <c r="DO26" s="55">
        <f t="shared" si="12"/>
        <v>9.9945305385681904E-5</v>
      </c>
      <c r="DP26" s="55">
        <f t="shared" si="12"/>
        <v>1.0053941572619209E-4</v>
      </c>
      <c r="DQ26" s="55">
        <f t="shared" si="12"/>
        <v>1.019042546958184E-4</v>
      </c>
      <c r="DR26" s="55">
        <f t="shared" si="12"/>
        <v>1.006070561244557E-4</v>
      </c>
      <c r="DS26" s="55">
        <f t="shared" si="12"/>
        <v>1.0067324494659156E-4</v>
      </c>
      <c r="DT26" s="55">
        <f t="shared" si="13"/>
        <v>1.0487234628943915E-4</v>
      </c>
      <c r="DU26" s="55">
        <f t="shared" si="14"/>
        <v>1.0090545596104454E-4</v>
      </c>
      <c r="DV26" s="55">
        <f t="shared" si="15"/>
        <v>1.0201169183923091E-4</v>
      </c>
      <c r="DW26" s="55">
        <f t="shared" si="16"/>
        <v>1.0135181709653916E-4</v>
      </c>
      <c r="DX26" s="55">
        <f t="shared" si="17"/>
        <v>1.0049718760962957E-4</v>
      </c>
      <c r="DY26" s="55">
        <f t="shared" si="18"/>
        <v>1.0166811173893123E-4</v>
      </c>
      <c r="DZ26" s="55">
        <f t="shared" si="19"/>
        <v>1.0207579857537389E-4</v>
      </c>
      <c r="EA26" s="55">
        <f t="shared" si="20"/>
        <v>1.0221197284255781E-4</v>
      </c>
    </row>
    <row r="27" spans="1:131" x14ac:dyDescent="0.3">
      <c r="A27" s="29" t="s">
        <v>26</v>
      </c>
      <c r="B27" s="27">
        <v>258286.48439999999</v>
      </c>
      <c r="C27" s="27">
        <v>4192.3719561999997</v>
      </c>
      <c r="D27" s="27">
        <v>1116.1414337000001</v>
      </c>
      <c r="E27" s="27">
        <v>24124.636121</v>
      </c>
      <c r="F27" s="27">
        <v>20444.605681000001</v>
      </c>
      <c r="G27" s="27">
        <v>1204.6454924</v>
      </c>
      <c r="H27" s="27">
        <v>60265.370425000001</v>
      </c>
      <c r="I27" s="29">
        <v>1380.8955779999999</v>
      </c>
      <c r="J27" s="29">
        <v>422.04315226</v>
      </c>
      <c r="K27" s="29">
        <v>370.21331112000001</v>
      </c>
      <c r="L27" s="29">
        <v>223.36203011999999</v>
      </c>
      <c r="M27" s="29">
        <v>2758.0890623</v>
      </c>
      <c r="N27" s="29">
        <v>282.59614670000002</v>
      </c>
      <c r="O27" s="29">
        <v>177.7023858</v>
      </c>
      <c r="P27" s="29">
        <v>11.888074294999999</v>
      </c>
      <c r="Q27" s="29">
        <v>5.7807227228000002</v>
      </c>
      <c r="R27" s="29">
        <v>12.294820654</v>
      </c>
      <c r="S27" s="29">
        <v>3.8209467816</v>
      </c>
      <c r="T27" s="29">
        <v>24.322174947000001</v>
      </c>
      <c r="U27" s="29">
        <v>3103.6215523000001</v>
      </c>
      <c r="V27" s="29">
        <v>401.06439239999997</v>
      </c>
      <c r="W27" s="29">
        <v>265.31953241999997</v>
      </c>
      <c r="X27" s="29">
        <v>58.000083537000002</v>
      </c>
      <c r="Y27" s="29">
        <v>0.32909444929999998</v>
      </c>
      <c r="Z27" s="29">
        <v>39.489417205000002</v>
      </c>
      <c r="AA27" s="29">
        <v>79.084354687000001</v>
      </c>
      <c r="AB27" s="29">
        <v>85.149057955000004</v>
      </c>
      <c r="AC27" s="27"/>
      <c r="AD27" s="40" t="s">
        <v>26</v>
      </c>
      <c r="AE27" s="40">
        <v>796.16763479899998</v>
      </c>
      <c r="AF27" s="40">
        <v>265.39920382600002</v>
      </c>
      <c r="AG27" s="40">
        <v>422.16988178999998</v>
      </c>
      <c r="AH27" s="40">
        <v>58.017479844100002</v>
      </c>
      <c r="AI27" s="40">
        <v>1381.31005755</v>
      </c>
      <c r="AJ27" s="40">
        <v>1381.31005755</v>
      </c>
      <c r="AK27" s="40">
        <v>2406.5145450800001</v>
      </c>
      <c r="AL27" s="40">
        <v>370.32454826700001</v>
      </c>
      <c r="AM27" s="40">
        <v>223.42914500200001</v>
      </c>
      <c r="AN27" s="40">
        <v>0.329193358223</v>
      </c>
      <c r="AO27" s="40">
        <v>6917.2272690999998</v>
      </c>
      <c r="AP27" s="40">
        <v>258364.07609700001</v>
      </c>
      <c r="AQ27" s="40">
        <v>1900.47084391</v>
      </c>
      <c r="AR27" s="40">
        <v>963.13552208800002</v>
      </c>
      <c r="AS27" s="40">
        <v>420.231992327</v>
      </c>
      <c r="AT27" s="40">
        <v>330.03387633800003</v>
      </c>
      <c r="AU27" s="40">
        <v>2758.9173206</v>
      </c>
      <c r="AV27" s="40">
        <v>2758.9173206</v>
      </c>
      <c r="AW27" s="40">
        <v>39.501290594799997</v>
      </c>
      <c r="AX27" s="40">
        <v>5078115.6804499999</v>
      </c>
      <c r="AY27" s="40">
        <v>0</v>
      </c>
      <c r="AZ27" s="40">
        <v>754.85306512700004</v>
      </c>
      <c r="BA27" s="40">
        <v>132.69885543699999</v>
      </c>
      <c r="BB27" s="40">
        <v>655.70311412900003</v>
      </c>
      <c r="BC27" s="40">
        <v>3104.5629613599999</v>
      </c>
      <c r="BD27" s="40">
        <v>79.108045093300007</v>
      </c>
      <c r="BE27" s="40">
        <v>401.18501554900001</v>
      </c>
      <c r="BF27" s="40">
        <v>4193.6314030800004</v>
      </c>
      <c r="BG27" s="40">
        <v>0</v>
      </c>
      <c r="BH27" s="40">
        <v>1004.82917639</v>
      </c>
      <c r="BI27" s="40">
        <v>111.64763288100001</v>
      </c>
      <c r="BJ27" s="40">
        <v>1116.4768092700001</v>
      </c>
      <c r="BK27" s="40">
        <v>316.51778551000001</v>
      </c>
      <c r="BL27" s="40">
        <v>3183.6265373400001</v>
      </c>
      <c r="BM27" s="40">
        <v>11.8916198988</v>
      </c>
      <c r="BN27" s="40">
        <v>5.7824557192699997</v>
      </c>
      <c r="BO27" s="40">
        <v>12.298497107799999</v>
      </c>
      <c r="BP27" s="40">
        <v>3.8220899195100002</v>
      </c>
      <c r="BQ27" s="40">
        <v>24.329481786599999</v>
      </c>
      <c r="BR27" s="40">
        <v>10.137619239799999</v>
      </c>
      <c r="BS27" s="40">
        <v>19452.514682100002</v>
      </c>
      <c r="BT27" s="40">
        <v>30.260815583300001</v>
      </c>
      <c r="BU27" s="40">
        <v>242.51140767999999</v>
      </c>
      <c r="BV27" s="40">
        <v>2163.97216596</v>
      </c>
      <c r="BW27" s="40">
        <v>9.0461232911200007</v>
      </c>
      <c r="BX27" s="40">
        <v>0</v>
      </c>
      <c r="BY27" s="40">
        <v>166.484447273</v>
      </c>
      <c r="BZ27" s="40">
        <v>24132.1965041</v>
      </c>
      <c r="CA27" s="40">
        <v>20451.060338200001</v>
      </c>
      <c r="CB27" s="40">
        <v>3681.1361659099998</v>
      </c>
      <c r="CC27" s="40">
        <v>1.5546180410599999</v>
      </c>
      <c r="CD27" s="40">
        <v>1.78418695249</v>
      </c>
      <c r="CE27" s="40">
        <v>261.57556436700003</v>
      </c>
      <c r="CF27" s="40">
        <v>49.311277320099997</v>
      </c>
      <c r="CG27" s="40">
        <v>7045.2238962299998</v>
      </c>
      <c r="CH27" s="40">
        <v>96.380926807999998</v>
      </c>
      <c r="CI27" s="40">
        <v>172.397344248</v>
      </c>
      <c r="CJ27" s="40">
        <v>10065.694858999999</v>
      </c>
      <c r="CK27" s="40">
        <v>381.17252048</v>
      </c>
      <c r="CL27" s="40">
        <v>10.553390948300001</v>
      </c>
      <c r="CM27" s="40">
        <v>113.53189513300001</v>
      </c>
      <c r="CN27" s="40">
        <v>10.6398001186</v>
      </c>
      <c r="CO27" s="40">
        <v>1205.00728095</v>
      </c>
      <c r="CP27" s="40">
        <v>747.03729580799995</v>
      </c>
      <c r="CQ27" s="40">
        <v>85.174555988400002</v>
      </c>
      <c r="CR27" s="40">
        <v>0</v>
      </c>
      <c r="CS27" s="40">
        <v>894.79160138999998</v>
      </c>
      <c r="CT27" s="40">
        <v>2818.9297017499998</v>
      </c>
      <c r="CU27" s="40">
        <v>282.681077587</v>
      </c>
      <c r="CV27" s="40">
        <v>16710.254054599998</v>
      </c>
      <c r="CW27" s="40">
        <v>60283.475106500002</v>
      </c>
      <c r="CX27" s="40">
        <v>177.75575817199999</v>
      </c>
      <c r="CY27" s="40">
        <v>2288.2229166500001</v>
      </c>
      <c r="DA27" s="55">
        <f t="shared" si="0"/>
        <v>3.0040943559346892E-4</v>
      </c>
      <c r="DB27" s="55">
        <f t="shared" si="1"/>
        <v>3.0041391678955332E-4</v>
      </c>
      <c r="DC27" s="55">
        <f t="shared" si="2"/>
        <v>3.0047766338019469E-4</v>
      </c>
      <c r="DD27" s="55">
        <f t="shared" si="3"/>
        <v>3.1338848230003373E-4</v>
      </c>
      <c r="DE27" s="55">
        <f t="shared" si="3"/>
        <v>3.1571443835664203E-4</v>
      </c>
      <c r="DF27" s="55">
        <f t="shared" si="4"/>
        <v>3.0032781617705777E-4</v>
      </c>
      <c r="DG27" s="55">
        <f t="shared" si="5"/>
        <v>3.0041599964165288E-4</v>
      </c>
      <c r="DH27" s="55">
        <f t="shared" si="6"/>
        <v>3.0015271002636505E-4</v>
      </c>
      <c r="DI27" s="55">
        <f t="shared" si="7"/>
        <v>3.0027623791868918E-4</v>
      </c>
      <c r="DJ27" s="55">
        <f t="shared" si="8"/>
        <v>3.0046771323125374E-4</v>
      </c>
      <c r="DK27" s="55">
        <f t="shared" si="8"/>
        <v>3.0047578795720033E-4</v>
      </c>
      <c r="DL27" s="55">
        <f t="shared" si="9"/>
        <v>3.003015063296478E-4</v>
      </c>
      <c r="DM27" s="55">
        <f t="shared" si="10"/>
        <v>3.0053802216258073E-4</v>
      </c>
      <c r="DN27" s="55">
        <f t="shared" si="11"/>
        <v>3.0034696360269194E-4</v>
      </c>
      <c r="DO27" s="55">
        <f t="shared" si="12"/>
        <v>2.982487921943979E-4</v>
      </c>
      <c r="DP27" s="55">
        <f t="shared" si="12"/>
        <v>2.9978889372504991E-4</v>
      </c>
      <c r="DQ27" s="55">
        <f t="shared" si="12"/>
        <v>2.9902459771162466E-4</v>
      </c>
      <c r="DR27" s="55">
        <f t="shared" si="12"/>
        <v>2.991766112799718E-4</v>
      </c>
      <c r="DS27" s="55">
        <f t="shared" si="12"/>
        <v>3.004188406637328E-4</v>
      </c>
      <c r="DT27" s="55">
        <f t="shared" si="13"/>
        <v>3.0332598357624884E-4</v>
      </c>
      <c r="DU27" s="55">
        <f t="shared" si="14"/>
        <v>3.0075756234110182E-4</v>
      </c>
      <c r="DV27" s="55">
        <f t="shared" si="15"/>
        <v>3.0028473694852526E-4</v>
      </c>
      <c r="DW27" s="55">
        <f t="shared" si="16"/>
        <v>2.9993589731474538E-4</v>
      </c>
      <c r="DX27" s="55">
        <f t="shared" si="17"/>
        <v>3.0054874280135242E-4</v>
      </c>
      <c r="DY27" s="55">
        <f t="shared" si="18"/>
        <v>3.0067270272327956E-4</v>
      </c>
      <c r="DZ27" s="55">
        <f t="shared" si="19"/>
        <v>2.9955869771925532E-4</v>
      </c>
      <c r="EA27" s="55">
        <f t="shared" si="20"/>
        <v>2.994517380741129E-4</v>
      </c>
    </row>
    <row r="28" spans="1:131" x14ac:dyDescent="0.3">
      <c r="A28" s="29" t="s">
        <v>27</v>
      </c>
      <c r="B28" s="27">
        <v>38857.820548000003</v>
      </c>
      <c r="C28" s="27">
        <v>630.71839144</v>
      </c>
      <c r="D28" s="27">
        <v>167.91602664000001</v>
      </c>
      <c r="E28" s="27">
        <v>3629.4220058000001</v>
      </c>
      <c r="F28" s="27">
        <v>3075.7815369</v>
      </c>
      <c r="G28" s="27">
        <v>181.23030936000001</v>
      </c>
      <c r="H28" s="27">
        <v>9066.6026469000008</v>
      </c>
      <c r="I28" s="29">
        <v>207.65565613000001</v>
      </c>
      <c r="J28" s="29">
        <v>63.465803364999999</v>
      </c>
      <c r="K28" s="29">
        <v>55.671756549000001</v>
      </c>
      <c r="L28" s="29">
        <v>33.588626449000003</v>
      </c>
      <c r="M28" s="29">
        <v>414.75458845000003</v>
      </c>
      <c r="N28" s="29">
        <v>42.496107496</v>
      </c>
      <c r="O28" s="29">
        <v>26.722443239</v>
      </c>
      <c r="P28" s="29">
        <v>1.7876991661999999</v>
      </c>
      <c r="Q28" s="29">
        <v>0.8692907232</v>
      </c>
      <c r="R28" s="29">
        <v>1.8488646221</v>
      </c>
      <c r="S28" s="29">
        <v>0.57458448579999999</v>
      </c>
      <c r="T28" s="29">
        <v>3.6575083464000002</v>
      </c>
      <c r="U28" s="29">
        <v>466.71489365999997</v>
      </c>
      <c r="V28" s="29">
        <v>60.311069013000001</v>
      </c>
      <c r="W28" s="29">
        <v>39.898092081000001</v>
      </c>
      <c r="X28" s="29">
        <v>8.7219087182999999</v>
      </c>
      <c r="Y28" s="29">
        <v>4.9488407099999999E-2</v>
      </c>
      <c r="Z28" s="29">
        <v>5.9383206730999998</v>
      </c>
      <c r="AA28" s="29">
        <v>11.892509027999999</v>
      </c>
      <c r="AB28" s="29">
        <v>12.804504239</v>
      </c>
      <c r="AC28" s="27"/>
      <c r="AD28" s="40" t="s">
        <v>27</v>
      </c>
      <c r="AE28" s="40">
        <v>119.547235366</v>
      </c>
      <c r="AF28" s="40">
        <v>39.895675871199998</v>
      </c>
      <c r="AG28" s="40">
        <v>63.461932549899998</v>
      </c>
      <c r="AH28" s="40">
        <v>8.7213753013000002</v>
      </c>
      <c r="AI28" s="40">
        <v>207.64308920100001</v>
      </c>
      <c r="AJ28" s="40">
        <v>207.64308920100001</v>
      </c>
      <c r="AK28" s="40">
        <v>361.78354127199998</v>
      </c>
      <c r="AL28" s="40">
        <v>55.668396787399999</v>
      </c>
      <c r="AM28" s="40">
        <v>33.586602155900003</v>
      </c>
      <c r="AN28" s="40">
        <v>4.9485264846799999E-2</v>
      </c>
      <c r="AO28" s="40">
        <v>1027.00757909</v>
      </c>
      <c r="AP28" s="40">
        <v>38855.4601549</v>
      </c>
      <c r="AQ28" s="40">
        <v>285.54527096700002</v>
      </c>
      <c r="AR28" s="40">
        <v>141.96061560199999</v>
      </c>
      <c r="AS28" s="40">
        <v>63.643008477899997</v>
      </c>
      <c r="AT28" s="40">
        <v>49.533760963299997</v>
      </c>
      <c r="AU28" s="40">
        <v>414.729263135</v>
      </c>
      <c r="AV28" s="40">
        <v>414.729263135</v>
      </c>
      <c r="AW28" s="40">
        <v>5.93795542313</v>
      </c>
      <c r="AX28" s="40">
        <v>2788954.10433</v>
      </c>
      <c r="AY28" s="40">
        <v>0</v>
      </c>
      <c r="AZ28" s="40">
        <v>113.25349222200001</v>
      </c>
      <c r="BA28" s="40">
        <v>19.910100180800001</v>
      </c>
      <c r="BB28" s="40">
        <v>98.402058320600005</v>
      </c>
      <c r="BC28" s="40">
        <v>466.687953827</v>
      </c>
      <c r="BD28" s="40">
        <v>11.891788136900001</v>
      </c>
      <c r="BE28" s="40">
        <v>60.307380405799996</v>
      </c>
      <c r="BF28" s="40">
        <v>630.68007918299998</v>
      </c>
      <c r="BG28" s="40">
        <v>0</v>
      </c>
      <c r="BH28" s="40">
        <v>151.11504938499999</v>
      </c>
      <c r="BI28" s="40">
        <v>16.790531589</v>
      </c>
      <c r="BJ28" s="40">
        <v>167.905580974</v>
      </c>
      <c r="BK28" s="40">
        <v>47.486430090100001</v>
      </c>
      <c r="BL28" s="40">
        <v>481.86551011400002</v>
      </c>
      <c r="BM28" s="40">
        <v>1.7875877500799999</v>
      </c>
      <c r="BN28" s="40">
        <v>0.86923868944299998</v>
      </c>
      <c r="BO28" s="40">
        <v>1.8487541599599999</v>
      </c>
      <c r="BP28" s="40">
        <v>0.57455067391400005</v>
      </c>
      <c r="BQ28" s="40">
        <v>3.6572858090399998</v>
      </c>
      <c r="BR28" s="40">
        <v>1.48504093518</v>
      </c>
      <c r="BS28" s="40">
        <v>2911.50448895</v>
      </c>
      <c r="BT28" s="40">
        <v>3.7093415954500002</v>
      </c>
      <c r="BU28" s="40">
        <v>25.9823700735</v>
      </c>
      <c r="BV28" s="40">
        <v>329.30247452399999</v>
      </c>
      <c r="BW28" s="40">
        <v>1.36339821328</v>
      </c>
      <c r="BX28" s="40">
        <v>0</v>
      </c>
      <c r="BY28" s="40">
        <v>17.514857296999999</v>
      </c>
      <c r="BZ28" s="40">
        <v>3629.2372302799999</v>
      </c>
      <c r="CA28" s="40">
        <v>3075.6304051900001</v>
      </c>
      <c r="CB28" s="40">
        <v>553.60682508800005</v>
      </c>
      <c r="CC28" s="40">
        <v>0.14958710202700001</v>
      </c>
      <c r="CD28" s="40">
        <v>0.293533922196</v>
      </c>
      <c r="CE28" s="40">
        <v>39.0166052513</v>
      </c>
      <c r="CF28" s="40">
        <v>6.2403202742200001</v>
      </c>
      <c r="CG28" s="40">
        <v>1067.0697925899999</v>
      </c>
      <c r="CH28" s="40">
        <v>13.051481365900001</v>
      </c>
      <c r="CI28" s="40">
        <v>28.441740831600001</v>
      </c>
      <c r="CJ28" s="40">
        <v>1524.5377126999999</v>
      </c>
      <c r="CK28" s="40">
        <v>54.677867291799998</v>
      </c>
      <c r="CL28" s="40">
        <v>1.12623889597</v>
      </c>
      <c r="CM28" s="40">
        <v>14.5799095449</v>
      </c>
      <c r="CN28" s="40">
        <v>1.7660000688199999</v>
      </c>
      <c r="CO28" s="40">
        <v>181.21931964500001</v>
      </c>
      <c r="CP28" s="40">
        <v>112.088369719</v>
      </c>
      <c r="CQ28" s="40">
        <v>12.8037155803</v>
      </c>
      <c r="CR28" s="40">
        <v>0</v>
      </c>
      <c r="CS28" s="40">
        <v>134.26439142199999</v>
      </c>
      <c r="CT28" s="40">
        <v>422.08465417299999</v>
      </c>
      <c r="CU28" s="40">
        <v>42.493516322200001</v>
      </c>
      <c r="CV28" s="40">
        <v>2509.4860994300002</v>
      </c>
      <c r="CW28" s="40">
        <v>9066.0519905300007</v>
      </c>
      <c r="CX28" s="40">
        <v>26.720831681100002</v>
      </c>
      <c r="CY28" s="40">
        <v>342.61732774900003</v>
      </c>
      <c r="DA28" s="55">
        <f t="shared" si="0"/>
        <v>-6.0744351245528343E-5</v>
      </c>
      <c r="DB28" s="55">
        <f t="shared" si="1"/>
        <v>-6.07438399133383E-5</v>
      </c>
      <c r="DC28" s="55">
        <f t="shared" si="2"/>
        <v>-6.2207677307684191E-5</v>
      </c>
      <c r="DD28" s="55">
        <f t="shared" si="3"/>
        <v>-5.0910453428906745E-5</v>
      </c>
      <c r="DE28" s="55">
        <f t="shared" si="3"/>
        <v>-4.9136035243961685E-5</v>
      </c>
      <c r="DF28" s="55">
        <f t="shared" si="4"/>
        <v>-6.0639498099424276E-5</v>
      </c>
      <c r="DG28" s="55">
        <f t="shared" si="5"/>
        <v>-6.0734587303034274E-5</v>
      </c>
      <c r="DH28" s="55">
        <f t="shared" si="6"/>
        <v>-6.0518115587155189E-5</v>
      </c>
      <c r="DI28" s="55">
        <f t="shared" si="7"/>
        <v>-6.0990563339115282E-5</v>
      </c>
      <c r="DJ28" s="55">
        <f t="shared" si="8"/>
        <v>-6.0349480746941443E-5</v>
      </c>
      <c r="DK28" s="55">
        <f t="shared" si="8"/>
        <v>-6.0267218818056764E-5</v>
      </c>
      <c r="DL28" s="55">
        <f t="shared" si="9"/>
        <v>-6.1060964014108613E-5</v>
      </c>
      <c r="DM28" s="55">
        <f t="shared" si="10"/>
        <v>-6.0974379835681811E-5</v>
      </c>
      <c r="DN28" s="55">
        <f t="shared" si="11"/>
        <v>-6.0307281246150742E-5</v>
      </c>
      <c r="DO28" s="55">
        <f t="shared" si="12"/>
        <v>-6.2323752288152325E-5</v>
      </c>
      <c r="DP28" s="55">
        <f t="shared" si="12"/>
        <v>-5.9857715734593846E-5</v>
      </c>
      <c r="DQ28" s="55">
        <f t="shared" si="12"/>
        <v>-5.9745932005899924E-5</v>
      </c>
      <c r="DR28" s="55">
        <f t="shared" si="12"/>
        <v>-5.8845803942753769E-5</v>
      </c>
      <c r="DS28" s="55">
        <f t="shared" si="12"/>
        <v>-6.0843978721054539E-5</v>
      </c>
      <c r="DT28" s="55">
        <f t="shared" si="13"/>
        <v>-5.7722248348897302E-5</v>
      </c>
      <c r="DU28" s="55">
        <f t="shared" si="14"/>
        <v>-6.1159705181304885E-5</v>
      </c>
      <c r="DV28" s="55">
        <f t="shared" si="15"/>
        <v>-6.0559532398141287E-5</v>
      </c>
      <c r="DW28" s="55">
        <f t="shared" si="16"/>
        <v>-6.1158287391905602E-5</v>
      </c>
      <c r="DX28" s="55">
        <f t="shared" si="17"/>
        <v>-6.3494733092758562E-5</v>
      </c>
      <c r="DY28" s="55">
        <f t="shared" si="18"/>
        <v>-6.1507282968786958E-5</v>
      </c>
      <c r="DZ28" s="55">
        <f t="shared" si="19"/>
        <v>-6.0617242190123885E-5</v>
      </c>
      <c r="EA28" s="55">
        <f t="shared" si="20"/>
        <v>-6.1592287001424527E-5</v>
      </c>
    </row>
    <row r="29" spans="1:131" x14ac:dyDescent="0.3">
      <c r="A29" s="29" t="s">
        <v>28</v>
      </c>
      <c r="B29" s="27">
        <v>72529.226718000005</v>
      </c>
      <c r="C29" s="27">
        <v>1177.2566959999999</v>
      </c>
      <c r="D29" s="27">
        <v>313.42286300000001</v>
      </c>
      <c r="E29" s="27">
        <v>6774.419723</v>
      </c>
      <c r="F29" s="27">
        <v>5741.0338680000004</v>
      </c>
      <c r="G29" s="27">
        <v>338.27592499999997</v>
      </c>
      <c r="H29" s="27">
        <v>16923.071226</v>
      </c>
      <c r="I29" s="29">
        <v>290.38883736999998</v>
      </c>
      <c r="J29" s="29">
        <v>88.710670630999999</v>
      </c>
      <c r="K29" s="29">
        <v>77.968356732000004</v>
      </c>
      <c r="L29" s="29">
        <v>47.127540471000003</v>
      </c>
      <c r="M29" s="29">
        <v>435.23670197000001</v>
      </c>
      <c r="N29" s="29">
        <v>59.602478529999999</v>
      </c>
      <c r="O29" s="29">
        <v>37.424812826</v>
      </c>
      <c r="P29" s="29">
        <v>3.3382331322000001</v>
      </c>
      <c r="Q29" s="29">
        <v>1.6232569398000001</v>
      </c>
      <c r="R29" s="29">
        <v>3.4524494189000001</v>
      </c>
      <c r="S29" s="29">
        <v>1.0729417709</v>
      </c>
      <c r="T29" s="29">
        <v>6.8297931767</v>
      </c>
      <c r="U29" s="29">
        <v>399.19802193999999</v>
      </c>
      <c r="V29" s="29">
        <v>84.205829383999998</v>
      </c>
      <c r="W29" s="29">
        <v>55.790696834999999</v>
      </c>
      <c r="X29" s="29">
        <v>12.128412315</v>
      </c>
      <c r="Y29" s="29">
        <v>9.2411427700000007E-2</v>
      </c>
      <c r="Z29" s="29">
        <v>8.3166260691999998</v>
      </c>
      <c r="AA29" s="29">
        <v>22.207296548999999</v>
      </c>
      <c r="AB29" s="29">
        <v>18.019355726000001</v>
      </c>
      <c r="AC29" s="27"/>
      <c r="AD29" s="40" t="s">
        <v>28</v>
      </c>
      <c r="AE29" s="40">
        <v>238.24459891399999</v>
      </c>
      <c r="AF29" s="40">
        <v>55.790419234300003</v>
      </c>
      <c r="AG29" s="40">
        <v>88.710238197699994</v>
      </c>
      <c r="AH29" s="40">
        <v>12.128356116000001</v>
      </c>
      <c r="AI29" s="40">
        <v>290.38740169300002</v>
      </c>
      <c r="AJ29" s="40">
        <v>290.38740169300002</v>
      </c>
      <c r="AK29" s="40">
        <v>673.52215280099995</v>
      </c>
      <c r="AL29" s="40">
        <v>77.967954735600003</v>
      </c>
      <c r="AM29" s="40">
        <v>47.127301643700001</v>
      </c>
      <c r="AN29" s="40">
        <v>9.2411000974699994E-2</v>
      </c>
      <c r="AO29" s="40">
        <v>1740.67114578</v>
      </c>
      <c r="AP29" s="40">
        <v>72528.857429900003</v>
      </c>
      <c r="AQ29" s="40">
        <v>572.55247033399996</v>
      </c>
      <c r="AR29" s="40">
        <v>230.55968947900001</v>
      </c>
      <c r="AS29" s="40">
        <v>163.553342918</v>
      </c>
      <c r="AT29" s="40">
        <v>98.904349241700004</v>
      </c>
      <c r="AU29" s="40">
        <v>435.23444746500002</v>
      </c>
      <c r="AV29" s="40">
        <v>435.23444746500002</v>
      </c>
      <c r="AW29" s="40">
        <v>8.3165934899299998</v>
      </c>
      <c r="AX29" s="40">
        <v>4327048.7257899996</v>
      </c>
      <c r="AY29" s="40">
        <v>0</v>
      </c>
      <c r="AZ29" s="40">
        <v>226.64961456699999</v>
      </c>
      <c r="BA29" s="40">
        <v>39.786920689799999</v>
      </c>
      <c r="BB29" s="40">
        <v>196.57201486599999</v>
      </c>
      <c r="BC29" s="40">
        <v>399.19725587200003</v>
      </c>
      <c r="BD29" s="40">
        <v>22.207188016300002</v>
      </c>
      <c r="BE29" s="40">
        <v>84.205410825399994</v>
      </c>
      <c r="BF29" s="40">
        <v>1177.2507826599999</v>
      </c>
      <c r="BG29" s="40">
        <v>0</v>
      </c>
      <c r="BH29" s="40">
        <v>282.07909045600002</v>
      </c>
      <c r="BI29" s="40">
        <v>31.342121614900002</v>
      </c>
      <c r="BJ29" s="40">
        <v>313.42121207100001</v>
      </c>
      <c r="BK29" s="40">
        <v>94.466389841199998</v>
      </c>
      <c r="BL29" s="40">
        <v>916.29176424699995</v>
      </c>
      <c r="BM29" s="40">
        <v>3.3382382992099999</v>
      </c>
      <c r="BN29" s="40">
        <v>1.62323625907</v>
      </c>
      <c r="BO29" s="40">
        <v>3.4524337354900001</v>
      </c>
      <c r="BP29" s="40">
        <v>1.0729342263299999</v>
      </c>
      <c r="BQ29" s="40">
        <v>6.8297612223300002</v>
      </c>
      <c r="BR29" s="40">
        <v>3.40484007431</v>
      </c>
      <c r="BS29" s="40">
        <v>5550.35047012</v>
      </c>
      <c r="BT29" s="40">
        <v>20.386828508899999</v>
      </c>
      <c r="BU29" s="40">
        <v>216.29166479400001</v>
      </c>
      <c r="BV29" s="40">
        <v>552.90678956700003</v>
      </c>
      <c r="BW29" s="40">
        <v>2.4977723097400002</v>
      </c>
      <c r="BX29" s="40">
        <v>0</v>
      </c>
      <c r="BY29" s="40">
        <v>153.03566499799999</v>
      </c>
      <c r="BZ29" s="40">
        <v>6774.6337015600002</v>
      </c>
      <c r="CA29" s="40">
        <v>5741.25305622</v>
      </c>
      <c r="CB29" s="40">
        <v>1033.38064534</v>
      </c>
      <c r="CC29" s="40">
        <v>1.62636662577</v>
      </c>
      <c r="CD29" s="40">
        <v>0.14463630918299999</v>
      </c>
      <c r="CE29" s="40">
        <v>77.977974315099999</v>
      </c>
      <c r="CF29" s="40">
        <v>30.454742592900001</v>
      </c>
      <c r="CG29" s="40">
        <v>1871.27029257</v>
      </c>
      <c r="CH29" s="40">
        <v>47.450373038999999</v>
      </c>
      <c r="CI29" s="40">
        <v>12.860468689399999</v>
      </c>
      <c r="CJ29" s="40">
        <v>2673.7118258800001</v>
      </c>
      <c r="CK29" s="40">
        <v>84.545077583700007</v>
      </c>
      <c r="CL29" s="40">
        <v>9.4750909098800005</v>
      </c>
      <c r="CM29" s="40">
        <v>67.1147797414</v>
      </c>
      <c r="CN29" s="40">
        <v>0.64294528604699996</v>
      </c>
      <c r="CO29" s="40">
        <v>338.27420022799998</v>
      </c>
      <c r="CP29" s="40">
        <v>224.298654142</v>
      </c>
      <c r="CQ29" s="40">
        <v>18.019282353400001</v>
      </c>
      <c r="CR29" s="40">
        <v>0</v>
      </c>
      <c r="CS29" s="40">
        <v>267.06459622800003</v>
      </c>
      <c r="CT29" s="40">
        <v>810.82948458700002</v>
      </c>
      <c r="CU29" s="40">
        <v>59.602175239700003</v>
      </c>
      <c r="CV29" s="40">
        <v>4650.6199581000001</v>
      </c>
      <c r="CW29" s="40">
        <v>16922.9855517</v>
      </c>
      <c r="CX29" s="40">
        <v>37.424637400000002</v>
      </c>
      <c r="CY29" s="40">
        <v>655.17594806299996</v>
      </c>
      <c r="DA29" s="55">
        <f t="shared" si="0"/>
        <v>-5.091576412889034E-6</v>
      </c>
      <c r="DB29" s="55">
        <f t="shared" si="1"/>
        <v>-5.02298268516829E-6</v>
      </c>
      <c r="DC29" s="55">
        <f t="shared" si="2"/>
        <v>-5.2674172655779873E-6</v>
      </c>
      <c r="DD29" s="55">
        <f t="shared" si="3"/>
        <v>3.1586256646267476E-5</v>
      </c>
      <c r="DE29" s="55">
        <f t="shared" si="3"/>
        <v>3.8179224341674518E-5</v>
      </c>
      <c r="DF29" s="55">
        <f t="shared" si="4"/>
        <v>-5.0987134245177552E-6</v>
      </c>
      <c r="DG29" s="55">
        <f t="shared" si="5"/>
        <v>-5.0625739770429348E-6</v>
      </c>
      <c r="DH29" s="55">
        <f t="shared" si="6"/>
        <v>-4.9439813629322127E-6</v>
      </c>
      <c r="DI29" s="55">
        <f t="shared" si="7"/>
        <v>-4.8746480770547485E-6</v>
      </c>
      <c r="DJ29" s="55">
        <f t="shared" si="8"/>
        <v>-5.1558916572091517E-6</v>
      </c>
      <c r="DK29" s="55">
        <f t="shared" si="8"/>
        <v>-5.0676801211216398E-6</v>
      </c>
      <c r="DL29" s="55">
        <f t="shared" si="9"/>
        <v>-5.1799514833922286E-6</v>
      </c>
      <c r="DM29" s="55">
        <f t="shared" si="10"/>
        <v>-5.0885518098639074E-6</v>
      </c>
      <c r="DN29" s="55">
        <f t="shared" si="11"/>
        <v>-4.687424912825514E-6</v>
      </c>
      <c r="DO29" s="55">
        <f t="shared" si="12"/>
        <v>1.5478277865084858E-6</v>
      </c>
      <c r="DP29" s="55">
        <f t="shared" si="12"/>
        <v>-1.2740268957423094E-5</v>
      </c>
      <c r="DQ29" s="55">
        <f t="shared" si="12"/>
        <v>-4.5426907383973929E-6</v>
      </c>
      <c r="DR29" s="55">
        <f t="shared" si="12"/>
        <v>-7.0316677052703763E-6</v>
      </c>
      <c r="DS29" s="55">
        <f t="shared" si="12"/>
        <v>-4.6786731564320802E-6</v>
      </c>
      <c r="DT29" s="55">
        <f t="shared" si="13"/>
        <v>-1.9190175247833443E-6</v>
      </c>
      <c r="DU29" s="55">
        <f t="shared" si="14"/>
        <v>-4.9706606189300741E-6</v>
      </c>
      <c r="DV29" s="55">
        <f t="shared" si="15"/>
        <v>-4.9757525132937678E-6</v>
      </c>
      <c r="DW29" s="55">
        <f t="shared" si="16"/>
        <v>-4.6336650288446189E-6</v>
      </c>
      <c r="DX29" s="55">
        <f t="shared" si="17"/>
        <v>-4.6176680810257562E-6</v>
      </c>
      <c r="DY29" s="55">
        <f t="shared" si="18"/>
        <v>-3.9173662166505554E-6</v>
      </c>
      <c r="DZ29" s="55">
        <f t="shared" si="19"/>
        <v>-4.8872540499256125E-6</v>
      </c>
      <c r="EA29" s="55">
        <f t="shared" si="20"/>
        <v>-4.0718769924398383E-6</v>
      </c>
    </row>
    <row r="30" spans="1:131" x14ac:dyDescent="0.3">
      <c r="A30" s="29" t="s">
        <v>29</v>
      </c>
      <c r="B30" s="27">
        <v>320.80179399999997</v>
      </c>
      <c r="C30" s="27">
        <v>5.2067987000000002</v>
      </c>
      <c r="D30" s="27">
        <v>1.3858754</v>
      </c>
      <c r="E30" s="27">
        <v>29.963622999999998</v>
      </c>
      <c r="F30" s="27">
        <v>25.392934</v>
      </c>
      <c r="G30" s="27">
        <v>1.4958094</v>
      </c>
      <c r="H30" s="27">
        <v>74.851921000000004</v>
      </c>
      <c r="I30" s="29">
        <v>1.1301461366000001</v>
      </c>
      <c r="J30" s="29">
        <v>0.479292897</v>
      </c>
      <c r="K30" s="29">
        <v>0.56056363529999997</v>
      </c>
      <c r="L30" s="29">
        <v>0.3054159246</v>
      </c>
      <c r="M30" s="29">
        <v>2.7139105690999998</v>
      </c>
      <c r="N30" s="29">
        <v>0.3242310384</v>
      </c>
      <c r="O30" s="8">
        <v>0.11295524479999999</v>
      </c>
      <c r="P30" s="29">
        <v>1.4749738199999999E-2</v>
      </c>
      <c r="Q30" s="29">
        <v>7.1722425000000003E-3</v>
      </c>
      <c r="R30" s="29">
        <v>1.5254395299999999E-2</v>
      </c>
      <c r="S30" s="29">
        <v>4.7407140999999996E-3</v>
      </c>
      <c r="T30" s="29">
        <v>3.01769411E-2</v>
      </c>
      <c r="U30" s="29">
        <v>1.6617122046999999</v>
      </c>
      <c r="V30" s="29">
        <v>0.34186664169999997</v>
      </c>
      <c r="W30" s="29">
        <v>0.17673413399999999</v>
      </c>
      <c r="X30" s="29">
        <v>4.9644915900000003E-2</v>
      </c>
      <c r="Y30" s="29">
        <v>4.0831310000000003E-4</v>
      </c>
      <c r="Z30" s="29">
        <v>2.55227674E-2</v>
      </c>
      <c r="AA30" s="29">
        <v>9.81213316E-2</v>
      </c>
      <c r="AB30" s="29">
        <v>7.03001231E-2</v>
      </c>
      <c r="AC30" s="27"/>
      <c r="AD30" s="40" t="s">
        <v>29</v>
      </c>
      <c r="AE30" s="40">
        <v>1.56663910045</v>
      </c>
      <c r="AF30" s="40">
        <v>0.17673365006899999</v>
      </c>
      <c r="AG30" s="40">
        <v>0.47928920442900003</v>
      </c>
      <c r="AH30" s="40">
        <v>4.9645146526400001E-2</v>
      </c>
      <c r="AI30" s="40">
        <v>1.1301474523199999</v>
      </c>
      <c r="AJ30" s="40">
        <v>1.1301474523199999</v>
      </c>
      <c r="AK30" s="40">
        <v>2.8264636530899998</v>
      </c>
      <c r="AL30" s="40">
        <v>0.56056233657599996</v>
      </c>
      <c r="AM30" s="40">
        <v>0.305417264553</v>
      </c>
      <c r="AN30" s="40">
        <v>4.0831251015700001E-4</v>
      </c>
      <c r="AO30" s="40">
        <v>6.8789240673599998</v>
      </c>
      <c r="AP30" s="40">
        <v>320.80170614399998</v>
      </c>
      <c r="AQ30" s="40">
        <v>3.0588878964499999</v>
      </c>
      <c r="AR30" s="40">
        <v>0.97030375603499996</v>
      </c>
      <c r="AS30" s="40">
        <v>0.89459198574300003</v>
      </c>
      <c r="AT30" s="40">
        <v>4.1568051315E-2</v>
      </c>
      <c r="AU30" s="40">
        <v>2.7139141976199999</v>
      </c>
      <c r="AV30" s="40">
        <v>2.7139141976199999</v>
      </c>
      <c r="AW30" s="40">
        <v>2.5522632157699999E-2</v>
      </c>
      <c r="AX30" s="40">
        <v>10728.7614493</v>
      </c>
      <c r="AY30" s="40">
        <v>0</v>
      </c>
      <c r="AZ30" s="40">
        <v>1.2819444478899999</v>
      </c>
      <c r="BA30" s="40">
        <v>0.333824970587</v>
      </c>
      <c r="BB30" s="40">
        <v>0.67565916409600002</v>
      </c>
      <c r="BC30" s="40">
        <v>1.66171784389</v>
      </c>
      <c r="BD30" s="40">
        <v>9.8121052873099995E-2</v>
      </c>
      <c r="BE30" s="40">
        <v>0.34186692265800001</v>
      </c>
      <c r="BF30" s="40">
        <v>5.2067961218500001</v>
      </c>
      <c r="BG30" s="40">
        <v>0</v>
      </c>
      <c r="BH30" s="40">
        <v>1.24728942068</v>
      </c>
      <c r="BI30" s="40">
        <v>0.13858744026</v>
      </c>
      <c r="BJ30" s="40">
        <v>1.3858768609400001</v>
      </c>
      <c r="BK30" s="40">
        <v>0.41021856059299999</v>
      </c>
      <c r="BL30" s="40">
        <v>3.6713754274200001</v>
      </c>
      <c r="BM30" s="40">
        <v>1.47496683516E-2</v>
      </c>
      <c r="BN30" s="40">
        <v>7.17228232711E-3</v>
      </c>
      <c r="BO30" s="40">
        <v>1.52543409023E-2</v>
      </c>
      <c r="BP30" s="40">
        <v>4.7407750659899999E-3</v>
      </c>
      <c r="BQ30" s="40">
        <v>3.0176747512800001E-2</v>
      </c>
      <c r="BR30" s="40">
        <v>1.28467676273E-2</v>
      </c>
      <c r="BS30" s="40">
        <v>22.7607897159</v>
      </c>
      <c r="BT30" s="40">
        <v>4.3087771281500001E-2</v>
      </c>
      <c r="BU30" s="40">
        <v>0.36984198239600002</v>
      </c>
      <c r="BV30" s="40">
        <v>2.6616192954</v>
      </c>
      <c r="BW30" s="40">
        <v>1.12128134614E-2</v>
      </c>
      <c r="BX30" s="40">
        <v>0</v>
      </c>
      <c r="BY30" s="40">
        <v>0.25600729035399999</v>
      </c>
      <c r="BZ30" s="40">
        <v>29.964077783299999</v>
      </c>
      <c r="CA30" s="40">
        <v>25.393390111799999</v>
      </c>
      <c r="CB30" s="40">
        <v>4.57068767153</v>
      </c>
      <c r="CC30" s="40">
        <v>2.48208214311E-3</v>
      </c>
      <c r="CD30" s="40">
        <v>2.0501742773499998E-3</v>
      </c>
      <c r="CE30" s="40">
        <v>0.32689729658200001</v>
      </c>
      <c r="CF30" s="40">
        <v>6.8930790522300001E-2</v>
      </c>
      <c r="CG30" s="40">
        <v>8.6984133115100004</v>
      </c>
      <c r="CH30" s="40">
        <v>0.12912908083800001</v>
      </c>
      <c r="CI30" s="40">
        <v>0.19758182514</v>
      </c>
      <c r="CJ30" s="40">
        <v>12.4277316325</v>
      </c>
      <c r="CK30" s="40">
        <v>0.33717382267500001</v>
      </c>
      <c r="CL30" s="40">
        <v>1.6123556661500001E-2</v>
      </c>
      <c r="CM30" s="40">
        <v>0.157310269019</v>
      </c>
      <c r="CN30" s="40">
        <v>1.21241721027E-2</v>
      </c>
      <c r="CO30" s="40">
        <v>1.4958091012500001</v>
      </c>
      <c r="CP30" s="40">
        <v>0.99337637715000005</v>
      </c>
      <c r="CQ30" s="40">
        <v>7.0299747124600007E-2</v>
      </c>
      <c r="CR30" s="40">
        <v>0</v>
      </c>
      <c r="CS30" s="40">
        <v>2.2591556641200001</v>
      </c>
      <c r="CT30" s="40">
        <v>3.58158756005</v>
      </c>
      <c r="CU30" s="40">
        <v>0.32423088574100001</v>
      </c>
      <c r="CV30" s="40">
        <v>19.899511076700001</v>
      </c>
      <c r="CW30" s="40">
        <v>74.8518977122</v>
      </c>
      <c r="CX30" s="40">
        <v>0.112955170136</v>
      </c>
      <c r="CY30" s="40">
        <v>2.7713877986500002</v>
      </c>
      <c r="DA30" s="55">
        <f t="shared" si="0"/>
        <v>-2.7386380511725078E-7</v>
      </c>
      <c r="DB30" s="55">
        <f t="shared" si="1"/>
        <v>-4.9515069598413065E-7</v>
      </c>
      <c r="DC30" s="55">
        <f t="shared" si="2"/>
        <v>1.0541640324133415E-6</v>
      </c>
      <c r="DD30" s="55">
        <f t="shared" si="3"/>
        <v>1.5177847485278134E-5</v>
      </c>
      <c r="DE30" s="55">
        <f t="shared" si="3"/>
        <v>1.796215435358443E-5</v>
      </c>
      <c r="DF30" s="55">
        <f t="shared" si="4"/>
        <v>-1.9972464396178423E-7</v>
      </c>
      <c r="DG30" s="55">
        <f t="shared" si="5"/>
        <v>-3.1111826782405639E-7</v>
      </c>
      <c r="DH30" s="55">
        <f t="shared" si="6"/>
        <v>1.1642034222207329E-6</v>
      </c>
      <c r="DI30" s="55">
        <f t="shared" si="7"/>
        <v>-7.7042055558964681E-6</v>
      </c>
      <c r="DJ30" s="55">
        <f t="shared" si="8"/>
        <v>-2.3168181420018012E-6</v>
      </c>
      <c r="DK30" s="55">
        <f t="shared" si="8"/>
        <v>4.3873056120313944E-6</v>
      </c>
      <c r="DL30" s="55">
        <f t="shared" si="9"/>
        <v>1.3370079476215358E-6</v>
      </c>
      <c r="DM30" s="55">
        <f t="shared" si="10"/>
        <v>-4.7083401006288196E-7</v>
      </c>
      <c r="DN30" s="55">
        <f t="shared" si="11"/>
        <v>-6.6100516296309572E-7</v>
      </c>
      <c r="DO30" s="55">
        <f t="shared" si="12"/>
        <v>-4.7355687980732858E-6</v>
      </c>
      <c r="DP30" s="55">
        <f t="shared" si="12"/>
        <v>5.552950837859012E-6</v>
      </c>
      <c r="DQ30" s="55">
        <f t="shared" si="12"/>
        <v>-3.566034505412411E-6</v>
      </c>
      <c r="DR30" s="55">
        <f t="shared" si="12"/>
        <v>1.2860085783343708E-5</v>
      </c>
      <c r="DS30" s="55">
        <f t="shared" si="12"/>
        <v>-6.4150703465254971E-6</v>
      </c>
      <c r="DT30" s="55">
        <f t="shared" si="13"/>
        <v>3.3936020835154416E-6</v>
      </c>
      <c r="DU30" s="55">
        <f t="shared" si="14"/>
        <v>8.2183508351293383E-7</v>
      </c>
      <c r="DV30" s="55">
        <f t="shared" si="15"/>
        <v>-2.7381863878931617E-6</v>
      </c>
      <c r="DW30" s="55">
        <f t="shared" si="16"/>
        <v>4.6455189986173942E-6</v>
      </c>
      <c r="DX30" s="55">
        <f t="shared" si="17"/>
        <v>-1.4445850500949887E-6</v>
      </c>
      <c r="DY30" s="55">
        <f t="shared" si="18"/>
        <v>-5.2988885523953494E-6</v>
      </c>
      <c r="DZ30" s="55">
        <f t="shared" si="19"/>
        <v>-2.8406351143002152E-6</v>
      </c>
      <c r="EA30" s="55">
        <f t="shared" si="20"/>
        <v>-5.3481471072102391E-6</v>
      </c>
    </row>
    <row r="31" spans="1:131" x14ac:dyDescent="0.3">
      <c r="A31" s="29" t="s">
        <v>30</v>
      </c>
      <c r="B31" s="27">
        <v>75971.602952000001</v>
      </c>
      <c r="C31" s="27">
        <v>1233.1320516999999</v>
      </c>
      <c r="D31" s="27">
        <v>328.29911983</v>
      </c>
      <c r="E31" s="27">
        <v>7095.9470007</v>
      </c>
      <c r="F31" s="27">
        <v>6013.5144786000001</v>
      </c>
      <c r="G31" s="27">
        <v>354.33165466999998</v>
      </c>
      <c r="H31" s="27">
        <v>17726.272943</v>
      </c>
      <c r="I31" s="29">
        <v>294.40857554000002</v>
      </c>
      <c r="J31" s="29">
        <v>110.83819025</v>
      </c>
      <c r="K31" s="29">
        <v>155.60648255999999</v>
      </c>
      <c r="L31" s="29">
        <v>56.327831568000001</v>
      </c>
      <c r="M31" s="29">
        <v>668.14593448999995</v>
      </c>
      <c r="N31" s="29">
        <v>80.324761941000006</v>
      </c>
      <c r="O31" s="29">
        <v>25.058318899</v>
      </c>
      <c r="P31" s="29">
        <v>3.4949515996999998</v>
      </c>
      <c r="Q31" s="29">
        <v>1.6994632086999999</v>
      </c>
      <c r="R31" s="29">
        <v>3.6145300916999998</v>
      </c>
      <c r="S31" s="29">
        <v>1.1233126163</v>
      </c>
      <c r="T31" s="29">
        <v>7.1504282751000003</v>
      </c>
      <c r="U31" s="29">
        <v>420.96042650999999</v>
      </c>
      <c r="V31" s="29">
        <v>87.660422065000006</v>
      </c>
      <c r="W31" s="29">
        <v>64.743391561999999</v>
      </c>
      <c r="X31" s="29">
        <v>12.701904975</v>
      </c>
      <c r="Y31" s="29">
        <v>9.6749827199999999E-2</v>
      </c>
      <c r="Z31" s="29">
        <v>7.3274477684999999</v>
      </c>
      <c r="AA31" s="29">
        <v>23.249853074000001</v>
      </c>
      <c r="AB31" s="29">
        <v>18.278731441000001</v>
      </c>
      <c r="AC31" s="27"/>
      <c r="AD31" s="40" t="s">
        <v>30</v>
      </c>
      <c r="AE31" s="40">
        <v>304.586947716</v>
      </c>
      <c r="AF31" s="40">
        <v>64.743208293400002</v>
      </c>
      <c r="AG31" s="40">
        <v>110.836345014</v>
      </c>
      <c r="AH31" s="40">
        <v>12.701719715499999</v>
      </c>
      <c r="AI31" s="40">
        <v>294.40486005000002</v>
      </c>
      <c r="AJ31" s="40">
        <v>294.40486005000002</v>
      </c>
      <c r="AK31" s="40">
        <v>669.26193191300001</v>
      </c>
      <c r="AL31" s="40">
        <v>155.60482928900001</v>
      </c>
      <c r="AM31" s="40">
        <v>56.326337891599998</v>
      </c>
      <c r="AN31" s="40">
        <v>9.6747722869599997E-2</v>
      </c>
      <c r="AO31" s="40">
        <v>1622.7363315600001</v>
      </c>
      <c r="AP31" s="40">
        <v>75970.392087800006</v>
      </c>
      <c r="AQ31" s="40">
        <v>690.24956144400005</v>
      </c>
      <c r="AR31" s="40">
        <v>250.44292569300001</v>
      </c>
      <c r="AS31" s="40">
        <v>178.11414902600001</v>
      </c>
      <c r="AT31" s="40">
        <v>10.8769038312</v>
      </c>
      <c r="AU31" s="40">
        <v>668.13625443399997</v>
      </c>
      <c r="AV31" s="40">
        <v>668.13625443399997</v>
      </c>
      <c r="AW31" s="40">
        <v>7.3273706811399997</v>
      </c>
      <c r="AX31" s="40">
        <v>1358026.5333</v>
      </c>
      <c r="AY31" s="40">
        <v>0</v>
      </c>
      <c r="AZ31" s="40">
        <v>255.60787242699999</v>
      </c>
      <c r="BA31" s="40">
        <v>64.114593255700001</v>
      </c>
      <c r="BB31" s="40">
        <v>157.52182000799999</v>
      </c>
      <c r="BC31" s="40">
        <v>420.95602577800003</v>
      </c>
      <c r="BD31" s="40">
        <v>23.249474478100002</v>
      </c>
      <c r="BE31" s="40">
        <v>87.659280283000001</v>
      </c>
      <c r="BF31" s="40">
        <v>1233.11238205</v>
      </c>
      <c r="BG31" s="40">
        <v>0</v>
      </c>
      <c r="BH31" s="40">
        <v>295.46448553900001</v>
      </c>
      <c r="BI31" s="40">
        <v>32.8293942078</v>
      </c>
      <c r="BJ31" s="40">
        <v>328.29387974700001</v>
      </c>
      <c r="BK31" s="40">
        <v>95.879594006900007</v>
      </c>
      <c r="BL31" s="40">
        <v>846.56831513999998</v>
      </c>
      <c r="BM31" s="40">
        <v>3.4949020262400001</v>
      </c>
      <c r="BN31" s="40">
        <v>1.6994320885700001</v>
      </c>
      <c r="BO31" s="40">
        <v>3.6144733756199998</v>
      </c>
      <c r="BP31" s="40">
        <v>1.1232951716499999</v>
      </c>
      <c r="BQ31" s="40">
        <v>7.1503489291099998</v>
      </c>
      <c r="BR31" s="40">
        <v>3.2507872787799998</v>
      </c>
      <c r="BS31" s="40">
        <v>5392.7755869599996</v>
      </c>
      <c r="BT31" s="40">
        <v>14.639642905700001</v>
      </c>
      <c r="BU31" s="40">
        <v>142.86899724</v>
      </c>
      <c r="BV31" s="40">
        <v>609.95504516899996</v>
      </c>
      <c r="BW31" s="40">
        <v>2.6398302125800002</v>
      </c>
      <c r="BX31" s="40">
        <v>0</v>
      </c>
      <c r="BY31" s="40">
        <v>100.277136459</v>
      </c>
      <c r="BZ31" s="40">
        <v>7096.00347994</v>
      </c>
      <c r="CA31" s="40">
        <v>6013.58815185</v>
      </c>
      <c r="CB31" s="40">
        <v>1082.41532809</v>
      </c>
      <c r="CC31" s="40">
        <v>1.03165543976</v>
      </c>
      <c r="CD31" s="40">
        <v>0.35263690936999997</v>
      </c>
      <c r="CE31" s="40">
        <v>79.110364197300001</v>
      </c>
      <c r="CF31" s="40">
        <v>22.520220977400001</v>
      </c>
      <c r="CG31" s="40">
        <v>2020.1905018299999</v>
      </c>
      <c r="CH31" s="40">
        <v>38.1868176455</v>
      </c>
      <c r="CI31" s="40">
        <v>33.535194908900003</v>
      </c>
      <c r="CJ31" s="40">
        <v>2886.3852296499999</v>
      </c>
      <c r="CK31" s="40">
        <v>90.024785096499997</v>
      </c>
      <c r="CL31" s="40">
        <v>6.24751871482</v>
      </c>
      <c r="CM31" s="40">
        <v>50.399679911299998</v>
      </c>
      <c r="CN31" s="40">
        <v>1.9968924066</v>
      </c>
      <c r="CO31" s="40">
        <v>354.326014692</v>
      </c>
      <c r="CP31" s="40">
        <v>225.34141533299999</v>
      </c>
      <c r="CQ31" s="40">
        <v>18.278504656999999</v>
      </c>
      <c r="CR31" s="40">
        <v>0</v>
      </c>
      <c r="CS31" s="40">
        <v>680.20796178600006</v>
      </c>
      <c r="CT31" s="40">
        <v>839.04438194399995</v>
      </c>
      <c r="CU31" s="40">
        <v>80.323657900699999</v>
      </c>
      <c r="CV31" s="40">
        <v>4795.9051289500003</v>
      </c>
      <c r="CW31" s="40">
        <v>17725.989948999999</v>
      </c>
      <c r="CX31" s="40">
        <v>25.057848441299999</v>
      </c>
      <c r="CY31" s="40">
        <v>639.45367247900003</v>
      </c>
      <c r="DA31" s="55">
        <f t="shared" si="0"/>
        <v>-1.5938378985630627E-5</v>
      </c>
      <c r="DB31" s="55">
        <f t="shared" si="1"/>
        <v>-1.5950968083955205E-5</v>
      </c>
      <c r="DC31" s="55">
        <f t="shared" si="2"/>
        <v>-1.5961306879845136E-5</v>
      </c>
      <c r="DD31" s="55">
        <f t="shared" si="3"/>
        <v>7.9593660993342633E-6</v>
      </c>
      <c r="DE31" s="55">
        <f t="shared" si="3"/>
        <v>1.2251280056302112E-5</v>
      </c>
      <c r="DF31" s="55">
        <f t="shared" si="4"/>
        <v>-1.5917228747821571E-5</v>
      </c>
      <c r="DG31" s="55">
        <f t="shared" si="5"/>
        <v>-1.5964664479162633E-5</v>
      </c>
      <c r="DH31" s="55">
        <f t="shared" si="6"/>
        <v>-1.2620182660017958E-5</v>
      </c>
      <c r="DI31" s="55">
        <f t="shared" si="7"/>
        <v>-1.6648016318491704E-5</v>
      </c>
      <c r="DJ31" s="55">
        <f t="shared" si="8"/>
        <v>-1.0624692318607763E-5</v>
      </c>
      <c r="DK31" s="55">
        <f t="shared" si="8"/>
        <v>-2.6517555503613656E-5</v>
      </c>
      <c r="DL31" s="55">
        <f t="shared" si="9"/>
        <v>-1.4487936692106163E-5</v>
      </c>
      <c r="DM31" s="55">
        <f t="shared" si="10"/>
        <v>-1.3744706779431187E-5</v>
      </c>
      <c r="DN31" s="55">
        <f t="shared" si="11"/>
        <v>-1.8774511646082998E-5</v>
      </c>
      <c r="DO31" s="55">
        <f t="shared" si="12"/>
        <v>-1.4184305157167193E-5</v>
      </c>
      <c r="DP31" s="55">
        <f t="shared" si="12"/>
        <v>-1.8311740931211501E-5</v>
      </c>
      <c r="DQ31" s="55">
        <f t="shared" si="12"/>
        <v>-1.5691135102251671E-5</v>
      </c>
      <c r="DR31" s="55">
        <f t="shared" si="12"/>
        <v>-1.552964842284651E-5</v>
      </c>
      <c r="DS31" s="55">
        <f t="shared" si="12"/>
        <v>-1.1096676583261061E-5</v>
      </c>
      <c r="DT31" s="55">
        <f t="shared" si="13"/>
        <v>-1.0454027796507153E-5</v>
      </c>
      <c r="DU31" s="55">
        <f t="shared" si="14"/>
        <v>-1.3025057068036711E-5</v>
      </c>
      <c r="DV31" s="55">
        <f t="shared" si="15"/>
        <v>-2.8306919915011611E-6</v>
      </c>
      <c r="DW31" s="55">
        <f t="shared" si="16"/>
        <v>-1.4585174457286994E-5</v>
      </c>
      <c r="DX31" s="55">
        <f t="shared" si="17"/>
        <v>-2.1750223859849925E-5</v>
      </c>
      <c r="DY31" s="55">
        <f t="shared" si="18"/>
        <v>-1.0520356123399303E-5</v>
      </c>
      <c r="DZ31" s="55">
        <f t="shared" si="19"/>
        <v>-1.628379752741281E-5</v>
      </c>
      <c r="EA31" s="55">
        <f t="shared" si="20"/>
        <v>-1.2406987910201735E-5</v>
      </c>
    </row>
    <row r="32" spans="1:131" x14ac:dyDescent="0.3">
      <c r="A32" s="29" t="s">
        <v>31</v>
      </c>
      <c r="B32" s="27">
        <v>70313.776738</v>
      </c>
      <c r="C32" s="27">
        <v>1141.2959925</v>
      </c>
      <c r="D32" s="27">
        <v>303.84763650000002</v>
      </c>
      <c r="E32" s="27">
        <v>6567.4913205000003</v>
      </c>
      <c r="F32" s="27">
        <v>5565.6705169999996</v>
      </c>
      <c r="G32" s="27">
        <v>327.94149299999998</v>
      </c>
      <c r="H32" s="27">
        <v>16406.146761</v>
      </c>
      <c r="I32" s="29">
        <v>281.52653249000002</v>
      </c>
      <c r="J32" s="29">
        <v>86.003329621999995</v>
      </c>
      <c r="K32" s="29">
        <v>75.588868195000003</v>
      </c>
      <c r="L32" s="29">
        <v>45.689272676000002</v>
      </c>
      <c r="M32" s="29">
        <v>421.95387275000002</v>
      </c>
      <c r="N32" s="29">
        <v>57.783487059999999</v>
      </c>
      <c r="O32" s="29">
        <v>36.282656562</v>
      </c>
      <c r="P32" s="29">
        <v>3.2363544872999999</v>
      </c>
      <c r="Q32" s="29">
        <v>1.5737173072999999</v>
      </c>
      <c r="R32" s="29">
        <v>3.3470852115</v>
      </c>
      <c r="S32" s="29">
        <v>1.0401969588</v>
      </c>
      <c r="T32" s="29">
        <v>6.6213564910000002</v>
      </c>
      <c r="U32" s="29">
        <v>387.01499954000002</v>
      </c>
      <c r="V32" s="29">
        <v>81.635979730000003</v>
      </c>
      <c r="W32" s="29">
        <v>54.088037524999997</v>
      </c>
      <c r="X32" s="29">
        <v>11.758269222999999</v>
      </c>
      <c r="Y32" s="29">
        <v>8.9591152499999993E-2</v>
      </c>
      <c r="Z32" s="29">
        <v>8.0628125702000002</v>
      </c>
      <c r="AA32" s="29">
        <v>21.529560328999999</v>
      </c>
      <c r="AB32" s="29">
        <v>17.469427297999999</v>
      </c>
      <c r="AC32" s="27"/>
      <c r="AD32" s="40" t="s">
        <v>31</v>
      </c>
      <c r="AE32" s="40">
        <v>230.98200582000001</v>
      </c>
      <c r="AF32" s="40">
        <v>54.0912303486</v>
      </c>
      <c r="AG32" s="40">
        <v>86.008385081</v>
      </c>
      <c r="AH32" s="40">
        <v>11.758969927700001</v>
      </c>
      <c r="AI32" s="40">
        <v>281.54303685799999</v>
      </c>
      <c r="AJ32" s="40">
        <v>281.54303685799999</v>
      </c>
      <c r="AK32" s="40">
        <v>652.99053833000005</v>
      </c>
      <c r="AL32" s="40">
        <v>75.593317617799997</v>
      </c>
      <c r="AM32" s="40">
        <v>45.691958440699999</v>
      </c>
      <c r="AN32" s="40">
        <v>8.9596730497499999E-2</v>
      </c>
      <c r="AO32" s="40">
        <v>1687.60921925</v>
      </c>
      <c r="AP32" s="40">
        <v>70317.896390199996</v>
      </c>
      <c r="AQ32" s="40">
        <v>555.09895556200001</v>
      </c>
      <c r="AR32" s="40">
        <v>223.53134956400001</v>
      </c>
      <c r="AS32" s="40">
        <v>158.56763202400001</v>
      </c>
      <c r="AT32" s="40">
        <v>95.889360387500005</v>
      </c>
      <c r="AU32" s="40">
        <v>421.97859661400003</v>
      </c>
      <c r="AV32" s="40">
        <v>421.97859661400003</v>
      </c>
      <c r="AW32" s="40">
        <v>8.0632817652599993</v>
      </c>
      <c r="AX32" s="40">
        <v>3664851.3991999999</v>
      </c>
      <c r="AY32" s="40">
        <v>0</v>
      </c>
      <c r="AZ32" s="40">
        <v>219.74039672200001</v>
      </c>
      <c r="BA32" s="40">
        <v>38.574063502400001</v>
      </c>
      <c r="BB32" s="40">
        <v>190.579770685</v>
      </c>
      <c r="BC32" s="40">
        <v>387.038829991</v>
      </c>
      <c r="BD32" s="40">
        <v>21.530844534700002</v>
      </c>
      <c r="BE32" s="40">
        <v>81.640867447999995</v>
      </c>
      <c r="BF32" s="40">
        <v>1141.3628928400001</v>
      </c>
      <c r="BG32" s="40">
        <v>0</v>
      </c>
      <c r="BH32" s="40">
        <v>273.47888537400001</v>
      </c>
      <c r="BI32" s="40">
        <v>30.386531482100001</v>
      </c>
      <c r="BJ32" s="40">
        <v>303.86541685600002</v>
      </c>
      <c r="BK32" s="40">
        <v>91.586692553700004</v>
      </c>
      <c r="BL32" s="40">
        <v>888.35978181899998</v>
      </c>
      <c r="BM32" s="40">
        <v>3.23654619704</v>
      </c>
      <c r="BN32" s="40">
        <v>1.5738091966400001</v>
      </c>
      <c r="BO32" s="40">
        <v>3.3472790394700001</v>
      </c>
      <c r="BP32" s="40">
        <v>1.0402582255799999</v>
      </c>
      <c r="BQ32" s="40">
        <v>6.62175795938</v>
      </c>
      <c r="BR32" s="40">
        <v>3.0811922244100001</v>
      </c>
      <c r="BS32" s="40">
        <v>5381.1545876</v>
      </c>
      <c r="BT32" s="40">
        <v>15.088031730699999</v>
      </c>
      <c r="BU32" s="40">
        <v>151.40307541000001</v>
      </c>
      <c r="BV32" s="40">
        <v>557.51592990899996</v>
      </c>
      <c r="BW32" s="40">
        <v>2.4380262944000002</v>
      </c>
      <c r="BX32" s="40">
        <v>0</v>
      </c>
      <c r="BY32" s="40">
        <v>106.56076494600001</v>
      </c>
      <c r="BZ32" s="40">
        <v>6568.05398126</v>
      </c>
      <c r="CA32" s="40">
        <v>5566.1744410800002</v>
      </c>
      <c r="CB32" s="40">
        <v>1001.87954018</v>
      </c>
      <c r="CC32" s="40">
        <v>1.10875771146</v>
      </c>
      <c r="CD32" s="40">
        <v>0.28033855597599999</v>
      </c>
      <c r="CE32" s="40">
        <v>73.812247080199995</v>
      </c>
      <c r="CF32" s="40">
        <v>22.992563535199999</v>
      </c>
      <c r="CG32" s="40">
        <v>1856.11124129</v>
      </c>
      <c r="CH32" s="40">
        <v>37.982527572599999</v>
      </c>
      <c r="CI32" s="40">
        <v>26.445271799499999</v>
      </c>
      <c r="CJ32" s="40">
        <v>2651.9776846499999</v>
      </c>
      <c r="CK32" s="40">
        <v>81.967811886500002</v>
      </c>
      <c r="CL32" s="40">
        <v>6.6247530898000004</v>
      </c>
      <c r="CM32" s="40">
        <v>51.206787271800003</v>
      </c>
      <c r="CN32" s="40">
        <v>1.5452480154799999</v>
      </c>
      <c r="CO32" s="40">
        <v>327.96072252499999</v>
      </c>
      <c r="CP32" s="40">
        <v>217.461125915</v>
      </c>
      <c r="CQ32" s="40">
        <v>17.4704597134</v>
      </c>
      <c r="CR32" s="40">
        <v>0</v>
      </c>
      <c r="CS32" s="40">
        <v>258.923470947</v>
      </c>
      <c r="CT32" s="40">
        <v>786.11228620400004</v>
      </c>
      <c r="CU32" s="40">
        <v>57.786889516999999</v>
      </c>
      <c r="CV32" s="40">
        <v>4508.8511553099997</v>
      </c>
      <c r="CW32" s="40">
        <v>16407.1089015</v>
      </c>
      <c r="CX32" s="40">
        <v>36.284799378599999</v>
      </c>
      <c r="CY32" s="40">
        <v>635.20376500400005</v>
      </c>
      <c r="DA32" s="55">
        <f t="shared" si="0"/>
        <v>5.8589545194619997E-5</v>
      </c>
      <c r="DB32" s="55">
        <f t="shared" si="1"/>
        <v>5.861786989502175E-5</v>
      </c>
      <c r="DC32" s="55">
        <f t="shared" si="2"/>
        <v>5.8517341799375616E-5</v>
      </c>
      <c r="DD32" s="55">
        <f t="shared" si="3"/>
        <v>8.5673620647725099E-5</v>
      </c>
      <c r="DE32" s="55">
        <f t="shared" si="3"/>
        <v>9.0541486144645155E-5</v>
      </c>
      <c r="DF32" s="55">
        <f t="shared" si="4"/>
        <v>5.8637059995376351E-5</v>
      </c>
      <c r="DG32" s="55">
        <f t="shared" si="5"/>
        <v>5.8645123319691662E-5</v>
      </c>
      <c r="DH32" s="55">
        <f t="shared" si="6"/>
        <v>5.8624556108428187E-5</v>
      </c>
      <c r="DI32" s="55">
        <f t="shared" si="7"/>
        <v>5.878213113636819E-5</v>
      </c>
      <c r="DJ32" s="55">
        <f t="shared" si="8"/>
        <v>5.886346635744048E-5</v>
      </c>
      <c r="DK32" s="55">
        <f t="shared" si="8"/>
        <v>5.8783266677124173E-5</v>
      </c>
      <c r="DL32" s="55">
        <f t="shared" si="9"/>
        <v>5.8593760116185929E-5</v>
      </c>
      <c r="DM32" s="55">
        <f t="shared" si="10"/>
        <v>5.8882860365747718E-5</v>
      </c>
      <c r="DN32" s="55">
        <f t="shared" si="11"/>
        <v>5.9058977567907899E-5</v>
      </c>
      <c r="DO32" s="55">
        <f t="shared" si="12"/>
        <v>5.9236323076615347E-5</v>
      </c>
      <c r="DP32" s="55">
        <f t="shared" si="12"/>
        <v>5.8389991375136991E-5</v>
      </c>
      <c r="DQ32" s="55">
        <f t="shared" si="12"/>
        <v>5.790948175864943E-5</v>
      </c>
      <c r="DR32" s="55">
        <f t="shared" si="12"/>
        <v>5.889921084814248E-5</v>
      </c>
      <c r="DS32" s="55">
        <f t="shared" si="12"/>
        <v>6.0632346339524373E-5</v>
      </c>
      <c r="DT32" s="55">
        <f t="shared" si="13"/>
        <v>6.1575006209850294E-5</v>
      </c>
      <c r="DU32" s="55">
        <f t="shared" si="14"/>
        <v>5.9872105610264741E-5</v>
      </c>
      <c r="DV32" s="55">
        <f t="shared" si="15"/>
        <v>5.9030124702286944E-5</v>
      </c>
      <c r="DW32" s="55">
        <f t="shared" si="16"/>
        <v>5.9592503514971499E-5</v>
      </c>
      <c r="DX32" s="55">
        <f t="shared" si="17"/>
        <v>6.2260584269254401E-5</v>
      </c>
      <c r="DY32" s="55">
        <f t="shared" si="18"/>
        <v>5.8192480094753843E-5</v>
      </c>
      <c r="DZ32" s="55">
        <f t="shared" si="19"/>
        <v>5.9648487027998695E-5</v>
      </c>
      <c r="EA32" s="55">
        <f t="shared" si="20"/>
        <v>5.9098411321084488E-5</v>
      </c>
    </row>
    <row r="33" spans="1:131" x14ac:dyDescent="0.3">
      <c r="A33" s="29" t="s">
        <v>32</v>
      </c>
      <c r="B33" s="27">
        <v>8823.5943530000004</v>
      </c>
      <c r="C33" s="27">
        <v>143.20861300000001</v>
      </c>
      <c r="D33" s="27">
        <v>38.113464</v>
      </c>
      <c r="E33" s="27">
        <v>824.14606500000002</v>
      </c>
      <c r="F33" s="27">
        <v>698.42726000000005</v>
      </c>
      <c r="G33" s="27">
        <v>41.136564</v>
      </c>
      <c r="H33" s="27">
        <v>2058.787902</v>
      </c>
      <c r="I33" s="29">
        <v>31.813601531</v>
      </c>
      <c r="J33" s="29">
        <v>13.116237117000001</v>
      </c>
      <c r="K33" s="29">
        <v>16.036601719</v>
      </c>
      <c r="L33" s="29">
        <v>7.9745739206000001</v>
      </c>
      <c r="M33" s="29">
        <v>75.355290742999998</v>
      </c>
      <c r="N33" s="29">
        <v>9.0161402931999994</v>
      </c>
      <c r="O33" s="29">
        <v>3.0626145095999999</v>
      </c>
      <c r="P33" s="29">
        <v>0.40589100880000001</v>
      </c>
      <c r="Q33" s="29">
        <v>0.1973694956</v>
      </c>
      <c r="R33" s="29">
        <v>0.41977841399999999</v>
      </c>
      <c r="S33" s="8">
        <v>0.13045745380000001</v>
      </c>
      <c r="T33" s="29">
        <v>0.83042481710000005</v>
      </c>
      <c r="U33" s="29">
        <v>46.457523340000002</v>
      </c>
      <c r="V33" s="29">
        <v>9.5860774963999997</v>
      </c>
      <c r="W33" s="29">
        <v>5.4764699070000002</v>
      </c>
      <c r="X33" s="29">
        <v>1.3913155282</v>
      </c>
      <c r="Y33" s="29">
        <v>1.1236174E-2</v>
      </c>
      <c r="Z33" s="29">
        <v>0.73665899319999995</v>
      </c>
      <c r="AA33" s="29">
        <v>2.7001536799000001</v>
      </c>
      <c r="AB33" s="29">
        <v>1.9780149299000001</v>
      </c>
      <c r="AC33" s="27"/>
      <c r="AD33" s="40" t="s">
        <v>32</v>
      </c>
      <c r="AE33" s="40">
        <v>41.3159226366</v>
      </c>
      <c r="AF33" s="40">
        <v>5.47651532158</v>
      </c>
      <c r="AG33" s="40">
        <v>13.1168366529</v>
      </c>
      <c r="AH33" s="40">
        <v>1.3913689704800001</v>
      </c>
      <c r="AI33" s="40">
        <v>31.8147772214</v>
      </c>
      <c r="AJ33" s="40">
        <v>31.8147772214</v>
      </c>
      <c r="AK33" s="40">
        <v>77.742704850999999</v>
      </c>
      <c r="AL33" s="40">
        <v>16.037123973900002</v>
      </c>
      <c r="AM33" s="40">
        <v>7.9750537010700002</v>
      </c>
      <c r="AN33" s="40">
        <v>1.12366407294E-2</v>
      </c>
      <c r="AO33" s="40">
        <v>189.04370484099999</v>
      </c>
      <c r="AP33" s="40">
        <v>8823.9823040499996</v>
      </c>
      <c r="AQ33" s="40">
        <v>83.224922804200006</v>
      </c>
      <c r="AR33" s="40">
        <v>27.2417603468</v>
      </c>
      <c r="AS33" s="40">
        <v>23.704472884600001</v>
      </c>
      <c r="AT33" s="40">
        <v>1.1709910074000001</v>
      </c>
      <c r="AU33" s="40">
        <v>75.358357665699998</v>
      </c>
      <c r="AV33" s="40">
        <v>75.358357665699998</v>
      </c>
      <c r="AW33" s="40">
        <v>0.73667950193700005</v>
      </c>
      <c r="AX33" s="40">
        <v>199281.81941200001</v>
      </c>
      <c r="AY33" s="40">
        <v>0</v>
      </c>
      <c r="AZ33" s="40">
        <v>33.978137821799997</v>
      </c>
      <c r="BA33" s="40">
        <v>8.7826887043599999</v>
      </c>
      <c r="BB33" s="40">
        <v>18.518291871999999</v>
      </c>
      <c r="BC33" s="40">
        <v>46.459499898300002</v>
      </c>
      <c r="BD33" s="40">
        <v>2.70027699639</v>
      </c>
      <c r="BE33" s="40">
        <v>9.5864462748200001</v>
      </c>
      <c r="BF33" s="40">
        <v>143.21492377300001</v>
      </c>
      <c r="BG33" s="40">
        <v>0</v>
      </c>
      <c r="BH33" s="40">
        <v>34.3036403228</v>
      </c>
      <c r="BI33" s="40">
        <v>3.8115089965600002</v>
      </c>
      <c r="BJ33" s="40">
        <v>38.115149319300002</v>
      </c>
      <c r="BK33" s="40">
        <v>11.249626573600001</v>
      </c>
      <c r="BL33" s="40">
        <v>100.373540496</v>
      </c>
      <c r="BM33" s="40">
        <v>0.405908242739</v>
      </c>
      <c r="BN33" s="40">
        <v>0.197378686902</v>
      </c>
      <c r="BO33" s="40">
        <v>0.41979674654799998</v>
      </c>
      <c r="BP33" s="40">
        <v>0.13046353519199999</v>
      </c>
      <c r="BQ33" s="40">
        <v>0.83045983278400004</v>
      </c>
      <c r="BR33" s="40">
        <v>0.35893689809700002</v>
      </c>
      <c r="BS33" s="40">
        <v>626.13115230000005</v>
      </c>
      <c r="BT33" s="40">
        <v>1.30379570033</v>
      </c>
      <c r="BU33" s="40">
        <v>11.651295018900001</v>
      </c>
      <c r="BV33" s="40">
        <v>72.666167387000002</v>
      </c>
      <c r="BW33" s="40">
        <v>0.30800641493199998</v>
      </c>
      <c r="BX33" s="40">
        <v>0</v>
      </c>
      <c r="BY33" s="40">
        <v>8.1020742964199997</v>
      </c>
      <c r="BZ33" s="40">
        <v>824.19664767100005</v>
      </c>
      <c r="CA33" s="40">
        <v>698.47231323400001</v>
      </c>
      <c r="CB33" s="40">
        <v>125.724334437</v>
      </c>
      <c r="CC33" s="40">
        <v>8.0141949084300002E-2</v>
      </c>
      <c r="CD33" s="40">
        <v>5.2838628882799998E-2</v>
      </c>
      <c r="CE33" s="40">
        <v>9.0369979756099994</v>
      </c>
      <c r="CF33" s="40">
        <v>2.0617107269199999</v>
      </c>
      <c r="CG33" s="40">
        <v>238.196361637</v>
      </c>
      <c r="CH33" s="40">
        <v>3.7552531499100001</v>
      </c>
      <c r="CI33" s="40">
        <v>5.0802249863000002</v>
      </c>
      <c r="CJ33" s="40">
        <v>340.32140755500001</v>
      </c>
      <c r="CK33" s="40">
        <v>9.5464967485999992</v>
      </c>
      <c r="CL33" s="40">
        <v>0.50845607599300002</v>
      </c>
      <c r="CM33" s="40">
        <v>4.6785363438500003</v>
      </c>
      <c r="CN33" s="40">
        <v>0.310108489205</v>
      </c>
      <c r="CO33" s="40">
        <v>41.138377150399997</v>
      </c>
      <c r="CP33" s="40">
        <v>27.0589087647</v>
      </c>
      <c r="CQ33" s="40">
        <v>1.9780884644700001</v>
      </c>
      <c r="CR33" s="40">
        <v>0</v>
      </c>
      <c r="CS33" s="40">
        <v>66.023891098799993</v>
      </c>
      <c r="CT33" s="40">
        <v>98.271358158400005</v>
      </c>
      <c r="CU33" s="40">
        <v>9.0165072694100008</v>
      </c>
      <c r="CV33" s="40">
        <v>549.58747330799997</v>
      </c>
      <c r="CW33" s="40">
        <v>2058.8784370600001</v>
      </c>
      <c r="CX33" s="40">
        <v>3.0627720578700002</v>
      </c>
      <c r="CY33" s="40">
        <v>75.779295965599999</v>
      </c>
      <c r="DA33" s="55">
        <f t="shared" si="0"/>
        <v>4.3967462065759116E-5</v>
      </c>
      <c r="DB33" s="55">
        <f t="shared" si="1"/>
        <v>4.4066993372777138E-5</v>
      </c>
      <c r="DC33" s="55">
        <f t="shared" si="2"/>
        <v>4.42184761794863E-5</v>
      </c>
      <c r="DD33" s="55">
        <f t="shared" si="3"/>
        <v>6.1375856960536754E-5</v>
      </c>
      <c r="DE33" s="55">
        <f t="shared" si="3"/>
        <v>6.4506694655597227E-5</v>
      </c>
      <c r="DF33" s="55">
        <f t="shared" si="4"/>
        <v>4.4076369625735966E-5</v>
      </c>
      <c r="DG33" s="55">
        <f t="shared" si="5"/>
        <v>4.3974932974952424E-5</v>
      </c>
      <c r="DH33" s="55">
        <f t="shared" si="6"/>
        <v>3.6955589540988728E-5</v>
      </c>
      <c r="DI33" s="55">
        <f t="shared" si="7"/>
        <v>4.5709443543241617E-5</v>
      </c>
      <c r="DJ33" s="55">
        <f t="shared" si="8"/>
        <v>3.2566432037962371E-5</v>
      </c>
      <c r="DK33" s="55">
        <f t="shared" si="8"/>
        <v>6.0163774864598829E-5</v>
      </c>
      <c r="DL33" s="55">
        <f t="shared" si="9"/>
        <v>4.0699500589284303E-5</v>
      </c>
      <c r="DM33" s="55">
        <f t="shared" si="10"/>
        <v>4.0702140613111694E-5</v>
      </c>
      <c r="DN33" s="55">
        <f t="shared" si="11"/>
        <v>5.1442409583839101E-5</v>
      </c>
      <c r="DO33" s="55">
        <f t="shared" si="12"/>
        <v>4.2459523927237723E-5</v>
      </c>
      <c r="DP33" s="55">
        <f t="shared" si="12"/>
        <v>4.65690099275912E-5</v>
      </c>
      <c r="DQ33" s="55">
        <f t="shared" si="12"/>
        <v>4.3671964514088886E-5</v>
      </c>
      <c r="DR33" s="55">
        <f t="shared" si="12"/>
        <v>4.6615902908103102E-5</v>
      </c>
      <c r="DS33" s="55">
        <f t="shared" si="12"/>
        <v>4.2165989357442678E-5</v>
      </c>
      <c r="DT33" s="55">
        <f t="shared" si="13"/>
        <v>4.2545494419394816E-5</v>
      </c>
      <c r="DU33" s="55">
        <f t="shared" si="14"/>
        <v>3.8470210588102867E-5</v>
      </c>
      <c r="DV33" s="55">
        <f t="shared" si="15"/>
        <v>8.2926740712457097E-6</v>
      </c>
      <c r="DW33" s="55">
        <f t="shared" si="16"/>
        <v>3.8411330080659849E-5</v>
      </c>
      <c r="DX33" s="55">
        <f t="shared" si="17"/>
        <v>4.1538107188423957E-5</v>
      </c>
      <c r="DY33" s="55">
        <f t="shared" si="18"/>
        <v>2.7840204476447911E-5</v>
      </c>
      <c r="DZ33" s="55">
        <f t="shared" si="19"/>
        <v>4.5670174597034586E-5</v>
      </c>
      <c r="EA33" s="55">
        <f t="shared" si="20"/>
        <v>3.7175942854865596E-5</v>
      </c>
    </row>
    <row r="34" spans="1:131" x14ac:dyDescent="0.3">
      <c r="A34" s="29" t="s">
        <v>33</v>
      </c>
      <c r="B34" s="27">
        <v>109250.89357</v>
      </c>
      <c r="C34" s="27">
        <v>1773.3004401000001</v>
      </c>
      <c r="D34" s="27">
        <v>472.10143307999999</v>
      </c>
      <c r="E34" s="27">
        <v>10204.319638999999</v>
      </c>
      <c r="F34" s="27">
        <v>8647.7289639999999</v>
      </c>
      <c r="G34" s="27">
        <v>509.53797752000003</v>
      </c>
      <c r="H34" s="27">
        <v>25491.250875000002</v>
      </c>
      <c r="I34" s="29">
        <v>370.56298777000001</v>
      </c>
      <c r="J34" s="29">
        <v>165.02937663</v>
      </c>
      <c r="K34" s="29">
        <v>178.42401204999999</v>
      </c>
      <c r="L34" s="29">
        <v>113.19229098</v>
      </c>
      <c r="M34" s="29">
        <v>911.67772806999994</v>
      </c>
      <c r="N34" s="29">
        <v>108.63661312000001</v>
      </c>
      <c r="O34" s="8">
        <v>39.489596642999999</v>
      </c>
      <c r="P34" s="29">
        <v>5.0314160572000004</v>
      </c>
      <c r="Q34" s="29">
        <v>2.4465879781000002</v>
      </c>
      <c r="R34" s="29">
        <v>5.2035639887</v>
      </c>
      <c r="S34" s="29">
        <v>1.6171477048</v>
      </c>
      <c r="T34" s="29">
        <v>10.293927619</v>
      </c>
      <c r="U34" s="29">
        <v>551.55479256000001</v>
      </c>
      <c r="V34" s="29">
        <v>112.87937792</v>
      </c>
      <c r="W34" s="29">
        <v>47.444571848000002</v>
      </c>
      <c r="X34" s="29">
        <v>16.407694279000001</v>
      </c>
      <c r="Y34" s="29">
        <v>0.13928336650000001</v>
      </c>
      <c r="Z34" s="29">
        <v>7.9874873936000004</v>
      </c>
      <c r="AA34" s="29">
        <v>33.471045248999999</v>
      </c>
      <c r="AB34" s="29">
        <v>23.070209307999999</v>
      </c>
      <c r="AC34" s="27"/>
      <c r="AD34" s="40" t="s">
        <v>33</v>
      </c>
      <c r="AE34" s="40">
        <v>570.77280020600006</v>
      </c>
      <c r="AF34" s="40">
        <v>47.443054159500001</v>
      </c>
      <c r="AG34" s="40">
        <v>165.0145382</v>
      </c>
      <c r="AH34" s="40">
        <v>16.406364953099999</v>
      </c>
      <c r="AI34" s="40">
        <v>370.533536932</v>
      </c>
      <c r="AJ34" s="40">
        <v>370.533536932</v>
      </c>
      <c r="AK34" s="40">
        <v>962.53523685599998</v>
      </c>
      <c r="AL34" s="40">
        <v>178.410946309</v>
      </c>
      <c r="AM34" s="40">
        <v>113.18046259899999</v>
      </c>
      <c r="AN34" s="40">
        <v>0.139271611928</v>
      </c>
      <c r="AO34" s="40">
        <v>2345.9845678299998</v>
      </c>
      <c r="AP34" s="40">
        <v>109241.27421800001</v>
      </c>
      <c r="AQ34" s="40">
        <v>1060.79896487</v>
      </c>
      <c r="AR34" s="40">
        <v>318.813271515</v>
      </c>
      <c r="AS34" s="40">
        <v>323.57584489599998</v>
      </c>
      <c r="AT34" s="40">
        <v>13.5749205556</v>
      </c>
      <c r="AU34" s="40">
        <v>911.60053193199997</v>
      </c>
      <c r="AV34" s="40">
        <v>911.60053193199997</v>
      </c>
      <c r="AW34" s="40">
        <v>7.9869589585199998</v>
      </c>
      <c r="AX34" s="40">
        <v>4073426.9848799999</v>
      </c>
      <c r="AY34" s="40">
        <v>0</v>
      </c>
      <c r="AZ34" s="40">
        <v>463.47083869400001</v>
      </c>
      <c r="BA34" s="40">
        <v>122.06533288599999</v>
      </c>
      <c r="BB34" s="40">
        <v>231.474484217</v>
      </c>
      <c r="BC34" s="40">
        <v>551.51112319399999</v>
      </c>
      <c r="BD34" s="40">
        <v>33.468107765600003</v>
      </c>
      <c r="BE34" s="40">
        <v>112.870334208</v>
      </c>
      <c r="BF34" s="40">
        <v>1773.1443194999999</v>
      </c>
      <c r="BG34" s="40">
        <v>0</v>
      </c>
      <c r="BH34" s="40">
        <v>424.85385462199997</v>
      </c>
      <c r="BI34" s="40">
        <v>47.206004780599997</v>
      </c>
      <c r="BJ34" s="40">
        <v>472.05985940199997</v>
      </c>
      <c r="BK34" s="40">
        <v>140.40082921999999</v>
      </c>
      <c r="BL34" s="40">
        <v>1263.0385102099999</v>
      </c>
      <c r="BM34" s="40">
        <v>5.0309686101100004</v>
      </c>
      <c r="BN34" s="40">
        <v>2.4463673525999998</v>
      </c>
      <c r="BO34" s="40">
        <v>5.2031131007899996</v>
      </c>
      <c r="BP34" s="40">
        <v>1.6170030580400001</v>
      </c>
      <c r="BQ34" s="40">
        <v>10.293024636</v>
      </c>
      <c r="BR34" s="40">
        <v>4.2575695610900004</v>
      </c>
      <c r="BS34" s="40">
        <v>7749.1241026799999</v>
      </c>
      <c r="BT34" s="40">
        <v>12.181950517400001</v>
      </c>
      <c r="BU34" s="40">
        <v>94.899654596000005</v>
      </c>
      <c r="BV34" s="40">
        <v>917.78141525000001</v>
      </c>
      <c r="BW34" s="40">
        <v>3.8270222217000001</v>
      </c>
      <c r="BX34" s="40">
        <v>0</v>
      </c>
      <c r="BY34" s="40">
        <v>64.914193895599993</v>
      </c>
      <c r="BZ34" s="40">
        <v>10203.5452293</v>
      </c>
      <c r="CA34" s="40">
        <v>8647.0915737699997</v>
      </c>
      <c r="CB34" s="40">
        <v>1556.4536555300001</v>
      </c>
      <c r="CC34" s="40">
        <v>0.595993076495</v>
      </c>
      <c r="CD34" s="40">
        <v>0.77274742272999997</v>
      </c>
      <c r="CE34" s="40">
        <v>110.364776315</v>
      </c>
      <c r="CF34" s="40">
        <v>19.993582160799999</v>
      </c>
      <c r="CG34" s="40">
        <v>2984.34396221</v>
      </c>
      <c r="CH34" s="40">
        <v>39.700609319599998</v>
      </c>
      <c r="CI34" s="40">
        <v>74.724378042599994</v>
      </c>
      <c r="CJ34" s="40">
        <v>4263.80066128</v>
      </c>
      <c r="CK34" s="40">
        <v>109.10260493299999</v>
      </c>
      <c r="CL34" s="40">
        <v>4.1265254587499998</v>
      </c>
      <c r="CM34" s="40">
        <v>46.1870184112</v>
      </c>
      <c r="CN34" s="40">
        <v>4.6195140289600003</v>
      </c>
      <c r="CO34" s="40">
        <v>509.49304352500002</v>
      </c>
      <c r="CP34" s="40">
        <v>343.82944487200001</v>
      </c>
      <c r="CQ34" s="40">
        <v>23.068349801</v>
      </c>
      <c r="CR34" s="40">
        <v>0</v>
      </c>
      <c r="CS34" s="40">
        <v>687.77543922999996</v>
      </c>
      <c r="CT34" s="40">
        <v>1224.7512310699999</v>
      </c>
      <c r="CU34" s="40">
        <v>108.62747444999999</v>
      </c>
      <c r="CV34" s="40">
        <v>6729.4616775100003</v>
      </c>
      <c r="CW34" s="40">
        <v>25489.007165999999</v>
      </c>
      <c r="CX34" s="40">
        <v>39.485918321100002</v>
      </c>
      <c r="CY34" s="40">
        <v>953.19200517199999</v>
      </c>
      <c r="DA34" s="55">
        <f t="shared" si="0"/>
        <v>-8.8048268400027973E-5</v>
      </c>
      <c r="DB34" s="55">
        <f t="shared" si="1"/>
        <v>-8.8039565360575957E-5</v>
      </c>
      <c r="DC34" s="55">
        <f t="shared" si="2"/>
        <v>-8.806090193116473E-5</v>
      </c>
      <c r="DD34" s="55">
        <f t="shared" si="3"/>
        <v>-7.589038048551505E-5</v>
      </c>
      <c r="DE34" s="55">
        <f t="shared" si="3"/>
        <v>-7.3706083140855083E-5</v>
      </c>
      <c r="DF34" s="55">
        <f t="shared" si="4"/>
        <v>-8.8185762362029893E-5</v>
      </c>
      <c r="DG34" s="55">
        <f t="shared" si="5"/>
        <v>-8.8018787740330021E-5</v>
      </c>
      <c r="DH34" s="55">
        <f t="shared" si="6"/>
        <v>-7.9475929793295871E-5</v>
      </c>
      <c r="DI34" s="55">
        <f t="shared" si="7"/>
        <v>-8.9913870506010867E-5</v>
      </c>
      <c r="DJ34" s="55">
        <f t="shared" si="8"/>
        <v>-7.3228602192455011E-5</v>
      </c>
      <c r="DK34" s="55">
        <f t="shared" si="8"/>
        <v>-1.0449811464714319E-4</v>
      </c>
      <c r="DL34" s="55">
        <f t="shared" si="9"/>
        <v>-8.4674809555125352E-5</v>
      </c>
      <c r="DM34" s="55">
        <f t="shared" si="10"/>
        <v>-8.4121455350585339E-5</v>
      </c>
      <c r="DN34" s="55">
        <f t="shared" si="11"/>
        <v>-9.3146606009945126E-5</v>
      </c>
      <c r="DO34" s="55">
        <f t="shared" si="12"/>
        <v>-8.893064793552433E-5</v>
      </c>
      <c r="DP34" s="55">
        <f t="shared" si="12"/>
        <v>-9.0176810306933936E-5</v>
      </c>
      <c r="DQ34" s="55">
        <f t="shared" si="12"/>
        <v>-8.6649825192813579E-5</v>
      </c>
      <c r="DR34" s="55">
        <f t="shared" si="12"/>
        <v>-8.9445608196816811E-5</v>
      </c>
      <c r="DS34" s="55">
        <f t="shared" si="12"/>
        <v>-8.7719967870465731E-5</v>
      </c>
      <c r="DT34" s="55">
        <f t="shared" si="13"/>
        <v>-7.9175027738095227E-5</v>
      </c>
      <c r="DU34" s="55">
        <f t="shared" si="14"/>
        <v>-8.011837207680919E-5</v>
      </c>
      <c r="DV34" s="55">
        <f t="shared" si="15"/>
        <v>-3.1988664685687227E-5</v>
      </c>
      <c r="DW34" s="55">
        <f t="shared" si="16"/>
        <v>-8.101844643117339E-5</v>
      </c>
      <c r="DX34" s="55">
        <f t="shared" si="17"/>
        <v>-8.4393221497885209E-5</v>
      </c>
      <c r="DY34" s="55">
        <f t="shared" si="18"/>
        <v>-6.6157860909297434E-5</v>
      </c>
      <c r="DZ34" s="55">
        <f t="shared" si="19"/>
        <v>-8.7761926110880193E-5</v>
      </c>
      <c r="EA34" s="55">
        <f t="shared" si="20"/>
        <v>-8.0602086230492553E-5</v>
      </c>
    </row>
    <row r="35" spans="1:131" x14ac:dyDescent="0.3">
      <c r="A35" s="29" t="s">
        <v>34</v>
      </c>
      <c r="B35" s="27">
        <v>64678.098081999997</v>
      </c>
      <c r="C35" s="27">
        <v>1049.8216319999999</v>
      </c>
      <c r="D35" s="27">
        <v>279.49687399999999</v>
      </c>
      <c r="E35" s="27">
        <v>6041.1027969999996</v>
      </c>
      <c r="F35" s="27">
        <v>5119.5807199999999</v>
      </c>
      <c r="G35" s="27">
        <v>301.658545</v>
      </c>
      <c r="H35" s="27">
        <v>15091.186175999999</v>
      </c>
      <c r="I35" s="29">
        <v>345.88439889</v>
      </c>
      <c r="J35" s="29">
        <v>105.71266199</v>
      </c>
      <c r="K35" s="29">
        <v>92.730401899</v>
      </c>
      <c r="L35" s="29">
        <v>55.947340984999997</v>
      </c>
      <c r="M35" s="29">
        <v>690.84153390999995</v>
      </c>
      <c r="N35" s="29">
        <v>70.784209146999999</v>
      </c>
      <c r="O35" s="29">
        <v>44.510590907999998</v>
      </c>
      <c r="P35" s="29">
        <v>2.9777049046999999</v>
      </c>
      <c r="Q35" s="29">
        <v>1.4479457224000001</v>
      </c>
      <c r="R35" s="29">
        <v>3.0795859608999998</v>
      </c>
      <c r="S35" s="29">
        <v>0.9570643365</v>
      </c>
      <c r="T35" s="29">
        <v>6.0921775093999999</v>
      </c>
      <c r="U35" s="29">
        <v>777.38988809</v>
      </c>
      <c r="V35" s="29">
        <v>100.45793655</v>
      </c>
      <c r="W35" s="29">
        <v>66.456794126000005</v>
      </c>
      <c r="X35" s="29">
        <v>14.527763733</v>
      </c>
      <c r="Y35" s="29">
        <v>8.2431021399999999E-2</v>
      </c>
      <c r="Z35" s="29">
        <v>9.8912429847999999</v>
      </c>
      <c r="AA35" s="29">
        <v>19.808916065999998</v>
      </c>
      <c r="AB35" s="29">
        <v>21.327992440999999</v>
      </c>
      <c r="AC35" s="27"/>
      <c r="AD35" s="40" t="s">
        <v>34</v>
      </c>
      <c r="AE35" s="40">
        <v>198.49507759400001</v>
      </c>
      <c r="AF35" s="40">
        <v>66.467702487699995</v>
      </c>
      <c r="AG35" s="40">
        <v>105.730003795</v>
      </c>
      <c r="AH35" s="40">
        <v>14.530113869299999</v>
      </c>
      <c r="AI35" s="40">
        <v>345.94109118599999</v>
      </c>
      <c r="AJ35" s="40">
        <v>345.94109118599999</v>
      </c>
      <c r="AK35" s="40">
        <v>601.94062334800003</v>
      </c>
      <c r="AL35" s="40">
        <v>92.745638604299998</v>
      </c>
      <c r="AM35" s="40">
        <v>55.956534184299997</v>
      </c>
      <c r="AN35" s="40">
        <v>8.2444080768200007E-2</v>
      </c>
      <c r="AO35" s="40">
        <v>1672.27244774</v>
      </c>
      <c r="AP35" s="40">
        <v>64688.722471399997</v>
      </c>
      <c r="AQ35" s="40">
        <v>474.63581551999999</v>
      </c>
      <c r="AR35" s="40">
        <v>228.183133395</v>
      </c>
      <c r="AS35" s="40">
        <v>107.212335651</v>
      </c>
      <c r="AT35" s="40">
        <v>82.183421748800001</v>
      </c>
      <c r="AU35" s="40">
        <v>690.95503140300002</v>
      </c>
      <c r="AV35" s="40">
        <v>690.95503140300002</v>
      </c>
      <c r="AW35" s="40">
        <v>9.8928793443099998</v>
      </c>
      <c r="AX35" s="40">
        <v>3100708.8806099999</v>
      </c>
      <c r="AY35" s="40">
        <v>0</v>
      </c>
      <c r="AZ35" s="40">
        <v>187.78965079100001</v>
      </c>
      <c r="BA35" s="40">
        <v>33.016013717600003</v>
      </c>
      <c r="BB35" s="40">
        <v>163.233496194</v>
      </c>
      <c r="BC35" s="40">
        <v>777.51992334800002</v>
      </c>
      <c r="BD35" s="40">
        <v>19.812171200400002</v>
      </c>
      <c r="BE35" s="40">
        <v>100.47441568799999</v>
      </c>
      <c r="BF35" s="40">
        <v>1049.99406746</v>
      </c>
      <c r="BG35" s="40">
        <v>0</v>
      </c>
      <c r="BH35" s="40">
        <v>251.588386058</v>
      </c>
      <c r="BI35" s="40">
        <v>27.954309520500001</v>
      </c>
      <c r="BJ35" s="40">
        <v>279.542695579</v>
      </c>
      <c r="BK35" s="40">
        <v>78.733425255100002</v>
      </c>
      <c r="BL35" s="40">
        <v>810.94335040999999</v>
      </c>
      <c r="BM35" s="40">
        <v>2.97818847937</v>
      </c>
      <c r="BN35" s="40">
        <v>1.44818550369</v>
      </c>
      <c r="BO35" s="40">
        <v>3.0800983335600001</v>
      </c>
      <c r="BP35" s="40">
        <v>0.95722255898499997</v>
      </c>
      <c r="BQ35" s="40">
        <v>6.0931677201200003</v>
      </c>
      <c r="BR35" s="40">
        <v>2.3605090344300002</v>
      </c>
      <c r="BS35" s="40">
        <v>4807.7383071100003</v>
      </c>
      <c r="BT35" s="40">
        <v>3.79547691397</v>
      </c>
      <c r="BU35" s="40">
        <v>13.593487494</v>
      </c>
      <c r="BV35" s="40">
        <v>559.16299294299995</v>
      </c>
      <c r="BW35" s="40">
        <v>2.2782067957600001</v>
      </c>
      <c r="BX35" s="40">
        <v>0</v>
      </c>
      <c r="BY35" s="40">
        <v>7.8848731538800001</v>
      </c>
      <c r="BZ35" s="40">
        <v>6042.1224969699997</v>
      </c>
      <c r="CA35" s="40">
        <v>5120.4490225400004</v>
      </c>
      <c r="CB35" s="40">
        <v>921.67347443400001</v>
      </c>
      <c r="CC35" s="40">
        <v>1.08842677072E-2</v>
      </c>
      <c r="CD35" s="40">
        <v>0.55998834807300002</v>
      </c>
      <c r="CE35" s="40">
        <v>64.046870196200004</v>
      </c>
      <c r="CF35" s="40">
        <v>7.0645159709399996</v>
      </c>
      <c r="CG35" s="40">
        <v>1797.8301419100001</v>
      </c>
      <c r="CH35" s="40">
        <v>17.647176165099999</v>
      </c>
      <c r="CI35" s="40">
        <v>54.463472319899999</v>
      </c>
      <c r="CJ35" s="40">
        <v>2568.5498158400001</v>
      </c>
      <c r="CK35" s="40">
        <v>83.545369241499998</v>
      </c>
      <c r="CL35" s="40">
        <v>0.57161146184099998</v>
      </c>
      <c r="CM35" s="40">
        <v>17.219757023300001</v>
      </c>
      <c r="CN35" s="40">
        <v>3.4092427020599998</v>
      </c>
      <c r="CO35" s="40">
        <v>301.70800016999999</v>
      </c>
      <c r="CP35" s="40">
        <v>185.87851583</v>
      </c>
      <c r="CQ35" s="40">
        <v>21.331491949899998</v>
      </c>
      <c r="CR35" s="40">
        <v>0</v>
      </c>
      <c r="CS35" s="40">
        <v>222.67176581499999</v>
      </c>
      <c r="CT35" s="40">
        <v>697.46513057499999</v>
      </c>
      <c r="CU35" s="40">
        <v>70.795864738399999</v>
      </c>
      <c r="CV35" s="40">
        <v>4167.8225662200002</v>
      </c>
      <c r="CW35" s="40">
        <v>15093.665482099999</v>
      </c>
      <c r="CX35" s="40">
        <v>44.5178909519</v>
      </c>
      <c r="CY35" s="40">
        <v>566.14155551399995</v>
      </c>
      <c r="DA35" s="55">
        <f t="shared" si="0"/>
        <v>1.6426564347223299E-4</v>
      </c>
      <c r="DB35" s="55">
        <f t="shared" si="1"/>
        <v>1.6425214983576176E-4</v>
      </c>
      <c r="DC35" s="55">
        <f t="shared" si="2"/>
        <v>1.6394308224000167E-4</v>
      </c>
      <c r="DD35" s="55">
        <f t="shared" si="3"/>
        <v>1.6879367960871781E-4</v>
      </c>
      <c r="DE35" s="55">
        <f t="shared" si="3"/>
        <v>1.6960422884015268E-4</v>
      </c>
      <c r="DF35" s="55">
        <f t="shared" si="4"/>
        <v>1.639442038679443E-4</v>
      </c>
      <c r="DG35" s="55">
        <f t="shared" si="5"/>
        <v>1.6428835156397125E-4</v>
      </c>
      <c r="DH35" s="55">
        <f t="shared" si="6"/>
        <v>1.639053284332256E-4</v>
      </c>
      <c r="DI35" s="55">
        <f t="shared" si="7"/>
        <v>1.6404662103430332E-4</v>
      </c>
      <c r="DJ35" s="55">
        <f t="shared" si="8"/>
        <v>1.6431186523480469E-4</v>
      </c>
      <c r="DK35" s="55">
        <f t="shared" si="8"/>
        <v>1.6431878867067284E-4</v>
      </c>
      <c r="DL35" s="55">
        <f t="shared" si="9"/>
        <v>1.6428875136921639E-4</v>
      </c>
      <c r="DM35" s="55">
        <f t="shared" si="10"/>
        <v>1.6466372289043605E-4</v>
      </c>
      <c r="DN35" s="55">
        <f t="shared" si="11"/>
        <v>1.640068970347134E-4</v>
      </c>
      <c r="DO35" s="55">
        <f t="shared" si="12"/>
        <v>1.6239845299538224E-4</v>
      </c>
      <c r="DP35" s="55">
        <f t="shared" si="12"/>
        <v>1.6560102101235188E-4</v>
      </c>
      <c r="DQ35" s="55">
        <f t="shared" si="12"/>
        <v>1.6637712553103093E-4</v>
      </c>
      <c r="DR35" s="55">
        <f t="shared" si="12"/>
        <v>1.653206362057043E-4</v>
      </c>
      <c r="DS35" s="55">
        <f t="shared" si="12"/>
        <v>1.62538061058222E-4</v>
      </c>
      <c r="DT35" s="55">
        <f t="shared" si="13"/>
        <v>1.6727160977036834E-4</v>
      </c>
      <c r="DU35" s="55">
        <f t="shared" si="14"/>
        <v>1.6404018005876519E-4</v>
      </c>
      <c r="DV35" s="55">
        <f t="shared" si="15"/>
        <v>1.6414215948045495E-4</v>
      </c>
      <c r="DW35" s="55">
        <f t="shared" si="16"/>
        <v>1.6176862063500735E-4</v>
      </c>
      <c r="DX35" s="55">
        <f t="shared" si="17"/>
        <v>1.5842783430568979E-4</v>
      </c>
      <c r="DY35" s="55">
        <f t="shared" si="18"/>
        <v>1.6543517457963348E-4</v>
      </c>
      <c r="DZ35" s="55">
        <f t="shared" si="19"/>
        <v>1.6432672990070697E-4</v>
      </c>
      <c r="EA35" s="55">
        <f t="shared" si="20"/>
        <v>1.6408055796530893E-4</v>
      </c>
    </row>
    <row r="36" spans="1:131" x14ac:dyDescent="0.3">
      <c r="A36" s="29" t="s">
        <v>35</v>
      </c>
      <c r="B36" s="27">
        <v>24846.367631000001</v>
      </c>
      <c r="C36" s="27">
        <v>403.29327000000001</v>
      </c>
      <c r="D36" s="27">
        <v>107.36922199999999</v>
      </c>
      <c r="E36" s="27">
        <v>2320.7156930000001</v>
      </c>
      <c r="F36" s="27">
        <v>1966.7083869999999</v>
      </c>
      <c r="G36" s="27">
        <v>115.882959</v>
      </c>
      <c r="H36" s="27">
        <v>5797.34357</v>
      </c>
      <c r="I36" s="29">
        <v>99.454049080999994</v>
      </c>
      <c r="J36" s="29">
        <v>30.382144371999999</v>
      </c>
      <c r="K36" s="29">
        <v>26.703056814</v>
      </c>
      <c r="L36" s="29">
        <v>16.140514108000001</v>
      </c>
      <c r="M36" s="8">
        <v>149.06239898000001</v>
      </c>
      <c r="N36" s="29">
        <v>20.413002810999998</v>
      </c>
      <c r="O36" s="29">
        <v>12.817467144</v>
      </c>
      <c r="P36" s="29">
        <v>1.1432974276000001</v>
      </c>
      <c r="Q36" s="29">
        <v>0.55594244790000003</v>
      </c>
      <c r="R36" s="29">
        <v>1.1824149197</v>
      </c>
      <c r="S36" s="29">
        <v>0.36746728670000001</v>
      </c>
      <c r="T36" s="29">
        <v>2.3391071373000001</v>
      </c>
      <c r="U36" s="29">
        <v>136.71964492999999</v>
      </c>
      <c r="V36" s="29">
        <v>28.839301297999999</v>
      </c>
      <c r="W36" s="29">
        <v>19.107520289</v>
      </c>
      <c r="X36" s="29">
        <v>4.1538088520000001</v>
      </c>
      <c r="Y36" s="29">
        <v>3.1649602999999998E-2</v>
      </c>
      <c r="Z36" s="29">
        <v>2.8483260934999999</v>
      </c>
      <c r="AA36" s="29">
        <v>7.6056839388000004</v>
      </c>
      <c r="AB36" s="29">
        <v>6.1713730106</v>
      </c>
      <c r="AC36" s="27"/>
      <c r="AD36" s="40" t="s">
        <v>35</v>
      </c>
      <c r="AE36" s="40">
        <v>81.615590689900003</v>
      </c>
      <c r="AF36" s="40">
        <v>19.107431243699999</v>
      </c>
      <c r="AG36" s="40">
        <v>30.382002252500001</v>
      </c>
      <c r="AH36" s="40">
        <v>4.1537898549500003</v>
      </c>
      <c r="AI36" s="40">
        <v>99.453470787900002</v>
      </c>
      <c r="AJ36" s="40">
        <v>99.453470787900002</v>
      </c>
      <c r="AK36" s="40">
        <v>230.728742936</v>
      </c>
      <c r="AL36" s="40">
        <v>26.702901624599999</v>
      </c>
      <c r="AM36" s="40">
        <v>16.1404249496</v>
      </c>
      <c r="AN36" s="40">
        <v>3.16494500843E-2</v>
      </c>
      <c r="AO36" s="40">
        <v>596.30242917199996</v>
      </c>
      <c r="AP36" s="40">
        <v>24846.236925599998</v>
      </c>
      <c r="AQ36" s="40">
        <v>196.13954493700001</v>
      </c>
      <c r="AR36" s="40">
        <v>78.9829327251</v>
      </c>
      <c r="AS36" s="40">
        <v>56.028503925400003</v>
      </c>
      <c r="AT36" s="40">
        <v>33.881694385400003</v>
      </c>
      <c r="AU36" s="40">
        <v>149.06161335100001</v>
      </c>
      <c r="AV36" s="40">
        <v>149.06161335100001</v>
      </c>
      <c r="AW36" s="40">
        <v>2.8483058955699998</v>
      </c>
      <c r="AX36" s="40">
        <v>743558.47714700003</v>
      </c>
      <c r="AY36" s="40">
        <v>0</v>
      </c>
      <c r="AZ36" s="40">
        <v>77.643470511100006</v>
      </c>
      <c r="BA36" s="40">
        <v>13.629832133700001</v>
      </c>
      <c r="BB36" s="40">
        <v>67.339724185899996</v>
      </c>
      <c r="BC36" s="40">
        <v>136.71935853299999</v>
      </c>
      <c r="BD36" s="40">
        <v>7.6056379988599998</v>
      </c>
      <c r="BE36" s="40">
        <v>28.839171769099998</v>
      </c>
      <c r="BF36" s="40">
        <v>403.29112526699998</v>
      </c>
      <c r="BG36" s="40">
        <v>0</v>
      </c>
      <c r="BH36" s="40">
        <v>96.631751239099998</v>
      </c>
      <c r="BI36" s="40">
        <v>10.7368587496</v>
      </c>
      <c r="BJ36" s="40">
        <v>107.36860998900001</v>
      </c>
      <c r="BK36" s="40">
        <v>32.361383004499999</v>
      </c>
      <c r="BL36" s="40">
        <v>313.89447719200001</v>
      </c>
      <c r="BM36" s="40">
        <v>1.1432853248699999</v>
      </c>
      <c r="BN36" s="40">
        <v>0.55594229711200005</v>
      </c>
      <c r="BO36" s="40">
        <v>1.18240878158</v>
      </c>
      <c r="BP36" s="40">
        <v>0.36746395423900002</v>
      </c>
      <c r="BQ36" s="40">
        <v>2.33909045454</v>
      </c>
      <c r="BR36" s="40">
        <v>1.0230374370499999</v>
      </c>
      <c r="BS36" s="40">
        <v>1901.38545847</v>
      </c>
      <c r="BT36" s="40">
        <v>3.9339947284200001</v>
      </c>
      <c r="BU36" s="40">
        <v>36.082783357899999</v>
      </c>
      <c r="BV36" s="40">
        <v>203.40534851199999</v>
      </c>
      <c r="BW36" s="40">
        <v>0.86635420161300003</v>
      </c>
      <c r="BX36" s="40">
        <v>0</v>
      </c>
      <c r="BY36" s="40">
        <v>25.1627293204</v>
      </c>
      <c r="BZ36" s="40">
        <v>2320.74738071</v>
      </c>
      <c r="CA36" s="40">
        <v>1966.74194872</v>
      </c>
      <c r="CB36" s="40">
        <v>354.00543198899999</v>
      </c>
      <c r="CC36" s="40">
        <v>0.25195753119800002</v>
      </c>
      <c r="CD36" s="40">
        <v>0.140909974529</v>
      </c>
      <c r="CE36" s="40">
        <v>25.5466176736</v>
      </c>
      <c r="CF36" s="40">
        <v>6.1724189705499999</v>
      </c>
      <c r="CG36" s="40">
        <v>668.35317993700005</v>
      </c>
      <c r="CH36" s="40">
        <v>11.024627343500001</v>
      </c>
      <c r="CI36" s="40">
        <v>13.519441816200001</v>
      </c>
      <c r="CJ36" s="40">
        <v>954.90898982700003</v>
      </c>
      <c r="CK36" s="40">
        <v>28.962619994699999</v>
      </c>
      <c r="CL36" s="40">
        <v>1.57561754978</v>
      </c>
      <c r="CM36" s="40">
        <v>13.952545647899999</v>
      </c>
      <c r="CN36" s="40">
        <v>0.82139489508999997</v>
      </c>
      <c r="CO36" s="40">
        <v>115.88238366900001</v>
      </c>
      <c r="CP36" s="40">
        <v>76.838023611799997</v>
      </c>
      <c r="CQ36" s="40">
        <v>6.1713375810100004</v>
      </c>
      <c r="CR36" s="40">
        <v>0</v>
      </c>
      <c r="CS36" s="40">
        <v>91.488447033900002</v>
      </c>
      <c r="CT36" s="40">
        <v>277.76597494800001</v>
      </c>
      <c r="CU36" s="40">
        <v>20.412915323499998</v>
      </c>
      <c r="CV36" s="40">
        <v>1593.16445458</v>
      </c>
      <c r="CW36" s="40">
        <v>5797.3128757200002</v>
      </c>
      <c r="CX36" s="40">
        <v>12.817413251</v>
      </c>
      <c r="CY36" s="40">
        <v>224.44374545700001</v>
      </c>
      <c r="DA36" s="55">
        <f t="shared" si="0"/>
        <v>-5.2605435910699752E-6</v>
      </c>
      <c r="DB36" s="55">
        <f t="shared" si="1"/>
        <v>-5.318048079559634E-6</v>
      </c>
      <c r="DC36" s="55">
        <f t="shared" si="2"/>
        <v>-5.7000599295296959E-6</v>
      </c>
      <c r="DD36" s="55">
        <f t="shared" si="3"/>
        <v>1.3654283502065609E-5</v>
      </c>
      <c r="DE36" s="55">
        <f t="shared" si="3"/>
        <v>1.7064919345401528E-5</v>
      </c>
      <c r="DF36" s="55">
        <f t="shared" si="4"/>
        <v>-4.9647593136898096E-6</v>
      </c>
      <c r="DG36" s="55">
        <f t="shared" si="5"/>
        <v>-5.2945421690450019E-6</v>
      </c>
      <c r="DH36" s="55">
        <f t="shared" si="6"/>
        <v>-5.8146762784928674E-6</v>
      </c>
      <c r="DI36" s="55">
        <f t="shared" si="7"/>
        <v>-4.6777310468163664E-6</v>
      </c>
      <c r="DJ36" s="55">
        <f t="shared" si="8"/>
        <v>-5.8116717154104203E-6</v>
      </c>
      <c r="DK36" s="55">
        <f t="shared" si="8"/>
        <v>-5.5238884836620151E-6</v>
      </c>
      <c r="DL36" s="55">
        <f t="shared" si="9"/>
        <v>-5.2704706578065172E-6</v>
      </c>
      <c r="DM36" s="55">
        <f t="shared" si="10"/>
        <v>-4.2858711582085079E-6</v>
      </c>
      <c r="DN36" s="55">
        <f t="shared" si="11"/>
        <v>-4.204652869010791E-6</v>
      </c>
      <c r="DO36" s="55">
        <f t="shared" si="12"/>
        <v>-1.0585810575635765E-5</v>
      </c>
      <c r="DP36" s="55">
        <f t="shared" si="12"/>
        <v>-2.7122951403463752E-7</v>
      </c>
      <c r="DQ36" s="55">
        <f t="shared" si="12"/>
        <v>-5.1911726567283724E-6</v>
      </c>
      <c r="DR36" s="55">
        <f t="shared" si="12"/>
        <v>-9.0687283483375359E-6</v>
      </c>
      <c r="DS36" s="55">
        <f t="shared" si="12"/>
        <v>-7.1321059792777053E-6</v>
      </c>
      <c r="DT36" s="55">
        <f t="shared" si="13"/>
        <v>-2.0947757737600578E-6</v>
      </c>
      <c r="DU36" s="55">
        <f t="shared" si="14"/>
        <v>-4.4914021550685497E-6</v>
      </c>
      <c r="DV36" s="55">
        <f t="shared" si="15"/>
        <v>-4.6602227109685079E-6</v>
      </c>
      <c r="DW36" s="55">
        <f t="shared" si="16"/>
        <v>-4.5734049583433174E-6</v>
      </c>
      <c r="DX36" s="55">
        <f t="shared" si="17"/>
        <v>-4.8315203194889133E-6</v>
      </c>
      <c r="DY36" s="55">
        <f t="shared" si="18"/>
        <v>-7.0911578720459893E-6</v>
      </c>
      <c r="DZ36" s="55">
        <f t="shared" si="19"/>
        <v>-6.040211553652921E-6</v>
      </c>
      <c r="EA36" s="55">
        <f t="shared" si="20"/>
        <v>-5.740957472304187E-6</v>
      </c>
    </row>
    <row r="37" spans="1:131" x14ac:dyDescent="0.3">
      <c r="A37" s="29" t="s">
        <v>36</v>
      </c>
      <c r="B37" s="27">
        <v>235674.95365000001</v>
      </c>
      <c r="C37" s="27">
        <v>3825.3550117999998</v>
      </c>
      <c r="D37" s="27">
        <v>1018.4311783000001</v>
      </c>
      <c r="E37" s="27">
        <v>22012.659648000001</v>
      </c>
      <c r="F37" s="27">
        <v>18654.797471999998</v>
      </c>
      <c r="G37" s="27">
        <v>1099.1891286</v>
      </c>
      <c r="H37" s="27">
        <v>54989.474641000001</v>
      </c>
      <c r="I37" s="29">
        <v>942.97511874999998</v>
      </c>
      <c r="J37" s="29">
        <v>288.06877238999999</v>
      </c>
      <c r="K37" s="29">
        <v>253.18544484</v>
      </c>
      <c r="L37" s="29">
        <v>153.03653477</v>
      </c>
      <c r="M37" s="29">
        <v>1413.3374120999999</v>
      </c>
      <c r="N37" s="29">
        <v>193.54620582000001</v>
      </c>
      <c r="O37" s="29">
        <v>121.5290131</v>
      </c>
      <c r="P37" s="29">
        <v>10.840192124</v>
      </c>
      <c r="Q37" s="29">
        <v>5.2711769144999998</v>
      </c>
      <c r="R37" s="29">
        <v>11.21108532</v>
      </c>
      <c r="S37" s="29">
        <v>3.4841468155999999</v>
      </c>
      <c r="T37" s="29">
        <v>22.17828021</v>
      </c>
      <c r="U37" s="29">
        <v>1296.3094707</v>
      </c>
      <c r="V37" s="29">
        <v>273.44028111</v>
      </c>
      <c r="W37" s="29">
        <v>181.16824925</v>
      </c>
      <c r="X37" s="29">
        <v>39.384402387000002</v>
      </c>
      <c r="Y37" s="29">
        <v>0.30008619209999998</v>
      </c>
      <c r="Z37" s="29">
        <v>27.006447474000002</v>
      </c>
      <c r="AA37" s="29">
        <v>72.113408957999994</v>
      </c>
      <c r="AB37" s="29">
        <v>58.513969373999998</v>
      </c>
      <c r="AC37" s="27"/>
      <c r="AD37" s="40" t="s">
        <v>36</v>
      </c>
      <c r="AE37" s="40">
        <v>774.15700272000004</v>
      </c>
      <c r="AF37" s="40">
        <v>181.169706784</v>
      </c>
      <c r="AG37" s="40">
        <v>288.070982883</v>
      </c>
      <c r="AH37" s="40">
        <v>39.384694032600002</v>
      </c>
      <c r="AI37" s="40">
        <v>942.98242191999998</v>
      </c>
      <c r="AJ37" s="40">
        <v>942.98242191999998</v>
      </c>
      <c r="AK37" s="40">
        <v>2188.5569346299999</v>
      </c>
      <c r="AL37" s="40">
        <v>253.187411408</v>
      </c>
      <c r="AM37" s="40">
        <v>153.03774837500001</v>
      </c>
      <c r="AN37" s="40">
        <v>0.30008861094</v>
      </c>
      <c r="AO37" s="40">
        <v>5656.1743644400003</v>
      </c>
      <c r="AP37" s="40">
        <v>235676.78203900001</v>
      </c>
      <c r="AQ37" s="40">
        <v>1860.4639512900001</v>
      </c>
      <c r="AR37" s="40">
        <v>749.18554423800003</v>
      </c>
      <c r="AS37" s="40">
        <v>531.45369998000001</v>
      </c>
      <c r="AT37" s="40">
        <v>321.38183966899999</v>
      </c>
      <c r="AU37" s="40">
        <v>1413.3484275200001</v>
      </c>
      <c r="AV37" s="40">
        <v>1413.3484275200001</v>
      </c>
      <c r="AW37" s="40">
        <v>27.006628359600001</v>
      </c>
      <c r="AX37" s="40">
        <v>16698300.5526</v>
      </c>
      <c r="AY37" s="40">
        <v>0</v>
      </c>
      <c r="AZ37" s="40">
        <v>736.47980206800003</v>
      </c>
      <c r="BA37" s="40">
        <v>129.284538185</v>
      </c>
      <c r="BB37" s="40">
        <v>638.74526136099996</v>
      </c>
      <c r="BC37" s="40">
        <v>1296.32378853</v>
      </c>
      <c r="BD37" s="40">
        <v>72.113982734999993</v>
      </c>
      <c r="BE37" s="40">
        <v>273.44228639099998</v>
      </c>
      <c r="BF37" s="40">
        <v>3825.38466668</v>
      </c>
      <c r="BG37" s="40">
        <v>0</v>
      </c>
      <c r="BH37" s="40">
        <v>916.59509171800005</v>
      </c>
      <c r="BI37" s="40">
        <v>101.843869227</v>
      </c>
      <c r="BJ37" s="40">
        <v>1018.43896094</v>
      </c>
      <c r="BK37" s="40">
        <v>306.96105919899998</v>
      </c>
      <c r="BL37" s="40">
        <v>2977.4179322199998</v>
      </c>
      <c r="BM37" s="40">
        <v>10.8402830883</v>
      </c>
      <c r="BN37" s="40">
        <v>5.2712081510099997</v>
      </c>
      <c r="BO37" s="40">
        <v>11.2111675148</v>
      </c>
      <c r="BP37" s="40">
        <v>3.48417675005</v>
      </c>
      <c r="BQ37" s="40">
        <v>22.178454510400002</v>
      </c>
      <c r="BR37" s="40">
        <v>9.4083726488099995</v>
      </c>
      <c r="BS37" s="40">
        <v>18035.4242022</v>
      </c>
      <c r="BT37" s="40">
        <v>31.027734571900002</v>
      </c>
      <c r="BU37" s="40">
        <v>263.892633687</v>
      </c>
      <c r="BV37" s="40">
        <v>1958.23790214</v>
      </c>
      <c r="BW37" s="40">
        <v>8.2397653626299991</v>
      </c>
      <c r="BX37" s="40">
        <v>0</v>
      </c>
      <c r="BY37" s="40">
        <v>182.473144996</v>
      </c>
      <c r="BZ37" s="40">
        <v>22013.161966200001</v>
      </c>
      <c r="CA37" s="40">
        <v>18655.273721900001</v>
      </c>
      <c r="CB37" s="40">
        <v>3357.8882442499998</v>
      </c>
      <c r="CC37" s="40">
        <v>1.7607387910400001</v>
      </c>
      <c r="CD37" s="40">
        <v>1.5249441423200001</v>
      </c>
      <c r="CE37" s="40">
        <v>239.91572204100001</v>
      </c>
      <c r="CF37" s="40">
        <v>49.764426303699999</v>
      </c>
      <c r="CG37" s="40">
        <v>6395.9115659099998</v>
      </c>
      <c r="CH37" s="40">
        <v>93.789844584299999</v>
      </c>
      <c r="CI37" s="40">
        <v>147.026822055</v>
      </c>
      <c r="CJ37" s="40">
        <v>9138.0570044199994</v>
      </c>
      <c r="CK37" s="40">
        <v>274.72265197899998</v>
      </c>
      <c r="CL37" s="40">
        <v>11.5018955441</v>
      </c>
      <c r="CM37" s="40">
        <v>113.710600386</v>
      </c>
      <c r="CN37" s="40">
        <v>9.0306043657200004</v>
      </c>
      <c r="CO37" s="40">
        <v>1099.1976450899999</v>
      </c>
      <c r="CP37" s="40">
        <v>728.84077280600002</v>
      </c>
      <c r="CQ37" s="40">
        <v>58.514436844999999</v>
      </c>
      <c r="CR37" s="40">
        <v>0</v>
      </c>
      <c r="CS37" s="40">
        <v>867.80550608099998</v>
      </c>
      <c r="CT37" s="40">
        <v>2634.72582956</v>
      </c>
      <c r="CU37" s="40">
        <v>193.547600625</v>
      </c>
      <c r="CV37" s="40">
        <v>15111.821308299999</v>
      </c>
      <c r="CW37" s="40">
        <v>54989.900770499997</v>
      </c>
      <c r="CX37" s="40">
        <v>121.529965799</v>
      </c>
      <c r="CY37" s="40">
        <v>2128.9423961900002</v>
      </c>
      <c r="DA37" s="55">
        <f t="shared" si="0"/>
        <v>7.758096359774385E-6</v>
      </c>
      <c r="DB37" s="55">
        <f t="shared" si="1"/>
        <v>7.7521902957253068E-6</v>
      </c>
      <c r="DC37" s="55">
        <f t="shared" si="2"/>
        <v>7.6417927551574722E-6</v>
      </c>
      <c r="DD37" s="55">
        <f t="shared" si="3"/>
        <v>2.2819514226491225E-5</v>
      </c>
      <c r="DE37" s="55">
        <f t="shared" si="3"/>
        <v>2.5529620502040556E-5</v>
      </c>
      <c r="DF37" s="55">
        <f t="shared" si="4"/>
        <v>7.7479751012158439E-6</v>
      </c>
      <c r="DG37" s="55">
        <f t="shared" si="5"/>
        <v>7.7492920741290695E-6</v>
      </c>
      <c r="DH37" s="55">
        <f t="shared" si="6"/>
        <v>7.7448172860394863E-6</v>
      </c>
      <c r="DI37" s="55">
        <f t="shared" si="7"/>
        <v>7.6734905407039474E-6</v>
      </c>
      <c r="DJ37" s="55">
        <f t="shared" si="8"/>
        <v>7.7673027422372075E-6</v>
      </c>
      <c r="DK37" s="55">
        <f t="shared" si="8"/>
        <v>7.9301651845928111E-6</v>
      </c>
      <c r="DL37" s="55">
        <f t="shared" si="9"/>
        <v>7.793906752798453E-6</v>
      </c>
      <c r="DM37" s="55">
        <f t="shared" si="10"/>
        <v>7.2065737175279844E-6</v>
      </c>
      <c r="DN37" s="55">
        <f t="shared" si="11"/>
        <v>7.839272085683586E-6</v>
      </c>
      <c r="DO37" s="55">
        <f t="shared" si="12"/>
        <v>8.3913918645964407E-6</v>
      </c>
      <c r="DP37" s="55">
        <f t="shared" si="12"/>
        <v>5.9259081048855637E-6</v>
      </c>
      <c r="DQ37" s="55">
        <f t="shared" si="12"/>
        <v>7.3315649335507781E-6</v>
      </c>
      <c r="DR37" s="55">
        <f t="shared" si="12"/>
        <v>8.5916155616843629E-6</v>
      </c>
      <c r="DS37" s="55">
        <f t="shared" si="12"/>
        <v>7.8590584279219436E-6</v>
      </c>
      <c r="DT37" s="55">
        <f t="shared" si="13"/>
        <v>1.1045070890556881E-5</v>
      </c>
      <c r="DU37" s="55">
        <f t="shared" si="14"/>
        <v>7.3335244969793184E-6</v>
      </c>
      <c r="DV37" s="55">
        <f t="shared" si="15"/>
        <v>8.0451955904546296E-6</v>
      </c>
      <c r="DW37" s="55">
        <f t="shared" si="16"/>
        <v>7.4051041103800064E-6</v>
      </c>
      <c r="DX37" s="55">
        <f t="shared" si="17"/>
        <v>8.0604841665356286E-6</v>
      </c>
      <c r="DY37" s="55">
        <f t="shared" si="18"/>
        <v>6.6978672471861932E-6</v>
      </c>
      <c r="DZ37" s="55">
        <f t="shared" si="19"/>
        <v>7.9565923770679862E-6</v>
      </c>
      <c r="EA37" s="55">
        <f t="shared" si="20"/>
        <v>7.9890495381098771E-6</v>
      </c>
    </row>
    <row r="38" spans="1:131" x14ac:dyDescent="0.3">
      <c r="A38" s="29" t="s">
        <v>37</v>
      </c>
      <c r="B38" s="27">
        <v>1185624.1691000001</v>
      </c>
      <c r="C38" s="27">
        <v>19244.439605</v>
      </c>
      <c r="D38" s="27">
        <v>5123.4795792000004</v>
      </c>
      <c r="E38" s="27">
        <v>110740.41138000001</v>
      </c>
      <c r="F38" s="27">
        <v>93847.806202000007</v>
      </c>
      <c r="G38" s="27">
        <v>5529.7464068999998</v>
      </c>
      <c r="H38" s="27">
        <v>276638.86936999997</v>
      </c>
      <c r="I38" s="29">
        <v>6336.4599824999996</v>
      </c>
      <c r="J38" s="29">
        <v>1936.6124563999999</v>
      </c>
      <c r="K38" s="29">
        <v>1698.7828575999999</v>
      </c>
      <c r="L38" s="29">
        <v>1024.9323296</v>
      </c>
      <c r="M38" s="29">
        <v>12655.932078</v>
      </c>
      <c r="N38" s="29">
        <v>1296.7375781999999</v>
      </c>
      <c r="O38" s="29">
        <v>815.41576424000004</v>
      </c>
      <c r="P38" s="29">
        <v>54.550329881000003</v>
      </c>
      <c r="Q38" s="29">
        <v>26.525769303000001</v>
      </c>
      <c r="R38" s="29">
        <v>56.416748095999999</v>
      </c>
      <c r="S38" s="29">
        <v>17.533024526999998</v>
      </c>
      <c r="T38" s="29">
        <v>111.60618544</v>
      </c>
      <c r="U38" s="29">
        <v>14241.462872</v>
      </c>
      <c r="V38" s="29">
        <v>1840.3480982999999</v>
      </c>
      <c r="W38" s="29">
        <v>1217.4610322999999</v>
      </c>
      <c r="X38" s="29">
        <v>266.14264622000002</v>
      </c>
      <c r="Y38" s="29">
        <v>1.5101024419</v>
      </c>
      <c r="Z38" s="29">
        <v>181.20350606</v>
      </c>
      <c r="AA38" s="29">
        <v>362.89118366000002</v>
      </c>
      <c r="AB38" s="29">
        <v>390.72005545000002</v>
      </c>
      <c r="AC38" s="27"/>
      <c r="AD38" s="40" t="s">
        <v>37</v>
      </c>
      <c r="AE38" s="40">
        <v>3685.43138021</v>
      </c>
      <c r="AF38" s="40">
        <v>1218.5514212999999</v>
      </c>
      <c r="AG38" s="40">
        <v>1938.3468073700001</v>
      </c>
      <c r="AH38" s="40">
        <v>266.38104336499998</v>
      </c>
      <c r="AI38" s="40">
        <v>6342.1345868300004</v>
      </c>
      <c r="AJ38" s="40">
        <v>6342.1345868300004</v>
      </c>
      <c r="AK38" s="40">
        <v>11073.4785299</v>
      </c>
      <c r="AL38" s="40">
        <v>1700.3039049900001</v>
      </c>
      <c r="AM38" s="40">
        <v>1025.8503219300001</v>
      </c>
      <c r="AN38" s="40">
        <v>1.5114555032899999</v>
      </c>
      <c r="AO38" s="40">
        <v>33781.046570600003</v>
      </c>
      <c r="AP38" s="40">
        <v>1186688.2126800001</v>
      </c>
      <c r="AQ38" s="40">
        <v>8769.47091267</v>
      </c>
      <c r="AR38" s="40">
        <v>4860.5534924499998</v>
      </c>
      <c r="AS38" s="40">
        <v>1862.93448874</v>
      </c>
      <c r="AT38" s="40">
        <v>1531.02972998</v>
      </c>
      <c r="AU38" s="40">
        <v>12667.266437099999</v>
      </c>
      <c r="AV38" s="40">
        <v>12667.266437099999</v>
      </c>
      <c r="AW38" s="40">
        <v>181.36575827300001</v>
      </c>
      <c r="AX38" s="40">
        <v>40183904.1558</v>
      </c>
      <c r="AY38" s="40">
        <v>0</v>
      </c>
      <c r="AZ38" s="40">
        <v>3507.8374035699999</v>
      </c>
      <c r="BA38" s="40">
        <v>616.53299728100001</v>
      </c>
      <c r="BB38" s="40">
        <v>3043.3847494299998</v>
      </c>
      <c r="BC38" s="40">
        <v>14254.261060500001</v>
      </c>
      <c r="BD38" s="40">
        <v>363.21616193300002</v>
      </c>
      <c r="BE38" s="40">
        <v>1841.9962951099999</v>
      </c>
      <c r="BF38" s="40">
        <v>19261.7105127</v>
      </c>
      <c r="BG38" s="40">
        <v>0</v>
      </c>
      <c r="BH38" s="40">
        <v>4615.2695823599997</v>
      </c>
      <c r="BI38" s="40">
        <v>512.80771567600004</v>
      </c>
      <c r="BJ38" s="40">
        <v>5128.0772980299998</v>
      </c>
      <c r="BK38" s="40">
        <v>1471.16781898</v>
      </c>
      <c r="BL38" s="40">
        <v>14156.633117900001</v>
      </c>
      <c r="BM38" s="40">
        <v>54.599265890600002</v>
      </c>
      <c r="BN38" s="40">
        <v>26.5494922492</v>
      </c>
      <c r="BO38" s="40">
        <v>56.467319806200003</v>
      </c>
      <c r="BP38" s="40">
        <v>17.5487177079</v>
      </c>
      <c r="BQ38" s="40">
        <v>111.706198805</v>
      </c>
      <c r="BR38" s="40">
        <v>52.550793048000003</v>
      </c>
      <c r="BS38" s="40">
        <v>91461.009732999999</v>
      </c>
      <c r="BT38" s="40">
        <v>266.37932777600003</v>
      </c>
      <c r="BU38" s="40">
        <v>2701.5673036100002</v>
      </c>
      <c r="BV38" s="40">
        <v>9354.7326829400008</v>
      </c>
      <c r="BW38" s="40">
        <v>41.103060172100001</v>
      </c>
      <c r="BX38" s="40">
        <v>0</v>
      </c>
      <c r="BY38" s="40">
        <v>1903.38248585</v>
      </c>
      <c r="BZ38" s="40">
        <v>110842.956282</v>
      </c>
      <c r="CA38" s="40">
        <v>93935.191602100007</v>
      </c>
      <c r="CB38" s="40">
        <v>16907.764679700002</v>
      </c>
      <c r="CC38" s="40">
        <v>19.8874971523</v>
      </c>
      <c r="CD38" s="40">
        <v>4.3789421158100001</v>
      </c>
      <c r="CE38" s="40">
        <v>1250.1535454699999</v>
      </c>
      <c r="CF38" s="40">
        <v>404.44147376199999</v>
      </c>
      <c r="CG38" s="40">
        <v>31218.5800423</v>
      </c>
      <c r="CH38" s="40">
        <v>661.15075058699995</v>
      </c>
      <c r="CI38" s="40">
        <v>411.17127616099998</v>
      </c>
      <c r="CJ38" s="40">
        <v>44604.7149058</v>
      </c>
      <c r="CK38" s="40">
        <v>2151.4007591099999</v>
      </c>
      <c r="CL38" s="40">
        <v>118.236080065</v>
      </c>
      <c r="CM38" s="40">
        <v>899.00027693599998</v>
      </c>
      <c r="CN38" s="40">
        <v>23.761158354300001</v>
      </c>
      <c r="CO38" s="40">
        <v>5534.70919546</v>
      </c>
      <c r="CP38" s="40">
        <v>3470.3978585200002</v>
      </c>
      <c r="CQ38" s="40">
        <v>391.070001461</v>
      </c>
      <c r="CR38" s="40">
        <v>0</v>
      </c>
      <c r="CS38" s="40">
        <v>4155.82787224</v>
      </c>
      <c r="CT38" s="40">
        <v>13228.3325682</v>
      </c>
      <c r="CU38" s="40">
        <v>1297.89888311</v>
      </c>
      <c r="CV38" s="40">
        <v>77292.690867199999</v>
      </c>
      <c r="CW38" s="40">
        <v>276887.143606</v>
      </c>
      <c r="CX38" s="40">
        <v>816.14586517400005</v>
      </c>
      <c r="CY38" s="40">
        <v>10738.419862000001</v>
      </c>
      <c r="DA38" s="55">
        <f t="shared" si="0"/>
        <v>8.974543601011144E-4</v>
      </c>
      <c r="DB38" s="55">
        <f t="shared" si="1"/>
        <v>8.9744924011779005E-4</v>
      </c>
      <c r="DC38" s="55">
        <f t="shared" si="2"/>
        <v>8.9738209334627608E-4</v>
      </c>
      <c r="DD38" s="55">
        <f t="shared" si="3"/>
        <v>9.2599350789944826E-4</v>
      </c>
      <c r="DE38" s="55">
        <f t="shared" si="3"/>
        <v>9.3113950806596147E-4</v>
      </c>
      <c r="DF38" s="55">
        <f t="shared" si="4"/>
        <v>8.9747127532063874E-4</v>
      </c>
      <c r="DG38" s="55">
        <f t="shared" si="5"/>
        <v>8.9746692706426528E-4</v>
      </c>
      <c r="DH38" s="55">
        <f t="shared" si="6"/>
        <v>8.9554804191503874E-4</v>
      </c>
      <c r="DI38" s="55">
        <f t="shared" si="7"/>
        <v>8.9555913175533503E-4</v>
      </c>
      <c r="DJ38" s="55">
        <f t="shared" si="8"/>
        <v>8.9537481685507967E-4</v>
      </c>
      <c r="DK38" s="55">
        <f t="shared" si="8"/>
        <v>8.9566140464934459E-4</v>
      </c>
      <c r="DL38" s="55">
        <f t="shared" si="9"/>
        <v>8.9557679593603673E-4</v>
      </c>
      <c r="DM38" s="55">
        <f t="shared" si="10"/>
        <v>8.9555892381258239E-4</v>
      </c>
      <c r="DN38" s="55">
        <f t="shared" si="11"/>
        <v>8.9537260133852028E-4</v>
      </c>
      <c r="DO38" s="55">
        <f t="shared" si="12"/>
        <v>8.9707999395697441E-4</v>
      </c>
      <c r="DP38" s="55">
        <f t="shared" si="12"/>
        <v>8.9433584108403132E-4</v>
      </c>
      <c r="DQ38" s="55">
        <f t="shared" si="12"/>
        <v>8.9639534192841887E-4</v>
      </c>
      <c r="DR38" s="55">
        <f t="shared" si="12"/>
        <v>8.9506410464632903E-4</v>
      </c>
      <c r="DS38" s="55">
        <f t="shared" si="12"/>
        <v>8.9612743779118669E-4</v>
      </c>
      <c r="DT38" s="55">
        <f t="shared" si="13"/>
        <v>8.9865687359710954E-4</v>
      </c>
      <c r="DU38" s="55">
        <f t="shared" si="14"/>
        <v>8.9558970475338198E-4</v>
      </c>
      <c r="DV38" s="55">
        <f t="shared" si="15"/>
        <v>8.9562538025551495E-4</v>
      </c>
      <c r="DW38" s="55">
        <f t="shared" si="16"/>
        <v>8.9574951021904241E-4</v>
      </c>
      <c r="DX38" s="55">
        <f t="shared" si="17"/>
        <v>8.9600635854710485E-4</v>
      </c>
      <c r="DY38" s="55">
        <f t="shared" si="18"/>
        <v>8.9541431359662271E-4</v>
      </c>
      <c r="DZ38" s="55">
        <f t="shared" si="19"/>
        <v>8.9552540164347964E-4</v>
      </c>
      <c r="EA38" s="55">
        <f t="shared" si="20"/>
        <v>8.9564384043953448E-4</v>
      </c>
    </row>
    <row r="39" spans="1:131" x14ac:dyDescent="0.3">
      <c r="A39" s="29" t="s">
        <v>129</v>
      </c>
      <c r="B39" s="27">
        <v>25988.197216</v>
      </c>
      <c r="C39" s="27">
        <v>421.82662361000001</v>
      </c>
      <c r="D39" s="27">
        <v>112.30257073</v>
      </c>
      <c r="E39" s="27">
        <v>2427.3659784000001</v>
      </c>
      <c r="F39" s="27">
        <v>2057.0900148999999</v>
      </c>
      <c r="G39" s="27">
        <v>121.2077646</v>
      </c>
      <c r="H39" s="27">
        <v>6063.7644478000002</v>
      </c>
      <c r="I39" s="29">
        <v>96.291857997999998</v>
      </c>
      <c r="J39" s="29">
        <v>38.377727016999998</v>
      </c>
      <c r="K39" s="29">
        <v>49.441758241000002</v>
      </c>
      <c r="L39" s="29">
        <v>21.946404092000002</v>
      </c>
      <c r="M39" s="29">
        <v>224.41960728000001</v>
      </c>
      <c r="N39" s="29">
        <v>26.899370279999999</v>
      </c>
      <c r="O39" s="8">
        <v>8.8580260629000005</v>
      </c>
      <c r="P39" s="29">
        <v>1.1957741704</v>
      </c>
      <c r="Q39" s="29">
        <v>0.58145993250000005</v>
      </c>
      <c r="R39" s="29">
        <v>1.2366871312000001</v>
      </c>
      <c r="S39" s="29">
        <v>0.38433384349999999</v>
      </c>
      <c r="T39" s="29">
        <v>2.4464709566999998</v>
      </c>
      <c r="U39" s="29">
        <v>139.49114682999999</v>
      </c>
      <c r="V39" s="29">
        <v>28.882908083</v>
      </c>
      <c r="W39" s="29">
        <v>18.339336011</v>
      </c>
      <c r="X39" s="29">
        <v>4.1894016398999998</v>
      </c>
      <c r="Y39" s="29">
        <v>3.3102303999999999E-2</v>
      </c>
      <c r="Z39" s="29">
        <v>2.2936687607000001</v>
      </c>
      <c r="AA39" s="29">
        <v>7.9547810107999997</v>
      </c>
      <c r="AB39" s="29">
        <v>5.983678533</v>
      </c>
      <c r="AC39" s="27"/>
      <c r="AD39" s="40" t="s">
        <v>129</v>
      </c>
      <c r="AE39" s="40">
        <v>115.280577299</v>
      </c>
      <c r="AF39" s="40">
        <v>18.339244654600002</v>
      </c>
      <c r="AG39" s="40">
        <v>38.376888989100003</v>
      </c>
      <c r="AH39" s="40">
        <v>4.1893318963899997</v>
      </c>
      <c r="AI39" s="40">
        <v>96.290138369600001</v>
      </c>
      <c r="AJ39" s="40">
        <v>96.290138369600001</v>
      </c>
      <c r="AK39" s="40">
        <v>228.95273191000001</v>
      </c>
      <c r="AL39" s="40">
        <v>49.4409623365</v>
      </c>
      <c r="AM39" s="40">
        <v>21.9456956989</v>
      </c>
      <c r="AN39" s="40">
        <v>3.3101575598399997E-2</v>
      </c>
      <c r="AO39" s="40">
        <v>556.149224817</v>
      </c>
      <c r="AP39" s="40">
        <v>25987.632707299999</v>
      </c>
      <c r="AQ39" s="40">
        <v>241.817518592</v>
      </c>
      <c r="AR39" s="40">
        <v>82.220903738399997</v>
      </c>
      <c r="AS39" s="40">
        <v>66.561510995299997</v>
      </c>
      <c r="AT39" s="40">
        <v>3.54825296434</v>
      </c>
      <c r="AU39" s="40">
        <v>224.41510252399999</v>
      </c>
      <c r="AV39" s="40">
        <v>224.41510252399999</v>
      </c>
      <c r="AW39" s="40">
        <v>2.2936449864099999</v>
      </c>
      <c r="AX39" s="40">
        <v>750217.66163300001</v>
      </c>
      <c r="AY39" s="40">
        <v>0</v>
      </c>
      <c r="AZ39" s="40">
        <v>95.447054342200005</v>
      </c>
      <c r="BA39" s="40">
        <v>24.426446345199999</v>
      </c>
      <c r="BB39" s="40">
        <v>54.299153258300002</v>
      </c>
      <c r="BC39" s="40">
        <v>139.48893343699999</v>
      </c>
      <c r="BD39" s="40">
        <v>7.9546001475899999</v>
      </c>
      <c r="BE39" s="40">
        <v>28.882360563100001</v>
      </c>
      <c r="BF39" s="40">
        <v>421.817449211</v>
      </c>
      <c r="BG39" s="40">
        <v>0</v>
      </c>
      <c r="BH39" s="40">
        <v>101.0701224</v>
      </c>
      <c r="BI39" s="40">
        <v>11.2300247062</v>
      </c>
      <c r="BJ39" s="40">
        <v>112.300147106</v>
      </c>
      <c r="BK39" s="40">
        <v>33.009458997899998</v>
      </c>
      <c r="BL39" s="40">
        <v>293.40836771800002</v>
      </c>
      <c r="BM39" s="40">
        <v>1.19575067473</v>
      </c>
      <c r="BN39" s="40">
        <v>0.58144853835400001</v>
      </c>
      <c r="BO39" s="40">
        <v>1.2366612966799999</v>
      </c>
      <c r="BP39" s="40">
        <v>0.38432549590800003</v>
      </c>
      <c r="BQ39" s="40">
        <v>2.4464230140300001</v>
      </c>
      <c r="BR39" s="40">
        <v>1.0772043732300001</v>
      </c>
      <c r="BS39" s="40">
        <v>1844.28790172</v>
      </c>
      <c r="BT39" s="40">
        <v>4.2672648367199999</v>
      </c>
      <c r="BU39" s="40">
        <v>39.641639738000002</v>
      </c>
      <c r="BV39" s="40">
        <v>212.049464753</v>
      </c>
      <c r="BW39" s="40">
        <v>0.90561901777499998</v>
      </c>
      <c r="BX39" s="40">
        <v>0</v>
      </c>
      <c r="BY39" s="40">
        <v>27.682273534299998</v>
      </c>
      <c r="BZ39" s="40">
        <v>2427.36130856</v>
      </c>
      <c r="CA39" s="40">
        <v>2057.0933663699998</v>
      </c>
      <c r="CB39" s="40">
        <v>370.26794218200001</v>
      </c>
      <c r="CC39" s="40">
        <v>0.2787966207</v>
      </c>
      <c r="CD39" s="40">
        <v>0.14281356896</v>
      </c>
      <c r="CE39" s="40">
        <v>26.778532526799999</v>
      </c>
      <c r="CF39" s="40">
        <v>6.6690688049300002</v>
      </c>
      <c r="CG39" s="40">
        <v>697.69035300999997</v>
      </c>
      <c r="CH39" s="40">
        <v>11.792695934599999</v>
      </c>
      <c r="CI39" s="40">
        <v>13.684659034499999</v>
      </c>
      <c r="CJ39" s="40">
        <v>996.82676833799997</v>
      </c>
      <c r="CK39" s="40">
        <v>29.096143659700001</v>
      </c>
      <c r="CL39" s="40">
        <v>1.731540028</v>
      </c>
      <c r="CM39" s="40">
        <v>15.045610056099999</v>
      </c>
      <c r="CN39" s="40">
        <v>0.82906219851200003</v>
      </c>
      <c r="CO39" s="40">
        <v>121.20513499499999</v>
      </c>
      <c r="CP39" s="40">
        <v>78.737216597499994</v>
      </c>
      <c r="CQ39" s="40">
        <v>5.98357269158</v>
      </c>
      <c r="CR39" s="40">
        <v>0</v>
      </c>
      <c r="CS39" s="40">
        <v>208.43925172799999</v>
      </c>
      <c r="CT39" s="40">
        <v>288.54079781899998</v>
      </c>
      <c r="CU39" s="40">
        <v>26.898877869900002</v>
      </c>
      <c r="CV39" s="40">
        <v>1626.6357935000001</v>
      </c>
      <c r="CW39" s="40">
        <v>6063.6328933499999</v>
      </c>
      <c r="CX39" s="40">
        <v>8.8578029122200004</v>
      </c>
      <c r="CY39" s="40">
        <v>221.555105623</v>
      </c>
      <c r="DA39" s="55">
        <f t="shared" si="0"/>
        <v>-2.1721733728171886E-5</v>
      </c>
      <c r="DB39" s="55">
        <f t="shared" si="1"/>
        <v>-2.1749217537532704E-5</v>
      </c>
      <c r="DC39" s="55">
        <f t="shared" si="2"/>
        <v>-2.1581197867937515E-5</v>
      </c>
      <c r="DD39" s="55">
        <f t="shared" si="3"/>
        <v>-1.9238302100663826E-6</v>
      </c>
      <c r="DE39" s="55">
        <f t="shared" si="3"/>
        <v>1.6292286558171753E-6</v>
      </c>
      <c r="DF39" s="55">
        <f t="shared" si="4"/>
        <v>-2.1695021013611368E-5</v>
      </c>
      <c r="DG39" s="55">
        <f t="shared" si="5"/>
        <v>-2.1695178157526171E-5</v>
      </c>
      <c r="DH39" s="55">
        <f t="shared" si="6"/>
        <v>-1.7858502637182741E-5</v>
      </c>
      <c r="DI39" s="55">
        <f t="shared" si="7"/>
        <v>-2.1836308847157107E-5</v>
      </c>
      <c r="DJ39" s="55">
        <f t="shared" si="8"/>
        <v>-1.6097819501534204E-5</v>
      </c>
      <c r="DK39" s="55">
        <f t="shared" si="8"/>
        <v>-3.2278322090134144E-5</v>
      </c>
      <c r="DL39" s="55">
        <f t="shared" si="9"/>
        <v>-2.0072916331221805E-5</v>
      </c>
      <c r="DM39" s="55">
        <f t="shared" si="10"/>
        <v>-1.8305636707191255E-5</v>
      </c>
      <c r="DN39" s="55">
        <f t="shared" si="11"/>
        <v>-2.5191919555840693E-5</v>
      </c>
      <c r="DO39" s="55">
        <f t="shared" si="12"/>
        <v>-1.964891915350569E-5</v>
      </c>
      <c r="DP39" s="55">
        <f t="shared" si="12"/>
        <v>-1.9595754347258125E-5</v>
      </c>
      <c r="DQ39" s="55">
        <f t="shared" si="12"/>
        <v>-2.0890101747147865E-5</v>
      </c>
      <c r="DR39" s="55">
        <f t="shared" si="12"/>
        <v>-2.1719638124891561E-5</v>
      </c>
      <c r="DS39" s="55">
        <f t="shared" si="12"/>
        <v>-1.9596664276127106E-5</v>
      </c>
      <c r="DT39" s="55">
        <f t="shared" si="13"/>
        <v>-1.5867623503753411E-5</v>
      </c>
      <c r="DU39" s="55">
        <f t="shared" si="14"/>
        <v>-1.8956536454922706E-5</v>
      </c>
      <c r="DV39" s="55">
        <f t="shared" si="15"/>
        <v>-4.9814453447982968E-6</v>
      </c>
      <c r="DW39" s="55">
        <f t="shared" si="16"/>
        <v>-1.6647606506826466E-5</v>
      </c>
      <c r="DX39" s="55">
        <f t="shared" si="17"/>
        <v>-2.2004558957639463E-5</v>
      </c>
      <c r="DY39" s="55">
        <f t="shared" si="18"/>
        <v>-1.0365180189735347E-5</v>
      </c>
      <c r="DZ39" s="55">
        <f t="shared" si="19"/>
        <v>-2.273641596848708E-5</v>
      </c>
      <c r="EA39" s="55">
        <f t="shared" si="20"/>
        <v>-1.768835331246548E-5</v>
      </c>
    </row>
    <row r="40" spans="1:131" x14ac:dyDescent="0.3">
      <c r="A40" s="29" t="s">
        <v>39</v>
      </c>
      <c r="B40" s="27">
        <v>77.790816000000007</v>
      </c>
      <c r="C40" s="27">
        <v>1.262621</v>
      </c>
      <c r="D40" s="27">
        <v>0.33605200000000002</v>
      </c>
      <c r="E40" s="27">
        <v>7.2658290000000001</v>
      </c>
      <c r="F40" s="27">
        <v>6.1575170000000004</v>
      </c>
      <c r="G40" s="27">
        <v>0.36271100000000001</v>
      </c>
      <c r="H40" s="27">
        <v>18.150746999999999</v>
      </c>
      <c r="I40" s="29">
        <v>0.2913924067</v>
      </c>
      <c r="J40" s="29">
        <v>0.11447113320000001</v>
      </c>
      <c r="K40" s="29">
        <v>0.15075500989999999</v>
      </c>
      <c r="L40" s="29">
        <v>6.3653281800000003E-2</v>
      </c>
      <c r="M40" s="29">
        <v>0.67451148240000003</v>
      </c>
      <c r="N40" s="29">
        <v>8.0909609899999999E-2</v>
      </c>
      <c r="O40" s="29">
        <v>2.6286929899999999E-2</v>
      </c>
      <c r="P40" s="29">
        <v>3.5773133E-3</v>
      </c>
      <c r="Q40" s="29">
        <v>1.7395126999999999E-3</v>
      </c>
      <c r="R40" s="29">
        <v>3.6997099000000001E-3</v>
      </c>
      <c r="S40" s="29">
        <v>1.1497846E-3</v>
      </c>
      <c r="T40" s="29">
        <v>7.3189346999999998E-3</v>
      </c>
      <c r="U40" s="29">
        <v>0.4207032423</v>
      </c>
      <c r="V40" s="29">
        <v>8.7237681600000005E-2</v>
      </c>
      <c r="W40" s="29">
        <v>5.7718744299999999E-2</v>
      </c>
      <c r="X40" s="29">
        <v>1.2650288799999999E-2</v>
      </c>
      <c r="Y40" s="29">
        <v>9.9029800000000005E-5</v>
      </c>
      <c r="Z40" s="29">
        <v>7.0215592999999998E-3</v>
      </c>
      <c r="AA40" s="29">
        <v>2.37977578E-2</v>
      </c>
      <c r="AB40" s="29">
        <v>1.81033029E-2</v>
      </c>
      <c r="AC40" s="27"/>
      <c r="AD40" s="40" t="s">
        <v>39</v>
      </c>
      <c r="AE40" s="40">
        <v>0.33670338412700002</v>
      </c>
      <c r="AF40" s="40">
        <v>5.7718622223100001E-2</v>
      </c>
      <c r="AG40" s="40">
        <v>0.114470209522</v>
      </c>
      <c r="AH40" s="40">
        <v>1.26502605885E-2</v>
      </c>
      <c r="AI40" s="40">
        <v>0.29139304239699998</v>
      </c>
      <c r="AJ40" s="40">
        <v>0.29139304239699998</v>
      </c>
      <c r="AK40" s="40">
        <v>0.68533346053999999</v>
      </c>
      <c r="AL40" s="40">
        <v>0.150754571995</v>
      </c>
      <c r="AM40" s="40">
        <v>6.3653188125399995E-2</v>
      </c>
      <c r="AN40" s="40">
        <v>9.9035621205899996E-5</v>
      </c>
      <c r="AO40" s="40">
        <v>1.66397072526</v>
      </c>
      <c r="AP40" s="40">
        <v>77.790789741899999</v>
      </c>
      <c r="AQ40" s="40">
        <v>0.71954601853800004</v>
      </c>
      <c r="AR40" s="40">
        <v>0.24872072097</v>
      </c>
      <c r="AS40" s="40">
        <v>0.19498824113800001</v>
      </c>
      <c r="AT40" s="40">
        <v>1.07515023375E-2</v>
      </c>
      <c r="AU40" s="40">
        <v>0.67451313483499997</v>
      </c>
      <c r="AV40" s="40">
        <v>0.67451313483499997</v>
      </c>
      <c r="AW40" s="40">
        <v>7.0215371191699998E-3</v>
      </c>
      <c r="AX40" s="40">
        <v>3980.4208953399998</v>
      </c>
      <c r="AY40" s="40">
        <v>0</v>
      </c>
      <c r="AZ40" s="40">
        <v>0.27966148420100001</v>
      </c>
      <c r="BA40" s="40">
        <v>7.1233702369700003E-2</v>
      </c>
      <c r="BB40" s="40">
        <v>0.162224480354</v>
      </c>
      <c r="BC40" s="40">
        <v>0.42070333810900001</v>
      </c>
      <c r="BD40" s="40">
        <v>2.37975699099E-2</v>
      </c>
      <c r="BE40" s="40">
        <v>8.7237247386100003E-2</v>
      </c>
      <c r="BF40" s="40">
        <v>1.2626198825999999</v>
      </c>
      <c r="BG40" s="40">
        <v>0</v>
      </c>
      <c r="BH40" s="40">
        <v>0.302445427559</v>
      </c>
      <c r="BI40" s="40">
        <v>3.3605320700800002E-2</v>
      </c>
      <c r="BJ40" s="40">
        <v>0.33605074825999998</v>
      </c>
      <c r="BK40" s="40">
        <v>9.8650233752099997E-2</v>
      </c>
      <c r="BL40" s="40">
        <v>0.8754021058</v>
      </c>
      <c r="BM40" s="40">
        <v>3.5773017416499998E-3</v>
      </c>
      <c r="BN40" s="40">
        <v>1.73951976984E-3</v>
      </c>
      <c r="BO40" s="40">
        <v>3.6997017446300001E-3</v>
      </c>
      <c r="BP40" s="40">
        <v>1.1497818191400001E-3</v>
      </c>
      <c r="BQ40" s="40">
        <v>7.3188737909000001E-3</v>
      </c>
      <c r="BR40" s="40">
        <v>3.2507606497000001E-3</v>
      </c>
      <c r="BS40" s="40">
        <v>5.5209882424299996</v>
      </c>
      <c r="BT40" s="40">
        <v>1.3332950941600001E-2</v>
      </c>
      <c r="BU40" s="40">
        <v>0.12563330776000001</v>
      </c>
      <c r="BV40" s="40">
        <v>0.63217769473700003</v>
      </c>
      <c r="BW40" s="40">
        <v>2.7089077861700002E-3</v>
      </c>
      <c r="BX40" s="40">
        <v>0</v>
      </c>
      <c r="BY40" s="40">
        <v>8.7863279264999997E-2</v>
      </c>
      <c r="BZ40" s="40">
        <v>7.26597856327</v>
      </c>
      <c r="CA40" s="40">
        <v>6.1576670788500003</v>
      </c>
      <c r="CB40" s="40">
        <v>1.1083114844299999</v>
      </c>
      <c r="CC40" s="40">
        <v>8.9052019158200005E-4</v>
      </c>
      <c r="CD40" s="40">
        <v>4.1073741629300001E-4</v>
      </c>
      <c r="CE40" s="40">
        <v>8.0372421722100004E-2</v>
      </c>
      <c r="CF40" s="40">
        <v>2.0744427321899999E-2</v>
      </c>
      <c r="CG40" s="40">
        <v>2.0834427586399999</v>
      </c>
      <c r="CH40" s="40">
        <v>3.6259239405399997E-2</v>
      </c>
      <c r="CI40" s="40">
        <v>3.9291994245899999E-2</v>
      </c>
      <c r="CJ40" s="40">
        <v>2.97673232031</v>
      </c>
      <c r="CK40" s="40">
        <v>8.8379560809800001E-2</v>
      </c>
      <c r="CL40" s="40">
        <v>5.4894544111700003E-3</v>
      </c>
      <c r="CM40" s="40">
        <v>4.6694864002399999E-2</v>
      </c>
      <c r="CN40" s="40">
        <v>2.3714400370399998E-3</v>
      </c>
      <c r="CO40" s="40">
        <v>0.36270603945199997</v>
      </c>
      <c r="CP40" s="40">
        <v>0.23444195775599999</v>
      </c>
      <c r="CQ40" s="40">
        <v>1.8103227322199999E-2</v>
      </c>
      <c r="CR40" s="40">
        <v>0</v>
      </c>
      <c r="CS40" s="40">
        <v>0.64224765403999995</v>
      </c>
      <c r="CT40" s="40">
        <v>0.86256331614299997</v>
      </c>
      <c r="CU40" s="40">
        <v>8.0909481608500006E-2</v>
      </c>
      <c r="CV40" s="40">
        <v>4.8796508423800002</v>
      </c>
      <c r="CW40" s="40">
        <v>18.150742538700001</v>
      </c>
      <c r="CX40" s="40">
        <v>2.62869264374E-2</v>
      </c>
      <c r="CY40" s="40">
        <v>0.66106926845400005</v>
      </c>
      <c r="DA40" s="55">
        <f t="shared" si="0"/>
        <v>-3.3754755840619988E-7</v>
      </c>
      <c r="DB40" s="55">
        <f t="shared" si="1"/>
        <v>-8.8498448868150847E-7</v>
      </c>
      <c r="DC40" s="55">
        <f t="shared" si="2"/>
        <v>-3.7248402034242764E-6</v>
      </c>
      <c r="DD40" s="55">
        <f t="shared" si="3"/>
        <v>2.0584474256128314E-5</v>
      </c>
      <c r="DE40" s="55">
        <f t="shared" si="3"/>
        <v>2.4373274162289319E-5</v>
      </c>
      <c r="DF40" s="55">
        <f t="shared" si="4"/>
        <v>-1.3676309789426122E-5</v>
      </c>
      <c r="DG40" s="55">
        <f t="shared" si="5"/>
        <v>-2.457915367268927E-7</v>
      </c>
      <c r="DH40" s="55">
        <f t="shared" si="6"/>
        <v>2.1815839581530746E-6</v>
      </c>
      <c r="DI40" s="55">
        <f t="shared" si="7"/>
        <v>-8.0690910815868326E-6</v>
      </c>
      <c r="DJ40" s="55">
        <f t="shared" si="8"/>
        <v>-2.9047459203784675E-6</v>
      </c>
      <c r="DK40" s="55">
        <f t="shared" si="8"/>
        <v>-1.4716381835856995E-6</v>
      </c>
      <c r="DL40" s="55">
        <f t="shared" si="9"/>
        <v>2.4498248629719818E-6</v>
      </c>
      <c r="DM40" s="55">
        <f t="shared" si="10"/>
        <v>-1.5856151098910134E-6</v>
      </c>
      <c r="DN40" s="55">
        <f t="shared" si="11"/>
        <v>-1.3172325606551466E-7</v>
      </c>
      <c r="DO40" s="55">
        <f t="shared" si="12"/>
        <v>-3.231014180445778E-6</v>
      </c>
      <c r="DP40" s="55">
        <f t="shared" si="12"/>
        <v>4.0642646645260879E-6</v>
      </c>
      <c r="DQ40" s="55">
        <f t="shared" si="12"/>
        <v>-2.2043268851911459E-6</v>
      </c>
      <c r="DR40" s="55">
        <f t="shared" si="12"/>
        <v>-2.4185921432203628E-6</v>
      </c>
      <c r="DS40" s="55">
        <f t="shared" si="12"/>
        <v>-8.3221264427709833E-6</v>
      </c>
      <c r="DT40" s="55">
        <f t="shared" si="13"/>
        <v>2.2773534971489815E-7</v>
      </c>
      <c r="DU40" s="55">
        <f t="shared" si="14"/>
        <v>-4.9773663403088708E-6</v>
      </c>
      <c r="DV40" s="55">
        <f t="shared" si="15"/>
        <v>-2.1150304199963534E-6</v>
      </c>
      <c r="DW40" s="55">
        <f t="shared" si="16"/>
        <v>-2.2301071892481406E-6</v>
      </c>
      <c r="DX40" s="55">
        <f t="shared" si="17"/>
        <v>5.8782365510087753E-5</v>
      </c>
      <c r="DY40" s="55">
        <f t="shared" si="18"/>
        <v>-3.1589607168845124E-6</v>
      </c>
      <c r="DZ40" s="55">
        <f t="shared" si="19"/>
        <v>-7.8952858323218173E-6</v>
      </c>
      <c r="EA40" s="55">
        <f t="shared" si="20"/>
        <v>-4.1748072392345306E-6</v>
      </c>
    </row>
    <row r="41" spans="1:131" x14ac:dyDescent="0.3">
      <c r="A41" s="29" t="s">
        <v>40</v>
      </c>
      <c r="B41" s="27">
        <v>114440.64909000001</v>
      </c>
      <c r="C41" s="27">
        <v>1857.5393595999999</v>
      </c>
      <c r="D41" s="27">
        <v>494.53125954000001</v>
      </c>
      <c r="E41" s="27">
        <v>10689.056379</v>
      </c>
      <c r="F41" s="27">
        <v>9058.5222164999996</v>
      </c>
      <c r="G41" s="27">
        <v>533.74542073999999</v>
      </c>
      <c r="H41" s="27">
        <v>26702.164342</v>
      </c>
      <c r="I41" s="29">
        <v>360.44617305999998</v>
      </c>
      <c r="J41" s="29">
        <v>175.46598908999999</v>
      </c>
      <c r="K41" s="29">
        <v>163.34597425000001</v>
      </c>
      <c r="L41" s="29">
        <v>134.86475163</v>
      </c>
      <c r="M41" s="29">
        <v>928.18366476000006</v>
      </c>
      <c r="N41" s="8">
        <v>110.08195868</v>
      </c>
      <c r="O41" s="8">
        <v>43.065802531999999</v>
      </c>
      <c r="P41" s="29">
        <v>5.2643316884000004</v>
      </c>
      <c r="Q41" s="29">
        <v>2.5598461237999999</v>
      </c>
      <c r="R41" s="29">
        <v>5.4444488140000002</v>
      </c>
      <c r="S41" s="29">
        <v>1.6920091447000001</v>
      </c>
      <c r="T41" s="29">
        <v>10.770456911</v>
      </c>
      <c r="U41" s="29">
        <v>549.20465622999996</v>
      </c>
      <c r="V41" s="29">
        <v>111.28706854000001</v>
      </c>
      <c r="W41" s="29">
        <v>26.215788979999999</v>
      </c>
      <c r="X41" s="29">
        <v>16.205765575000001</v>
      </c>
      <c r="Y41" s="29">
        <v>0.145731111</v>
      </c>
      <c r="Z41" s="29">
        <v>7.0461400256999998</v>
      </c>
      <c r="AA41" s="29">
        <v>35.020495881000002</v>
      </c>
      <c r="AB41" s="29">
        <v>22.477446350000001</v>
      </c>
      <c r="AC41" s="27"/>
      <c r="AD41" s="40" t="s">
        <v>40</v>
      </c>
      <c r="AE41" s="40">
        <v>666.05321473799995</v>
      </c>
      <c r="AF41" s="40">
        <v>26.216770303499999</v>
      </c>
      <c r="AG41" s="40">
        <v>175.480681508</v>
      </c>
      <c r="AH41" s="40">
        <v>16.207048619399998</v>
      </c>
      <c r="AI41" s="40">
        <v>360.47472035099997</v>
      </c>
      <c r="AJ41" s="40">
        <v>360.47472035099997</v>
      </c>
      <c r="AK41" s="40">
        <v>1008.5198249699999</v>
      </c>
      <c r="AL41" s="40">
        <v>163.35834272700001</v>
      </c>
      <c r="AM41" s="40">
        <v>134.876832484</v>
      </c>
      <c r="AN41" s="40">
        <v>0.14574310243499999</v>
      </c>
      <c r="AO41" s="40">
        <v>2464.2936080899999</v>
      </c>
      <c r="AP41" s="40">
        <v>114450.145967</v>
      </c>
      <c r="AQ41" s="40">
        <v>1146.36640893</v>
      </c>
      <c r="AR41" s="40">
        <v>312.84117084399998</v>
      </c>
      <c r="AS41" s="40">
        <v>373.58065348700001</v>
      </c>
      <c r="AT41" s="40">
        <v>13.1634969626</v>
      </c>
      <c r="AU41" s="40">
        <v>928.25948962099994</v>
      </c>
      <c r="AV41" s="40">
        <v>928.25948962099994</v>
      </c>
      <c r="AW41" s="40">
        <v>7.0466591050199998</v>
      </c>
      <c r="AX41" s="40">
        <v>9409429.7318600006</v>
      </c>
      <c r="AY41" s="40">
        <v>0</v>
      </c>
      <c r="AZ41" s="40">
        <v>534.73521680800002</v>
      </c>
      <c r="BA41" s="40">
        <v>143.1968383</v>
      </c>
      <c r="BB41" s="40">
        <v>245.05752482700001</v>
      </c>
      <c r="BC41" s="40">
        <v>549.25046143700001</v>
      </c>
      <c r="BD41" s="40">
        <v>35.023436646999997</v>
      </c>
      <c r="BE41" s="40">
        <v>111.29604270599999</v>
      </c>
      <c r="BF41" s="40">
        <v>1857.6935139300001</v>
      </c>
      <c r="BG41" s="40">
        <v>0</v>
      </c>
      <c r="BH41" s="40">
        <v>445.11507082100002</v>
      </c>
      <c r="BI41" s="40">
        <v>49.4572364753</v>
      </c>
      <c r="BJ41" s="40">
        <v>494.57230729600002</v>
      </c>
      <c r="BK41" s="40">
        <v>148.392854516</v>
      </c>
      <c r="BL41" s="40">
        <v>1346.6970755699999</v>
      </c>
      <c r="BM41" s="40">
        <v>5.2647682205799997</v>
      </c>
      <c r="BN41" s="40">
        <v>2.5600586721099998</v>
      </c>
      <c r="BO41" s="40">
        <v>5.4449024678100004</v>
      </c>
      <c r="BP41" s="40">
        <v>1.6921512269800001</v>
      </c>
      <c r="BQ41" s="40">
        <v>10.7713412369</v>
      </c>
      <c r="BR41" s="40">
        <v>4.2469014629600004</v>
      </c>
      <c r="BS41" s="40">
        <v>8115.8557037</v>
      </c>
      <c r="BT41" s="40">
        <v>8.2168888167999992</v>
      </c>
      <c r="BU41" s="40">
        <v>42.767207444999997</v>
      </c>
      <c r="BV41" s="40">
        <v>982.40409055800001</v>
      </c>
      <c r="BW41" s="40">
        <v>4.0254385691000003</v>
      </c>
      <c r="BX41" s="40">
        <v>0</v>
      </c>
      <c r="BY41" s="40">
        <v>27.3742542771</v>
      </c>
      <c r="BZ41" s="40">
        <v>10690.0118083</v>
      </c>
      <c r="CA41" s="40">
        <v>9059.34229108</v>
      </c>
      <c r="CB41" s="40">
        <v>1630.66951726</v>
      </c>
      <c r="CC41" s="40">
        <v>0.169529094297</v>
      </c>
      <c r="CD41" s="40">
        <v>0.945769546184</v>
      </c>
      <c r="CE41" s="40">
        <v>113.888806954</v>
      </c>
      <c r="CF41" s="40">
        <v>14.596676736999999</v>
      </c>
      <c r="CG41" s="40">
        <v>3167.3517041599998</v>
      </c>
      <c r="CH41" s="40">
        <v>33.797606267799999</v>
      </c>
      <c r="CI41" s="40">
        <v>91.871578270100002</v>
      </c>
      <c r="CJ41" s="40">
        <v>4525.19962115</v>
      </c>
      <c r="CK41" s="40">
        <v>103.87525296299999</v>
      </c>
      <c r="CL41" s="40">
        <v>1.8337473982700001</v>
      </c>
      <c r="CM41" s="40">
        <v>34.916687166599999</v>
      </c>
      <c r="CN41" s="40">
        <v>5.7357832027200004</v>
      </c>
      <c r="CO41" s="40">
        <v>533.78972052799998</v>
      </c>
      <c r="CP41" s="40">
        <v>370.37336377299999</v>
      </c>
      <c r="CQ41" s="40">
        <v>22.479219115999999</v>
      </c>
      <c r="CR41" s="40">
        <v>0</v>
      </c>
      <c r="CS41" s="40">
        <v>571.76030215499998</v>
      </c>
      <c r="CT41" s="40">
        <v>1292.50504426</v>
      </c>
      <c r="CU41" s="40">
        <v>110.090953353</v>
      </c>
      <c r="CV41" s="40">
        <v>6964.8487236499996</v>
      </c>
      <c r="CW41" s="40">
        <v>26704.380925900001</v>
      </c>
      <c r="CX41" s="40">
        <v>43.069507187100001</v>
      </c>
      <c r="CY41" s="40">
        <v>1015.91149276</v>
      </c>
      <c r="DA41" s="55">
        <f t="shared" si="0"/>
        <v>8.2985172449774383E-5</v>
      </c>
      <c r="DB41" s="55">
        <f t="shared" si="1"/>
        <v>8.2988459546507685E-5</v>
      </c>
      <c r="DC41" s="55">
        <f t="shared" si="2"/>
        <v>8.3003359662629423E-5</v>
      </c>
      <c r="DD41" s="55">
        <f t="shared" si="3"/>
        <v>8.938387694138902E-5</v>
      </c>
      <c r="DE41" s="55">
        <f t="shared" si="3"/>
        <v>9.0530724592878959E-5</v>
      </c>
      <c r="DF41" s="55">
        <f t="shared" si="4"/>
        <v>8.2997972963535401E-5</v>
      </c>
      <c r="DG41" s="55">
        <f t="shared" si="5"/>
        <v>8.3011394567531868E-5</v>
      </c>
      <c r="DH41" s="55">
        <f t="shared" si="6"/>
        <v>7.919987264018842E-5</v>
      </c>
      <c r="DI41" s="55">
        <f t="shared" si="7"/>
        <v>8.3733708601920758E-5</v>
      </c>
      <c r="DJ41" s="55">
        <f t="shared" si="8"/>
        <v>7.5719509199936324E-5</v>
      </c>
      <c r="DK41" s="55">
        <f t="shared" si="8"/>
        <v>8.9577549759983481E-5</v>
      </c>
      <c r="DL41" s="55">
        <f t="shared" si="9"/>
        <v>8.1691656380844914E-5</v>
      </c>
      <c r="DM41" s="55">
        <f t="shared" si="10"/>
        <v>8.1708874986050273E-5</v>
      </c>
      <c r="DN41" s="55">
        <f t="shared" si="11"/>
        <v>8.6023129308898631E-5</v>
      </c>
      <c r="DO41" s="55">
        <f t="shared" si="12"/>
        <v>8.2922620730981877E-5</v>
      </c>
      <c r="DP41" s="55">
        <f t="shared" si="12"/>
        <v>8.303167445253657E-5</v>
      </c>
      <c r="DQ41" s="55">
        <f t="shared" si="12"/>
        <v>8.3324102310162028E-5</v>
      </c>
      <c r="DR41" s="55">
        <f t="shared" si="12"/>
        <v>8.3972524879706107E-5</v>
      </c>
      <c r="DS41" s="55">
        <f t="shared" si="12"/>
        <v>8.2106628094520814E-5</v>
      </c>
      <c r="DT41" s="55">
        <f t="shared" si="13"/>
        <v>8.3402801634068803E-5</v>
      </c>
      <c r="DU41" s="55">
        <f t="shared" si="14"/>
        <v>8.0639791466532854E-5</v>
      </c>
      <c r="DV41" s="55">
        <f t="shared" si="15"/>
        <v>3.7432537344125958E-5</v>
      </c>
      <c r="DW41" s="55">
        <f t="shared" si="16"/>
        <v>7.9172094280857786E-5</v>
      </c>
      <c r="DX41" s="55">
        <f t="shared" si="17"/>
        <v>8.2284660548544221E-5</v>
      </c>
      <c r="DY41" s="55">
        <f t="shared" si="18"/>
        <v>7.3668606940364043E-5</v>
      </c>
      <c r="DZ41" s="55">
        <f t="shared" si="19"/>
        <v>8.3972711579740689E-5</v>
      </c>
      <c r="EA41" s="55">
        <f t="shared" si="20"/>
        <v>7.8868656714575005E-5</v>
      </c>
    </row>
    <row r="42" spans="1:131" x14ac:dyDescent="0.3">
      <c r="A42" s="29" t="s">
        <v>41</v>
      </c>
      <c r="B42" s="27">
        <v>130767.0059</v>
      </c>
      <c r="C42" s="27">
        <v>2122.5419668</v>
      </c>
      <c r="D42" s="27">
        <v>565.08774767</v>
      </c>
      <c r="E42" s="27">
        <v>12213.981662</v>
      </c>
      <c r="F42" s="27">
        <v>10350.832437999999</v>
      </c>
      <c r="G42" s="27">
        <v>609.89608252999994</v>
      </c>
      <c r="H42" s="27">
        <v>30511.555124999999</v>
      </c>
      <c r="I42" s="29">
        <v>698.76085632000002</v>
      </c>
      <c r="J42" s="29">
        <v>213.56230359</v>
      </c>
      <c r="K42" s="29">
        <v>187.33535191999999</v>
      </c>
      <c r="L42" s="29">
        <v>113.02566496</v>
      </c>
      <c r="M42" s="29">
        <v>1395.6484189</v>
      </c>
      <c r="N42" s="8">
        <v>142.99932176999999</v>
      </c>
      <c r="O42" s="8">
        <v>89.920968943000005</v>
      </c>
      <c r="P42" s="29">
        <v>6.0156040374000002</v>
      </c>
      <c r="Q42" s="29">
        <v>2.9251616059000001</v>
      </c>
      <c r="R42" s="29">
        <v>6.2214258129999997</v>
      </c>
      <c r="S42" s="29">
        <v>1.9334756837</v>
      </c>
      <c r="T42" s="29">
        <v>12.307508361</v>
      </c>
      <c r="U42" s="29">
        <v>1570.4947331000001</v>
      </c>
      <c r="V42" s="29">
        <v>202.94663144</v>
      </c>
      <c r="W42" s="29">
        <v>134.25700064</v>
      </c>
      <c r="X42" s="29">
        <v>29.349206464000002</v>
      </c>
      <c r="Y42" s="29">
        <v>0.16652839089999999</v>
      </c>
      <c r="Z42" s="29">
        <v>19.98243708</v>
      </c>
      <c r="AA42" s="29">
        <v>40.018269058999998</v>
      </c>
      <c r="AB42" s="29">
        <v>43.087130682999998</v>
      </c>
      <c r="AC42" s="27"/>
      <c r="AD42" s="40" t="s">
        <v>41</v>
      </c>
      <c r="AE42" s="40">
        <v>402.10886634100001</v>
      </c>
      <c r="AF42" s="40">
        <v>134.24747462600001</v>
      </c>
      <c r="AG42" s="40">
        <v>213.54713904900001</v>
      </c>
      <c r="AH42" s="40">
        <v>29.347137295</v>
      </c>
      <c r="AI42" s="40">
        <v>698.71128953699997</v>
      </c>
      <c r="AJ42" s="40">
        <v>698.71128953699997</v>
      </c>
      <c r="AK42" s="40">
        <v>1217.3481022599999</v>
      </c>
      <c r="AL42" s="40">
        <v>187.32196493699999</v>
      </c>
      <c r="AM42" s="40">
        <v>113.01768643</v>
      </c>
      <c r="AN42" s="40">
        <v>0.16651636787099999</v>
      </c>
      <c r="AO42" s="40">
        <v>3442.36491669</v>
      </c>
      <c r="AP42" s="40">
        <v>130757.73457099999</v>
      </c>
      <c r="AQ42" s="40">
        <v>960.64980045200002</v>
      </c>
      <c r="AR42" s="40">
        <v>474.74087031400001</v>
      </c>
      <c r="AS42" s="40">
        <v>214.63369034199999</v>
      </c>
      <c r="AT42" s="40">
        <v>166.58905388400001</v>
      </c>
      <c r="AU42" s="40">
        <v>1395.54961839</v>
      </c>
      <c r="AV42" s="40">
        <v>1395.54961839</v>
      </c>
      <c r="AW42" s="40">
        <v>19.9810420769</v>
      </c>
      <c r="AX42" s="40">
        <v>4377691.75856</v>
      </c>
      <c r="AY42" s="40">
        <v>0</v>
      </c>
      <c r="AZ42" s="40">
        <v>380.84582890799999</v>
      </c>
      <c r="BA42" s="40">
        <v>66.954112900599995</v>
      </c>
      <c r="BB42" s="40">
        <v>330.92916665500002</v>
      </c>
      <c r="BC42" s="40">
        <v>1570.3883217699999</v>
      </c>
      <c r="BD42" s="40">
        <v>40.015430461900003</v>
      </c>
      <c r="BE42" s="40">
        <v>202.93227362600001</v>
      </c>
      <c r="BF42" s="40">
        <v>2122.3913568200001</v>
      </c>
      <c r="BG42" s="40">
        <v>0</v>
      </c>
      <c r="BH42" s="40">
        <v>508.54282349099998</v>
      </c>
      <c r="BI42" s="40">
        <v>56.504831740699998</v>
      </c>
      <c r="BJ42" s="40">
        <v>565.04765523200001</v>
      </c>
      <c r="BK42" s="40">
        <v>159.68404404500001</v>
      </c>
      <c r="BL42" s="40">
        <v>1624.7804976899999</v>
      </c>
      <c r="BM42" s="40">
        <v>6.0151885932900004</v>
      </c>
      <c r="BN42" s="40">
        <v>2.9249545644000001</v>
      </c>
      <c r="BO42" s="40">
        <v>6.2209864659200003</v>
      </c>
      <c r="BP42" s="40">
        <v>1.9333365306200001</v>
      </c>
      <c r="BQ42" s="40">
        <v>12.306666312000001</v>
      </c>
      <c r="BR42" s="40">
        <v>4.9565251967500004</v>
      </c>
      <c r="BS42" s="40">
        <v>9783.4252115500003</v>
      </c>
      <c r="BT42" s="40">
        <v>11.610810880000001</v>
      </c>
      <c r="BU42" s="40">
        <v>76.568558884400005</v>
      </c>
      <c r="BV42" s="40">
        <v>1112.18171476</v>
      </c>
      <c r="BW42" s="40">
        <v>4.5912156142700002</v>
      </c>
      <c r="BX42" s="40">
        <v>0</v>
      </c>
      <c r="BY42" s="40">
        <v>51.146825828300003</v>
      </c>
      <c r="BZ42" s="40">
        <v>12213.2239097</v>
      </c>
      <c r="CA42" s="40">
        <v>10350.2067214</v>
      </c>
      <c r="CB42" s="40">
        <v>1863.0171883200001</v>
      </c>
      <c r="CC42" s="40">
        <v>0.41613904387299999</v>
      </c>
      <c r="CD42" s="40">
        <v>1.0139336756499999</v>
      </c>
      <c r="CE42" s="40">
        <v>130.966572501</v>
      </c>
      <c r="CF42" s="40">
        <v>19.782011075900002</v>
      </c>
      <c r="CG42" s="40">
        <v>3598.7490620600001</v>
      </c>
      <c r="CH42" s="40">
        <v>42.425846941700001</v>
      </c>
      <c r="CI42" s="40">
        <v>98.318871714899998</v>
      </c>
      <c r="CJ42" s="40">
        <v>5141.5707841699996</v>
      </c>
      <c r="CK42" s="40">
        <v>181.26126774700001</v>
      </c>
      <c r="CL42" s="40">
        <v>3.3125085742899998</v>
      </c>
      <c r="CM42" s="40">
        <v>46.480463268800001</v>
      </c>
      <c r="CN42" s="40">
        <v>6.1148771811699998</v>
      </c>
      <c r="CO42" s="40">
        <v>609.852666054</v>
      </c>
      <c r="CP42" s="40">
        <v>376.93493941700001</v>
      </c>
      <c r="CQ42" s="40">
        <v>43.084092227399999</v>
      </c>
      <c r="CR42" s="40">
        <v>0</v>
      </c>
      <c r="CS42" s="40">
        <v>451.516111233</v>
      </c>
      <c r="CT42" s="40">
        <v>1418.49308999</v>
      </c>
      <c r="CU42" s="40">
        <v>142.98920305999999</v>
      </c>
      <c r="CV42" s="40">
        <v>8441.3060202399993</v>
      </c>
      <c r="CW42" s="40">
        <v>30509.392735000001</v>
      </c>
      <c r="CX42" s="40">
        <v>89.914512067000004</v>
      </c>
      <c r="CY42" s="40">
        <v>1151.42532768</v>
      </c>
      <c r="DA42" s="55">
        <f t="shared" si="0"/>
        <v>-7.0899604500389917E-5</v>
      </c>
      <c r="DB42" s="55">
        <f t="shared" si="1"/>
        <v>-7.0957362613170276E-5</v>
      </c>
      <c r="DC42" s="55">
        <f t="shared" si="2"/>
        <v>-7.0949048471319963E-5</v>
      </c>
      <c r="DD42" s="55">
        <f t="shared" si="3"/>
        <v>-6.2039744365877266E-5</v>
      </c>
      <c r="DE42" s="55">
        <f t="shared" si="3"/>
        <v>-6.045084815617781E-5</v>
      </c>
      <c r="DF42" s="55">
        <f t="shared" si="4"/>
        <v>-7.1186677933469066E-5</v>
      </c>
      <c r="DG42" s="55">
        <f t="shared" si="5"/>
        <v>-7.0871182774486185E-5</v>
      </c>
      <c r="DH42" s="55">
        <f t="shared" si="6"/>
        <v>-7.0935259970181285E-5</v>
      </c>
      <c r="DI42" s="55">
        <f t="shared" si="7"/>
        <v>-7.1007573645127933E-5</v>
      </c>
      <c r="DJ42" s="55">
        <f t="shared" si="8"/>
        <v>-7.1459993337085351E-5</v>
      </c>
      <c r="DK42" s="55">
        <f t="shared" si="8"/>
        <v>-7.0590427429258749E-5</v>
      </c>
      <c r="DL42" s="55">
        <f t="shared" si="9"/>
        <v>-7.0791833145139393E-5</v>
      </c>
      <c r="DM42" s="55">
        <f t="shared" si="10"/>
        <v>-7.0760545398077795E-5</v>
      </c>
      <c r="DN42" s="55">
        <f t="shared" si="11"/>
        <v>-7.1806121262932472E-5</v>
      </c>
      <c r="DO42" s="55">
        <f t="shared" si="12"/>
        <v>-6.9061079721476716E-5</v>
      </c>
      <c r="DP42" s="55">
        <f t="shared" si="12"/>
        <v>-7.0779508244040313E-5</v>
      </c>
      <c r="DQ42" s="55">
        <f t="shared" si="12"/>
        <v>-7.0618390897058802E-5</v>
      </c>
      <c r="DR42" s="55">
        <f t="shared" si="12"/>
        <v>-7.1970431887515636E-5</v>
      </c>
      <c r="DS42" s="55">
        <f t="shared" si="12"/>
        <v>-6.8417503795281702E-5</v>
      </c>
      <c r="DT42" s="55">
        <f t="shared" si="13"/>
        <v>-6.7756565977195469E-5</v>
      </c>
      <c r="DU42" s="55">
        <f t="shared" si="14"/>
        <v>-7.0746747054227144E-5</v>
      </c>
      <c r="DV42" s="55">
        <f t="shared" si="15"/>
        <v>-7.095357377699259E-5</v>
      </c>
      <c r="DW42" s="55">
        <f t="shared" si="16"/>
        <v>-7.0501701725399367E-5</v>
      </c>
      <c r="DX42" s="55">
        <f t="shared" si="17"/>
        <v>-7.219807346374079E-5</v>
      </c>
      <c r="DY42" s="55">
        <f t="shared" si="18"/>
        <v>-6.9811459654086182E-5</v>
      </c>
      <c r="DZ42" s="55">
        <f t="shared" si="19"/>
        <v>-7.0932530735146997E-5</v>
      </c>
      <c r="EA42" s="55">
        <f t="shared" si="20"/>
        <v>-7.0518866116966428E-5</v>
      </c>
    </row>
    <row r="43" spans="1:131" x14ac:dyDescent="0.3">
      <c r="A43" s="29" t="s">
        <v>42</v>
      </c>
      <c r="B43" s="27">
        <v>88231.202548999994</v>
      </c>
      <c r="C43" s="27">
        <v>1432.1232553</v>
      </c>
      <c r="D43" s="27">
        <v>381.27624054</v>
      </c>
      <c r="E43" s="27">
        <v>8241.0254894000009</v>
      </c>
      <c r="F43" s="27">
        <v>6983.9202066999997</v>
      </c>
      <c r="G43" s="27">
        <v>411.50938364000001</v>
      </c>
      <c r="H43" s="27">
        <v>20586.776163999999</v>
      </c>
      <c r="I43" s="29">
        <v>316.9981161</v>
      </c>
      <c r="J43" s="29">
        <v>131.28682645999999</v>
      </c>
      <c r="K43" s="29">
        <v>159.38695074</v>
      </c>
      <c r="L43" s="29">
        <v>80.444234252000001</v>
      </c>
      <c r="M43" s="29">
        <v>752.50209213999995</v>
      </c>
      <c r="N43" s="8">
        <v>90.014159903999996</v>
      </c>
      <c r="O43" s="8">
        <v>30.701501323999999</v>
      </c>
      <c r="P43" s="29">
        <v>4.0591020927999999</v>
      </c>
      <c r="Q43" s="29">
        <v>1.9737883775</v>
      </c>
      <c r="R43" s="29">
        <v>4.1979827307999997</v>
      </c>
      <c r="S43" s="29">
        <v>1.3046362356000001</v>
      </c>
      <c r="T43" s="29">
        <v>8.3046409487999995</v>
      </c>
      <c r="U43" s="29">
        <v>463.41838905999998</v>
      </c>
      <c r="V43" s="29">
        <v>95.577074761999995</v>
      </c>
      <c r="W43" s="29">
        <v>53.776935696000002</v>
      </c>
      <c r="X43" s="29">
        <v>13.873164241</v>
      </c>
      <c r="Y43" s="29">
        <v>0.11236705650000001</v>
      </c>
      <c r="Z43" s="29">
        <v>7.3115079452999998</v>
      </c>
      <c r="AA43" s="29">
        <v>27.002814079</v>
      </c>
      <c r="AB43" s="29">
        <v>19.710872516999999</v>
      </c>
      <c r="AC43" s="27"/>
      <c r="AD43" s="40" t="s">
        <v>42</v>
      </c>
      <c r="AE43" s="40">
        <v>415.696652744</v>
      </c>
      <c r="AF43" s="40">
        <v>53.7448903071</v>
      </c>
      <c r="AG43" s="40">
        <v>131.20397348399999</v>
      </c>
      <c r="AH43" s="40">
        <v>13.8645208265</v>
      </c>
      <c r="AI43" s="40">
        <v>316.80090590399999</v>
      </c>
      <c r="AJ43" s="40">
        <v>316.80090590399999</v>
      </c>
      <c r="AK43" s="40">
        <v>776.86605951000001</v>
      </c>
      <c r="AL43" s="40">
        <v>159.28844470000001</v>
      </c>
      <c r="AM43" s="40">
        <v>80.392431650800006</v>
      </c>
      <c r="AN43" s="40">
        <v>0.112296402987</v>
      </c>
      <c r="AO43" s="40">
        <v>1889.3328547900001</v>
      </c>
      <c r="AP43" s="40">
        <v>88175.722708500005</v>
      </c>
      <c r="AQ43" s="40">
        <v>833.10345996199999</v>
      </c>
      <c r="AR43" s="40">
        <v>271.33714613900003</v>
      </c>
      <c r="AS43" s="40">
        <v>238.314107412</v>
      </c>
      <c r="AT43" s="40">
        <v>11.6573172864</v>
      </c>
      <c r="AU43" s="40">
        <v>752.03087769299998</v>
      </c>
      <c r="AV43" s="40">
        <v>752.03087769299998</v>
      </c>
      <c r="AW43" s="40">
        <v>7.3070011370800003</v>
      </c>
      <c r="AX43" s="40">
        <v>6504001.8923699996</v>
      </c>
      <c r="AY43" s="40">
        <v>0</v>
      </c>
      <c r="AZ43" s="40">
        <v>341.584586269</v>
      </c>
      <c r="BA43" s="40">
        <v>88.401534078400005</v>
      </c>
      <c r="BB43" s="40">
        <v>185.15466721999999</v>
      </c>
      <c r="BC43" s="40">
        <v>463.13056937300001</v>
      </c>
      <c r="BD43" s="40">
        <v>26.985811877900002</v>
      </c>
      <c r="BE43" s="40">
        <v>95.517536975900001</v>
      </c>
      <c r="BF43" s="40">
        <v>1431.2227061900001</v>
      </c>
      <c r="BG43" s="40">
        <v>0</v>
      </c>
      <c r="BH43" s="40">
        <v>342.93276403099998</v>
      </c>
      <c r="BI43" s="40">
        <v>38.103623467699997</v>
      </c>
      <c r="BJ43" s="40">
        <v>381.036387499</v>
      </c>
      <c r="BK43" s="40">
        <v>112.46865378299999</v>
      </c>
      <c r="BL43" s="40">
        <v>1003.98356183</v>
      </c>
      <c r="BM43" s="40">
        <v>4.0565521425000002</v>
      </c>
      <c r="BN43" s="40">
        <v>1.97254712786</v>
      </c>
      <c r="BO43" s="40">
        <v>4.1953445231800002</v>
      </c>
      <c r="BP43" s="40">
        <v>1.30381677717</v>
      </c>
      <c r="BQ43" s="40">
        <v>8.2994123953599992</v>
      </c>
      <c r="BR43" s="40">
        <v>3.57786679145</v>
      </c>
      <c r="BS43" s="40">
        <v>6256.6488935799998</v>
      </c>
      <c r="BT43" s="40">
        <v>12.839053056499999</v>
      </c>
      <c r="BU43" s="40">
        <v>114.067108627</v>
      </c>
      <c r="BV43" s="40">
        <v>727.00571298399996</v>
      </c>
      <c r="BW43" s="40">
        <v>3.0785009843600002</v>
      </c>
      <c r="BX43" s="40">
        <v>0</v>
      </c>
      <c r="BY43" s="40">
        <v>79.268405514199998</v>
      </c>
      <c r="BZ43" s="40">
        <v>8235.9843457499992</v>
      </c>
      <c r="CA43" s="40">
        <v>6979.6695102699996</v>
      </c>
      <c r="CB43" s="40">
        <v>1256.3148354800001</v>
      </c>
      <c r="CC43" s="40">
        <v>0.78187707731099998</v>
      </c>
      <c r="CD43" s="40">
        <v>0.53368329057099995</v>
      </c>
      <c r="CE43" s="40">
        <v>90.232172711600001</v>
      </c>
      <c r="CF43" s="40">
        <v>20.337519129299999</v>
      </c>
      <c r="CG43" s="40">
        <v>2381.9378504199999</v>
      </c>
      <c r="CH43" s="40">
        <v>37.200422480900002</v>
      </c>
      <c r="CI43" s="40">
        <v>51.331712861</v>
      </c>
      <c r="CJ43" s="40">
        <v>3403.1743726599998</v>
      </c>
      <c r="CK43" s="40">
        <v>94.960870617500007</v>
      </c>
      <c r="CL43" s="40">
        <v>4.9771113092699997</v>
      </c>
      <c r="CM43" s="40">
        <v>46.189954137199997</v>
      </c>
      <c r="CN43" s="40">
        <v>3.1361862392100002</v>
      </c>
      <c r="CO43" s="40">
        <v>411.25056045500003</v>
      </c>
      <c r="CP43" s="40">
        <v>270.81554725400002</v>
      </c>
      <c r="CQ43" s="40">
        <v>19.698597665499999</v>
      </c>
      <c r="CR43" s="40">
        <v>0</v>
      </c>
      <c r="CS43" s="40">
        <v>653.55530964800005</v>
      </c>
      <c r="CT43" s="40">
        <v>982.38978180699996</v>
      </c>
      <c r="CU43" s="40">
        <v>89.957851043199994</v>
      </c>
      <c r="CV43" s="40">
        <v>5488.3189066799996</v>
      </c>
      <c r="CW43" s="40">
        <v>20573.8313366</v>
      </c>
      <c r="CX43" s="40">
        <v>30.6820661416</v>
      </c>
      <c r="CY43" s="40">
        <v>757.96282113999996</v>
      </c>
      <c r="DA43" s="55">
        <f t="shared" si="0"/>
        <v>-6.2880068385306196E-4</v>
      </c>
      <c r="DB43" s="55">
        <f t="shared" si="1"/>
        <v>-6.2882095285247128E-4</v>
      </c>
      <c r="DC43" s="55">
        <f t="shared" si="2"/>
        <v>-6.2907943243539278E-4</v>
      </c>
      <c r="DD43" s="55">
        <f t="shared" si="3"/>
        <v>-6.1171314862280737E-4</v>
      </c>
      <c r="DE43" s="55">
        <f t="shared" si="3"/>
        <v>-6.0864046326333614E-4</v>
      </c>
      <c r="DF43" s="55">
        <f t="shared" si="4"/>
        <v>-6.289605906688357E-4</v>
      </c>
      <c r="DG43" s="55">
        <f t="shared" si="5"/>
        <v>-6.2879332329047804E-4</v>
      </c>
      <c r="DH43" s="55">
        <f t="shared" si="6"/>
        <v>-6.2211788015106926E-4</v>
      </c>
      <c r="DI43" s="55">
        <f t="shared" si="7"/>
        <v>-6.3108369844891812E-4</v>
      </c>
      <c r="DJ43" s="55">
        <f t="shared" si="8"/>
        <v>-6.1803077066627319E-4</v>
      </c>
      <c r="DK43" s="55">
        <f t="shared" si="8"/>
        <v>-6.4395666988037881E-4</v>
      </c>
      <c r="DL43" s="55">
        <f t="shared" si="9"/>
        <v>-6.2619685967902695E-4</v>
      </c>
      <c r="DM43" s="55">
        <f t="shared" si="10"/>
        <v>-6.255555888101923E-4</v>
      </c>
      <c r="DN43" s="55">
        <f t="shared" si="11"/>
        <v>-6.330368731774647E-4</v>
      </c>
      <c r="DO43" s="55">
        <f t="shared" si="12"/>
        <v>-6.282055099138291E-4</v>
      </c>
      <c r="DP43" s="55">
        <f t="shared" si="12"/>
        <v>-6.2886662731909452E-4</v>
      </c>
      <c r="DQ43" s="55">
        <f t="shared" si="12"/>
        <v>-6.2844651566653731E-4</v>
      </c>
      <c r="DR43" s="55">
        <f t="shared" si="12"/>
        <v>-6.2811257854049915E-4</v>
      </c>
      <c r="DS43" s="55">
        <f t="shared" si="12"/>
        <v>-6.2959415972773595E-4</v>
      </c>
      <c r="DT43" s="55">
        <f t="shared" si="13"/>
        <v>-6.2107955531022789E-4</v>
      </c>
      <c r="DU43" s="55">
        <f t="shared" si="14"/>
        <v>-6.2292957017414318E-4</v>
      </c>
      <c r="DV43" s="55">
        <f t="shared" si="15"/>
        <v>-5.9589466162880786E-4</v>
      </c>
      <c r="DW43" s="55">
        <f t="shared" si="16"/>
        <v>-6.2303122415689098E-4</v>
      </c>
      <c r="DX43" s="55">
        <f t="shared" si="17"/>
        <v>-6.2877426178737218E-4</v>
      </c>
      <c r="DY43" s="55">
        <f t="shared" si="18"/>
        <v>-6.163992781949404E-4</v>
      </c>
      <c r="DZ43" s="55">
        <f t="shared" si="19"/>
        <v>-6.2964552695347301E-4</v>
      </c>
      <c r="EA43" s="55">
        <f t="shared" si="20"/>
        <v>-6.2274521279625779E-4</v>
      </c>
    </row>
    <row r="44" spans="1:131" x14ac:dyDescent="0.3">
      <c r="A44" s="29" t="s">
        <v>43</v>
      </c>
      <c r="B44" s="27">
        <v>368604.22123000002</v>
      </c>
      <c r="C44" s="27">
        <v>5982.9825191999998</v>
      </c>
      <c r="D44" s="27">
        <v>1592.8388642</v>
      </c>
      <c r="E44" s="27">
        <v>34428.599506999999</v>
      </c>
      <c r="F44" s="27">
        <v>29176.772852999999</v>
      </c>
      <c r="G44" s="27">
        <v>1719.1470093999999</v>
      </c>
      <c r="H44" s="27">
        <v>86005.541458000007</v>
      </c>
      <c r="I44" s="29">
        <v>1476.6665427999999</v>
      </c>
      <c r="J44" s="29">
        <v>451.10576082</v>
      </c>
      <c r="K44" s="29">
        <v>396.47966640999999</v>
      </c>
      <c r="L44" s="29">
        <v>239.64993392</v>
      </c>
      <c r="M44" s="8">
        <v>2213.2375582999998</v>
      </c>
      <c r="N44" s="8">
        <v>303.08669264000002</v>
      </c>
      <c r="O44" s="8">
        <v>190.31024811</v>
      </c>
      <c r="P44" s="29">
        <v>16.975367242000001</v>
      </c>
      <c r="Q44" s="29">
        <v>8.2544813885000003</v>
      </c>
      <c r="R44" s="29">
        <v>17.556173121</v>
      </c>
      <c r="S44" s="29">
        <v>5.4560536997</v>
      </c>
      <c r="T44" s="29">
        <v>34.730422558000001</v>
      </c>
      <c r="U44" s="29">
        <v>2029.9758924</v>
      </c>
      <c r="V44" s="29">
        <v>428.19804273</v>
      </c>
      <c r="W44" s="29">
        <v>283.70323041</v>
      </c>
      <c r="X44" s="29">
        <v>61.674616731</v>
      </c>
      <c r="Y44" s="29">
        <v>0.46992462839999999</v>
      </c>
      <c r="Z44" s="29">
        <v>42.291164596999998</v>
      </c>
      <c r="AA44" s="29">
        <v>112.92711951</v>
      </c>
      <c r="AB44" s="29">
        <v>91.630861722999995</v>
      </c>
      <c r="AC44" s="27"/>
      <c r="AD44" s="40" t="s">
        <v>43</v>
      </c>
      <c r="AE44" s="40">
        <v>1210.8669528099999</v>
      </c>
      <c r="AF44" s="40">
        <v>283.71884246399998</v>
      </c>
      <c r="AG44" s="40">
        <v>451.13055929000001</v>
      </c>
      <c r="AH44" s="40">
        <v>61.678005094699998</v>
      </c>
      <c r="AI44" s="40">
        <v>1476.74787702</v>
      </c>
      <c r="AJ44" s="40">
        <v>1476.74787702</v>
      </c>
      <c r="AK44" s="40">
        <v>3423.14435516</v>
      </c>
      <c r="AL44" s="40">
        <v>396.50151080900002</v>
      </c>
      <c r="AM44" s="40">
        <v>239.663091853</v>
      </c>
      <c r="AN44" s="40">
        <v>0.46995039449100001</v>
      </c>
      <c r="AO44" s="40">
        <v>8846.8807169499996</v>
      </c>
      <c r="AP44" s="40">
        <v>368624.49113500002</v>
      </c>
      <c r="AQ44" s="40">
        <v>2909.9710634799999</v>
      </c>
      <c r="AR44" s="40">
        <v>1171.8088243899999</v>
      </c>
      <c r="AS44" s="40">
        <v>831.25222399899997</v>
      </c>
      <c r="AT44" s="40">
        <v>502.67675244100002</v>
      </c>
      <c r="AU44" s="40">
        <v>2213.35950164</v>
      </c>
      <c r="AV44" s="40">
        <v>2213.35950164</v>
      </c>
      <c r="AW44" s="40">
        <v>42.293454537300001</v>
      </c>
      <c r="AX44" s="40">
        <v>18648101.663699999</v>
      </c>
      <c r="AY44" s="40">
        <v>0</v>
      </c>
      <c r="AZ44" s="40">
        <v>1151.93572488</v>
      </c>
      <c r="BA44" s="40">
        <v>202.21509896800001</v>
      </c>
      <c r="BB44" s="40">
        <v>999.06800938000003</v>
      </c>
      <c r="BC44" s="40">
        <v>2030.0939559999999</v>
      </c>
      <c r="BD44" s="40">
        <v>112.93325824199999</v>
      </c>
      <c r="BE44" s="40">
        <v>428.22154739699999</v>
      </c>
      <c r="BF44" s="40">
        <v>5983.3117172900002</v>
      </c>
      <c r="BG44" s="40">
        <v>0</v>
      </c>
      <c r="BH44" s="40">
        <v>1433.6338632300001</v>
      </c>
      <c r="BI44" s="40">
        <v>159.292653081</v>
      </c>
      <c r="BJ44" s="40">
        <v>1592.9265163099999</v>
      </c>
      <c r="BK44" s="40">
        <v>480.12095552699998</v>
      </c>
      <c r="BL44" s="40">
        <v>4657.01006065</v>
      </c>
      <c r="BM44" s="40">
        <v>16.9763397985</v>
      </c>
      <c r="BN44" s="40">
        <v>8.2549336303600001</v>
      </c>
      <c r="BO44" s="40">
        <v>17.557098822899999</v>
      </c>
      <c r="BP44" s="40">
        <v>5.45637682</v>
      </c>
      <c r="BQ44" s="40">
        <v>34.732295679000003</v>
      </c>
      <c r="BR44" s="40">
        <v>16.0091709985</v>
      </c>
      <c r="BS44" s="40">
        <v>28209.391793399998</v>
      </c>
      <c r="BT44" s="40">
        <v>76.048265730699995</v>
      </c>
      <c r="BU44" s="40">
        <v>755.71718225899997</v>
      </c>
      <c r="BV44" s="40">
        <v>2936.6235664400001</v>
      </c>
      <c r="BW44" s="40">
        <v>12.791440247200001</v>
      </c>
      <c r="BX44" s="40">
        <v>0</v>
      </c>
      <c r="BY44" s="40">
        <v>531.38175833399998</v>
      </c>
      <c r="BZ44" s="40">
        <v>34431.3847694</v>
      </c>
      <c r="CA44" s="40">
        <v>29179.2687907</v>
      </c>
      <c r="CB44" s="40">
        <v>5252.1159786799999</v>
      </c>
      <c r="CC44" s="40">
        <v>5.5074922832900004</v>
      </c>
      <c r="CD44" s="40">
        <v>1.56088154269</v>
      </c>
      <c r="CE44" s="40">
        <v>385.77745160299997</v>
      </c>
      <c r="CF44" s="40">
        <v>116.27644782599999</v>
      </c>
      <c r="CG44" s="40">
        <v>9757.4955910999997</v>
      </c>
      <c r="CH44" s="40">
        <v>193.888606278</v>
      </c>
      <c r="CI44" s="40">
        <v>147.738088549</v>
      </c>
      <c r="CJ44" s="40">
        <v>13941.283090999999</v>
      </c>
      <c r="CK44" s="40">
        <v>429.69642905699999</v>
      </c>
      <c r="CL44" s="40">
        <v>33.059954195300001</v>
      </c>
      <c r="CM44" s="40">
        <v>259.40864578100002</v>
      </c>
      <c r="CN44" s="40">
        <v>8.7011565096899997</v>
      </c>
      <c r="CO44" s="40">
        <v>1719.2419098099999</v>
      </c>
      <c r="CP44" s="40">
        <v>1139.98732621</v>
      </c>
      <c r="CQ44" s="40">
        <v>91.635947943600002</v>
      </c>
      <c r="CR44" s="40">
        <v>0</v>
      </c>
      <c r="CS44" s="40">
        <v>1357.3432394500001</v>
      </c>
      <c r="CT44" s="40">
        <v>4121.0020738000003</v>
      </c>
      <c r="CU44" s="40">
        <v>303.10336720599997</v>
      </c>
      <c r="CV44" s="40">
        <v>23636.5541036</v>
      </c>
      <c r="CW44" s="40">
        <v>86010.271272400001</v>
      </c>
      <c r="CX44" s="40">
        <v>190.32068642600001</v>
      </c>
      <c r="CY44" s="40">
        <v>3329.9014196799999</v>
      </c>
      <c r="DA44" s="55">
        <f t="shared" si="0"/>
        <v>5.4990973604032105E-5</v>
      </c>
      <c r="DB44" s="55">
        <f t="shared" si="1"/>
        <v>5.5022405454785803E-5</v>
      </c>
      <c r="DC44" s="55">
        <f t="shared" si="2"/>
        <v>5.5028861970875647E-5</v>
      </c>
      <c r="DD44" s="55">
        <f t="shared" si="3"/>
        <v>8.0899671781140833E-5</v>
      </c>
      <c r="DE44" s="55">
        <f t="shared" si="3"/>
        <v>8.554536557475174E-5</v>
      </c>
      <c r="DF44" s="55">
        <f t="shared" si="4"/>
        <v>5.5202033032159247E-5</v>
      </c>
      <c r="DG44" s="55">
        <f t="shared" si="5"/>
        <v>5.4994298272094146E-5</v>
      </c>
      <c r="DH44" s="55">
        <f t="shared" si="6"/>
        <v>5.507961184379612E-5</v>
      </c>
      <c r="DI44" s="55">
        <f t="shared" si="7"/>
        <v>5.4972629821729385E-5</v>
      </c>
      <c r="DJ44" s="55">
        <f t="shared" si="8"/>
        <v>5.5095887256527492E-5</v>
      </c>
      <c r="DK44" s="55">
        <f t="shared" si="8"/>
        <v>5.4904805458425937E-5</v>
      </c>
      <c r="DL44" s="55">
        <f t="shared" si="9"/>
        <v>5.5097266690977751E-5</v>
      </c>
      <c r="DM44" s="55">
        <f t="shared" si="10"/>
        <v>5.5015830139909532E-5</v>
      </c>
      <c r="DN44" s="55">
        <f t="shared" si="11"/>
        <v>5.4848943258021815E-5</v>
      </c>
      <c r="DO44" s="55">
        <f t="shared" si="12"/>
        <v>5.7292221495666446E-5</v>
      </c>
      <c r="DP44" s="55">
        <f t="shared" si="12"/>
        <v>5.4787434693324036E-5</v>
      </c>
      <c r="DQ44" s="55">
        <f t="shared" si="12"/>
        <v>5.2728000209276817E-5</v>
      </c>
      <c r="DR44" s="55">
        <f t="shared" si="12"/>
        <v>5.9222346000333829E-5</v>
      </c>
      <c r="DS44" s="55">
        <f t="shared" si="12"/>
        <v>5.3933147426426359E-5</v>
      </c>
      <c r="DT44" s="55">
        <f t="shared" si="13"/>
        <v>5.8160099556812845E-5</v>
      </c>
      <c r="DU44" s="55">
        <f t="shared" si="14"/>
        <v>5.489204679718323E-5</v>
      </c>
      <c r="DV44" s="55">
        <f t="shared" si="15"/>
        <v>5.5029524963149825E-5</v>
      </c>
      <c r="DW44" s="55">
        <f t="shared" si="16"/>
        <v>5.4939355598691196E-5</v>
      </c>
      <c r="DX44" s="55">
        <f t="shared" si="17"/>
        <v>5.4830263073786735E-5</v>
      </c>
      <c r="DY44" s="55">
        <f t="shared" si="18"/>
        <v>5.4147014437265092E-5</v>
      </c>
      <c r="DZ44" s="55">
        <f t="shared" si="19"/>
        <v>5.4360122056004384E-5</v>
      </c>
      <c r="EA44" s="55">
        <f t="shared" si="20"/>
        <v>5.5507724192115817E-5</v>
      </c>
    </row>
    <row r="45" spans="1:131" x14ac:dyDescent="0.3">
      <c r="A45" s="29" t="s">
        <v>44</v>
      </c>
      <c r="B45" s="27">
        <v>44629.999230000001</v>
      </c>
      <c r="C45" s="27">
        <v>724.40899990000003</v>
      </c>
      <c r="D45" s="27">
        <v>192.85730962</v>
      </c>
      <c r="E45" s="27">
        <v>4168.5584390000004</v>
      </c>
      <c r="F45" s="27">
        <v>3532.6765930000001</v>
      </c>
      <c r="G45" s="27">
        <v>208.15071623</v>
      </c>
      <c r="H45" s="27">
        <v>10413.4118</v>
      </c>
      <c r="I45" s="29">
        <v>238.44257476000001</v>
      </c>
      <c r="J45" s="29">
        <v>72.875212829999995</v>
      </c>
      <c r="K45" s="29">
        <v>63.925623297999998</v>
      </c>
      <c r="L45" s="29">
        <v>38.568458028999999</v>
      </c>
      <c r="M45" s="29">
        <v>476.24591162000002</v>
      </c>
      <c r="N45" s="8">
        <v>48.796559668999997</v>
      </c>
      <c r="O45" s="8">
        <v>30.684299896999999</v>
      </c>
      <c r="P45" s="29">
        <v>2.0527425470999998</v>
      </c>
      <c r="Q45" s="29">
        <v>0.99817135459999995</v>
      </c>
      <c r="R45" s="29">
        <v>2.1229763898999998</v>
      </c>
      <c r="S45" s="29">
        <v>0.65977212500000004</v>
      </c>
      <c r="T45" s="29">
        <v>4.1997686974999997</v>
      </c>
      <c r="U45" s="29">
        <v>535.90982556999995</v>
      </c>
      <c r="V45" s="29">
        <v>69.252760479000003</v>
      </c>
      <c r="W45" s="29">
        <v>45.813362462999997</v>
      </c>
      <c r="X45" s="29">
        <v>10.015014553</v>
      </c>
      <c r="Y45" s="29">
        <v>5.68255332E-2</v>
      </c>
      <c r="Z45" s="29">
        <v>6.8187330754</v>
      </c>
      <c r="AA45" s="29">
        <v>13.655686711</v>
      </c>
      <c r="AB45" s="29">
        <v>14.702893384999999</v>
      </c>
      <c r="AC45" s="27"/>
      <c r="AD45" s="40" t="s">
        <v>44</v>
      </c>
      <c r="AE45" s="40">
        <v>138.06126428100001</v>
      </c>
      <c r="AF45" s="40">
        <v>45.887187388299999</v>
      </c>
      <c r="AG45" s="40">
        <v>72.992688221799995</v>
      </c>
      <c r="AH45" s="40">
        <v>10.031151399900001</v>
      </c>
      <c r="AI45" s="40">
        <v>238.82675425100001</v>
      </c>
      <c r="AJ45" s="40">
        <v>238.82675425100001</v>
      </c>
      <c r="AK45" s="40">
        <v>416.59119281699998</v>
      </c>
      <c r="AL45" s="40">
        <v>64.028640898099994</v>
      </c>
      <c r="AM45" s="40">
        <v>38.630622639000002</v>
      </c>
      <c r="AN45" s="40">
        <v>5.6917151266900001E-2</v>
      </c>
      <c r="AO45" s="40">
        <v>1218.5492318199999</v>
      </c>
      <c r="AP45" s="40">
        <v>44701.943127099999</v>
      </c>
      <c r="AQ45" s="40">
        <v>329.25538244500001</v>
      </c>
      <c r="AR45" s="40">
        <v>171.36525529900001</v>
      </c>
      <c r="AS45" s="40">
        <v>71.981084520600007</v>
      </c>
      <c r="AT45" s="40">
        <v>57.266127634999997</v>
      </c>
      <c r="AU45" s="40">
        <v>477.01335910199998</v>
      </c>
      <c r="AV45" s="40">
        <v>477.01335910199998</v>
      </c>
      <c r="AW45" s="40">
        <v>6.8297242349199996</v>
      </c>
      <c r="AX45" s="40">
        <v>2697064.9229799998</v>
      </c>
      <c r="AY45" s="40">
        <v>0</v>
      </c>
      <c r="AZ45" s="40">
        <v>131.04464893799999</v>
      </c>
      <c r="BA45" s="40">
        <v>23.0355394242</v>
      </c>
      <c r="BB45" s="40">
        <v>113.7919273</v>
      </c>
      <c r="BC45" s="40">
        <v>536.77502912900002</v>
      </c>
      <c r="BD45" s="40">
        <v>13.677699605400001</v>
      </c>
      <c r="BE45" s="40">
        <v>69.364328092700006</v>
      </c>
      <c r="BF45" s="40">
        <v>725.57675923399995</v>
      </c>
      <c r="BG45" s="40">
        <v>0</v>
      </c>
      <c r="BH45" s="40">
        <v>173.85136214600001</v>
      </c>
      <c r="BI45" s="40">
        <v>19.3168123552</v>
      </c>
      <c r="BJ45" s="40">
        <v>193.16817450100001</v>
      </c>
      <c r="BK45" s="40">
        <v>54.951578922099998</v>
      </c>
      <c r="BL45" s="40">
        <v>545.78785850099996</v>
      </c>
      <c r="BM45" s="40">
        <v>2.0560531719599999</v>
      </c>
      <c r="BN45" s="40">
        <v>0.99977697875000004</v>
      </c>
      <c r="BO45" s="40">
        <v>2.1264019754599999</v>
      </c>
      <c r="BP45" s="40">
        <v>0.66083483257300002</v>
      </c>
      <c r="BQ45" s="40">
        <v>4.206545255</v>
      </c>
      <c r="BR45" s="40">
        <v>1.8187660428600001</v>
      </c>
      <c r="BS45" s="40">
        <v>3388.52288017</v>
      </c>
      <c r="BT45" s="40">
        <v>6.6135361280899998</v>
      </c>
      <c r="BU45" s="40">
        <v>59.131561587199997</v>
      </c>
      <c r="BV45" s="40">
        <v>368.085902025</v>
      </c>
      <c r="BW45" s="40">
        <v>1.56032293724</v>
      </c>
      <c r="BX45" s="40">
        <v>0</v>
      </c>
      <c r="BY45" s="40">
        <v>41.121211543599998</v>
      </c>
      <c r="BZ45" s="40">
        <v>4175.3510390499996</v>
      </c>
      <c r="CA45" s="40">
        <v>3538.4441445699999</v>
      </c>
      <c r="CB45" s="40">
        <v>636.90689448499995</v>
      </c>
      <c r="CC45" s="40">
        <v>0.406850310035</v>
      </c>
      <c r="CD45" s="40">
        <v>0.26742482648999999</v>
      </c>
      <c r="CE45" s="40">
        <v>45.784483660200003</v>
      </c>
      <c r="CF45" s="40">
        <v>10.456505535</v>
      </c>
      <c r="CG45" s="40">
        <v>1206.620619</v>
      </c>
      <c r="CH45" s="40">
        <v>19.038659947300001</v>
      </c>
      <c r="CI45" s="40">
        <v>25.710786862300001</v>
      </c>
      <c r="CJ45" s="40">
        <v>1723.9510548200001</v>
      </c>
      <c r="CK45" s="40">
        <v>70.283539838199999</v>
      </c>
      <c r="CL45" s="40">
        <v>2.5804989366700002</v>
      </c>
      <c r="CM45" s="40">
        <v>23.726642893600001</v>
      </c>
      <c r="CN45" s="40">
        <v>1.5693175123000001</v>
      </c>
      <c r="CO45" s="40">
        <v>208.48628694999999</v>
      </c>
      <c r="CP45" s="40">
        <v>129.675702543</v>
      </c>
      <c r="CQ45" s="40">
        <v>14.726590698600001</v>
      </c>
      <c r="CR45" s="40">
        <v>0</v>
      </c>
      <c r="CS45" s="40">
        <v>155.31335213700001</v>
      </c>
      <c r="CT45" s="40">
        <v>490.76549361399998</v>
      </c>
      <c r="CU45" s="40">
        <v>48.875214620199998</v>
      </c>
      <c r="CV45" s="40">
        <v>2897.0468988799998</v>
      </c>
      <c r="CW45" s="40">
        <v>10430.198426700001</v>
      </c>
      <c r="CX45" s="40">
        <v>30.7337201516</v>
      </c>
      <c r="CY45" s="40">
        <v>398.37705078800002</v>
      </c>
      <c r="DA45" s="55">
        <f t="shared" si="0"/>
        <v>1.6120075810272009E-3</v>
      </c>
      <c r="DB45" s="55">
        <f t="shared" si="1"/>
        <v>1.6120166013414059E-3</v>
      </c>
      <c r="DC45" s="55">
        <f t="shared" si="2"/>
        <v>1.611890581759816E-3</v>
      </c>
      <c r="DD45" s="55">
        <f t="shared" si="3"/>
        <v>1.6294841848561732E-3</v>
      </c>
      <c r="DE45" s="55">
        <f t="shared" si="3"/>
        <v>1.632629372705161E-3</v>
      </c>
      <c r="DF45" s="55">
        <f t="shared" si="4"/>
        <v>1.6121526078689903E-3</v>
      </c>
      <c r="DG45" s="55">
        <f t="shared" si="5"/>
        <v>1.6120198665341221E-3</v>
      </c>
      <c r="DH45" s="55">
        <f t="shared" si="6"/>
        <v>1.6112034161126065E-3</v>
      </c>
      <c r="DI45" s="55">
        <f t="shared" si="7"/>
        <v>1.6120075295565945E-3</v>
      </c>
      <c r="DJ45" s="55">
        <f t="shared" si="8"/>
        <v>1.6115228101846115E-3</v>
      </c>
      <c r="DK45" s="55">
        <f t="shared" si="8"/>
        <v>1.6117992052796441E-3</v>
      </c>
      <c r="DL45" s="55">
        <f t="shared" si="9"/>
        <v>1.6114521159654967E-3</v>
      </c>
      <c r="DM45" s="55">
        <f t="shared" si="10"/>
        <v>1.6118954232334853E-3</v>
      </c>
      <c r="DN45" s="55">
        <f t="shared" si="11"/>
        <v>1.6106039494429825E-3</v>
      </c>
      <c r="DO45" s="55">
        <f t="shared" si="12"/>
        <v>1.6127813323093911E-3</v>
      </c>
      <c r="DP45" s="55">
        <f t="shared" si="12"/>
        <v>1.6085656461695616E-3</v>
      </c>
      <c r="DQ45" s="55">
        <f t="shared" si="12"/>
        <v>1.6135768519599096E-3</v>
      </c>
      <c r="DR45" s="55">
        <f t="shared" si="12"/>
        <v>1.6107191145730458E-3</v>
      </c>
      <c r="DS45" s="55">
        <f t="shared" si="12"/>
        <v>1.6135549331643354E-3</v>
      </c>
      <c r="DT45" s="55">
        <f t="shared" si="13"/>
        <v>1.6144573540517277E-3</v>
      </c>
      <c r="DU45" s="55">
        <f t="shared" si="14"/>
        <v>1.6110204550450389E-3</v>
      </c>
      <c r="DV45" s="55">
        <f t="shared" si="15"/>
        <v>1.6114277872449308E-3</v>
      </c>
      <c r="DW45" s="55">
        <f t="shared" si="16"/>
        <v>1.6112654469549903E-3</v>
      </c>
      <c r="DX45" s="55">
        <f t="shared" si="17"/>
        <v>1.6122693750632694E-3</v>
      </c>
      <c r="DY45" s="55">
        <f t="shared" si="18"/>
        <v>1.6119064052606085E-3</v>
      </c>
      <c r="DZ45" s="55">
        <f t="shared" si="19"/>
        <v>1.6119946851350488E-3</v>
      </c>
      <c r="EA45" s="55">
        <f t="shared" si="20"/>
        <v>1.6117449116632753E-3</v>
      </c>
    </row>
    <row r="46" spans="1:131" x14ac:dyDescent="0.3">
      <c r="A46" s="29" t="s">
        <v>45</v>
      </c>
      <c r="B46" s="27">
        <v>795.37523399999998</v>
      </c>
      <c r="C46" s="27">
        <v>12.910126699999999</v>
      </c>
      <c r="D46" s="27">
        <v>3.4369898999999999</v>
      </c>
      <c r="E46" s="27">
        <v>74.290130000000005</v>
      </c>
      <c r="F46" s="27">
        <v>62.957740000000001</v>
      </c>
      <c r="G46" s="27">
        <v>3.7095387</v>
      </c>
      <c r="H46" s="27">
        <v>185.58298500000001</v>
      </c>
      <c r="I46" s="29">
        <v>2.6410508761</v>
      </c>
      <c r="J46" s="29">
        <v>1.2049840004000001</v>
      </c>
      <c r="K46" s="29">
        <v>1.2519794557999999</v>
      </c>
      <c r="L46" s="29">
        <v>0.8544616746</v>
      </c>
      <c r="M46" s="8">
        <v>6.5774289541000002</v>
      </c>
      <c r="N46" s="8">
        <v>0.78276920959999996</v>
      </c>
      <c r="O46" s="8">
        <v>0.29041783710000002</v>
      </c>
      <c r="P46" s="29">
        <v>3.6573203499999998E-2</v>
      </c>
      <c r="Q46" s="29">
        <v>1.7784168900000001E-2</v>
      </c>
      <c r="R46" s="29">
        <v>3.7824540599999998E-2</v>
      </c>
      <c r="S46" s="29">
        <v>1.17549953E-2</v>
      </c>
      <c r="T46" s="29">
        <v>7.4826231699999995E-2</v>
      </c>
      <c r="U46" s="29">
        <v>3.9554953183000001</v>
      </c>
      <c r="V46" s="29">
        <v>0.80737670569999997</v>
      </c>
      <c r="W46" s="29">
        <v>0.29972570209999999</v>
      </c>
      <c r="X46" s="29">
        <v>0.1174139475</v>
      </c>
      <c r="Y46" s="29">
        <v>1.0124463000000001E-3</v>
      </c>
      <c r="Z46" s="29">
        <v>5.5533885999999998E-2</v>
      </c>
      <c r="AA46" s="29">
        <v>0.24329995839999999</v>
      </c>
      <c r="AB46" s="29">
        <v>0.1644958554</v>
      </c>
      <c r="AC46" s="27"/>
      <c r="AD46" s="40" t="s">
        <v>45</v>
      </c>
      <c r="AE46" s="40">
        <v>4.2868593342699999</v>
      </c>
      <c r="AF46" s="40">
        <v>0.29972807514599997</v>
      </c>
      <c r="AG46" s="40">
        <v>1.2049861026699999</v>
      </c>
      <c r="AH46" s="40">
        <v>0.117414007416</v>
      </c>
      <c r="AI46" s="40">
        <v>2.6410496837299999</v>
      </c>
      <c r="AJ46" s="40">
        <v>2.6410496837299999</v>
      </c>
      <c r="AK46" s="40">
        <v>7.0082975641500003</v>
      </c>
      <c r="AL46" s="40">
        <v>1.2519664968999999</v>
      </c>
      <c r="AM46" s="40">
        <v>0.85446686809899997</v>
      </c>
      <c r="AN46" s="40">
        <v>1.0124480879300001E-3</v>
      </c>
      <c r="AO46" s="40">
        <v>17.0933016607</v>
      </c>
      <c r="AP46" s="40">
        <v>795.37502456100003</v>
      </c>
      <c r="AQ46" s="40">
        <v>7.7909638553600002</v>
      </c>
      <c r="AR46" s="40">
        <v>2.2804626287700001</v>
      </c>
      <c r="AS46" s="40">
        <v>2.4225235670199998</v>
      </c>
      <c r="AT46" s="40">
        <v>9.6797530305800003E-2</v>
      </c>
      <c r="AU46" s="40">
        <v>6.57743118441</v>
      </c>
      <c r="AV46" s="40">
        <v>6.57743118441</v>
      </c>
      <c r="AW46" s="40">
        <v>5.5533924501400003E-2</v>
      </c>
      <c r="AX46" s="40">
        <v>20995.6515401</v>
      </c>
      <c r="AY46" s="40">
        <v>0</v>
      </c>
      <c r="AZ46" s="40">
        <v>3.4691941827099999</v>
      </c>
      <c r="BA46" s="40">
        <v>0.91825302330699998</v>
      </c>
      <c r="BB46" s="40">
        <v>1.69024209653</v>
      </c>
      <c r="BC46" s="40">
        <v>3.9555084404900001</v>
      </c>
      <c r="BD46" s="40">
        <v>0.24329945923599999</v>
      </c>
      <c r="BE46" s="40">
        <v>0.80737490932599998</v>
      </c>
      <c r="BF46" s="40">
        <v>12.9101291931</v>
      </c>
      <c r="BG46" s="40">
        <v>0</v>
      </c>
      <c r="BH46" s="40">
        <v>3.0932912664800001</v>
      </c>
      <c r="BI46" s="40">
        <v>0.34369994163500001</v>
      </c>
      <c r="BJ46" s="40">
        <v>3.4369912081099998</v>
      </c>
      <c r="BK46" s="40">
        <v>1.0247436624399999</v>
      </c>
      <c r="BL46" s="40">
        <v>9.2412061883500005</v>
      </c>
      <c r="BM46" s="40">
        <v>3.6573267424200001E-2</v>
      </c>
      <c r="BN46" s="40">
        <v>1.77842860906E-2</v>
      </c>
      <c r="BO46" s="40">
        <v>3.7824677933599997E-2</v>
      </c>
      <c r="BP46" s="40">
        <v>1.1755030970900001E-2</v>
      </c>
      <c r="BQ46" s="40">
        <v>7.4826266126499993E-2</v>
      </c>
      <c r="BR46" s="40">
        <v>3.05873747582E-2</v>
      </c>
      <c r="BS46" s="40">
        <v>56.415273751299999</v>
      </c>
      <c r="BT46" s="40">
        <v>7.9938518604299999E-2</v>
      </c>
      <c r="BU46" s="40">
        <v>0.58181135380299998</v>
      </c>
      <c r="BV46" s="40">
        <v>6.72246287824</v>
      </c>
      <c r="BW46" s="40">
        <v>2.78948510172E-2</v>
      </c>
      <c r="BX46" s="40">
        <v>0</v>
      </c>
      <c r="BY46" s="40">
        <v>0.39435479433600001</v>
      </c>
      <c r="BZ46" s="40">
        <v>74.2908933378</v>
      </c>
      <c r="CA46" s="40">
        <v>62.958506251700001</v>
      </c>
      <c r="CB46" s="40">
        <v>11.332387086100001</v>
      </c>
      <c r="CC46" s="40">
        <v>3.4630995000999999E-3</v>
      </c>
      <c r="CD46" s="40">
        <v>5.8886767209599998E-3</v>
      </c>
      <c r="CE46" s="40">
        <v>0.80020594851100002</v>
      </c>
      <c r="CF46" s="40">
        <v>0.133338043839</v>
      </c>
      <c r="CG46" s="40">
        <v>21.8071348237</v>
      </c>
      <c r="CH46" s="40">
        <v>0.27403801694300001</v>
      </c>
      <c r="CI46" s="40">
        <v>0.57022893452800005</v>
      </c>
      <c r="CJ46" s="40">
        <v>31.156219738000001</v>
      </c>
      <c r="CK46" s="40">
        <v>0.77427326000499996</v>
      </c>
      <c r="CL46" s="40">
        <v>2.5249025182299999E-2</v>
      </c>
      <c r="CM46" s="40">
        <v>0.31032988320999999</v>
      </c>
      <c r="CN46" s="40">
        <v>3.5360290894400001E-2</v>
      </c>
      <c r="CO46" s="40">
        <v>3.7095332220000001</v>
      </c>
      <c r="CP46" s="40">
        <v>2.52294946041</v>
      </c>
      <c r="CQ46" s="40">
        <v>0.16449688349300001</v>
      </c>
      <c r="CR46" s="40">
        <v>0</v>
      </c>
      <c r="CS46" s="40">
        <v>4.72097280798</v>
      </c>
      <c r="CT46" s="40">
        <v>8.9352965565400009</v>
      </c>
      <c r="CU46" s="40">
        <v>0.78276339538700002</v>
      </c>
      <c r="CV46" s="40">
        <v>48.831857443700002</v>
      </c>
      <c r="CW46" s="40">
        <v>185.582933459</v>
      </c>
      <c r="CX46" s="40">
        <v>0.290418578132</v>
      </c>
      <c r="CY46" s="40">
        <v>6.9733640003100001</v>
      </c>
      <c r="DA46" s="55">
        <f t="shared" si="0"/>
        <v>-2.633209974270239E-7</v>
      </c>
      <c r="DB46" s="55">
        <f t="shared" si="1"/>
        <v>1.9311197001828229E-7</v>
      </c>
      <c r="DC46" s="55">
        <f t="shared" si="2"/>
        <v>3.8059756878416767E-7</v>
      </c>
      <c r="DD46" s="55">
        <f t="shared" si="3"/>
        <v>1.0275090378697093E-5</v>
      </c>
      <c r="DE46" s="55">
        <f t="shared" si="3"/>
        <v>1.2170889552261532E-5</v>
      </c>
      <c r="DF46" s="55">
        <f t="shared" si="4"/>
        <v>-1.4767334816689388E-6</v>
      </c>
      <c r="DG46" s="55">
        <f t="shared" si="5"/>
        <v>-2.7772481407612748E-7</v>
      </c>
      <c r="DH46" s="55">
        <f t="shared" si="6"/>
        <v>-4.5147558907690805E-7</v>
      </c>
      <c r="DI46" s="55">
        <f t="shared" si="7"/>
        <v>1.7446455713617534E-6</v>
      </c>
      <c r="DJ46" s="55">
        <f t="shared" si="8"/>
        <v>-1.0350728951610643E-5</v>
      </c>
      <c r="DK46" s="55">
        <f t="shared" si="8"/>
        <v>6.0780947283541341E-6</v>
      </c>
      <c r="DL46" s="55">
        <f t="shared" si="9"/>
        <v>3.3908538052779959E-7</v>
      </c>
      <c r="DM46" s="55">
        <f t="shared" si="10"/>
        <v>-7.4277487267479394E-6</v>
      </c>
      <c r="DN46" s="55">
        <f t="shared" si="11"/>
        <v>2.551606359251901E-6</v>
      </c>
      <c r="DO46" s="55">
        <f t="shared" si="12"/>
        <v>1.747842515430323E-6</v>
      </c>
      <c r="DP46" s="55">
        <f t="shared" si="12"/>
        <v>6.5896022837736777E-6</v>
      </c>
      <c r="DQ46" s="55">
        <f t="shared" si="12"/>
        <v>3.6308068206667841E-6</v>
      </c>
      <c r="DR46" s="55">
        <f t="shared" si="12"/>
        <v>3.0345312006330271E-6</v>
      </c>
      <c r="DS46" s="55">
        <f t="shared" si="12"/>
        <v>4.6008597808305466E-7</v>
      </c>
      <c r="DT46" s="55">
        <f t="shared" si="13"/>
        <v>3.3174581042296443E-6</v>
      </c>
      <c r="DU46" s="55">
        <f t="shared" si="14"/>
        <v>-2.2249514846214529E-6</v>
      </c>
      <c r="DV46" s="55">
        <f t="shared" si="15"/>
        <v>7.9173924136469978E-6</v>
      </c>
      <c r="DW46" s="55">
        <f t="shared" si="16"/>
        <v>5.1029712628284766E-7</v>
      </c>
      <c r="DX46" s="55">
        <f t="shared" si="17"/>
        <v>1.7659504509185873E-6</v>
      </c>
      <c r="DY46" s="55">
        <f t="shared" si="18"/>
        <v>6.9329562144568491E-7</v>
      </c>
      <c r="DZ46" s="55">
        <f t="shared" si="19"/>
        <v>-2.0516403014525421E-6</v>
      </c>
      <c r="EA46" s="55">
        <f t="shared" si="20"/>
        <v>6.2499629398602482E-6</v>
      </c>
    </row>
    <row r="47" spans="1:131" x14ac:dyDescent="0.3">
      <c r="A47" s="29" t="s">
        <v>46</v>
      </c>
      <c r="B47" s="27">
        <v>116292.21857</v>
      </c>
      <c r="C47" s="27">
        <v>1887.595178</v>
      </c>
      <c r="D47" s="27">
        <v>502.53731728999998</v>
      </c>
      <c r="E47" s="27">
        <v>10861.997981</v>
      </c>
      <c r="F47" s="27">
        <v>9205.0830151999999</v>
      </c>
      <c r="G47" s="27">
        <v>542.38581578000003</v>
      </c>
      <c r="H47" s="27">
        <v>27134.185440000001</v>
      </c>
      <c r="I47" s="29">
        <v>411.67240609999999</v>
      </c>
      <c r="J47" s="29">
        <v>173.68719227</v>
      </c>
      <c r="K47" s="29">
        <v>204.80995659000001</v>
      </c>
      <c r="L47" s="29">
        <v>109.75687153</v>
      </c>
      <c r="M47" s="29">
        <v>986.08221054000001</v>
      </c>
      <c r="N47" s="29">
        <v>117.83956913999999</v>
      </c>
      <c r="O47" s="29">
        <v>40.864550573000002</v>
      </c>
      <c r="P47" s="29">
        <v>5.3504499028000003</v>
      </c>
      <c r="Q47" s="29">
        <v>2.6017221421999999</v>
      </c>
      <c r="R47" s="29">
        <v>5.5335133655000002</v>
      </c>
      <c r="S47" s="29">
        <v>1.7196883177</v>
      </c>
      <c r="T47" s="29">
        <v>10.946648709</v>
      </c>
      <c r="U47" s="29">
        <v>604.53576720000001</v>
      </c>
      <c r="V47" s="29">
        <v>124.44004104</v>
      </c>
      <c r="W47" s="29">
        <v>65.581771515</v>
      </c>
      <c r="X47" s="29">
        <v>18.069037429000002</v>
      </c>
      <c r="Y47" s="29">
        <v>0.14811509379999999</v>
      </c>
      <c r="Z47" s="29">
        <v>9.3407229700999999</v>
      </c>
      <c r="AA47" s="29">
        <v>35.593388777999998</v>
      </c>
      <c r="AB47" s="29">
        <v>25.605617586000001</v>
      </c>
      <c r="AC47" s="27"/>
      <c r="AD47" s="40" t="s">
        <v>46</v>
      </c>
      <c r="AE47" s="40">
        <v>563.63360719699995</v>
      </c>
      <c r="AF47" s="40">
        <v>65.581764113999995</v>
      </c>
      <c r="AG47" s="40">
        <v>173.68853704399999</v>
      </c>
      <c r="AH47" s="40">
        <v>18.069191401099999</v>
      </c>
      <c r="AI47" s="40">
        <v>411.67491173799999</v>
      </c>
      <c r="AJ47" s="40">
        <v>411.67491173799999</v>
      </c>
      <c r="AK47" s="40">
        <v>1024.61221905</v>
      </c>
      <c r="AL47" s="40">
        <v>204.81099246900001</v>
      </c>
      <c r="AM47" s="40">
        <v>109.75809431</v>
      </c>
      <c r="AN47" s="40">
        <v>0.148116453712</v>
      </c>
      <c r="AO47" s="40">
        <v>2493.25804234</v>
      </c>
      <c r="AP47" s="40">
        <v>116293.0981</v>
      </c>
      <c r="AQ47" s="40">
        <v>1106.6679684999999</v>
      </c>
      <c r="AR47" s="40">
        <v>353.07632575100001</v>
      </c>
      <c r="AS47" s="40">
        <v>322.12019338699997</v>
      </c>
      <c r="AT47" s="40">
        <v>15.1353415263</v>
      </c>
      <c r="AU47" s="40">
        <v>986.08923279299995</v>
      </c>
      <c r="AV47" s="40">
        <v>986.08923279299995</v>
      </c>
      <c r="AW47" s="40">
        <v>9.3407617970600008</v>
      </c>
      <c r="AX47" s="40">
        <v>5577869.3329100003</v>
      </c>
      <c r="AY47" s="40">
        <v>0</v>
      </c>
      <c r="AZ47" s="40">
        <v>461.61818928299999</v>
      </c>
      <c r="BA47" s="40">
        <v>120.050641283</v>
      </c>
      <c r="BB47" s="40">
        <v>244.77171202400001</v>
      </c>
      <c r="BC47" s="40">
        <v>604.54157232800003</v>
      </c>
      <c r="BD47" s="40">
        <v>35.5936418983</v>
      </c>
      <c r="BE47" s="40">
        <v>124.44080846200001</v>
      </c>
      <c r="BF47" s="40">
        <v>1887.6095079500001</v>
      </c>
      <c r="BG47" s="40">
        <v>0</v>
      </c>
      <c r="BH47" s="40">
        <v>452.28695290899998</v>
      </c>
      <c r="BI47" s="40">
        <v>50.254148652300003</v>
      </c>
      <c r="BJ47" s="40">
        <v>502.54110156199999</v>
      </c>
      <c r="BK47" s="40">
        <v>148.62570098399999</v>
      </c>
      <c r="BL47" s="40">
        <v>1329.4278235300001</v>
      </c>
      <c r="BM47" s="40">
        <v>5.3505179956199997</v>
      </c>
      <c r="BN47" s="40">
        <v>2.6017440382700001</v>
      </c>
      <c r="BO47" s="40">
        <v>5.5335571223800004</v>
      </c>
      <c r="BP47" s="40">
        <v>1.7197013589700001</v>
      </c>
      <c r="BQ47" s="40">
        <v>10.946730849</v>
      </c>
      <c r="BR47" s="40">
        <v>4.6704897121300002</v>
      </c>
      <c r="BS47" s="40">
        <v>8251.1375476400008</v>
      </c>
      <c r="BT47" s="40">
        <v>15.905953608200001</v>
      </c>
      <c r="BU47" s="40">
        <v>137.63832455599999</v>
      </c>
      <c r="BV47" s="40">
        <v>963.54622163800002</v>
      </c>
      <c r="BW47" s="40">
        <v>4.0637686148199998</v>
      </c>
      <c r="BX47" s="40">
        <v>0</v>
      </c>
      <c r="BY47" s="40">
        <v>95.363455854999998</v>
      </c>
      <c r="BZ47" s="40">
        <v>10862.079958099999</v>
      </c>
      <c r="CA47" s="40">
        <v>9205.3248216899992</v>
      </c>
      <c r="CB47" s="40">
        <v>1656.75513643</v>
      </c>
      <c r="CC47" s="40">
        <v>0.92841597205600002</v>
      </c>
      <c r="CD47" s="40">
        <v>0.73463286022999996</v>
      </c>
      <c r="CE47" s="40">
        <v>118.612500414</v>
      </c>
      <c r="CF47" s="40">
        <v>25.387817461600001</v>
      </c>
      <c r="CG47" s="40">
        <v>3150.6858733899999</v>
      </c>
      <c r="CH47" s="40">
        <v>47.301257170900001</v>
      </c>
      <c r="CI47" s="40">
        <v>70.7698069976</v>
      </c>
      <c r="CJ47" s="40">
        <v>4501.5012565999996</v>
      </c>
      <c r="CK47" s="40">
        <v>122.885233117</v>
      </c>
      <c r="CL47" s="40">
        <v>6.0016699173800001</v>
      </c>
      <c r="CM47" s="40">
        <v>57.874668199200002</v>
      </c>
      <c r="CN47" s="40">
        <v>4.3387087166300002</v>
      </c>
      <c r="CO47" s="40">
        <v>542.38991321599997</v>
      </c>
      <c r="CP47" s="40">
        <v>359.46626137999999</v>
      </c>
      <c r="CQ47" s="40">
        <v>25.6057899111</v>
      </c>
      <c r="CR47" s="40">
        <v>0</v>
      </c>
      <c r="CS47" s="40">
        <v>828.33559919000004</v>
      </c>
      <c r="CT47" s="40">
        <v>1297.76702742</v>
      </c>
      <c r="CU47" s="40">
        <v>117.840476947</v>
      </c>
      <c r="CV47" s="40">
        <v>7219.1107974300003</v>
      </c>
      <c r="CW47" s="40">
        <v>27134.391833000001</v>
      </c>
      <c r="CX47" s="40">
        <v>40.864920478899997</v>
      </c>
      <c r="CY47" s="40">
        <v>1003.56323963</v>
      </c>
      <c r="DA47" s="55">
        <f t="shared" si="0"/>
        <v>7.5631027666412494E-6</v>
      </c>
      <c r="DB47" s="55">
        <f t="shared" si="1"/>
        <v>7.5916436781905491E-6</v>
      </c>
      <c r="DC47" s="55">
        <f t="shared" si="2"/>
        <v>7.5303303253690958E-6</v>
      </c>
      <c r="DD47" s="55">
        <f t="shared" si="3"/>
        <v>7.5471474163558667E-6</v>
      </c>
      <c r="DE47" s="55">
        <f t="shared" si="3"/>
        <v>2.6268800574647357E-5</v>
      </c>
      <c r="DF47" s="55">
        <f t="shared" si="4"/>
        <v>7.5544674671215095E-6</v>
      </c>
      <c r="DG47" s="55">
        <f t="shared" si="5"/>
        <v>7.606382747577673E-6</v>
      </c>
      <c r="DH47" s="55">
        <f t="shared" si="6"/>
        <v>6.0864851830601328E-6</v>
      </c>
      <c r="DI47" s="55">
        <f t="shared" si="7"/>
        <v>7.7425052614042231E-6</v>
      </c>
      <c r="DJ47" s="55">
        <f t="shared" si="8"/>
        <v>5.0577570409502872E-6</v>
      </c>
      <c r="DK47" s="55">
        <f t="shared" si="8"/>
        <v>1.1140805882681996E-5</v>
      </c>
      <c r="DL47" s="55">
        <f t="shared" si="9"/>
        <v>7.1213666820943698E-6</v>
      </c>
      <c r="DM47" s="55">
        <f t="shared" si="10"/>
        <v>7.7037535577361341E-6</v>
      </c>
      <c r="DN47" s="55">
        <f t="shared" si="11"/>
        <v>9.0519997114222013E-6</v>
      </c>
      <c r="DO47" s="55">
        <f t="shared" si="12"/>
        <v>1.272655967936209E-5</v>
      </c>
      <c r="DP47" s="55">
        <f t="shared" si="12"/>
        <v>8.4159909488773798E-6</v>
      </c>
      <c r="DQ47" s="55">
        <f t="shared" si="12"/>
        <v>7.9076125980029041E-6</v>
      </c>
      <c r="DR47" s="55">
        <f t="shared" si="12"/>
        <v>7.5835079333252964E-6</v>
      </c>
      <c r="DS47" s="55">
        <f t="shared" si="12"/>
        <v>7.5036663899171086E-6</v>
      </c>
      <c r="DT47" s="55">
        <f t="shared" si="13"/>
        <v>9.6026212425896916E-6</v>
      </c>
      <c r="DU47" s="55">
        <f t="shared" si="14"/>
        <v>6.1670021449374763E-6</v>
      </c>
      <c r="DV47" s="55">
        <f t="shared" si="15"/>
        <v>-1.1285148043240453E-7</v>
      </c>
      <c r="DW47" s="55">
        <f t="shared" si="16"/>
        <v>8.5213227656932452E-6</v>
      </c>
      <c r="DX47" s="55">
        <f t="shared" si="17"/>
        <v>9.1814545372797265E-6</v>
      </c>
      <c r="DY47" s="55">
        <f t="shared" si="18"/>
        <v>4.1567403428182647E-6</v>
      </c>
      <c r="DZ47" s="55">
        <f t="shared" si="19"/>
        <v>7.1114414415704209E-6</v>
      </c>
      <c r="EA47" s="55">
        <f t="shared" si="20"/>
        <v>6.7299724140864296E-6</v>
      </c>
    </row>
    <row r="48" spans="1:131" x14ac:dyDescent="0.3">
      <c r="A48" s="29" t="s">
        <v>47</v>
      </c>
      <c r="B48" s="27">
        <v>922661.87234999996</v>
      </c>
      <c r="C48" s="27">
        <v>14976.171402</v>
      </c>
      <c r="D48" s="27">
        <v>3987.1327953</v>
      </c>
      <c r="E48" s="27">
        <v>86179.037809000001</v>
      </c>
      <c r="F48" s="27">
        <v>73033.085999000003</v>
      </c>
      <c r="G48" s="27">
        <v>4303.2926123999996</v>
      </c>
      <c r="H48" s="27">
        <v>215282.49924</v>
      </c>
      <c r="I48" s="29">
        <v>4932.9674971000004</v>
      </c>
      <c r="J48" s="29">
        <v>1507.6630600999999</v>
      </c>
      <c r="K48" s="29">
        <v>1322.5113653999999</v>
      </c>
      <c r="L48" s="29">
        <v>797.91520950999995</v>
      </c>
      <c r="M48" s="29">
        <v>9852.7099619000001</v>
      </c>
      <c r="N48" s="29">
        <v>1009.5170407000001</v>
      </c>
      <c r="O48" s="29">
        <v>634.80547435000005</v>
      </c>
      <c r="P48" s="29">
        <v>42.467718755999996</v>
      </c>
      <c r="Q48" s="29">
        <v>20.650451465</v>
      </c>
      <c r="R48" s="29">
        <v>43.920736404000003</v>
      </c>
      <c r="S48" s="29">
        <v>13.649552019</v>
      </c>
      <c r="T48" s="29">
        <v>86.886003122999995</v>
      </c>
      <c r="U48" s="29">
        <v>11087.054195999999</v>
      </c>
      <c r="V48" s="29">
        <v>1432.7207154</v>
      </c>
      <c r="W48" s="29">
        <v>947.79984631000002</v>
      </c>
      <c r="X48" s="29">
        <v>207.19344723</v>
      </c>
      <c r="Y48" s="29">
        <v>1.1756227121</v>
      </c>
      <c r="Z48" s="29">
        <v>141.06788687</v>
      </c>
      <c r="AA48" s="29">
        <v>282.51270040000003</v>
      </c>
      <c r="AB48" s="29">
        <v>304.17762843999998</v>
      </c>
      <c r="AC48" s="27"/>
      <c r="AD48" s="40" t="s">
        <v>47</v>
      </c>
      <c r="AE48" s="40">
        <v>2876.3354409600001</v>
      </c>
      <c r="AF48" s="40">
        <v>948.15899181999998</v>
      </c>
      <c r="AG48" s="40">
        <v>1508.23456156</v>
      </c>
      <c r="AH48" s="40">
        <v>207.272011773</v>
      </c>
      <c r="AI48" s="40">
        <v>4934.83705663</v>
      </c>
      <c r="AJ48" s="40">
        <v>4934.83705663</v>
      </c>
      <c r="AK48" s="40">
        <v>8619.9155213499998</v>
      </c>
      <c r="AL48" s="40">
        <v>1323.01286007</v>
      </c>
      <c r="AM48" s="40">
        <v>798.21774726299998</v>
      </c>
      <c r="AN48" s="40">
        <v>1.17606671543</v>
      </c>
      <c r="AO48" s="40">
        <v>26963.665649099999</v>
      </c>
      <c r="AP48" s="40">
        <v>923012.30200499995</v>
      </c>
      <c r="AQ48" s="40">
        <v>6834.8003216099996</v>
      </c>
      <c r="AR48" s="40">
        <v>3930.2270387499998</v>
      </c>
      <c r="AS48" s="40">
        <v>1425.9653095900001</v>
      </c>
      <c r="AT48" s="40">
        <v>1196.03614771</v>
      </c>
      <c r="AU48" s="40">
        <v>9856.4458149999991</v>
      </c>
      <c r="AV48" s="40">
        <v>9856.4458149999991</v>
      </c>
      <c r="AW48" s="40">
        <v>141.12135600100001</v>
      </c>
      <c r="AX48" s="40">
        <v>33789441.0682</v>
      </c>
      <c r="AY48" s="40">
        <v>0</v>
      </c>
      <c r="AZ48" s="40">
        <v>2742.37112376</v>
      </c>
      <c r="BA48" s="40">
        <v>481.95334436100001</v>
      </c>
      <c r="BB48" s="40">
        <v>2378.0166697</v>
      </c>
      <c r="BC48" s="40">
        <v>11091.2908293</v>
      </c>
      <c r="BD48" s="40">
        <v>282.61979061300002</v>
      </c>
      <c r="BE48" s="40">
        <v>1433.2636686599999</v>
      </c>
      <c r="BF48" s="40">
        <v>14981.859977</v>
      </c>
      <c r="BG48" s="40">
        <v>0</v>
      </c>
      <c r="BH48" s="40">
        <v>3589.78167975</v>
      </c>
      <c r="BI48" s="40">
        <v>398.86471540000002</v>
      </c>
      <c r="BJ48" s="40">
        <v>3988.64639515</v>
      </c>
      <c r="BK48" s="40">
        <v>1150.23549435</v>
      </c>
      <c r="BL48" s="40">
        <v>10851.420192199999</v>
      </c>
      <c r="BM48" s="40">
        <v>42.483822348099999</v>
      </c>
      <c r="BN48" s="40">
        <v>20.6582790631</v>
      </c>
      <c r="BO48" s="40">
        <v>43.937419690399999</v>
      </c>
      <c r="BP48" s="40">
        <v>13.654733331999999</v>
      </c>
      <c r="BQ48" s="40">
        <v>86.918891244700006</v>
      </c>
      <c r="BR48" s="40">
        <v>42.925981337400003</v>
      </c>
      <c r="BS48" s="40">
        <v>71863.181098500005</v>
      </c>
      <c r="BT48" s="40">
        <v>250.84010837100001</v>
      </c>
      <c r="BU48" s="40">
        <v>2645.3043192199998</v>
      </c>
      <c r="BV48" s="40">
        <v>7075.8593726700001</v>
      </c>
      <c r="BW48" s="40">
        <v>31.817167926500002</v>
      </c>
      <c r="BX48" s="40">
        <v>0</v>
      </c>
      <c r="BY48" s="40">
        <v>1870.6300385100001</v>
      </c>
      <c r="BZ48" s="40">
        <v>86214.396043600005</v>
      </c>
      <c r="CA48" s="40">
        <v>73063.875230399994</v>
      </c>
      <c r="CB48" s="40">
        <v>13150.5208131</v>
      </c>
      <c r="CC48" s="40">
        <v>19.836266576700002</v>
      </c>
      <c r="CD48" s="40">
        <v>2.0984461951500002</v>
      </c>
      <c r="CE48" s="40">
        <v>989.06763418599996</v>
      </c>
      <c r="CF48" s="40">
        <v>375.55021703800003</v>
      </c>
      <c r="CG48" s="40">
        <v>23891.111040799999</v>
      </c>
      <c r="CH48" s="40">
        <v>589.10194859700005</v>
      </c>
      <c r="CI48" s="40">
        <v>189.379268596</v>
      </c>
      <c r="CJ48" s="40">
        <v>34135.998349399997</v>
      </c>
      <c r="CK48" s="40">
        <v>1810.64856446</v>
      </c>
      <c r="CL48" s="40">
        <v>115.868614491</v>
      </c>
      <c r="CM48" s="40">
        <v>828.60809686000005</v>
      </c>
      <c r="CN48" s="40">
        <v>9.87835959385</v>
      </c>
      <c r="CO48" s="40">
        <v>4304.92748777</v>
      </c>
      <c r="CP48" s="40">
        <v>2712.7221256600001</v>
      </c>
      <c r="CQ48" s="40">
        <v>304.29296737599998</v>
      </c>
      <c r="CR48" s="40">
        <v>0</v>
      </c>
      <c r="CS48" s="40">
        <v>3248.1775530700002</v>
      </c>
      <c r="CT48" s="40">
        <v>10385.2640417</v>
      </c>
      <c r="CU48" s="40">
        <v>1009.89991401</v>
      </c>
      <c r="CV48" s="40">
        <v>60304.0415947</v>
      </c>
      <c r="CW48" s="40">
        <v>215364.282527</v>
      </c>
      <c r="CX48" s="40">
        <v>635.04631119700002</v>
      </c>
      <c r="CY48" s="40">
        <v>8430.6647943200005</v>
      </c>
      <c r="DA48" s="55">
        <f t="shared" si="0"/>
        <v>3.7980290017560663E-4</v>
      </c>
      <c r="DB48" s="55">
        <f t="shared" si="1"/>
        <v>3.7984173974133634E-4</v>
      </c>
      <c r="DC48" s="55">
        <f t="shared" si="2"/>
        <v>3.7962112819121818E-4</v>
      </c>
      <c r="DD48" s="55">
        <f t="shared" si="3"/>
        <v>4.1028811064668596E-4</v>
      </c>
      <c r="DE48" s="55">
        <f t="shared" si="3"/>
        <v>4.2157921959387758E-4</v>
      </c>
      <c r="DF48" s="55">
        <f t="shared" si="4"/>
        <v>3.799126662429266E-4</v>
      </c>
      <c r="DG48" s="55">
        <f t="shared" si="5"/>
        <v>3.7988822727678018E-4</v>
      </c>
      <c r="DH48" s="55">
        <f t="shared" si="6"/>
        <v>3.7899287418753213E-4</v>
      </c>
      <c r="DI48" s="55">
        <f t="shared" si="7"/>
        <v>3.7906444425462639E-4</v>
      </c>
      <c r="DJ48" s="55">
        <f t="shared" si="8"/>
        <v>3.7919876011680015E-4</v>
      </c>
      <c r="DK48" s="55">
        <f t="shared" si="8"/>
        <v>3.791602784283467E-4</v>
      </c>
      <c r="DL48" s="55">
        <f t="shared" si="9"/>
        <v>3.7917010796475868E-4</v>
      </c>
      <c r="DM48" s="55">
        <f t="shared" si="10"/>
        <v>3.7926384059296109E-4</v>
      </c>
      <c r="DN48" s="55">
        <f t="shared" si="11"/>
        <v>3.7938684641396653E-4</v>
      </c>
      <c r="DO48" s="55">
        <f t="shared" si="12"/>
        <v>3.7919607107991744E-4</v>
      </c>
      <c r="DP48" s="55">
        <f t="shared" si="12"/>
        <v>3.790521535699725E-4</v>
      </c>
      <c r="DQ48" s="55">
        <f t="shared" si="12"/>
        <v>3.7984987880295014E-4</v>
      </c>
      <c r="DR48" s="55">
        <f t="shared" si="12"/>
        <v>3.7959582796470216E-4</v>
      </c>
      <c r="DS48" s="55">
        <f t="shared" si="12"/>
        <v>3.7852036597256809E-4</v>
      </c>
      <c r="DT48" s="55">
        <f t="shared" si="13"/>
        <v>3.821243429593229E-4</v>
      </c>
      <c r="DU48" s="55">
        <f t="shared" si="14"/>
        <v>3.7896657329219248E-4</v>
      </c>
      <c r="DV48" s="55">
        <f t="shared" si="15"/>
        <v>3.7892547819900698E-4</v>
      </c>
      <c r="DW48" s="55">
        <f t="shared" si="16"/>
        <v>3.7918449666405902E-4</v>
      </c>
      <c r="DX48" s="55">
        <f t="shared" si="17"/>
        <v>3.7767501889005261E-4</v>
      </c>
      <c r="DY48" s="55">
        <f t="shared" si="18"/>
        <v>3.7903120395705805E-4</v>
      </c>
      <c r="DZ48" s="55">
        <f t="shared" si="19"/>
        <v>3.7906335838483322E-4</v>
      </c>
      <c r="EA48" s="55">
        <f t="shared" si="20"/>
        <v>3.7918283665871745E-4</v>
      </c>
    </row>
    <row r="49" spans="1:131" x14ac:dyDescent="0.3">
      <c r="A49" s="29" t="s">
        <v>48</v>
      </c>
      <c r="B49" s="27">
        <v>102250.97407</v>
      </c>
      <c r="C49" s="27">
        <v>1659.6847760999999</v>
      </c>
      <c r="D49" s="27">
        <v>441.86059104999998</v>
      </c>
      <c r="E49" s="27">
        <v>9550.5095426999997</v>
      </c>
      <c r="F49" s="27">
        <v>8093.6517731000004</v>
      </c>
      <c r="G49" s="27">
        <v>476.89809284</v>
      </c>
      <c r="H49" s="27">
        <v>23857.977166000001</v>
      </c>
      <c r="I49" s="29">
        <v>395.40841905000002</v>
      </c>
      <c r="J49" s="29">
        <v>149.31391461000001</v>
      </c>
      <c r="K49" s="29">
        <v>208.68040732</v>
      </c>
      <c r="L49" s="29">
        <v>76.400014365999994</v>
      </c>
      <c r="M49" s="29">
        <v>898.61112997999999</v>
      </c>
      <c r="N49" s="29">
        <v>108.01429589999999</v>
      </c>
      <c r="O49" s="29">
        <v>33.795483402000002</v>
      </c>
      <c r="P49" s="29">
        <v>4.7051202726000003</v>
      </c>
      <c r="Q49" s="29">
        <v>2.2879226556000001</v>
      </c>
      <c r="R49" s="29">
        <v>4.8661041519000001</v>
      </c>
      <c r="S49" s="29">
        <v>1.5122729828999999</v>
      </c>
      <c r="T49" s="29">
        <v>9.6263491636000005</v>
      </c>
      <c r="U49" s="29">
        <v>565.75918890000003</v>
      </c>
      <c r="V49" s="29">
        <v>117.77822694</v>
      </c>
      <c r="W49" s="29">
        <v>86.351860544000004</v>
      </c>
      <c r="X49" s="29">
        <v>17.066857502000001</v>
      </c>
      <c r="Y49" s="29">
        <v>0.1302506075</v>
      </c>
      <c r="Z49" s="29">
        <v>9.8193446154000004</v>
      </c>
      <c r="AA49" s="29">
        <v>31.300392071000001</v>
      </c>
      <c r="AB49" s="29">
        <v>24.550554896000001</v>
      </c>
      <c r="AC49" s="27"/>
      <c r="AD49" s="40" t="s">
        <v>48</v>
      </c>
      <c r="AE49" s="40">
        <v>412.310330319</v>
      </c>
      <c r="AF49" s="40">
        <v>86.349736741100003</v>
      </c>
      <c r="AG49" s="40">
        <v>149.317388131</v>
      </c>
      <c r="AH49" s="40">
        <v>17.067078013500002</v>
      </c>
      <c r="AI49" s="40">
        <v>395.41199137699999</v>
      </c>
      <c r="AJ49" s="40">
        <v>395.41199137699999</v>
      </c>
      <c r="AK49" s="40">
        <v>900.80266058500001</v>
      </c>
      <c r="AL49" s="40">
        <v>208.68094114100001</v>
      </c>
      <c r="AM49" s="40">
        <v>76.404293346599999</v>
      </c>
      <c r="AN49" s="40">
        <v>0.13025347981800001</v>
      </c>
      <c r="AO49" s="40">
        <v>2184.3603585300002</v>
      </c>
      <c r="AP49" s="40">
        <v>102253.091375</v>
      </c>
      <c r="AQ49" s="40">
        <v>930.25535084800003</v>
      </c>
      <c r="AR49" s="40">
        <v>336.35563622000001</v>
      </c>
      <c r="AS49" s="40">
        <v>240.92745237700001</v>
      </c>
      <c r="AT49" s="40">
        <v>14.6033694256</v>
      </c>
      <c r="AU49" s="40">
        <v>898.62547767000001</v>
      </c>
      <c r="AV49" s="40">
        <v>898.62547767000001</v>
      </c>
      <c r="AW49" s="40">
        <v>9.8193186695700003</v>
      </c>
      <c r="AX49" s="40">
        <v>2479566.04788</v>
      </c>
      <c r="AY49" s="40">
        <v>0</v>
      </c>
      <c r="AZ49" s="40">
        <v>345.73422821299999</v>
      </c>
      <c r="BA49" s="40">
        <v>86.823962001400005</v>
      </c>
      <c r="BB49" s="40">
        <v>212.10584472799999</v>
      </c>
      <c r="BC49" s="40">
        <v>565.76792613199996</v>
      </c>
      <c r="BD49" s="40">
        <v>31.3010278189</v>
      </c>
      <c r="BE49" s="40">
        <v>117.779525163</v>
      </c>
      <c r="BF49" s="40">
        <v>1659.7191323</v>
      </c>
      <c r="BG49" s="40">
        <v>0</v>
      </c>
      <c r="BH49" s="40">
        <v>397.68276119500001</v>
      </c>
      <c r="BI49" s="40">
        <v>44.1869280258</v>
      </c>
      <c r="BJ49" s="40">
        <v>441.86968922099999</v>
      </c>
      <c r="BK49" s="40">
        <v>129.09484733100001</v>
      </c>
      <c r="BL49" s="40">
        <v>1140.25554053</v>
      </c>
      <c r="BM49" s="40">
        <v>4.7052169834199997</v>
      </c>
      <c r="BN49" s="40">
        <v>2.28796378397</v>
      </c>
      <c r="BO49" s="40">
        <v>4.86620224227</v>
      </c>
      <c r="BP49" s="40">
        <v>1.5123037942499999</v>
      </c>
      <c r="BQ49" s="40">
        <v>9.6265337558499997</v>
      </c>
      <c r="BR49" s="40">
        <v>4.3680586668699997</v>
      </c>
      <c r="BS49" s="40">
        <v>7258.3639838099998</v>
      </c>
      <c r="BT49" s="40">
        <v>19.5475235613</v>
      </c>
      <c r="BU49" s="40">
        <v>190.34107543299999</v>
      </c>
      <c r="BV49" s="40">
        <v>821.69470813700002</v>
      </c>
      <c r="BW49" s="40">
        <v>3.55365553087</v>
      </c>
      <c r="BX49" s="40">
        <v>0</v>
      </c>
      <c r="BY49" s="40">
        <v>133.56696364800001</v>
      </c>
      <c r="BZ49" s="40">
        <v>9549.4536399499993</v>
      </c>
      <c r="CA49" s="40">
        <v>8094.0456011400001</v>
      </c>
      <c r="CB49" s="40">
        <v>1455.4080388100001</v>
      </c>
      <c r="CC49" s="40">
        <v>1.37287208457</v>
      </c>
      <c r="CD49" s="40">
        <v>0.47933186637800002</v>
      </c>
      <c r="CE49" s="40">
        <v>106.419380926</v>
      </c>
      <c r="CF49" s="40">
        <v>30.092211179</v>
      </c>
      <c r="CG49" s="40">
        <v>2720.4997695400002</v>
      </c>
      <c r="CH49" s="40">
        <v>51.128932005899998</v>
      </c>
      <c r="CI49" s="40">
        <v>45.605720036999998</v>
      </c>
      <c r="CJ49" s="40">
        <v>3886.9626395800001</v>
      </c>
      <c r="CK49" s="40">
        <v>120.809861664</v>
      </c>
      <c r="CL49" s="40">
        <v>8.3230117558199996</v>
      </c>
      <c r="CM49" s="40">
        <v>67.371096920900001</v>
      </c>
      <c r="CN49" s="40">
        <v>2.7186502632299998</v>
      </c>
      <c r="CO49" s="40">
        <v>476.90801696099999</v>
      </c>
      <c r="CP49" s="40">
        <v>303.6505717</v>
      </c>
      <c r="CQ49" s="40">
        <v>24.550739550799999</v>
      </c>
      <c r="CR49" s="40">
        <v>0</v>
      </c>
      <c r="CS49" s="40">
        <v>910.39845502200001</v>
      </c>
      <c r="CT49" s="40">
        <v>1129.64266849</v>
      </c>
      <c r="CU49" s="40">
        <v>108.015909389</v>
      </c>
      <c r="CV49" s="40">
        <v>6452.1461243499998</v>
      </c>
      <c r="CW49" s="40">
        <v>23858.4707543</v>
      </c>
      <c r="CX49" s="40">
        <v>33.796538799700002</v>
      </c>
      <c r="CY49" s="40">
        <v>861.27541861899999</v>
      </c>
      <c r="DA49" s="55">
        <f t="shared" si="0"/>
        <v>2.0706942102649803E-5</v>
      </c>
      <c r="DB49" s="55">
        <f t="shared" si="1"/>
        <v>2.0700436911145966E-5</v>
      </c>
      <c r="DC49" s="55">
        <f t="shared" si="2"/>
        <v>2.0590591657846141E-5</v>
      </c>
      <c r="DD49" s="55">
        <f t="shared" si="3"/>
        <v>-1.1055983403601756E-4</v>
      </c>
      <c r="DE49" s="55">
        <f t="shared" si="3"/>
        <v>4.8658881187440413E-5</v>
      </c>
      <c r="DF49" s="55">
        <f t="shared" si="4"/>
        <v>2.0809730944578854E-5</v>
      </c>
      <c r="DG49" s="55">
        <f t="shared" si="5"/>
        <v>2.0688606438237398E-5</v>
      </c>
      <c r="DH49" s="55">
        <f t="shared" si="6"/>
        <v>9.0345243749612555E-6</v>
      </c>
      <c r="DI49" s="55">
        <f t="shared" si="7"/>
        <v>2.3263210324785095E-5</v>
      </c>
      <c r="DJ49" s="55">
        <f t="shared" si="8"/>
        <v>2.5580791549164389E-6</v>
      </c>
      <c r="DK49" s="55">
        <f t="shared" si="8"/>
        <v>5.6007588945037223E-5</v>
      </c>
      <c r="DL49" s="55">
        <f t="shared" si="9"/>
        <v>1.5966517129986662E-5</v>
      </c>
      <c r="DM49" s="55">
        <f t="shared" si="10"/>
        <v>1.4937735663261052E-5</v>
      </c>
      <c r="DN49" s="55">
        <f t="shared" si="11"/>
        <v>3.1228957060505113E-5</v>
      </c>
      <c r="DO49" s="55">
        <f t="shared" si="12"/>
        <v>2.0554377868423793E-5</v>
      </c>
      <c r="DP49" s="55">
        <f t="shared" si="12"/>
        <v>1.7976293866077043E-5</v>
      </c>
      <c r="DQ49" s="55">
        <f t="shared" si="12"/>
        <v>2.0157885433167152E-5</v>
      </c>
      <c r="DR49" s="55">
        <f t="shared" si="12"/>
        <v>2.0374198539845133E-5</v>
      </c>
      <c r="DS49" s="55">
        <f t="shared" si="12"/>
        <v>1.9175727668099081E-5</v>
      </c>
      <c r="DT49" s="55">
        <f t="shared" si="13"/>
        <v>1.5443376212621637E-5</v>
      </c>
      <c r="DU49" s="55">
        <f t="shared" si="14"/>
        <v>1.1022606076992622E-5</v>
      </c>
      <c r="DV49" s="55">
        <f t="shared" si="15"/>
        <v>-2.4594755534184731E-5</v>
      </c>
      <c r="DW49" s="55">
        <f t="shared" si="16"/>
        <v>1.2920451229782712E-5</v>
      </c>
      <c r="DX49" s="55">
        <f t="shared" si="17"/>
        <v>2.2052242635431212E-5</v>
      </c>
      <c r="DY49" s="55">
        <f t="shared" si="18"/>
        <v>-2.6423178955700018E-6</v>
      </c>
      <c r="DZ49" s="55">
        <f t="shared" si="19"/>
        <v>2.0311180082238851E-5</v>
      </c>
      <c r="EA49" s="55">
        <f t="shared" si="20"/>
        <v>7.521410443894723E-6</v>
      </c>
    </row>
    <row r="50" spans="1:131" x14ac:dyDescent="0.3">
      <c r="A50" s="29" t="s">
        <v>49</v>
      </c>
      <c r="B50" s="27">
        <v>26242.506539999998</v>
      </c>
      <c r="C50" s="27">
        <v>425.95375799999999</v>
      </c>
      <c r="D50" s="27">
        <v>113.401263</v>
      </c>
      <c r="E50" s="27">
        <v>2451.1187260000002</v>
      </c>
      <c r="F50" s="27">
        <v>2077.2193189999998</v>
      </c>
      <c r="G50" s="27">
        <v>122.393238</v>
      </c>
      <c r="H50" s="27">
        <v>6123.1016570000002</v>
      </c>
      <c r="I50" s="29">
        <v>139.43111743</v>
      </c>
      <c r="J50" s="29">
        <v>42.613185274999999</v>
      </c>
      <c r="K50" s="29">
        <v>38.658486320000002</v>
      </c>
      <c r="L50" s="29">
        <v>22.188181672999999</v>
      </c>
      <c r="M50" s="8">
        <v>278.79881229</v>
      </c>
      <c r="N50" s="8">
        <v>28.72923767</v>
      </c>
      <c r="O50" s="8">
        <v>17.671169479</v>
      </c>
      <c r="P50" s="29">
        <v>1.2065559656</v>
      </c>
      <c r="Q50" s="29">
        <v>0.58670270530000002</v>
      </c>
      <c r="R50" s="29">
        <v>1.2478378080999999</v>
      </c>
      <c r="S50" s="29">
        <v>0.38779920899999998</v>
      </c>
      <c r="T50" s="29">
        <v>2.4685296338999998</v>
      </c>
      <c r="U50" s="29">
        <v>309.74705609</v>
      </c>
      <c r="V50" s="29">
        <v>40.497004218000001</v>
      </c>
      <c r="W50" s="29">
        <v>27.296776334</v>
      </c>
      <c r="X50" s="29">
        <v>5.8562361000000003</v>
      </c>
      <c r="Y50" s="29">
        <v>3.3400771699999998E-2</v>
      </c>
      <c r="Z50" s="29">
        <v>3.9862093328000001</v>
      </c>
      <c r="AA50" s="29">
        <v>8.0265054603999992</v>
      </c>
      <c r="AB50" s="29">
        <v>8.5986527805000001</v>
      </c>
      <c r="AC50" s="27"/>
      <c r="AD50" s="40" t="s">
        <v>49</v>
      </c>
      <c r="AE50" s="40">
        <v>79.836637982699997</v>
      </c>
      <c r="AF50" s="40">
        <v>27.2968938122</v>
      </c>
      <c r="AG50" s="40">
        <v>42.613296229900001</v>
      </c>
      <c r="AH50" s="40">
        <v>5.8562525776300003</v>
      </c>
      <c r="AI50" s="40">
        <v>139.43156689200001</v>
      </c>
      <c r="AJ50" s="40">
        <v>139.43156689200001</v>
      </c>
      <c r="AK50" s="40">
        <v>243.732881298</v>
      </c>
      <c r="AL50" s="40">
        <v>38.658758824300001</v>
      </c>
      <c r="AM50" s="40">
        <v>22.188228120400002</v>
      </c>
      <c r="AN50" s="40">
        <v>3.3401048346099999E-2</v>
      </c>
      <c r="AO50" s="40">
        <v>673.49966944300002</v>
      </c>
      <c r="AP50" s="40">
        <v>26242.5927486</v>
      </c>
      <c r="AQ50" s="40">
        <v>193.33547766300001</v>
      </c>
      <c r="AR50" s="40">
        <v>92.689388668199996</v>
      </c>
      <c r="AS50" s="40">
        <v>43.361469081899997</v>
      </c>
      <c r="AT50" s="40">
        <v>32.333895313799999</v>
      </c>
      <c r="AU50" s="40">
        <v>278.79960946099999</v>
      </c>
      <c r="AV50" s="40">
        <v>278.79960946099999</v>
      </c>
      <c r="AW50" s="40">
        <v>3.98621445745</v>
      </c>
      <c r="AX50" s="40">
        <v>1555514.57066</v>
      </c>
      <c r="AY50" s="40">
        <v>0</v>
      </c>
      <c r="AZ50" s="40">
        <v>75.479802926900007</v>
      </c>
      <c r="BA50" s="40">
        <v>13.3496433564</v>
      </c>
      <c r="BB50" s="40">
        <v>65.742773967399998</v>
      </c>
      <c r="BC50" s="40">
        <v>309.74853357400002</v>
      </c>
      <c r="BD50" s="40">
        <v>8.0265272548900004</v>
      </c>
      <c r="BE50" s="40">
        <v>40.4971487121</v>
      </c>
      <c r="BF50" s="40">
        <v>425.95518532099999</v>
      </c>
      <c r="BG50" s="40">
        <v>0</v>
      </c>
      <c r="BH50" s="40">
        <v>102.06149647300001</v>
      </c>
      <c r="BI50" s="40">
        <v>11.3401689385</v>
      </c>
      <c r="BJ50" s="40">
        <v>113.401665411</v>
      </c>
      <c r="BK50" s="40">
        <v>31.9459999382</v>
      </c>
      <c r="BL50" s="40">
        <v>327.341399174</v>
      </c>
      <c r="BM50" s="40">
        <v>1.2065641996400001</v>
      </c>
      <c r="BN50" s="40">
        <v>0.58670534478500003</v>
      </c>
      <c r="BO50" s="40">
        <v>1.2478381321900001</v>
      </c>
      <c r="BP50" s="40">
        <v>0.38780006843499998</v>
      </c>
      <c r="BQ50" s="40">
        <v>2.4685372041</v>
      </c>
      <c r="BR50" s="40">
        <v>0.96613644784700003</v>
      </c>
      <c r="BS50" s="40">
        <v>1946.70217383</v>
      </c>
      <c r="BT50" s="40">
        <v>1.7213728026799999</v>
      </c>
      <c r="BU50" s="40">
        <v>7.7784199676999997</v>
      </c>
      <c r="BV50" s="40">
        <v>226.00479077899999</v>
      </c>
      <c r="BW50" s="40">
        <v>0.92357358741600004</v>
      </c>
      <c r="BX50" s="40">
        <v>0</v>
      </c>
      <c r="BY50" s="40">
        <v>4.8223733299199996</v>
      </c>
      <c r="BZ50" s="40">
        <v>2446.65998605</v>
      </c>
      <c r="CA50" s="40">
        <v>2077.2396265399998</v>
      </c>
      <c r="CB50" s="40">
        <v>369.42035950600001</v>
      </c>
      <c r="CC50" s="40">
        <v>2.2591402535299999E-2</v>
      </c>
      <c r="CD50" s="40">
        <v>0.22173166794900001</v>
      </c>
      <c r="CE50" s="40">
        <v>26.051665259899998</v>
      </c>
      <c r="CF50" s="40">
        <v>3.1196381094299999</v>
      </c>
      <c r="CG50" s="40">
        <v>727.70783014699998</v>
      </c>
      <c r="CH50" s="40">
        <v>7.4705236359700002</v>
      </c>
      <c r="CI50" s="40">
        <v>21.551671345300001</v>
      </c>
      <c r="CJ50" s="40">
        <v>1039.6747476400001</v>
      </c>
      <c r="CK50" s="40">
        <v>33.896462696900002</v>
      </c>
      <c r="CL50" s="40">
        <v>0.33136352854200002</v>
      </c>
      <c r="CM50" s="40">
        <v>7.52395508612</v>
      </c>
      <c r="CN50" s="40">
        <v>1.3472418077799999</v>
      </c>
      <c r="CO50" s="40">
        <v>122.393696585</v>
      </c>
      <c r="CP50" s="40">
        <v>75.248759056300003</v>
      </c>
      <c r="CQ50" s="40">
        <v>8.59866979259</v>
      </c>
      <c r="CR50" s="40">
        <v>0</v>
      </c>
      <c r="CS50" s="40">
        <v>98.679065677699995</v>
      </c>
      <c r="CT50" s="40">
        <v>282.87823413799998</v>
      </c>
      <c r="CU50" s="40">
        <v>28.729318702299999</v>
      </c>
      <c r="CV50" s="40">
        <v>1691.3443925900001</v>
      </c>
      <c r="CW50" s="40">
        <v>6123.12191721</v>
      </c>
      <c r="CX50" s="40">
        <v>17.671183496099999</v>
      </c>
      <c r="CY50" s="40">
        <v>228.899726246</v>
      </c>
      <c r="DA50" s="55">
        <f t="shared" si="0"/>
        <v>3.2850749172969503E-6</v>
      </c>
      <c r="DB50" s="55">
        <f t="shared" si="1"/>
        <v>3.3508825152663831E-6</v>
      </c>
      <c r="DC50" s="55">
        <f t="shared" si="2"/>
        <v>3.5485583612596108E-6</v>
      </c>
      <c r="DD50" s="55">
        <f t="shared" si="3"/>
        <v>-1.8190632312929049E-3</v>
      </c>
      <c r="DE50" s="55">
        <f t="shared" si="3"/>
        <v>9.7763099997319757E-6</v>
      </c>
      <c r="DF50" s="55">
        <f t="shared" si="4"/>
        <v>3.7468164704006251E-6</v>
      </c>
      <c r="DG50" s="55">
        <f t="shared" si="5"/>
        <v>3.3088149004796153E-6</v>
      </c>
      <c r="DH50" s="55">
        <f t="shared" si="6"/>
        <v>3.223541547184395E-6</v>
      </c>
      <c r="DI50" s="55">
        <f t="shared" si="7"/>
        <v>2.6037692157011326E-6</v>
      </c>
      <c r="DJ50" s="55">
        <f t="shared" si="8"/>
        <v>7.0490162947437803E-6</v>
      </c>
      <c r="DK50" s="55">
        <f t="shared" si="8"/>
        <v>2.093339629497977E-6</v>
      </c>
      <c r="DL50" s="55">
        <f t="shared" si="9"/>
        <v>2.8593055811108886E-6</v>
      </c>
      <c r="DM50" s="55">
        <f t="shared" si="10"/>
        <v>2.8205516947465698E-6</v>
      </c>
      <c r="DN50" s="55">
        <f t="shared" si="11"/>
        <v>7.9321858219268565E-7</v>
      </c>
      <c r="DO50" s="55">
        <f t="shared" si="12"/>
        <v>6.8244161355250741E-6</v>
      </c>
      <c r="DP50" s="55">
        <f t="shared" si="12"/>
        <v>4.4988457973130456E-6</v>
      </c>
      <c r="DQ50" s="55">
        <f t="shared" si="12"/>
        <v>2.597212538891129E-7</v>
      </c>
      <c r="DR50" s="55">
        <f t="shared" si="12"/>
        <v>2.2161855415238509E-6</v>
      </c>
      <c r="DS50" s="55">
        <f t="shared" si="12"/>
        <v>3.0666838656643161E-6</v>
      </c>
      <c r="DT50" s="55">
        <f t="shared" si="13"/>
        <v>4.769969466927607E-6</v>
      </c>
      <c r="DU50" s="55">
        <f t="shared" si="14"/>
        <v>3.5680194816636141E-6</v>
      </c>
      <c r="DV50" s="55">
        <f t="shared" si="15"/>
        <v>4.3037389676537777E-6</v>
      </c>
      <c r="DW50" s="55">
        <f t="shared" si="16"/>
        <v>2.8136894958882114E-6</v>
      </c>
      <c r="DX50" s="55">
        <f t="shared" si="17"/>
        <v>8.2826259969416473E-6</v>
      </c>
      <c r="DY50" s="55">
        <f t="shared" si="18"/>
        <v>1.285594802496381E-6</v>
      </c>
      <c r="DZ50" s="55">
        <f t="shared" si="19"/>
        <v>2.7153149161483349E-6</v>
      </c>
      <c r="EA50" s="55">
        <f t="shared" si="20"/>
        <v>1.9784599325145227E-6</v>
      </c>
    </row>
    <row r="51" spans="1:131" x14ac:dyDescent="0.3">
      <c r="A51" s="29" t="s">
        <v>50</v>
      </c>
      <c r="B51" s="27">
        <v>64071.192971999997</v>
      </c>
      <c r="C51" s="27">
        <v>1039.970059</v>
      </c>
      <c r="D51" s="27">
        <v>276.87285700000001</v>
      </c>
      <c r="E51" s="27">
        <v>5984.4174899999998</v>
      </c>
      <c r="F51" s="27">
        <v>5071.5403800000004</v>
      </c>
      <c r="G51" s="27">
        <v>298.82741099999998</v>
      </c>
      <c r="H51" s="27">
        <v>14949.579156</v>
      </c>
      <c r="I51" s="29">
        <v>342.44379516999999</v>
      </c>
      <c r="J51" s="29">
        <v>104.66110775</v>
      </c>
      <c r="K51" s="29">
        <v>91.807987609999998</v>
      </c>
      <c r="L51" s="29">
        <v>55.390819886000003</v>
      </c>
      <c r="M51" s="29">
        <v>683.96951647000003</v>
      </c>
      <c r="N51" s="8">
        <v>70.080098747999997</v>
      </c>
      <c r="O51" s="8">
        <v>44.067835342999999</v>
      </c>
      <c r="P51" s="29">
        <v>2.9480848577000001</v>
      </c>
      <c r="Q51" s="29">
        <v>1.4335425679</v>
      </c>
      <c r="R51" s="29">
        <v>3.0489524791</v>
      </c>
      <c r="S51" s="29">
        <v>0.94754411029999996</v>
      </c>
      <c r="T51" s="29">
        <v>6.0315768019</v>
      </c>
      <c r="U51" s="29">
        <v>769.65697184999999</v>
      </c>
      <c r="V51" s="29">
        <v>99.458652461</v>
      </c>
      <c r="W51" s="29">
        <v>65.795725429000001</v>
      </c>
      <c r="X51" s="29">
        <v>14.383251745000001</v>
      </c>
      <c r="Y51" s="29">
        <v>8.1611057000000001E-2</v>
      </c>
      <c r="Z51" s="29">
        <v>9.7928518773000004</v>
      </c>
      <c r="AA51" s="29">
        <v>19.611871280999999</v>
      </c>
      <c r="AB51" s="29">
        <v>21.115837355</v>
      </c>
      <c r="AC51" s="27"/>
      <c r="AD51" s="40" t="s">
        <v>50</v>
      </c>
      <c r="AE51" s="40">
        <v>198.39561132</v>
      </c>
      <c r="AF51" s="40">
        <v>66.152202026699996</v>
      </c>
      <c r="AG51" s="40">
        <v>105.228148928</v>
      </c>
      <c r="AH51" s="40">
        <v>14.461150187299999</v>
      </c>
      <c r="AI51" s="40">
        <v>344.29909566800001</v>
      </c>
      <c r="AJ51" s="40">
        <v>344.29909566800001</v>
      </c>
      <c r="AK51" s="40">
        <v>599.93971436799995</v>
      </c>
      <c r="AL51" s="40">
        <v>92.305410704699995</v>
      </c>
      <c r="AM51" s="40">
        <v>55.690904885499997</v>
      </c>
      <c r="AN51" s="40">
        <v>8.2053350396899996E-2</v>
      </c>
      <c r="AO51" s="40">
        <v>1716.65508639</v>
      </c>
      <c r="AP51" s="40">
        <v>64418.339928900001</v>
      </c>
      <c r="AQ51" s="40">
        <v>473.68591481599998</v>
      </c>
      <c r="AR51" s="40">
        <v>238.39517076300001</v>
      </c>
      <c r="AS51" s="40">
        <v>105.045710895</v>
      </c>
      <c r="AT51" s="40">
        <v>82.227345621699996</v>
      </c>
      <c r="AU51" s="40">
        <v>687.67513980700005</v>
      </c>
      <c r="AV51" s="40">
        <v>687.67513980700005</v>
      </c>
      <c r="AW51" s="40">
        <v>9.8458921514300002</v>
      </c>
      <c r="AX51" s="40">
        <v>1185449.1409799999</v>
      </c>
      <c r="AY51" s="40">
        <v>0</v>
      </c>
      <c r="AZ51" s="40">
        <v>188.04603076800001</v>
      </c>
      <c r="BA51" s="40">
        <v>33.057898219400002</v>
      </c>
      <c r="BB51" s="40">
        <v>163.36098359799999</v>
      </c>
      <c r="BC51" s="40">
        <v>773.82918811299999</v>
      </c>
      <c r="BD51" s="40">
        <v>19.718131174300002</v>
      </c>
      <c r="BE51" s="40">
        <v>99.997503582199997</v>
      </c>
      <c r="BF51" s="40">
        <v>1045.60475922</v>
      </c>
      <c r="BG51" s="40">
        <v>0</v>
      </c>
      <c r="BH51" s="40">
        <v>250.53567914300001</v>
      </c>
      <c r="BI51" s="40">
        <v>27.837291499100001</v>
      </c>
      <c r="BJ51" s="40">
        <v>278.37297064199998</v>
      </c>
      <c r="BK51" s="40">
        <v>78.848485879999998</v>
      </c>
      <c r="BL51" s="40">
        <v>795.64067905700006</v>
      </c>
      <c r="BM51" s="40">
        <v>2.9640560655899999</v>
      </c>
      <c r="BN51" s="40">
        <v>1.4413076286199999</v>
      </c>
      <c r="BO51" s="40">
        <v>3.0654720609999999</v>
      </c>
      <c r="BP51" s="40">
        <v>0.95267894799099995</v>
      </c>
      <c r="BQ51" s="40">
        <v>6.0642564408200004</v>
      </c>
      <c r="BR51" s="40">
        <v>2.5037069431500001</v>
      </c>
      <c r="BS51" s="40">
        <v>4841.6821306299998</v>
      </c>
      <c r="BT51" s="40">
        <v>7.0360566032499996</v>
      </c>
      <c r="BU51" s="40">
        <v>54.122875675899998</v>
      </c>
      <c r="BV51" s="40">
        <v>541.88216284500004</v>
      </c>
      <c r="BW51" s="40">
        <v>2.25726955344</v>
      </c>
      <c r="BX51" s="40">
        <v>0</v>
      </c>
      <c r="BY51" s="40">
        <v>36.960666864399997</v>
      </c>
      <c r="BZ51" s="40">
        <v>5976.7185774199997</v>
      </c>
      <c r="CA51" s="40">
        <v>5099.0897957699999</v>
      </c>
      <c r="CB51" s="40">
        <v>877.62878164300002</v>
      </c>
      <c r="CC51" s="40">
        <v>0.33669087063800002</v>
      </c>
      <c r="CD51" s="40">
        <v>0.46009976098299998</v>
      </c>
      <c r="CE51" s="40">
        <v>65.024452144899996</v>
      </c>
      <c r="CF51" s="40">
        <v>11.583942009499999</v>
      </c>
      <c r="CG51" s="40">
        <v>1761.1546428700001</v>
      </c>
      <c r="CH51" s="40">
        <v>23.1580399992</v>
      </c>
      <c r="CI51" s="40">
        <v>44.504885859399998</v>
      </c>
      <c r="CJ51" s="40">
        <v>2516.1997552299999</v>
      </c>
      <c r="CK51" s="40">
        <v>93.437813622600004</v>
      </c>
      <c r="CL51" s="40">
        <v>2.35258738428</v>
      </c>
      <c r="CM51" s="40">
        <v>26.798813707299999</v>
      </c>
      <c r="CN51" s="40">
        <v>2.7531474437600001</v>
      </c>
      <c r="CO51" s="40">
        <v>300.446544442</v>
      </c>
      <c r="CP51" s="40">
        <v>186.103452417</v>
      </c>
      <c r="CQ51" s="40">
        <v>21.230231872600001</v>
      </c>
      <c r="CR51" s="40">
        <v>0</v>
      </c>
      <c r="CS51" s="40">
        <v>222.91619554299999</v>
      </c>
      <c r="CT51" s="40">
        <v>701.72681489000001</v>
      </c>
      <c r="CU51" s="40">
        <v>70.459801393700005</v>
      </c>
      <c r="CV51" s="40">
        <v>4164.2335651699996</v>
      </c>
      <c r="CW51" s="40">
        <v>15030.5782373</v>
      </c>
      <c r="CX51" s="40">
        <v>44.306604798499997</v>
      </c>
      <c r="CY51" s="40">
        <v>569.61385694000001</v>
      </c>
      <c r="DA51" s="55">
        <f t="shared" si="0"/>
        <v>5.4181441112187778E-3</v>
      </c>
      <c r="DB51" s="55">
        <f t="shared" si="1"/>
        <v>5.4181369658066409E-3</v>
      </c>
      <c r="DC51" s="55">
        <f t="shared" si="2"/>
        <v>5.4180596041596592E-3</v>
      </c>
      <c r="DD51" s="55">
        <f t="shared" si="3"/>
        <v>-1.2864932289341447E-3</v>
      </c>
      <c r="DE51" s="55">
        <f t="shared" si="3"/>
        <v>5.4321594043976714E-3</v>
      </c>
      <c r="DF51" s="55">
        <f t="shared" si="4"/>
        <v>5.4182895624659425E-3</v>
      </c>
      <c r="DG51" s="55">
        <f t="shared" si="5"/>
        <v>5.4181512706658027E-3</v>
      </c>
      <c r="DH51" s="55">
        <f t="shared" si="6"/>
        <v>5.4178248348141032E-3</v>
      </c>
      <c r="DI51" s="55">
        <f t="shared" si="7"/>
        <v>5.4178786197683505E-3</v>
      </c>
      <c r="DJ51" s="55">
        <f t="shared" si="8"/>
        <v>5.4180807972074082E-3</v>
      </c>
      <c r="DK51" s="55">
        <f t="shared" si="8"/>
        <v>5.4175944699428472E-3</v>
      </c>
      <c r="DL51" s="55">
        <f t="shared" si="9"/>
        <v>5.4178194316684206E-3</v>
      </c>
      <c r="DM51" s="55">
        <f t="shared" si="10"/>
        <v>5.4181237253299883E-3</v>
      </c>
      <c r="DN51" s="55">
        <f t="shared" si="11"/>
        <v>5.4182251894504671E-3</v>
      </c>
      <c r="DO51" s="55">
        <f t="shared" si="12"/>
        <v>5.417485812284269E-3</v>
      </c>
      <c r="DP51" s="55">
        <f t="shared" si="12"/>
        <v>5.416693507312444E-3</v>
      </c>
      <c r="DQ51" s="55">
        <f t="shared" si="12"/>
        <v>5.418117210169251E-3</v>
      </c>
      <c r="DR51" s="55">
        <f t="shared" si="12"/>
        <v>5.4191014805360909E-3</v>
      </c>
      <c r="DS51" s="55">
        <f t="shared" si="12"/>
        <v>5.4180921495861562E-3</v>
      </c>
      <c r="DT51" s="55">
        <f t="shared" si="13"/>
        <v>5.4208776319811308E-3</v>
      </c>
      <c r="DU51" s="55">
        <f t="shared" si="14"/>
        <v>5.417840558530518E-3</v>
      </c>
      <c r="DV51" s="55">
        <f t="shared" si="15"/>
        <v>5.417929438055487E-3</v>
      </c>
      <c r="DW51" s="55">
        <f t="shared" si="16"/>
        <v>5.4159131523981155E-3</v>
      </c>
      <c r="DX51" s="55">
        <f t="shared" si="17"/>
        <v>5.4195278576038459E-3</v>
      </c>
      <c r="DY51" s="55">
        <f t="shared" si="18"/>
        <v>5.4162234652959532E-3</v>
      </c>
      <c r="DZ51" s="55">
        <f t="shared" si="19"/>
        <v>5.4181414806116542E-3</v>
      </c>
      <c r="EA51" s="55">
        <f t="shared" si="20"/>
        <v>5.417474840177891E-3</v>
      </c>
    </row>
    <row r="52" spans="1:131" x14ac:dyDescent="0.3">
      <c r="N52" s="8"/>
      <c r="O52" s="8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</row>
    <row r="53" spans="1:131" x14ac:dyDescent="0.3">
      <c r="N53" s="8"/>
      <c r="O53" s="8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</row>
    <row r="54" spans="1:131" x14ac:dyDescent="0.3">
      <c r="A54" s="29" t="s">
        <v>240</v>
      </c>
      <c r="N54" s="8"/>
      <c r="O54" s="8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</row>
    <row r="55" spans="1:131" x14ac:dyDescent="0.3">
      <c r="A55" s="29" t="s">
        <v>1</v>
      </c>
      <c r="B55" s="27">
        <v>1777562.6584000001</v>
      </c>
      <c r="C55" s="27">
        <v>28852.479685999999</v>
      </c>
      <c r="D55" s="27">
        <v>7681.4489095999998</v>
      </c>
      <c r="E55" s="27">
        <v>166029.02304999999</v>
      </c>
      <c r="F55" s="27">
        <v>140702.54996</v>
      </c>
      <c r="G55" s="27">
        <v>8290.5513114999994</v>
      </c>
      <c r="H55" s="27">
        <v>414754.44115000003</v>
      </c>
      <c r="I55" s="29">
        <v>8086.6783267999999</v>
      </c>
      <c r="J55" s="29">
        <v>2469.2931739000001</v>
      </c>
      <c r="K55" s="29">
        <v>4652.0844026000004</v>
      </c>
      <c r="L55" s="8">
        <v>598.2532741</v>
      </c>
      <c r="M55" s="8">
        <v>16755.226155</v>
      </c>
      <c r="N55" s="8">
        <v>2034.2380768999999</v>
      </c>
      <c r="O55" s="8">
        <v>512.30712589999996</v>
      </c>
      <c r="P55" s="29">
        <v>81.671911835000003</v>
      </c>
      <c r="Q55" s="29">
        <v>39.713974610999998</v>
      </c>
      <c r="R55" s="29">
        <v>84.466285905999996</v>
      </c>
      <c r="S55" s="29">
        <v>26.250174129000001</v>
      </c>
      <c r="T55" s="29">
        <v>167.09506569999999</v>
      </c>
      <c r="U55" s="29">
        <v>11116.026597</v>
      </c>
      <c r="V55" s="29">
        <v>2350.4718134</v>
      </c>
      <c r="W55" s="29">
        <v>2539.7194788000002</v>
      </c>
      <c r="X55" s="29">
        <v>339.42127711000001</v>
      </c>
      <c r="Y55" s="29">
        <v>2.2609021399000002</v>
      </c>
      <c r="Z55" s="29">
        <v>229.12125268</v>
      </c>
      <c r="AA55" s="29">
        <v>543.31514559000004</v>
      </c>
      <c r="AB55" s="29">
        <v>500.63236296999997</v>
      </c>
      <c r="AD55" s="40" t="s">
        <v>1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</v>
      </c>
      <c r="AV55" s="40">
        <v>0</v>
      </c>
      <c r="AW55" s="40">
        <v>0</v>
      </c>
      <c r="AX55" s="40">
        <v>0</v>
      </c>
      <c r="AY55" s="40">
        <v>0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0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40">
        <v>0</v>
      </c>
      <c r="CK55" s="40">
        <v>0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0</v>
      </c>
      <c r="CV55" s="40">
        <v>0</v>
      </c>
      <c r="CW55" s="40">
        <v>0</v>
      </c>
      <c r="CX55" s="40">
        <v>0</v>
      </c>
      <c r="CY55" s="40">
        <v>0</v>
      </c>
    </row>
    <row r="56" spans="1:131" x14ac:dyDescent="0.3">
      <c r="A56" s="29" t="s">
        <v>11</v>
      </c>
      <c r="O56" s="8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D56" s="40" t="s">
        <v>11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</row>
    <row r="57" spans="1:131" x14ac:dyDescent="0.3">
      <c r="A57" s="29" t="s">
        <v>58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D57" s="40" t="s">
        <v>58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40">
        <v>0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</row>
    <row r="58" spans="1:131" x14ac:dyDescent="0.3">
      <c r="A58" s="29" t="s">
        <v>74</v>
      </c>
    </row>
    <row r="59" spans="1:131" x14ac:dyDescent="0.3">
      <c r="A59" s="29" t="s">
        <v>246</v>
      </c>
    </row>
    <row r="61" spans="1:131" x14ac:dyDescent="0.3">
      <c r="A61" s="2" t="s">
        <v>55</v>
      </c>
      <c r="B61" s="1">
        <f t="shared" ref="B61:H61" si="21">SUM(B3:B57)</f>
        <v>12755702.267008297</v>
      </c>
      <c r="C61" s="1">
        <f t="shared" si="21"/>
        <v>206297.72429885904</v>
      </c>
      <c r="D61" s="1">
        <f t="shared" si="21"/>
        <v>55835.662121470988</v>
      </c>
      <c r="E61" s="1">
        <f t="shared" si="21"/>
        <v>1192494.3099651102</v>
      </c>
      <c r="F61" s="1">
        <f t="shared" si="21"/>
        <v>1010978.5689656</v>
      </c>
      <c r="G61" s="1">
        <f t="shared" si="21"/>
        <v>59693.751610008003</v>
      </c>
      <c r="H61" s="1">
        <f t="shared" si="21"/>
        <v>2963584.2104772995</v>
      </c>
      <c r="I61" s="1"/>
      <c r="J61" s="1"/>
      <c r="K61" s="1"/>
      <c r="L61" s="1"/>
      <c r="M61" s="1"/>
      <c r="N61" s="1"/>
      <c r="O61" s="1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1"/>
      <c r="AE61" s="1">
        <f t="shared" ref="AE61:CP61" si="22">SUM(AE3:AE57)</f>
        <v>40891.700170749449</v>
      </c>
      <c r="AF61" s="1">
        <f t="shared" si="22"/>
        <v>8513.5650385374338</v>
      </c>
      <c r="AG61" s="1">
        <f t="shared" si="22"/>
        <v>15700.808591169145</v>
      </c>
      <c r="AH61" s="1">
        <f t="shared" si="22"/>
        <v>1996.5152126414876</v>
      </c>
      <c r="AI61" s="1">
        <f t="shared" si="22"/>
        <v>46561.479091654335</v>
      </c>
      <c r="AJ61" s="1">
        <f t="shared" si="22"/>
        <v>46561.479091654335</v>
      </c>
      <c r="AK61" s="1">
        <f t="shared" si="22"/>
        <v>100105.54443598271</v>
      </c>
      <c r="AL61" s="1">
        <f t="shared" si="22"/>
        <v>15150.543477663732</v>
      </c>
      <c r="AM61" s="1">
        <f t="shared" si="22"/>
        <v>8985.9979535230832</v>
      </c>
      <c r="AN61" s="1">
        <f t="shared" si="22"/>
        <v>14.06631317455755</v>
      </c>
      <c r="AO61" s="1">
        <f t="shared" si="22"/>
        <v>268037.03285858344</v>
      </c>
      <c r="AP61" s="1">
        <f t="shared" si="22"/>
        <v>10980576.122934636</v>
      </c>
      <c r="AQ61" s="1">
        <f t="shared" si="22"/>
        <v>90056.595041787645</v>
      </c>
      <c r="AR61" s="1">
        <f t="shared" si="22"/>
        <v>36902.162542530335</v>
      </c>
      <c r="AS61" s="1">
        <f t="shared" si="22"/>
        <v>24398.145807956709</v>
      </c>
      <c r="AT61" s="1">
        <f t="shared" si="22"/>
        <v>10757.020602252427</v>
      </c>
      <c r="AU61" s="1">
        <f t="shared" si="22"/>
        <v>89101.299193519299</v>
      </c>
      <c r="AV61" s="1">
        <f t="shared" si="22"/>
        <v>89101.299193519299</v>
      </c>
      <c r="AW61" s="1">
        <f t="shared" si="22"/>
        <v>1262.208699657386</v>
      </c>
      <c r="AX61" s="1">
        <f t="shared" si="22"/>
        <v>503938987.9931314</v>
      </c>
      <c r="AY61" s="1">
        <f t="shared" si="22"/>
        <v>0</v>
      </c>
      <c r="AZ61" s="1">
        <f t="shared" si="22"/>
        <v>36726.525780512384</v>
      </c>
      <c r="BA61" s="1">
        <f t="shared" si="22"/>
        <v>7572.5292390464256</v>
      </c>
      <c r="BB61" s="1">
        <f t="shared" si="22"/>
        <v>27244.827875652831</v>
      </c>
      <c r="BC61" s="1">
        <f t="shared" si="22"/>
        <v>81052.921226697203</v>
      </c>
      <c r="BD61" s="1">
        <f t="shared" si="22"/>
        <v>3380.2604947018881</v>
      </c>
      <c r="BE61" s="1">
        <f t="shared" si="22"/>
        <v>13812.245033579502</v>
      </c>
      <c r="BF61" s="1">
        <f t="shared" si="22"/>
        <v>177484.88131480123</v>
      </c>
      <c r="BG61" s="1">
        <f t="shared" si="22"/>
        <v>0</v>
      </c>
      <c r="BH61" s="1">
        <f t="shared" si="22"/>
        <v>43348.172984290104</v>
      </c>
      <c r="BI61" s="1">
        <f t="shared" si="22"/>
        <v>4816.4640518765091</v>
      </c>
      <c r="BJ61" s="1">
        <f t="shared" si="22"/>
        <v>48164.637036148612</v>
      </c>
      <c r="BK61" s="1">
        <f t="shared" si="22"/>
        <v>13956.667522027976</v>
      </c>
      <c r="BL61" s="1">
        <f t="shared" si="22"/>
        <v>132355.4677616733</v>
      </c>
      <c r="BM61" s="1">
        <f t="shared" si="22"/>
        <v>508.01781234281981</v>
      </c>
      <c r="BN61" s="1">
        <f t="shared" si="22"/>
        <v>247.029735348152</v>
      </c>
      <c r="BO61" s="1">
        <f t="shared" si="22"/>
        <v>525.39913783257384</v>
      </c>
      <c r="BP61" s="1">
        <f t="shared" si="22"/>
        <v>163.28187721274534</v>
      </c>
      <c r="BQ61" s="1">
        <f t="shared" si="22"/>
        <v>1039.3686183623333</v>
      </c>
      <c r="BR61" s="1">
        <f t="shared" si="22"/>
        <v>471.17089778610801</v>
      </c>
      <c r="BS61" s="1">
        <f t="shared" si="22"/>
        <v>819574.98363061808</v>
      </c>
      <c r="BT61" s="1">
        <f t="shared" si="22"/>
        <v>2132.0264739975096</v>
      </c>
      <c r="BU61" s="1">
        <f t="shared" si="22"/>
        <v>20841.367028445595</v>
      </c>
      <c r="BV61" s="1">
        <f t="shared" si="22"/>
        <v>88234.578430638241</v>
      </c>
      <c r="BW61" s="1">
        <f t="shared" si="22"/>
        <v>382.08186544154296</v>
      </c>
      <c r="BX61" s="1">
        <f t="shared" si="22"/>
        <v>0</v>
      </c>
      <c r="BY61" s="1">
        <f t="shared" si="22"/>
        <v>14630.633382232023</v>
      </c>
      <c r="BZ61" s="1">
        <f t="shared" si="22"/>
        <v>1026670.5940974158</v>
      </c>
      <c r="CA61" s="1">
        <f t="shared" si="22"/>
        <v>870493.32439131441</v>
      </c>
      <c r="CB61" s="1">
        <f t="shared" si="22"/>
        <v>156177.26970633742</v>
      </c>
      <c r="CC61" s="1">
        <f t="shared" si="22"/>
        <v>150.62485661542775</v>
      </c>
      <c r="CD61" s="1">
        <f t="shared" si="22"/>
        <v>50.66002055676676</v>
      </c>
      <c r="CE61" s="1">
        <f t="shared" si="22"/>
        <v>11456.493521906756</v>
      </c>
      <c r="CF61" s="1">
        <f t="shared" si="22"/>
        <v>3277.8844153281589</v>
      </c>
      <c r="CG61" s="1">
        <f t="shared" si="22"/>
        <v>292316.12507027242</v>
      </c>
      <c r="CH61" s="1">
        <f t="shared" si="22"/>
        <v>5549.7871037421319</v>
      </c>
      <c r="CI61" s="1">
        <f t="shared" si="22"/>
        <v>4815.8953632245039</v>
      </c>
      <c r="CJ61" s="1">
        <f t="shared" si="22"/>
        <v>417652.33991568099</v>
      </c>
      <c r="CK61" s="1">
        <f t="shared" si="22"/>
        <v>14253.387629575296</v>
      </c>
      <c r="CL61" s="1">
        <f t="shared" si="22"/>
        <v>911.40617399384848</v>
      </c>
      <c r="CM61" s="1">
        <f t="shared" si="22"/>
        <v>7333.7285078267323</v>
      </c>
      <c r="CN61" s="1">
        <f t="shared" si="22"/>
        <v>286.5213633620433</v>
      </c>
      <c r="CO61" s="1">
        <f t="shared" si="22"/>
        <v>51414.523620864602</v>
      </c>
      <c r="CP61" s="1">
        <f t="shared" si="22"/>
        <v>33324.690714701515</v>
      </c>
      <c r="CQ61" s="1">
        <f t="shared" ref="CQ61:CY61" si="23">SUM(CQ3:CQ57)</f>
        <v>2917.4543884322611</v>
      </c>
      <c r="CR61" s="1">
        <f t="shared" si="23"/>
        <v>0</v>
      </c>
      <c r="CS61" s="1">
        <f t="shared" si="23"/>
        <v>49008.076966477718</v>
      </c>
      <c r="CT61" s="1">
        <f t="shared" si="23"/>
        <v>121974.64084457379</v>
      </c>
      <c r="CU61" s="1">
        <f t="shared" si="23"/>
        <v>10584.378274185912</v>
      </c>
      <c r="CV61" s="1">
        <f t="shared" si="23"/>
        <v>696417.43643492018</v>
      </c>
      <c r="CW61" s="1">
        <f t="shared" si="23"/>
        <v>2549399.7561810729</v>
      </c>
      <c r="CX61" s="1">
        <f t="shared" si="23"/>
        <v>5756.3522117808761</v>
      </c>
      <c r="CY61" s="1">
        <f t="shared" si="23"/>
        <v>97568.603172224713</v>
      </c>
    </row>
    <row r="62" spans="1:131" x14ac:dyDescent="0.3">
      <c r="A62" s="29" t="s">
        <v>56</v>
      </c>
      <c r="B62" s="1">
        <f>SUM(B2:B51)</f>
        <v>10978139.608608298</v>
      </c>
      <c r="C62" s="1">
        <f t="shared" ref="C62:AB62" si="24">SUM(C2:C51)</f>
        <v>177445.24461285904</v>
      </c>
      <c r="D62" s="1">
        <f t="shared" si="24"/>
        <v>48154.213211870985</v>
      </c>
      <c r="E62" s="1">
        <f t="shared" si="24"/>
        <v>1026465.2869151102</v>
      </c>
      <c r="F62" s="1">
        <f t="shared" si="24"/>
        <v>870276.01900560001</v>
      </c>
      <c r="G62" s="1">
        <f t="shared" si="24"/>
        <v>51403.200298508003</v>
      </c>
      <c r="H62" s="1">
        <f t="shared" si="24"/>
        <v>2548829.7693272997</v>
      </c>
      <c r="I62" s="1">
        <f t="shared" si="24"/>
        <v>46548.825610515698</v>
      </c>
      <c r="J62" s="1">
        <f t="shared" si="24"/>
        <v>15696.8424331966</v>
      </c>
      <c r="K62" s="1">
        <f t="shared" si="24"/>
        <v>15147.181463443401</v>
      </c>
      <c r="L62" s="1">
        <f t="shared" si="24"/>
        <v>8983.8075232857009</v>
      </c>
      <c r="M62" s="1">
        <f t="shared" si="24"/>
        <v>89075.789569501809</v>
      </c>
      <c r="N62" s="1">
        <f t="shared" si="24"/>
        <v>10581.763184235202</v>
      </c>
      <c r="O62" s="1">
        <f t="shared" si="24"/>
        <v>5754.7176701811004</v>
      </c>
      <c r="P62" s="1">
        <f t="shared" si="24"/>
        <v>507.90595270589989</v>
      </c>
      <c r="Q62" s="1">
        <f t="shared" si="24"/>
        <v>246.97552444920001</v>
      </c>
      <c r="R62" s="1">
        <f t="shared" si="24"/>
        <v>525.28376454559987</v>
      </c>
      <c r="S62" s="1">
        <f t="shared" si="24"/>
        <v>163.24608224109994</v>
      </c>
      <c r="T62" s="1">
        <f t="shared" si="24"/>
        <v>1039.1403023084004</v>
      </c>
      <c r="U62" s="1">
        <f t="shared" si="24"/>
        <v>81024.613607347987</v>
      </c>
      <c r="V62" s="1">
        <f t="shared" si="24"/>
        <v>13808.600601074899</v>
      </c>
      <c r="W62" s="1">
        <f t="shared" si="24"/>
        <v>8511.2738303681999</v>
      </c>
      <c r="X62" s="1">
        <f t="shared" si="24"/>
        <v>1995.9877936266</v>
      </c>
      <c r="Y62" s="1">
        <f t="shared" si="24"/>
        <v>14.063221603000002</v>
      </c>
      <c r="Z62" s="1">
        <f t="shared" si="24"/>
        <v>1261.8525893643996</v>
      </c>
      <c r="AA62" s="1">
        <f t="shared" si="24"/>
        <v>3379.5185490488998</v>
      </c>
      <c r="AB62" s="1">
        <f t="shared" si="24"/>
        <v>2916.6824403578998</v>
      </c>
      <c r="AC62" s="1"/>
      <c r="CL62" s="24"/>
      <c r="CM62" s="24"/>
    </row>
    <row r="63" spans="1:131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4876435.850138301</v>
      </c>
      <c r="C63" s="27">
        <f t="shared" ref="C63:H63" si="25">+C3+C5+C8+C9+C11+C12+C14+C15+C16+C17+C18+C19+C20+C21+C22+C23+C24+C25+C26+C28+C30+C31+C33+C34+C35+C36+C37+C39+C40+C41+C42+C43+C44+C46+C47+C49+C50</f>
        <v>78405.575638958995</v>
      </c>
      <c r="D63" s="27">
        <f t="shared" si="25"/>
        <v>21786.748219051005</v>
      </c>
      <c r="E63" s="27">
        <f t="shared" si="25"/>
        <v>456550.15466961003</v>
      </c>
      <c r="F63" s="27">
        <f t="shared" si="25"/>
        <v>387297.09640060004</v>
      </c>
      <c r="G63" s="27">
        <f t="shared" si="25"/>
        <v>22944.918858478002</v>
      </c>
      <c r="H63" s="27">
        <f t="shared" si="25"/>
        <v>1125133.7530983002</v>
      </c>
      <c r="I63" s="27"/>
      <c r="J63" s="27"/>
      <c r="K63" s="27"/>
      <c r="L63" s="27"/>
      <c r="M63" s="27"/>
      <c r="N63" s="27"/>
      <c r="O63" s="27"/>
      <c r="AC63" s="27"/>
    </row>
    <row r="65" spans="30:32" x14ac:dyDescent="0.3">
      <c r="AD65" s="40"/>
      <c r="AE65" s="40"/>
      <c r="AF65" s="4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R63"/>
  <sheetViews>
    <sheetView zoomScale="85" zoomScaleNormal="85" workbookViewId="0">
      <pane xSplit="1" ySplit="2" topLeftCell="B3" activePane="bottomRight" state="frozen"/>
      <selection activeCell="AD22" sqref="AD22"/>
      <selection pane="topRight" activeCell="AD22" sqref="AD22"/>
      <selection pane="bottomLeft" activeCell="AD22" sqref="AD22"/>
      <selection pane="bottomRight" activeCell="H1" sqref="B1:H1048576"/>
    </sheetView>
  </sheetViews>
  <sheetFormatPr defaultColWidth="9.109375" defaultRowHeight="14.4" x14ac:dyDescent="0.3"/>
  <cols>
    <col min="1" max="1" width="19.109375" style="29" customWidth="1"/>
    <col min="2" max="8" width="9.109375" style="27" customWidth="1"/>
    <col min="9" max="57" width="9.109375" style="29" customWidth="1"/>
    <col min="58" max="58" width="11.109375" style="29" customWidth="1"/>
    <col min="59" max="59" width="15.109375" style="29" bestFit="1" customWidth="1"/>
    <col min="60" max="169" width="9.109375" style="40" customWidth="1"/>
    <col min="170" max="170" width="9.109375" style="29"/>
    <col min="171" max="171" width="9.109375" style="29" customWidth="1"/>
    <col min="172" max="16384" width="9.109375" style="29"/>
  </cols>
  <sheetData>
    <row r="1" spans="1:226" x14ac:dyDescent="0.3">
      <c r="B1" s="27" t="s">
        <v>504</v>
      </c>
      <c r="BG1" s="29" t="s">
        <v>509</v>
      </c>
      <c r="FO1" s="29" t="s">
        <v>376</v>
      </c>
      <c r="GG1" s="58" t="s">
        <v>570</v>
      </c>
      <c r="GH1" s="58"/>
      <c r="GI1" s="58"/>
      <c r="GJ1" s="58"/>
      <c r="GK1" s="58"/>
      <c r="GL1" s="58"/>
    </row>
    <row r="2" spans="1:226" x14ac:dyDescent="0.3">
      <c r="A2" s="29" t="s">
        <v>233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513</v>
      </c>
      <c r="L2" s="29" t="s">
        <v>423</v>
      </c>
      <c r="M2" s="40" t="s">
        <v>64</v>
      </c>
      <c r="N2" s="29" t="s">
        <v>378</v>
      </c>
      <c r="O2" s="29" t="s">
        <v>325</v>
      </c>
      <c r="P2" s="29" t="s">
        <v>379</v>
      </c>
      <c r="Q2" s="29" t="s">
        <v>380</v>
      </c>
      <c r="R2" s="29" t="s">
        <v>381</v>
      </c>
      <c r="S2" s="29" t="s">
        <v>230</v>
      </c>
      <c r="T2" s="29" t="s">
        <v>382</v>
      </c>
      <c r="U2" s="29" t="s">
        <v>383</v>
      </c>
      <c r="V2" s="29" t="s">
        <v>384</v>
      </c>
      <c r="W2" s="29" t="s">
        <v>385</v>
      </c>
      <c r="X2" s="29" t="s">
        <v>386</v>
      </c>
      <c r="Y2" s="29" t="s">
        <v>387</v>
      </c>
      <c r="Z2" s="29" t="s">
        <v>65</v>
      </c>
      <c r="AA2" s="29" t="s">
        <v>66</v>
      </c>
      <c r="AB2" s="29" t="s">
        <v>327</v>
      </c>
      <c r="AC2" s="29" t="s">
        <v>388</v>
      </c>
      <c r="AD2" s="29" t="s">
        <v>330</v>
      </c>
      <c r="AE2" s="29" t="s">
        <v>389</v>
      </c>
      <c r="AF2" s="29" t="s">
        <v>67</v>
      </c>
      <c r="AG2" s="29" t="s">
        <v>326</v>
      </c>
      <c r="AH2" s="29" t="s">
        <v>331</v>
      </c>
      <c r="AI2" s="29" t="s">
        <v>391</v>
      </c>
      <c r="AJ2" s="29" t="s">
        <v>392</v>
      </c>
      <c r="AK2" s="29" t="s">
        <v>396</v>
      </c>
      <c r="AL2" s="29" t="s">
        <v>328</v>
      </c>
      <c r="AM2" s="29" t="s">
        <v>393</v>
      </c>
      <c r="AN2" s="29" t="s">
        <v>394</v>
      </c>
      <c r="AO2" s="29" t="s">
        <v>493</v>
      </c>
      <c r="AP2" s="29" t="s">
        <v>332</v>
      </c>
      <c r="AQ2" s="29" t="s">
        <v>395</v>
      </c>
      <c r="AR2" s="29" t="s">
        <v>390</v>
      </c>
      <c r="AS2" s="29" t="s">
        <v>397</v>
      </c>
      <c r="AT2" s="29" t="s">
        <v>333</v>
      </c>
      <c r="AU2" s="29" t="s">
        <v>334</v>
      </c>
      <c r="AV2" s="29" t="s">
        <v>335</v>
      </c>
      <c r="AW2" s="29" t="s">
        <v>336</v>
      </c>
      <c r="AX2" s="29" t="s">
        <v>337</v>
      </c>
      <c r="AY2" s="29" t="s">
        <v>481</v>
      </c>
      <c r="AZ2" s="29" t="s">
        <v>483</v>
      </c>
      <c r="BA2" s="29" t="s">
        <v>518</v>
      </c>
      <c r="BB2" s="29" t="s">
        <v>489</v>
      </c>
      <c r="BC2" s="29" t="s">
        <v>407</v>
      </c>
      <c r="BD2" s="29" t="s">
        <v>514</v>
      </c>
      <c r="BE2" s="29" t="s">
        <v>517</v>
      </c>
      <c r="BG2" s="29" t="s">
        <v>231</v>
      </c>
      <c r="BH2" s="29" t="s">
        <v>478</v>
      </c>
      <c r="BI2" s="29" t="s">
        <v>522</v>
      </c>
      <c r="BJ2" s="29" t="s">
        <v>178</v>
      </c>
      <c r="BK2" s="29" t="s">
        <v>398</v>
      </c>
      <c r="BL2" s="29" t="s">
        <v>130</v>
      </c>
      <c r="BM2" s="29" t="s">
        <v>131</v>
      </c>
      <c r="BN2" s="29" t="s">
        <v>132</v>
      </c>
      <c r="BO2" s="29" t="s">
        <v>424</v>
      </c>
      <c r="BP2" s="29" t="s">
        <v>425</v>
      </c>
      <c r="BQ2" s="29" t="s">
        <v>479</v>
      </c>
      <c r="BR2" s="29" t="s">
        <v>350</v>
      </c>
      <c r="BS2" s="29" t="s">
        <v>351</v>
      </c>
      <c r="BT2" s="29" t="s">
        <v>399</v>
      </c>
      <c r="BU2" s="29" t="s">
        <v>179</v>
      </c>
      <c r="BV2" s="29" t="s">
        <v>352</v>
      </c>
      <c r="BW2" s="29" t="s">
        <v>353</v>
      </c>
      <c r="BX2" s="29" t="s">
        <v>380</v>
      </c>
      <c r="BY2" s="29" t="s">
        <v>525</v>
      </c>
      <c r="BZ2" s="29" t="s">
        <v>133</v>
      </c>
      <c r="CA2" s="29" t="s">
        <v>381</v>
      </c>
      <c r="CB2" s="29" t="s">
        <v>338</v>
      </c>
      <c r="CC2" s="29" t="s">
        <v>339</v>
      </c>
      <c r="CD2" s="29" t="s">
        <v>134</v>
      </c>
      <c r="CE2" s="29" t="s">
        <v>383</v>
      </c>
      <c r="CF2" s="29" t="s">
        <v>400</v>
      </c>
      <c r="CG2" s="29" t="s">
        <v>384</v>
      </c>
      <c r="CH2" s="29" t="s">
        <v>401</v>
      </c>
      <c r="CI2" s="29" t="s">
        <v>402</v>
      </c>
      <c r="CJ2" s="29" t="s">
        <v>403</v>
      </c>
      <c r="CK2" s="29" t="s">
        <v>59</v>
      </c>
      <c r="CL2" s="29" t="s">
        <v>404</v>
      </c>
      <c r="CM2" s="29" t="s">
        <v>405</v>
      </c>
      <c r="CN2" s="29" t="s">
        <v>135</v>
      </c>
      <c r="CO2" s="29" t="s">
        <v>136</v>
      </c>
      <c r="CP2" s="29" t="s">
        <v>480</v>
      </c>
      <c r="CQ2" s="29" t="s">
        <v>481</v>
      </c>
      <c r="CR2" s="29" t="s">
        <v>137</v>
      </c>
      <c r="CS2" s="29" t="s">
        <v>407</v>
      </c>
      <c r="CT2" s="29" t="s">
        <v>138</v>
      </c>
      <c r="CU2" s="29" t="s">
        <v>139</v>
      </c>
      <c r="CV2" s="29" t="s">
        <v>66</v>
      </c>
      <c r="CW2" s="29" t="s">
        <v>483</v>
      </c>
      <c r="CX2" s="29" t="s">
        <v>342</v>
      </c>
      <c r="CY2" s="29" t="s">
        <v>343</v>
      </c>
      <c r="CZ2" s="29" t="s">
        <v>140</v>
      </c>
      <c r="DA2" s="29" t="s">
        <v>141</v>
      </c>
      <c r="DB2" s="29" t="s">
        <v>142</v>
      </c>
      <c r="DC2" s="29" t="s">
        <v>485</v>
      </c>
      <c r="DD2" s="29" t="s">
        <v>354</v>
      </c>
      <c r="DE2" s="29" t="s">
        <v>355</v>
      </c>
      <c r="DF2" s="29" t="s">
        <v>344</v>
      </c>
      <c r="DG2" s="29" t="s">
        <v>345</v>
      </c>
      <c r="DH2" s="29" t="s">
        <v>143</v>
      </c>
      <c r="DI2" s="29" t="s">
        <v>523</v>
      </c>
      <c r="DJ2" s="29" t="s">
        <v>497</v>
      </c>
      <c r="DK2" s="29" t="s">
        <v>57</v>
      </c>
      <c r="DL2" s="29" t="s">
        <v>127</v>
      </c>
      <c r="DM2" s="29" t="s">
        <v>346</v>
      </c>
      <c r="DN2" s="29" t="s">
        <v>347</v>
      </c>
      <c r="DO2" s="29" t="s">
        <v>144</v>
      </c>
      <c r="DP2" s="29" t="s">
        <v>145</v>
      </c>
      <c r="DQ2" s="29" t="s">
        <v>60</v>
      </c>
      <c r="DR2" s="29" t="s">
        <v>146</v>
      </c>
      <c r="DS2" s="29" t="s">
        <v>147</v>
      </c>
      <c r="DT2" s="29" t="s">
        <v>332</v>
      </c>
      <c r="DU2" s="29" t="s">
        <v>395</v>
      </c>
      <c r="DV2" s="29" t="s">
        <v>390</v>
      </c>
      <c r="DW2" s="29" t="s">
        <v>397</v>
      </c>
      <c r="DX2" s="29" t="s">
        <v>333</v>
      </c>
      <c r="DY2" s="29" t="s">
        <v>334</v>
      </c>
      <c r="DZ2" s="29" t="s">
        <v>335</v>
      </c>
      <c r="EA2" s="29" t="s">
        <v>336</v>
      </c>
      <c r="EB2" s="29" t="s">
        <v>337</v>
      </c>
      <c r="EC2" s="29" t="s">
        <v>148</v>
      </c>
      <c r="ED2" s="29" t="s">
        <v>149</v>
      </c>
      <c r="EE2" s="29" t="s">
        <v>150</v>
      </c>
      <c r="EF2" s="29" t="s">
        <v>151</v>
      </c>
      <c r="EG2" s="29" t="s">
        <v>152</v>
      </c>
      <c r="EH2" s="29" t="s">
        <v>153</v>
      </c>
      <c r="EI2" s="29" t="s">
        <v>154</v>
      </c>
      <c r="EJ2" s="29" t="s">
        <v>348</v>
      </c>
      <c r="EK2" s="29" t="s">
        <v>155</v>
      </c>
      <c r="EL2" s="29" t="s">
        <v>54</v>
      </c>
      <c r="EM2" s="29" t="s">
        <v>53</v>
      </c>
      <c r="EN2" s="29" t="s">
        <v>156</v>
      </c>
      <c r="EO2" s="29" t="s">
        <v>158</v>
      </c>
      <c r="EP2" s="29" t="s">
        <v>159</v>
      </c>
      <c r="EQ2" s="29" t="s">
        <v>160</v>
      </c>
      <c r="ER2" s="29" t="s">
        <v>161</v>
      </c>
      <c r="ES2" s="29" t="s">
        <v>162</v>
      </c>
      <c r="ET2" s="29" t="s">
        <v>163</v>
      </c>
      <c r="EU2" s="29" t="s">
        <v>164</v>
      </c>
      <c r="EV2" s="29" t="s">
        <v>165</v>
      </c>
      <c r="EW2" s="29" t="s">
        <v>406</v>
      </c>
      <c r="EX2" s="29" t="s">
        <v>488</v>
      </c>
      <c r="EY2" s="29" t="s">
        <v>166</v>
      </c>
      <c r="EZ2" s="29" t="s">
        <v>167</v>
      </c>
      <c r="FA2" s="29" t="s">
        <v>168</v>
      </c>
      <c r="FB2" s="29" t="s">
        <v>396</v>
      </c>
      <c r="FC2" s="29" t="s">
        <v>61</v>
      </c>
      <c r="FD2" s="29" t="s">
        <v>498</v>
      </c>
      <c r="FE2" s="29" t="s">
        <v>489</v>
      </c>
      <c r="FF2" s="29" t="s">
        <v>169</v>
      </c>
      <c r="FG2" s="29" t="s">
        <v>170</v>
      </c>
      <c r="FH2" s="29" t="s">
        <v>171</v>
      </c>
      <c r="FI2" s="29" t="s">
        <v>349</v>
      </c>
      <c r="FJ2" s="29" t="s">
        <v>173</v>
      </c>
      <c r="FK2" s="29" t="s">
        <v>174</v>
      </c>
      <c r="FL2" s="29" t="s">
        <v>493</v>
      </c>
      <c r="FM2" s="29" t="s">
        <v>499</v>
      </c>
      <c r="FO2" s="29" t="s">
        <v>59</v>
      </c>
      <c r="FP2" s="29" t="s">
        <v>57</v>
      </c>
      <c r="FQ2" s="29" t="s">
        <v>60</v>
      </c>
      <c r="FR2" s="29" t="s">
        <v>54</v>
      </c>
      <c r="FS2" s="29" t="s">
        <v>53</v>
      </c>
      <c r="FT2" s="29" t="s">
        <v>61</v>
      </c>
      <c r="FU2" s="29" t="s">
        <v>62</v>
      </c>
      <c r="FV2" s="29" t="s">
        <v>63</v>
      </c>
      <c r="FW2" s="29" t="s">
        <v>324</v>
      </c>
      <c r="FX2" s="29" t="s">
        <v>513</v>
      </c>
      <c r="FY2" s="29" t="s">
        <v>423</v>
      </c>
      <c r="FZ2" s="29" t="s">
        <v>64</v>
      </c>
      <c r="GA2" s="29" t="s">
        <v>378</v>
      </c>
      <c r="GB2" s="29" t="s">
        <v>325</v>
      </c>
      <c r="GC2" s="29" t="s">
        <v>379</v>
      </c>
      <c r="GD2" s="29" t="s">
        <v>380</v>
      </c>
      <c r="GE2" s="29" t="s">
        <v>381</v>
      </c>
      <c r="GF2" s="29" t="s">
        <v>230</v>
      </c>
      <c r="GG2" s="29" t="s">
        <v>382</v>
      </c>
      <c r="GH2" s="29" t="s">
        <v>383</v>
      </c>
      <c r="GI2" s="29" t="s">
        <v>384</v>
      </c>
      <c r="GJ2" s="29" t="s">
        <v>385</v>
      </c>
      <c r="GK2" s="29" t="s">
        <v>386</v>
      </c>
      <c r="GL2" s="29" t="s">
        <v>387</v>
      </c>
      <c r="GM2" s="29" t="s">
        <v>65</v>
      </c>
      <c r="GN2" s="29" t="s">
        <v>66</v>
      </c>
      <c r="GO2" s="29" t="s">
        <v>327</v>
      </c>
      <c r="GP2" s="29" t="s">
        <v>388</v>
      </c>
      <c r="GQ2" s="29" t="s">
        <v>330</v>
      </c>
      <c r="GR2" s="29" t="s">
        <v>389</v>
      </c>
      <c r="GS2" s="29" t="s">
        <v>67</v>
      </c>
      <c r="GT2" s="29" t="s">
        <v>326</v>
      </c>
      <c r="GU2" s="29" t="s">
        <v>331</v>
      </c>
      <c r="GV2" s="29" t="s">
        <v>391</v>
      </c>
      <c r="GW2" s="29" t="s">
        <v>392</v>
      </c>
      <c r="GX2" s="29" t="s">
        <v>396</v>
      </c>
      <c r="GY2" s="29" t="s">
        <v>328</v>
      </c>
      <c r="GZ2" s="29" t="s">
        <v>393</v>
      </c>
      <c r="HA2" s="29" t="s">
        <v>394</v>
      </c>
      <c r="HB2" s="29" t="s">
        <v>329</v>
      </c>
      <c r="HC2" s="29" t="s">
        <v>332</v>
      </c>
      <c r="HD2" s="29" t="s">
        <v>395</v>
      </c>
      <c r="HE2" s="29" t="s">
        <v>390</v>
      </c>
      <c r="HF2" s="29" t="s">
        <v>397</v>
      </c>
      <c r="HG2" s="29" t="s">
        <v>333</v>
      </c>
      <c r="HH2" s="29" t="s">
        <v>334</v>
      </c>
      <c r="HI2" s="29" t="s">
        <v>335</v>
      </c>
      <c r="HJ2" s="29" t="s">
        <v>336</v>
      </c>
      <c r="HK2" s="29" t="s">
        <v>337</v>
      </c>
      <c r="HL2" s="29" t="s">
        <v>481</v>
      </c>
      <c r="HM2" s="29" t="s">
        <v>483</v>
      </c>
      <c r="HN2" s="29" t="s">
        <v>518</v>
      </c>
      <c r="HO2" s="29" t="s">
        <v>489</v>
      </c>
      <c r="HP2" s="29" t="s">
        <v>407</v>
      </c>
      <c r="HQ2" s="29" t="s">
        <v>514</v>
      </c>
      <c r="HR2" s="29" t="s">
        <v>517</v>
      </c>
    </row>
    <row r="3" spans="1:226" x14ac:dyDescent="0.3">
      <c r="A3" s="29" t="s">
        <v>0</v>
      </c>
      <c r="B3" s="27">
        <v>11776.696</v>
      </c>
      <c r="C3" s="27">
        <v>553.28735300000005</v>
      </c>
      <c r="D3" s="27">
        <v>50710.495999999999</v>
      </c>
      <c r="E3" s="27">
        <v>5250.2482120000004</v>
      </c>
      <c r="F3" s="27">
        <v>3930.2852119999998</v>
      </c>
      <c r="G3" s="27">
        <v>120305.008</v>
      </c>
      <c r="H3" s="27">
        <v>1347.2819460000001</v>
      </c>
      <c r="I3" s="29">
        <v>13.981891986000001</v>
      </c>
      <c r="J3" s="29">
        <v>17.573960315000001</v>
      </c>
      <c r="L3" s="29">
        <v>0.75053636000000001</v>
      </c>
      <c r="M3" s="40">
        <v>21.161625875999999</v>
      </c>
      <c r="N3" s="29">
        <v>3.4666739699999997E-2</v>
      </c>
      <c r="O3" s="29">
        <v>4.7118462999999999E-2</v>
      </c>
      <c r="P3" s="29">
        <v>7.5231061200000005E-2</v>
      </c>
      <c r="Q3" s="29">
        <v>0.161273</v>
      </c>
      <c r="R3" s="29">
        <v>0.59613745149999997</v>
      </c>
      <c r="S3" s="29">
        <v>1.8320000000000001</v>
      </c>
      <c r="T3" s="29">
        <v>0.53486192499999996</v>
      </c>
      <c r="U3" s="29">
        <v>0.61650829500000004</v>
      </c>
      <c r="V3" s="29">
        <v>0.10818270000000001</v>
      </c>
      <c r="W3" s="29">
        <v>0.11816</v>
      </c>
      <c r="X3" s="29">
        <v>7.4709999999999999E-2</v>
      </c>
      <c r="Y3" s="29">
        <v>0.27784168819999999</v>
      </c>
      <c r="Z3" s="29">
        <v>105.87335318</v>
      </c>
      <c r="AA3" s="29">
        <v>2411.2063499999999</v>
      </c>
      <c r="AB3" s="8">
        <v>0.85959845000000001</v>
      </c>
      <c r="AC3" s="8">
        <v>0.79920212000000002</v>
      </c>
      <c r="AD3" s="29">
        <v>5.8247526599999997</v>
      </c>
      <c r="AE3" s="29">
        <v>2.3203440099999999</v>
      </c>
      <c r="AF3" s="29">
        <v>0.9</v>
      </c>
      <c r="AG3" s="29">
        <v>0.57786454799999998</v>
      </c>
      <c r="AH3" s="29">
        <v>5.6923531550000002</v>
      </c>
      <c r="AI3" s="29">
        <v>0.46827009050000001</v>
      </c>
      <c r="AJ3" s="29">
        <v>0.11899990000000001</v>
      </c>
      <c r="AL3" s="29">
        <v>24.006158871</v>
      </c>
      <c r="AM3" s="8"/>
      <c r="AN3" s="29">
        <v>0.14064960000000001</v>
      </c>
      <c r="AO3" s="29">
        <v>10.331640395999999</v>
      </c>
      <c r="AP3" s="29">
        <v>2.16874092E-2</v>
      </c>
      <c r="AT3" s="8">
        <v>4.1791849999999999E-4</v>
      </c>
      <c r="AU3" s="29">
        <v>9.4536119999999999E-4</v>
      </c>
      <c r="AV3" s="29">
        <v>6.8900489999999999E-4</v>
      </c>
      <c r="AX3" s="29">
        <v>0.20653930249999999</v>
      </c>
      <c r="AY3" s="29">
        <v>5.7694937032000002</v>
      </c>
      <c r="AZ3" s="29">
        <v>11.253976854999999</v>
      </c>
      <c r="BA3" s="8">
        <v>3.7514001800000001</v>
      </c>
      <c r="BB3" s="29">
        <v>7.0635421999999997</v>
      </c>
      <c r="BG3" s="29" t="s">
        <v>0</v>
      </c>
      <c r="BH3" s="29">
        <v>8.2339163318400008E-3</v>
      </c>
      <c r="BI3" s="29">
        <v>0</v>
      </c>
      <c r="BJ3" s="29">
        <v>17.574319334599998</v>
      </c>
      <c r="BK3" s="29">
        <v>0</v>
      </c>
      <c r="BL3" s="29">
        <v>13.981946071699999</v>
      </c>
      <c r="BM3" s="29">
        <v>13.981946071699999</v>
      </c>
      <c r="BN3" s="29">
        <v>2.63796390979E-3</v>
      </c>
      <c r="BO3" s="29">
        <v>0.307720392344</v>
      </c>
      <c r="BP3" s="29">
        <v>0.44281696984500002</v>
      </c>
      <c r="BQ3" s="29">
        <v>21.161874071</v>
      </c>
      <c r="BR3" s="29">
        <v>1.10933797617E-2</v>
      </c>
      <c r="BS3" s="29">
        <v>2.3573424308399999E-2</v>
      </c>
      <c r="BT3" s="29">
        <v>0.27784165933100002</v>
      </c>
      <c r="BU3" s="29">
        <v>4.7118466558399998E-2</v>
      </c>
      <c r="BV3" s="29">
        <v>1.8055533798500001E-2</v>
      </c>
      <c r="BW3" s="29">
        <v>5.7175820678300002E-2</v>
      </c>
      <c r="BX3" s="29">
        <v>0.16127666231599999</v>
      </c>
      <c r="BY3" s="29">
        <v>0</v>
      </c>
      <c r="BZ3" s="29">
        <v>976.99152881600003</v>
      </c>
      <c r="CA3" s="29">
        <v>0.59613874446299997</v>
      </c>
      <c r="CB3" s="29">
        <v>0.15510999118400001</v>
      </c>
      <c r="CC3" s="29">
        <v>0.37975218363000002</v>
      </c>
      <c r="CD3" s="29">
        <v>1.83204673221</v>
      </c>
      <c r="CE3" s="29">
        <v>0.61651086355100004</v>
      </c>
      <c r="CF3" s="29">
        <v>2.3203456196099999</v>
      </c>
      <c r="CG3" s="29">
        <v>0.10818533926600001</v>
      </c>
      <c r="CH3" s="29">
        <v>0</v>
      </c>
      <c r="CI3" s="29">
        <v>0.46827303226299999</v>
      </c>
      <c r="CJ3" s="29">
        <v>0.14065123155699999</v>
      </c>
      <c r="CK3" s="29">
        <v>11776.757832699999</v>
      </c>
      <c r="CL3" s="29">
        <v>0.118158666966</v>
      </c>
      <c r="CM3" s="29">
        <v>7.4709989659200005E-2</v>
      </c>
      <c r="CN3" s="29">
        <v>19.4301303373</v>
      </c>
      <c r="CO3" s="29">
        <v>26.993585068200002</v>
      </c>
      <c r="CP3" s="29">
        <v>6.5514687292300006E-2</v>
      </c>
      <c r="CQ3" s="29">
        <v>5.76949109158</v>
      </c>
      <c r="CR3" s="29">
        <v>19.419865042000001</v>
      </c>
      <c r="CS3" s="29">
        <v>0</v>
      </c>
      <c r="CT3" s="29">
        <v>105.873625772</v>
      </c>
      <c r="CU3" s="29">
        <v>105.873625772</v>
      </c>
      <c r="CV3" s="29">
        <v>2411.20646111</v>
      </c>
      <c r="CW3" s="29">
        <v>11.254036831000001</v>
      </c>
      <c r="CX3" s="29">
        <v>0.33312754101800002</v>
      </c>
      <c r="CY3" s="29">
        <v>0.49415688486800002</v>
      </c>
      <c r="CZ3" s="29">
        <v>0</v>
      </c>
      <c r="DA3" s="29">
        <v>13.8511880136</v>
      </c>
      <c r="DB3" s="29">
        <v>0</v>
      </c>
      <c r="DC3" s="29">
        <v>1.51074288464E-3</v>
      </c>
      <c r="DD3" s="29">
        <v>0.20779395130299999</v>
      </c>
      <c r="DE3" s="29">
        <v>0.59141341855899998</v>
      </c>
      <c r="DF3" s="29">
        <v>1.92220167357</v>
      </c>
      <c r="DG3" s="29">
        <v>3.9026509244600001</v>
      </c>
      <c r="DH3" s="29">
        <v>0.90002556704100001</v>
      </c>
      <c r="DI3" s="29">
        <v>3.7514023644400001</v>
      </c>
      <c r="DJ3" s="29">
        <v>0.57787001063999999</v>
      </c>
      <c r="DK3" s="29">
        <v>553.28725449199999</v>
      </c>
      <c r="DL3" s="29">
        <v>0</v>
      </c>
      <c r="DM3" s="29">
        <v>2.3338678668899999</v>
      </c>
      <c r="DN3" s="29">
        <v>3.3584903230499998</v>
      </c>
      <c r="DO3" s="29">
        <v>45439.808277099997</v>
      </c>
      <c r="DP3" s="29">
        <v>5048.8679215100001</v>
      </c>
      <c r="DQ3" s="29">
        <v>50488.676198599998</v>
      </c>
      <c r="DR3" s="29">
        <v>0</v>
      </c>
      <c r="DS3" s="29">
        <v>27.1329806705</v>
      </c>
      <c r="DT3" s="29">
        <v>2.1687396110299999E-2</v>
      </c>
      <c r="DU3" s="29">
        <v>0</v>
      </c>
      <c r="DV3" s="29">
        <v>0</v>
      </c>
      <c r="DW3" s="29">
        <v>0</v>
      </c>
      <c r="DX3" s="29">
        <v>4.1791866661600001E-4</v>
      </c>
      <c r="DY3" s="29">
        <v>9.4536016715800002E-4</v>
      </c>
      <c r="DZ3" s="29">
        <v>6.8900731985100001E-4</v>
      </c>
      <c r="EA3" s="29">
        <v>0</v>
      </c>
      <c r="EB3" s="29">
        <v>0.206540782255</v>
      </c>
      <c r="EC3" s="29">
        <v>159.72873054799999</v>
      </c>
      <c r="ED3" s="29">
        <v>270.12945547999999</v>
      </c>
      <c r="EE3" s="29">
        <v>93.998445853099994</v>
      </c>
      <c r="EF3" s="29">
        <v>3.1280159837100001</v>
      </c>
      <c r="EG3" s="29">
        <v>505.55708674499999</v>
      </c>
      <c r="EH3" s="29">
        <v>78.126459566700007</v>
      </c>
      <c r="EI3" s="29">
        <v>0</v>
      </c>
      <c r="EJ3" s="29">
        <v>3.2310364856899997E-2</v>
      </c>
      <c r="EK3" s="29">
        <v>35.967447520199997</v>
      </c>
      <c r="EL3" s="29">
        <v>5250.2892456700001</v>
      </c>
      <c r="EM3" s="29">
        <v>3930.3252371499998</v>
      </c>
      <c r="EN3" s="29">
        <v>1319.9640085200001</v>
      </c>
      <c r="EO3" s="29">
        <v>0.37730197258600001</v>
      </c>
      <c r="EP3" s="29">
        <v>0.75853120745900005</v>
      </c>
      <c r="EQ3" s="29">
        <v>1767.0794141700001</v>
      </c>
      <c r="ER3" s="29">
        <v>0.60574004199800002</v>
      </c>
      <c r="ES3" s="29">
        <v>168.70862780499999</v>
      </c>
      <c r="ET3" s="29">
        <v>9.3085468518100001</v>
      </c>
      <c r="EU3" s="29">
        <v>22.217539246499999</v>
      </c>
      <c r="EV3" s="29">
        <v>421.650712537</v>
      </c>
      <c r="EW3" s="29">
        <v>0.11890812909200001</v>
      </c>
      <c r="EX3" s="29">
        <v>19.508063603299998</v>
      </c>
      <c r="EY3" s="29">
        <v>276.99711152899999</v>
      </c>
      <c r="EZ3" s="29">
        <v>374.57064934099998</v>
      </c>
      <c r="FA3" s="29">
        <v>11.544876224699999</v>
      </c>
      <c r="FB3" s="29">
        <v>0</v>
      </c>
      <c r="FC3" s="29">
        <v>119918.800049</v>
      </c>
      <c r="FD3" s="29">
        <v>177.53462835799999</v>
      </c>
      <c r="FE3" s="29">
        <v>7.0637254161699996</v>
      </c>
      <c r="FF3" s="29">
        <v>1605.4372610400001</v>
      </c>
      <c r="FG3" s="29">
        <v>1.8718789022300002E-2</v>
      </c>
      <c r="FH3" s="29">
        <v>138.75007780799999</v>
      </c>
      <c r="FI3" s="29">
        <v>24.006200145099999</v>
      </c>
      <c r="FJ3" s="29">
        <v>0.369292966344</v>
      </c>
      <c r="FK3" s="29">
        <v>1347.2835521</v>
      </c>
      <c r="FL3" s="29">
        <v>10.3316364129</v>
      </c>
      <c r="FM3" s="29">
        <v>428.96024121699998</v>
      </c>
      <c r="FO3" s="55">
        <f>(CK3-B3)/(B3+1E-50)</f>
        <v>5.2504284732565045E-6</v>
      </c>
      <c r="FP3" s="55">
        <f>(DK3-C3)/(C3+1E-50)</f>
        <v>-1.7804130083669584E-7</v>
      </c>
      <c r="FQ3" s="55">
        <f>(DQ3-D3)/(D3+1E-50)</f>
        <v>-4.374238449570694E-3</v>
      </c>
      <c r="FR3" s="55">
        <f>(EL3-E3)/(E3+1E-50)</f>
        <v>7.8155676346728172E-6</v>
      </c>
      <c r="FS3" s="55">
        <f>(EM3-F3)/(F3+1E-50)</f>
        <v>1.0183777471877657E-5</v>
      </c>
      <c r="FT3" s="55">
        <f>(FC3-G3)/(G3+1E-50)</f>
        <v>-3.2102400176059502E-3</v>
      </c>
      <c r="FU3" s="55">
        <f>(FK3-H3)/(H3+1E-50)</f>
        <v>1.1921038537318308E-6</v>
      </c>
      <c r="FV3" s="55">
        <f>(BM3-I3)/(I3+1E-50)</f>
        <v>3.8682676173444473E-6</v>
      </c>
      <c r="FW3" s="55">
        <f>(BJ3-J3)/(J3+1E-50)</f>
        <v>2.0429066275470481E-5</v>
      </c>
      <c r="FX3" s="55">
        <f>(BK3-K3)/(K3+1E-50)</f>
        <v>0</v>
      </c>
      <c r="FY3" s="55">
        <f>(BP3+BO3-L3)/(L3+1E-50)</f>
        <v>1.3352970667670706E-6</v>
      </c>
      <c r="FZ3" s="55">
        <f>(BQ3-M3)/(M3+1E-50)</f>
        <v>1.1728541155363034E-5</v>
      </c>
      <c r="GA3" s="55">
        <f>(BR3+BS3-N3)/(N3+1E-50)</f>
        <v>1.8568258958677361E-6</v>
      </c>
      <c r="GB3" s="55">
        <f>(BU3-O3)/(O3+1E-50)</f>
        <v>7.5520290173118431E-8</v>
      </c>
      <c r="GC3" s="55">
        <f>(BV3+BW3-P3)/(P3+1E-50)</f>
        <v>3.8983472427479357E-6</v>
      </c>
      <c r="GD3" s="55">
        <f>(BX3-Q3)/(Q3+1E-50)</f>
        <v>2.270879812486629E-5</v>
      </c>
      <c r="GE3" s="55">
        <f>(CA3-R3)/(R3+1E-50)</f>
        <v>2.1689008076003221E-6</v>
      </c>
      <c r="GF3" s="55">
        <f>(CD3-S3)/(S3+1E-50)</f>
        <v>2.5508848253250895E-5</v>
      </c>
      <c r="GG3" s="55">
        <f>(CB3+CC3-T3)/(T3+1E-50)</f>
        <v>4.6706259758863798E-7</v>
      </c>
      <c r="GH3" s="55">
        <f>(CE3-U3)/(U3+1E-50)</f>
        <v>4.1662878193779556E-6</v>
      </c>
      <c r="GI3" s="55">
        <f>(CG3-V3)/(V3+1E-50)</f>
        <v>2.4396377609345395E-5</v>
      </c>
      <c r="GJ3" s="55">
        <f>(CL3-W3)/(W3+1E-50)</f>
        <v>-1.1281601218715274E-5</v>
      </c>
      <c r="GK3" s="55">
        <f>(CM3-X3)/(X3+1E-50)</f>
        <v>-1.3841252836392132E-7</v>
      </c>
      <c r="GL3" s="55">
        <f>(BT3-Y3)/(Y3+1E-50)</f>
        <v>-1.0390449379779422E-7</v>
      </c>
      <c r="GM3" s="55">
        <f>(CU3-Z3)/(Z3+1E-50)</f>
        <v>2.5746988436107334E-6</v>
      </c>
      <c r="GN3" s="55">
        <f>(CV3-AA3)/(AA3+1E-50)</f>
        <v>4.6080668307126332E-8</v>
      </c>
      <c r="GO3" s="55">
        <f>(CX3+CY3+EJ3-AB3)/(AB3+1E-50)</f>
        <v>-4.2569377597146071E-6</v>
      </c>
      <c r="GP3" s="55">
        <f>(DD3+DE3-AC3)/(AC3+1E-50)</f>
        <v>6.5688789713181083E-6</v>
      </c>
      <c r="GQ3" s="55">
        <f>(DF3+DG3-AD3)/(AD3+1E-50)</f>
        <v>1.7157471884970439E-5</v>
      </c>
      <c r="GR3" s="55">
        <f>(CF3-AE3)/(AE3+1E-50)</f>
        <v>6.9369455262496426E-7</v>
      </c>
      <c r="GS3" s="55">
        <f>(DH3-AF3)/(AF3+1E-50)</f>
        <v>2.8407823333317001E-5</v>
      </c>
      <c r="GT3" s="55">
        <f>(DJ3-AG3)/(AG3+1E-50)</f>
        <v>9.453149564055047E-6</v>
      </c>
      <c r="GU3" s="55">
        <f>(DM3+DN3-AH3)/(AH3+1E-50)</f>
        <v>8.8450942219116839E-7</v>
      </c>
      <c r="GV3" s="55">
        <f>(CI3-AI3)/(AI3+1E-50)</f>
        <v>6.2821928191782759E-6</v>
      </c>
      <c r="GW3" s="55">
        <f>(EW3-AJ3)/(AJ3+1E-50)</f>
        <v>-7.7118474889474305E-4</v>
      </c>
      <c r="GX3" s="55">
        <f>(FB3-AK3)/(AK3+1E-50)</f>
        <v>0</v>
      </c>
      <c r="GY3" s="55">
        <f>(FI3-AL3)/(AL3+1E-50)</f>
        <v>1.7193129571828427E-6</v>
      </c>
      <c r="GZ3" s="55">
        <f>(CH3-AM3)/(AM3+1E-50)</f>
        <v>0</v>
      </c>
      <c r="HA3" s="55">
        <f>(CJ3-AN3)/(AN3+1E-50)</f>
        <v>1.1600153857357988E-5</v>
      </c>
      <c r="HB3" s="55">
        <f>(FL3-AO3)/(AO3+1E-50)</f>
        <v>-3.8552445173206937E-7</v>
      </c>
      <c r="HC3" s="55">
        <f t="shared" ref="HC3:HK3" si="0">(DT3-AP3)/(AP3+1E-50)</f>
        <v>-6.0356218118462572E-7</v>
      </c>
      <c r="HD3" s="55">
        <f t="shared" si="0"/>
        <v>0</v>
      </c>
      <c r="HE3" s="55">
        <f t="shared" si="0"/>
        <v>0</v>
      </c>
      <c r="HF3" s="55">
        <f t="shared" si="0"/>
        <v>0</v>
      </c>
      <c r="HG3" s="55">
        <f t="shared" si="0"/>
        <v>3.9868060404716914E-7</v>
      </c>
      <c r="HH3" s="55">
        <f t="shared" si="0"/>
        <v>-1.0925369054374657E-6</v>
      </c>
      <c r="HI3" s="55">
        <f t="shared" si="0"/>
        <v>3.512095487313016E-6</v>
      </c>
      <c r="HJ3" s="55">
        <f t="shared" si="0"/>
        <v>0</v>
      </c>
      <c r="HK3" s="55">
        <f t="shared" si="0"/>
        <v>7.1645201765200775E-6</v>
      </c>
      <c r="HL3" s="55">
        <f>(CQ3-AY3)/(AY3+1E-50)</f>
        <v>-4.5266016995746768E-7</v>
      </c>
      <c r="HM3" s="55">
        <f>(CW3-AZ3)/(AZ3+1E-50)</f>
        <v>5.3293160963295618E-6</v>
      </c>
      <c r="HN3" s="55">
        <f>(DI3-BA3)/(BA3+1E-50)</f>
        <v>5.8229991341448077E-7</v>
      </c>
      <c r="HO3" s="55">
        <f>(FE3-BB3)/(BB3+1E-50)</f>
        <v>2.5938284901864763E-5</v>
      </c>
      <c r="HP3" s="55">
        <f>(CS3-BC3)/(BC3+1E-50)</f>
        <v>0</v>
      </c>
      <c r="HQ3" s="55">
        <f>(BI3-BD3)/(BD3+1E-50)</f>
        <v>0</v>
      </c>
      <c r="HR3" s="55">
        <f>(BY3-BE3)/(BE3+1E-50)</f>
        <v>0</v>
      </c>
    </row>
    <row r="4" spans="1:226" x14ac:dyDescent="0.3">
      <c r="A4" s="29" t="s">
        <v>2</v>
      </c>
      <c r="B4" s="27">
        <v>13640.508478</v>
      </c>
      <c r="C4" s="27">
        <v>589.03832020000004</v>
      </c>
      <c r="D4" s="27">
        <v>31562.815284</v>
      </c>
      <c r="E4" s="27">
        <v>2977.9220808</v>
      </c>
      <c r="F4" s="27">
        <v>2781.2459173000002</v>
      </c>
      <c r="G4" s="27">
        <v>16913.549436000001</v>
      </c>
      <c r="H4" s="27">
        <v>608.69449871999996</v>
      </c>
      <c r="I4" s="29">
        <v>7.2129606167000002</v>
      </c>
      <c r="J4" s="29">
        <v>2.0873280406000001</v>
      </c>
      <c r="L4" s="29">
        <v>0.99348450070000005</v>
      </c>
      <c r="M4" s="40">
        <v>8.1844488403</v>
      </c>
      <c r="N4" s="29">
        <v>6.2347858499999999E-2</v>
      </c>
      <c r="O4" s="29">
        <v>1.8217498200000001E-2</v>
      </c>
      <c r="P4" s="29">
        <v>0.109569113</v>
      </c>
      <c r="Q4" s="29">
        <v>6.3906091999999998E-2</v>
      </c>
      <c r="R4" s="29">
        <v>0.36806049200000002</v>
      </c>
      <c r="S4" s="29">
        <v>0.127468</v>
      </c>
      <c r="T4" s="29">
        <v>0.12144100369999999</v>
      </c>
      <c r="U4" s="29">
        <v>0.3945188</v>
      </c>
      <c r="V4" s="29">
        <v>4.8739039999999997E-2</v>
      </c>
      <c r="W4" s="8">
        <v>5.8268800000000004E-6</v>
      </c>
      <c r="X4" s="29">
        <v>0.18804960000000001</v>
      </c>
      <c r="Y4" s="29">
        <v>2.6303838999999999E-2</v>
      </c>
      <c r="Z4" s="29">
        <v>33.163599982000001</v>
      </c>
      <c r="AA4" s="29">
        <v>311.55532299999999</v>
      </c>
      <c r="AB4" s="29">
        <v>0.6571685827</v>
      </c>
      <c r="AC4" s="29">
        <v>0.98266531509999999</v>
      </c>
      <c r="AD4" s="29">
        <v>3.1132258451000001</v>
      </c>
      <c r="AE4" s="29">
        <v>2.8001206000000001</v>
      </c>
      <c r="AG4" s="29">
        <v>0.27036245209999998</v>
      </c>
      <c r="AH4" s="29">
        <v>1.2250634559</v>
      </c>
      <c r="AI4" s="29">
        <v>0.29311389300000001</v>
      </c>
      <c r="AJ4" s="29">
        <v>4.2169900000000003E-2</v>
      </c>
      <c r="AK4" s="29">
        <v>2.1205590000000002E-3</v>
      </c>
      <c r="AL4" s="29">
        <v>7.2223867367999999</v>
      </c>
      <c r="AM4" s="8"/>
      <c r="AN4" s="29">
        <v>2.3001799999999999E-2</v>
      </c>
      <c r="AO4" s="29">
        <v>3.0916675565</v>
      </c>
      <c r="AP4" s="29">
        <v>4.0504935399999997E-2</v>
      </c>
      <c r="AQ4" s="8">
        <v>5.9757125000000003E-6</v>
      </c>
      <c r="AR4" s="29">
        <v>5.3106499999999997E-5</v>
      </c>
      <c r="AT4" s="8">
        <v>3.7536310999999999E-3</v>
      </c>
      <c r="AU4" s="8">
        <v>1.6028926000000001E-3</v>
      </c>
      <c r="AV4" s="29">
        <v>3.0647309999999998E-3</v>
      </c>
      <c r="AW4" s="29">
        <v>1.55923E-5</v>
      </c>
      <c r="AX4" s="29">
        <v>4.0341954999999999E-2</v>
      </c>
      <c r="AY4" s="29">
        <v>1.9958475019999999</v>
      </c>
      <c r="AZ4" s="29">
        <v>6.4439360600000004</v>
      </c>
      <c r="BA4" s="29">
        <v>2.8587984</v>
      </c>
      <c r="BB4" s="29">
        <v>2.5708513210000001</v>
      </c>
      <c r="BG4" s="29" t="s">
        <v>2</v>
      </c>
      <c r="BH4" s="29">
        <v>2.7286189430799999</v>
      </c>
      <c r="BI4" s="29">
        <v>0</v>
      </c>
      <c r="BJ4" s="29">
        <v>2.0873255955599999</v>
      </c>
      <c r="BK4" s="29">
        <v>0</v>
      </c>
      <c r="BL4" s="29">
        <v>7.2129508070100004</v>
      </c>
      <c r="BM4" s="29">
        <v>7.2129508070100004</v>
      </c>
      <c r="BN4" s="29">
        <v>0</v>
      </c>
      <c r="BO4" s="29">
        <v>0.407328289703</v>
      </c>
      <c r="BP4" s="29">
        <v>0.58615515066699997</v>
      </c>
      <c r="BQ4" s="29">
        <v>8.1844445078099994</v>
      </c>
      <c r="BR4" s="29">
        <v>1.99512853609E-2</v>
      </c>
      <c r="BS4" s="29">
        <v>4.2396531192500003E-2</v>
      </c>
      <c r="BT4" s="29">
        <v>2.6303693798099999E-2</v>
      </c>
      <c r="BU4" s="29">
        <v>1.82174887104E-2</v>
      </c>
      <c r="BV4" s="29">
        <v>2.6296526192999999E-2</v>
      </c>
      <c r="BW4" s="29">
        <v>8.3272365719100003E-2</v>
      </c>
      <c r="BX4" s="29">
        <v>6.3905825832600002E-2</v>
      </c>
      <c r="BY4" s="29">
        <v>0</v>
      </c>
      <c r="BZ4" s="29">
        <v>422.39989790300001</v>
      </c>
      <c r="CA4" s="29">
        <v>0.36806009516299998</v>
      </c>
      <c r="CB4" s="29">
        <v>3.5217834051199999E-2</v>
      </c>
      <c r="CC4" s="29">
        <v>8.6223048555100004E-2</v>
      </c>
      <c r="CD4" s="29">
        <v>0.12746720193700001</v>
      </c>
      <c r="CE4" s="29">
        <v>0.39451824090900001</v>
      </c>
      <c r="CF4" s="29">
        <v>2.8001163034899998</v>
      </c>
      <c r="CG4" s="29">
        <v>4.87388554741E-2</v>
      </c>
      <c r="CH4" s="29">
        <v>0</v>
      </c>
      <c r="CI4" s="29">
        <v>0.29311367864400001</v>
      </c>
      <c r="CJ4" s="29">
        <v>2.30017306283E-2</v>
      </c>
      <c r="CK4" s="29">
        <v>13640.4878804</v>
      </c>
      <c r="CL4" s="8">
        <v>5.8269496431199998E-6</v>
      </c>
      <c r="CM4" s="29">
        <v>0.188049284816</v>
      </c>
      <c r="CN4" s="29">
        <v>24.132771328600001</v>
      </c>
      <c r="CO4" s="29">
        <v>15.0044917071</v>
      </c>
      <c r="CP4" s="29">
        <v>2.2104256656199999E-4</v>
      </c>
      <c r="CQ4" s="29">
        <v>1.9958460978699999</v>
      </c>
      <c r="CR4" s="29">
        <v>24.2650286563</v>
      </c>
      <c r="CS4" s="29">
        <v>0</v>
      </c>
      <c r="CT4" s="29">
        <v>33.163558603600002</v>
      </c>
      <c r="CU4" s="29">
        <v>33.163558603600002</v>
      </c>
      <c r="CV4" s="29">
        <v>311.55515573299999</v>
      </c>
      <c r="CW4" s="29">
        <v>6.4439165591099998</v>
      </c>
      <c r="CX4" s="29">
        <v>0.14229392951700001</v>
      </c>
      <c r="CY4" s="29">
        <v>0.45359221202099997</v>
      </c>
      <c r="CZ4" s="29">
        <v>0</v>
      </c>
      <c r="DA4" s="29">
        <v>5.4021795604899996</v>
      </c>
      <c r="DB4" s="29">
        <v>0</v>
      </c>
      <c r="DC4" s="29">
        <v>0.11356278311699999</v>
      </c>
      <c r="DD4" s="29">
        <v>0.255492495416</v>
      </c>
      <c r="DE4" s="29">
        <v>0.72717077780799999</v>
      </c>
      <c r="DF4" s="29">
        <v>1.0273623035399999</v>
      </c>
      <c r="DG4" s="29">
        <v>2.0858588731099998</v>
      </c>
      <c r="DH4" s="29">
        <v>0</v>
      </c>
      <c r="DI4" s="29">
        <v>2.8587965043699999</v>
      </c>
      <c r="DJ4" s="29">
        <v>0.27036157041300002</v>
      </c>
      <c r="DK4" s="29">
        <v>589.03787275499997</v>
      </c>
      <c r="DL4" s="29">
        <v>0</v>
      </c>
      <c r="DM4" s="29">
        <v>0.50227549289999995</v>
      </c>
      <c r="DN4" s="29">
        <v>0.72278650654900001</v>
      </c>
      <c r="DO4" s="29">
        <v>28051.176631499999</v>
      </c>
      <c r="DP4" s="29">
        <v>3116.7976002700002</v>
      </c>
      <c r="DQ4" s="29">
        <v>31167.974231799999</v>
      </c>
      <c r="DR4" s="29">
        <v>0</v>
      </c>
      <c r="DS4" s="29">
        <v>12.1731020359</v>
      </c>
      <c r="DT4" s="29">
        <v>4.05051417028E-2</v>
      </c>
      <c r="DU4" s="8">
        <v>5.9756705295700002E-6</v>
      </c>
      <c r="DV4" s="8">
        <v>5.31063760146E-5</v>
      </c>
      <c r="DW4" s="29">
        <v>0</v>
      </c>
      <c r="DX4" s="29">
        <v>3.7536070291900002E-3</v>
      </c>
      <c r="DY4" s="29">
        <v>1.60288863454E-3</v>
      </c>
      <c r="DZ4" s="29">
        <v>3.0647344028600001E-3</v>
      </c>
      <c r="EA4" s="8">
        <v>1.55922330282E-5</v>
      </c>
      <c r="EB4" s="29">
        <v>4.0342013575800001E-2</v>
      </c>
      <c r="EC4" s="29">
        <v>115.109358038</v>
      </c>
      <c r="ED4" s="29">
        <v>120.258601877</v>
      </c>
      <c r="EE4" s="29">
        <v>67.474066033400007</v>
      </c>
      <c r="EF4" s="29">
        <v>2.0148386091199999</v>
      </c>
      <c r="EG4" s="29">
        <v>167.56112628400001</v>
      </c>
      <c r="EH4" s="29">
        <v>56.306511850100001</v>
      </c>
      <c r="EI4" s="29">
        <v>11.9432377079</v>
      </c>
      <c r="EJ4" s="29">
        <v>6.1281122025600002E-2</v>
      </c>
      <c r="EK4" s="29">
        <v>22.2435851129</v>
      </c>
      <c r="EL4" s="29">
        <v>2977.9494537099999</v>
      </c>
      <c r="EM4" s="29">
        <v>2781.27356474</v>
      </c>
      <c r="EN4" s="29">
        <v>196.67588896399999</v>
      </c>
      <c r="EO4" s="29">
        <v>0.21304216890700001</v>
      </c>
      <c r="EP4" s="29">
        <v>0.54662495382999998</v>
      </c>
      <c r="EQ4" s="29">
        <v>1568.68220404</v>
      </c>
      <c r="ER4" s="29">
        <v>0.22557938017099999</v>
      </c>
      <c r="ES4" s="29">
        <v>80.0368992314</v>
      </c>
      <c r="ET4" s="29">
        <v>6.7021790245700004</v>
      </c>
      <c r="EU4" s="29">
        <v>6.6638389650400001</v>
      </c>
      <c r="EV4" s="29">
        <v>199.87164876099999</v>
      </c>
      <c r="EW4" s="29">
        <v>4.2136104201499998E-2</v>
      </c>
      <c r="EX4" s="29">
        <v>10.2641568864</v>
      </c>
      <c r="EY4" s="29">
        <v>194.066015174</v>
      </c>
      <c r="EZ4" s="29">
        <v>273.29292960399999</v>
      </c>
      <c r="FA4" s="29">
        <v>8.3198798072300004</v>
      </c>
      <c r="FB4" s="29">
        <v>2.1205498296400001E-3</v>
      </c>
      <c r="FC4" s="29">
        <v>16842.770196500001</v>
      </c>
      <c r="FD4" s="29">
        <v>78.854794192900002</v>
      </c>
      <c r="FE4" s="29">
        <v>2.5708363403800001</v>
      </c>
      <c r="FF4" s="29">
        <v>399.58608288599999</v>
      </c>
      <c r="FG4" s="29">
        <v>0</v>
      </c>
      <c r="FH4" s="29">
        <v>60.598206451999999</v>
      </c>
      <c r="FI4" s="29">
        <v>7.2223844058099997</v>
      </c>
      <c r="FJ4" s="29">
        <v>1.508765189</v>
      </c>
      <c r="FK4" s="29">
        <v>608.69359132399995</v>
      </c>
      <c r="FL4" s="29">
        <v>3.0916636503900001</v>
      </c>
      <c r="FM4" s="29">
        <v>170.01812486899999</v>
      </c>
      <c r="FO4" s="55">
        <f t="shared" ref="FO4:FO54" si="1">(CK4-B4)/(B4+1E-50)</f>
        <v>-1.5100316848867479E-6</v>
      </c>
      <c r="FP4" s="55">
        <f t="shared" ref="FP4:FP54" si="2">(DK4-C4)/(C4+1E-50)</f>
        <v>-7.5961950985662839E-7</v>
      </c>
      <c r="FQ4" s="55">
        <f t="shared" ref="FQ4:FQ54" si="3">(DQ4-D4)/(D4+1E-50)</f>
        <v>-1.2509690553496232E-2</v>
      </c>
      <c r="FR4" s="55">
        <f t="shared" ref="FR4:FR54" si="4">(EL4-E4)/(E4+1E-50)</f>
        <v>9.1919497076251442E-6</v>
      </c>
      <c r="FS4" s="55">
        <f t="shared" ref="FS4:FS54" si="5">(EM4-F4)/(F4+1E-50)</f>
        <v>9.9406671764653463E-6</v>
      </c>
      <c r="FT4" s="55">
        <f t="shared" ref="FT4:FT54" si="6">(FC4-G4)/(G4+1E-50)</f>
        <v>-4.1847655790893962E-3</v>
      </c>
      <c r="FU4" s="55">
        <f t="shared" ref="FU4:FU54" si="7">(FK4-H4)/(H4+1E-50)</f>
        <v>-1.4907248248677522E-6</v>
      </c>
      <c r="FV4" s="55">
        <f t="shared" ref="FV4:FV54" si="8">(BM4-I4)/(I4+1E-50)</f>
        <v>-1.3600088120750538E-6</v>
      </c>
      <c r="FW4" s="55">
        <f t="shared" ref="FW4:FW54" si="9">(BJ4-J4)/(J4+1E-50)</f>
        <v>-1.1713731395761359E-6</v>
      </c>
      <c r="FX4" s="55">
        <f t="shared" ref="FX4:FX54" si="10">(BK4-K4)/(K4+1E-50)</f>
        <v>0</v>
      </c>
      <c r="FY4" s="55">
        <f t="shared" ref="FY4:FY54" si="11">(BP4+BO4-L4)/(L4+1E-50)</f>
        <v>-1.067283887557785E-6</v>
      </c>
      <c r="FZ4" s="55">
        <f t="shared" ref="FZ4:FZ54" si="12">(BQ4-M4)/(M4+1E-50)</f>
        <v>-5.2935635435863018E-7</v>
      </c>
      <c r="GA4" s="55">
        <f t="shared" ref="GA4:GA54" si="13">(BR4+BS4-N4)/(N4+1E-50)</f>
        <v>-6.7278333211831095E-7</v>
      </c>
      <c r="GB4" s="55">
        <f t="shared" ref="GB4:GB54" si="14">(BU4-O4)/(O4+1E-50)</f>
        <v>-5.2090577407786567E-7</v>
      </c>
      <c r="GC4" s="55">
        <f t="shared" ref="GC4:GC54" si="15">(BV4+BW4-P4)/(P4+1E-50)</f>
        <v>-2.017794010868169E-6</v>
      </c>
      <c r="GD4" s="55">
        <f t="shared" ref="GD4:GD54" si="16">(BX4-Q4)/(Q4+1E-50)</f>
        <v>-4.1649769476657953E-6</v>
      </c>
      <c r="GE4" s="55">
        <f t="shared" ref="GE4:GE54" si="17">(CA4-R4)/(R4+1E-50)</f>
        <v>-1.078184180763559E-6</v>
      </c>
      <c r="GF4" s="55">
        <f t="shared" ref="GF4:GF54" si="18">(CD4-S4)/(S4+1E-50)</f>
        <v>-6.2608890073619424E-6</v>
      </c>
      <c r="GG4" s="55">
        <f t="shared" ref="GG4:GG54" si="19">(CB4+CC4-T4)/(T4+1E-50)</f>
        <v>-9.9714014455260756E-7</v>
      </c>
      <c r="GH4" s="55">
        <f t="shared" ref="GH4:GH54" si="20">(CE4-U4)/(U4+1E-50)</f>
        <v>-1.4171466606823384E-6</v>
      </c>
      <c r="GI4" s="55">
        <f t="shared" ref="GI4:GI54" si="21">(CG4-V4)/(V4+1E-50)</f>
        <v>-3.7859978365896497E-6</v>
      </c>
      <c r="GJ4" s="55">
        <f t="shared" ref="GJ4:GJ54" si="22">(CL4-W4)/(W4+1E-50)</f>
        <v>1.1952042945706319E-5</v>
      </c>
      <c r="GK4" s="55">
        <f t="shared" ref="GK4:GK54" si="23">(CM4-X4)/(X4+1E-50)</f>
        <v>-1.6760684415728853E-6</v>
      </c>
      <c r="GL4" s="55">
        <f t="shared" ref="GL4:GL54" si="24">(BT4-Y4)/(Y4+1E-50)</f>
        <v>-5.5201790126603551E-6</v>
      </c>
      <c r="GM4" s="55">
        <f t="shared" ref="GM4:GM54" si="25">(CU4-Z4)/(Z4+1E-50)</f>
        <v>-1.2477053161088325E-6</v>
      </c>
      <c r="GN4" s="55">
        <f t="shared" ref="GN4:GN54" si="26">(CV4-AA4)/(AA4+1E-50)</f>
        <v>-5.368773622102693E-7</v>
      </c>
      <c r="GO4" s="55">
        <f t="shared" ref="GO4:GO54" si="27">(CX4+CY4+EJ4-AB4)/(AB4+1E-50)</f>
        <v>-2.0073028971992425E-6</v>
      </c>
      <c r="GP4" s="55">
        <f t="shared" ref="GP4:GP54" si="28">(DD4+DE4-AC4)/(AC4+1E-50)</f>
        <v>-2.0778956666956967E-6</v>
      </c>
      <c r="GQ4" s="55">
        <f t="shared" ref="GQ4:GQ54" si="29">(DF4+DG4-AD4)/(AD4+1E-50)</f>
        <v>-1.4995539137334272E-6</v>
      </c>
      <c r="GR4" s="55">
        <f t="shared" ref="GR4:GR54" si="30">(CF4-AE4)/(AE4+1E-50)</f>
        <v>-1.5344017683465004E-6</v>
      </c>
      <c r="GS4" s="55">
        <f t="shared" ref="GS4:GS54" si="31">(DH4-AF4)/(AF4+1E-50)</f>
        <v>0</v>
      </c>
      <c r="GT4" s="55">
        <f t="shared" ref="GT4:GT54" si="32">(DJ4-AG4)/(AG4+1E-50)</f>
        <v>-3.2611296173587555E-6</v>
      </c>
      <c r="GU4" s="55">
        <f t="shared" ref="GU4:GU54" si="33">(DM4+DN4-AH4)/(AH4+1E-50)</f>
        <v>-1.1888780071036429E-6</v>
      </c>
      <c r="GV4" s="55">
        <f t="shared" ref="GV4:GV54" si="34">(CI4-AI4)/(AI4+1E-50)</f>
        <v>-7.3130617526079959E-7</v>
      </c>
      <c r="GW4" s="55">
        <f t="shared" ref="GW4:GW54" si="35">(EW4-AJ4)/(AJ4+1E-50)</f>
        <v>-8.0141993459802738E-4</v>
      </c>
      <c r="GX4" s="55">
        <f t="shared" ref="GX4:GX54" si="36">(FB4-AK4)/(AK4+1E-50)</f>
        <v>-4.3245012282194252E-6</v>
      </c>
      <c r="GY4" s="55">
        <f t="shared" ref="GY4:GY54" si="37">(FI4-AL4)/(AL4+1E-50)</f>
        <v>-3.2274510976478737E-7</v>
      </c>
      <c r="GZ4" s="55">
        <f t="shared" ref="GZ4:GZ54" si="38">(CH4-AM4)/(AM4+1E-50)</f>
        <v>0</v>
      </c>
      <c r="HA4" s="55">
        <f t="shared" ref="HA4:HA54" si="39">(CJ4-AN4)/(AN4+1E-50)</f>
        <v>-3.0159248406218519E-6</v>
      </c>
      <c r="HB4" s="55">
        <f t="shared" ref="HB4:HB54" si="40">(FL4-AO4)/(AO4+1E-50)</f>
        <v>-1.2634314422596122E-6</v>
      </c>
      <c r="HC4" s="55">
        <f t="shared" ref="HC4:HC54" si="41">(DT4-AP4)/(AP4+1E-50)</f>
        <v>5.0932756209986282E-6</v>
      </c>
      <c r="HD4" s="55">
        <f t="shared" ref="HD4:HD54" si="42">(DU4-AQ4)/(AQ4+1E-50)</f>
        <v>-7.0235022183679451E-6</v>
      </c>
      <c r="HE4" s="55">
        <f t="shared" ref="HE4:HE54" si="43">(DV4-AR4)/(AR4+1E-50)</f>
        <v>-2.3346558330375329E-6</v>
      </c>
      <c r="HF4" s="55">
        <f t="shared" ref="HF4:HF54" si="44">(DW4-AS4)/(AS4+1E-50)</f>
        <v>0</v>
      </c>
      <c r="HG4" s="55">
        <f t="shared" ref="HG4:HG54" si="45">(DX4-AT4)/(AT4+1E-50)</f>
        <v>-6.4126733177735521E-6</v>
      </c>
      <c r="HH4" s="55">
        <f t="shared" ref="HH4:HH54" si="46">(DY4-AU4)/(AU4+1E-50)</f>
        <v>-2.4739399259061804E-6</v>
      </c>
      <c r="HI4" s="55">
        <f t="shared" ref="HI4:HI54" si="47">(DZ4-AV4)/(AV4+1E-50)</f>
        <v>1.1103290958616936E-6</v>
      </c>
      <c r="HJ4" s="55">
        <f t="shared" ref="HJ4:HJ54" si="48">(EA4-AW4)/(AW4+1E-50)</f>
        <v>-4.2951841613933219E-6</v>
      </c>
      <c r="HK4" s="55">
        <f t="shared" ref="HK4:HK54" si="49">(EB4-AX4)/(AX4+1E-50)</f>
        <v>1.4519821858441233E-6</v>
      </c>
      <c r="HL4" s="55">
        <f t="shared" ref="HL4:HL54" si="50">(CQ4-AY4)/(AY4+1E-50)</f>
        <v>-7.0352569454422613E-7</v>
      </c>
      <c r="HM4" s="55">
        <f t="shared" ref="HM4:HM54" si="51">(CW4-AZ4)/(AZ4+1E-50)</f>
        <v>-3.0262389041425192E-6</v>
      </c>
      <c r="HN4" s="55">
        <f t="shared" ref="HN4:HN54" si="52">(DI4-BA4)/(BA4+1E-50)</f>
        <v>-6.6308628131372899E-7</v>
      </c>
      <c r="HO4" s="55">
        <f t="shared" ref="HO4:HO54" si="53">(FE4-BB4)/(BB4+1E-50)</f>
        <v>-5.8271047717461803E-6</v>
      </c>
      <c r="HP4" s="55">
        <f t="shared" ref="HP4:HP54" si="54">(CS4-BC4)/(BC4+1E-50)</f>
        <v>0</v>
      </c>
      <c r="HQ4" s="55">
        <f t="shared" ref="HQ4:HQ54" si="55">(BI4-BD4)/(BD4+1E-50)</f>
        <v>0</v>
      </c>
      <c r="HR4" s="55">
        <f t="shared" ref="HR4:HR54" si="56">(BY4-BE4)/(BE4+1E-50)</f>
        <v>0</v>
      </c>
    </row>
    <row r="5" spans="1:226" x14ac:dyDescent="0.3">
      <c r="A5" s="29" t="s">
        <v>3</v>
      </c>
      <c r="B5" s="27">
        <v>6744.8143896000001</v>
      </c>
      <c r="C5" s="27">
        <v>490.162666</v>
      </c>
      <c r="D5" s="27">
        <v>38592.457133000004</v>
      </c>
      <c r="E5" s="27">
        <v>3322.8360011</v>
      </c>
      <c r="F5" s="27">
        <v>1082.8454451</v>
      </c>
      <c r="G5" s="27">
        <v>75838.594389000005</v>
      </c>
      <c r="H5" s="27">
        <v>528.28012521999995</v>
      </c>
      <c r="I5" s="29">
        <v>6.2991029277999999</v>
      </c>
      <c r="J5" s="29">
        <v>2.7283357963000001</v>
      </c>
      <c r="K5" s="8"/>
      <c r="L5" s="29">
        <v>3.0894898683999998</v>
      </c>
      <c r="M5" s="40">
        <v>12.803436227000001</v>
      </c>
      <c r="N5" s="29">
        <v>0.15920178500000001</v>
      </c>
      <c r="O5" s="29">
        <v>1.4091207200000001E-2</v>
      </c>
      <c r="P5" s="29">
        <v>0.39460297509999998</v>
      </c>
      <c r="R5" s="29">
        <v>0.51678979999999997</v>
      </c>
      <c r="S5" s="8">
        <v>0.47</v>
      </c>
      <c r="T5" s="29">
        <v>0.64053131100000005</v>
      </c>
      <c r="U5" s="29">
        <v>0.35837324999999998</v>
      </c>
      <c r="V5" s="29">
        <v>1.77602E-2</v>
      </c>
      <c r="Y5" s="29">
        <v>9.1824799999999998E-3</v>
      </c>
      <c r="Z5" s="29">
        <v>11.111601736000001</v>
      </c>
      <c r="AA5" s="29">
        <v>7715.8865850000002</v>
      </c>
      <c r="AB5" s="29">
        <v>0.74840901280000005</v>
      </c>
      <c r="AC5" s="29">
        <v>3.2051746674000001</v>
      </c>
      <c r="AD5" s="8">
        <v>3.8947969244</v>
      </c>
      <c r="AE5" s="8">
        <v>3.1936225</v>
      </c>
      <c r="AF5" s="29">
        <v>1.0142100000000001</v>
      </c>
      <c r="AG5" s="29">
        <v>0.24203785820000001</v>
      </c>
      <c r="AH5" s="29">
        <v>2.9597450604</v>
      </c>
      <c r="AI5" s="29">
        <v>0.35155645000000002</v>
      </c>
      <c r="AL5" s="29">
        <v>5.7535962366</v>
      </c>
      <c r="AM5" s="8"/>
      <c r="AN5" s="29">
        <v>0.01</v>
      </c>
      <c r="AO5" s="29">
        <v>2.3643924162999999</v>
      </c>
      <c r="AP5" s="29">
        <v>1.0660470300000001E-2</v>
      </c>
      <c r="AQ5" s="8">
        <v>1.22353E-6</v>
      </c>
      <c r="AR5" s="29">
        <v>1.0899300000000001E-5</v>
      </c>
      <c r="AT5" s="8">
        <v>8.1569000000000002E-7</v>
      </c>
      <c r="AU5" s="8">
        <v>4.89412E-6</v>
      </c>
      <c r="AV5" s="8">
        <v>1.22353E-6</v>
      </c>
      <c r="AW5" s="8">
        <v>8.1569000000000002E-7</v>
      </c>
      <c r="AX5" s="29">
        <v>0.52732952929999999</v>
      </c>
      <c r="AY5" s="29">
        <v>1.9038127419999999</v>
      </c>
      <c r="AZ5" s="29">
        <v>4.2107743054000002</v>
      </c>
      <c r="BA5" s="8">
        <v>4.5357380000000003</v>
      </c>
      <c r="BB5" s="29">
        <v>0.19274005</v>
      </c>
      <c r="BG5" s="29" t="s">
        <v>3</v>
      </c>
      <c r="BH5" s="29">
        <v>1.69875641399</v>
      </c>
      <c r="BI5" s="29">
        <v>0</v>
      </c>
      <c r="BJ5" s="29">
        <v>2.72833731895</v>
      </c>
      <c r="BK5" s="29">
        <v>0</v>
      </c>
      <c r="BL5" s="29">
        <v>6.3660132947500001</v>
      </c>
      <c r="BM5" s="29">
        <v>6.2991194421700003</v>
      </c>
      <c r="BN5" s="29">
        <v>1.91665263617</v>
      </c>
      <c r="BO5" s="29">
        <v>1.2666912074300001</v>
      </c>
      <c r="BP5" s="29">
        <v>1.8227986196999999</v>
      </c>
      <c r="BQ5" s="29">
        <v>12.8033777758</v>
      </c>
      <c r="BR5" s="29">
        <v>5.0944556880100002E-2</v>
      </c>
      <c r="BS5" s="29">
        <v>0.108257201008</v>
      </c>
      <c r="BT5" s="29">
        <v>9.18245358337E-3</v>
      </c>
      <c r="BU5" s="29">
        <v>1.40913984918E-2</v>
      </c>
      <c r="BV5" s="29">
        <v>9.4704728372900004E-2</v>
      </c>
      <c r="BW5" s="29">
        <v>0.299898275326</v>
      </c>
      <c r="BX5" s="29">
        <v>0</v>
      </c>
      <c r="BY5" s="29">
        <v>0</v>
      </c>
      <c r="BZ5" s="29">
        <v>125.658534038</v>
      </c>
      <c r="CA5" s="29">
        <v>0.51678967354100003</v>
      </c>
      <c r="CB5" s="29">
        <v>0.185753927052</v>
      </c>
      <c r="CC5" s="29">
        <v>0.45477726401099999</v>
      </c>
      <c r="CD5" s="29">
        <v>0.46999021529200002</v>
      </c>
      <c r="CE5" s="29">
        <v>0.35837283580500001</v>
      </c>
      <c r="CF5" s="29">
        <v>3.1936097024899999</v>
      </c>
      <c r="CG5" s="29">
        <v>1.7759829440499999E-2</v>
      </c>
      <c r="CH5" s="29">
        <v>0</v>
      </c>
      <c r="CI5" s="29">
        <v>0.35155558049399999</v>
      </c>
      <c r="CJ5" s="29">
        <v>9.9997450905799992E-3</v>
      </c>
      <c r="CK5" s="29">
        <v>6744.8197648200003</v>
      </c>
      <c r="CL5" s="29">
        <v>0</v>
      </c>
      <c r="CM5" s="29">
        <v>0</v>
      </c>
      <c r="CN5" s="29">
        <v>6.56903604696</v>
      </c>
      <c r="CO5" s="29">
        <v>10.5541632882</v>
      </c>
      <c r="CP5" s="29">
        <v>0.99397528375699995</v>
      </c>
      <c r="CQ5" s="29">
        <v>1.9038406484599999</v>
      </c>
      <c r="CR5" s="29">
        <v>4.6962670324199998</v>
      </c>
      <c r="CS5" s="29">
        <v>0</v>
      </c>
      <c r="CT5" s="29">
        <v>11.111634860400001</v>
      </c>
      <c r="CU5" s="29">
        <v>11.111634860400001</v>
      </c>
      <c r="CV5" s="29">
        <v>7715.8839167599999</v>
      </c>
      <c r="CW5" s="29">
        <v>4.2109198570200004</v>
      </c>
      <c r="CX5" s="29">
        <v>0.188048392319</v>
      </c>
      <c r="CY5" s="29">
        <v>0.55463341772300001</v>
      </c>
      <c r="CZ5" s="29">
        <v>0</v>
      </c>
      <c r="DA5" s="29">
        <v>7.2487464357700002</v>
      </c>
      <c r="DB5" s="29">
        <v>0.46154220142800001</v>
      </c>
      <c r="DC5" s="29">
        <v>1.1087791841700001</v>
      </c>
      <c r="DD5" s="29">
        <v>0.833345550366</v>
      </c>
      <c r="DE5" s="29">
        <v>2.37182990729</v>
      </c>
      <c r="DF5" s="29">
        <v>1.28528348125</v>
      </c>
      <c r="DG5" s="29">
        <v>2.6095121803099999</v>
      </c>
      <c r="DH5" s="29">
        <v>1.0141914548099999</v>
      </c>
      <c r="DI5" s="29">
        <v>4.5357373942599999</v>
      </c>
      <c r="DJ5" s="29">
        <v>0.242037830817</v>
      </c>
      <c r="DK5" s="29">
        <v>490.16392492300002</v>
      </c>
      <c r="DL5" s="29">
        <v>0</v>
      </c>
      <c r="DM5" s="29">
        <v>1.2134951490400001</v>
      </c>
      <c r="DN5" s="29">
        <v>1.7462505446100001</v>
      </c>
      <c r="DO5" s="29">
        <v>34763.751732899997</v>
      </c>
      <c r="DP5" s="29">
        <v>3862.63928274</v>
      </c>
      <c r="DQ5" s="29">
        <v>38626.391015699999</v>
      </c>
      <c r="DR5" s="29">
        <v>0.43848751307799999</v>
      </c>
      <c r="DS5" s="29">
        <v>15.681102553500001</v>
      </c>
      <c r="DT5" s="29">
        <v>1.06604659164E-2</v>
      </c>
      <c r="DU5" s="8">
        <v>1.2235362696700001E-6</v>
      </c>
      <c r="DV5" s="8">
        <v>1.0899313053E-5</v>
      </c>
      <c r="DW5" s="29">
        <v>0</v>
      </c>
      <c r="DX5" s="8">
        <v>8.1570962923800003E-7</v>
      </c>
      <c r="DY5" s="8">
        <v>4.8941928008099996E-6</v>
      </c>
      <c r="DZ5" s="8">
        <v>1.2235231693599999E-6</v>
      </c>
      <c r="EA5" s="8">
        <v>8.1569128898699999E-7</v>
      </c>
      <c r="EB5" s="29">
        <v>0.52732774932000004</v>
      </c>
      <c r="EC5" s="29">
        <v>59.764927681800003</v>
      </c>
      <c r="ED5" s="29">
        <v>152.87603167</v>
      </c>
      <c r="EE5" s="29">
        <v>34.572544129900002</v>
      </c>
      <c r="EF5" s="29">
        <v>0.90667686217400001</v>
      </c>
      <c r="EG5" s="29">
        <v>72.578131799600001</v>
      </c>
      <c r="EH5" s="29">
        <v>29.259669005300001</v>
      </c>
      <c r="EI5" s="29">
        <v>4.64100927595E-4</v>
      </c>
      <c r="EJ5" s="29">
        <v>5.7218745414299998E-3</v>
      </c>
      <c r="EK5" s="29">
        <v>4.8957257291399996</v>
      </c>
      <c r="EL5" s="29">
        <v>3322.8548348300001</v>
      </c>
      <c r="EM5" s="29">
        <v>1082.8648952399999</v>
      </c>
      <c r="EN5" s="29">
        <v>2239.9899395900002</v>
      </c>
      <c r="EO5" s="29">
        <v>3.3257761096099998E-3</v>
      </c>
      <c r="EP5" s="29">
        <v>0.28478037929200001</v>
      </c>
      <c r="EQ5" s="29">
        <v>598.23447927799998</v>
      </c>
      <c r="ER5" s="29">
        <v>1.8987491085099999E-2</v>
      </c>
      <c r="ES5" s="29">
        <v>20.803861582</v>
      </c>
      <c r="ET5" s="29">
        <v>3.6347096843500002</v>
      </c>
      <c r="EU5" s="29">
        <v>2.2124909121099998</v>
      </c>
      <c r="EV5" s="29">
        <v>51.860945181200002</v>
      </c>
      <c r="EW5" s="29">
        <v>0</v>
      </c>
      <c r="EX5" s="29">
        <v>10.479433005500001</v>
      </c>
      <c r="EY5" s="29">
        <v>90.597376408000002</v>
      </c>
      <c r="EZ5" s="29">
        <v>108.91416906400001</v>
      </c>
      <c r="FA5" s="29">
        <v>4.3216301753200002</v>
      </c>
      <c r="FB5" s="29">
        <v>0</v>
      </c>
      <c r="FC5" s="29">
        <v>76045.769124800005</v>
      </c>
      <c r="FD5" s="29">
        <v>104.05464791199999</v>
      </c>
      <c r="FE5" s="29">
        <v>0.192740144414</v>
      </c>
      <c r="FF5" s="29">
        <v>1856.8365698699999</v>
      </c>
      <c r="FG5" s="29">
        <v>0.76212274211700004</v>
      </c>
      <c r="FH5" s="29">
        <v>65.060588483499998</v>
      </c>
      <c r="FI5" s="29">
        <v>5.7536424306800003</v>
      </c>
      <c r="FJ5" s="29">
        <v>14.130389746800001</v>
      </c>
      <c r="FK5" s="29">
        <v>528.28002562899997</v>
      </c>
      <c r="FL5" s="29">
        <v>2.36441854585</v>
      </c>
      <c r="FM5" s="29">
        <v>185.04029266399999</v>
      </c>
      <c r="FO5" s="55">
        <f t="shared" si="1"/>
        <v>7.9694112982869824E-7</v>
      </c>
      <c r="FP5" s="55">
        <f t="shared" si="2"/>
        <v>2.5683779841834386E-6</v>
      </c>
      <c r="FQ5" s="55">
        <f t="shared" si="3"/>
        <v>8.7928795471742813E-4</v>
      </c>
      <c r="FR5" s="55">
        <f t="shared" si="4"/>
        <v>5.6679685647627291E-6</v>
      </c>
      <c r="FS5" s="55">
        <f t="shared" si="5"/>
        <v>1.7962064750702872E-5</v>
      </c>
      <c r="FT5" s="55">
        <f t="shared" si="6"/>
        <v>2.73178501617969E-3</v>
      </c>
      <c r="FU5" s="55">
        <f t="shared" si="7"/>
        <v>-1.8851930107850026E-7</v>
      </c>
      <c r="FV5" s="55">
        <f t="shared" si="8"/>
        <v>2.6217018819462973E-6</v>
      </c>
      <c r="FW5" s="55">
        <f t="shared" si="9"/>
        <v>5.5808746193493257E-7</v>
      </c>
      <c r="FX5" s="55">
        <f t="shared" si="10"/>
        <v>0</v>
      </c>
      <c r="FY5" s="55">
        <f t="shared" si="11"/>
        <v>-1.3358192329452286E-8</v>
      </c>
      <c r="FZ5" s="55">
        <f t="shared" si="12"/>
        <v>-4.5652744282638941E-6</v>
      </c>
      <c r="GA5" s="55">
        <f t="shared" si="13"/>
        <v>-1.7029896996958043E-7</v>
      </c>
      <c r="GB5" s="55">
        <f t="shared" si="14"/>
        <v>1.3575259896765567E-5</v>
      </c>
      <c r="GC5" s="55">
        <f t="shared" si="15"/>
        <v>7.2475125203214568E-8</v>
      </c>
      <c r="GD5" s="55">
        <f t="shared" si="16"/>
        <v>0</v>
      </c>
      <c r="GE5" s="55">
        <f t="shared" si="17"/>
        <v>-2.4470103693677838E-7</v>
      </c>
      <c r="GF5" s="55">
        <f t="shared" si="18"/>
        <v>-2.081852765946623E-5</v>
      </c>
      <c r="GG5" s="55">
        <f t="shared" si="19"/>
        <v>-1.8724611574567979E-7</v>
      </c>
      <c r="GH5" s="55">
        <f t="shared" si="20"/>
        <v>-1.1557642763927177E-6</v>
      </c>
      <c r="GI5" s="55">
        <f t="shared" si="21"/>
        <v>-2.0864601750060343E-5</v>
      </c>
      <c r="GJ5" s="55">
        <f t="shared" si="22"/>
        <v>0</v>
      </c>
      <c r="GK5" s="55">
        <f t="shared" si="23"/>
        <v>0</v>
      </c>
      <c r="GL5" s="55">
        <f t="shared" si="24"/>
        <v>-2.8768513516816563E-6</v>
      </c>
      <c r="GM5" s="55">
        <f t="shared" si="25"/>
        <v>2.9810643673889268E-6</v>
      </c>
      <c r="GN5" s="55">
        <f t="shared" si="26"/>
        <v>-3.4581120016236548E-7</v>
      </c>
      <c r="GO5" s="55">
        <f t="shared" si="27"/>
        <v>-7.1193912403874002E-6</v>
      </c>
      <c r="GP5" s="55">
        <f t="shared" si="28"/>
        <v>2.465562977853983E-7</v>
      </c>
      <c r="GQ5" s="55">
        <f t="shared" si="29"/>
        <v>-3.2423770087099685E-7</v>
      </c>
      <c r="GR5" s="55">
        <f t="shared" si="30"/>
        <v>-4.0072081155997767E-6</v>
      </c>
      <c r="GS5" s="55">
        <f t="shared" si="31"/>
        <v>-1.8285355104078722E-5</v>
      </c>
      <c r="GT5" s="55">
        <f t="shared" si="32"/>
        <v>-1.1313519384950383E-7</v>
      </c>
      <c r="GU5" s="55">
        <f t="shared" si="33"/>
        <v>2.1395423846110608E-7</v>
      </c>
      <c r="GV5" s="55">
        <f t="shared" si="34"/>
        <v>-2.4733040740231154E-6</v>
      </c>
      <c r="GW5" s="55">
        <f t="shared" si="35"/>
        <v>0</v>
      </c>
      <c r="GX5" s="55">
        <f t="shared" si="36"/>
        <v>0</v>
      </c>
      <c r="GY5" s="55">
        <f t="shared" si="37"/>
        <v>8.0287316142262463E-6</v>
      </c>
      <c r="GZ5" s="55">
        <f t="shared" si="38"/>
        <v>0</v>
      </c>
      <c r="HA5" s="55">
        <f t="shared" si="39"/>
        <v>-2.5490942000098993E-5</v>
      </c>
      <c r="HB5" s="55">
        <f t="shared" si="40"/>
        <v>1.1051274661518372E-5</v>
      </c>
      <c r="HC5" s="55">
        <f t="shared" si="41"/>
        <v>-4.1120137076425705E-7</v>
      </c>
      <c r="HD5" s="55">
        <f t="shared" si="42"/>
        <v>5.1242470557104532E-6</v>
      </c>
      <c r="HE5" s="55">
        <f t="shared" si="43"/>
        <v>1.1975998457665095E-6</v>
      </c>
      <c r="HF5" s="55">
        <f t="shared" si="44"/>
        <v>0</v>
      </c>
      <c r="HG5" s="55">
        <f t="shared" si="45"/>
        <v>2.4064580906969682E-5</v>
      </c>
      <c r="HH5" s="55">
        <f t="shared" si="46"/>
        <v>1.4875158353213045E-5</v>
      </c>
      <c r="HI5" s="55">
        <f t="shared" si="47"/>
        <v>-5.5827319314569843E-6</v>
      </c>
      <c r="HJ5" s="55">
        <f t="shared" si="48"/>
        <v>1.5802412680886635E-6</v>
      </c>
      <c r="HK5" s="55">
        <f t="shared" si="49"/>
        <v>-3.3754605062842441E-6</v>
      </c>
      <c r="HL5" s="55">
        <f t="shared" si="50"/>
        <v>1.4658195832134528E-5</v>
      </c>
      <c r="HM5" s="55">
        <f t="shared" si="51"/>
        <v>3.4566473870025489E-5</v>
      </c>
      <c r="HN5" s="55">
        <f t="shared" si="52"/>
        <v>-1.3354827822532096E-7</v>
      </c>
      <c r="HO5" s="55">
        <f t="shared" si="53"/>
        <v>4.8985148653319078E-7</v>
      </c>
      <c r="HP5" s="55">
        <f t="shared" si="54"/>
        <v>0</v>
      </c>
      <c r="HQ5" s="55">
        <f t="shared" si="55"/>
        <v>0</v>
      </c>
      <c r="HR5" s="55">
        <f t="shared" si="56"/>
        <v>0</v>
      </c>
    </row>
    <row r="6" spans="1:226" x14ac:dyDescent="0.3">
      <c r="A6" s="29" t="s">
        <v>4</v>
      </c>
      <c r="B6" s="27">
        <v>15366.230686000001</v>
      </c>
      <c r="C6" s="27">
        <v>1325.3726369999999</v>
      </c>
      <c r="D6" s="27">
        <v>6994.8251311000004</v>
      </c>
      <c r="E6" s="27">
        <v>1511.4633272999999</v>
      </c>
      <c r="F6" s="27">
        <v>1430.8586928</v>
      </c>
      <c r="G6" s="27">
        <v>1884.8113436000001</v>
      </c>
      <c r="H6" s="27">
        <v>482.91603378000002</v>
      </c>
      <c r="I6" s="29">
        <v>9.4404598617000008</v>
      </c>
      <c r="J6" s="29">
        <v>13.878591312999999</v>
      </c>
      <c r="L6" s="29">
        <v>2.3381234599999998E-2</v>
      </c>
      <c r="M6" s="40">
        <v>17.903437692000001</v>
      </c>
      <c r="N6" s="29">
        <v>1.2646491999999999E-3</v>
      </c>
      <c r="O6" s="29">
        <v>6.2896937400000005E-2</v>
      </c>
      <c r="P6" s="29">
        <v>3.4568682400000002E-2</v>
      </c>
      <c r="Q6" s="29">
        <v>0.144896688</v>
      </c>
      <c r="R6" s="29">
        <v>9.0205422600000001E-2</v>
      </c>
      <c r="S6" s="29">
        <v>3.3871712999999999</v>
      </c>
      <c r="T6" s="29">
        <v>4.8843686999999998E-3</v>
      </c>
      <c r="U6" s="29">
        <v>9.3229355400000005E-2</v>
      </c>
      <c r="V6" s="29">
        <v>9.6857100400000007E-2</v>
      </c>
      <c r="W6" s="8">
        <v>2.3899499999999999E-6</v>
      </c>
      <c r="Z6" s="29">
        <v>83.618297084000005</v>
      </c>
      <c r="AA6" s="29">
        <v>43.9322035</v>
      </c>
      <c r="AB6" s="29">
        <v>0.2796471848</v>
      </c>
      <c r="AC6" s="8">
        <v>4.5620893400000001E-2</v>
      </c>
      <c r="AD6" s="8">
        <v>0.97865058660000004</v>
      </c>
      <c r="AE6" s="29">
        <v>1.2437535148000001</v>
      </c>
      <c r="AF6" s="29">
        <v>5.1200000000000004E-3</v>
      </c>
      <c r="AG6" s="29">
        <v>0.96833445620000003</v>
      </c>
      <c r="AH6" s="29">
        <v>9.4126953099999994E-2</v>
      </c>
      <c r="AI6" s="29">
        <v>0.12247485869999999</v>
      </c>
      <c r="AJ6" s="29">
        <v>0.106085151</v>
      </c>
      <c r="AL6" s="29">
        <v>22.439407533000001</v>
      </c>
      <c r="AM6" s="29">
        <v>7.3999999999999999E-4</v>
      </c>
      <c r="AN6" s="29">
        <v>5.8183235399999998E-2</v>
      </c>
      <c r="AO6" s="29">
        <v>9.3962825204999998</v>
      </c>
      <c r="AP6" s="29">
        <v>1.23582213E-2</v>
      </c>
      <c r="AQ6" s="8">
        <v>6.4592540000000001E-6</v>
      </c>
      <c r="AR6" s="29">
        <v>5.7728400000000001E-5</v>
      </c>
      <c r="AS6" s="29">
        <v>1.18332E-4</v>
      </c>
      <c r="AT6" s="29">
        <v>1.4668533000000001E-3</v>
      </c>
      <c r="AU6" s="8">
        <v>9.6715280000000004E-4</v>
      </c>
      <c r="AV6" s="29">
        <v>3.9795830000000001E-4</v>
      </c>
      <c r="AW6" s="29">
        <v>2.399092E-4</v>
      </c>
      <c r="AX6" s="29">
        <v>0.10989420630000001</v>
      </c>
      <c r="AY6" s="29">
        <v>4.7828932373999997</v>
      </c>
      <c r="AZ6" s="29">
        <v>57.422580910000001</v>
      </c>
      <c r="BA6" s="29">
        <v>7.3939168E-2</v>
      </c>
      <c r="BB6" s="29">
        <v>6.1119595000000002</v>
      </c>
      <c r="BG6" s="29" t="s">
        <v>4</v>
      </c>
      <c r="BH6" s="29">
        <v>0.14418965183400001</v>
      </c>
      <c r="BI6" s="29">
        <v>0</v>
      </c>
      <c r="BJ6" s="29">
        <v>13.8801760179</v>
      </c>
      <c r="BK6" s="29">
        <v>0</v>
      </c>
      <c r="BL6" s="29">
        <v>9.4466849797600005</v>
      </c>
      <c r="BM6" s="29">
        <v>9.4410049557099995</v>
      </c>
      <c r="BN6" s="29">
        <v>0.18573853532599999</v>
      </c>
      <c r="BO6" s="29">
        <v>9.5323847393400003E-3</v>
      </c>
      <c r="BP6" s="29">
        <v>1.3717334094800001E-2</v>
      </c>
      <c r="BQ6" s="29">
        <v>17.904928506099999</v>
      </c>
      <c r="BR6" s="29">
        <v>4.0472833917500002E-4</v>
      </c>
      <c r="BS6" s="29">
        <v>8.6004391761000003E-4</v>
      </c>
      <c r="BT6" s="29">
        <v>0</v>
      </c>
      <c r="BU6" s="29">
        <v>6.2898363520900002E-2</v>
      </c>
      <c r="BV6" s="29">
        <v>8.1202398726599994E-3</v>
      </c>
      <c r="BW6" s="29">
        <v>2.5714110212900002E-2</v>
      </c>
      <c r="BX6" s="29">
        <v>0.14491450201200001</v>
      </c>
      <c r="BY6" s="29">
        <v>0</v>
      </c>
      <c r="BZ6" s="29">
        <v>845.11883405799995</v>
      </c>
      <c r="CA6" s="29">
        <v>9.0216370091299999E-2</v>
      </c>
      <c r="CB6" s="29">
        <v>1.4057426992E-3</v>
      </c>
      <c r="CC6" s="29">
        <v>3.4416469367900002E-3</v>
      </c>
      <c r="CD6" s="29">
        <v>3.3875841834</v>
      </c>
      <c r="CE6" s="29">
        <v>9.32407927813E-2</v>
      </c>
      <c r="CF6" s="29">
        <v>1.24386742053</v>
      </c>
      <c r="CG6" s="29">
        <v>9.6868884563499999E-2</v>
      </c>
      <c r="CH6" s="29">
        <v>7.3991383944199999E-4</v>
      </c>
      <c r="CI6" s="29">
        <v>0.122489837229</v>
      </c>
      <c r="CJ6" s="29">
        <v>5.8190327599200002E-2</v>
      </c>
      <c r="CK6" s="29">
        <v>15333.615188</v>
      </c>
      <c r="CL6" s="8">
        <v>2.3902054114000001E-6</v>
      </c>
      <c r="CM6" s="29">
        <v>0</v>
      </c>
      <c r="CN6" s="29">
        <v>59.366294363000002</v>
      </c>
      <c r="CO6" s="29">
        <v>44.991907660099997</v>
      </c>
      <c r="CP6" s="29">
        <v>0.73408580199600004</v>
      </c>
      <c r="CQ6" s="29">
        <v>4.7830417172299997</v>
      </c>
      <c r="CR6" s="29">
        <v>57.413916334699998</v>
      </c>
      <c r="CS6" s="29">
        <v>0</v>
      </c>
      <c r="CT6" s="29">
        <v>83.616753964599994</v>
      </c>
      <c r="CU6" s="29">
        <v>83.616753964599994</v>
      </c>
      <c r="CV6" s="29">
        <v>43.937475389799999</v>
      </c>
      <c r="CW6" s="29">
        <v>56.7253763358</v>
      </c>
      <c r="CX6" s="29">
        <v>8.3920267228900003E-2</v>
      </c>
      <c r="CY6" s="29">
        <v>0.139831785116</v>
      </c>
      <c r="CZ6" s="29">
        <v>0</v>
      </c>
      <c r="DA6" s="29">
        <v>0.79913409671000002</v>
      </c>
      <c r="DB6" s="29">
        <v>3.92237291615E-2</v>
      </c>
      <c r="DC6" s="29">
        <v>9.4142733144699994E-2</v>
      </c>
      <c r="DD6" s="29">
        <v>1.18621841272E-2</v>
      </c>
      <c r="DE6" s="29">
        <v>3.3761592494500003E-2</v>
      </c>
      <c r="DF6" s="29">
        <v>0.32290847809399997</v>
      </c>
      <c r="DG6" s="29">
        <v>0.65560167153100002</v>
      </c>
      <c r="DH6" s="29">
        <v>5.1194229072199999E-3</v>
      </c>
      <c r="DI6" s="29">
        <v>7.3948193843399998E-2</v>
      </c>
      <c r="DJ6" s="29">
        <v>0.96819239162100001</v>
      </c>
      <c r="DK6" s="29">
        <v>1325.4237021900001</v>
      </c>
      <c r="DL6" s="29">
        <v>0</v>
      </c>
      <c r="DM6" s="29">
        <v>3.8019476656900003E-2</v>
      </c>
      <c r="DN6" s="29">
        <v>5.4711020816400002E-2</v>
      </c>
      <c r="DO6" s="29">
        <v>6236.9792053399997</v>
      </c>
      <c r="DP6" s="29">
        <v>692.99776379499997</v>
      </c>
      <c r="DQ6" s="29">
        <v>6929.9769691399997</v>
      </c>
      <c r="DR6" s="29">
        <v>3.7770394523600002E-2</v>
      </c>
      <c r="DS6" s="29">
        <v>8.3440315746099998</v>
      </c>
      <c r="DT6" s="29">
        <v>1.2344381629300001E-2</v>
      </c>
      <c r="DU6" s="8">
        <v>6.4592097407300002E-6</v>
      </c>
      <c r="DV6" s="8">
        <v>5.7728105144599997E-5</v>
      </c>
      <c r="DW6" s="29">
        <v>1.18331715053E-4</v>
      </c>
      <c r="DX6" s="29">
        <v>1.4670063913800001E-3</v>
      </c>
      <c r="DY6" s="29">
        <v>9.6719643193399999E-4</v>
      </c>
      <c r="DZ6" s="29">
        <v>3.9796014108299998E-4</v>
      </c>
      <c r="EA6" s="29">
        <v>2.3990898853200001E-4</v>
      </c>
      <c r="EB6" s="29">
        <v>0.10987680279500001</v>
      </c>
      <c r="EC6" s="29">
        <v>1.2081670069099999</v>
      </c>
      <c r="ED6" s="29">
        <v>33.302610606199998</v>
      </c>
      <c r="EE6" s="29">
        <v>3.9244375009099999</v>
      </c>
      <c r="EF6" s="29">
        <v>6.47416576043</v>
      </c>
      <c r="EG6" s="29">
        <v>387.02379769200002</v>
      </c>
      <c r="EH6" s="29">
        <v>1.04256149536</v>
      </c>
      <c r="EI6" s="29">
        <v>0.22076067174799999</v>
      </c>
      <c r="EJ6" s="29">
        <v>5.5928091918899997E-2</v>
      </c>
      <c r="EK6" s="29">
        <v>37.5419403569</v>
      </c>
      <c r="EL6" s="29">
        <v>1508.16832176</v>
      </c>
      <c r="EM6" s="29">
        <v>1427.5563483000001</v>
      </c>
      <c r="EN6" s="29">
        <v>80.6119734591</v>
      </c>
      <c r="EO6" s="29">
        <v>0.61195999042500004</v>
      </c>
      <c r="EP6" s="29">
        <v>2.1433218694799999E-2</v>
      </c>
      <c r="EQ6" s="29">
        <v>249.149036381</v>
      </c>
      <c r="ER6" s="29">
        <v>0.87774741482800001</v>
      </c>
      <c r="ES6" s="29">
        <v>155.04695202299999</v>
      </c>
      <c r="ET6" s="29">
        <v>2.5608822405199998</v>
      </c>
      <c r="EU6" s="29">
        <v>20.6997580906</v>
      </c>
      <c r="EV6" s="29">
        <v>387.72031508999999</v>
      </c>
      <c r="EW6" s="29">
        <v>0.106013570711</v>
      </c>
      <c r="EX6" s="29">
        <v>13.433722594700001</v>
      </c>
      <c r="EY6" s="29">
        <v>59.2862790609</v>
      </c>
      <c r="EZ6" s="29">
        <v>114.020426339</v>
      </c>
      <c r="FA6" s="29">
        <v>0.125727970971</v>
      </c>
      <c r="FB6" s="29">
        <v>0</v>
      </c>
      <c r="FC6" s="29">
        <v>1903.11489837</v>
      </c>
      <c r="FD6" s="29">
        <v>19.753083056400001</v>
      </c>
      <c r="FE6" s="29">
        <v>6.1126974007200001</v>
      </c>
      <c r="FF6" s="29">
        <v>5.9269958819899999</v>
      </c>
      <c r="FG6" s="29">
        <v>6.4704018920700004E-2</v>
      </c>
      <c r="FH6" s="29">
        <v>2.7355080563900001</v>
      </c>
      <c r="FI6" s="29">
        <v>22.438989805399999</v>
      </c>
      <c r="FJ6" s="29">
        <v>2.0364676928400001</v>
      </c>
      <c r="FK6" s="29">
        <v>480.81644843200002</v>
      </c>
      <c r="FL6" s="29">
        <v>9.3965468813800008</v>
      </c>
      <c r="FM6" s="29">
        <v>2.0932348319699998</v>
      </c>
      <c r="FO6" s="55">
        <f t="shared" si="1"/>
        <v>-2.1225438213495415E-3</v>
      </c>
      <c r="FP6" s="55">
        <f t="shared" si="2"/>
        <v>3.8528930335948132E-5</v>
      </c>
      <c r="FQ6" s="55">
        <f t="shared" si="3"/>
        <v>-9.2708767902826301E-3</v>
      </c>
      <c r="FR6" s="55">
        <f t="shared" si="4"/>
        <v>-2.1800102460216141E-3</v>
      </c>
      <c r="FS6" s="55">
        <f t="shared" si="5"/>
        <v>-2.3079459324789379E-3</v>
      </c>
      <c r="FT6" s="55">
        <f t="shared" si="6"/>
        <v>9.7110805450905235E-3</v>
      </c>
      <c r="FU6" s="55">
        <f t="shared" si="7"/>
        <v>-4.3477234159437833E-3</v>
      </c>
      <c r="FV6" s="55">
        <f t="shared" si="8"/>
        <v>5.7740196768394912E-5</v>
      </c>
      <c r="FW6" s="55">
        <f t="shared" si="9"/>
        <v>1.1418341128875663E-4</v>
      </c>
      <c r="FX6" s="55">
        <f t="shared" si="10"/>
        <v>0</v>
      </c>
      <c r="FY6" s="55">
        <f t="shared" si="11"/>
        <v>-5.6248426616443805E-3</v>
      </c>
      <c r="FZ6" s="55">
        <f t="shared" si="12"/>
        <v>8.326971197630241E-5</v>
      </c>
      <c r="GA6" s="55">
        <f t="shared" si="13"/>
        <v>9.7305074798758202E-5</v>
      </c>
      <c r="GB6" s="55">
        <f t="shared" si="14"/>
        <v>2.2673932292244853E-5</v>
      </c>
      <c r="GC6" s="55">
        <f t="shared" si="15"/>
        <v>-2.1242704767943342E-2</v>
      </c>
      <c r="GD6" s="55">
        <f t="shared" si="16"/>
        <v>1.2294285153030535E-4</v>
      </c>
      <c r="GE6" s="55">
        <f t="shared" si="17"/>
        <v>1.2136178717927704E-4</v>
      </c>
      <c r="GF6" s="55">
        <f t="shared" si="18"/>
        <v>1.2189622650620568E-4</v>
      </c>
      <c r="GG6" s="55">
        <f t="shared" si="19"/>
        <v>-7.5708993897204997E-3</v>
      </c>
      <c r="GH6" s="55">
        <f t="shared" si="20"/>
        <v>1.2268004268529577E-4</v>
      </c>
      <c r="GI6" s="55">
        <f t="shared" si="21"/>
        <v>1.2166545819899556E-4</v>
      </c>
      <c r="GJ6" s="55">
        <f t="shared" si="22"/>
        <v>1.0686893031245489E-4</v>
      </c>
      <c r="GK6" s="55">
        <f t="shared" si="23"/>
        <v>0</v>
      </c>
      <c r="GL6" s="55">
        <f t="shared" si="24"/>
        <v>0</v>
      </c>
      <c r="GM6" s="55">
        <f t="shared" si="25"/>
        <v>-1.8454327029182885E-5</v>
      </c>
      <c r="GN6" s="55">
        <f t="shared" si="26"/>
        <v>1.2000057770832016E-4</v>
      </c>
      <c r="GO6" s="55">
        <f t="shared" si="27"/>
        <v>1.1786088182353653E-4</v>
      </c>
      <c r="GP6" s="55">
        <f t="shared" si="28"/>
        <v>6.3199588721793228E-5</v>
      </c>
      <c r="GQ6" s="55">
        <f t="shared" si="29"/>
        <v>-1.4350062925727592E-4</v>
      </c>
      <c r="GR6" s="55">
        <f t="shared" si="30"/>
        <v>9.1582237673704616E-5</v>
      </c>
      <c r="GS6" s="55">
        <f t="shared" si="31"/>
        <v>-1.1271343359386042E-4</v>
      </c>
      <c r="GT6" s="55">
        <f t="shared" si="32"/>
        <v>-1.4671023848259084E-4</v>
      </c>
      <c r="GU6" s="55">
        <f t="shared" si="33"/>
        <v>-1.4835874111599055E-2</v>
      </c>
      <c r="GV6" s="55">
        <f t="shared" si="34"/>
        <v>1.2229880613048047E-4</v>
      </c>
      <c r="GW6" s="55">
        <f t="shared" si="35"/>
        <v>-6.7474371601739175E-4</v>
      </c>
      <c r="GX6" s="55">
        <f t="shared" si="36"/>
        <v>0</v>
      </c>
      <c r="GY6" s="55">
        <f t="shared" si="37"/>
        <v>-1.8615803442573804E-5</v>
      </c>
      <c r="GZ6" s="55">
        <f t="shared" si="38"/>
        <v>-1.164331864864859E-4</v>
      </c>
      <c r="HA6" s="55">
        <f t="shared" si="39"/>
        <v>1.2189420459770314E-4</v>
      </c>
      <c r="HB6" s="55">
        <f t="shared" si="40"/>
        <v>2.8134624456456659E-5</v>
      </c>
      <c r="HC6" s="55">
        <f t="shared" si="41"/>
        <v>-1.1198756167280219E-3</v>
      </c>
      <c r="HD6" s="55">
        <f t="shared" si="42"/>
        <v>-6.8520714621132924E-6</v>
      </c>
      <c r="HE6" s="55">
        <f t="shared" si="43"/>
        <v>-5.1076315990742424E-6</v>
      </c>
      <c r="HF6" s="55">
        <f t="shared" si="44"/>
        <v>-2.4080299497150938E-6</v>
      </c>
      <c r="HG6" s="55">
        <f t="shared" si="45"/>
        <v>1.0436720563675541E-4</v>
      </c>
      <c r="HH6" s="55">
        <f t="shared" si="46"/>
        <v>4.5113795875839401E-5</v>
      </c>
      <c r="HI6" s="55">
        <f t="shared" si="47"/>
        <v>4.6263214009488029E-6</v>
      </c>
      <c r="HJ6" s="55">
        <f t="shared" si="48"/>
        <v>-8.8145014857647776E-7</v>
      </c>
      <c r="HK6" s="55">
        <f t="shared" si="49"/>
        <v>-1.5836599203864781E-4</v>
      </c>
      <c r="HL6" s="55">
        <f t="shared" si="50"/>
        <v>3.1043935674530458E-5</v>
      </c>
      <c r="HM6" s="55">
        <f t="shared" si="51"/>
        <v>-1.2141644683173481E-2</v>
      </c>
      <c r="HN6" s="55">
        <f t="shared" si="52"/>
        <v>1.2207120588641809E-4</v>
      </c>
      <c r="HO6" s="55">
        <f t="shared" si="53"/>
        <v>1.2073062984136373E-4</v>
      </c>
      <c r="HP6" s="55">
        <f t="shared" si="54"/>
        <v>0</v>
      </c>
      <c r="HQ6" s="55">
        <f t="shared" si="55"/>
        <v>0</v>
      </c>
      <c r="HR6" s="55">
        <f t="shared" si="56"/>
        <v>0</v>
      </c>
    </row>
    <row r="7" spans="1:226" x14ac:dyDescent="0.3">
      <c r="A7" s="29" t="s">
        <v>5</v>
      </c>
      <c r="B7" s="27">
        <v>14048.894361000001</v>
      </c>
      <c r="C7" s="27">
        <v>389.66495200000003</v>
      </c>
      <c r="D7" s="27">
        <v>41749.369850000003</v>
      </c>
      <c r="E7" s="27">
        <v>930.32500200000004</v>
      </c>
      <c r="F7" s="27">
        <v>623.93301099999996</v>
      </c>
      <c r="G7" s="27">
        <v>28025.380386000001</v>
      </c>
      <c r="H7" s="27">
        <v>568.28161799999998</v>
      </c>
      <c r="I7" s="29">
        <v>8.2822829579999997</v>
      </c>
      <c r="J7" s="29">
        <v>2.6186994640000001</v>
      </c>
      <c r="K7" s="29">
        <v>0.63800000000000001</v>
      </c>
      <c r="L7" s="29">
        <v>0.13744972259999999</v>
      </c>
      <c r="M7" s="8">
        <v>11.213227122999999</v>
      </c>
      <c r="N7" s="29">
        <v>1.7270090799999999E-2</v>
      </c>
      <c r="O7" s="29">
        <v>9.9488589999999991E-3</v>
      </c>
      <c r="P7" s="29">
        <v>3.9433612600000001E-2</v>
      </c>
      <c r="R7" s="29">
        <v>0.4771958</v>
      </c>
      <c r="S7" s="29">
        <v>21.0398</v>
      </c>
      <c r="T7" s="29">
        <v>0.76538858409999999</v>
      </c>
      <c r="U7" s="29">
        <v>0.32300828999999998</v>
      </c>
      <c r="Y7" s="29">
        <v>9.7007672999999996E-3</v>
      </c>
      <c r="Z7" s="29">
        <v>28.756690703</v>
      </c>
      <c r="AA7" s="29">
        <v>65.594994999999997</v>
      </c>
      <c r="AB7" s="29">
        <v>0.35678254230000001</v>
      </c>
      <c r="AC7" s="29">
        <v>0.24100080099999999</v>
      </c>
      <c r="AD7" s="29">
        <v>8.1869761086999997</v>
      </c>
      <c r="AE7" s="29">
        <v>2.9717547999999998</v>
      </c>
      <c r="AG7" s="29">
        <v>0.17489669969999999</v>
      </c>
      <c r="AH7" s="29">
        <v>6.4096126329000001</v>
      </c>
      <c r="AI7" s="29">
        <v>0.34757639499999998</v>
      </c>
      <c r="AL7" s="29">
        <v>8.2301496223000008</v>
      </c>
      <c r="AM7" s="8"/>
      <c r="AO7" s="29">
        <v>3.6481570830000001</v>
      </c>
      <c r="AP7" s="29">
        <v>2.61947137E-2</v>
      </c>
      <c r="AQ7" s="8">
        <v>3.848805E-7</v>
      </c>
      <c r="AR7" s="8">
        <v>3.40641E-6</v>
      </c>
      <c r="AT7" s="8">
        <v>4.8461469999999999E-4</v>
      </c>
      <c r="AU7" s="29">
        <v>1.1404461000000001E-3</v>
      </c>
      <c r="AV7" s="29">
        <v>8.0903780000000003E-4</v>
      </c>
      <c r="AW7" s="8">
        <v>2.5658700000000002E-7</v>
      </c>
      <c r="AX7" s="29">
        <v>1.95105244E-2</v>
      </c>
      <c r="AY7" s="29">
        <v>2.4337685690000002</v>
      </c>
      <c r="AZ7" s="29">
        <v>9.2448396800000001</v>
      </c>
      <c r="BA7" s="8">
        <v>4.2724960999999997</v>
      </c>
      <c r="BB7" s="29">
        <v>0.202271705</v>
      </c>
      <c r="BG7" s="29" t="s">
        <v>5</v>
      </c>
      <c r="BH7" s="29">
        <v>0</v>
      </c>
      <c r="BI7" s="29">
        <v>0</v>
      </c>
      <c r="BJ7" s="29">
        <v>2.6186993595199999</v>
      </c>
      <c r="BK7" s="29">
        <v>0.63800068206100002</v>
      </c>
      <c r="BL7" s="29">
        <v>8.2822838296099999</v>
      </c>
      <c r="BM7" s="29">
        <v>8.2822838296099999</v>
      </c>
      <c r="BN7" s="29">
        <v>2.69521879853E-2</v>
      </c>
      <c r="BO7" s="29">
        <v>5.6354104320299997E-2</v>
      </c>
      <c r="BP7" s="29">
        <v>8.1094942845800003E-2</v>
      </c>
      <c r="BQ7" s="29">
        <v>11.213231004500001</v>
      </c>
      <c r="BR7" s="29">
        <v>5.5264198618700001E-3</v>
      </c>
      <c r="BS7" s="29">
        <v>1.1743636376900001E-2</v>
      </c>
      <c r="BT7" s="29">
        <v>9.7007902895799997E-3</v>
      </c>
      <c r="BU7" s="29">
        <v>9.9488915699800003E-3</v>
      </c>
      <c r="BV7" s="29">
        <v>9.4640492488300004E-3</v>
      </c>
      <c r="BW7" s="29">
        <v>2.9969478176799999E-2</v>
      </c>
      <c r="BX7" s="29">
        <v>0</v>
      </c>
      <c r="BY7" s="29">
        <v>0</v>
      </c>
      <c r="BZ7" s="29">
        <v>483.47088575800001</v>
      </c>
      <c r="CA7" s="29">
        <v>0.47719574372099999</v>
      </c>
      <c r="CB7" s="29">
        <v>0.221962605107</v>
      </c>
      <c r="CC7" s="29">
        <v>0.54342559037299998</v>
      </c>
      <c r="CD7" s="29">
        <v>21.0397896309</v>
      </c>
      <c r="CE7" s="29">
        <v>0.32300840868800001</v>
      </c>
      <c r="CF7" s="29">
        <v>2.9717540750000002</v>
      </c>
      <c r="CG7" s="29">
        <v>0</v>
      </c>
      <c r="CH7" s="29">
        <v>0</v>
      </c>
      <c r="CI7" s="29">
        <v>0.34757630694399999</v>
      </c>
      <c r="CJ7" s="29">
        <v>0</v>
      </c>
      <c r="CK7" s="29">
        <v>14048.8912003</v>
      </c>
      <c r="CL7" s="29">
        <v>0</v>
      </c>
      <c r="CM7" s="29">
        <v>0</v>
      </c>
      <c r="CN7" s="29">
        <v>1.45865488136</v>
      </c>
      <c r="CO7" s="29">
        <v>40.972585840400001</v>
      </c>
      <c r="CP7" s="29">
        <v>1.7326743680500001</v>
      </c>
      <c r="CQ7" s="29">
        <v>2.4337677608099999</v>
      </c>
      <c r="CR7" s="29">
        <v>0</v>
      </c>
      <c r="CS7" s="29">
        <v>0</v>
      </c>
      <c r="CT7" s="29">
        <v>28.756736591500001</v>
      </c>
      <c r="CU7" s="29">
        <v>28.756736591500001</v>
      </c>
      <c r="CV7" s="29">
        <v>65.594371357</v>
      </c>
      <c r="CW7" s="29">
        <v>9.2448797635400002</v>
      </c>
      <c r="CX7" s="29">
        <v>7.3615422527299995E-2</v>
      </c>
      <c r="CY7" s="29">
        <v>0.27849277630000002</v>
      </c>
      <c r="CZ7" s="29">
        <v>0</v>
      </c>
      <c r="DA7" s="29">
        <v>7.0523701209</v>
      </c>
      <c r="DB7" s="29">
        <v>0</v>
      </c>
      <c r="DC7" s="29">
        <v>0</v>
      </c>
      <c r="DD7" s="29">
        <v>6.2660053689500006E-2</v>
      </c>
      <c r="DE7" s="29">
        <v>0.17834006235399999</v>
      </c>
      <c r="DF7" s="29">
        <v>2.7017018850799999</v>
      </c>
      <c r="DG7" s="29">
        <v>5.4852706599300003</v>
      </c>
      <c r="DH7" s="29">
        <v>0</v>
      </c>
      <c r="DI7" s="29">
        <v>4.2724971851899998</v>
      </c>
      <c r="DJ7" s="29">
        <v>0.17489660104900001</v>
      </c>
      <c r="DK7" s="29">
        <v>389.66489437299998</v>
      </c>
      <c r="DL7" s="29">
        <v>0</v>
      </c>
      <c r="DM7" s="29">
        <v>2.6279392326000002</v>
      </c>
      <c r="DN7" s="29">
        <v>3.7816721486799998</v>
      </c>
      <c r="DO7" s="29">
        <v>37428.066795999999</v>
      </c>
      <c r="DP7" s="29">
        <v>4158.6743786099996</v>
      </c>
      <c r="DQ7" s="29">
        <v>41586.7411746</v>
      </c>
      <c r="DR7" s="29">
        <v>0</v>
      </c>
      <c r="DS7" s="29">
        <v>14.469809763200001</v>
      </c>
      <c r="DT7" s="29">
        <v>2.6194802612700002E-2</v>
      </c>
      <c r="DU7" s="8">
        <v>3.8488159627000002E-7</v>
      </c>
      <c r="DV7" s="8">
        <v>3.4064098495499998E-6</v>
      </c>
      <c r="DW7" s="29">
        <v>0</v>
      </c>
      <c r="DX7" s="29">
        <v>4.8461463128399997E-4</v>
      </c>
      <c r="DY7" s="29">
        <v>1.14045207577E-3</v>
      </c>
      <c r="DZ7" s="29">
        <v>8.0903940266499998E-4</v>
      </c>
      <c r="EA7" s="8">
        <v>2.5658846197199998E-7</v>
      </c>
      <c r="EB7" s="29">
        <v>1.95104743509E-2</v>
      </c>
      <c r="EC7" s="29">
        <v>22.067578488399999</v>
      </c>
      <c r="ED7" s="29">
        <v>133.05109587000001</v>
      </c>
      <c r="EE7" s="29">
        <v>12.752805304900001</v>
      </c>
      <c r="EF7" s="29">
        <v>0.232568999365</v>
      </c>
      <c r="EG7" s="29">
        <v>113.591416051</v>
      </c>
      <c r="EH7" s="29">
        <v>10.7936073473</v>
      </c>
      <c r="EI7" s="29">
        <v>0</v>
      </c>
      <c r="EJ7" s="29">
        <v>4.6746777247400001E-3</v>
      </c>
      <c r="EK7" s="29">
        <v>1.7168100583499999</v>
      </c>
      <c r="EL7" s="29">
        <v>930.33302976499999</v>
      </c>
      <c r="EM7" s="29">
        <v>623.94078738400003</v>
      </c>
      <c r="EN7" s="29">
        <v>306.39224238000003</v>
      </c>
      <c r="EO7" s="29">
        <v>0</v>
      </c>
      <c r="EP7" s="29">
        <v>0.104793285219</v>
      </c>
      <c r="EQ7" s="29">
        <v>257.24685276399998</v>
      </c>
      <c r="ER7" s="29">
        <v>0</v>
      </c>
      <c r="ES7" s="29">
        <v>29.801216777400001</v>
      </c>
      <c r="ET7" s="29">
        <v>1.28487241838</v>
      </c>
      <c r="EU7" s="29">
        <v>5.5447519621700003</v>
      </c>
      <c r="EV7" s="29">
        <v>74.468401811299998</v>
      </c>
      <c r="EW7" s="29">
        <v>0</v>
      </c>
      <c r="EX7" s="29">
        <v>15.128085546099999</v>
      </c>
      <c r="EY7" s="29">
        <v>33.304669347199997</v>
      </c>
      <c r="EZ7" s="29">
        <v>59.435440243499997</v>
      </c>
      <c r="FA7" s="29">
        <v>1.59500252609</v>
      </c>
      <c r="FB7" s="29">
        <v>0</v>
      </c>
      <c r="FC7" s="29">
        <v>28131.751952999999</v>
      </c>
      <c r="FD7" s="29">
        <v>85.476996855500005</v>
      </c>
      <c r="FE7" s="29">
        <v>0.202271876474</v>
      </c>
      <c r="FF7" s="29">
        <v>681.33362397500002</v>
      </c>
      <c r="FG7" s="29">
        <v>0</v>
      </c>
      <c r="FH7" s="29">
        <v>64.813925200599996</v>
      </c>
      <c r="FI7" s="29">
        <v>8.2301481262599996</v>
      </c>
      <c r="FJ7" s="29">
        <v>4.00942396196E-2</v>
      </c>
      <c r="FK7" s="29">
        <v>568.28238140899998</v>
      </c>
      <c r="FL7" s="29">
        <v>3.6481565002299998</v>
      </c>
      <c r="FM7" s="29">
        <v>198.39141899000001</v>
      </c>
      <c r="FO7" s="55">
        <f t="shared" si="1"/>
        <v>-2.2497855837357279E-7</v>
      </c>
      <c r="FP7" s="55">
        <f t="shared" si="2"/>
        <v>-1.4788858928868429E-7</v>
      </c>
      <c r="FQ7" s="55">
        <f t="shared" si="3"/>
        <v>-3.8953564085950619E-3</v>
      </c>
      <c r="FR7" s="55">
        <f t="shared" si="4"/>
        <v>8.6289898505292602E-6</v>
      </c>
      <c r="FS7" s="55">
        <f t="shared" si="5"/>
        <v>1.2463491854043099E-5</v>
      </c>
      <c r="FT7" s="55">
        <f t="shared" si="6"/>
        <v>3.7955440937792206E-3</v>
      </c>
      <c r="FU7" s="55">
        <f t="shared" si="7"/>
        <v>1.3433638812527056E-6</v>
      </c>
      <c r="FV7" s="55">
        <f t="shared" si="8"/>
        <v>1.0523789208783064E-7</v>
      </c>
      <c r="FW7" s="55">
        <f t="shared" si="9"/>
        <v>-3.9897667389226979E-8</v>
      </c>
      <c r="FX7" s="55">
        <f t="shared" si="10"/>
        <v>1.0690611285461538E-6</v>
      </c>
      <c r="FY7" s="55">
        <f t="shared" si="11"/>
        <v>-4.9140433840136429E-6</v>
      </c>
      <c r="FZ7" s="55">
        <f t="shared" si="12"/>
        <v>3.4615369499213871E-7</v>
      </c>
      <c r="GA7" s="55">
        <f t="shared" si="13"/>
        <v>-2.0012187773763899E-6</v>
      </c>
      <c r="GB7" s="55">
        <f t="shared" si="14"/>
        <v>3.2737402350562384E-6</v>
      </c>
      <c r="GC7" s="55">
        <f t="shared" si="15"/>
        <v>-2.1599433677410413E-6</v>
      </c>
      <c r="GD7" s="55">
        <f t="shared" si="16"/>
        <v>0</v>
      </c>
      <c r="GE7" s="55">
        <f t="shared" si="17"/>
        <v>-1.17936913979153E-7</v>
      </c>
      <c r="GF7" s="55">
        <f t="shared" si="18"/>
        <v>-4.9283263148712575E-7</v>
      </c>
      <c r="GG7" s="55">
        <f t="shared" si="19"/>
        <v>-5.0774209093552844E-7</v>
      </c>
      <c r="GH7" s="55">
        <f t="shared" si="20"/>
        <v>3.6744567775404251E-7</v>
      </c>
      <c r="GI7" s="55">
        <f t="shared" si="21"/>
        <v>0</v>
      </c>
      <c r="GJ7" s="55">
        <f t="shared" si="22"/>
        <v>0</v>
      </c>
      <c r="GK7" s="55">
        <f t="shared" si="23"/>
        <v>0</v>
      </c>
      <c r="GL7" s="55">
        <f t="shared" si="24"/>
        <v>2.369872329594437E-6</v>
      </c>
      <c r="GM7" s="55">
        <f t="shared" si="25"/>
        <v>1.5957503759627562E-6</v>
      </c>
      <c r="GN7" s="55">
        <f t="shared" si="26"/>
        <v>-9.5074784287625449E-6</v>
      </c>
      <c r="GO7" s="55">
        <f t="shared" si="27"/>
        <v>9.368508837104708E-7</v>
      </c>
      <c r="GP7" s="55">
        <f t="shared" si="28"/>
        <v>-2.8421337072282943E-6</v>
      </c>
      <c r="GQ7" s="55">
        <f t="shared" si="29"/>
        <v>-4.3528769985179464E-7</v>
      </c>
      <c r="GR7" s="55">
        <f t="shared" si="30"/>
        <v>-2.4396360008929284E-7</v>
      </c>
      <c r="GS7" s="55">
        <f t="shared" si="31"/>
        <v>0</v>
      </c>
      <c r="GT7" s="55">
        <f t="shared" si="32"/>
        <v>-5.6405295325350642E-7</v>
      </c>
      <c r="GU7" s="55">
        <f t="shared" si="33"/>
        <v>-1.9527233114000474E-7</v>
      </c>
      <c r="GV7" s="55">
        <f t="shared" si="34"/>
        <v>-2.533428657939238E-7</v>
      </c>
      <c r="GW7" s="55">
        <f t="shared" si="35"/>
        <v>0</v>
      </c>
      <c r="GX7" s="55">
        <f t="shared" si="36"/>
        <v>0</v>
      </c>
      <c r="GY7" s="55">
        <f t="shared" si="37"/>
        <v>-1.8177555328528752E-7</v>
      </c>
      <c r="GZ7" s="55">
        <f t="shared" si="38"/>
        <v>0</v>
      </c>
      <c r="HA7" s="55">
        <f t="shared" si="39"/>
        <v>0</v>
      </c>
      <c r="HB7" s="55">
        <f t="shared" si="40"/>
        <v>-1.5974366974838164E-7</v>
      </c>
      <c r="HC7" s="55">
        <f t="shared" si="41"/>
        <v>3.3942993620565774E-6</v>
      </c>
      <c r="HD7" s="55">
        <f t="shared" si="42"/>
        <v>2.848338640216313E-6</v>
      </c>
      <c r="HE7" s="55">
        <f t="shared" si="43"/>
        <v>-4.4166732759157536E-8</v>
      </c>
      <c r="HF7" s="55">
        <f t="shared" si="44"/>
        <v>0</v>
      </c>
      <c r="HG7" s="55">
        <f t="shared" si="45"/>
        <v>-1.4179512097450025E-7</v>
      </c>
      <c r="HH7" s="55">
        <f t="shared" si="46"/>
        <v>5.2398530714662833E-6</v>
      </c>
      <c r="HI7" s="55">
        <f t="shared" si="47"/>
        <v>1.9809519406283116E-6</v>
      </c>
      <c r="HJ7" s="55">
        <f t="shared" si="48"/>
        <v>5.6977633315754098E-6</v>
      </c>
      <c r="HK7" s="55">
        <f t="shared" si="49"/>
        <v>-2.5652360220420544E-6</v>
      </c>
      <c r="HL7" s="55">
        <f t="shared" si="50"/>
        <v>-3.3207348083578563E-7</v>
      </c>
      <c r="HM7" s="55">
        <f t="shared" si="51"/>
        <v>4.3357744847413896E-6</v>
      </c>
      <c r="HN7" s="55">
        <f t="shared" si="52"/>
        <v>2.5399438049411044E-7</v>
      </c>
      <c r="HO7" s="55">
        <f t="shared" si="53"/>
        <v>8.477409136348167E-7</v>
      </c>
      <c r="HP7" s="55">
        <f t="shared" si="54"/>
        <v>0</v>
      </c>
      <c r="HQ7" s="55">
        <f t="shared" si="55"/>
        <v>0</v>
      </c>
      <c r="HR7" s="55">
        <f t="shared" si="56"/>
        <v>0</v>
      </c>
    </row>
    <row r="8" spans="1:226" x14ac:dyDescent="0.3">
      <c r="A8" s="29" t="s">
        <v>6</v>
      </c>
      <c r="B8" s="27">
        <v>1173.9964537000001</v>
      </c>
      <c r="C8" s="27">
        <v>225.45491290000001</v>
      </c>
      <c r="D8" s="27">
        <v>3605.3561887000001</v>
      </c>
      <c r="E8" s="27">
        <v>295.51523195999999</v>
      </c>
      <c r="F8" s="27">
        <v>282.76785737</v>
      </c>
      <c r="G8" s="27">
        <v>1642.5672130999999</v>
      </c>
      <c r="H8" s="27">
        <v>101.43340206000001</v>
      </c>
      <c r="I8" s="29">
        <v>2.7032632581999998</v>
      </c>
      <c r="J8" s="29">
        <v>0.74034965539999997</v>
      </c>
      <c r="L8" s="29">
        <v>1.7144070899999999E-2</v>
      </c>
      <c r="M8" s="40">
        <v>0.38082096739999999</v>
      </c>
      <c r="N8" s="29">
        <v>5.5952859999999999E-4</v>
      </c>
      <c r="O8" s="29">
        <v>2.4108884399999999E-2</v>
      </c>
      <c r="P8" s="29">
        <v>8.4361269000000003E-3</v>
      </c>
      <c r="Q8" s="29">
        <v>1.4560500000000001E-2</v>
      </c>
      <c r="R8" s="29">
        <v>2.8796849999999999E-2</v>
      </c>
      <c r="S8" s="29">
        <v>0.51762600000000003</v>
      </c>
      <c r="T8" s="8">
        <v>4.9003338E-3</v>
      </c>
      <c r="U8" s="8">
        <v>2.4196100000000002E-2</v>
      </c>
      <c r="V8" s="29">
        <v>1.4560500000000001E-2</v>
      </c>
      <c r="W8" s="8"/>
      <c r="Y8" s="29">
        <v>2.8950150000000001E-4</v>
      </c>
      <c r="Z8" s="29">
        <v>2.1254537907</v>
      </c>
      <c r="AA8" s="29">
        <v>69.744976500000007</v>
      </c>
      <c r="AB8" s="29">
        <v>2.58891048E-2</v>
      </c>
      <c r="AC8" s="29">
        <v>8.0598145800000007E-2</v>
      </c>
      <c r="AD8" s="29">
        <v>0.31792026680000002</v>
      </c>
      <c r="AE8" s="29">
        <v>0.25989449999999997</v>
      </c>
      <c r="AF8" s="8"/>
      <c r="AG8" s="8">
        <v>0.1409450287</v>
      </c>
      <c r="AH8" s="8">
        <v>0.36238511029999998</v>
      </c>
      <c r="AI8" s="29">
        <v>3.5271950000000003E-2</v>
      </c>
      <c r="AJ8" s="8">
        <v>1.4560500000000001E-2</v>
      </c>
      <c r="AK8" s="8"/>
      <c r="AL8" s="29">
        <v>4.8410153795999999</v>
      </c>
      <c r="AN8" s="8">
        <v>1.4560500000000001E-2</v>
      </c>
      <c r="AO8" s="8">
        <v>2.3641382528000001</v>
      </c>
      <c r="AP8" s="29">
        <v>9.2180725000000005E-3</v>
      </c>
      <c r="AQ8" s="8">
        <v>2.0584669000000001E-6</v>
      </c>
      <c r="AR8" s="29">
        <v>1.8297499999999999E-5</v>
      </c>
      <c r="AT8" s="29">
        <v>3.4535667800000003E-2</v>
      </c>
      <c r="AU8" s="8">
        <v>2.7950570000000001E-4</v>
      </c>
      <c r="AV8" s="8">
        <v>1.2388182999999999E-3</v>
      </c>
      <c r="AW8" s="8">
        <v>2.9680599999999998E-5</v>
      </c>
      <c r="AX8" s="29">
        <v>8.0923809999999992E-3</v>
      </c>
      <c r="AY8" s="29">
        <v>1.1861257526</v>
      </c>
      <c r="AZ8" s="29">
        <v>2.0745882600000001</v>
      </c>
      <c r="BA8" s="29">
        <v>0.14216699999999999</v>
      </c>
      <c r="BB8" s="8">
        <v>2.05936E-2</v>
      </c>
      <c r="BG8" s="29" t="s">
        <v>6</v>
      </c>
      <c r="BH8" s="29">
        <v>6.3216397413100003</v>
      </c>
      <c r="BI8" s="29">
        <v>0</v>
      </c>
      <c r="BJ8" s="29">
        <v>0.740357546383</v>
      </c>
      <c r="BK8" s="29">
        <v>0</v>
      </c>
      <c r="BL8" s="29">
        <v>2.70327318508</v>
      </c>
      <c r="BM8" s="29">
        <v>2.70327318508</v>
      </c>
      <c r="BN8" s="29">
        <v>1.40183760827E-2</v>
      </c>
      <c r="BO8" s="29">
        <v>7.0304255729800001E-3</v>
      </c>
      <c r="BP8" s="29">
        <v>1.0116938403799999E-2</v>
      </c>
      <c r="BQ8" s="29">
        <v>0.38083031479099999</v>
      </c>
      <c r="BR8" s="29">
        <v>1.7905007472600001E-4</v>
      </c>
      <c r="BS8" s="29">
        <v>3.8048187500300002E-4</v>
      </c>
      <c r="BT8" s="29">
        <v>2.8950219674099998E-4</v>
      </c>
      <c r="BU8" s="29">
        <v>2.4108964753599998E-2</v>
      </c>
      <c r="BV8" s="29">
        <v>2.0252018520299999E-3</v>
      </c>
      <c r="BW8" s="29">
        <v>6.4131461021699997E-3</v>
      </c>
      <c r="BX8" s="29">
        <v>1.4568214671399999E-2</v>
      </c>
      <c r="BY8" s="29">
        <v>0</v>
      </c>
      <c r="BZ8" s="29">
        <v>186.51378036400001</v>
      </c>
      <c r="CA8" s="29">
        <v>2.8804598700599999E-2</v>
      </c>
      <c r="CB8" s="29">
        <v>1.42152927081E-3</v>
      </c>
      <c r="CC8" s="29">
        <v>3.4802969320700001E-3</v>
      </c>
      <c r="CD8" s="29">
        <v>0.51790105585599999</v>
      </c>
      <c r="CE8" s="29">
        <v>2.4203940794400001E-2</v>
      </c>
      <c r="CF8" s="29">
        <v>0.25999521565299999</v>
      </c>
      <c r="CG8" s="29">
        <v>1.4568234017700001E-2</v>
      </c>
      <c r="CH8" s="29">
        <v>0</v>
      </c>
      <c r="CI8" s="29">
        <v>3.5285396604599999E-2</v>
      </c>
      <c r="CJ8" s="29">
        <v>1.45682465539E-2</v>
      </c>
      <c r="CK8" s="29">
        <v>1174.2921385</v>
      </c>
      <c r="CL8" s="29">
        <v>0</v>
      </c>
      <c r="CM8" s="29">
        <v>0</v>
      </c>
      <c r="CN8" s="29">
        <v>11.226853090300001</v>
      </c>
      <c r="CO8" s="29">
        <v>3.6889418813999999</v>
      </c>
      <c r="CP8" s="29">
        <v>0.23961289336800001</v>
      </c>
      <c r="CQ8" s="29">
        <v>1.1861341733499999</v>
      </c>
      <c r="CR8" s="29">
        <v>2.3610962189700002</v>
      </c>
      <c r="CS8" s="29">
        <v>0</v>
      </c>
      <c r="CT8" s="29">
        <v>2.1254704664399999</v>
      </c>
      <c r="CU8" s="29">
        <v>2.1254704664399999</v>
      </c>
      <c r="CV8" s="29">
        <v>69.779388626200003</v>
      </c>
      <c r="CW8" s="29">
        <v>2.0745984637100001</v>
      </c>
      <c r="CX8" s="29">
        <v>1.49356805183E-2</v>
      </c>
      <c r="CY8" s="29">
        <v>6.15608600148E-3</v>
      </c>
      <c r="CZ8" s="29">
        <v>0</v>
      </c>
      <c r="DA8" s="29">
        <v>0.39264380475400001</v>
      </c>
      <c r="DB8" s="29">
        <v>0</v>
      </c>
      <c r="DC8" s="29">
        <v>0</v>
      </c>
      <c r="DD8" s="29">
        <v>2.09626683162E-2</v>
      </c>
      <c r="DE8" s="29">
        <v>5.9662887698800002E-2</v>
      </c>
      <c r="DF8" s="29">
        <v>0.104915647853</v>
      </c>
      <c r="DG8" s="29">
        <v>0.21301049707200001</v>
      </c>
      <c r="DH8" s="29">
        <v>0</v>
      </c>
      <c r="DI8" s="29">
        <v>0.14217475713399999</v>
      </c>
      <c r="DJ8" s="29">
        <v>0.140978811004</v>
      </c>
      <c r="DK8" s="29">
        <v>225.489377617</v>
      </c>
      <c r="DL8" s="29">
        <v>0</v>
      </c>
      <c r="DM8" s="29">
        <v>0.14858281646099999</v>
      </c>
      <c r="DN8" s="29">
        <v>0.213814622776</v>
      </c>
      <c r="DO8" s="29">
        <v>3259.6307593900001</v>
      </c>
      <c r="DP8" s="29">
        <v>362.18119526599997</v>
      </c>
      <c r="DQ8" s="29">
        <v>3621.8119546600001</v>
      </c>
      <c r="DR8" s="29">
        <v>0</v>
      </c>
      <c r="DS8" s="29">
        <v>1.3477018710999999</v>
      </c>
      <c r="DT8" s="29">
        <v>9.2228396267599998E-3</v>
      </c>
      <c r="DU8" s="8">
        <v>2.0584263298400002E-6</v>
      </c>
      <c r="DV8" s="8">
        <v>1.8296759019599999E-5</v>
      </c>
      <c r="DW8" s="29">
        <v>0</v>
      </c>
      <c r="DX8" s="29">
        <v>3.4554012068899999E-2</v>
      </c>
      <c r="DY8" s="29">
        <v>2.7960654874599998E-4</v>
      </c>
      <c r="DZ8" s="29">
        <v>1.2394428824300001E-3</v>
      </c>
      <c r="EA8" s="8">
        <v>2.9684358769999998E-5</v>
      </c>
      <c r="EB8" s="29">
        <v>8.0957885355900008E-3</v>
      </c>
      <c r="EC8" s="29">
        <v>0.54480730417699996</v>
      </c>
      <c r="ED8" s="29">
        <v>13.122435962100001</v>
      </c>
      <c r="EE8" s="29">
        <v>0.65298429114300005</v>
      </c>
      <c r="EF8" s="29">
        <v>2.4391219507500002</v>
      </c>
      <c r="EG8" s="29">
        <v>88.346853205299993</v>
      </c>
      <c r="EH8" s="29">
        <v>0.50233471730900003</v>
      </c>
      <c r="EI8" s="29">
        <v>0</v>
      </c>
      <c r="EJ8" s="29">
        <v>4.8090557106500002E-3</v>
      </c>
      <c r="EK8" s="29">
        <v>2.5774715294199999</v>
      </c>
      <c r="EL8" s="29">
        <v>295.535100898</v>
      </c>
      <c r="EM8" s="29">
        <v>282.78652558700003</v>
      </c>
      <c r="EN8" s="29">
        <v>12.7485753114</v>
      </c>
      <c r="EO8" s="29">
        <v>3.54321200196E-2</v>
      </c>
      <c r="EP8" s="29">
        <v>1.1491146720099999E-2</v>
      </c>
      <c r="EQ8" s="29">
        <v>57.542864808200001</v>
      </c>
      <c r="ER8" s="29">
        <v>0.168644760147</v>
      </c>
      <c r="ES8" s="29">
        <v>25.365944639599999</v>
      </c>
      <c r="ET8" s="29">
        <v>1.3452893688100001</v>
      </c>
      <c r="EU8" s="29">
        <v>4.6705442395999999</v>
      </c>
      <c r="EV8" s="29">
        <v>63.913296174099997</v>
      </c>
      <c r="EW8" s="29">
        <v>1.45566172147E-2</v>
      </c>
      <c r="EX8" s="29">
        <v>1.0424641246599999</v>
      </c>
      <c r="EY8" s="29">
        <v>4.82683417403</v>
      </c>
      <c r="EZ8" s="29">
        <v>29.775273952399999</v>
      </c>
      <c r="FA8" s="29">
        <v>6.7337204960499997E-2</v>
      </c>
      <c r="FB8" s="29">
        <v>0</v>
      </c>
      <c r="FC8" s="29">
        <v>1637.5639923700001</v>
      </c>
      <c r="FD8" s="29">
        <v>7.197110447</v>
      </c>
      <c r="FE8" s="29">
        <v>2.0601427427499999E-2</v>
      </c>
      <c r="FF8" s="29">
        <v>28.795752589199999</v>
      </c>
      <c r="FG8" s="29">
        <v>0</v>
      </c>
      <c r="FH8" s="29">
        <v>2.6492821942</v>
      </c>
      <c r="FI8" s="29">
        <v>4.8410296267400001</v>
      </c>
      <c r="FJ8" s="29">
        <v>4.30145911235E-2</v>
      </c>
      <c r="FK8" s="29">
        <v>101.44668545499999</v>
      </c>
      <c r="FL8" s="29">
        <v>2.36414654908</v>
      </c>
      <c r="FM8" s="29">
        <v>7.3363969799099999</v>
      </c>
      <c r="FO8" s="55">
        <f t="shared" si="1"/>
        <v>2.5186174887326232E-4</v>
      </c>
      <c r="FP8" s="55">
        <f t="shared" si="2"/>
        <v>1.5286744722781178E-4</v>
      </c>
      <c r="FQ8" s="55">
        <f t="shared" si="3"/>
        <v>4.564255263204255E-3</v>
      </c>
      <c r="FR8" s="55">
        <f t="shared" si="4"/>
        <v>6.7234903149395996E-5</v>
      </c>
      <c r="FS8" s="55">
        <f t="shared" si="5"/>
        <v>6.6019586432695203E-5</v>
      </c>
      <c r="FT8" s="55">
        <f t="shared" si="6"/>
        <v>-3.045976256008004E-3</v>
      </c>
      <c r="FU8" s="55">
        <f t="shared" si="7"/>
        <v>1.3095681235388668E-4</v>
      </c>
      <c r="FV8" s="55">
        <f t="shared" si="8"/>
        <v>3.6721839688091338E-6</v>
      </c>
      <c r="FW8" s="55">
        <f t="shared" si="9"/>
        <v>1.0658454343119437E-5</v>
      </c>
      <c r="FX8" s="55">
        <f t="shared" si="10"/>
        <v>0</v>
      </c>
      <c r="FY8" s="55">
        <f t="shared" si="11"/>
        <v>1.9208254557559368E-4</v>
      </c>
      <c r="FZ8" s="55">
        <f t="shared" si="12"/>
        <v>2.4545368559459827E-5</v>
      </c>
      <c r="GA8" s="55">
        <f t="shared" si="13"/>
        <v>5.9866984458683036E-6</v>
      </c>
      <c r="GB8" s="55">
        <f t="shared" si="14"/>
        <v>3.3329455924347855E-6</v>
      </c>
      <c r="GC8" s="55">
        <f t="shared" si="15"/>
        <v>2.6327889875611319E-4</v>
      </c>
      <c r="GD8" s="55">
        <f t="shared" si="16"/>
        <v>5.2983561004077992E-4</v>
      </c>
      <c r="GE8" s="55">
        <f t="shared" si="17"/>
        <v>2.6908153495955355E-4</v>
      </c>
      <c r="GF8" s="55">
        <f t="shared" si="18"/>
        <v>5.3137952112135333E-4</v>
      </c>
      <c r="GG8" s="55">
        <f t="shared" si="19"/>
        <v>3.0455126954817519E-4</v>
      </c>
      <c r="GH8" s="55">
        <f t="shared" si="20"/>
        <v>3.2405199184989253E-4</v>
      </c>
      <c r="GI8" s="55">
        <f t="shared" si="21"/>
        <v>5.3116429380859257E-4</v>
      </c>
      <c r="GJ8" s="55">
        <f t="shared" si="22"/>
        <v>0</v>
      </c>
      <c r="GK8" s="55">
        <f t="shared" si="23"/>
        <v>0</v>
      </c>
      <c r="GL8" s="55">
        <f t="shared" si="24"/>
        <v>2.4066921931810234E-6</v>
      </c>
      <c r="GM8" s="55">
        <f t="shared" si="25"/>
        <v>7.845731614084975E-6</v>
      </c>
      <c r="GN8" s="55">
        <f t="shared" si="26"/>
        <v>4.9339935185146837E-4</v>
      </c>
      <c r="GO8" s="55">
        <f t="shared" si="27"/>
        <v>4.5260083423209112E-4</v>
      </c>
      <c r="GP8" s="55">
        <f t="shared" si="28"/>
        <v>3.4008493282230713E-4</v>
      </c>
      <c r="GQ8" s="55">
        <f t="shared" si="29"/>
        <v>1.8489305696647858E-5</v>
      </c>
      <c r="GR8" s="55">
        <f t="shared" si="30"/>
        <v>3.8752514193265497E-4</v>
      </c>
      <c r="GS8" s="55">
        <f t="shared" si="31"/>
        <v>0</v>
      </c>
      <c r="GT8" s="55">
        <f t="shared" si="32"/>
        <v>2.3968425358163637E-4</v>
      </c>
      <c r="GU8" s="55">
        <f t="shared" si="33"/>
        <v>3.4021643410726795E-5</v>
      </c>
      <c r="GV8" s="55">
        <f t="shared" si="34"/>
        <v>3.812265723895435E-4</v>
      </c>
      <c r="GW8" s="55">
        <f t="shared" si="35"/>
        <v>-2.6666565708599057E-4</v>
      </c>
      <c r="GX8" s="55">
        <f t="shared" si="36"/>
        <v>0</v>
      </c>
      <c r="GY8" s="55">
        <f t="shared" si="37"/>
        <v>2.9430065560704931E-6</v>
      </c>
      <c r="GZ8" s="55">
        <f t="shared" si="38"/>
        <v>0</v>
      </c>
      <c r="HA8" s="55">
        <f t="shared" si="39"/>
        <v>5.3202526698945549E-4</v>
      </c>
      <c r="HB8" s="55">
        <f t="shared" si="40"/>
        <v>3.5092194756586471E-6</v>
      </c>
      <c r="HC8" s="55">
        <f t="shared" si="41"/>
        <v>5.1715006146885233E-4</v>
      </c>
      <c r="HD8" s="55">
        <f t="shared" si="42"/>
        <v>-1.97089202648148E-5</v>
      </c>
      <c r="HE8" s="55">
        <f t="shared" si="43"/>
        <v>-4.0496264517018125E-5</v>
      </c>
      <c r="HF8" s="55">
        <f t="shared" si="44"/>
        <v>0</v>
      </c>
      <c r="HG8" s="55">
        <f t="shared" si="45"/>
        <v>5.3116879066099939E-4</v>
      </c>
      <c r="HH8" s="55">
        <f t="shared" si="46"/>
        <v>3.6081105322707455E-4</v>
      </c>
      <c r="HI8" s="55">
        <f t="shared" si="47"/>
        <v>5.0417597964134812E-4</v>
      </c>
      <c r="HJ8" s="55">
        <f t="shared" si="48"/>
        <v>1.2664063394944892E-4</v>
      </c>
      <c r="HK8" s="55">
        <f t="shared" si="49"/>
        <v>4.2107948081060182E-4</v>
      </c>
      <c r="HL8" s="55">
        <f t="shared" si="50"/>
        <v>7.0993737228128106E-6</v>
      </c>
      <c r="HM8" s="55">
        <f t="shared" si="51"/>
        <v>4.9184265604805658E-6</v>
      </c>
      <c r="HN8" s="55">
        <f t="shared" si="52"/>
        <v>5.4563534434873525E-5</v>
      </c>
      <c r="HO8" s="55">
        <f t="shared" si="53"/>
        <v>3.8009029504307762E-4</v>
      </c>
      <c r="HP8" s="55">
        <f t="shared" si="54"/>
        <v>0</v>
      </c>
      <c r="HQ8" s="55">
        <f t="shared" si="55"/>
        <v>0</v>
      </c>
      <c r="HR8" s="55">
        <f t="shared" si="56"/>
        <v>0</v>
      </c>
    </row>
    <row r="9" spans="1:226" x14ac:dyDescent="0.3">
      <c r="A9" s="29" t="s">
        <v>7</v>
      </c>
      <c r="B9" s="27">
        <v>390.94291454</v>
      </c>
      <c r="C9" s="27">
        <v>98.287787600000001</v>
      </c>
      <c r="D9" s="27">
        <v>2103.7819359999999</v>
      </c>
      <c r="E9" s="27">
        <v>95.270390129999996</v>
      </c>
      <c r="F9" s="27">
        <v>77.227756429999999</v>
      </c>
      <c r="G9" s="27">
        <v>859.35769119999998</v>
      </c>
      <c r="H9" s="27">
        <v>107.94120028</v>
      </c>
      <c r="I9" s="29">
        <v>0.87172417700000004</v>
      </c>
      <c r="J9" s="29">
        <v>0.1734711414</v>
      </c>
      <c r="L9" s="29">
        <v>1.16691069E-2</v>
      </c>
      <c r="M9" s="40">
        <v>0.78115975599999998</v>
      </c>
      <c r="N9" s="29">
        <v>1.0863104E-3</v>
      </c>
      <c r="O9" s="29">
        <v>0.121061691</v>
      </c>
      <c r="P9" s="29">
        <v>0.14410745350000001</v>
      </c>
      <c r="R9" s="29">
        <v>1.00892E-2</v>
      </c>
      <c r="T9" s="8">
        <v>1.4109603199999999E-2</v>
      </c>
      <c r="U9" s="8">
        <v>6.8401499999999997E-3</v>
      </c>
      <c r="W9" s="8"/>
      <c r="Y9" s="29">
        <v>2.0520400000000001E-4</v>
      </c>
      <c r="Z9" s="29">
        <v>9.0696454190000004</v>
      </c>
      <c r="AA9" s="29">
        <v>0.37</v>
      </c>
      <c r="AB9" s="29">
        <v>0.1059180762</v>
      </c>
      <c r="AC9" s="29">
        <v>4.4250715400000001E-2</v>
      </c>
      <c r="AD9" s="29">
        <v>3.9007311906000002</v>
      </c>
      <c r="AE9" s="29">
        <v>4.9591000000000003E-2</v>
      </c>
      <c r="AF9" s="8"/>
      <c r="AG9" s="8">
        <v>5.1936201699999997E-2</v>
      </c>
      <c r="AH9" s="8">
        <v>2.3542694778</v>
      </c>
      <c r="AI9" s="29">
        <v>7.3531500000000001E-3</v>
      </c>
      <c r="AJ9" s="8"/>
      <c r="AK9" s="8"/>
      <c r="AL9" s="29">
        <v>2.5734899321000002</v>
      </c>
      <c r="AN9" s="8"/>
      <c r="AO9" s="8">
        <v>1.2451326359999999</v>
      </c>
      <c r="AP9" s="29">
        <v>3.5677999999999999E-3</v>
      </c>
      <c r="AQ9" s="8"/>
      <c r="AT9" s="29">
        <v>0.38068108360000003</v>
      </c>
      <c r="AU9" s="8">
        <v>5.9641657399999999E-2</v>
      </c>
      <c r="AV9" s="8">
        <v>2.2840373073000002</v>
      </c>
      <c r="AW9" s="8">
        <v>3.4903940000000002E-4</v>
      </c>
      <c r="AX9" s="29">
        <v>11.950082475</v>
      </c>
      <c r="AY9" s="29">
        <v>0.63547634799999997</v>
      </c>
      <c r="AZ9" s="29">
        <v>8.54998945</v>
      </c>
      <c r="BA9" s="29">
        <v>9.0632000000000004E-2</v>
      </c>
      <c r="BB9" s="8">
        <v>4.2750849999999996E-3</v>
      </c>
      <c r="BG9" s="29" t="s">
        <v>7</v>
      </c>
      <c r="BH9" s="29">
        <v>0.50480451116199998</v>
      </c>
      <c r="BI9" s="29">
        <v>0</v>
      </c>
      <c r="BJ9" s="29">
        <v>0.17347095687399999</v>
      </c>
      <c r="BK9" s="29">
        <v>0</v>
      </c>
      <c r="BL9" s="29">
        <v>0.87172375335800001</v>
      </c>
      <c r="BM9" s="29">
        <v>0.87172375335800001</v>
      </c>
      <c r="BN9" s="29">
        <v>5.5304733080899997E-2</v>
      </c>
      <c r="BO9" s="29">
        <v>4.78433447015E-3</v>
      </c>
      <c r="BP9" s="29">
        <v>6.8847734335300004E-3</v>
      </c>
      <c r="BQ9" s="29">
        <v>0.78115888947300005</v>
      </c>
      <c r="BR9" s="29">
        <v>3.47618830313E-4</v>
      </c>
      <c r="BS9" s="29">
        <v>7.3869137361500003E-4</v>
      </c>
      <c r="BT9" s="29">
        <v>2.05204109451E-4</v>
      </c>
      <c r="BU9" s="29">
        <v>0.121061552929</v>
      </c>
      <c r="BV9" s="29">
        <v>3.4585804733999997E-2</v>
      </c>
      <c r="BW9" s="29">
        <v>0.109521599042</v>
      </c>
      <c r="BX9" s="29">
        <v>0</v>
      </c>
      <c r="BY9" s="29">
        <v>0</v>
      </c>
      <c r="BZ9" s="29">
        <v>134.56856182999999</v>
      </c>
      <c r="CA9" s="29">
        <v>1.00892446875E-2</v>
      </c>
      <c r="CB9" s="29">
        <v>4.0917897594499996E-3</v>
      </c>
      <c r="CC9" s="29">
        <v>1.00178152442E-2</v>
      </c>
      <c r="CD9" s="29">
        <v>0</v>
      </c>
      <c r="CE9" s="29">
        <v>6.8401370698899996E-3</v>
      </c>
      <c r="CF9" s="29">
        <v>4.9590937113799999E-2</v>
      </c>
      <c r="CG9" s="29">
        <v>0</v>
      </c>
      <c r="CH9" s="29">
        <v>0</v>
      </c>
      <c r="CI9" s="29">
        <v>7.3532271385800003E-3</v>
      </c>
      <c r="CJ9" s="29">
        <v>0</v>
      </c>
      <c r="CK9" s="29">
        <v>390.94346852699999</v>
      </c>
      <c r="CL9" s="29">
        <v>0</v>
      </c>
      <c r="CM9" s="29">
        <v>0</v>
      </c>
      <c r="CN9" s="29">
        <v>7.6517183727900004</v>
      </c>
      <c r="CO9" s="29">
        <v>2.0624917476500002</v>
      </c>
      <c r="CP9" s="29">
        <v>2.9981615387999998</v>
      </c>
      <c r="CQ9" s="29">
        <v>0.63547575473200002</v>
      </c>
      <c r="CR9" s="29">
        <v>0</v>
      </c>
      <c r="CS9" s="29">
        <v>0</v>
      </c>
      <c r="CT9" s="29">
        <v>9.0696413257500001</v>
      </c>
      <c r="CU9" s="29">
        <v>9.0696413257500001</v>
      </c>
      <c r="CV9" s="29">
        <v>0.37000015529199998</v>
      </c>
      <c r="CW9" s="29">
        <v>8.55000125786</v>
      </c>
      <c r="CX9" s="29">
        <v>3.1730099470400001E-2</v>
      </c>
      <c r="CY9" s="29">
        <v>5.2999362350800001E-2</v>
      </c>
      <c r="CZ9" s="29">
        <v>0</v>
      </c>
      <c r="DA9" s="29">
        <v>2.1258022791200002</v>
      </c>
      <c r="DB9" s="29">
        <v>0</v>
      </c>
      <c r="DC9" s="29">
        <v>0</v>
      </c>
      <c r="DD9" s="29">
        <v>1.15051862519E-2</v>
      </c>
      <c r="DE9" s="29">
        <v>3.2745511901200001E-2</v>
      </c>
      <c r="DF9" s="29">
        <v>1.2872407295599999</v>
      </c>
      <c r="DG9" s="29">
        <v>2.61348838917</v>
      </c>
      <c r="DH9" s="29">
        <v>0</v>
      </c>
      <c r="DI9" s="29">
        <v>9.0632113779000004E-2</v>
      </c>
      <c r="DJ9" s="29">
        <v>5.1936249860199998E-2</v>
      </c>
      <c r="DK9" s="29">
        <v>98.287823756799995</v>
      </c>
      <c r="DL9" s="29">
        <v>0</v>
      </c>
      <c r="DM9" s="29">
        <v>0.96525026314899998</v>
      </c>
      <c r="DN9" s="29">
        <v>1.38901795354</v>
      </c>
      <c r="DO9" s="29">
        <v>1868.76496099</v>
      </c>
      <c r="DP9" s="29">
        <v>207.640511731</v>
      </c>
      <c r="DQ9" s="29">
        <v>2076.40547272</v>
      </c>
      <c r="DR9" s="29">
        <v>0</v>
      </c>
      <c r="DS9" s="29">
        <v>5.6991003100100004</v>
      </c>
      <c r="DT9" s="29">
        <v>3.5678064184199998E-3</v>
      </c>
      <c r="DU9" s="29">
        <v>0</v>
      </c>
      <c r="DV9" s="29">
        <v>0</v>
      </c>
      <c r="DW9" s="29">
        <v>0</v>
      </c>
      <c r="DX9" s="29">
        <v>0.38068067515800003</v>
      </c>
      <c r="DY9" s="29">
        <v>5.9641358637399999E-2</v>
      </c>
      <c r="DZ9" s="29">
        <v>2.2840371055899999</v>
      </c>
      <c r="EA9" s="29">
        <v>3.4904074596600002E-4</v>
      </c>
      <c r="EB9" s="29">
        <v>11.950083452299999</v>
      </c>
      <c r="EC9" s="29">
        <v>1.8232371655199999</v>
      </c>
      <c r="ED9" s="29">
        <v>24.601100149499999</v>
      </c>
      <c r="EE9" s="29">
        <v>1.06243618296</v>
      </c>
      <c r="EF9" s="29">
        <v>4.25130367557E-2</v>
      </c>
      <c r="EG9" s="29">
        <v>20.644224033299999</v>
      </c>
      <c r="EH9" s="29">
        <v>0.89732994210100003</v>
      </c>
      <c r="EI9" s="29">
        <v>0</v>
      </c>
      <c r="EJ9" s="29">
        <v>2.1188550163799998E-2</v>
      </c>
      <c r="EK9" s="29">
        <v>0.14259334447399999</v>
      </c>
      <c r="EL9" s="29">
        <v>95.271425173099999</v>
      </c>
      <c r="EM9" s="29">
        <v>77.2283784806</v>
      </c>
      <c r="EN9" s="29">
        <v>18.043046692400001</v>
      </c>
      <c r="EO9" s="29">
        <v>0</v>
      </c>
      <c r="EP9" s="29">
        <v>8.9070956861800003E-3</v>
      </c>
      <c r="EQ9" s="29">
        <v>26.374530423700001</v>
      </c>
      <c r="ER9" s="29">
        <v>0</v>
      </c>
      <c r="ES9" s="29">
        <v>3.77268340564</v>
      </c>
      <c r="ET9" s="29">
        <v>0.106157079647</v>
      </c>
      <c r="EU9" s="29">
        <v>0.62483627642899997</v>
      </c>
      <c r="EV9" s="29">
        <v>10.136014169699999</v>
      </c>
      <c r="EW9" s="29">
        <v>0</v>
      </c>
      <c r="EX9" s="29">
        <v>3.5565596638699999</v>
      </c>
      <c r="EY9" s="29">
        <v>2.7584833980400001</v>
      </c>
      <c r="EZ9" s="29">
        <v>8.6982845638300006</v>
      </c>
      <c r="FA9" s="29">
        <v>0.13614836282699999</v>
      </c>
      <c r="FB9" s="29">
        <v>0</v>
      </c>
      <c r="FC9" s="29">
        <v>858.87168048399997</v>
      </c>
      <c r="FD9" s="29">
        <v>15.1567198022</v>
      </c>
      <c r="FE9" s="29">
        <v>4.27508200653E-3</v>
      </c>
      <c r="FF9" s="29">
        <v>16.939561786900001</v>
      </c>
      <c r="FG9" s="29">
        <v>0</v>
      </c>
      <c r="FH9" s="29">
        <v>3.0706468998199998</v>
      </c>
      <c r="FI9" s="29">
        <v>2.5734877517800001</v>
      </c>
      <c r="FJ9" s="29">
        <v>4.52881338248E-2</v>
      </c>
      <c r="FK9" s="29">
        <v>107.941298124</v>
      </c>
      <c r="FL9" s="29">
        <v>1.24513128718</v>
      </c>
      <c r="FM9" s="29">
        <v>5.8423735878700001</v>
      </c>
      <c r="FO9" s="55">
        <f t="shared" si="1"/>
        <v>1.4170534351317364E-6</v>
      </c>
      <c r="FP9" s="55">
        <f t="shared" si="2"/>
        <v>3.6786665847321097E-7</v>
      </c>
      <c r="FQ9" s="55">
        <f t="shared" si="3"/>
        <v>-1.30129757326711E-2</v>
      </c>
      <c r="FR9" s="55">
        <f t="shared" si="4"/>
        <v>1.0864268516074179E-5</v>
      </c>
      <c r="FS9" s="55">
        <f t="shared" si="5"/>
        <v>8.0547542587795772E-6</v>
      </c>
      <c r="FT9" s="55">
        <f t="shared" si="6"/>
        <v>-5.6555113310424721E-4</v>
      </c>
      <c r="FU9" s="55">
        <f t="shared" si="7"/>
        <v>9.0645647576322899E-7</v>
      </c>
      <c r="FV9" s="55">
        <f t="shared" si="8"/>
        <v>-4.8598170294393711E-7</v>
      </c>
      <c r="FW9" s="55">
        <f t="shared" si="9"/>
        <v>-1.0637273642089163E-6</v>
      </c>
      <c r="FX9" s="55">
        <f t="shared" si="10"/>
        <v>0</v>
      </c>
      <c r="FY9" s="55">
        <f t="shared" si="11"/>
        <v>8.6011723846853949E-8</v>
      </c>
      <c r="FZ9" s="55">
        <f t="shared" si="12"/>
        <v>-1.1092826957306145E-6</v>
      </c>
      <c r="GA9" s="55">
        <f t="shared" si="13"/>
        <v>-1.804935311296801E-7</v>
      </c>
      <c r="GB9" s="55">
        <f t="shared" si="14"/>
        <v>-1.140501168072233E-6</v>
      </c>
      <c r="GC9" s="55">
        <f t="shared" si="15"/>
        <v>-3.4504807900727977E-7</v>
      </c>
      <c r="GD9" s="55">
        <f t="shared" si="16"/>
        <v>0</v>
      </c>
      <c r="GE9" s="55">
        <f t="shared" si="17"/>
        <v>4.4292411688503153E-6</v>
      </c>
      <c r="GF9" s="55">
        <f t="shared" si="18"/>
        <v>0</v>
      </c>
      <c r="GG9" s="55">
        <f t="shared" si="19"/>
        <v>1.2783137658947272E-7</v>
      </c>
      <c r="GH9" s="55">
        <f t="shared" si="20"/>
        <v>-1.8903255045662666E-6</v>
      </c>
      <c r="GI9" s="55">
        <f t="shared" si="21"/>
        <v>0</v>
      </c>
      <c r="GJ9" s="55">
        <f t="shared" si="22"/>
        <v>0</v>
      </c>
      <c r="GK9" s="55">
        <f t="shared" si="23"/>
        <v>0</v>
      </c>
      <c r="GL9" s="55">
        <f t="shared" si="24"/>
        <v>5.3337654233811721E-7</v>
      </c>
      <c r="GM9" s="55">
        <f t="shared" si="25"/>
        <v>-4.5131312319069235E-7</v>
      </c>
      <c r="GN9" s="55">
        <f t="shared" si="26"/>
        <v>4.1970810805792658E-7</v>
      </c>
      <c r="GO9" s="55">
        <f t="shared" si="27"/>
        <v>-6.0627045261590761E-7</v>
      </c>
      <c r="GP9" s="55">
        <f t="shared" si="28"/>
        <v>-3.8975415069640722E-7</v>
      </c>
      <c r="GQ9" s="55">
        <f t="shared" si="29"/>
        <v>-5.3114913557787809E-7</v>
      </c>
      <c r="GR9" s="55">
        <f t="shared" si="30"/>
        <v>-1.2680970338232873E-6</v>
      </c>
      <c r="GS9" s="55">
        <f t="shared" si="31"/>
        <v>0</v>
      </c>
      <c r="GT9" s="55">
        <f t="shared" si="32"/>
        <v>9.2729538212630138E-7</v>
      </c>
      <c r="GU9" s="55">
        <f t="shared" si="33"/>
        <v>-5.3566977440964785E-7</v>
      </c>
      <c r="GV9" s="55">
        <f t="shared" si="34"/>
        <v>1.0490548948429252E-5</v>
      </c>
      <c r="GW9" s="55">
        <f t="shared" si="35"/>
        <v>0</v>
      </c>
      <c r="GX9" s="55">
        <f t="shared" si="36"/>
        <v>0</v>
      </c>
      <c r="GY9" s="55">
        <f t="shared" si="37"/>
        <v>-8.4722305415086578E-7</v>
      </c>
      <c r="GZ9" s="55">
        <f t="shared" si="38"/>
        <v>0</v>
      </c>
      <c r="HA9" s="55">
        <f t="shared" si="39"/>
        <v>0</v>
      </c>
      <c r="HB9" s="55">
        <f t="shared" si="40"/>
        <v>-1.0832741516169134E-6</v>
      </c>
      <c r="HC9" s="55">
        <f t="shared" si="41"/>
        <v>1.7989853691110516E-6</v>
      </c>
      <c r="HD9" s="55">
        <f t="shared" si="42"/>
        <v>0</v>
      </c>
      <c r="HE9" s="55">
        <f t="shared" si="43"/>
        <v>0</v>
      </c>
      <c r="HF9" s="55">
        <f t="shared" si="44"/>
        <v>0</v>
      </c>
      <c r="HG9" s="55">
        <f t="shared" si="45"/>
        <v>-1.0729243390213302E-6</v>
      </c>
      <c r="HH9" s="55">
        <f t="shared" si="46"/>
        <v>-5.0092940576091374E-6</v>
      </c>
      <c r="HI9" s="55">
        <f t="shared" si="47"/>
        <v>-8.8312918363275039E-8</v>
      </c>
      <c r="HJ9" s="55">
        <f t="shared" si="48"/>
        <v>3.856200761302684E-6</v>
      </c>
      <c r="HK9" s="55">
        <f t="shared" si="49"/>
        <v>8.1781862275368942E-8</v>
      </c>
      <c r="HL9" s="55">
        <f t="shared" si="50"/>
        <v>-9.3357998581049213E-7</v>
      </c>
      <c r="HM9" s="55">
        <f t="shared" si="51"/>
        <v>1.3810379613966022E-6</v>
      </c>
      <c r="HN9" s="55">
        <f t="shared" si="52"/>
        <v>1.2553954453109875E-6</v>
      </c>
      <c r="HO9" s="55">
        <f t="shared" si="53"/>
        <v>-7.0021297814125211E-7</v>
      </c>
      <c r="HP9" s="55">
        <f t="shared" si="54"/>
        <v>0</v>
      </c>
      <c r="HQ9" s="55">
        <f t="shared" si="55"/>
        <v>0</v>
      </c>
      <c r="HR9" s="55">
        <f t="shared" si="56"/>
        <v>0</v>
      </c>
    </row>
    <row r="10" spans="1:226" x14ac:dyDescent="0.3">
      <c r="A10" s="29" t="s">
        <v>8</v>
      </c>
      <c r="M10" s="40"/>
      <c r="T10" s="8"/>
      <c r="U10" s="8"/>
      <c r="W10" s="8"/>
      <c r="AF10" s="8"/>
      <c r="AG10" s="8"/>
      <c r="AH10" s="8"/>
      <c r="AJ10" s="8"/>
      <c r="AK10" s="8"/>
      <c r="AN10" s="8"/>
      <c r="AO10" s="8"/>
      <c r="AQ10" s="8"/>
      <c r="AU10" s="8"/>
      <c r="AV10" s="8"/>
      <c r="AW10" s="8"/>
      <c r="BB10" s="8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O10" s="55">
        <f t="shared" si="1"/>
        <v>0</v>
      </c>
      <c r="FP10" s="55">
        <f t="shared" si="2"/>
        <v>0</v>
      </c>
      <c r="FQ10" s="55">
        <f t="shared" si="3"/>
        <v>0</v>
      </c>
      <c r="FR10" s="55">
        <f t="shared" si="4"/>
        <v>0</v>
      </c>
      <c r="FS10" s="55">
        <f t="shared" si="5"/>
        <v>0</v>
      </c>
      <c r="FT10" s="55">
        <f t="shared" si="6"/>
        <v>0</v>
      </c>
      <c r="FU10" s="55">
        <f t="shared" si="7"/>
        <v>0</v>
      </c>
      <c r="FV10" s="55">
        <f t="shared" si="8"/>
        <v>0</v>
      </c>
      <c r="FW10" s="55">
        <f t="shared" si="9"/>
        <v>0</v>
      </c>
      <c r="FX10" s="55">
        <f t="shared" si="10"/>
        <v>0</v>
      </c>
      <c r="FY10" s="55">
        <f t="shared" si="11"/>
        <v>0</v>
      </c>
      <c r="FZ10" s="55">
        <f t="shared" si="12"/>
        <v>0</v>
      </c>
      <c r="GA10" s="55">
        <f t="shared" si="13"/>
        <v>0</v>
      </c>
      <c r="GB10" s="55">
        <f t="shared" si="14"/>
        <v>0</v>
      </c>
      <c r="GC10" s="55">
        <f t="shared" si="15"/>
        <v>0</v>
      </c>
      <c r="GD10" s="55">
        <f t="shared" si="16"/>
        <v>0</v>
      </c>
      <c r="GE10" s="55">
        <f t="shared" si="17"/>
        <v>0</v>
      </c>
      <c r="GF10" s="55">
        <f t="shared" si="18"/>
        <v>0</v>
      </c>
      <c r="GG10" s="55">
        <f t="shared" si="19"/>
        <v>0</v>
      </c>
      <c r="GH10" s="55">
        <f t="shared" si="20"/>
        <v>0</v>
      </c>
      <c r="GI10" s="55">
        <f t="shared" si="21"/>
        <v>0</v>
      </c>
      <c r="GJ10" s="55">
        <f t="shared" si="22"/>
        <v>0</v>
      </c>
      <c r="GK10" s="55">
        <f t="shared" si="23"/>
        <v>0</v>
      </c>
      <c r="GL10" s="55">
        <f t="shared" si="24"/>
        <v>0</v>
      </c>
      <c r="GM10" s="55">
        <f t="shared" si="25"/>
        <v>0</v>
      </c>
      <c r="GN10" s="55">
        <f t="shared" si="26"/>
        <v>0</v>
      </c>
      <c r="GO10" s="55">
        <f t="shared" si="27"/>
        <v>0</v>
      </c>
      <c r="GP10" s="55">
        <f t="shared" si="28"/>
        <v>0</v>
      </c>
      <c r="GQ10" s="55">
        <f t="shared" si="29"/>
        <v>0</v>
      </c>
      <c r="GR10" s="55">
        <f t="shared" si="30"/>
        <v>0</v>
      </c>
      <c r="GS10" s="55">
        <f t="shared" si="31"/>
        <v>0</v>
      </c>
      <c r="GT10" s="55">
        <f t="shared" si="32"/>
        <v>0</v>
      </c>
      <c r="GU10" s="55">
        <f t="shared" si="33"/>
        <v>0</v>
      </c>
      <c r="GV10" s="55">
        <f t="shared" si="34"/>
        <v>0</v>
      </c>
      <c r="GW10" s="55">
        <f t="shared" si="35"/>
        <v>0</v>
      </c>
      <c r="GX10" s="55">
        <f t="shared" si="36"/>
        <v>0</v>
      </c>
      <c r="GY10" s="55">
        <f t="shared" si="37"/>
        <v>0</v>
      </c>
      <c r="GZ10" s="55">
        <f t="shared" si="38"/>
        <v>0</v>
      </c>
      <c r="HA10" s="55">
        <f t="shared" si="39"/>
        <v>0</v>
      </c>
      <c r="HB10" s="55">
        <f t="shared" si="40"/>
        <v>0</v>
      </c>
      <c r="HC10" s="55">
        <f t="shared" si="41"/>
        <v>0</v>
      </c>
      <c r="HD10" s="55">
        <f t="shared" si="42"/>
        <v>0</v>
      </c>
      <c r="HE10" s="55">
        <f t="shared" si="43"/>
        <v>0</v>
      </c>
      <c r="HF10" s="55">
        <f t="shared" si="44"/>
        <v>0</v>
      </c>
      <c r="HG10" s="55">
        <f t="shared" si="45"/>
        <v>0</v>
      </c>
      <c r="HH10" s="55">
        <f t="shared" si="46"/>
        <v>0</v>
      </c>
      <c r="HI10" s="55">
        <f t="shared" si="47"/>
        <v>0</v>
      </c>
      <c r="HJ10" s="55">
        <f t="shared" si="48"/>
        <v>0</v>
      </c>
      <c r="HK10" s="55">
        <f t="shared" si="49"/>
        <v>0</v>
      </c>
      <c r="HL10" s="55">
        <f t="shared" si="50"/>
        <v>0</v>
      </c>
      <c r="HM10" s="55">
        <f t="shared" si="51"/>
        <v>0</v>
      </c>
      <c r="HN10" s="55">
        <f t="shared" si="52"/>
        <v>0</v>
      </c>
      <c r="HO10" s="55">
        <f t="shared" si="53"/>
        <v>0</v>
      </c>
      <c r="HP10" s="55">
        <f t="shared" si="54"/>
        <v>0</v>
      </c>
      <c r="HQ10" s="55">
        <f t="shared" si="55"/>
        <v>0</v>
      </c>
      <c r="HR10" s="55">
        <f t="shared" si="56"/>
        <v>0</v>
      </c>
    </row>
    <row r="11" spans="1:226" x14ac:dyDescent="0.3">
      <c r="A11" s="29" t="s">
        <v>9</v>
      </c>
      <c r="B11" s="27">
        <v>51732.540896999999</v>
      </c>
      <c r="C11" s="27">
        <v>2412.8896157999998</v>
      </c>
      <c r="D11" s="27">
        <v>73567.822289000003</v>
      </c>
      <c r="E11" s="27">
        <v>11772.015436</v>
      </c>
      <c r="F11" s="27">
        <v>10203.331211999999</v>
      </c>
      <c r="G11" s="27">
        <v>99406.377064</v>
      </c>
      <c r="H11" s="27">
        <v>3563.2099050000002</v>
      </c>
      <c r="I11" s="29">
        <v>35.891940566999999</v>
      </c>
      <c r="J11" s="29">
        <v>16.173384559999999</v>
      </c>
      <c r="L11" s="29">
        <v>1.8577856998</v>
      </c>
      <c r="M11" s="40">
        <v>74.163240680000001</v>
      </c>
      <c r="N11" s="29">
        <v>0.1197901103</v>
      </c>
      <c r="O11" s="29">
        <v>0.44120959100000001</v>
      </c>
      <c r="P11" s="29">
        <v>0.2774984392</v>
      </c>
      <c r="Q11" s="29">
        <v>0.16708279000000001</v>
      </c>
      <c r="R11" s="29">
        <v>1.0899703839999999</v>
      </c>
      <c r="S11" s="29">
        <v>17.186619</v>
      </c>
      <c r="T11" s="8">
        <v>0.48973650130000002</v>
      </c>
      <c r="U11" s="8">
        <v>0.52643353000000004</v>
      </c>
      <c r="V11" s="29">
        <v>5.4858021E-2</v>
      </c>
      <c r="W11" s="8">
        <v>6.2100000000000002E-4</v>
      </c>
      <c r="Y11" s="29">
        <v>1.41285652E-2</v>
      </c>
      <c r="Z11" s="29">
        <v>373.39089002999998</v>
      </c>
      <c r="AA11" s="29">
        <v>7373.8128585000004</v>
      </c>
      <c r="AB11" s="29">
        <v>0.7595170094</v>
      </c>
      <c r="AC11" s="29">
        <v>4.40470775</v>
      </c>
      <c r="AD11" s="29">
        <v>7.8342607405000004</v>
      </c>
      <c r="AE11" s="29">
        <v>3.8074072650000002</v>
      </c>
      <c r="AF11" s="8">
        <v>1.552076</v>
      </c>
      <c r="AG11" s="8">
        <v>53.319411885999997</v>
      </c>
      <c r="AH11" s="8">
        <v>8.4388668210999995</v>
      </c>
      <c r="AI11" s="29">
        <v>0.57718102549999994</v>
      </c>
      <c r="AJ11" s="8">
        <v>6.0344162999999999E-2</v>
      </c>
      <c r="AK11" s="8"/>
      <c r="AL11" s="29">
        <v>70.261934734999997</v>
      </c>
      <c r="AM11" s="29">
        <v>2.2762999999999999E-2</v>
      </c>
      <c r="AN11" s="8">
        <v>3.2915405000000002E-2</v>
      </c>
      <c r="AO11" s="8">
        <v>30.751964859000001</v>
      </c>
      <c r="AP11" s="29">
        <v>4.0654892800000002E-2</v>
      </c>
      <c r="AQ11" s="8">
        <v>1.63932E-6</v>
      </c>
      <c r="AR11" s="29">
        <v>1.46134E-5</v>
      </c>
      <c r="AT11" s="29">
        <v>8.5373239999999998E-4</v>
      </c>
      <c r="AU11" s="8">
        <v>1.7113844E-3</v>
      </c>
      <c r="AV11" s="8">
        <v>1.20579E-3</v>
      </c>
      <c r="AW11" s="8">
        <v>1.107706E-6</v>
      </c>
      <c r="AX11" s="29">
        <v>2.9907498500000001E-2</v>
      </c>
      <c r="AY11" s="29">
        <v>16.326357104</v>
      </c>
      <c r="AZ11" s="29">
        <v>61.379173530999999</v>
      </c>
      <c r="BA11" s="29">
        <v>6.2307211599999999</v>
      </c>
      <c r="BB11" s="8">
        <v>9.2019292890000006</v>
      </c>
      <c r="BG11" s="29" t="s">
        <v>9</v>
      </c>
      <c r="BH11" s="29">
        <v>3.0069807960100001</v>
      </c>
      <c r="BI11" s="29">
        <v>0</v>
      </c>
      <c r="BJ11" s="29">
        <v>16.173404162800001</v>
      </c>
      <c r="BK11" s="29">
        <v>0</v>
      </c>
      <c r="BL11" s="29">
        <v>35.891958140600003</v>
      </c>
      <c r="BM11" s="29">
        <v>35.891958140600003</v>
      </c>
      <c r="BN11" s="29">
        <v>1.9986594905700001E-4</v>
      </c>
      <c r="BO11" s="29">
        <v>0.76169257892999997</v>
      </c>
      <c r="BP11" s="29">
        <v>1.09609420454</v>
      </c>
      <c r="BQ11" s="29">
        <v>74.163303300500004</v>
      </c>
      <c r="BR11" s="29">
        <v>3.8332847623200002E-2</v>
      </c>
      <c r="BS11" s="29">
        <v>8.1457262630299995E-2</v>
      </c>
      <c r="BT11" s="29">
        <v>1.41285770235E-2</v>
      </c>
      <c r="BU11" s="29">
        <v>0.441209908717</v>
      </c>
      <c r="BV11" s="29">
        <v>6.6599662726600006E-2</v>
      </c>
      <c r="BW11" s="29">
        <v>0.21089894942199999</v>
      </c>
      <c r="BX11" s="29">
        <v>0.16708290887300001</v>
      </c>
      <c r="BY11" s="29">
        <v>0</v>
      </c>
      <c r="BZ11" s="29">
        <v>3703.2542880599999</v>
      </c>
      <c r="CA11" s="29">
        <v>1.08997000197</v>
      </c>
      <c r="CB11" s="29">
        <v>0.142023664829</v>
      </c>
      <c r="CC11" s="29">
        <v>0.34771280869799998</v>
      </c>
      <c r="CD11" s="29">
        <v>17.1866472488</v>
      </c>
      <c r="CE11" s="29">
        <v>0.526433904196</v>
      </c>
      <c r="CF11" s="29">
        <v>3.8074089121500001</v>
      </c>
      <c r="CG11" s="29">
        <v>5.4858179356E-2</v>
      </c>
      <c r="CH11" s="29">
        <v>2.2762919694399999E-2</v>
      </c>
      <c r="CI11" s="29">
        <v>0.577181441643</v>
      </c>
      <c r="CJ11" s="29">
        <v>3.2915514071100001E-2</v>
      </c>
      <c r="CK11" s="29">
        <v>51732.580781199998</v>
      </c>
      <c r="CL11" s="29">
        <v>6.2100023311499998E-4</v>
      </c>
      <c r="CM11" s="29">
        <v>0</v>
      </c>
      <c r="CN11" s="29">
        <v>598.36422771299999</v>
      </c>
      <c r="CO11" s="29">
        <v>201.63326386400001</v>
      </c>
      <c r="CP11" s="29">
        <v>1.7334196612499999</v>
      </c>
      <c r="CQ11" s="29">
        <v>16.326366032599999</v>
      </c>
      <c r="CR11" s="29">
        <v>548.89611190200003</v>
      </c>
      <c r="CS11" s="29">
        <v>0</v>
      </c>
      <c r="CT11" s="29">
        <v>373.391111212</v>
      </c>
      <c r="CU11" s="29">
        <v>373.391111212</v>
      </c>
      <c r="CV11" s="29">
        <v>7373.8135083799998</v>
      </c>
      <c r="CW11" s="29">
        <v>61.379157997100002</v>
      </c>
      <c r="CX11" s="29">
        <v>0.20047963668400001</v>
      </c>
      <c r="CY11" s="29">
        <v>0.49396004605499999</v>
      </c>
      <c r="CZ11" s="29">
        <v>0</v>
      </c>
      <c r="DA11" s="29">
        <v>10.361038900100001</v>
      </c>
      <c r="DB11" s="29">
        <v>0</v>
      </c>
      <c r="DC11" s="29">
        <v>0</v>
      </c>
      <c r="DD11" s="29">
        <v>1.14522478048</v>
      </c>
      <c r="DE11" s="29">
        <v>3.2594878389000002</v>
      </c>
      <c r="DF11" s="29">
        <v>2.58530837101</v>
      </c>
      <c r="DG11" s="29">
        <v>5.2489564058199996</v>
      </c>
      <c r="DH11" s="29">
        <v>1.5520837725800001</v>
      </c>
      <c r="DI11" s="29">
        <v>6.23072097968</v>
      </c>
      <c r="DJ11" s="29">
        <v>53.319563622799997</v>
      </c>
      <c r="DK11" s="29">
        <v>2412.8906938</v>
      </c>
      <c r="DL11" s="29">
        <v>0</v>
      </c>
      <c r="DM11" s="29">
        <v>3.45993538938</v>
      </c>
      <c r="DN11" s="29">
        <v>4.9789329659200003</v>
      </c>
      <c r="DO11" s="29">
        <v>66398.414506000001</v>
      </c>
      <c r="DP11" s="29">
        <v>7377.6019343600001</v>
      </c>
      <c r="DQ11" s="29">
        <v>73776.016440399995</v>
      </c>
      <c r="DR11" s="29">
        <v>0</v>
      </c>
      <c r="DS11" s="29">
        <v>73.275507328499998</v>
      </c>
      <c r="DT11" s="29">
        <v>4.0654885103900001E-2</v>
      </c>
      <c r="DU11" s="8">
        <v>1.63930884871E-6</v>
      </c>
      <c r="DV11" s="8">
        <v>1.4613577689800001E-5</v>
      </c>
      <c r="DW11" s="29">
        <v>0</v>
      </c>
      <c r="DX11" s="29">
        <v>8.5373160394600002E-4</v>
      </c>
      <c r="DY11" s="29">
        <v>1.7113818373299999E-3</v>
      </c>
      <c r="DZ11" s="29">
        <v>1.20578714931E-3</v>
      </c>
      <c r="EA11" s="8">
        <v>1.1076906153200001E-6</v>
      </c>
      <c r="EB11" s="29">
        <v>2.9907523265199999E-2</v>
      </c>
      <c r="EC11" s="29">
        <v>319.46778076300001</v>
      </c>
      <c r="ED11" s="29">
        <v>372.18322613800001</v>
      </c>
      <c r="EE11" s="29">
        <v>187.53944689299999</v>
      </c>
      <c r="EF11" s="29">
        <v>23.5357140365</v>
      </c>
      <c r="EG11" s="29">
        <v>1969.29640305</v>
      </c>
      <c r="EH11" s="29">
        <v>158.188299989</v>
      </c>
      <c r="EI11" s="29">
        <v>0</v>
      </c>
      <c r="EJ11" s="29">
        <v>6.5075918130700003E-2</v>
      </c>
      <c r="EK11" s="29">
        <v>48.326325259999997</v>
      </c>
      <c r="EL11" s="29">
        <v>11772.0895325</v>
      </c>
      <c r="EM11" s="29">
        <v>10203.4045785</v>
      </c>
      <c r="EN11" s="29">
        <v>1568.6849539699999</v>
      </c>
      <c r="EO11" s="29">
        <v>0.33251794474099999</v>
      </c>
      <c r="EP11" s="29">
        <v>1.58705072652</v>
      </c>
      <c r="EQ11" s="29">
        <v>3939.0134134099999</v>
      </c>
      <c r="ER11" s="29">
        <v>1.4549420175200001</v>
      </c>
      <c r="ES11" s="29">
        <v>548.687507332</v>
      </c>
      <c r="ET11" s="29">
        <v>29.648663991500001</v>
      </c>
      <c r="EU11" s="29">
        <v>99.107883886600007</v>
      </c>
      <c r="EV11" s="29">
        <v>1371.77483295</v>
      </c>
      <c r="EW11" s="29">
        <v>6.0296269192700001E-2</v>
      </c>
      <c r="EX11" s="29">
        <v>78.221654068299998</v>
      </c>
      <c r="EY11" s="29">
        <v>519.12454095500004</v>
      </c>
      <c r="EZ11" s="29">
        <v>963.07904308299999</v>
      </c>
      <c r="FA11" s="29">
        <v>23.240212245799999</v>
      </c>
      <c r="FB11" s="29">
        <v>0</v>
      </c>
      <c r="FC11" s="29">
        <v>99658.527249599996</v>
      </c>
      <c r="FD11" s="29">
        <v>233.96870565500001</v>
      </c>
      <c r="FE11" s="29">
        <v>9.2019459442600002</v>
      </c>
      <c r="FF11" s="29">
        <v>1966.79799443</v>
      </c>
      <c r="FG11" s="29">
        <v>0</v>
      </c>
      <c r="FH11" s="29">
        <v>110.273058949</v>
      </c>
      <c r="FI11" s="29">
        <v>70.261973425099995</v>
      </c>
      <c r="FJ11" s="29">
        <v>7.6521704367099996</v>
      </c>
      <c r="FK11" s="29">
        <v>3563.2151902800001</v>
      </c>
      <c r="FL11" s="29">
        <v>30.7519765075</v>
      </c>
      <c r="FM11" s="29">
        <v>307.11542872199999</v>
      </c>
      <c r="FO11" s="55">
        <f t="shared" si="1"/>
        <v>7.7096928370318194E-7</v>
      </c>
      <c r="FP11" s="55">
        <f t="shared" si="2"/>
        <v>4.4676722597471815E-7</v>
      </c>
      <c r="FQ11" s="55">
        <f t="shared" si="3"/>
        <v>2.8299621345611232E-3</v>
      </c>
      <c r="FR11" s="55">
        <f t="shared" si="4"/>
        <v>6.2942917806458409E-6</v>
      </c>
      <c r="FS11" s="55">
        <f t="shared" si="5"/>
        <v>7.1904457942536327E-6</v>
      </c>
      <c r="FT11" s="55">
        <f t="shared" si="6"/>
        <v>2.5365594547083845E-3</v>
      </c>
      <c r="FU11" s="55">
        <f t="shared" si="7"/>
        <v>1.4832917905106585E-6</v>
      </c>
      <c r="FV11" s="55">
        <f t="shared" si="8"/>
        <v>4.8962523973130158E-7</v>
      </c>
      <c r="FW11" s="55">
        <f t="shared" si="9"/>
        <v>1.2120406788809769E-6</v>
      </c>
      <c r="FX11" s="55">
        <f t="shared" si="10"/>
        <v>0</v>
      </c>
      <c r="FY11" s="55">
        <f t="shared" si="11"/>
        <v>5.8331270397543701E-7</v>
      </c>
      <c r="FZ11" s="55">
        <f t="shared" si="12"/>
        <v>8.4436035196140535E-7</v>
      </c>
      <c r="GA11" s="55">
        <f t="shared" si="13"/>
        <v>-3.8817894215021964E-10</v>
      </c>
      <c r="GB11" s="55">
        <f t="shared" si="14"/>
        <v>7.2010447294841106E-7</v>
      </c>
      <c r="GC11" s="55">
        <f t="shared" si="15"/>
        <v>6.2324170361256607E-7</v>
      </c>
      <c r="GD11" s="55">
        <f t="shared" si="16"/>
        <v>7.114616651961588E-7</v>
      </c>
      <c r="GE11" s="55">
        <f t="shared" si="17"/>
        <v>-3.5049576159578063E-7</v>
      </c>
      <c r="GF11" s="55">
        <f t="shared" si="18"/>
        <v>1.6436507959843988E-6</v>
      </c>
      <c r="GG11" s="55">
        <f t="shared" si="19"/>
        <v>-5.6710087847578808E-8</v>
      </c>
      <c r="GH11" s="55">
        <f t="shared" si="20"/>
        <v>7.1081338600086694E-7</v>
      </c>
      <c r="GI11" s="55">
        <f t="shared" si="21"/>
        <v>2.8866517076949373E-6</v>
      </c>
      <c r="GJ11" s="55">
        <f t="shared" si="22"/>
        <v>3.7538647336510889E-7</v>
      </c>
      <c r="GK11" s="55">
        <f t="shared" si="23"/>
        <v>0</v>
      </c>
      <c r="GL11" s="55">
        <f t="shared" si="24"/>
        <v>8.3685072283515951E-7</v>
      </c>
      <c r="GM11" s="55">
        <f t="shared" si="25"/>
        <v>5.9236046171518896E-7</v>
      </c>
      <c r="GN11" s="55">
        <f t="shared" si="26"/>
        <v>8.8133508657118594E-8</v>
      </c>
      <c r="GO11" s="55">
        <f t="shared" si="27"/>
        <v>-1.8545079076818084E-6</v>
      </c>
      <c r="GP11" s="55">
        <f t="shared" si="28"/>
        <v>1.1054944563941399E-6</v>
      </c>
      <c r="GQ11" s="55">
        <f t="shared" si="29"/>
        <v>5.1521517253797322E-7</v>
      </c>
      <c r="GR11" s="55">
        <f t="shared" si="30"/>
        <v>4.3261723406687218E-7</v>
      </c>
      <c r="GS11" s="55">
        <f t="shared" si="31"/>
        <v>5.0078604398656873E-6</v>
      </c>
      <c r="GT11" s="55">
        <f t="shared" si="32"/>
        <v>2.8458078330625829E-6</v>
      </c>
      <c r="GU11" s="55">
        <f t="shared" si="33"/>
        <v>1.8180166050054572E-7</v>
      </c>
      <c r="GV11" s="55">
        <f t="shared" si="34"/>
        <v>7.2099217000216759E-7</v>
      </c>
      <c r="GW11" s="55">
        <f t="shared" si="35"/>
        <v>-7.9367754756989384E-4</v>
      </c>
      <c r="GX11" s="55">
        <f t="shared" si="36"/>
        <v>0</v>
      </c>
      <c r="GY11" s="55">
        <f t="shared" si="37"/>
        <v>5.5065520390785531E-7</v>
      </c>
      <c r="GZ11" s="55">
        <f t="shared" si="38"/>
        <v>-3.5279005403370191E-6</v>
      </c>
      <c r="HA11" s="55">
        <f t="shared" si="39"/>
        <v>3.3136794154294988E-6</v>
      </c>
      <c r="HB11" s="55">
        <f t="shared" si="40"/>
        <v>3.7878880431376236E-7</v>
      </c>
      <c r="HC11" s="55">
        <f t="shared" si="41"/>
        <v>-1.8930316796562355E-7</v>
      </c>
      <c r="HD11" s="55">
        <f t="shared" si="42"/>
        <v>-6.8023875753671886E-6</v>
      </c>
      <c r="HE11" s="55">
        <f t="shared" si="43"/>
        <v>1.2159374272988293E-5</v>
      </c>
      <c r="HF11" s="55">
        <f t="shared" si="44"/>
        <v>0</v>
      </c>
      <c r="HG11" s="55">
        <f t="shared" si="45"/>
        <v>-9.3243971993304993E-7</v>
      </c>
      <c r="HH11" s="55">
        <f t="shared" si="46"/>
        <v>-1.497425125549804E-6</v>
      </c>
      <c r="HI11" s="55">
        <f t="shared" si="47"/>
        <v>-2.3641678899543224E-6</v>
      </c>
      <c r="HJ11" s="55">
        <f t="shared" si="48"/>
        <v>-1.3888775541395523E-5</v>
      </c>
      <c r="HK11" s="55">
        <f t="shared" si="49"/>
        <v>8.2805989268414178E-7</v>
      </c>
      <c r="HL11" s="55">
        <f t="shared" si="50"/>
        <v>5.4688256191601379E-7</v>
      </c>
      <c r="HM11" s="55">
        <f t="shared" si="51"/>
        <v>-2.5308095733117735E-7</v>
      </c>
      <c r="HN11" s="55">
        <f t="shared" si="52"/>
        <v>-2.8940470162319151E-8</v>
      </c>
      <c r="HO11" s="55">
        <f t="shared" si="53"/>
        <v>1.8099747864308419E-6</v>
      </c>
      <c r="HP11" s="55">
        <f t="shared" si="54"/>
        <v>0</v>
      </c>
      <c r="HQ11" s="55">
        <f t="shared" si="55"/>
        <v>0</v>
      </c>
      <c r="HR11" s="55">
        <f t="shared" si="56"/>
        <v>0</v>
      </c>
    </row>
    <row r="12" spans="1:226" x14ac:dyDescent="0.3">
      <c r="A12" s="29" t="s">
        <v>10</v>
      </c>
      <c r="B12" s="27">
        <v>8039.8888999999999</v>
      </c>
      <c r="C12" s="27">
        <v>783.4151928</v>
      </c>
      <c r="D12" s="27">
        <v>36697.435799999999</v>
      </c>
      <c r="E12" s="27">
        <v>4569.4225098999996</v>
      </c>
      <c r="F12" s="27">
        <v>3431.8264098999998</v>
      </c>
      <c r="G12" s="27">
        <v>64434.995199999998</v>
      </c>
      <c r="H12" s="27">
        <v>1026.4671000000001</v>
      </c>
      <c r="I12" s="29">
        <v>12.154877732999999</v>
      </c>
      <c r="J12" s="29">
        <v>4.2766880063999997</v>
      </c>
      <c r="L12" s="29">
        <v>0.64465452749999996</v>
      </c>
      <c r="M12" s="40">
        <v>16.968648035000001</v>
      </c>
      <c r="N12" s="29">
        <v>3.3973486499999997E-2</v>
      </c>
      <c r="O12" s="29">
        <v>1.8076229999999999E-2</v>
      </c>
      <c r="P12" s="29">
        <v>5.56764197E-2</v>
      </c>
      <c r="R12" s="29">
        <v>0.690058964</v>
      </c>
      <c r="T12" s="29">
        <v>0.80389108809999998</v>
      </c>
      <c r="U12" s="29">
        <v>0.46756498200000002</v>
      </c>
      <c r="Y12" s="29">
        <v>1.40376462E-2</v>
      </c>
      <c r="Z12" s="29">
        <v>101.51090333</v>
      </c>
      <c r="AA12" s="29">
        <v>1271.2000875000001</v>
      </c>
      <c r="AB12" s="29">
        <v>0.3630001786</v>
      </c>
      <c r="AC12" s="29">
        <v>0.48549332099999998</v>
      </c>
      <c r="AD12" s="29">
        <v>2.4092088180000002</v>
      </c>
      <c r="AE12" s="29">
        <v>3.396525204</v>
      </c>
      <c r="AG12" s="29">
        <v>0.4073263339</v>
      </c>
      <c r="AH12" s="29">
        <v>6.507171917</v>
      </c>
      <c r="AI12" s="29">
        <v>0.50303321400000001</v>
      </c>
      <c r="AL12" s="29">
        <v>20.646736523000001</v>
      </c>
      <c r="AO12" s="29">
        <v>9.2156247151000006</v>
      </c>
      <c r="AP12" s="29">
        <v>3.7928544000000002E-2</v>
      </c>
      <c r="AT12" s="8">
        <v>7.0414179999999998E-4</v>
      </c>
      <c r="AU12" s="29">
        <v>1.6539787E-3</v>
      </c>
      <c r="AV12" s="29">
        <v>1.1712204999999999E-3</v>
      </c>
      <c r="AW12" s="8">
        <v>5.478625E-7</v>
      </c>
      <c r="AX12" s="29">
        <v>2.8995998700000001E-2</v>
      </c>
      <c r="AY12" s="29">
        <v>5.4908112268</v>
      </c>
      <c r="AZ12" s="29">
        <v>0.78389948399999998</v>
      </c>
      <c r="BA12" s="29">
        <v>6.2019168599999999</v>
      </c>
      <c r="BB12" s="29">
        <v>0.2923617584</v>
      </c>
      <c r="BG12" s="29" t="s">
        <v>10</v>
      </c>
      <c r="BH12" s="29">
        <v>0.124394066801</v>
      </c>
      <c r="BI12" s="29">
        <v>0</v>
      </c>
      <c r="BJ12" s="29">
        <v>4.2766869655099997</v>
      </c>
      <c r="BK12" s="29">
        <v>0</v>
      </c>
      <c r="BL12" s="29">
        <v>12.154889732299999</v>
      </c>
      <c r="BM12" s="29">
        <v>12.154889732299999</v>
      </c>
      <c r="BN12" s="29">
        <v>0</v>
      </c>
      <c r="BO12" s="29">
        <v>0.26430813007699999</v>
      </c>
      <c r="BP12" s="29">
        <v>0.380346090385</v>
      </c>
      <c r="BQ12" s="29">
        <v>16.968773634200002</v>
      </c>
      <c r="BR12" s="29">
        <v>1.08715101095E-2</v>
      </c>
      <c r="BS12" s="29">
        <v>2.3101963007300001E-2</v>
      </c>
      <c r="BT12" s="29">
        <v>1.40375912744E-2</v>
      </c>
      <c r="BU12" s="29">
        <v>1.8076223146699998E-2</v>
      </c>
      <c r="BV12" s="29">
        <v>1.3362331831099999E-2</v>
      </c>
      <c r="BW12" s="29">
        <v>4.2314037395400003E-2</v>
      </c>
      <c r="BX12" s="29">
        <v>0</v>
      </c>
      <c r="BY12" s="29">
        <v>0</v>
      </c>
      <c r="BZ12" s="29">
        <v>751.25004443600005</v>
      </c>
      <c r="CA12" s="29">
        <v>0.69005871947499997</v>
      </c>
      <c r="CB12" s="29">
        <v>0.233128221941</v>
      </c>
      <c r="CC12" s="29">
        <v>0.57076271468700002</v>
      </c>
      <c r="CD12" s="29">
        <v>0</v>
      </c>
      <c r="CE12" s="29">
        <v>0.46756450275700001</v>
      </c>
      <c r="CF12" s="29">
        <v>3.3965219210900002</v>
      </c>
      <c r="CG12" s="29">
        <v>0</v>
      </c>
      <c r="CH12" s="29">
        <v>0</v>
      </c>
      <c r="CI12" s="29">
        <v>0.50303276421499998</v>
      </c>
      <c r="CJ12" s="29">
        <v>0</v>
      </c>
      <c r="CK12" s="29">
        <v>8039.8875206599996</v>
      </c>
      <c r="CL12" s="29">
        <v>0</v>
      </c>
      <c r="CM12" s="29">
        <v>0</v>
      </c>
      <c r="CN12" s="29">
        <v>0.32303058136099999</v>
      </c>
      <c r="CO12" s="29">
        <v>14.5511246011</v>
      </c>
      <c r="CP12" s="29">
        <v>0.111062150929</v>
      </c>
      <c r="CQ12" s="29">
        <v>5.4908223518100003</v>
      </c>
      <c r="CR12" s="29">
        <v>4.1176202371600003E-2</v>
      </c>
      <c r="CS12" s="29">
        <v>0</v>
      </c>
      <c r="CT12" s="29">
        <v>101.511806933</v>
      </c>
      <c r="CU12" s="29">
        <v>101.511806933</v>
      </c>
      <c r="CV12" s="29">
        <v>1271.1999152400001</v>
      </c>
      <c r="CW12" s="29">
        <v>0.78389945292999996</v>
      </c>
      <c r="CX12" s="29">
        <v>0.19819619758000001</v>
      </c>
      <c r="CY12" s="29">
        <v>0.15580254481</v>
      </c>
      <c r="CZ12" s="29">
        <v>0</v>
      </c>
      <c r="DA12" s="29">
        <v>10.7637963519</v>
      </c>
      <c r="DB12" s="29">
        <v>0</v>
      </c>
      <c r="DC12" s="29">
        <v>0</v>
      </c>
      <c r="DD12" s="29">
        <v>0.126228075942</v>
      </c>
      <c r="DE12" s="29">
        <v>0.35926467321099997</v>
      </c>
      <c r="DF12" s="29">
        <v>0.79503888010199997</v>
      </c>
      <c r="DG12" s="29">
        <v>1.6141683597900001</v>
      </c>
      <c r="DH12" s="29">
        <v>0</v>
      </c>
      <c r="DI12" s="29">
        <v>6.2019094752499999</v>
      </c>
      <c r="DJ12" s="29">
        <v>0.40740590634200002</v>
      </c>
      <c r="DK12" s="29">
        <v>783.41479305899998</v>
      </c>
      <c r="DL12" s="29">
        <v>0</v>
      </c>
      <c r="DM12" s="29">
        <v>2.6679374345900002</v>
      </c>
      <c r="DN12" s="29">
        <v>3.8392275119399999</v>
      </c>
      <c r="DO12" s="29">
        <v>33093.966583699999</v>
      </c>
      <c r="DP12" s="29">
        <v>3677.1075790700002</v>
      </c>
      <c r="DQ12" s="29">
        <v>36771.074162700002</v>
      </c>
      <c r="DR12" s="29">
        <v>0</v>
      </c>
      <c r="DS12" s="29">
        <v>19.6145738309</v>
      </c>
      <c r="DT12" s="29">
        <v>3.7928765562500001E-2</v>
      </c>
      <c r="DU12" s="29">
        <v>0</v>
      </c>
      <c r="DV12" s="29">
        <v>0</v>
      </c>
      <c r="DW12" s="29">
        <v>0</v>
      </c>
      <c r="DX12" s="29">
        <v>7.0413936074900001E-4</v>
      </c>
      <c r="DY12" s="29">
        <v>1.65397538922E-3</v>
      </c>
      <c r="DZ12" s="29">
        <v>1.1712208596700001E-3</v>
      </c>
      <c r="EA12" s="8">
        <v>5.4782718581099996E-7</v>
      </c>
      <c r="EB12" s="29">
        <v>2.8995890700099999E-2</v>
      </c>
      <c r="EC12" s="29">
        <v>135.551999376</v>
      </c>
      <c r="ED12" s="29">
        <v>228.199618617</v>
      </c>
      <c r="EE12" s="29">
        <v>78.381548105999997</v>
      </c>
      <c r="EF12" s="29">
        <v>1.47674394506</v>
      </c>
      <c r="EG12" s="29">
        <v>538.37963846900004</v>
      </c>
      <c r="EH12" s="29">
        <v>66.309518488799995</v>
      </c>
      <c r="EI12" s="29">
        <v>0</v>
      </c>
      <c r="EJ12" s="29">
        <v>9.0005233574199997E-3</v>
      </c>
      <c r="EK12" s="29">
        <v>11.1415116085</v>
      </c>
      <c r="EL12" s="29">
        <v>4569.4640109900001</v>
      </c>
      <c r="EM12" s="29">
        <v>3431.8681649199998</v>
      </c>
      <c r="EN12" s="29">
        <v>1137.5958460700001</v>
      </c>
      <c r="EO12" s="29">
        <v>9.5012384464000007E-3</v>
      </c>
      <c r="EP12" s="29">
        <v>0.64384455030499999</v>
      </c>
      <c r="EQ12" s="29">
        <v>1517.49015852</v>
      </c>
      <c r="ER12" s="29">
        <v>1.00603592432E-2</v>
      </c>
      <c r="ES12" s="29">
        <v>143.301014079</v>
      </c>
      <c r="ET12" s="29">
        <v>7.89244109905</v>
      </c>
      <c r="EU12" s="29">
        <v>25.2202797072</v>
      </c>
      <c r="EV12" s="29">
        <v>358.141851293</v>
      </c>
      <c r="EW12" s="29">
        <v>0</v>
      </c>
      <c r="EX12" s="29">
        <v>16.431870302499998</v>
      </c>
      <c r="EY12" s="29">
        <v>205.54722369699999</v>
      </c>
      <c r="EZ12" s="29">
        <v>332.57090309</v>
      </c>
      <c r="FA12" s="29">
        <v>9.7999272929900005</v>
      </c>
      <c r="FB12" s="29">
        <v>0</v>
      </c>
      <c r="FC12" s="29">
        <v>64441.662783899999</v>
      </c>
      <c r="FD12" s="29">
        <v>154.02806333500001</v>
      </c>
      <c r="FE12" s="29">
        <v>0.29236158489800002</v>
      </c>
      <c r="FF12" s="29">
        <v>1451.4476543999999</v>
      </c>
      <c r="FG12" s="29">
        <v>0</v>
      </c>
      <c r="FH12" s="29">
        <v>108.794725383</v>
      </c>
      <c r="FI12" s="29">
        <v>20.646783012499998</v>
      </c>
      <c r="FJ12" s="29">
        <v>8.1816694881199997E-2</v>
      </c>
      <c r="FK12" s="29">
        <v>1026.4683270999999</v>
      </c>
      <c r="FL12" s="29">
        <v>9.2156499617000005</v>
      </c>
      <c r="FM12" s="29">
        <v>332.49355440300002</v>
      </c>
      <c r="FO12" s="55">
        <f t="shared" si="1"/>
        <v>-1.7156207224609384E-7</v>
      </c>
      <c r="FP12" s="55">
        <f t="shared" si="2"/>
        <v>-5.1025433728839382E-7</v>
      </c>
      <c r="FQ12" s="55">
        <f t="shared" si="3"/>
        <v>2.0066350984665584E-3</v>
      </c>
      <c r="FR12" s="55">
        <f t="shared" si="4"/>
        <v>9.0823490081405695E-6</v>
      </c>
      <c r="FS12" s="55">
        <f t="shared" si="5"/>
        <v>1.2166996523929375E-5</v>
      </c>
      <c r="FT12" s="55">
        <f t="shared" si="6"/>
        <v>1.0347768133304329E-4</v>
      </c>
      <c r="FU12" s="55">
        <f t="shared" si="7"/>
        <v>1.1954596497282981E-6</v>
      </c>
      <c r="FV12" s="55">
        <f t="shared" si="8"/>
        <v>9.8720038682622428E-7</v>
      </c>
      <c r="FW12" s="55">
        <f t="shared" si="9"/>
        <v>-2.4338693830661525E-7</v>
      </c>
      <c r="FX12" s="55">
        <f t="shared" si="10"/>
        <v>0</v>
      </c>
      <c r="FY12" s="55">
        <f t="shared" si="11"/>
        <v>-4.7628301177752515E-7</v>
      </c>
      <c r="FZ12" s="55">
        <f t="shared" si="12"/>
        <v>7.4018389527187149E-6</v>
      </c>
      <c r="GA12" s="55">
        <f t="shared" si="13"/>
        <v>-3.9393071984728493E-7</v>
      </c>
      <c r="GB12" s="55">
        <f t="shared" si="14"/>
        <v>-3.7913325955769035E-7</v>
      </c>
      <c r="GC12" s="55">
        <f t="shared" si="15"/>
        <v>-9.0655074930391414E-7</v>
      </c>
      <c r="GD12" s="55">
        <f t="shared" si="16"/>
        <v>0</v>
      </c>
      <c r="GE12" s="55">
        <f t="shared" si="17"/>
        <v>-3.543537766810753E-7</v>
      </c>
      <c r="GF12" s="55">
        <f t="shared" si="18"/>
        <v>0</v>
      </c>
      <c r="GG12" s="55">
        <f t="shared" si="19"/>
        <v>-1.8842353421397555E-7</v>
      </c>
      <c r="GH12" s="55">
        <f t="shared" si="20"/>
        <v>-1.0249762459898663E-6</v>
      </c>
      <c r="GI12" s="55">
        <f t="shared" si="21"/>
        <v>0</v>
      </c>
      <c r="GJ12" s="55">
        <f t="shared" si="22"/>
        <v>0</v>
      </c>
      <c r="GK12" s="55">
        <f t="shared" si="23"/>
        <v>0</v>
      </c>
      <c r="GL12" s="55">
        <f t="shared" si="24"/>
        <v>-3.9127357405895488E-6</v>
      </c>
      <c r="GM12" s="55">
        <f t="shared" si="25"/>
        <v>8.9015363902346632E-6</v>
      </c>
      <c r="GN12" s="55">
        <f t="shared" si="26"/>
        <v>-1.3550974523463366E-7</v>
      </c>
      <c r="GO12" s="55">
        <f t="shared" si="27"/>
        <v>-2.514744162086334E-6</v>
      </c>
      <c r="GP12" s="55">
        <f t="shared" si="28"/>
        <v>-1.177867903099172E-6</v>
      </c>
      <c r="GQ12" s="55">
        <f t="shared" si="29"/>
        <v>-6.5503163880478005E-7</v>
      </c>
      <c r="GR12" s="55">
        <f t="shared" si="30"/>
        <v>-9.6654957719153589E-7</v>
      </c>
      <c r="GS12" s="55">
        <f t="shared" si="31"/>
        <v>0</v>
      </c>
      <c r="GT12" s="55">
        <f t="shared" si="32"/>
        <v>1.9535305080362224E-4</v>
      </c>
      <c r="GU12" s="55">
        <f t="shared" si="33"/>
        <v>-1.0711980701190534E-6</v>
      </c>
      <c r="GV12" s="55">
        <f t="shared" si="34"/>
        <v>-8.9414572935716014E-7</v>
      </c>
      <c r="GW12" s="55">
        <f t="shared" si="35"/>
        <v>0</v>
      </c>
      <c r="GX12" s="55">
        <f t="shared" si="36"/>
        <v>0</v>
      </c>
      <c r="GY12" s="55">
        <f t="shared" si="37"/>
        <v>2.2516633534507959E-6</v>
      </c>
      <c r="GZ12" s="55">
        <f t="shared" si="38"/>
        <v>0</v>
      </c>
      <c r="HA12" s="55">
        <f t="shared" si="39"/>
        <v>0</v>
      </c>
      <c r="HB12" s="55">
        <f t="shared" si="40"/>
        <v>2.7395429805806117E-6</v>
      </c>
      <c r="HC12" s="55">
        <f t="shared" si="41"/>
        <v>5.8415767291147728E-6</v>
      </c>
      <c r="HD12" s="55">
        <f t="shared" si="42"/>
        <v>0</v>
      </c>
      <c r="HE12" s="55">
        <f t="shared" si="43"/>
        <v>0</v>
      </c>
      <c r="HF12" s="55">
        <f t="shared" si="44"/>
        <v>0</v>
      </c>
      <c r="HG12" s="55">
        <f t="shared" si="45"/>
        <v>-3.4641474202649541E-6</v>
      </c>
      <c r="HH12" s="55">
        <f t="shared" si="46"/>
        <v>-2.0017065515902324E-6</v>
      </c>
      <c r="HI12" s="55">
        <f t="shared" si="47"/>
        <v>3.0708991190225243E-7</v>
      </c>
      <c r="HJ12" s="55">
        <f t="shared" si="48"/>
        <v>-6.4458124073170343E-5</v>
      </c>
      <c r="HK12" s="55">
        <f t="shared" si="49"/>
        <v>-3.7246483944098351E-6</v>
      </c>
      <c r="HL12" s="55">
        <f t="shared" si="50"/>
        <v>2.0261140914906624E-6</v>
      </c>
      <c r="HM12" s="55">
        <f t="shared" si="51"/>
        <v>-3.9635183657335292E-8</v>
      </c>
      <c r="HN12" s="55">
        <f t="shared" si="52"/>
        <v>-1.1907205734373876E-6</v>
      </c>
      <c r="HO12" s="55">
        <f t="shared" si="53"/>
        <v>-5.9344970744071813E-7</v>
      </c>
      <c r="HP12" s="55">
        <f t="shared" si="54"/>
        <v>0</v>
      </c>
      <c r="HQ12" s="55">
        <f t="shared" si="55"/>
        <v>0</v>
      </c>
      <c r="HR12" s="55">
        <f t="shared" si="56"/>
        <v>0</v>
      </c>
    </row>
    <row r="13" spans="1:226" x14ac:dyDescent="0.3">
      <c r="A13" s="29" t="s">
        <v>12</v>
      </c>
      <c r="B13" s="27">
        <v>2891.8014600000001</v>
      </c>
      <c r="D13" s="27">
        <v>1236.81673</v>
      </c>
      <c r="E13" s="27">
        <v>167.362753</v>
      </c>
      <c r="F13" s="27">
        <v>147.41975299999999</v>
      </c>
      <c r="G13" s="27">
        <v>50.983927100000002</v>
      </c>
      <c r="H13" s="27">
        <v>64.306358000000003</v>
      </c>
      <c r="I13" s="29">
        <v>0.49836596599999999</v>
      </c>
      <c r="J13" s="29">
        <v>3.7258212021000001</v>
      </c>
      <c r="L13" s="29">
        <v>2.7613031000000001E-3</v>
      </c>
      <c r="M13" s="40">
        <v>3.9484844508000001</v>
      </c>
      <c r="N13" s="29">
        <v>1.1801819999999999E-4</v>
      </c>
      <c r="P13" s="29">
        <v>2.6441020000000002E-3</v>
      </c>
      <c r="Q13" s="29">
        <v>4.1600999999999999E-2</v>
      </c>
      <c r="R13" s="29">
        <v>2.5885100000000001E-2</v>
      </c>
      <c r="S13" s="29">
        <v>0.30816300000000002</v>
      </c>
      <c r="T13" s="29">
        <v>4.0286530000000002E-4</v>
      </c>
      <c r="U13" s="29">
        <v>2.6809800000000002E-2</v>
      </c>
      <c r="V13" s="29">
        <v>2.7734499999999999E-2</v>
      </c>
      <c r="Z13" s="29">
        <v>4.8152286399999999</v>
      </c>
      <c r="AA13" s="29">
        <v>7.4115000000000002</v>
      </c>
      <c r="AB13" s="29">
        <v>3.7551289999999997E-4</v>
      </c>
      <c r="AC13" s="29">
        <v>2.517776E-4</v>
      </c>
      <c r="AD13" s="29">
        <v>0.62412599999999996</v>
      </c>
      <c r="AE13" s="29">
        <v>0.268098</v>
      </c>
      <c r="AG13" s="29">
        <v>5.6716318000000002E-3</v>
      </c>
      <c r="AH13" s="29">
        <v>7.7490939999999998E-3</v>
      </c>
      <c r="AI13" s="29">
        <v>3.5129300000000002E-2</v>
      </c>
      <c r="AJ13" s="29">
        <v>3.0507200000000002E-2</v>
      </c>
      <c r="AL13" s="29">
        <v>1.4196281719999999</v>
      </c>
      <c r="AN13" s="29">
        <v>1.6640720000000001E-2</v>
      </c>
      <c r="AO13" s="29">
        <v>0.30245008699999998</v>
      </c>
      <c r="AP13" s="29">
        <v>1.3820185E-3</v>
      </c>
      <c r="AT13" s="8">
        <v>2.6228100000000001E-4</v>
      </c>
      <c r="AU13" s="29">
        <v>3.0263199999999999E-5</v>
      </c>
      <c r="AV13" s="8">
        <v>5.04385E-6</v>
      </c>
      <c r="AX13" s="8">
        <v>1.1404607000000001E-3</v>
      </c>
      <c r="AY13" s="29">
        <v>0.16832425400000001</v>
      </c>
      <c r="AZ13" s="29">
        <v>0.90180000000000005</v>
      </c>
      <c r="BA13" s="29">
        <v>2.1262860000000001E-2</v>
      </c>
      <c r="BB13" s="29">
        <v>1.756494</v>
      </c>
      <c r="BG13" s="29" t="s">
        <v>12</v>
      </c>
      <c r="BH13" s="29">
        <v>0.52070932205499998</v>
      </c>
      <c r="BI13" s="29">
        <v>0</v>
      </c>
      <c r="BJ13" s="29">
        <v>3.72598796137</v>
      </c>
      <c r="BK13" s="29">
        <v>0</v>
      </c>
      <c r="BL13" s="29">
        <v>0.49836610887400001</v>
      </c>
      <c r="BM13" s="29">
        <v>0.49836610887400001</v>
      </c>
      <c r="BN13" s="29">
        <v>5.0198806345999998E-2</v>
      </c>
      <c r="BO13" s="29">
        <v>1.1321569690899999E-3</v>
      </c>
      <c r="BP13" s="29">
        <v>1.6292004387199999E-3</v>
      </c>
      <c r="BQ13" s="29">
        <v>3.94865912187</v>
      </c>
      <c r="BR13" s="8">
        <v>3.77660258933E-5</v>
      </c>
      <c r="BS13" s="8">
        <v>8.02538974961E-5</v>
      </c>
      <c r="BT13" s="29">
        <v>0</v>
      </c>
      <c r="BU13" s="29">
        <v>0</v>
      </c>
      <c r="BV13" s="29">
        <v>6.3464254810200002E-4</v>
      </c>
      <c r="BW13" s="29">
        <v>2.0096957070499999E-3</v>
      </c>
      <c r="BX13" s="29">
        <v>4.1602900142099997E-2</v>
      </c>
      <c r="BY13" s="29">
        <v>0</v>
      </c>
      <c r="BZ13" s="29">
        <v>35.671280767100001</v>
      </c>
      <c r="CA13" s="29">
        <v>2.58862328471E-2</v>
      </c>
      <c r="CB13" s="29">
        <v>1.16833035158E-4</v>
      </c>
      <c r="CC13" s="29">
        <v>2.8603718094999999E-4</v>
      </c>
      <c r="CD13" s="29">
        <v>0.30816265768200002</v>
      </c>
      <c r="CE13" s="29">
        <v>2.6810930747E-2</v>
      </c>
      <c r="CF13" s="29">
        <v>0.26810992544899998</v>
      </c>
      <c r="CG13" s="29">
        <v>2.7735497541599999E-2</v>
      </c>
      <c r="CH13" s="29">
        <v>0</v>
      </c>
      <c r="CI13" s="29">
        <v>3.51306408939E-2</v>
      </c>
      <c r="CJ13" s="29">
        <v>1.6641482994099999E-2</v>
      </c>
      <c r="CK13" s="29">
        <v>2892.0093531799998</v>
      </c>
      <c r="CL13" s="29">
        <v>0</v>
      </c>
      <c r="CM13" s="29">
        <v>0</v>
      </c>
      <c r="CN13" s="29">
        <v>4.5989849813600001</v>
      </c>
      <c r="CO13" s="29">
        <v>1.4628130135699999</v>
      </c>
      <c r="CP13" s="29">
        <v>0</v>
      </c>
      <c r="CQ13" s="29">
        <v>0.16832555887</v>
      </c>
      <c r="CR13" s="29">
        <v>5.9878674283400004</v>
      </c>
      <c r="CS13" s="29">
        <v>0</v>
      </c>
      <c r="CT13" s="29">
        <v>4.8152249294400002</v>
      </c>
      <c r="CU13" s="29">
        <v>4.8152249294400002</v>
      </c>
      <c r="CV13" s="29">
        <v>7.4114964910100003</v>
      </c>
      <c r="CW13" s="29">
        <v>0.90189649202199995</v>
      </c>
      <c r="CX13" s="29">
        <v>1.12652471895E-4</v>
      </c>
      <c r="CY13" s="29">
        <v>1.8775706246500001E-4</v>
      </c>
      <c r="CZ13" s="29">
        <v>0</v>
      </c>
      <c r="DA13" s="29">
        <v>1.2603076597499999E-4</v>
      </c>
      <c r="DB13" s="29">
        <v>0</v>
      </c>
      <c r="DC13" s="29">
        <v>9.5539365042400001E-2</v>
      </c>
      <c r="DD13" s="8">
        <v>6.5468534146799996E-5</v>
      </c>
      <c r="DE13" s="29">
        <v>1.8633558033900001E-4</v>
      </c>
      <c r="DF13" s="29">
        <v>0.20596136400000001</v>
      </c>
      <c r="DG13" s="29">
        <v>0.41816482856300002</v>
      </c>
      <c r="DH13" s="29">
        <v>0</v>
      </c>
      <c r="DI13" s="29">
        <v>2.1263842754299999E-2</v>
      </c>
      <c r="DJ13" s="29">
        <v>5.67162633839E-3</v>
      </c>
      <c r="DK13" s="29">
        <v>0</v>
      </c>
      <c r="DL13" s="29">
        <v>0</v>
      </c>
      <c r="DM13" s="29">
        <v>3.17731631365E-3</v>
      </c>
      <c r="DN13" s="29">
        <v>4.5722380771299996E-3</v>
      </c>
      <c r="DO13" s="29">
        <v>1117.0262469199999</v>
      </c>
      <c r="DP13" s="29">
        <v>124.114018118</v>
      </c>
      <c r="DQ13" s="29">
        <v>1241.14026504</v>
      </c>
      <c r="DR13" s="29">
        <v>0</v>
      </c>
      <c r="DS13" s="29">
        <v>0.47636054936400002</v>
      </c>
      <c r="DT13" s="29">
        <v>1.3820034039400001E-3</v>
      </c>
      <c r="DU13" s="29">
        <v>0</v>
      </c>
      <c r="DV13" s="29">
        <v>0</v>
      </c>
      <c r="DW13" s="29">
        <v>0</v>
      </c>
      <c r="DX13" s="29">
        <v>2.6228039925700001E-4</v>
      </c>
      <c r="DY13" s="8">
        <v>3.0262951878599999E-5</v>
      </c>
      <c r="DZ13" s="8">
        <v>5.0438520478200002E-6</v>
      </c>
      <c r="EA13" s="29">
        <v>0</v>
      </c>
      <c r="EB13" s="29">
        <v>1.14046557604E-3</v>
      </c>
      <c r="EC13" s="29">
        <v>5.5538795284300002E-2</v>
      </c>
      <c r="ED13" s="29">
        <v>5.5233860289000001</v>
      </c>
      <c r="EE13" s="29">
        <v>0.68120283624599998</v>
      </c>
      <c r="EF13" s="29">
        <v>2.1052192992599998</v>
      </c>
      <c r="EG13" s="29">
        <v>17.642019020399999</v>
      </c>
      <c r="EH13" s="29">
        <v>4.0446819336700003E-2</v>
      </c>
      <c r="EI13" s="29">
        <v>0</v>
      </c>
      <c r="EJ13" s="8">
        <v>7.5103524639400001E-5</v>
      </c>
      <c r="EK13" s="29">
        <v>5.7762288177199999</v>
      </c>
      <c r="EL13" s="29">
        <v>167.36020419499999</v>
      </c>
      <c r="EM13" s="29">
        <v>147.416231025</v>
      </c>
      <c r="EN13" s="29">
        <v>19.9439731698</v>
      </c>
      <c r="EO13" s="29">
        <v>7.9384617911500005E-2</v>
      </c>
      <c r="EP13" s="29">
        <v>1.8110487937999999E-3</v>
      </c>
      <c r="EQ13" s="29">
        <v>15.849309292999999</v>
      </c>
      <c r="ER13" s="29">
        <v>15.6656784923</v>
      </c>
      <c r="ES13" s="29">
        <v>11.8670192896</v>
      </c>
      <c r="ET13" s="29">
        <v>0.63990358085700005</v>
      </c>
      <c r="EU13" s="29">
        <v>1.0284380502299999</v>
      </c>
      <c r="EV13" s="29">
        <v>29.6753876155</v>
      </c>
      <c r="EW13" s="29">
        <v>3.04844025618E-2</v>
      </c>
      <c r="EX13" s="29">
        <v>0.63518718828200005</v>
      </c>
      <c r="EY13" s="29">
        <v>6.71053220677</v>
      </c>
      <c r="EZ13" s="29">
        <v>39.595696508400003</v>
      </c>
      <c r="FA13" s="29">
        <v>2.41473348876E-3</v>
      </c>
      <c r="FB13" s="29">
        <v>0</v>
      </c>
      <c r="FC13" s="29">
        <v>51.042274076399998</v>
      </c>
      <c r="FD13" s="29">
        <v>4.3116543831899996</v>
      </c>
      <c r="FE13" s="29">
        <v>1.75657356676</v>
      </c>
      <c r="FF13" s="29">
        <v>0</v>
      </c>
      <c r="FG13" s="29">
        <v>1.1837735429</v>
      </c>
      <c r="FH13" s="29">
        <v>12.4580566598</v>
      </c>
      <c r="FI13" s="29">
        <v>1.4196674332699999</v>
      </c>
      <c r="FJ13" s="29">
        <v>5.5387442151900004</v>
      </c>
      <c r="FK13" s="29">
        <v>64.310194696799996</v>
      </c>
      <c r="FL13" s="29">
        <v>0.30245071093800002</v>
      </c>
      <c r="FM13" s="29">
        <v>0.37300104967199998</v>
      </c>
      <c r="FO13" s="55">
        <f t="shared" si="1"/>
        <v>7.1890543965525487E-5</v>
      </c>
      <c r="FP13" s="55">
        <f t="shared" si="2"/>
        <v>0</v>
      </c>
      <c r="FQ13" s="55">
        <f t="shared" si="3"/>
        <v>3.4956957931835415E-3</v>
      </c>
      <c r="FR13" s="55">
        <f t="shared" si="4"/>
        <v>-1.5229224868233017E-5</v>
      </c>
      <c r="FS13" s="55">
        <f t="shared" si="5"/>
        <v>-2.3890794335979984E-5</v>
      </c>
      <c r="FT13" s="55">
        <f t="shared" si="6"/>
        <v>1.1444190300514483E-3</v>
      </c>
      <c r="FU13" s="55">
        <f t="shared" si="7"/>
        <v>5.9662791041492867E-5</v>
      </c>
      <c r="FV13" s="55">
        <f t="shared" si="8"/>
        <v>2.866849058063026E-7</v>
      </c>
      <c r="FW13" s="55">
        <f t="shared" si="9"/>
        <v>4.4757722111270639E-5</v>
      </c>
      <c r="FX13" s="55">
        <f t="shared" si="10"/>
        <v>0</v>
      </c>
      <c r="FY13" s="55">
        <f t="shared" si="11"/>
        <v>1.9667457006045755E-5</v>
      </c>
      <c r="FZ13" s="55">
        <f t="shared" si="12"/>
        <v>4.4237497241383305E-5</v>
      </c>
      <c r="GA13" s="55">
        <f t="shared" si="13"/>
        <v>1.4602742627880733E-5</v>
      </c>
      <c r="GB13" s="55">
        <f t="shared" si="14"/>
        <v>0</v>
      </c>
      <c r="GC13" s="55">
        <f t="shared" si="15"/>
        <v>8.9351754206003239E-5</v>
      </c>
      <c r="GD13" s="55">
        <f t="shared" si="16"/>
        <v>4.567539482218118E-5</v>
      </c>
      <c r="GE13" s="55">
        <f t="shared" si="17"/>
        <v>4.3764447500635353E-5</v>
      </c>
      <c r="GF13" s="55">
        <f t="shared" si="18"/>
        <v>-1.1108342013860487E-6</v>
      </c>
      <c r="GG13" s="55">
        <f t="shared" si="19"/>
        <v>1.2202857878206882E-5</v>
      </c>
      <c r="GH13" s="55">
        <f t="shared" si="20"/>
        <v>4.2176629441418594E-5</v>
      </c>
      <c r="GI13" s="55">
        <f t="shared" si="21"/>
        <v>3.5967535019562931E-5</v>
      </c>
      <c r="GJ13" s="55">
        <f t="shared" si="22"/>
        <v>0</v>
      </c>
      <c r="GK13" s="55">
        <f t="shared" si="23"/>
        <v>0</v>
      </c>
      <c r="GL13" s="55">
        <f t="shared" si="24"/>
        <v>0</v>
      </c>
      <c r="GM13" s="55">
        <f t="shared" si="25"/>
        <v>-7.7058853838836155E-7</v>
      </c>
      <c r="GN13" s="55">
        <f t="shared" si="26"/>
        <v>-4.7345206771919193E-7</v>
      </c>
      <c r="GO13" s="55">
        <f t="shared" si="27"/>
        <v>4.2341927539028994E-7</v>
      </c>
      <c r="GP13" s="55">
        <f t="shared" si="28"/>
        <v>1.0530915299860415E-4</v>
      </c>
      <c r="GQ13" s="55">
        <f t="shared" si="29"/>
        <v>3.0853225166225047E-7</v>
      </c>
      <c r="GR13" s="55">
        <f t="shared" si="30"/>
        <v>4.4481678341397752E-5</v>
      </c>
      <c r="GS13" s="55">
        <f t="shared" si="31"/>
        <v>0</v>
      </c>
      <c r="GT13" s="55">
        <f t="shared" si="32"/>
        <v>-9.6296977532893813E-7</v>
      </c>
      <c r="GU13" s="55">
        <f t="shared" si="33"/>
        <v>5.9412207414102298E-5</v>
      </c>
      <c r="GV13" s="55">
        <f t="shared" si="34"/>
        <v>3.8170242504067576E-5</v>
      </c>
      <c r="GW13" s="55">
        <f t="shared" si="35"/>
        <v>-7.4728058294442202E-4</v>
      </c>
      <c r="GX13" s="55">
        <f t="shared" si="36"/>
        <v>0</v>
      </c>
      <c r="GY13" s="55">
        <f t="shared" si="37"/>
        <v>2.7656023439340056E-5</v>
      </c>
      <c r="GZ13" s="55">
        <f t="shared" si="38"/>
        <v>0</v>
      </c>
      <c r="HA13" s="55">
        <f t="shared" si="39"/>
        <v>4.5851026878532757E-5</v>
      </c>
      <c r="HB13" s="55">
        <f t="shared" si="40"/>
        <v>2.0629453482150921E-6</v>
      </c>
      <c r="HC13" s="55">
        <f t="shared" si="41"/>
        <v>-1.0923196758890034E-5</v>
      </c>
      <c r="HD13" s="55">
        <f t="shared" si="42"/>
        <v>0</v>
      </c>
      <c r="HE13" s="55">
        <f t="shared" si="43"/>
        <v>0</v>
      </c>
      <c r="HF13" s="55">
        <f t="shared" si="44"/>
        <v>0</v>
      </c>
      <c r="HG13" s="55">
        <f t="shared" si="45"/>
        <v>-2.2904556563230656E-6</v>
      </c>
      <c r="HH13" s="55">
        <f t="shared" si="46"/>
        <v>-8.1987826799356941E-6</v>
      </c>
      <c r="HI13" s="55">
        <f t="shared" si="47"/>
        <v>4.0600335065918326E-7</v>
      </c>
      <c r="HJ13" s="55">
        <f t="shared" si="48"/>
        <v>0</v>
      </c>
      <c r="HK13" s="55">
        <f t="shared" si="49"/>
        <v>4.2755002429601777E-6</v>
      </c>
      <c r="HL13" s="55">
        <f t="shared" si="50"/>
        <v>7.7521210935902245E-6</v>
      </c>
      <c r="HM13" s="55">
        <f t="shared" si="51"/>
        <v>1.0699935905955364E-4</v>
      </c>
      <c r="HN13" s="55">
        <f t="shared" si="52"/>
        <v>4.6219290349347598E-5</v>
      </c>
      <c r="HO13" s="55">
        <f t="shared" si="53"/>
        <v>4.5298623280229111E-5</v>
      </c>
      <c r="HP13" s="55">
        <f t="shared" si="54"/>
        <v>0</v>
      </c>
      <c r="HQ13" s="55">
        <f t="shared" si="55"/>
        <v>0</v>
      </c>
      <c r="HR13" s="55">
        <f t="shared" si="56"/>
        <v>0</v>
      </c>
    </row>
    <row r="14" spans="1:226" x14ac:dyDescent="0.3">
      <c r="A14" s="29" t="s">
        <v>13</v>
      </c>
      <c r="B14" s="27">
        <v>21117.175082999998</v>
      </c>
      <c r="C14" s="27">
        <v>337.00732399999998</v>
      </c>
      <c r="D14" s="27">
        <v>48574.977465999997</v>
      </c>
      <c r="E14" s="27">
        <v>6127.5736569999999</v>
      </c>
      <c r="F14" s="27">
        <v>4836.7394721000001</v>
      </c>
      <c r="G14" s="27">
        <v>146693.11734999999</v>
      </c>
      <c r="H14" s="27">
        <v>1509.5174950000001</v>
      </c>
      <c r="I14" s="29">
        <v>16.690009087</v>
      </c>
      <c r="J14" s="29">
        <v>8.0962362301000006</v>
      </c>
      <c r="L14" s="29">
        <v>5.4272036721000001</v>
      </c>
      <c r="M14" s="40">
        <v>35.834470320999998</v>
      </c>
      <c r="N14" s="29">
        <v>0.26250575459999997</v>
      </c>
      <c r="O14" s="29">
        <v>8.6741813000000001E-3</v>
      </c>
      <c r="P14" s="29">
        <v>1.1828804906999999</v>
      </c>
      <c r="R14" s="29">
        <v>1.6147347159000001</v>
      </c>
      <c r="T14" s="29">
        <v>1.0552307482000001</v>
      </c>
      <c r="U14" s="29">
        <v>1.0947352071000001</v>
      </c>
      <c r="Y14" s="29">
        <v>3.28420699E-2</v>
      </c>
      <c r="Z14" s="29">
        <v>15.831426238000001</v>
      </c>
      <c r="AA14" s="29">
        <v>1132.98948</v>
      </c>
      <c r="AB14" s="29">
        <v>0.95704473450000005</v>
      </c>
      <c r="AC14" s="29">
        <v>3.1289386370000001</v>
      </c>
      <c r="AD14" s="29">
        <v>11.647215622999999</v>
      </c>
      <c r="AE14" s="29">
        <v>7.9368307935000004</v>
      </c>
      <c r="AG14" s="29">
        <v>4.7061192699999997E-2</v>
      </c>
      <c r="AH14" s="29">
        <v>5.7444876407000001</v>
      </c>
      <c r="AI14" s="29">
        <v>1.1768405179999999</v>
      </c>
      <c r="AL14" s="29">
        <v>9.3513478940999999</v>
      </c>
      <c r="AM14" s="8"/>
      <c r="AO14" s="29">
        <v>2.2564085440000001</v>
      </c>
      <c r="AP14" s="29">
        <v>3.6619647E-3</v>
      </c>
      <c r="AT14" s="8">
        <v>0.13688984830000001</v>
      </c>
      <c r="AU14" s="8">
        <v>5.2941146299999998E-2</v>
      </c>
      <c r="AV14" s="8">
        <v>1.131823E-4</v>
      </c>
      <c r="AW14" s="8">
        <v>4.9115861999999996E-6</v>
      </c>
      <c r="AX14" s="29">
        <v>2.3874223399999998E-2</v>
      </c>
      <c r="AY14" s="29">
        <v>3.2764564398</v>
      </c>
      <c r="AZ14" s="29">
        <v>4.8804926821999999</v>
      </c>
      <c r="BA14" s="29">
        <v>14.505244737</v>
      </c>
      <c r="BB14" s="29">
        <v>0.6842096312</v>
      </c>
      <c r="BG14" s="29" t="s">
        <v>13</v>
      </c>
      <c r="BH14" s="29">
        <v>0</v>
      </c>
      <c r="BI14" s="29">
        <v>0</v>
      </c>
      <c r="BJ14" s="29">
        <v>8.0962001889599993</v>
      </c>
      <c r="BK14" s="29">
        <v>0</v>
      </c>
      <c r="BL14" s="29">
        <v>16.689934990099999</v>
      </c>
      <c r="BM14" s="29">
        <v>16.689934990099999</v>
      </c>
      <c r="BN14" s="29">
        <v>7.0908397594699997E-3</v>
      </c>
      <c r="BO14" s="29">
        <v>2.2251299759799998</v>
      </c>
      <c r="BP14" s="29">
        <v>3.2020191479400002</v>
      </c>
      <c r="BQ14" s="29">
        <v>35.834303052599999</v>
      </c>
      <c r="BR14" s="29">
        <v>8.4000943576400006E-2</v>
      </c>
      <c r="BS14" s="29">
        <v>0.178502038088</v>
      </c>
      <c r="BT14" s="29">
        <v>3.2841940041099998E-2</v>
      </c>
      <c r="BU14" s="29">
        <v>8.6742091718100007E-3</v>
      </c>
      <c r="BV14" s="29">
        <v>0.28388974173699999</v>
      </c>
      <c r="BW14" s="29">
        <v>0.89898399315499999</v>
      </c>
      <c r="BX14" s="29">
        <v>0</v>
      </c>
      <c r="BY14" s="29">
        <v>0</v>
      </c>
      <c r="BZ14" s="29">
        <v>276.12601344900003</v>
      </c>
      <c r="CA14" s="29">
        <v>1.61472735085</v>
      </c>
      <c r="CB14" s="29">
        <v>0.30601380955899998</v>
      </c>
      <c r="CC14" s="29">
        <v>0.74920633566200001</v>
      </c>
      <c r="CD14" s="29">
        <v>0</v>
      </c>
      <c r="CE14" s="29">
        <v>1.09473013398</v>
      </c>
      <c r="CF14" s="29">
        <v>7.9367895719300003</v>
      </c>
      <c r="CG14" s="29">
        <v>0</v>
      </c>
      <c r="CH14" s="29">
        <v>0</v>
      </c>
      <c r="CI14" s="29">
        <v>1.1768348907699999</v>
      </c>
      <c r="CJ14" s="29">
        <v>0</v>
      </c>
      <c r="CK14" s="29">
        <v>21117.0814641</v>
      </c>
      <c r="CL14" s="29">
        <v>0</v>
      </c>
      <c r="CM14" s="29">
        <v>0</v>
      </c>
      <c r="CN14" s="29">
        <v>0.95272555182100005</v>
      </c>
      <c r="CO14" s="29">
        <v>43.197412030000002</v>
      </c>
      <c r="CP14" s="29">
        <v>5.3097885929600004</v>
      </c>
      <c r="CQ14" s="29">
        <v>3.2764427680599999</v>
      </c>
      <c r="CR14" s="29">
        <v>0</v>
      </c>
      <c r="CS14" s="29">
        <v>0</v>
      </c>
      <c r="CT14" s="29">
        <v>15.831553275599999</v>
      </c>
      <c r="CU14" s="29">
        <v>15.831553275599999</v>
      </c>
      <c r="CV14" s="29">
        <v>1132.9849386200001</v>
      </c>
      <c r="CW14" s="29">
        <v>4.8808753670099998</v>
      </c>
      <c r="CX14" s="29">
        <v>0.26887637835900002</v>
      </c>
      <c r="CY14" s="29">
        <v>0.63566138415700002</v>
      </c>
      <c r="CZ14" s="29">
        <v>0</v>
      </c>
      <c r="DA14" s="29">
        <v>21.908407645499999</v>
      </c>
      <c r="DB14" s="29">
        <v>0</v>
      </c>
      <c r="DC14" s="29">
        <v>0</v>
      </c>
      <c r="DD14" s="29">
        <v>0.81352226064900002</v>
      </c>
      <c r="DE14" s="29">
        <v>2.3154099055200001</v>
      </c>
      <c r="DF14" s="29">
        <v>3.8435588709599999</v>
      </c>
      <c r="DG14" s="29">
        <v>7.8035916746199998</v>
      </c>
      <c r="DH14" s="29">
        <v>0</v>
      </c>
      <c r="DI14" s="29">
        <v>14.505171817500001</v>
      </c>
      <c r="DJ14" s="29">
        <v>4.7061325387299999E-2</v>
      </c>
      <c r="DK14" s="29">
        <v>337.00358868699999</v>
      </c>
      <c r="DL14" s="29">
        <v>0</v>
      </c>
      <c r="DM14" s="29">
        <v>2.3552257624899999</v>
      </c>
      <c r="DN14" s="29">
        <v>3.3892275991199998</v>
      </c>
      <c r="DO14" s="29">
        <v>43376.755668700003</v>
      </c>
      <c r="DP14" s="29">
        <v>4819.6398663099999</v>
      </c>
      <c r="DQ14" s="29">
        <v>48196.395535000003</v>
      </c>
      <c r="DR14" s="29">
        <v>0</v>
      </c>
      <c r="DS14" s="29">
        <v>41.401696554600001</v>
      </c>
      <c r="DT14" s="29">
        <v>3.6619596645800002E-3</v>
      </c>
      <c r="DU14" s="29">
        <v>0</v>
      </c>
      <c r="DV14" s="29">
        <v>0</v>
      </c>
      <c r="DW14" s="29">
        <v>0</v>
      </c>
      <c r="DX14" s="29">
        <v>0.136890128906</v>
      </c>
      <c r="DY14" s="29">
        <v>5.2941258021199998E-2</v>
      </c>
      <c r="DZ14" s="29">
        <v>1.13182421964E-4</v>
      </c>
      <c r="EA14" s="8">
        <v>4.9118460537899999E-6</v>
      </c>
      <c r="EB14" s="29">
        <v>2.3874240783399999E-2</v>
      </c>
      <c r="EC14" s="29">
        <v>280.481903295</v>
      </c>
      <c r="ED14" s="29">
        <v>421.38773356600001</v>
      </c>
      <c r="EE14" s="29">
        <v>162.08869426499999</v>
      </c>
      <c r="EF14" s="29">
        <v>2.9555709182999998</v>
      </c>
      <c r="EG14" s="29">
        <v>255.04176826</v>
      </c>
      <c r="EH14" s="29">
        <v>137.18765675</v>
      </c>
      <c r="EI14" s="29">
        <v>0</v>
      </c>
      <c r="EJ14" s="29">
        <v>5.2491832379599999E-2</v>
      </c>
      <c r="EK14" s="29">
        <v>21.820815685100001</v>
      </c>
      <c r="EL14" s="29">
        <v>6127.6124553999998</v>
      </c>
      <c r="EM14" s="29">
        <v>4836.7800225999999</v>
      </c>
      <c r="EN14" s="29">
        <v>1290.8324328000001</v>
      </c>
      <c r="EO14" s="29">
        <v>0</v>
      </c>
      <c r="EP14" s="29">
        <v>1.33193645123</v>
      </c>
      <c r="EQ14" s="29">
        <v>2765.0889616700001</v>
      </c>
      <c r="ER14" s="29">
        <v>0</v>
      </c>
      <c r="ES14" s="29">
        <v>73.241436438899996</v>
      </c>
      <c r="ET14" s="29">
        <v>16.330907773700002</v>
      </c>
      <c r="EU14" s="29">
        <v>5.5492012276400002</v>
      </c>
      <c r="EV14" s="29">
        <v>182.53046797299999</v>
      </c>
      <c r="EW14" s="29">
        <v>0</v>
      </c>
      <c r="EX14" s="29">
        <v>29.389770257199999</v>
      </c>
      <c r="EY14" s="29">
        <v>423.306841921</v>
      </c>
      <c r="EZ14" s="29">
        <v>489.55116549500002</v>
      </c>
      <c r="FA14" s="29">
        <v>20.272694466899999</v>
      </c>
      <c r="FB14" s="29">
        <v>0</v>
      </c>
      <c r="FC14" s="29">
        <v>143261.251732</v>
      </c>
      <c r="FD14" s="29">
        <v>275.78340679399997</v>
      </c>
      <c r="FE14" s="29">
        <v>0.68420668382000005</v>
      </c>
      <c r="FF14" s="29">
        <v>3297.0363680800001</v>
      </c>
      <c r="FG14" s="29">
        <v>0</v>
      </c>
      <c r="FH14" s="29">
        <v>220.286857406</v>
      </c>
      <c r="FI14" s="29">
        <v>9.3513142930700006</v>
      </c>
      <c r="FJ14" s="29">
        <v>2.22463215978E-2</v>
      </c>
      <c r="FK14" s="29">
        <v>1509.51694625</v>
      </c>
      <c r="FL14" s="29">
        <v>2.2564029077900001</v>
      </c>
      <c r="FM14" s="29">
        <v>675.59883117599998</v>
      </c>
      <c r="FO14" s="55">
        <f t="shared" si="1"/>
        <v>-4.4333060473563213E-6</v>
      </c>
      <c r="FP14" s="55">
        <f t="shared" si="2"/>
        <v>-1.1083773953805399E-5</v>
      </c>
      <c r="FQ14" s="55">
        <f t="shared" si="3"/>
        <v>-7.7937644184185436E-3</v>
      </c>
      <c r="FR14" s="55">
        <f t="shared" si="4"/>
        <v>6.3317721126995642E-6</v>
      </c>
      <c r="FS14" s="55">
        <f t="shared" si="5"/>
        <v>8.3838503673374515E-6</v>
      </c>
      <c r="FT14" s="55">
        <f t="shared" si="6"/>
        <v>-2.3394864598942154E-2</v>
      </c>
      <c r="FU14" s="55">
        <f t="shared" si="7"/>
        <v>-3.6352675727498153E-7</v>
      </c>
      <c r="FV14" s="55">
        <f t="shared" si="8"/>
        <v>-4.4395961448764159E-6</v>
      </c>
      <c r="FW14" s="55">
        <f t="shared" si="9"/>
        <v>-4.4515919468033304E-6</v>
      </c>
      <c r="FX14" s="55">
        <f t="shared" si="10"/>
        <v>0</v>
      </c>
      <c r="FY14" s="55">
        <f t="shared" si="11"/>
        <v>-1.0050881318665391E-5</v>
      </c>
      <c r="FZ14" s="55">
        <f t="shared" si="12"/>
        <v>-4.6678072397920454E-6</v>
      </c>
      <c r="GA14" s="55">
        <f t="shared" si="13"/>
        <v>-1.0563332617968465E-5</v>
      </c>
      <c r="GB14" s="55">
        <f t="shared" si="14"/>
        <v>3.2131920047132439E-6</v>
      </c>
      <c r="GC14" s="55">
        <f t="shared" si="15"/>
        <v>-5.711319151029561E-6</v>
      </c>
      <c r="GD14" s="55">
        <f t="shared" si="16"/>
        <v>0</v>
      </c>
      <c r="GE14" s="55">
        <f t="shared" si="17"/>
        <v>-4.5611517034806161E-6</v>
      </c>
      <c r="GF14" s="55">
        <f t="shared" si="18"/>
        <v>0</v>
      </c>
      <c r="GG14" s="55">
        <f t="shared" si="19"/>
        <v>-1.0048019372270797E-5</v>
      </c>
      <c r="GH14" s="55">
        <f t="shared" si="20"/>
        <v>-4.6341069211854776E-6</v>
      </c>
      <c r="GI14" s="55">
        <f t="shared" si="21"/>
        <v>0</v>
      </c>
      <c r="GJ14" s="55">
        <f t="shared" si="22"/>
        <v>0</v>
      </c>
      <c r="GK14" s="55">
        <f t="shared" si="23"/>
        <v>0</v>
      </c>
      <c r="GL14" s="55">
        <f t="shared" si="24"/>
        <v>-3.9540412768326427E-6</v>
      </c>
      <c r="GM14" s="55">
        <f t="shared" si="25"/>
        <v>8.0243938915453755E-6</v>
      </c>
      <c r="GN14" s="55">
        <f t="shared" si="26"/>
        <v>-4.0083161229918468E-6</v>
      </c>
      <c r="GO14" s="55">
        <f t="shared" si="27"/>
        <v>-1.5819118850214388E-5</v>
      </c>
      <c r="GP14" s="55">
        <f t="shared" si="28"/>
        <v>-2.0680594126704786E-6</v>
      </c>
      <c r="GQ14" s="55">
        <f t="shared" si="29"/>
        <v>-5.5873800318512352E-6</v>
      </c>
      <c r="GR14" s="55">
        <f t="shared" si="30"/>
        <v>-5.1937065401270689E-6</v>
      </c>
      <c r="GS14" s="55">
        <f t="shared" si="31"/>
        <v>0</v>
      </c>
      <c r="GT14" s="55">
        <f t="shared" si="32"/>
        <v>2.8194631795114671E-6</v>
      </c>
      <c r="GU14" s="55">
        <f t="shared" si="33"/>
        <v>-5.9673015496528803E-6</v>
      </c>
      <c r="GV14" s="55">
        <f t="shared" si="34"/>
        <v>-4.7816419590437335E-6</v>
      </c>
      <c r="GW14" s="55">
        <f t="shared" si="35"/>
        <v>0</v>
      </c>
      <c r="GX14" s="55">
        <f t="shared" si="36"/>
        <v>0</v>
      </c>
      <c r="GY14" s="55">
        <f t="shared" si="37"/>
        <v>-3.5931750566648034E-6</v>
      </c>
      <c r="GZ14" s="55">
        <f t="shared" si="38"/>
        <v>0</v>
      </c>
      <c r="HA14" s="55">
        <f t="shared" si="39"/>
        <v>0</v>
      </c>
      <c r="HB14" s="55">
        <f t="shared" si="40"/>
        <v>-2.49786769113051E-6</v>
      </c>
      <c r="HC14" s="55">
        <f t="shared" si="41"/>
        <v>-1.3750596776104242E-6</v>
      </c>
      <c r="HD14" s="55">
        <f t="shared" si="42"/>
        <v>0</v>
      </c>
      <c r="HE14" s="55">
        <f t="shared" si="43"/>
        <v>0</v>
      </c>
      <c r="HF14" s="55">
        <f t="shared" si="44"/>
        <v>0</v>
      </c>
      <c r="HG14" s="55">
        <f t="shared" si="45"/>
        <v>2.0498671265718603E-6</v>
      </c>
      <c r="HH14" s="55">
        <f t="shared" si="46"/>
        <v>2.1102905359565577E-6</v>
      </c>
      <c r="HI14" s="55">
        <f t="shared" si="47"/>
        <v>1.0775889869916942E-6</v>
      </c>
      <c r="HJ14" s="55">
        <f t="shared" si="48"/>
        <v>5.2906287178729844E-5</v>
      </c>
      <c r="HK14" s="55">
        <f t="shared" si="49"/>
        <v>7.2812420783115097E-7</v>
      </c>
      <c r="HL14" s="55">
        <f t="shared" si="50"/>
        <v>-4.1727214297847239E-6</v>
      </c>
      <c r="HM14" s="55">
        <f t="shared" si="51"/>
        <v>7.8411102099515507E-5</v>
      </c>
      <c r="HN14" s="55">
        <f t="shared" si="52"/>
        <v>-5.0271126975954518E-6</v>
      </c>
      <c r="HO14" s="55">
        <f t="shared" si="53"/>
        <v>-4.3077148662494832E-6</v>
      </c>
      <c r="HP14" s="55">
        <f t="shared" si="54"/>
        <v>0</v>
      </c>
      <c r="HQ14" s="55">
        <f t="shared" si="55"/>
        <v>0</v>
      </c>
      <c r="HR14" s="55">
        <f t="shared" si="56"/>
        <v>0</v>
      </c>
    </row>
    <row r="15" spans="1:226" x14ac:dyDescent="0.3">
      <c r="A15" s="29" t="s">
        <v>14</v>
      </c>
      <c r="B15" s="27">
        <v>13867.729388</v>
      </c>
      <c r="C15" s="27">
        <v>183.17296236999999</v>
      </c>
      <c r="D15" s="27">
        <v>109667.37815999999</v>
      </c>
      <c r="E15" s="27">
        <v>41066.507133999999</v>
      </c>
      <c r="F15" s="27">
        <v>38088.543457</v>
      </c>
      <c r="G15" s="27">
        <v>294545.86995000002</v>
      </c>
      <c r="H15" s="27">
        <v>1619.4855494000001</v>
      </c>
      <c r="I15" s="29">
        <v>15.392932869999999</v>
      </c>
      <c r="J15" s="29">
        <v>7.2453389025000003</v>
      </c>
      <c r="L15" s="29">
        <v>2.8424612451</v>
      </c>
      <c r="M15" s="40">
        <v>31.790061040000001</v>
      </c>
      <c r="N15" s="29">
        <v>0.14715947469999999</v>
      </c>
      <c r="O15" s="29">
        <v>6.5061069999999995E-4</v>
      </c>
      <c r="P15" s="29">
        <v>0.2245164898</v>
      </c>
      <c r="R15" s="29">
        <v>1.3864388105000001</v>
      </c>
      <c r="T15" s="29">
        <v>0.41676601899999999</v>
      </c>
      <c r="U15" s="29">
        <v>0.9385690015</v>
      </c>
      <c r="Y15" s="29">
        <v>2.8172698600000001E-2</v>
      </c>
      <c r="Z15" s="29">
        <v>26.357826129999999</v>
      </c>
      <c r="AA15" s="29">
        <v>4087.0871311000001</v>
      </c>
      <c r="AB15" s="29">
        <v>0.90897117000000005</v>
      </c>
      <c r="AC15" s="29">
        <v>4.7533548839000002</v>
      </c>
      <c r="AD15" s="29">
        <v>5.6852573292999997</v>
      </c>
      <c r="AE15" s="29">
        <v>5.4205881849999997</v>
      </c>
      <c r="AG15" s="29">
        <v>0.1527828635</v>
      </c>
      <c r="AH15" s="29">
        <v>4.3125128172</v>
      </c>
      <c r="AI15" s="29">
        <v>0.85650564149999997</v>
      </c>
      <c r="AL15" s="29">
        <v>11.19578806</v>
      </c>
      <c r="AM15" s="8"/>
      <c r="AO15" s="29">
        <v>3.5562214514999999</v>
      </c>
      <c r="AP15" s="29">
        <v>1.3403509999999999E-4</v>
      </c>
      <c r="AT15" s="8">
        <v>8.5430549999999998E-6</v>
      </c>
      <c r="AU15" s="8">
        <v>9.1056249999999997E-6</v>
      </c>
      <c r="AV15" s="29">
        <v>1.00729E-5</v>
      </c>
      <c r="AW15" s="8"/>
      <c r="AX15" s="29">
        <v>0.10311718139999999</v>
      </c>
      <c r="AY15" s="29">
        <v>3.608709642</v>
      </c>
      <c r="AZ15" s="29">
        <v>4.2125197595000001</v>
      </c>
      <c r="BA15" s="8">
        <v>12.854435519999999</v>
      </c>
      <c r="BB15" s="29">
        <v>0.58784626750000002</v>
      </c>
      <c r="BG15" s="29" t="s">
        <v>14</v>
      </c>
      <c r="BH15" s="29">
        <v>0</v>
      </c>
      <c r="BI15" s="29">
        <v>0</v>
      </c>
      <c r="BJ15" s="29">
        <v>7.2453365724400003</v>
      </c>
      <c r="BK15" s="29">
        <v>0</v>
      </c>
      <c r="BL15" s="29">
        <v>15.3929185173</v>
      </c>
      <c r="BM15" s="29">
        <v>15.3929185173</v>
      </c>
      <c r="BN15" s="29">
        <v>0</v>
      </c>
      <c r="BO15" s="29">
        <v>1.16540808849</v>
      </c>
      <c r="BP15" s="29">
        <v>1.67705100485</v>
      </c>
      <c r="BQ15" s="29">
        <v>31.790039086299998</v>
      </c>
      <c r="BR15" s="29">
        <v>4.7090998918599997E-2</v>
      </c>
      <c r="BS15" s="29">
        <v>0.10006839246300001</v>
      </c>
      <c r="BT15" s="29">
        <v>2.8172726656399999E-2</v>
      </c>
      <c r="BU15" s="29">
        <v>6.5066587204800003E-4</v>
      </c>
      <c r="BV15" s="29">
        <v>5.3883897900999997E-2</v>
      </c>
      <c r="BW15" s="29">
        <v>0.170632372053</v>
      </c>
      <c r="BX15" s="29">
        <v>0</v>
      </c>
      <c r="BY15" s="29">
        <v>0</v>
      </c>
      <c r="BZ15" s="29">
        <v>329.25933786100001</v>
      </c>
      <c r="CA15" s="29">
        <v>1.3864381621899999</v>
      </c>
      <c r="CB15" s="29">
        <v>0.12086208013700001</v>
      </c>
      <c r="CC15" s="29">
        <v>0.29590371036200003</v>
      </c>
      <c r="CD15" s="29">
        <v>0</v>
      </c>
      <c r="CE15" s="29">
        <v>0.93856850557600002</v>
      </c>
      <c r="CF15" s="29">
        <v>5.4205829470299998</v>
      </c>
      <c r="CG15" s="29">
        <v>0</v>
      </c>
      <c r="CH15" s="29">
        <v>0</v>
      </c>
      <c r="CI15" s="29">
        <v>0.85650505576299996</v>
      </c>
      <c r="CJ15" s="29">
        <v>0</v>
      </c>
      <c r="CK15" s="29">
        <v>13867.727478500001</v>
      </c>
      <c r="CL15" s="29">
        <v>0</v>
      </c>
      <c r="CM15" s="29">
        <v>0</v>
      </c>
      <c r="CN15" s="29">
        <v>4.9849163298400001E-2</v>
      </c>
      <c r="CO15" s="29">
        <v>31.451930277599999</v>
      </c>
      <c r="CP15" s="29">
        <v>1.9626933692800001E-2</v>
      </c>
      <c r="CQ15" s="29">
        <v>3.6087032511900001</v>
      </c>
      <c r="CR15" s="29">
        <v>0</v>
      </c>
      <c r="CS15" s="29">
        <v>0</v>
      </c>
      <c r="CT15" s="29">
        <v>26.3576817738</v>
      </c>
      <c r="CU15" s="29">
        <v>26.3576817738</v>
      </c>
      <c r="CV15" s="29">
        <v>4087.0863787799999</v>
      </c>
      <c r="CW15" s="29">
        <v>4.2125131013699999</v>
      </c>
      <c r="CX15" s="29">
        <v>0.27337652839400001</v>
      </c>
      <c r="CY15" s="29">
        <v>0.455246886485</v>
      </c>
      <c r="CZ15" s="29">
        <v>0</v>
      </c>
      <c r="DA15" s="29">
        <v>23.185045880899999</v>
      </c>
      <c r="DB15" s="29">
        <v>0</v>
      </c>
      <c r="DC15" s="29">
        <v>0</v>
      </c>
      <c r="DD15" s="29">
        <v>1.23586774241</v>
      </c>
      <c r="DE15" s="29">
        <v>3.5174748224800001</v>
      </c>
      <c r="DF15" s="29">
        <v>1.87613420422</v>
      </c>
      <c r="DG15" s="29">
        <v>3.8091207110899998</v>
      </c>
      <c r="DH15" s="29">
        <v>0</v>
      </c>
      <c r="DI15" s="29">
        <v>12.8544366298</v>
      </c>
      <c r="DJ15" s="29">
        <v>0.15278301164999999</v>
      </c>
      <c r="DK15" s="29">
        <v>183.172616734</v>
      </c>
      <c r="DL15" s="29">
        <v>0</v>
      </c>
      <c r="DM15" s="29">
        <v>1.76812967054</v>
      </c>
      <c r="DN15" s="29">
        <v>2.5443808162099999</v>
      </c>
      <c r="DO15" s="29">
        <v>99261.654798699994</v>
      </c>
      <c r="DP15" s="29">
        <v>11029.073395400001</v>
      </c>
      <c r="DQ15" s="29">
        <v>110290.728194</v>
      </c>
      <c r="DR15" s="29">
        <v>0</v>
      </c>
      <c r="DS15" s="29">
        <v>42.1483480371</v>
      </c>
      <c r="DT15" s="29">
        <v>1.3403623574499999E-4</v>
      </c>
      <c r="DU15" s="29">
        <v>0</v>
      </c>
      <c r="DV15" s="29">
        <v>0</v>
      </c>
      <c r="DW15" s="29">
        <v>0</v>
      </c>
      <c r="DX15" s="8">
        <v>8.5430546862899992E-6</v>
      </c>
      <c r="DY15" s="8">
        <v>9.1056442407599995E-6</v>
      </c>
      <c r="DZ15" s="8">
        <v>1.0072918572399999E-5</v>
      </c>
      <c r="EA15" s="29">
        <v>0</v>
      </c>
      <c r="EB15" s="29">
        <v>0.103116435861</v>
      </c>
      <c r="EC15" s="29">
        <v>2246.2192368800002</v>
      </c>
      <c r="ED15" s="29">
        <v>439.51137584999998</v>
      </c>
      <c r="EE15" s="29">
        <v>1298.52265214</v>
      </c>
      <c r="EF15" s="29">
        <v>29.708853383800001</v>
      </c>
      <c r="EG15" s="29">
        <v>1774.93794561</v>
      </c>
      <c r="EH15" s="29">
        <v>1099.27426281</v>
      </c>
      <c r="EI15" s="29">
        <v>3.7683041496500001E-2</v>
      </c>
      <c r="EJ15" s="29">
        <v>0.18034587106800001</v>
      </c>
      <c r="EK15" s="29">
        <v>175.62981199500001</v>
      </c>
      <c r="EL15" s="29">
        <v>41067.179044899996</v>
      </c>
      <c r="EM15" s="29">
        <v>38089.217954599997</v>
      </c>
      <c r="EN15" s="29">
        <v>2977.9610903399998</v>
      </c>
      <c r="EO15" s="29">
        <v>0</v>
      </c>
      <c r="EP15" s="29">
        <v>10.6888410589</v>
      </c>
      <c r="EQ15" s="29">
        <v>22047.343546100001</v>
      </c>
      <c r="ER15" s="29">
        <v>0.35400216053</v>
      </c>
      <c r="ES15" s="29">
        <v>521.89696354</v>
      </c>
      <c r="ET15" s="29">
        <v>134.331091891</v>
      </c>
      <c r="EU15" s="29">
        <v>31.0254179525</v>
      </c>
      <c r="EV15" s="29">
        <v>1299.13807066</v>
      </c>
      <c r="EW15" s="29">
        <v>0</v>
      </c>
      <c r="EX15" s="29">
        <v>27.601634216000001</v>
      </c>
      <c r="EY15" s="29">
        <v>3391.76559542</v>
      </c>
      <c r="EZ15" s="29">
        <v>3865.94953631</v>
      </c>
      <c r="FA15" s="29">
        <v>162.39444363600001</v>
      </c>
      <c r="FB15" s="29">
        <v>0</v>
      </c>
      <c r="FC15" s="29">
        <v>294297.32401799998</v>
      </c>
      <c r="FD15" s="29">
        <v>289.17975295000002</v>
      </c>
      <c r="FE15" s="29">
        <v>0.587846353647</v>
      </c>
      <c r="FF15" s="29">
        <v>6758.8255143200004</v>
      </c>
      <c r="FG15" s="29">
        <v>0</v>
      </c>
      <c r="FH15" s="29">
        <v>231.815281411</v>
      </c>
      <c r="FI15" s="29">
        <v>11.1957589289</v>
      </c>
      <c r="FJ15" s="29">
        <v>1.8534408875200001E-2</v>
      </c>
      <c r="FK15" s="29">
        <v>1619.4841222699999</v>
      </c>
      <c r="FL15" s="29">
        <v>3.5562105766199998</v>
      </c>
      <c r="FM15" s="29">
        <v>720.57433948799996</v>
      </c>
      <c r="FO15" s="55">
        <f t="shared" si="1"/>
        <v>-1.3769377418960334E-7</v>
      </c>
      <c r="FP15" s="55">
        <f t="shared" si="2"/>
        <v>-1.886937872923807E-6</v>
      </c>
      <c r="FQ15" s="55">
        <f t="shared" si="3"/>
        <v>5.6840059866349853E-3</v>
      </c>
      <c r="FR15" s="55">
        <f t="shared" si="4"/>
        <v>1.6361530280732883E-5</v>
      </c>
      <c r="FS15" s="55">
        <f t="shared" si="5"/>
        <v>1.7708674020542152E-5</v>
      </c>
      <c r="FT15" s="55">
        <f t="shared" si="6"/>
        <v>-8.438275914112415E-4</v>
      </c>
      <c r="FU15" s="55">
        <f t="shared" si="7"/>
        <v>-8.8122428796416949E-7</v>
      </c>
      <c r="FV15" s="55">
        <f t="shared" si="8"/>
        <v>-9.3242139885750034E-7</v>
      </c>
      <c r="FW15" s="55">
        <f t="shared" si="9"/>
        <v>-3.2159434243321949E-7</v>
      </c>
      <c r="FX15" s="55">
        <f t="shared" si="10"/>
        <v>0</v>
      </c>
      <c r="FY15" s="55">
        <f t="shared" si="11"/>
        <v>-7.5700592353439352E-7</v>
      </c>
      <c r="FZ15" s="55">
        <f t="shared" si="12"/>
        <v>-6.9058376374847471E-7</v>
      </c>
      <c r="GA15" s="55">
        <f t="shared" si="13"/>
        <v>-5.6617761210911317E-7</v>
      </c>
      <c r="GB15" s="55">
        <f t="shared" si="14"/>
        <v>8.4800400608360288E-5</v>
      </c>
      <c r="GC15" s="55">
        <f t="shared" si="15"/>
        <v>-9.7919756456030566E-7</v>
      </c>
      <c r="GD15" s="55">
        <f t="shared" si="16"/>
        <v>0</v>
      </c>
      <c r="GE15" s="55">
        <f t="shared" si="17"/>
        <v>-4.676080871501686E-7</v>
      </c>
      <c r="GF15" s="55">
        <f t="shared" si="18"/>
        <v>0</v>
      </c>
      <c r="GG15" s="55">
        <f t="shared" si="19"/>
        <v>-5.4827166692481824E-7</v>
      </c>
      <c r="GH15" s="55">
        <f t="shared" si="20"/>
        <v>-5.283831014920732E-7</v>
      </c>
      <c r="GI15" s="55">
        <f t="shared" si="21"/>
        <v>0</v>
      </c>
      <c r="GJ15" s="55">
        <f t="shared" si="22"/>
        <v>0</v>
      </c>
      <c r="GK15" s="55">
        <f t="shared" si="23"/>
        <v>0</v>
      </c>
      <c r="GL15" s="55">
        <f t="shared" si="24"/>
        <v>9.9587193959452801E-7</v>
      </c>
      <c r="GM15" s="55">
        <f t="shared" si="25"/>
        <v>-5.4767870190766051E-6</v>
      </c>
      <c r="GN15" s="55">
        <f t="shared" si="26"/>
        <v>-1.8407241540058454E-7</v>
      </c>
      <c r="GO15" s="55">
        <f t="shared" si="27"/>
        <v>-2.0727313055983043E-6</v>
      </c>
      <c r="GP15" s="55">
        <f t="shared" si="28"/>
        <v>-2.5916453329130338E-6</v>
      </c>
      <c r="GQ15" s="55">
        <f t="shared" si="29"/>
        <v>-4.2460523069964672E-7</v>
      </c>
      <c r="GR15" s="55">
        <f t="shared" si="30"/>
        <v>-9.6631026397747139E-7</v>
      </c>
      <c r="GS15" s="55">
        <f t="shared" si="31"/>
        <v>0</v>
      </c>
      <c r="GT15" s="55">
        <f t="shared" si="32"/>
        <v>9.6967681188945348E-7</v>
      </c>
      <c r="GU15" s="55">
        <f t="shared" si="33"/>
        <v>-5.4039259681567269E-7</v>
      </c>
      <c r="GV15" s="55">
        <f t="shared" si="34"/>
        <v>-6.8386823347498515E-7</v>
      </c>
      <c r="GW15" s="55">
        <f t="shared" si="35"/>
        <v>0</v>
      </c>
      <c r="GX15" s="55">
        <f t="shared" si="36"/>
        <v>0</v>
      </c>
      <c r="GY15" s="55">
        <f t="shared" si="37"/>
        <v>-2.6019695838902644E-6</v>
      </c>
      <c r="GZ15" s="55">
        <f t="shared" si="38"/>
        <v>0</v>
      </c>
      <c r="HA15" s="55">
        <f t="shared" si="39"/>
        <v>0</v>
      </c>
      <c r="HB15" s="55">
        <f t="shared" si="40"/>
        <v>-3.057987290268407E-6</v>
      </c>
      <c r="HC15" s="55">
        <f t="shared" si="41"/>
        <v>8.4734894068811626E-6</v>
      </c>
      <c r="HD15" s="55">
        <f t="shared" si="42"/>
        <v>0</v>
      </c>
      <c r="HE15" s="55">
        <f t="shared" si="43"/>
        <v>0</v>
      </c>
      <c r="HF15" s="55">
        <f t="shared" si="44"/>
        <v>0</v>
      </c>
      <c r="HG15" s="55">
        <f t="shared" si="45"/>
        <v>-3.6721055941119126E-8</v>
      </c>
      <c r="HH15" s="55">
        <f t="shared" si="46"/>
        <v>2.113063079118805E-6</v>
      </c>
      <c r="HI15" s="55">
        <f t="shared" si="47"/>
        <v>1.8437987073714198E-6</v>
      </c>
      <c r="HJ15" s="55">
        <f t="shared" si="48"/>
        <v>0</v>
      </c>
      <c r="HK15" s="55">
        <f t="shared" si="49"/>
        <v>-7.2300172470953088E-6</v>
      </c>
      <c r="HL15" s="55">
        <f t="shared" si="50"/>
        <v>-1.7709404839581E-6</v>
      </c>
      <c r="HM15" s="55">
        <f t="shared" si="51"/>
        <v>-1.5805575713230138E-6</v>
      </c>
      <c r="HN15" s="55">
        <f t="shared" si="52"/>
        <v>8.633595769369615E-8</v>
      </c>
      <c r="HO15" s="55">
        <f t="shared" si="53"/>
        <v>1.4654681800458732E-7</v>
      </c>
      <c r="HP15" s="55">
        <f t="shared" si="54"/>
        <v>0</v>
      </c>
      <c r="HQ15" s="55">
        <f t="shared" si="55"/>
        <v>0</v>
      </c>
      <c r="HR15" s="55">
        <f t="shared" si="56"/>
        <v>0</v>
      </c>
    </row>
    <row r="16" spans="1:226" x14ac:dyDescent="0.3">
      <c r="A16" s="29" t="s">
        <v>15</v>
      </c>
      <c r="B16" s="27">
        <v>18589.05832</v>
      </c>
      <c r="C16" s="27">
        <v>47.237713599999999</v>
      </c>
      <c r="D16" s="27">
        <v>33062.941035000003</v>
      </c>
      <c r="E16" s="27">
        <v>3520.3152276000001</v>
      </c>
      <c r="F16" s="27">
        <v>2593.1470196</v>
      </c>
      <c r="G16" s="27">
        <v>66314.881999999998</v>
      </c>
      <c r="H16" s="27">
        <v>456.65331900000001</v>
      </c>
      <c r="I16" s="29">
        <v>5.8891699729999996</v>
      </c>
      <c r="J16" s="29">
        <v>2.9660896074999998</v>
      </c>
      <c r="K16" s="8"/>
      <c r="L16" s="29">
        <v>2.2526879594000002</v>
      </c>
      <c r="M16" s="40">
        <v>13.178952928999999</v>
      </c>
      <c r="N16" s="29">
        <v>9.6156217200000005E-2</v>
      </c>
      <c r="O16" s="29">
        <v>1.5722085E-3</v>
      </c>
      <c r="P16" s="29">
        <v>0.27439106860000001</v>
      </c>
      <c r="Q16" s="29">
        <v>1.0771520000000001E-3</v>
      </c>
      <c r="R16" s="29">
        <v>0.58677206469999998</v>
      </c>
      <c r="S16" s="29">
        <v>27.406359999999999</v>
      </c>
      <c r="T16" s="29">
        <v>0.24281881520000001</v>
      </c>
      <c r="U16" s="29">
        <v>0.39073453450000001</v>
      </c>
      <c r="V16" s="29">
        <v>7.1811499999999996E-4</v>
      </c>
      <c r="Y16" s="29">
        <v>1.17742756E-2</v>
      </c>
      <c r="Z16" s="29">
        <v>5.4773917980000002</v>
      </c>
      <c r="AA16" s="29">
        <v>482.10800999999998</v>
      </c>
      <c r="AB16" s="29">
        <v>0.69001780069999996</v>
      </c>
      <c r="AC16" s="29">
        <v>1.1817841</v>
      </c>
      <c r="AD16" s="8">
        <v>3.9055844015000001</v>
      </c>
      <c r="AE16" s="8">
        <v>2.8912077935</v>
      </c>
      <c r="AG16" s="29">
        <v>0.13030757339999999</v>
      </c>
      <c r="AH16" s="29">
        <v>2.2596847265000002</v>
      </c>
      <c r="AI16" s="29">
        <v>0.45084100939999999</v>
      </c>
      <c r="AJ16" s="29">
        <v>7.8990600000000005E-4</v>
      </c>
      <c r="AL16" s="29">
        <v>2.9510191849999998</v>
      </c>
      <c r="AM16" s="8"/>
      <c r="AN16" s="8">
        <v>4.3086900000000001E-4</v>
      </c>
      <c r="AO16" s="8">
        <v>0.63135053860000001</v>
      </c>
      <c r="AP16" s="29">
        <v>1.2917467999999999E-3</v>
      </c>
      <c r="AT16" s="8">
        <v>2.9310800000000001E-5</v>
      </c>
      <c r="AU16" s="8">
        <v>1.29651352E-2</v>
      </c>
      <c r="AV16" s="29">
        <v>2.1895445E-3</v>
      </c>
      <c r="AX16" s="29">
        <v>0.31627323089999998</v>
      </c>
      <c r="AY16" s="29">
        <v>1.0541574149999999</v>
      </c>
      <c r="AZ16" s="29">
        <v>2.9098204365</v>
      </c>
      <c r="BA16" s="29">
        <v>5.2664340794999998</v>
      </c>
      <c r="BB16" s="29">
        <v>0.29838940559999999</v>
      </c>
      <c r="BG16" s="29" t="s">
        <v>15</v>
      </c>
      <c r="BH16" s="29">
        <v>0</v>
      </c>
      <c r="BI16" s="29">
        <v>0</v>
      </c>
      <c r="BJ16" s="29">
        <v>2.9661055692299998</v>
      </c>
      <c r="BK16" s="29">
        <v>0</v>
      </c>
      <c r="BL16" s="29">
        <v>5.8891605243200003</v>
      </c>
      <c r="BM16" s="29">
        <v>5.8891605243200003</v>
      </c>
      <c r="BN16" s="29">
        <v>0</v>
      </c>
      <c r="BO16" s="29">
        <v>0.92359863041199997</v>
      </c>
      <c r="BP16" s="29">
        <v>1.3290813616099999</v>
      </c>
      <c r="BQ16" s="29">
        <v>13.1789679589</v>
      </c>
      <c r="BR16" s="29">
        <v>3.0769957860600002E-2</v>
      </c>
      <c r="BS16" s="29">
        <v>6.5386165268499996E-2</v>
      </c>
      <c r="BT16" s="29">
        <v>1.1774267181199999E-2</v>
      </c>
      <c r="BU16" s="29">
        <v>1.5722168453699999E-3</v>
      </c>
      <c r="BV16" s="29">
        <v>6.5853721284499997E-2</v>
      </c>
      <c r="BW16" s="29">
        <v>0.208536635719</v>
      </c>
      <c r="BX16" s="29">
        <v>1.0773576179599999E-3</v>
      </c>
      <c r="BY16" s="29">
        <v>0</v>
      </c>
      <c r="BZ16" s="29">
        <v>76.316511343100004</v>
      </c>
      <c r="CA16" s="29">
        <v>0.58677159467200002</v>
      </c>
      <c r="CB16" s="29">
        <v>7.0417331144499995E-2</v>
      </c>
      <c r="CC16" s="29">
        <v>0.17240126515699999</v>
      </c>
      <c r="CD16" s="29">
        <v>27.406382345899999</v>
      </c>
      <c r="CE16" s="29">
        <v>0.39073455995099998</v>
      </c>
      <c r="CF16" s="29">
        <v>2.8912076651600001</v>
      </c>
      <c r="CG16" s="29">
        <v>7.1825140541500001E-4</v>
      </c>
      <c r="CH16" s="29">
        <v>0</v>
      </c>
      <c r="CI16" s="29">
        <v>0.45084089797799998</v>
      </c>
      <c r="CJ16" s="29">
        <v>4.3094972359599998E-4</v>
      </c>
      <c r="CK16" s="29">
        <v>18589.037388199999</v>
      </c>
      <c r="CL16" s="29">
        <v>0</v>
      </c>
      <c r="CM16" s="29">
        <v>0</v>
      </c>
      <c r="CN16" s="29">
        <v>7.1234396183099999</v>
      </c>
      <c r="CO16" s="29">
        <v>11.485987119700001</v>
      </c>
      <c r="CP16" s="29">
        <v>2.7841796320799998E-3</v>
      </c>
      <c r="CQ16" s="29">
        <v>1.05415704576</v>
      </c>
      <c r="CR16" s="29">
        <v>0.119751463983</v>
      </c>
      <c r="CS16" s="29">
        <v>0</v>
      </c>
      <c r="CT16" s="29">
        <v>5.4774115377500001</v>
      </c>
      <c r="CU16" s="29">
        <v>5.4774115377500001</v>
      </c>
      <c r="CV16" s="29">
        <v>482.10790638999998</v>
      </c>
      <c r="CW16" s="29">
        <v>2.9098084860000002</v>
      </c>
      <c r="CX16" s="29">
        <v>0.120059063381</v>
      </c>
      <c r="CY16" s="29">
        <v>0.55938074549600003</v>
      </c>
      <c r="CZ16" s="29">
        <v>0</v>
      </c>
      <c r="DA16" s="29">
        <v>6.8368826447300002</v>
      </c>
      <c r="DB16" s="29">
        <v>0</v>
      </c>
      <c r="DC16" s="29">
        <v>0</v>
      </c>
      <c r="DD16" s="29">
        <v>0.30726340573299998</v>
      </c>
      <c r="DE16" s="29">
        <v>0.874519332476</v>
      </c>
      <c r="DF16" s="29">
        <v>1.28884290672</v>
      </c>
      <c r="DG16" s="29">
        <v>2.6167408774799998</v>
      </c>
      <c r="DH16" s="29">
        <v>0</v>
      </c>
      <c r="DI16" s="29">
        <v>5.26643228927</v>
      </c>
      <c r="DJ16" s="29">
        <v>0.13030756698900001</v>
      </c>
      <c r="DK16" s="29">
        <v>47.237694631499998</v>
      </c>
      <c r="DL16" s="29">
        <v>0</v>
      </c>
      <c r="DM16" s="29">
        <v>0.92646983606400002</v>
      </c>
      <c r="DN16" s="29">
        <v>1.3332122553300001</v>
      </c>
      <c r="DO16" s="29">
        <v>29762.7677888</v>
      </c>
      <c r="DP16" s="29">
        <v>3306.9744131299999</v>
      </c>
      <c r="DQ16" s="29">
        <v>33069.742202000001</v>
      </c>
      <c r="DR16" s="29">
        <v>0</v>
      </c>
      <c r="DS16" s="29">
        <v>12.7032596524</v>
      </c>
      <c r="DT16" s="29">
        <v>1.2917565839300001E-3</v>
      </c>
      <c r="DU16" s="29">
        <v>0</v>
      </c>
      <c r="DV16" s="29">
        <v>0</v>
      </c>
      <c r="DW16" s="29">
        <v>0</v>
      </c>
      <c r="DX16" s="8">
        <v>2.93118777824E-5</v>
      </c>
      <c r="DY16" s="29">
        <v>1.29648408469E-2</v>
      </c>
      <c r="DZ16" s="29">
        <v>2.1895267819300001E-3</v>
      </c>
      <c r="EA16" s="29">
        <v>0</v>
      </c>
      <c r="EB16" s="29">
        <v>0.31627347408000001</v>
      </c>
      <c r="EC16" s="29">
        <v>152.192962706</v>
      </c>
      <c r="ED16" s="29">
        <v>132.042728571</v>
      </c>
      <c r="EE16" s="29">
        <v>88.006757236300004</v>
      </c>
      <c r="EF16" s="29">
        <v>2.2323346115199998</v>
      </c>
      <c r="EG16" s="29">
        <v>125.804533109</v>
      </c>
      <c r="EH16" s="29">
        <v>74.505818134699993</v>
      </c>
      <c r="EI16" s="29">
        <v>0</v>
      </c>
      <c r="EJ16" s="29">
        <v>1.0575091517800001E-2</v>
      </c>
      <c r="EK16" s="29">
        <v>12.014966497</v>
      </c>
      <c r="EL16" s="29">
        <v>3520.3596789799999</v>
      </c>
      <c r="EM16" s="29">
        <v>2593.1924374499999</v>
      </c>
      <c r="EN16" s="29">
        <v>927.16724152500001</v>
      </c>
      <c r="EO16" s="29">
        <v>1.3372151215000001E-3</v>
      </c>
      <c r="EP16" s="29">
        <v>0.72500521786700001</v>
      </c>
      <c r="EQ16" s="29">
        <v>1495.4465537200001</v>
      </c>
      <c r="ER16" s="29">
        <v>3.7902955406E-2</v>
      </c>
      <c r="ES16" s="29">
        <v>36.321128484900001</v>
      </c>
      <c r="ET16" s="29">
        <v>9.2268595423300006</v>
      </c>
      <c r="EU16" s="29">
        <v>2.2208632594200002</v>
      </c>
      <c r="EV16" s="29">
        <v>90.737903648599996</v>
      </c>
      <c r="EW16" s="29">
        <v>7.89421252115E-4</v>
      </c>
      <c r="EX16" s="29">
        <v>8.5006384564800008</v>
      </c>
      <c r="EY16" s="29">
        <v>230.008246902</v>
      </c>
      <c r="EZ16" s="29">
        <v>262.70469602399999</v>
      </c>
      <c r="FA16" s="29">
        <v>11.0045681878</v>
      </c>
      <c r="FB16" s="29">
        <v>0</v>
      </c>
      <c r="FC16" s="29">
        <v>66308.405910100002</v>
      </c>
      <c r="FD16" s="29">
        <v>87.153104999099995</v>
      </c>
      <c r="FE16" s="29">
        <v>0.29839892835699999</v>
      </c>
      <c r="FF16" s="29">
        <v>1615.2773361500001</v>
      </c>
      <c r="FG16" s="29">
        <v>0</v>
      </c>
      <c r="FH16" s="29">
        <v>68.552767642000006</v>
      </c>
      <c r="FI16" s="29">
        <v>2.9510193355199998</v>
      </c>
      <c r="FJ16" s="29">
        <v>1.1820274225399999E-2</v>
      </c>
      <c r="FK16" s="29">
        <v>456.65460372299998</v>
      </c>
      <c r="FL16" s="29">
        <v>0.63135113654099995</v>
      </c>
      <c r="FM16" s="29">
        <v>212.54545884800001</v>
      </c>
      <c r="FO16" s="55">
        <f t="shared" si="1"/>
        <v>-1.1260279913717978E-6</v>
      </c>
      <c r="FP16" s="55">
        <f t="shared" si="2"/>
        <v>-4.0155415144685664E-7</v>
      </c>
      <c r="FQ16" s="55">
        <f t="shared" si="3"/>
        <v>2.0570363032127652E-4</v>
      </c>
      <c r="FR16" s="55">
        <f t="shared" si="4"/>
        <v>1.2627102155886382E-5</v>
      </c>
      <c r="FS16" s="55">
        <f t="shared" si="5"/>
        <v>1.751456807370969E-5</v>
      </c>
      <c r="FT16" s="55">
        <f t="shared" si="6"/>
        <v>-9.7656660234963762E-5</v>
      </c>
      <c r="FU16" s="55">
        <f t="shared" si="7"/>
        <v>2.81334427346906E-6</v>
      </c>
      <c r="FV16" s="55">
        <f t="shared" si="8"/>
        <v>-1.604416249254367E-6</v>
      </c>
      <c r="FW16" s="55">
        <f t="shared" si="9"/>
        <v>5.3814051873542911E-6</v>
      </c>
      <c r="FX16" s="55">
        <f t="shared" si="10"/>
        <v>0</v>
      </c>
      <c r="FY16" s="55">
        <f t="shared" si="11"/>
        <v>-3.5368316180746027E-6</v>
      </c>
      <c r="FZ16" s="55">
        <f t="shared" si="12"/>
        <v>1.1404472025282636E-6</v>
      </c>
      <c r="GA16" s="55">
        <f t="shared" si="13"/>
        <v>-9.7831323603816261E-7</v>
      </c>
      <c r="GB16" s="55">
        <f t="shared" si="14"/>
        <v>5.3080555154543211E-6</v>
      </c>
      <c r="GC16" s="55">
        <f t="shared" si="15"/>
        <v>-2.5933661165917096E-6</v>
      </c>
      <c r="GD16" s="55">
        <f t="shared" si="16"/>
        <v>1.9089038501518646E-4</v>
      </c>
      <c r="GE16" s="55">
        <f t="shared" si="17"/>
        <v>-8.0104017938581302E-7</v>
      </c>
      <c r="GF16" s="55">
        <f t="shared" si="18"/>
        <v>8.1535453813350574E-7</v>
      </c>
      <c r="GG16" s="55">
        <f t="shared" si="19"/>
        <v>-9.0148903757874406E-7</v>
      </c>
      <c r="GH16" s="55">
        <f t="shared" si="20"/>
        <v>6.513629517484325E-8</v>
      </c>
      <c r="GI16" s="55">
        <f t="shared" si="21"/>
        <v>1.8994926300111613E-4</v>
      </c>
      <c r="GJ16" s="55">
        <f t="shared" si="22"/>
        <v>0</v>
      </c>
      <c r="GK16" s="55">
        <f t="shared" si="23"/>
        <v>0</v>
      </c>
      <c r="GL16" s="55">
        <f t="shared" si="24"/>
        <v>-7.150163871551582E-7</v>
      </c>
      <c r="GM16" s="55">
        <f t="shared" si="25"/>
        <v>3.603859414826203E-6</v>
      </c>
      <c r="GN16" s="55">
        <f t="shared" si="26"/>
        <v>-2.1491034757227748E-7</v>
      </c>
      <c r="GO16" s="55">
        <f t="shared" si="27"/>
        <v>-4.2032324339328612E-6</v>
      </c>
      <c r="GP16" s="55">
        <f t="shared" si="28"/>
        <v>-1.152317923354402E-6</v>
      </c>
      <c r="GQ16" s="55">
        <f t="shared" si="29"/>
        <v>-1.5805573162579416E-7</v>
      </c>
      <c r="GR16" s="55">
        <f t="shared" si="30"/>
        <v>-4.4389753046907096E-8</v>
      </c>
      <c r="GS16" s="55">
        <f t="shared" si="31"/>
        <v>0</v>
      </c>
      <c r="GT16" s="55">
        <f t="shared" si="32"/>
        <v>-4.9198982174340156E-8</v>
      </c>
      <c r="GU16" s="55">
        <f t="shared" si="33"/>
        <v>-1.1661387843923472E-6</v>
      </c>
      <c r="GV16" s="55">
        <f t="shared" si="34"/>
        <v>-2.4714255733664132E-7</v>
      </c>
      <c r="GW16" s="55">
        <f t="shared" si="35"/>
        <v>-6.1367793762809092E-4</v>
      </c>
      <c r="GX16" s="55">
        <f t="shared" si="36"/>
        <v>0</v>
      </c>
      <c r="GY16" s="55">
        <f t="shared" si="37"/>
        <v>5.1006106901871185E-8</v>
      </c>
      <c r="GZ16" s="55">
        <f t="shared" si="38"/>
        <v>0</v>
      </c>
      <c r="HA16" s="55">
        <f t="shared" si="39"/>
        <v>1.8735067038930996E-4</v>
      </c>
      <c r="HB16" s="55">
        <f t="shared" si="40"/>
        <v>9.4708242628829337E-7</v>
      </c>
      <c r="HC16" s="55">
        <f t="shared" si="41"/>
        <v>7.5741855912921952E-6</v>
      </c>
      <c r="HD16" s="55">
        <f t="shared" si="42"/>
        <v>0</v>
      </c>
      <c r="HE16" s="55">
        <f t="shared" si="43"/>
        <v>0</v>
      </c>
      <c r="HF16" s="55">
        <f t="shared" si="44"/>
        <v>0</v>
      </c>
      <c r="HG16" s="55">
        <f t="shared" si="45"/>
        <v>3.6770828500054791E-5</v>
      </c>
      <c r="HH16" s="55">
        <f t="shared" si="46"/>
        <v>-2.2703434669950003E-5</v>
      </c>
      <c r="HI16" s="55">
        <f t="shared" si="47"/>
        <v>-8.0921260106326821E-6</v>
      </c>
      <c r="HJ16" s="55">
        <f t="shared" si="48"/>
        <v>0</v>
      </c>
      <c r="HK16" s="55">
        <f t="shared" si="49"/>
        <v>7.6889213587177066E-7</v>
      </c>
      <c r="HL16" s="55">
        <f t="shared" si="50"/>
        <v>-3.5027026766102016E-7</v>
      </c>
      <c r="HM16" s="55">
        <f t="shared" si="51"/>
        <v>-4.1069544532364591E-6</v>
      </c>
      <c r="HN16" s="55">
        <f t="shared" si="52"/>
        <v>-3.399321006916438E-7</v>
      </c>
      <c r="HO16" s="55">
        <f t="shared" si="53"/>
        <v>3.1913857601123455E-5</v>
      </c>
      <c r="HP16" s="55">
        <f t="shared" si="54"/>
        <v>0</v>
      </c>
      <c r="HQ16" s="55">
        <f t="shared" si="55"/>
        <v>0</v>
      </c>
      <c r="HR16" s="55">
        <f t="shared" si="56"/>
        <v>0</v>
      </c>
    </row>
    <row r="17" spans="1:226" x14ac:dyDescent="0.3">
      <c r="A17" s="29" t="s">
        <v>16</v>
      </c>
      <c r="B17" s="27">
        <v>25190.833721999999</v>
      </c>
      <c r="C17" s="27">
        <v>118.8260611</v>
      </c>
      <c r="D17" s="27">
        <v>26511.443797</v>
      </c>
      <c r="E17" s="27">
        <v>1582.3664266999999</v>
      </c>
      <c r="F17" s="27">
        <v>1195.6020321999999</v>
      </c>
      <c r="G17" s="27">
        <v>31540.102088</v>
      </c>
      <c r="H17" s="27">
        <v>667.88992795000001</v>
      </c>
      <c r="I17" s="29">
        <v>5.5981203147</v>
      </c>
      <c r="J17" s="29">
        <v>2.8190709159999998</v>
      </c>
      <c r="L17" s="29">
        <v>0.35852356819999998</v>
      </c>
      <c r="M17" s="40">
        <v>1.8048255509</v>
      </c>
      <c r="N17" s="29">
        <v>2.3815230600000001E-2</v>
      </c>
      <c r="O17" s="29">
        <v>3.7853203000000001E-3</v>
      </c>
      <c r="P17" s="29">
        <v>4.2782992499999999E-2</v>
      </c>
      <c r="R17" s="29">
        <v>0.56132083820000001</v>
      </c>
      <c r="S17" s="8">
        <v>4.1100000000000003</v>
      </c>
      <c r="T17" s="29">
        <v>7.04230998E-2</v>
      </c>
      <c r="U17" s="29">
        <v>0.3801451763</v>
      </c>
      <c r="Y17" s="29">
        <v>1.1420548000000001E-2</v>
      </c>
      <c r="Z17" s="29">
        <v>5.5569146681000001</v>
      </c>
      <c r="AA17" s="29">
        <v>36.618545650000002</v>
      </c>
      <c r="AB17" s="8">
        <v>0.65406774540000001</v>
      </c>
      <c r="AC17" s="29">
        <v>0.53146229249999999</v>
      </c>
      <c r="AD17" s="29">
        <v>1.5759406785000001</v>
      </c>
      <c r="AE17" s="29">
        <v>2.7663844935999999</v>
      </c>
      <c r="AF17" s="29">
        <v>2.7562679999999999E-2</v>
      </c>
      <c r="AG17" s="29">
        <v>0.14725804370000001</v>
      </c>
      <c r="AH17" s="29">
        <v>0.71051964599999995</v>
      </c>
      <c r="AI17" s="29">
        <v>0.40929027779999999</v>
      </c>
      <c r="AL17" s="29">
        <v>2.8773308621</v>
      </c>
      <c r="AN17" s="29">
        <v>8.1521681200000001E-2</v>
      </c>
      <c r="AO17" s="29">
        <v>0.61464154280000005</v>
      </c>
      <c r="AP17" s="29">
        <v>3.3340047400000003E-2</v>
      </c>
      <c r="AQ17" s="8">
        <v>8.4498839999999998E-6</v>
      </c>
      <c r="AR17" s="29">
        <v>7.4950900000000001E-5</v>
      </c>
      <c r="AT17" s="8">
        <v>5.7666049999999995E-4</v>
      </c>
      <c r="AU17" s="29">
        <v>1.4155884999999999E-3</v>
      </c>
      <c r="AV17" s="29">
        <v>1.0984185E-3</v>
      </c>
      <c r="AW17" s="8">
        <v>5.6332505000000004E-6</v>
      </c>
      <c r="AX17" s="29">
        <v>3.3361723900000001E-2</v>
      </c>
      <c r="AY17" s="29">
        <v>1.0244421767</v>
      </c>
      <c r="AZ17" s="29">
        <v>10.136580090000001</v>
      </c>
      <c r="BA17" s="29">
        <v>5.2090299384999996</v>
      </c>
      <c r="BB17" s="29">
        <v>0.2377930563</v>
      </c>
      <c r="BG17" s="29" t="s">
        <v>16</v>
      </c>
      <c r="BH17" s="8">
        <v>2.29509050448E-7</v>
      </c>
      <c r="BI17" s="29">
        <v>0</v>
      </c>
      <c r="BJ17" s="29">
        <v>2.8190804367200002</v>
      </c>
      <c r="BK17" s="29">
        <v>0</v>
      </c>
      <c r="BL17" s="29">
        <v>5.5981374385100002</v>
      </c>
      <c r="BM17" s="29">
        <v>5.5981374385100002</v>
      </c>
      <c r="BN17" s="29">
        <v>1.3322481651300001E-2</v>
      </c>
      <c r="BO17" s="29">
        <v>0.14699455295399999</v>
      </c>
      <c r="BP17" s="29">
        <v>0.211528624671</v>
      </c>
      <c r="BQ17" s="29">
        <v>1.8048264642</v>
      </c>
      <c r="BR17" s="29">
        <v>7.6208669432600001E-3</v>
      </c>
      <c r="BS17" s="29">
        <v>1.6194347451199999E-2</v>
      </c>
      <c r="BT17" s="29">
        <v>1.14205409766E-2</v>
      </c>
      <c r="BU17" s="29">
        <v>3.7859152546100001E-3</v>
      </c>
      <c r="BV17" s="29">
        <v>1.0267906592400001E-2</v>
      </c>
      <c r="BW17" s="29">
        <v>3.2515072166300001E-2</v>
      </c>
      <c r="BX17" s="29">
        <v>0</v>
      </c>
      <c r="BY17" s="29">
        <v>0</v>
      </c>
      <c r="BZ17" s="29">
        <v>137.96426059800001</v>
      </c>
      <c r="CA17" s="29">
        <v>0.56132058002200003</v>
      </c>
      <c r="CB17" s="29">
        <v>2.0422680606900001E-2</v>
      </c>
      <c r="CC17" s="29">
        <v>5.0000368546900001E-2</v>
      </c>
      <c r="CD17" s="29">
        <v>4.1099978855000003</v>
      </c>
      <c r="CE17" s="29">
        <v>0.38014468803500001</v>
      </c>
      <c r="CF17" s="29">
        <v>2.7663823145799999</v>
      </c>
      <c r="CG17" s="29">
        <v>0</v>
      </c>
      <c r="CH17" s="29">
        <v>0</v>
      </c>
      <c r="CI17" s="29">
        <v>0.40928967541799999</v>
      </c>
      <c r="CJ17" s="29">
        <v>8.1521195345999997E-2</v>
      </c>
      <c r="CK17" s="29">
        <v>25190.805813399998</v>
      </c>
      <c r="CL17" s="29">
        <v>0</v>
      </c>
      <c r="CM17" s="29">
        <v>0</v>
      </c>
      <c r="CN17" s="29">
        <v>3.1186203989300001</v>
      </c>
      <c r="CO17" s="29">
        <v>28.788251446899999</v>
      </c>
      <c r="CP17" s="29">
        <v>1.30716646621</v>
      </c>
      <c r="CQ17" s="29">
        <v>1.0244447303899999</v>
      </c>
      <c r="CR17" s="29">
        <v>0</v>
      </c>
      <c r="CS17" s="29">
        <v>0</v>
      </c>
      <c r="CT17" s="29">
        <v>5.5569586669</v>
      </c>
      <c r="CU17" s="29">
        <v>5.5569586669</v>
      </c>
      <c r="CV17" s="29">
        <v>36.618577099299998</v>
      </c>
      <c r="CW17" s="29">
        <v>10.1365756561</v>
      </c>
      <c r="CX17" s="29">
        <v>9.9139537476699999E-2</v>
      </c>
      <c r="CY17" s="29">
        <v>0.54961306887799999</v>
      </c>
      <c r="CZ17" s="29">
        <v>0</v>
      </c>
      <c r="DA17" s="29">
        <v>10.6294164573</v>
      </c>
      <c r="DB17" s="29">
        <v>0</v>
      </c>
      <c r="DC17" s="29">
        <v>0</v>
      </c>
      <c r="DD17" s="29">
        <v>0.13818016093999999</v>
      </c>
      <c r="DE17" s="29">
        <v>0.39328182133</v>
      </c>
      <c r="DF17" s="29">
        <v>0.52006012861999995</v>
      </c>
      <c r="DG17" s="29">
        <v>1.05587949142</v>
      </c>
      <c r="DH17" s="29">
        <v>2.7568414342899999E-2</v>
      </c>
      <c r="DI17" s="29">
        <v>5.2090229856299999</v>
      </c>
      <c r="DJ17" s="29">
        <v>0.14725785995400001</v>
      </c>
      <c r="DK17" s="29">
        <v>118.826147968</v>
      </c>
      <c r="DL17" s="29">
        <v>0</v>
      </c>
      <c r="DM17" s="29">
        <v>0.29131283028499999</v>
      </c>
      <c r="DN17" s="29">
        <v>0.419206421592</v>
      </c>
      <c r="DO17" s="29">
        <v>23875.464450899999</v>
      </c>
      <c r="DP17" s="29">
        <v>2652.8295160900002</v>
      </c>
      <c r="DQ17" s="29">
        <v>26528.293967000001</v>
      </c>
      <c r="DR17" s="29">
        <v>0</v>
      </c>
      <c r="DS17" s="29">
        <v>20.422317143200001</v>
      </c>
      <c r="DT17" s="29">
        <v>3.3340754012500001E-2</v>
      </c>
      <c r="DU17" s="8">
        <v>8.4498163911900003E-6</v>
      </c>
      <c r="DV17" s="8">
        <v>7.4951383783499996E-5</v>
      </c>
      <c r="DW17" s="29">
        <v>0</v>
      </c>
      <c r="DX17" s="29">
        <v>5.7666035437500005E-4</v>
      </c>
      <c r="DY17" s="29">
        <v>1.41559781521E-3</v>
      </c>
      <c r="DZ17" s="29">
        <v>1.0984474173699999E-3</v>
      </c>
      <c r="EA17" s="8">
        <v>5.6332188569500003E-6</v>
      </c>
      <c r="EB17" s="29">
        <v>3.3363573641899999E-2</v>
      </c>
      <c r="EC17" s="29">
        <v>66.588528313400005</v>
      </c>
      <c r="ED17" s="29">
        <v>201.82412911500001</v>
      </c>
      <c r="EE17" s="29">
        <v>38.482444811500002</v>
      </c>
      <c r="EF17" s="29">
        <v>0.70688688538099997</v>
      </c>
      <c r="EG17" s="29">
        <v>77.5876084967</v>
      </c>
      <c r="EH17" s="29">
        <v>32.572269407699999</v>
      </c>
      <c r="EI17" s="29">
        <v>0</v>
      </c>
      <c r="EJ17" s="29">
        <v>5.3101220766699998E-3</v>
      </c>
      <c r="EK17" s="29">
        <v>5.1814556003199996</v>
      </c>
      <c r="EL17" s="29">
        <v>1582.38645832</v>
      </c>
      <c r="EM17" s="29">
        <v>1195.62238007</v>
      </c>
      <c r="EN17" s="29">
        <v>386.76407824799998</v>
      </c>
      <c r="EO17" s="29">
        <v>0</v>
      </c>
      <c r="EP17" s="29">
        <v>0.316272218065</v>
      </c>
      <c r="EQ17" s="29">
        <v>665.17391410200003</v>
      </c>
      <c r="ER17" s="29">
        <v>0</v>
      </c>
      <c r="ES17" s="29">
        <v>21.8861632765</v>
      </c>
      <c r="ET17" s="29">
        <v>3.8770803178</v>
      </c>
      <c r="EU17" s="29">
        <v>2.2143503844699999</v>
      </c>
      <c r="EV17" s="29">
        <v>54.611696932100003</v>
      </c>
      <c r="EW17" s="29">
        <v>0</v>
      </c>
      <c r="EX17" s="29">
        <v>16.924023005900001</v>
      </c>
      <c r="EY17" s="29">
        <v>100.516473984</v>
      </c>
      <c r="EZ17" s="29">
        <v>121.093294812</v>
      </c>
      <c r="FA17" s="29">
        <v>4.8139405268999997</v>
      </c>
      <c r="FB17" s="29">
        <v>0</v>
      </c>
      <c r="FC17" s="29">
        <v>31536.238778999999</v>
      </c>
      <c r="FD17" s="29">
        <v>133.10359502700001</v>
      </c>
      <c r="FE17" s="29">
        <v>0.237792881264</v>
      </c>
      <c r="FF17" s="29">
        <v>772.32658527399997</v>
      </c>
      <c r="FG17" s="29">
        <v>0</v>
      </c>
      <c r="FH17" s="29">
        <v>97.918695065899996</v>
      </c>
      <c r="FI17" s="29">
        <v>2.8773436283799998</v>
      </c>
      <c r="FJ17" s="29">
        <v>5.0849813243800002E-2</v>
      </c>
      <c r="FK17" s="29">
        <v>667.88949827900001</v>
      </c>
      <c r="FL17" s="29">
        <v>0.61464815189199995</v>
      </c>
      <c r="FM17" s="29">
        <v>300.87571449000001</v>
      </c>
      <c r="FO17" s="55">
        <f t="shared" si="1"/>
        <v>-1.1078871111987895E-6</v>
      </c>
      <c r="FP17" s="55">
        <f t="shared" si="2"/>
        <v>7.3105175070721975E-7</v>
      </c>
      <c r="FQ17" s="55">
        <f t="shared" si="3"/>
        <v>6.3558100151106327E-4</v>
      </c>
      <c r="FR17" s="55">
        <f t="shared" si="4"/>
        <v>1.2659280216043224E-5</v>
      </c>
      <c r="FS17" s="55">
        <f t="shared" si="5"/>
        <v>1.7018932263423474E-5</v>
      </c>
      <c r="FT17" s="55">
        <f t="shared" si="6"/>
        <v>-1.2248879186317426E-4</v>
      </c>
      <c r="FU17" s="55">
        <f t="shared" si="7"/>
        <v>-6.4332606620533418E-7</v>
      </c>
      <c r="FV17" s="55">
        <f t="shared" si="8"/>
        <v>3.0588499420458541E-6</v>
      </c>
      <c r="FW17" s="55">
        <f t="shared" si="9"/>
        <v>3.3772545225243056E-6</v>
      </c>
      <c r="FX17" s="55">
        <f t="shared" si="10"/>
        <v>0</v>
      </c>
      <c r="FY17" s="55">
        <f t="shared" si="11"/>
        <v>-1.0893983956752063E-6</v>
      </c>
      <c r="FZ17" s="55">
        <f t="shared" si="12"/>
        <v>5.0603228639808772E-7</v>
      </c>
      <c r="GA17" s="55">
        <f t="shared" si="13"/>
        <v>-6.8046958152076758E-7</v>
      </c>
      <c r="GB17" s="55">
        <f t="shared" si="14"/>
        <v>1.5717417889313554E-4</v>
      </c>
      <c r="GC17" s="55">
        <f t="shared" si="15"/>
        <v>-3.2118604124543417E-7</v>
      </c>
      <c r="GD17" s="55">
        <f t="shared" si="16"/>
        <v>0</v>
      </c>
      <c r="GE17" s="55">
        <f t="shared" si="17"/>
        <v>-4.5994729290071108E-7</v>
      </c>
      <c r="GF17" s="55">
        <f t="shared" si="18"/>
        <v>-5.1447688564072157E-7</v>
      </c>
      <c r="GG17" s="55">
        <f t="shared" si="19"/>
        <v>-7.1917027426458333E-7</v>
      </c>
      <c r="GH17" s="55">
        <f t="shared" si="20"/>
        <v>-1.2844171922407454E-6</v>
      </c>
      <c r="GI17" s="55">
        <f t="shared" si="21"/>
        <v>0</v>
      </c>
      <c r="GJ17" s="55">
        <f t="shared" si="22"/>
        <v>0</v>
      </c>
      <c r="GK17" s="55">
        <f t="shared" si="23"/>
        <v>0</v>
      </c>
      <c r="GL17" s="55">
        <f t="shared" si="24"/>
        <v>-6.149792462211165E-7</v>
      </c>
      <c r="GM17" s="55">
        <f t="shared" si="25"/>
        <v>7.9178469758430905E-6</v>
      </c>
      <c r="GN17" s="55">
        <f t="shared" si="26"/>
        <v>8.5883530975816522E-7</v>
      </c>
      <c r="GO17" s="55">
        <f t="shared" si="27"/>
        <v>-7.6704113071807152E-6</v>
      </c>
      <c r="GP17" s="55">
        <f t="shared" si="28"/>
        <v>-5.8372908934530556E-7</v>
      </c>
      <c r="GQ17" s="55">
        <f t="shared" si="29"/>
        <v>-6.7163695596667642E-7</v>
      </c>
      <c r="GR17" s="55">
        <f t="shared" si="30"/>
        <v>-7.8767792583924719E-7</v>
      </c>
      <c r="GS17" s="55">
        <f t="shared" si="31"/>
        <v>2.0804736331881933E-4</v>
      </c>
      <c r="GT17" s="55">
        <f t="shared" si="32"/>
        <v>-1.2477824326733731E-6</v>
      </c>
      <c r="GU17" s="55">
        <f t="shared" si="33"/>
        <v>-5.5469683649354431E-7</v>
      </c>
      <c r="GV17" s="55">
        <f t="shared" si="34"/>
        <v>-1.4717720715021553E-6</v>
      </c>
      <c r="GW17" s="55">
        <f t="shared" si="35"/>
        <v>0</v>
      </c>
      <c r="GX17" s="55">
        <f t="shared" si="36"/>
        <v>0</v>
      </c>
      <c r="GY17" s="55">
        <f t="shared" si="37"/>
        <v>4.4368481108499051E-6</v>
      </c>
      <c r="GZ17" s="55">
        <f t="shared" si="38"/>
        <v>0</v>
      </c>
      <c r="HA17" s="55">
        <f t="shared" si="39"/>
        <v>-5.9598133018399475E-6</v>
      </c>
      <c r="HB17" s="55">
        <f t="shared" si="40"/>
        <v>1.0752758379771613E-5</v>
      </c>
      <c r="HC17" s="55">
        <f t="shared" si="41"/>
        <v>2.1194106040720876E-5</v>
      </c>
      <c r="HD17" s="55">
        <f t="shared" si="42"/>
        <v>-8.0011524417882915E-6</v>
      </c>
      <c r="HE17" s="55">
        <f t="shared" si="43"/>
        <v>6.4546723254220474E-6</v>
      </c>
      <c r="HF17" s="55">
        <f t="shared" si="44"/>
        <v>0</v>
      </c>
      <c r="HG17" s="55">
        <f t="shared" si="45"/>
        <v>-2.5253160205355179E-7</v>
      </c>
      <c r="HH17" s="55">
        <f t="shared" si="46"/>
        <v>6.5804504628723694E-6</v>
      </c>
      <c r="HI17" s="55">
        <f t="shared" si="47"/>
        <v>2.6326368319406521E-5</v>
      </c>
      <c r="HJ17" s="55">
        <f t="shared" si="48"/>
        <v>-5.6171920634541383E-6</v>
      </c>
      <c r="HK17" s="55">
        <f t="shared" si="49"/>
        <v>5.5445033522322893E-5</v>
      </c>
      <c r="HL17" s="55">
        <f t="shared" si="50"/>
        <v>2.4927614832619515E-6</v>
      </c>
      <c r="HM17" s="55">
        <f t="shared" si="51"/>
        <v>-4.3741577154874746E-7</v>
      </c>
      <c r="HN17" s="55">
        <f t="shared" si="52"/>
        <v>-1.3347725165399197E-6</v>
      </c>
      <c r="HO17" s="55">
        <f t="shared" si="53"/>
        <v>-7.3608541276688336E-7</v>
      </c>
      <c r="HP17" s="55">
        <f t="shared" si="54"/>
        <v>0</v>
      </c>
      <c r="HQ17" s="55">
        <f t="shared" si="55"/>
        <v>0</v>
      </c>
      <c r="HR17" s="55">
        <f t="shared" si="56"/>
        <v>0</v>
      </c>
    </row>
    <row r="18" spans="1:226" x14ac:dyDescent="0.3">
      <c r="A18" s="29" t="s">
        <v>17</v>
      </c>
      <c r="B18" s="27">
        <v>13457.634855</v>
      </c>
      <c r="C18" s="27">
        <v>700.47268148000001</v>
      </c>
      <c r="D18" s="27">
        <v>88108.028737000001</v>
      </c>
      <c r="E18" s="27">
        <v>11393.901626000001</v>
      </c>
      <c r="F18" s="27">
        <v>7008.4915959999998</v>
      </c>
      <c r="G18" s="27">
        <v>204667.73735000001</v>
      </c>
      <c r="H18" s="27">
        <v>1353.6407495000001</v>
      </c>
      <c r="I18" s="29">
        <v>9.5425841560000002</v>
      </c>
      <c r="J18" s="29">
        <v>4.7076975785000004</v>
      </c>
      <c r="K18" s="8"/>
      <c r="L18" s="29">
        <v>1.7558581889</v>
      </c>
      <c r="M18" s="40">
        <v>20.528493162</v>
      </c>
      <c r="N18" s="29">
        <v>7.4523068600000006E-2</v>
      </c>
      <c r="O18" s="29">
        <v>1.5544674E-2</v>
      </c>
      <c r="P18" s="29">
        <v>0.12669101790000001</v>
      </c>
      <c r="R18" s="29">
        <v>0.96576003349999995</v>
      </c>
      <c r="T18" s="29">
        <v>0.63275535859999998</v>
      </c>
      <c r="U18" s="29">
        <v>0.72343706149999998</v>
      </c>
      <c r="W18" s="29">
        <v>6.4177999999999999E-2</v>
      </c>
      <c r="Y18" s="29">
        <v>0.16956858899999999</v>
      </c>
      <c r="Z18" s="29">
        <v>10.75296429</v>
      </c>
      <c r="AA18" s="29">
        <v>4949.7879426</v>
      </c>
      <c r="AB18" s="8">
        <v>0.60647564549999999</v>
      </c>
      <c r="AC18" s="29">
        <v>2.3714363199999999</v>
      </c>
      <c r="AD18" s="29">
        <v>8.1829894868000004</v>
      </c>
      <c r="AE18" s="29">
        <v>4.6648608249999999</v>
      </c>
      <c r="AG18" s="29">
        <v>0.2615120085</v>
      </c>
      <c r="AH18" s="29">
        <v>9.1962667474999993</v>
      </c>
      <c r="AI18" s="29">
        <v>0.6933857135</v>
      </c>
      <c r="AL18" s="29">
        <v>4.622006485</v>
      </c>
      <c r="AM18" s="8"/>
      <c r="AN18" s="29">
        <v>4.2360000000000002E-2</v>
      </c>
      <c r="AO18" s="29">
        <v>1.0503605855</v>
      </c>
      <c r="AP18" s="29">
        <v>5.6187000000000001E-2</v>
      </c>
      <c r="AT18" s="29">
        <v>1.0415508999999999E-3</v>
      </c>
      <c r="AU18" s="8">
        <v>2.4489641000000001E-3</v>
      </c>
      <c r="AV18" s="29">
        <v>1.7377382E-3</v>
      </c>
      <c r="AX18" s="29">
        <v>4.4544854699999997E-2</v>
      </c>
      <c r="AY18" s="29">
        <v>1.9002466179999999</v>
      </c>
      <c r="AZ18" s="29">
        <v>3.257646255</v>
      </c>
      <c r="BA18" s="29">
        <v>8.2916270399999998</v>
      </c>
      <c r="BB18" s="29">
        <v>0.43050612980000003</v>
      </c>
      <c r="BG18" s="29" t="s">
        <v>17</v>
      </c>
      <c r="BH18" s="29">
        <v>3.79491586162E-3</v>
      </c>
      <c r="BI18" s="29">
        <v>0</v>
      </c>
      <c r="BJ18" s="29">
        <v>4.7076970526100004</v>
      </c>
      <c r="BK18" s="29">
        <v>0</v>
      </c>
      <c r="BL18" s="29">
        <v>9.5425736971799999</v>
      </c>
      <c r="BM18" s="29">
        <v>9.5425736971799999</v>
      </c>
      <c r="BN18" s="29">
        <v>0</v>
      </c>
      <c r="BO18" s="29">
        <v>0.71990166597399996</v>
      </c>
      <c r="BP18" s="29">
        <v>1.03595584596</v>
      </c>
      <c r="BQ18" s="29">
        <v>20.528488249900001</v>
      </c>
      <c r="BR18" s="29">
        <v>2.3847364845E-2</v>
      </c>
      <c r="BS18" s="29">
        <v>5.0675675324800003E-2</v>
      </c>
      <c r="BT18" s="29">
        <v>0.169568598071</v>
      </c>
      <c r="BU18" s="29">
        <v>1.55446644015E-2</v>
      </c>
      <c r="BV18" s="29">
        <v>3.04058398273E-2</v>
      </c>
      <c r="BW18" s="29">
        <v>9.6285184682499997E-2</v>
      </c>
      <c r="BX18" s="29">
        <v>0</v>
      </c>
      <c r="BY18" s="29">
        <v>0</v>
      </c>
      <c r="BZ18" s="29">
        <v>92.454369765099997</v>
      </c>
      <c r="CA18" s="29">
        <v>0.96575927855099997</v>
      </c>
      <c r="CB18" s="29">
        <v>0.183499116051</v>
      </c>
      <c r="CC18" s="29">
        <v>0.44925604244700001</v>
      </c>
      <c r="CD18" s="29">
        <v>0</v>
      </c>
      <c r="CE18" s="29">
        <v>0.72343708426599995</v>
      </c>
      <c r="CF18" s="29">
        <v>4.6648584532699999</v>
      </c>
      <c r="CG18" s="29">
        <v>0</v>
      </c>
      <c r="CH18" s="29">
        <v>0</v>
      </c>
      <c r="CI18" s="29">
        <v>0.69338550748200001</v>
      </c>
      <c r="CJ18" s="29">
        <v>4.2359916940900001E-2</v>
      </c>
      <c r="CK18" s="29">
        <v>13457.6294406</v>
      </c>
      <c r="CL18" s="29">
        <v>6.4177083628399995E-2</v>
      </c>
      <c r="CM18" s="29">
        <v>0</v>
      </c>
      <c r="CN18" s="29">
        <v>2.9191059582400002E-2</v>
      </c>
      <c r="CO18" s="29">
        <v>27.986602975899999</v>
      </c>
      <c r="CP18" s="29">
        <v>2.6186919932699999E-3</v>
      </c>
      <c r="CQ18" s="29">
        <v>1.9002460615300001</v>
      </c>
      <c r="CR18" s="29">
        <v>0</v>
      </c>
      <c r="CS18" s="29">
        <v>0</v>
      </c>
      <c r="CT18" s="29">
        <v>10.7529674274</v>
      </c>
      <c r="CU18" s="29">
        <v>10.7529674274</v>
      </c>
      <c r="CV18" s="29">
        <v>4949.78740199</v>
      </c>
      <c r="CW18" s="29">
        <v>3.2576359718300001</v>
      </c>
      <c r="CX18" s="29">
        <v>0.16502915219200001</v>
      </c>
      <c r="CY18" s="29">
        <v>0.41418967458799999</v>
      </c>
      <c r="CZ18" s="29">
        <v>0</v>
      </c>
      <c r="DA18" s="29">
        <v>20.618579941299998</v>
      </c>
      <c r="DB18" s="29">
        <v>0</v>
      </c>
      <c r="DC18" s="29">
        <v>0</v>
      </c>
      <c r="DD18" s="29">
        <v>0.61657322499300005</v>
      </c>
      <c r="DE18" s="29">
        <v>1.7548631536399999</v>
      </c>
      <c r="DF18" s="29">
        <v>2.7003861446999999</v>
      </c>
      <c r="DG18" s="29">
        <v>5.48260070145</v>
      </c>
      <c r="DH18" s="29">
        <v>0</v>
      </c>
      <c r="DI18" s="29">
        <v>8.2916189721899993</v>
      </c>
      <c r="DJ18" s="29">
        <v>0.26151149117799999</v>
      </c>
      <c r="DK18" s="29">
        <v>700.472856213</v>
      </c>
      <c r="DL18" s="29">
        <v>0</v>
      </c>
      <c r="DM18" s="29">
        <v>3.7704669779</v>
      </c>
      <c r="DN18" s="29">
        <v>5.42579474339</v>
      </c>
      <c r="DO18" s="29">
        <v>78217.706648499996</v>
      </c>
      <c r="DP18" s="29">
        <v>8690.8566938000004</v>
      </c>
      <c r="DQ18" s="29">
        <v>86908.563342399997</v>
      </c>
      <c r="DR18" s="29">
        <v>0</v>
      </c>
      <c r="DS18" s="29">
        <v>37.477325712499997</v>
      </c>
      <c r="DT18" s="29">
        <v>5.6187033168900002E-2</v>
      </c>
      <c r="DU18" s="29">
        <v>0</v>
      </c>
      <c r="DV18" s="29">
        <v>0</v>
      </c>
      <c r="DW18" s="29">
        <v>0</v>
      </c>
      <c r="DX18" s="29">
        <v>1.04155523925E-3</v>
      </c>
      <c r="DY18" s="29">
        <v>2.4489692003899998E-3</v>
      </c>
      <c r="DZ18" s="29">
        <v>1.7377325568000001E-3</v>
      </c>
      <c r="EA18" s="29">
        <v>0</v>
      </c>
      <c r="EB18" s="29">
        <v>4.4544591593500001E-2</v>
      </c>
      <c r="EC18" s="29">
        <v>409.73792814799998</v>
      </c>
      <c r="ED18" s="29">
        <v>390.038448706</v>
      </c>
      <c r="EE18" s="29">
        <v>236.78466384399999</v>
      </c>
      <c r="EF18" s="29">
        <v>4.3307809533899997</v>
      </c>
      <c r="EG18" s="29">
        <v>349.39584563400001</v>
      </c>
      <c r="EH18" s="29">
        <v>200.41012663199999</v>
      </c>
      <c r="EI18" s="29">
        <v>2.4938132795400002E-4</v>
      </c>
      <c r="EJ18" s="29">
        <v>2.72556801127E-2</v>
      </c>
      <c r="EK18" s="29">
        <v>31.8788720503</v>
      </c>
      <c r="EL18" s="29">
        <v>11394.019255900001</v>
      </c>
      <c r="EM18" s="29">
        <v>7008.6124894499999</v>
      </c>
      <c r="EN18" s="29">
        <v>4385.4067664800004</v>
      </c>
      <c r="EO18" s="29">
        <v>0</v>
      </c>
      <c r="EP18" s="29">
        <v>1.9457917335899999</v>
      </c>
      <c r="EQ18" s="29">
        <v>4030.5924518900001</v>
      </c>
      <c r="ER18" s="29">
        <v>8.0155095157000004E-4</v>
      </c>
      <c r="ES18" s="29">
        <v>101.482195088</v>
      </c>
      <c r="ET18" s="29">
        <v>23.864795904899999</v>
      </c>
      <c r="EU18" s="29">
        <v>6.9369849192500004</v>
      </c>
      <c r="EV18" s="29">
        <v>252.70523119699999</v>
      </c>
      <c r="EW18" s="29">
        <v>0</v>
      </c>
      <c r="EX18" s="29">
        <v>24.4480434436</v>
      </c>
      <c r="EY18" s="29">
        <v>618.39264371599995</v>
      </c>
      <c r="EZ18" s="29">
        <v>710.53797035100001</v>
      </c>
      <c r="FA18" s="29">
        <v>29.6151564605</v>
      </c>
      <c r="FB18" s="29">
        <v>0</v>
      </c>
      <c r="FC18" s="29">
        <v>201871.30999099999</v>
      </c>
      <c r="FD18" s="29">
        <v>256.50537983700002</v>
      </c>
      <c r="FE18" s="29">
        <v>0.43050599994099997</v>
      </c>
      <c r="FF18" s="29">
        <v>4561.7139364200002</v>
      </c>
      <c r="FG18" s="29">
        <v>0</v>
      </c>
      <c r="FH18" s="29">
        <v>206.199064897</v>
      </c>
      <c r="FI18" s="29">
        <v>4.6220015423999996</v>
      </c>
      <c r="FJ18" s="29">
        <v>1.0250647079100001E-2</v>
      </c>
      <c r="FK18" s="29">
        <v>1353.6401348899999</v>
      </c>
      <c r="FL18" s="29">
        <v>1.0503602701899999</v>
      </c>
      <c r="FM18" s="29">
        <v>641.10632796799996</v>
      </c>
      <c r="FO18" s="55">
        <f t="shared" si="1"/>
        <v>-4.0232923978513397E-7</v>
      </c>
      <c r="FP18" s="55">
        <f t="shared" si="2"/>
        <v>2.4945012791246856E-7</v>
      </c>
      <c r="FQ18" s="55">
        <f t="shared" si="3"/>
        <v>-1.3613576558163322E-2</v>
      </c>
      <c r="FR18" s="55">
        <f t="shared" si="4"/>
        <v>1.032393501901589E-5</v>
      </c>
      <c r="FS18" s="55">
        <f t="shared" si="5"/>
        <v>1.7249567662895945E-5</v>
      </c>
      <c r="FT18" s="55">
        <f t="shared" si="6"/>
        <v>-1.3663254381016017E-2</v>
      </c>
      <c r="FU18" s="55">
        <f t="shared" si="7"/>
        <v>-4.5404218247070207E-7</v>
      </c>
      <c r="FV18" s="55">
        <f t="shared" si="8"/>
        <v>-1.0960154848311998E-6</v>
      </c>
      <c r="FW18" s="55">
        <f t="shared" si="9"/>
        <v>-1.117085350582681E-7</v>
      </c>
      <c r="FX18" s="55">
        <f t="shared" si="10"/>
        <v>0</v>
      </c>
      <c r="FY18" s="55">
        <f t="shared" si="11"/>
        <v>-3.8554708143605675E-7</v>
      </c>
      <c r="FZ18" s="55">
        <f t="shared" si="12"/>
        <v>-2.3928205352821403E-7</v>
      </c>
      <c r="GA18" s="55">
        <f t="shared" si="13"/>
        <v>-3.8149529446191787E-7</v>
      </c>
      <c r="GB18" s="55">
        <f t="shared" si="14"/>
        <v>-6.1747837233685592E-7</v>
      </c>
      <c r="GC18" s="55">
        <f t="shared" si="15"/>
        <v>5.2172601457363879E-8</v>
      </c>
      <c r="GD18" s="55">
        <f t="shared" si="16"/>
        <v>0</v>
      </c>
      <c r="GE18" s="55">
        <f t="shared" si="17"/>
        <v>-7.8171489168526309E-7</v>
      </c>
      <c r="GF18" s="55">
        <f t="shared" si="18"/>
        <v>0</v>
      </c>
      <c r="GG18" s="55">
        <f t="shared" si="19"/>
        <v>-3.1623912346237022E-7</v>
      </c>
      <c r="GH18" s="55">
        <f t="shared" si="20"/>
        <v>3.1469219902668317E-8</v>
      </c>
      <c r="GI18" s="55">
        <f t="shared" si="21"/>
        <v>0</v>
      </c>
      <c r="GJ18" s="55">
        <f t="shared" si="22"/>
        <v>-1.4278593910753699E-5</v>
      </c>
      <c r="GK18" s="55">
        <f t="shared" si="23"/>
        <v>0</v>
      </c>
      <c r="GL18" s="55">
        <f t="shared" si="24"/>
        <v>5.3494577387139073E-8</v>
      </c>
      <c r="GM18" s="55">
        <f t="shared" si="25"/>
        <v>2.917707076512147E-7</v>
      </c>
      <c r="GN18" s="55">
        <f t="shared" si="26"/>
        <v>-1.0921882031826452E-7</v>
      </c>
      <c r="GO18" s="55">
        <f t="shared" si="27"/>
        <v>-1.8774163619727834E-6</v>
      </c>
      <c r="GP18" s="55">
        <f t="shared" si="28"/>
        <v>2.4724678159900654E-8</v>
      </c>
      <c r="GQ18" s="55">
        <f t="shared" si="29"/>
        <v>-3.2269991366166201E-7</v>
      </c>
      <c r="GR18" s="55">
        <f t="shared" si="30"/>
        <v>-5.0842460020238429E-7</v>
      </c>
      <c r="GS18" s="55">
        <f t="shared" si="31"/>
        <v>0</v>
      </c>
      <c r="GT18" s="55">
        <f t="shared" si="32"/>
        <v>-1.9781959650063977E-6</v>
      </c>
      <c r="GU18" s="55">
        <f t="shared" si="33"/>
        <v>-5.4654895701901802E-7</v>
      </c>
      <c r="GV18" s="55">
        <f t="shared" si="34"/>
        <v>-2.9711889931083804E-7</v>
      </c>
      <c r="GW18" s="55">
        <f t="shared" si="35"/>
        <v>0</v>
      </c>
      <c r="GX18" s="55">
        <f t="shared" si="36"/>
        <v>0</v>
      </c>
      <c r="GY18" s="55">
        <f t="shared" si="37"/>
        <v>-1.0693624114182706E-6</v>
      </c>
      <c r="GZ18" s="55">
        <f t="shared" si="38"/>
        <v>0</v>
      </c>
      <c r="HA18" s="55">
        <f t="shared" si="39"/>
        <v>-1.9607908404300125E-6</v>
      </c>
      <c r="HB18" s="55">
        <f t="shared" si="40"/>
        <v>-3.001921477847072E-7</v>
      </c>
      <c r="HC18" s="55">
        <f t="shared" si="41"/>
        <v>5.9033050352574635E-7</v>
      </c>
      <c r="HD18" s="55">
        <f t="shared" si="42"/>
        <v>0</v>
      </c>
      <c r="HE18" s="55">
        <f t="shared" si="43"/>
        <v>0</v>
      </c>
      <c r="HF18" s="55">
        <f t="shared" si="44"/>
        <v>0</v>
      </c>
      <c r="HG18" s="55">
        <f t="shared" si="45"/>
        <v>4.1661430085815948E-6</v>
      </c>
      <c r="HH18" s="55">
        <f t="shared" si="46"/>
        <v>2.0826724245034517E-6</v>
      </c>
      <c r="HI18" s="55">
        <f t="shared" si="47"/>
        <v>-3.2474396891079005E-6</v>
      </c>
      <c r="HJ18" s="55">
        <f t="shared" si="48"/>
        <v>0</v>
      </c>
      <c r="HK18" s="55">
        <f t="shared" si="49"/>
        <v>-5.906551986051672E-6</v>
      </c>
      <c r="HL18" s="55">
        <f t="shared" si="50"/>
        <v>-2.9284093684794364E-7</v>
      </c>
      <c r="HM18" s="55">
        <f t="shared" si="51"/>
        <v>-3.1566257337411162E-6</v>
      </c>
      <c r="HN18" s="55">
        <f t="shared" si="52"/>
        <v>-9.7300686120966675E-7</v>
      </c>
      <c r="HO18" s="55">
        <f t="shared" si="53"/>
        <v>-3.0164262728027271E-7</v>
      </c>
      <c r="HP18" s="55">
        <f t="shared" si="54"/>
        <v>0</v>
      </c>
      <c r="HQ18" s="55">
        <f t="shared" si="55"/>
        <v>0</v>
      </c>
      <c r="HR18" s="55">
        <f t="shared" si="56"/>
        <v>0</v>
      </c>
    </row>
    <row r="19" spans="1:226" x14ac:dyDescent="0.3">
      <c r="A19" s="29" t="s">
        <v>18</v>
      </c>
      <c r="B19" s="27">
        <v>48685.694767000001</v>
      </c>
      <c r="C19" s="27">
        <v>2231.4293421000002</v>
      </c>
      <c r="D19" s="27">
        <v>46247.057508999998</v>
      </c>
      <c r="E19" s="27">
        <v>5112.4402739999996</v>
      </c>
      <c r="F19" s="27">
        <v>3797.4852740000001</v>
      </c>
      <c r="G19" s="27">
        <v>76571.973973</v>
      </c>
      <c r="H19" s="27">
        <v>1222.1014950000001</v>
      </c>
      <c r="I19" s="29">
        <v>10.121884854999999</v>
      </c>
      <c r="J19" s="29">
        <v>2.8266230078999999</v>
      </c>
      <c r="L19" s="29">
        <v>1.4492222478000001</v>
      </c>
      <c r="M19" s="8">
        <v>10.123527937</v>
      </c>
      <c r="N19" s="29">
        <v>6.1821391099999998E-2</v>
      </c>
      <c r="O19" s="29">
        <v>6.3002892399999996E-2</v>
      </c>
      <c r="P19" s="29">
        <v>0.1132075679</v>
      </c>
      <c r="R19" s="29">
        <v>0.36506705</v>
      </c>
      <c r="S19" s="8">
        <v>10.0923865</v>
      </c>
      <c r="T19" s="29">
        <v>0.44060158510000003</v>
      </c>
      <c r="U19" s="29">
        <v>0.24741484999999999</v>
      </c>
      <c r="W19" s="29">
        <v>6.6148300000000004E-4</v>
      </c>
      <c r="Y19" s="29">
        <v>7.4291299999999999E-3</v>
      </c>
      <c r="Z19" s="29">
        <v>116.33253113000001</v>
      </c>
      <c r="AA19" s="29">
        <v>970.20082500000001</v>
      </c>
      <c r="AB19" s="29">
        <v>0.57759734799999995</v>
      </c>
      <c r="AC19" s="8">
        <v>0.60747483150000003</v>
      </c>
      <c r="AD19" s="29">
        <v>1.1966522196</v>
      </c>
      <c r="AE19" s="29">
        <v>1.798303</v>
      </c>
      <c r="AG19" s="29">
        <v>0.3308813625</v>
      </c>
      <c r="AH19" s="29">
        <v>3.16884371</v>
      </c>
      <c r="AI19" s="29">
        <v>0.26617895000000003</v>
      </c>
      <c r="AL19" s="29">
        <v>22.606896718000002</v>
      </c>
      <c r="AM19" s="8"/>
      <c r="AO19" s="29">
        <v>10.512522879</v>
      </c>
      <c r="AP19" s="29">
        <v>2.3236404799999999E-2</v>
      </c>
      <c r="AQ19" s="29">
        <v>7.2282399999999998E-5</v>
      </c>
      <c r="AR19" s="29">
        <v>6.44066E-4</v>
      </c>
      <c r="AT19" s="8">
        <v>4.1958309999999999E-4</v>
      </c>
      <c r="AU19" s="29">
        <v>1.1623838E-3</v>
      </c>
      <c r="AV19" s="29">
        <v>6.9107939999999996E-4</v>
      </c>
      <c r="AW19" s="29">
        <v>4.82098E-5</v>
      </c>
      <c r="AX19" s="29">
        <v>2.1342741700000001E-2</v>
      </c>
      <c r="AY19" s="29">
        <v>5.7234432354000004</v>
      </c>
      <c r="AZ19" s="29">
        <v>129.37707265</v>
      </c>
      <c r="BA19" s="8">
        <v>3.2835730000000001</v>
      </c>
      <c r="BB19" s="29">
        <v>0.15476925</v>
      </c>
      <c r="BC19" s="29">
        <v>2.6015000000000001E-3</v>
      </c>
      <c r="BG19" s="29" t="s">
        <v>18</v>
      </c>
      <c r="BH19" s="29">
        <v>2.8434326277799999</v>
      </c>
      <c r="BI19" s="29">
        <v>0</v>
      </c>
      <c r="BJ19" s="29">
        <v>2.8266225060300001</v>
      </c>
      <c r="BK19" s="29">
        <v>0</v>
      </c>
      <c r="BL19" s="29">
        <v>10.134394330599999</v>
      </c>
      <c r="BM19" s="29">
        <v>10.121892644800001</v>
      </c>
      <c r="BN19" s="29">
        <v>0.358208716017</v>
      </c>
      <c r="BO19" s="29">
        <v>0.594180690766</v>
      </c>
      <c r="BP19" s="29">
        <v>0.85504063630100002</v>
      </c>
      <c r="BQ19" s="29">
        <v>10.123530900700001</v>
      </c>
      <c r="BR19" s="29">
        <v>1.97830547293E-2</v>
      </c>
      <c r="BS19" s="29">
        <v>4.2038995914000003E-2</v>
      </c>
      <c r="BT19" s="29">
        <v>7.4291291284699999E-3</v>
      </c>
      <c r="BU19" s="29">
        <v>6.3003012025799998E-2</v>
      </c>
      <c r="BV19" s="29">
        <v>2.7169870521399998E-2</v>
      </c>
      <c r="BW19" s="29">
        <v>8.6037927297300004E-2</v>
      </c>
      <c r="BX19" s="29">
        <v>0</v>
      </c>
      <c r="BY19" s="29">
        <v>0</v>
      </c>
      <c r="BZ19" s="29">
        <v>1429.09537359</v>
      </c>
      <c r="CA19" s="29">
        <v>0.36506667352099997</v>
      </c>
      <c r="CB19" s="29">
        <v>0.12777436478500001</v>
      </c>
      <c r="CC19" s="29">
        <v>0.31282679349600001</v>
      </c>
      <c r="CD19" s="29">
        <v>10.0927378884</v>
      </c>
      <c r="CE19" s="29">
        <v>0.247414711215</v>
      </c>
      <c r="CF19" s="29">
        <v>1.79830198827</v>
      </c>
      <c r="CG19" s="29">
        <v>0</v>
      </c>
      <c r="CH19" s="29">
        <v>0</v>
      </c>
      <c r="CI19" s="29">
        <v>0.26617856000899998</v>
      </c>
      <c r="CJ19" s="29">
        <v>0</v>
      </c>
      <c r="CK19" s="29">
        <v>48685.729564599998</v>
      </c>
      <c r="CL19" s="29">
        <v>6.6148198345800005E-4</v>
      </c>
      <c r="CM19" s="29">
        <v>0</v>
      </c>
      <c r="CN19" s="29">
        <v>25.451297890199999</v>
      </c>
      <c r="CO19" s="29">
        <v>37.201657244099998</v>
      </c>
      <c r="CP19" s="29">
        <v>1.8835444915999999</v>
      </c>
      <c r="CQ19" s="29">
        <v>5.7234508554700003</v>
      </c>
      <c r="CR19" s="29">
        <v>0.324303914749</v>
      </c>
      <c r="CS19" s="29">
        <v>2.6015364820299999E-3</v>
      </c>
      <c r="CT19" s="29">
        <v>116.332889567</v>
      </c>
      <c r="CU19" s="29">
        <v>116.332889567</v>
      </c>
      <c r="CV19" s="29">
        <v>970.20022623399996</v>
      </c>
      <c r="CW19" s="29">
        <v>129.37815079000001</v>
      </c>
      <c r="CX19" s="29">
        <v>0.223672780411</v>
      </c>
      <c r="CY19" s="29">
        <v>0.33882304419999998</v>
      </c>
      <c r="CZ19" s="29">
        <v>0</v>
      </c>
      <c r="DA19" s="29">
        <v>5.0087323382099997</v>
      </c>
      <c r="DB19" s="29">
        <v>8.6259082584000002E-2</v>
      </c>
      <c r="DC19" s="29">
        <v>0.20722281609599999</v>
      </c>
      <c r="DD19" s="29">
        <v>0.157943690941</v>
      </c>
      <c r="DE19" s="29">
        <v>0.44953226655299999</v>
      </c>
      <c r="DF19" s="29">
        <v>0.39489516992700002</v>
      </c>
      <c r="DG19" s="29">
        <v>0.80175677265099998</v>
      </c>
      <c r="DH19" s="29">
        <v>0</v>
      </c>
      <c r="DI19" s="29">
        <v>3.2835725133100002</v>
      </c>
      <c r="DJ19" s="29">
        <v>0.33088153934600001</v>
      </c>
      <c r="DK19" s="29">
        <v>2231.4295997499999</v>
      </c>
      <c r="DL19" s="29">
        <v>0</v>
      </c>
      <c r="DM19" s="29">
        <v>1.299228815</v>
      </c>
      <c r="DN19" s="29">
        <v>1.86961883464</v>
      </c>
      <c r="DO19" s="29">
        <v>41656.8212509</v>
      </c>
      <c r="DP19" s="29">
        <v>4628.5360683099998</v>
      </c>
      <c r="DQ19" s="29">
        <v>46285.357319199997</v>
      </c>
      <c r="DR19" s="29">
        <v>8.1950234802199998E-2</v>
      </c>
      <c r="DS19" s="29">
        <v>23.783164798600001</v>
      </c>
      <c r="DT19" s="29">
        <v>2.3236453588699999E-2</v>
      </c>
      <c r="DU19" s="8">
        <v>7.2282537956599999E-5</v>
      </c>
      <c r="DV19" s="29">
        <v>6.4406403478399997E-4</v>
      </c>
      <c r="DW19" s="29">
        <v>0</v>
      </c>
      <c r="DX19" s="29">
        <v>4.1958254763200002E-4</v>
      </c>
      <c r="DY19" s="29">
        <v>1.1623903990999999E-3</v>
      </c>
      <c r="DZ19" s="29">
        <v>6.9107691881400003E-4</v>
      </c>
      <c r="EA19" s="8">
        <v>4.8210210466199997E-5</v>
      </c>
      <c r="EB19" s="29">
        <v>2.13429820772E-2</v>
      </c>
      <c r="EC19" s="29">
        <v>82.914671836500005</v>
      </c>
      <c r="ED19" s="29">
        <v>458.93394009600001</v>
      </c>
      <c r="EE19" s="29">
        <v>76.320172090300005</v>
      </c>
      <c r="EF19" s="29">
        <v>1.0154759627900001</v>
      </c>
      <c r="EG19" s="29">
        <v>920.56936874200005</v>
      </c>
      <c r="EH19" s="29">
        <v>42.668149748399998</v>
      </c>
      <c r="EI19" s="29">
        <v>0.98208070018799998</v>
      </c>
      <c r="EJ19" s="29">
        <v>1.50992498123E-2</v>
      </c>
      <c r="EK19" s="29">
        <v>6.7543369256499997</v>
      </c>
      <c r="EL19" s="29">
        <v>5112.4761616200003</v>
      </c>
      <c r="EM19" s="29">
        <v>3797.5223271499999</v>
      </c>
      <c r="EN19" s="29">
        <v>1314.9538344699999</v>
      </c>
      <c r="EO19" s="29">
        <v>2.2804632143400001</v>
      </c>
      <c r="EP19" s="29">
        <v>0.413893560627</v>
      </c>
      <c r="EQ19" s="29">
        <v>1199.89035506</v>
      </c>
      <c r="ER19" s="29">
        <v>0.44899856016099998</v>
      </c>
      <c r="ES19" s="29">
        <v>266.12034914600002</v>
      </c>
      <c r="ET19" s="29">
        <v>5.2576298919199997</v>
      </c>
      <c r="EU19" s="29">
        <v>48.793886684199997</v>
      </c>
      <c r="EV19" s="29">
        <v>665.09919543399997</v>
      </c>
      <c r="EW19" s="29">
        <v>0</v>
      </c>
      <c r="EX19" s="29">
        <v>78.215685906600001</v>
      </c>
      <c r="EY19" s="29">
        <v>126.68434759199999</v>
      </c>
      <c r="EZ19" s="29">
        <v>344.36273571300001</v>
      </c>
      <c r="FA19" s="29">
        <v>6.9462162896199997</v>
      </c>
      <c r="FB19" s="29">
        <v>0</v>
      </c>
      <c r="FC19" s="29">
        <v>76774.175296300004</v>
      </c>
      <c r="FD19" s="29">
        <v>327.67726821600002</v>
      </c>
      <c r="FE19" s="29">
        <v>0.15476921064800001</v>
      </c>
      <c r="FF19" s="29">
        <v>1659.15717447</v>
      </c>
      <c r="FG19" s="29">
        <v>0.14243525436500001</v>
      </c>
      <c r="FH19" s="29">
        <v>73.319333405799995</v>
      </c>
      <c r="FI19" s="29">
        <v>22.606932642899999</v>
      </c>
      <c r="FJ19" s="29">
        <v>3.32256741582</v>
      </c>
      <c r="FK19" s="29">
        <v>1222.1068481899999</v>
      </c>
      <c r="FL19" s="29">
        <v>10.512535272899999</v>
      </c>
      <c r="FM19" s="29">
        <v>148.21273172599999</v>
      </c>
      <c r="FO19" s="55">
        <f t="shared" si="1"/>
        <v>7.1473972311744578E-7</v>
      </c>
      <c r="FP19" s="55">
        <f t="shared" si="2"/>
        <v>1.1546410848793583E-7</v>
      </c>
      <c r="FQ19" s="55">
        <f t="shared" si="3"/>
        <v>8.2815669283488812E-4</v>
      </c>
      <c r="FR19" s="55">
        <f t="shared" si="4"/>
        <v>7.0196653803924042E-6</v>
      </c>
      <c r="FS19" s="55">
        <f t="shared" si="5"/>
        <v>9.757286026487529E-6</v>
      </c>
      <c r="FT19" s="55">
        <f t="shared" si="6"/>
        <v>2.6406701147772618E-3</v>
      </c>
      <c r="FU19" s="55">
        <f t="shared" si="7"/>
        <v>4.3803154007461312E-6</v>
      </c>
      <c r="FV19" s="55">
        <f t="shared" si="8"/>
        <v>7.6959974481845324E-7</v>
      </c>
      <c r="FW19" s="55">
        <f t="shared" si="9"/>
        <v>-1.7755109131209597E-7</v>
      </c>
      <c r="FX19" s="55">
        <f t="shared" si="10"/>
        <v>0</v>
      </c>
      <c r="FY19" s="55">
        <f t="shared" si="11"/>
        <v>-6.3532905423072502E-7</v>
      </c>
      <c r="FZ19" s="55">
        <f t="shared" si="12"/>
        <v>2.9275367426492772E-7</v>
      </c>
      <c r="GA19" s="55">
        <f t="shared" si="13"/>
        <v>1.0668528939043649E-5</v>
      </c>
      <c r="GB19" s="55">
        <f t="shared" si="14"/>
        <v>1.8987350492167268E-6</v>
      </c>
      <c r="GC19" s="55">
        <f t="shared" si="15"/>
        <v>2.0309481447259865E-6</v>
      </c>
      <c r="GD19" s="55">
        <f t="shared" si="16"/>
        <v>0</v>
      </c>
      <c r="GE19" s="55">
        <f t="shared" si="17"/>
        <v>-1.0312598741257551E-6</v>
      </c>
      <c r="GF19" s="55">
        <f t="shared" si="18"/>
        <v>3.4817176294266392E-5</v>
      </c>
      <c r="GG19" s="55">
        <f t="shared" si="19"/>
        <v>-9.6871871202052704E-7</v>
      </c>
      <c r="GH19" s="55">
        <f t="shared" si="20"/>
        <v>-5.6094046089923095E-7</v>
      </c>
      <c r="GI19" s="55">
        <f t="shared" si="21"/>
        <v>0</v>
      </c>
      <c r="GJ19" s="55">
        <f t="shared" si="22"/>
        <v>-1.5367620936447537E-6</v>
      </c>
      <c r="GK19" s="55">
        <f t="shared" si="23"/>
        <v>0</v>
      </c>
      <c r="GL19" s="55">
        <f t="shared" si="24"/>
        <v>-1.1731252516486559E-7</v>
      </c>
      <c r="GM19" s="55">
        <f t="shared" si="25"/>
        <v>3.0811415904632041E-6</v>
      </c>
      <c r="GN19" s="55">
        <f t="shared" si="26"/>
        <v>-6.1715676241856362E-7</v>
      </c>
      <c r="GO19" s="55">
        <f t="shared" si="27"/>
        <v>-3.9362658221677496E-6</v>
      </c>
      <c r="GP19" s="55">
        <f t="shared" si="28"/>
        <v>1.8535648582317136E-6</v>
      </c>
      <c r="GQ19" s="55">
        <f t="shared" si="29"/>
        <v>-2.3149750233906625E-7</v>
      </c>
      <c r="GR19" s="55">
        <f t="shared" si="30"/>
        <v>-5.626026314809571E-7</v>
      </c>
      <c r="GS19" s="55">
        <f t="shared" si="31"/>
        <v>0</v>
      </c>
      <c r="GT19" s="55">
        <f t="shared" si="32"/>
        <v>5.3446951098875031E-7</v>
      </c>
      <c r="GU19" s="55">
        <f t="shared" si="33"/>
        <v>1.2432421288476216E-6</v>
      </c>
      <c r="GV19" s="55">
        <f t="shared" si="34"/>
        <v>-1.4651459104836345E-6</v>
      </c>
      <c r="GW19" s="55">
        <f t="shared" si="35"/>
        <v>0</v>
      </c>
      <c r="GX19" s="55">
        <f t="shared" si="36"/>
        <v>0</v>
      </c>
      <c r="GY19" s="55">
        <f t="shared" si="37"/>
        <v>1.5891124042884586E-6</v>
      </c>
      <c r="GZ19" s="55">
        <f t="shared" si="38"/>
        <v>0</v>
      </c>
      <c r="HA19" s="55">
        <f t="shared" si="39"/>
        <v>0</v>
      </c>
      <c r="HB19" s="55">
        <f t="shared" si="40"/>
        <v>1.1789653293882388E-6</v>
      </c>
      <c r="HC19" s="55">
        <f t="shared" si="41"/>
        <v>2.0996664682035063E-6</v>
      </c>
      <c r="HD19" s="55">
        <f t="shared" si="42"/>
        <v>1.9085780217747607E-6</v>
      </c>
      <c r="HE19" s="55">
        <f t="shared" si="43"/>
        <v>-3.0512649325129667E-6</v>
      </c>
      <c r="HF19" s="55">
        <f t="shared" si="44"/>
        <v>0</v>
      </c>
      <c r="HG19" s="55">
        <f t="shared" si="45"/>
        <v>-1.316468656560587E-6</v>
      </c>
      <c r="HH19" s="55">
        <f t="shared" si="46"/>
        <v>5.6772126383348829E-6</v>
      </c>
      <c r="HI19" s="55">
        <f t="shared" si="47"/>
        <v>-3.5903052528133428E-6</v>
      </c>
      <c r="HJ19" s="55">
        <f t="shared" si="48"/>
        <v>8.5141651696719647E-6</v>
      </c>
      <c r="HK19" s="55">
        <f t="shared" si="49"/>
        <v>1.1262714199412143E-5</v>
      </c>
      <c r="HL19" s="55">
        <f t="shared" si="50"/>
        <v>1.3313786275977958E-6</v>
      </c>
      <c r="HM19" s="55">
        <f t="shared" si="51"/>
        <v>8.3333157716501215E-6</v>
      </c>
      <c r="HN19" s="55">
        <f t="shared" si="52"/>
        <v>-1.4821963752801995E-7</v>
      </c>
      <c r="HO19" s="55">
        <f t="shared" si="53"/>
        <v>-2.5426239380202066E-7</v>
      </c>
      <c r="HP19" s="55">
        <f t="shared" si="54"/>
        <v>1.4023459542500867E-5</v>
      </c>
      <c r="HQ19" s="55">
        <f t="shared" si="55"/>
        <v>0</v>
      </c>
      <c r="HR19" s="55">
        <f t="shared" si="56"/>
        <v>0</v>
      </c>
    </row>
    <row r="20" spans="1:226" x14ac:dyDescent="0.3">
      <c r="A20" s="29" t="s">
        <v>19</v>
      </c>
      <c r="B20" s="27">
        <v>6033.3995111000004</v>
      </c>
      <c r="C20" s="27">
        <v>114.09313598</v>
      </c>
      <c r="D20" s="27">
        <v>4499.7054136999996</v>
      </c>
      <c r="E20" s="27">
        <v>356.03095162</v>
      </c>
      <c r="F20" s="27">
        <v>340.10228124999998</v>
      </c>
      <c r="G20" s="27">
        <v>2236.1948910999999</v>
      </c>
      <c r="H20" s="27">
        <v>226.28234592000001</v>
      </c>
      <c r="I20" s="29">
        <v>6.5329392239999997</v>
      </c>
      <c r="J20" s="29">
        <v>1.5787848277000001</v>
      </c>
      <c r="L20" s="29">
        <v>2.54917497E-2</v>
      </c>
      <c r="M20" s="40">
        <v>20.373931645999999</v>
      </c>
      <c r="N20" s="29">
        <v>6.7463180000000003E-4</v>
      </c>
      <c r="O20" s="29">
        <v>6.3735444999999998E-3</v>
      </c>
      <c r="P20" s="29">
        <v>3.9147864900000003E-2</v>
      </c>
      <c r="Q20" s="29">
        <v>0.1536758879</v>
      </c>
      <c r="R20" s="29">
        <v>0.14221033490000001</v>
      </c>
      <c r="S20" s="29">
        <v>0.69716535999999996</v>
      </c>
      <c r="T20" s="29">
        <v>2.25422773E-2</v>
      </c>
      <c r="U20" s="29">
        <v>0.66113636539999998</v>
      </c>
      <c r="V20" s="29">
        <v>0.102452506</v>
      </c>
      <c r="Z20" s="29">
        <v>25.886450804999999</v>
      </c>
      <c r="AA20" s="8">
        <v>34.194217279999997</v>
      </c>
      <c r="AB20" s="8">
        <v>1.9207550899999998E-2</v>
      </c>
      <c r="AC20" s="8">
        <v>0.13496023639999999</v>
      </c>
      <c r="AD20" s="29">
        <v>2.2924394498999998</v>
      </c>
      <c r="AE20" s="29">
        <v>0.99036365429999995</v>
      </c>
      <c r="AF20" s="29">
        <v>1.9096776</v>
      </c>
      <c r="AG20" s="29">
        <v>0.38252705749999999</v>
      </c>
      <c r="AH20" s="29">
        <v>1.4086501226999999</v>
      </c>
      <c r="AI20" s="29">
        <v>0.1297693161</v>
      </c>
      <c r="AJ20" s="29">
        <v>0.11269477560000001</v>
      </c>
      <c r="AL20" s="29">
        <v>5.1314564662000004</v>
      </c>
      <c r="AN20" s="29">
        <v>6.1471547600000002E-2</v>
      </c>
      <c r="AO20" s="29">
        <v>1.0384172484</v>
      </c>
      <c r="AT20" s="8"/>
      <c r="AX20" s="29">
        <v>0.22325686359999999</v>
      </c>
      <c r="AY20" s="29">
        <v>0.58246910029999999</v>
      </c>
      <c r="AZ20" s="29">
        <v>4.1838740000000003</v>
      </c>
      <c r="BA20" s="29">
        <v>7.8545974099999999E-2</v>
      </c>
      <c r="BB20" s="29">
        <v>6.4885752511000003</v>
      </c>
      <c r="BG20" s="29" t="s">
        <v>19</v>
      </c>
      <c r="BH20" s="29">
        <v>3.66905687692</v>
      </c>
      <c r="BI20" s="29">
        <v>0</v>
      </c>
      <c r="BJ20" s="29">
        <v>1.57876400446</v>
      </c>
      <c r="BK20" s="29">
        <v>0</v>
      </c>
      <c r="BL20" s="29">
        <v>6.5330434820800001</v>
      </c>
      <c r="BM20" s="29">
        <v>6.5328513304599998</v>
      </c>
      <c r="BN20" s="29">
        <v>2.5692706842999999E-2</v>
      </c>
      <c r="BO20" s="29">
        <v>1.0451539542700001E-2</v>
      </c>
      <c r="BP20" s="29">
        <v>1.5040034535399999E-2</v>
      </c>
      <c r="BQ20" s="29">
        <v>20.373627342199999</v>
      </c>
      <c r="BR20" s="29">
        <v>2.15879875218E-4</v>
      </c>
      <c r="BS20" s="29">
        <v>4.5874527246400002E-4</v>
      </c>
      <c r="BT20" s="29">
        <v>0</v>
      </c>
      <c r="BU20" s="29">
        <v>6.37356233296E-3</v>
      </c>
      <c r="BV20" s="29">
        <v>9.3954013128500005E-3</v>
      </c>
      <c r="BW20" s="29">
        <v>2.97520861787E-2</v>
      </c>
      <c r="BX20" s="29">
        <v>0.15367349104</v>
      </c>
      <c r="BY20" s="29">
        <v>0</v>
      </c>
      <c r="BZ20" s="29">
        <v>237.837035732</v>
      </c>
      <c r="CA20" s="29">
        <v>0.14220835831600001</v>
      </c>
      <c r="CB20" s="29">
        <v>6.5371696732200004E-3</v>
      </c>
      <c r="CC20" s="29">
        <v>1.6004814905400001E-2</v>
      </c>
      <c r="CD20" s="29">
        <v>0.69715482071099999</v>
      </c>
      <c r="CE20" s="29">
        <v>0.66112660961500003</v>
      </c>
      <c r="CF20" s="29">
        <v>0.99034934753399995</v>
      </c>
      <c r="CG20" s="29">
        <v>0.102451107544</v>
      </c>
      <c r="CH20" s="29">
        <v>0</v>
      </c>
      <c r="CI20" s="29">
        <v>0.12976741821500001</v>
      </c>
      <c r="CJ20" s="29">
        <v>6.1470658203699999E-2</v>
      </c>
      <c r="CK20" s="29">
        <v>6033.31627604</v>
      </c>
      <c r="CL20" s="29">
        <v>0</v>
      </c>
      <c r="CM20" s="29">
        <v>0</v>
      </c>
      <c r="CN20" s="29">
        <v>53.167656837300001</v>
      </c>
      <c r="CO20" s="29">
        <v>17.941978449200001</v>
      </c>
      <c r="CP20" s="29">
        <v>1.01853318345</v>
      </c>
      <c r="CQ20" s="29">
        <v>0.58246767489499995</v>
      </c>
      <c r="CR20" s="29">
        <v>46.6684561382</v>
      </c>
      <c r="CS20" s="29">
        <v>0</v>
      </c>
      <c r="CT20" s="29">
        <v>25.886275319799999</v>
      </c>
      <c r="CU20" s="29">
        <v>25.886275319799999</v>
      </c>
      <c r="CV20" s="29">
        <v>34.193647661999997</v>
      </c>
      <c r="CW20" s="29">
        <v>4.1838744803700001</v>
      </c>
      <c r="CX20" s="29">
        <v>8.1810301544800006E-3</v>
      </c>
      <c r="CY20" s="29">
        <v>7.7304692406799996E-3</v>
      </c>
      <c r="CZ20" s="29">
        <v>0</v>
      </c>
      <c r="DA20" s="29">
        <v>3.8569166348300002E-2</v>
      </c>
      <c r="DB20" s="29">
        <v>1.33977609592E-3</v>
      </c>
      <c r="DC20" s="29">
        <v>3.9234712326899998E-2</v>
      </c>
      <c r="DD20" s="29">
        <v>3.5089209146999999E-2</v>
      </c>
      <c r="DE20" s="29">
        <v>9.9869311882400003E-2</v>
      </c>
      <c r="DF20" s="29">
        <v>0.75649530900499995</v>
      </c>
      <c r="DG20" s="29">
        <v>1.5359148949799999</v>
      </c>
      <c r="DH20" s="29">
        <v>1.90965540111</v>
      </c>
      <c r="DI20" s="29">
        <v>7.8544720956100003E-2</v>
      </c>
      <c r="DJ20" s="29">
        <v>0.38252167202600001</v>
      </c>
      <c r="DK20" s="29">
        <v>114.091877971</v>
      </c>
      <c r="DL20" s="29">
        <v>0</v>
      </c>
      <c r="DM20" s="29">
        <v>0.57754586198000002</v>
      </c>
      <c r="DN20" s="29">
        <v>0.83110147819900004</v>
      </c>
      <c r="DO20" s="29">
        <v>4087.8713884399999</v>
      </c>
      <c r="DP20" s="29">
        <v>454.20789764199998</v>
      </c>
      <c r="DQ20" s="29">
        <v>4542.0792860800002</v>
      </c>
      <c r="DR20" s="29">
        <v>1.27285366252E-3</v>
      </c>
      <c r="DS20" s="29">
        <v>5.0082678087400003</v>
      </c>
      <c r="DT20" s="29">
        <v>0</v>
      </c>
      <c r="DU20" s="29">
        <v>0</v>
      </c>
      <c r="DV20" s="29">
        <v>0</v>
      </c>
      <c r="DW20" s="29">
        <v>0</v>
      </c>
      <c r="DX20" s="29">
        <v>0</v>
      </c>
      <c r="DY20" s="29">
        <v>0</v>
      </c>
      <c r="DZ20" s="29">
        <v>0</v>
      </c>
      <c r="EA20" s="29">
        <v>0</v>
      </c>
      <c r="EB20" s="29">
        <v>0.223254231188</v>
      </c>
      <c r="EC20" s="29">
        <v>0.56149052288099999</v>
      </c>
      <c r="ED20" s="29">
        <v>9.9104514320600003</v>
      </c>
      <c r="EE20" s="29">
        <v>1.9312743243099999</v>
      </c>
      <c r="EF20" s="29">
        <v>6.6731671545499998</v>
      </c>
      <c r="EG20" s="29">
        <v>34.4855704338</v>
      </c>
      <c r="EH20" s="29">
        <v>0.49717948704800002</v>
      </c>
      <c r="EI20" s="29">
        <v>0</v>
      </c>
      <c r="EJ20" s="29">
        <v>3.2958041524099998E-3</v>
      </c>
      <c r="EK20" s="29">
        <v>13.2397636623</v>
      </c>
      <c r="EL20" s="29">
        <v>356.00356401099998</v>
      </c>
      <c r="EM20" s="29">
        <v>340.07512289499999</v>
      </c>
      <c r="EN20" s="29">
        <v>15.9284411162</v>
      </c>
      <c r="EO20" s="29">
        <v>0.177197779615</v>
      </c>
      <c r="EP20" s="29">
        <v>1.3223338915999999E-2</v>
      </c>
      <c r="EQ20" s="29">
        <v>43.350994008900003</v>
      </c>
      <c r="ER20" s="29">
        <v>35.876815128399997</v>
      </c>
      <c r="ES20" s="29">
        <v>25.577792016</v>
      </c>
      <c r="ET20" s="29">
        <v>2.5766522010399999</v>
      </c>
      <c r="EU20" s="29">
        <v>2.1638105108599999</v>
      </c>
      <c r="EV20" s="29">
        <v>64.025418332499996</v>
      </c>
      <c r="EW20" s="29">
        <v>0.112603070455</v>
      </c>
      <c r="EX20" s="29">
        <v>4.2159362359000001</v>
      </c>
      <c r="EY20" s="29">
        <v>16.11992081</v>
      </c>
      <c r="EZ20" s="29">
        <v>92.751092240299997</v>
      </c>
      <c r="FA20" s="29">
        <v>5.3760943493900003E-2</v>
      </c>
      <c r="FB20" s="29">
        <v>0</v>
      </c>
      <c r="FC20" s="29">
        <v>2214.3741342399999</v>
      </c>
      <c r="FD20" s="29">
        <v>3.0312346270199999</v>
      </c>
      <c r="FE20" s="29">
        <v>6.4884789408100003</v>
      </c>
      <c r="FF20" s="29">
        <v>26.1727675305</v>
      </c>
      <c r="FG20" s="29">
        <v>0.44846733435300001</v>
      </c>
      <c r="FH20" s="29">
        <v>5.6450289310699997</v>
      </c>
      <c r="FI20" s="29">
        <v>5.1314116731399997</v>
      </c>
      <c r="FJ20" s="29">
        <v>2.7236207899</v>
      </c>
      <c r="FK20" s="29">
        <v>226.27941717499999</v>
      </c>
      <c r="FL20" s="29">
        <v>1.03841584455</v>
      </c>
      <c r="FM20" s="29">
        <v>1.15757646512</v>
      </c>
      <c r="FO20" s="55">
        <f t="shared" si="1"/>
        <v>-1.3795714977468559E-5</v>
      </c>
      <c r="FP20" s="55">
        <f t="shared" si="2"/>
        <v>-1.1026158490530898E-5</v>
      </c>
      <c r="FQ20" s="55">
        <f t="shared" si="3"/>
        <v>9.4170325575063888E-3</v>
      </c>
      <c r="FR20" s="55">
        <f t="shared" si="4"/>
        <v>-7.6924797901411742E-5</v>
      </c>
      <c r="FS20" s="55">
        <f t="shared" si="5"/>
        <v>-7.985349260277332E-5</v>
      </c>
      <c r="FT20" s="55">
        <f t="shared" si="6"/>
        <v>-9.7579852931630167E-3</v>
      </c>
      <c r="FU20" s="55">
        <f t="shared" si="7"/>
        <v>-1.2942878898096394E-5</v>
      </c>
      <c r="FV20" s="55">
        <f t="shared" si="8"/>
        <v>-1.3453904435088805E-5</v>
      </c>
      <c r="FW20" s="55">
        <f t="shared" si="9"/>
        <v>-1.3189409750291403E-5</v>
      </c>
      <c r="FX20" s="55">
        <f t="shared" si="10"/>
        <v>0</v>
      </c>
      <c r="FY20" s="55">
        <f t="shared" si="11"/>
        <v>-6.8893623256602326E-6</v>
      </c>
      <c r="FZ20" s="55">
        <f t="shared" si="12"/>
        <v>-1.4935938987498824E-5</v>
      </c>
      <c r="GA20" s="55">
        <f t="shared" si="13"/>
        <v>-9.8606647360203452E-6</v>
      </c>
      <c r="GB20" s="55">
        <f t="shared" si="14"/>
        <v>2.7979658728638237E-6</v>
      </c>
      <c r="GC20" s="55">
        <f t="shared" si="15"/>
        <v>-9.6405883427588779E-6</v>
      </c>
      <c r="GD20" s="55">
        <f t="shared" si="16"/>
        <v>-1.5596851482408112E-5</v>
      </c>
      <c r="GE20" s="55">
        <f t="shared" si="17"/>
        <v>-1.3899017967940182E-5</v>
      </c>
      <c r="GF20" s="55">
        <f t="shared" si="18"/>
        <v>-1.5117344613861339E-5</v>
      </c>
      <c r="GG20" s="55">
        <f t="shared" si="19"/>
        <v>-1.298543958554857E-5</v>
      </c>
      <c r="GH20" s="55">
        <f t="shared" si="20"/>
        <v>-1.475608590075313E-5</v>
      </c>
      <c r="GI20" s="55">
        <f t="shared" si="21"/>
        <v>-1.364979788782643E-5</v>
      </c>
      <c r="GJ20" s="55">
        <f t="shared" si="22"/>
        <v>0</v>
      </c>
      <c r="GK20" s="55">
        <f t="shared" si="23"/>
        <v>0</v>
      </c>
      <c r="GL20" s="55">
        <f t="shared" si="24"/>
        <v>0</v>
      </c>
      <c r="GM20" s="55">
        <f t="shared" si="25"/>
        <v>-6.7790366984520943E-6</v>
      </c>
      <c r="GN20" s="55">
        <f t="shared" si="26"/>
        <v>-1.6658313753339555E-5</v>
      </c>
      <c r="GO20" s="55">
        <f t="shared" si="27"/>
        <v>-1.2877874502820602E-5</v>
      </c>
      <c r="GP20" s="55">
        <f t="shared" si="28"/>
        <v>-1.2710192614782755E-5</v>
      </c>
      <c r="GQ20" s="55">
        <f t="shared" si="29"/>
        <v>-1.2757551786701066E-5</v>
      </c>
      <c r="GR20" s="55">
        <f t="shared" si="30"/>
        <v>-1.4445972383868747E-5</v>
      </c>
      <c r="GS20" s="55">
        <f t="shared" si="31"/>
        <v>-1.1624417650388433E-5</v>
      </c>
      <c r="GT20" s="55">
        <f t="shared" si="32"/>
        <v>-1.4078674682966182E-5</v>
      </c>
      <c r="GU20" s="55">
        <f t="shared" si="33"/>
        <v>-1.9753102314008252E-6</v>
      </c>
      <c r="GV20" s="55">
        <f t="shared" si="34"/>
        <v>-1.4625067442970535E-5</v>
      </c>
      <c r="GW20" s="55">
        <f t="shared" si="35"/>
        <v>-8.137479711172119E-4</v>
      </c>
      <c r="GX20" s="55">
        <f t="shared" si="36"/>
        <v>0</v>
      </c>
      <c r="GY20" s="55">
        <f t="shared" si="37"/>
        <v>-8.7291123476849176E-6</v>
      </c>
      <c r="GZ20" s="55">
        <f t="shared" si="38"/>
        <v>0</v>
      </c>
      <c r="HA20" s="55">
        <f t="shared" si="39"/>
        <v>-1.4468422135571471E-5</v>
      </c>
      <c r="HB20" s="55">
        <f t="shared" si="40"/>
        <v>-1.3519132142583364E-6</v>
      </c>
      <c r="HC20" s="55">
        <f t="shared" si="41"/>
        <v>0</v>
      </c>
      <c r="HD20" s="55">
        <f t="shared" si="42"/>
        <v>0</v>
      </c>
      <c r="HE20" s="55">
        <f t="shared" si="43"/>
        <v>0</v>
      </c>
      <c r="HF20" s="55">
        <f t="shared" si="44"/>
        <v>0</v>
      </c>
      <c r="HG20" s="55">
        <f t="shared" si="45"/>
        <v>0</v>
      </c>
      <c r="HH20" s="55">
        <f t="shared" si="46"/>
        <v>0</v>
      </c>
      <c r="HI20" s="55">
        <f t="shared" si="47"/>
        <v>0</v>
      </c>
      <c r="HJ20" s="55">
        <f t="shared" si="48"/>
        <v>0</v>
      </c>
      <c r="HK20" s="55">
        <f t="shared" si="49"/>
        <v>-1.1790956647623937E-5</v>
      </c>
      <c r="HL20" s="55">
        <f t="shared" si="50"/>
        <v>-2.4471770250107692E-6</v>
      </c>
      <c r="HM20" s="55">
        <f t="shared" si="51"/>
        <v>1.1481464302652592E-7</v>
      </c>
      <c r="HN20" s="55">
        <f t="shared" si="52"/>
        <v>-1.5954272823713785E-5</v>
      </c>
      <c r="HO20" s="55">
        <f t="shared" si="53"/>
        <v>-1.4843056645399155E-5</v>
      </c>
      <c r="HP20" s="55">
        <f t="shared" si="54"/>
        <v>0</v>
      </c>
      <c r="HQ20" s="55">
        <f t="shared" si="55"/>
        <v>0</v>
      </c>
      <c r="HR20" s="55">
        <f t="shared" si="56"/>
        <v>0</v>
      </c>
    </row>
    <row r="21" spans="1:226" x14ac:dyDescent="0.3">
      <c r="A21" s="29" t="s">
        <v>20</v>
      </c>
      <c r="B21" s="27">
        <v>3016.9523300000001</v>
      </c>
      <c r="C21" s="27">
        <v>116.013133</v>
      </c>
      <c r="D21" s="27">
        <v>14359.014230000001</v>
      </c>
      <c r="E21" s="27">
        <v>2144.2063549999998</v>
      </c>
      <c r="F21" s="27">
        <v>1718.6894050000001</v>
      </c>
      <c r="G21" s="27">
        <v>23947.787660000002</v>
      </c>
      <c r="H21" s="27">
        <v>238.40384499999999</v>
      </c>
      <c r="I21" s="29">
        <v>2.2986674993</v>
      </c>
      <c r="J21" s="29">
        <v>1.0398466248</v>
      </c>
      <c r="L21" s="29">
        <v>0.14761484529999999</v>
      </c>
      <c r="M21" s="8">
        <v>6.4171319883000004</v>
      </c>
      <c r="N21" s="29">
        <v>0.1056039131</v>
      </c>
      <c r="O21" s="29">
        <v>1.32527175E-2</v>
      </c>
      <c r="P21" s="29">
        <v>3.0253051600000001E-2</v>
      </c>
      <c r="R21" s="29">
        <v>0.30004130000000001</v>
      </c>
      <c r="S21" s="8"/>
      <c r="T21" s="29">
        <v>0.20575925040000001</v>
      </c>
      <c r="U21" s="29">
        <v>0.15622299000000001</v>
      </c>
      <c r="W21" s="8"/>
      <c r="Y21" s="29">
        <v>4.6866929999999996E-3</v>
      </c>
      <c r="Z21" s="29">
        <v>7.6890144200000003</v>
      </c>
      <c r="AA21" s="29">
        <v>612.04959499999995</v>
      </c>
      <c r="AB21" s="29">
        <v>7.5299230800000005E-2</v>
      </c>
      <c r="AC21" s="29">
        <v>1.2115064304000001</v>
      </c>
      <c r="AD21" s="8">
        <v>1.054204285</v>
      </c>
      <c r="AE21" s="29">
        <v>1.31771105</v>
      </c>
      <c r="AG21" s="29">
        <v>8.2033808599999994E-2</v>
      </c>
      <c r="AH21" s="29">
        <v>1.9407572580000001</v>
      </c>
      <c r="AI21" s="29">
        <v>0.16792480000000001</v>
      </c>
      <c r="AL21" s="29">
        <v>1.8058476050000001</v>
      </c>
      <c r="AM21" s="8"/>
      <c r="AO21" s="29">
        <v>0.56567844450000004</v>
      </c>
      <c r="AP21" s="29">
        <v>6.2343142000000004E-3</v>
      </c>
      <c r="AT21" s="29">
        <v>3.490535E-4</v>
      </c>
      <c r="AU21" s="8">
        <v>2.7354270000000001E-4</v>
      </c>
      <c r="AV21" s="29">
        <v>1.9145149999999999E-4</v>
      </c>
      <c r="AW21" s="8">
        <v>1.4277849999999999E-6</v>
      </c>
      <c r="AX21" s="29">
        <v>0.42817781659999998</v>
      </c>
      <c r="AY21" s="29">
        <v>0.57763869869999995</v>
      </c>
      <c r="AZ21" s="29">
        <v>8.5336912649999999</v>
      </c>
      <c r="BA21" s="29">
        <v>1.8842435</v>
      </c>
      <c r="BB21" s="29">
        <v>9.7714330000000002E-2</v>
      </c>
      <c r="BG21" s="29" t="s">
        <v>20</v>
      </c>
      <c r="BH21" s="29">
        <v>1.5007629682100001</v>
      </c>
      <c r="BI21" s="29">
        <v>0</v>
      </c>
      <c r="BJ21" s="29">
        <v>1.0398461029799999</v>
      </c>
      <c r="BK21" s="29">
        <v>0</v>
      </c>
      <c r="BL21" s="29">
        <v>2.2986674656199999</v>
      </c>
      <c r="BM21" s="29">
        <v>2.2986674656199999</v>
      </c>
      <c r="BN21" s="29">
        <v>0</v>
      </c>
      <c r="BO21" s="29">
        <v>6.0522106390699999E-2</v>
      </c>
      <c r="BP21" s="29">
        <v>8.7092720594E-2</v>
      </c>
      <c r="BQ21" s="29">
        <v>6.4171353715999997</v>
      </c>
      <c r="BR21" s="29">
        <v>3.3793258501399998E-2</v>
      </c>
      <c r="BS21" s="29">
        <v>7.1810755865700002E-2</v>
      </c>
      <c r="BT21" s="29">
        <v>4.6866802706699998E-3</v>
      </c>
      <c r="BU21" s="29">
        <v>1.3252711519E-2</v>
      </c>
      <c r="BV21" s="29">
        <v>7.2607337620200002E-3</v>
      </c>
      <c r="BW21" s="29">
        <v>2.2992297796999999E-2</v>
      </c>
      <c r="BX21" s="29">
        <v>0</v>
      </c>
      <c r="BY21" s="29">
        <v>0</v>
      </c>
      <c r="BZ21" s="29">
        <v>67.5350040318</v>
      </c>
      <c r="CA21" s="29">
        <v>0.30004123673200001</v>
      </c>
      <c r="CB21" s="29">
        <v>5.9670192570099999E-2</v>
      </c>
      <c r="CC21" s="29">
        <v>0.14608903895</v>
      </c>
      <c r="CD21" s="29">
        <v>0</v>
      </c>
      <c r="CE21" s="29">
        <v>0.15622298446499999</v>
      </c>
      <c r="CF21" s="29">
        <v>1.3177109656299999</v>
      </c>
      <c r="CG21" s="29">
        <v>0</v>
      </c>
      <c r="CH21" s="29">
        <v>0</v>
      </c>
      <c r="CI21" s="29">
        <v>0.16792450285999999</v>
      </c>
      <c r="CJ21" s="29">
        <v>0</v>
      </c>
      <c r="CK21" s="29">
        <v>3016.9503633200002</v>
      </c>
      <c r="CL21" s="29">
        <v>0</v>
      </c>
      <c r="CM21" s="29">
        <v>0</v>
      </c>
      <c r="CN21" s="29">
        <v>2.8581291173099999</v>
      </c>
      <c r="CO21" s="29">
        <v>5.1445177895700001</v>
      </c>
      <c r="CP21" s="29">
        <v>1.19433728205E-2</v>
      </c>
      <c r="CQ21" s="29">
        <v>0.57763841149499995</v>
      </c>
      <c r="CR21" s="29">
        <v>0</v>
      </c>
      <c r="CS21" s="29">
        <v>0</v>
      </c>
      <c r="CT21" s="29">
        <v>7.6890049074800002</v>
      </c>
      <c r="CU21" s="29">
        <v>7.6890049074800002</v>
      </c>
      <c r="CV21" s="29">
        <v>612.04916769700003</v>
      </c>
      <c r="CW21" s="29">
        <v>8.5336923190499991</v>
      </c>
      <c r="CX21" s="29">
        <v>2.1226594284900001E-2</v>
      </c>
      <c r="CY21" s="29">
        <v>4.7635433378100001E-2</v>
      </c>
      <c r="CZ21" s="29">
        <v>0</v>
      </c>
      <c r="DA21" s="29">
        <v>3.1496639630700001</v>
      </c>
      <c r="DB21" s="29">
        <v>0</v>
      </c>
      <c r="DC21" s="29">
        <v>0</v>
      </c>
      <c r="DD21" s="29">
        <v>0.31499162540800002</v>
      </c>
      <c r="DE21" s="29">
        <v>0.89651512899100005</v>
      </c>
      <c r="DF21" s="29">
        <v>0.34788780949699999</v>
      </c>
      <c r="DG21" s="29">
        <v>0.70631683302299997</v>
      </c>
      <c r="DH21" s="29">
        <v>0</v>
      </c>
      <c r="DI21" s="29">
        <v>1.8842432012899999</v>
      </c>
      <c r="DJ21" s="29">
        <v>8.2033672989099998E-2</v>
      </c>
      <c r="DK21" s="29">
        <v>116.01308591599999</v>
      </c>
      <c r="DL21" s="29">
        <v>0</v>
      </c>
      <c r="DM21" s="29">
        <v>0.79571015190299998</v>
      </c>
      <c r="DN21" s="29">
        <v>1.1450468571900001</v>
      </c>
      <c r="DO21" s="29">
        <v>12928.6677095</v>
      </c>
      <c r="DP21" s="29">
        <v>1436.51881979</v>
      </c>
      <c r="DQ21" s="29">
        <v>14365.186529299999</v>
      </c>
      <c r="DR21" s="29">
        <v>0</v>
      </c>
      <c r="DS21" s="29">
        <v>5.8365120230200001</v>
      </c>
      <c r="DT21" s="29">
        <v>6.2343037750099998E-3</v>
      </c>
      <c r="DU21" s="29">
        <v>0</v>
      </c>
      <c r="DV21" s="29">
        <v>0</v>
      </c>
      <c r="DW21" s="29">
        <v>0</v>
      </c>
      <c r="DX21" s="29">
        <v>3.4905359101699998E-4</v>
      </c>
      <c r="DY21" s="29">
        <v>2.73541560366E-4</v>
      </c>
      <c r="DZ21" s="29">
        <v>1.9145019021699999E-4</v>
      </c>
      <c r="EA21" s="8">
        <v>1.42779203128E-6</v>
      </c>
      <c r="EB21" s="29">
        <v>0.42817880102799999</v>
      </c>
      <c r="EC21" s="29">
        <v>93.463958450000007</v>
      </c>
      <c r="ED21" s="29">
        <v>75.240813454199994</v>
      </c>
      <c r="EE21" s="29">
        <v>54.777078752800001</v>
      </c>
      <c r="EF21" s="29">
        <v>11.065992465100001</v>
      </c>
      <c r="EG21" s="29">
        <v>96.914562977200006</v>
      </c>
      <c r="EH21" s="29">
        <v>46.749575744300003</v>
      </c>
      <c r="EI21" s="29">
        <v>0</v>
      </c>
      <c r="EJ21" s="29">
        <v>6.4367041088999998E-3</v>
      </c>
      <c r="EK21" s="29">
        <v>8.7281152870399996</v>
      </c>
      <c r="EL21" s="29">
        <v>2144.22473489</v>
      </c>
      <c r="EM21" s="29">
        <v>1718.70830103</v>
      </c>
      <c r="EN21" s="29">
        <v>425.51643385599999</v>
      </c>
      <c r="EO21" s="29">
        <v>0</v>
      </c>
      <c r="EP21" s="29">
        <v>0.48133876693799998</v>
      </c>
      <c r="EQ21" s="29">
        <v>955.74287852299994</v>
      </c>
      <c r="ER21" s="29">
        <v>0.58625823994000004</v>
      </c>
      <c r="ES21" s="29">
        <v>30.006733992800001</v>
      </c>
      <c r="ET21" s="29">
        <v>11.3147160986</v>
      </c>
      <c r="EU21" s="29">
        <v>3.3715247552299998</v>
      </c>
      <c r="EV21" s="29">
        <v>74.962454915500004</v>
      </c>
      <c r="EW21" s="29">
        <v>0</v>
      </c>
      <c r="EX21" s="29">
        <v>5.94671008086</v>
      </c>
      <c r="EY21" s="29">
        <v>143.932573824</v>
      </c>
      <c r="EZ21" s="29">
        <v>179.77033157599999</v>
      </c>
      <c r="FA21" s="29">
        <v>6.8402066640900001</v>
      </c>
      <c r="FB21" s="29">
        <v>0</v>
      </c>
      <c r="FC21" s="29">
        <v>23788.145565800001</v>
      </c>
      <c r="FD21" s="29">
        <v>51.435133844900001</v>
      </c>
      <c r="FE21" s="29">
        <v>9.7714278343700001E-2</v>
      </c>
      <c r="FF21" s="29">
        <v>520.35318416799998</v>
      </c>
      <c r="FG21" s="29">
        <v>0</v>
      </c>
      <c r="FH21" s="29">
        <v>32.530400821299999</v>
      </c>
      <c r="FI21" s="29">
        <v>1.8058470827199999</v>
      </c>
      <c r="FJ21" s="29">
        <v>3.7881288862100002E-2</v>
      </c>
      <c r="FK21" s="29">
        <v>238.40383649099999</v>
      </c>
      <c r="FL21" s="29">
        <v>0.56567749981600002</v>
      </c>
      <c r="FM21" s="29">
        <v>97.703834665700001</v>
      </c>
      <c r="FO21" s="55">
        <f t="shared" si="1"/>
        <v>-6.5187639205948593E-7</v>
      </c>
      <c r="FP21" s="55">
        <f t="shared" si="2"/>
        <v>-4.0585060315519138E-7</v>
      </c>
      <c r="FQ21" s="55">
        <f t="shared" si="3"/>
        <v>4.2985536479954342E-4</v>
      </c>
      <c r="FR21" s="55">
        <f t="shared" si="4"/>
        <v>8.5718848642405923E-6</v>
      </c>
      <c r="FS21" s="55">
        <f t="shared" si="5"/>
        <v>1.099444143018428E-5</v>
      </c>
      <c r="FT21" s="55">
        <f t="shared" si="6"/>
        <v>-6.6662564603681817E-3</v>
      </c>
      <c r="FU21" s="55">
        <f t="shared" si="7"/>
        <v>-3.5691538435748785E-8</v>
      </c>
      <c r="FV21" s="55">
        <f t="shared" si="8"/>
        <v>-1.46519669036156E-8</v>
      </c>
      <c r="FW21" s="55">
        <f t="shared" si="9"/>
        <v>-5.0182400716960718E-7</v>
      </c>
      <c r="FX21" s="55">
        <f t="shared" si="10"/>
        <v>0</v>
      </c>
      <c r="FY21" s="55">
        <f t="shared" si="11"/>
        <v>-1.2407491916973249E-7</v>
      </c>
      <c r="FZ21" s="55">
        <f t="shared" si="12"/>
        <v>5.2722929892040547E-7</v>
      </c>
      <c r="GA21" s="55">
        <f t="shared" si="13"/>
        <v>9.5893321586819769E-7</v>
      </c>
      <c r="GB21" s="55">
        <f t="shared" si="14"/>
        <v>-4.5130366664956927E-7</v>
      </c>
      <c r="GC21" s="55">
        <f t="shared" si="15"/>
        <v>-6.6244490855012202E-7</v>
      </c>
      <c r="GD21" s="55">
        <f t="shared" si="16"/>
        <v>0</v>
      </c>
      <c r="GE21" s="55">
        <f t="shared" si="17"/>
        <v>-2.1086430436632337E-7</v>
      </c>
      <c r="GF21" s="55">
        <f t="shared" si="18"/>
        <v>0</v>
      </c>
      <c r="GG21" s="55">
        <f t="shared" si="19"/>
        <v>-9.1757235544861922E-8</v>
      </c>
      <c r="GH21" s="55">
        <f t="shared" si="20"/>
        <v>-3.5430124681896972E-8</v>
      </c>
      <c r="GI21" s="55">
        <f t="shared" si="21"/>
        <v>0</v>
      </c>
      <c r="GJ21" s="55">
        <f t="shared" si="22"/>
        <v>0</v>
      </c>
      <c r="GK21" s="55">
        <f t="shared" si="23"/>
        <v>0</v>
      </c>
      <c r="GL21" s="55">
        <f t="shared" si="24"/>
        <v>-2.7160579965008102E-6</v>
      </c>
      <c r="GM21" s="55">
        <f t="shared" si="25"/>
        <v>-1.2371572584647792E-6</v>
      </c>
      <c r="GN21" s="55">
        <f t="shared" si="26"/>
        <v>-6.9815093975185996E-7</v>
      </c>
      <c r="GO21" s="55">
        <f t="shared" si="27"/>
        <v>-6.62726690158407E-6</v>
      </c>
      <c r="GP21" s="55">
        <f t="shared" si="28"/>
        <v>2.6743481664117382E-7</v>
      </c>
      <c r="GQ21" s="55">
        <f t="shared" si="29"/>
        <v>3.3913730491942083E-7</v>
      </c>
      <c r="GR21" s="55">
        <f t="shared" si="30"/>
        <v>-6.4027694157548695E-8</v>
      </c>
      <c r="GS21" s="55">
        <f t="shared" si="31"/>
        <v>0</v>
      </c>
      <c r="GT21" s="55">
        <f t="shared" si="32"/>
        <v>-1.653109886154747E-6</v>
      </c>
      <c r="GU21" s="55">
        <f t="shared" si="33"/>
        <v>-1.2825251528705107E-7</v>
      </c>
      <c r="GV21" s="55">
        <f t="shared" si="34"/>
        <v>-1.7694825304052135E-6</v>
      </c>
      <c r="GW21" s="55">
        <f t="shared" si="35"/>
        <v>0</v>
      </c>
      <c r="GX21" s="55">
        <f t="shared" si="36"/>
        <v>0</v>
      </c>
      <c r="GY21" s="55">
        <f t="shared" si="37"/>
        <v>-2.8921598848701721E-7</v>
      </c>
      <c r="GZ21" s="55">
        <f t="shared" si="38"/>
        <v>0</v>
      </c>
      <c r="HA21" s="55">
        <f t="shared" si="39"/>
        <v>0</v>
      </c>
      <c r="HB21" s="55">
        <f t="shared" si="40"/>
        <v>-1.670001763742313E-6</v>
      </c>
      <c r="HC21" s="55">
        <f t="shared" si="41"/>
        <v>-1.6721951550977848E-6</v>
      </c>
      <c r="HD21" s="55">
        <f t="shared" si="42"/>
        <v>0</v>
      </c>
      <c r="HE21" s="55">
        <f t="shared" si="43"/>
        <v>0</v>
      </c>
      <c r="HF21" s="55">
        <f t="shared" si="44"/>
        <v>0</v>
      </c>
      <c r="HG21" s="55">
        <f t="shared" si="45"/>
        <v>2.6075372394391298E-7</v>
      </c>
      <c r="HH21" s="55">
        <f t="shared" si="46"/>
        <v>-4.1662014742721196E-6</v>
      </c>
      <c r="HI21" s="55">
        <f t="shared" si="47"/>
        <v>-6.8413305719454904E-6</v>
      </c>
      <c r="HJ21" s="55">
        <f t="shared" si="48"/>
        <v>4.9246069962000758E-6</v>
      </c>
      <c r="HK21" s="55">
        <f t="shared" si="49"/>
        <v>2.2991102337410932E-6</v>
      </c>
      <c r="HL21" s="55">
        <f t="shared" si="50"/>
        <v>-4.9720526109320995E-7</v>
      </c>
      <c r="HM21" s="55">
        <f t="shared" si="51"/>
        <v>1.2351630338513595E-7</v>
      </c>
      <c r="HN21" s="55">
        <f t="shared" si="52"/>
        <v>-1.5853046597662409E-7</v>
      </c>
      <c r="HO21" s="55">
        <f t="shared" si="53"/>
        <v>-5.2864610545216976E-7</v>
      </c>
      <c r="HP21" s="55">
        <f t="shared" si="54"/>
        <v>0</v>
      </c>
      <c r="HQ21" s="55">
        <f t="shared" si="55"/>
        <v>0</v>
      </c>
      <c r="HR21" s="55">
        <f t="shared" si="56"/>
        <v>0</v>
      </c>
    </row>
    <row r="22" spans="1:226" x14ac:dyDescent="0.3">
      <c r="A22" s="29" t="s">
        <v>21</v>
      </c>
      <c r="B22" s="27">
        <v>2461.83518</v>
      </c>
      <c r="C22" s="27">
        <v>179.59103150000001</v>
      </c>
      <c r="D22" s="27">
        <v>7629.5936000000002</v>
      </c>
      <c r="E22" s="27">
        <v>411.44866776999999</v>
      </c>
      <c r="F22" s="27">
        <v>367.61218776999999</v>
      </c>
      <c r="G22" s="27">
        <v>3957.1010999999999</v>
      </c>
      <c r="H22" s="27">
        <v>416.41083900000001</v>
      </c>
      <c r="I22" s="29">
        <v>2.3720044241</v>
      </c>
      <c r="J22" s="29">
        <v>0.47804960819999998</v>
      </c>
      <c r="L22" s="29">
        <v>9.6716595700000005E-2</v>
      </c>
      <c r="M22" s="8">
        <v>1.5333576327</v>
      </c>
      <c r="N22" s="29">
        <v>3.8763931000000001E-3</v>
      </c>
      <c r="O22" s="29">
        <v>2.2115114500000001E-2</v>
      </c>
      <c r="P22" s="29">
        <v>1.7418544899999999E-2</v>
      </c>
      <c r="R22" s="29">
        <v>3.2649734E-2</v>
      </c>
      <c r="S22" s="8"/>
      <c r="T22" s="29">
        <v>7.8850442399999998E-2</v>
      </c>
      <c r="U22" s="29">
        <v>2.2105293000000002E-2</v>
      </c>
      <c r="Y22" s="29">
        <v>6.6315880000000001E-4</v>
      </c>
      <c r="Z22" s="29">
        <v>36.123489878999997</v>
      </c>
      <c r="AA22" s="29">
        <v>4.6089764999999998</v>
      </c>
      <c r="AB22" s="29">
        <v>1.91968928E-2</v>
      </c>
      <c r="AC22" s="8">
        <v>0.20308808680000001</v>
      </c>
      <c r="AD22" s="29">
        <v>0.84582052949999997</v>
      </c>
      <c r="AE22" s="29">
        <v>0.16007256</v>
      </c>
      <c r="AG22" s="29">
        <v>0.18357196849999999</v>
      </c>
      <c r="AH22" s="29">
        <v>1.1611909439000001</v>
      </c>
      <c r="AI22" s="29">
        <v>2.3756836E-2</v>
      </c>
      <c r="AL22" s="29">
        <v>6.6966605377999997</v>
      </c>
      <c r="AM22" s="8"/>
      <c r="AO22" s="29">
        <v>3.2142783415</v>
      </c>
      <c r="AP22" s="29">
        <v>2.0224369000000002E-3</v>
      </c>
      <c r="AT22" s="8">
        <v>1.360585E-4</v>
      </c>
      <c r="AU22" s="29">
        <v>1.8409829999999999E-4</v>
      </c>
      <c r="AV22" s="29">
        <v>8.92246E-5</v>
      </c>
      <c r="AW22" s="29">
        <v>2.3195999999999999E-5</v>
      </c>
      <c r="AX22" s="29">
        <v>2.427926E-3</v>
      </c>
      <c r="AY22" s="29">
        <v>1.638396951</v>
      </c>
      <c r="AZ22" s="29">
        <v>3.952099236</v>
      </c>
      <c r="BA22" s="8">
        <v>0.29219621000000001</v>
      </c>
      <c r="BB22" s="29">
        <v>1.3847547E-2</v>
      </c>
      <c r="BG22" s="29" t="s">
        <v>128</v>
      </c>
      <c r="BH22" s="29">
        <v>7.2337988634499997</v>
      </c>
      <c r="BI22" s="29">
        <v>0</v>
      </c>
      <c r="BJ22" s="29">
        <v>0.47804916952999998</v>
      </c>
      <c r="BK22" s="29">
        <v>0</v>
      </c>
      <c r="BL22" s="29">
        <v>2.3840334038400002</v>
      </c>
      <c r="BM22" s="29">
        <v>2.3720026500200002</v>
      </c>
      <c r="BN22" s="29">
        <v>0.36293383483899999</v>
      </c>
      <c r="BO22" s="29">
        <v>3.9653777188999997E-2</v>
      </c>
      <c r="BP22" s="29">
        <v>5.7062757966200001E-2</v>
      </c>
      <c r="BQ22" s="29">
        <v>1.5333578218299999</v>
      </c>
      <c r="BR22" s="29">
        <v>1.24044420246E-3</v>
      </c>
      <c r="BS22" s="29">
        <v>2.6359436416700001E-3</v>
      </c>
      <c r="BT22" s="29">
        <v>6.6315269329000003E-4</v>
      </c>
      <c r="BU22" s="29">
        <v>2.2115150896999999E-2</v>
      </c>
      <c r="BV22" s="29">
        <v>4.1805303880199998E-3</v>
      </c>
      <c r="BW22" s="29">
        <v>1.32383595732E-2</v>
      </c>
      <c r="BX22" s="29">
        <v>0</v>
      </c>
      <c r="BY22" s="29">
        <v>0</v>
      </c>
      <c r="BZ22" s="29">
        <v>494.22178187499998</v>
      </c>
      <c r="CA22" s="29">
        <v>3.2649746676999998E-2</v>
      </c>
      <c r="CB22" s="29">
        <v>2.28666531437E-2</v>
      </c>
      <c r="CC22" s="29">
        <v>5.5983759041099999E-2</v>
      </c>
      <c r="CD22" s="29">
        <v>0</v>
      </c>
      <c r="CE22" s="29">
        <v>2.2105401057199998E-2</v>
      </c>
      <c r="CF22" s="29">
        <v>0.16007219156700001</v>
      </c>
      <c r="CG22" s="29">
        <v>0</v>
      </c>
      <c r="CH22" s="29">
        <v>0</v>
      </c>
      <c r="CI22" s="29">
        <v>2.3756862453299998E-2</v>
      </c>
      <c r="CJ22" s="29">
        <v>0</v>
      </c>
      <c r="CK22" s="29">
        <v>2461.8532925</v>
      </c>
      <c r="CL22" s="29">
        <v>0</v>
      </c>
      <c r="CM22" s="29">
        <v>0</v>
      </c>
      <c r="CN22" s="29">
        <v>71.654820241600007</v>
      </c>
      <c r="CO22" s="29">
        <v>25.229638424000001</v>
      </c>
      <c r="CP22" s="29">
        <v>24.597709208000001</v>
      </c>
      <c r="CQ22" s="29">
        <v>1.6383964070000001</v>
      </c>
      <c r="CR22" s="29">
        <v>1.74797181371</v>
      </c>
      <c r="CS22" s="29">
        <v>0</v>
      </c>
      <c r="CT22" s="29">
        <v>36.123457466399998</v>
      </c>
      <c r="CU22" s="29">
        <v>36.123457466399998</v>
      </c>
      <c r="CV22" s="29">
        <v>4.6089706706399998</v>
      </c>
      <c r="CW22" s="29">
        <v>3.9522312044499999</v>
      </c>
      <c r="CX22" s="29">
        <v>2.2025710238900002E-3</v>
      </c>
      <c r="CY22" s="29">
        <v>1.6323848662700001E-2</v>
      </c>
      <c r="CZ22" s="29">
        <v>0</v>
      </c>
      <c r="DA22" s="29">
        <v>16.604728713699998</v>
      </c>
      <c r="DB22" s="29">
        <v>8.3007395243300003E-2</v>
      </c>
      <c r="DC22" s="29">
        <v>0.19941133632800001</v>
      </c>
      <c r="DD22" s="29">
        <v>5.2803130244300001E-2</v>
      </c>
      <c r="DE22" s="29">
        <v>0.15028591063800001</v>
      </c>
      <c r="DF22" s="29">
        <v>0.27912066267300001</v>
      </c>
      <c r="DG22" s="29">
        <v>0.56669969327500003</v>
      </c>
      <c r="DH22" s="29">
        <v>0</v>
      </c>
      <c r="DI22" s="29">
        <v>0.29219597537800002</v>
      </c>
      <c r="DJ22" s="29">
        <v>0.18357229560300001</v>
      </c>
      <c r="DK22" s="29">
        <v>179.591631836</v>
      </c>
      <c r="DL22" s="29">
        <v>0</v>
      </c>
      <c r="DM22" s="29">
        <v>0.47608817250899998</v>
      </c>
      <c r="DN22" s="29">
        <v>0.68510160899500006</v>
      </c>
      <c r="DO22" s="29">
        <v>6976.6260560399996</v>
      </c>
      <c r="DP22" s="29">
        <v>775.18082251999999</v>
      </c>
      <c r="DQ22" s="29">
        <v>7751.8068785599999</v>
      </c>
      <c r="DR22" s="29">
        <v>7.88609555022E-2</v>
      </c>
      <c r="DS22" s="29">
        <v>41.865263590399998</v>
      </c>
      <c r="DT22" s="29">
        <v>2.0224686027000001E-3</v>
      </c>
      <c r="DU22" s="29">
        <v>0</v>
      </c>
      <c r="DV22" s="29">
        <v>0</v>
      </c>
      <c r="DW22" s="29">
        <v>0</v>
      </c>
      <c r="DX22" s="29">
        <v>1.36059228169E-4</v>
      </c>
      <c r="DY22" s="29">
        <v>1.8410006151699999E-4</v>
      </c>
      <c r="DZ22" s="8">
        <v>8.9224535651900004E-5</v>
      </c>
      <c r="EA22" s="8">
        <v>2.31954305814E-5</v>
      </c>
      <c r="EB22" s="29">
        <v>2.42792651621E-3</v>
      </c>
      <c r="EC22" s="29">
        <v>2.03187840442</v>
      </c>
      <c r="ED22" s="29">
        <v>60.049263555099998</v>
      </c>
      <c r="EE22" s="29">
        <v>1.4921937887600001</v>
      </c>
      <c r="EF22" s="29">
        <v>3.24667815397</v>
      </c>
      <c r="EG22" s="29">
        <v>142.07058066100001</v>
      </c>
      <c r="EH22" s="29">
        <v>1.3368451481500001</v>
      </c>
      <c r="EI22" s="29">
        <v>0</v>
      </c>
      <c r="EJ22" s="29">
        <v>6.7041882703099999E-4</v>
      </c>
      <c r="EK22" s="29">
        <v>1.1280337941</v>
      </c>
      <c r="EL22" s="29">
        <v>411.44651530499999</v>
      </c>
      <c r="EM22" s="29">
        <v>367.609848451</v>
      </c>
      <c r="EN22" s="29">
        <v>43.836666854599997</v>
      </c>
      <c r="EO22" s="29">
        <v>8.2039163930200006E-3</v>
      </c>
      <c r="EP22" s="29">
        <v>2.16718043852E-2</v>
      </c>
      <c r="EQ22" s="29">
        <v>71.442680263100002</v>
      </c>
      <c r="ER22" s="29">
        <v>0.19227309646400001</v>
      </c>
      <c r="ES22" s="29">
        <v>27.649273514299999</v>
      </c>
      <c r="ET22" s="29">
        <v>1.95737624902</v>
      </c>
      <c r="EU22" s="29">
        <v>5.20026592407</v>
      </c>
      <c r="EV22" s="29">
        <v>73.609351040899995</v>
      </c>
      <c r="EW22" s="29">
        <v>0</v>
      </c>
      <c r="EX22" s="29">
        <v>5.5927533559200002</v>
      </c>
      <c r="EY22" s="29">
        <v>4.7396963148699998</v>
      </c>
      <c r="EZ22" s="29">
        <v>31.3043089968</v>
      </c>
      <c r="FA22" s="29">
        <v>0.17853738020500001</v>
      </c>
      <c r="FB22" s="29">
        <v>0</v>
      </c>
      <c r="FC22" s="29">
        <v>3798.3270734100001</v>
      </c>
      <c r="FD22" s="29">
        <v>20.067388163099999</v>
      </c>
      <c r="FE22" s="29">
        <v>1.38475554621E-2</v>
      </c>
      <c r="FF22" s="29">
        <v>56.866698811299997</v>
      </c>
      <c r="FG22" s="29">
        <v>0.13706568937300001</v>
      </c>
      <c r="FH22" s="29">
        <v>7.20447112051</v>
      </c>
      <c r="FI22" s="29">
        <v>6.6966597688</v>
      </c>
      <c r="FJ22" s="29">
        <v>2.5825404165000001</v>
      </c>
      <c r="FK22" s="29">
        <v>416.412432728</v>
      </c>
      <c r="FL22" s="29">
        <v>3.2142761636300001</v>
      </c>
      <c r="FM22" s="29">
        <v>17.573979402500001</v>
      </c>
      <c r="FO22" s="55">
        <f t="shared" si="1"/>
        <v>7.3573162602687313E-6</v>
      </c>
      <c r="FP22" s="55">
        <f t="shared" si="2"/>
        <v>3.3427949880162876E-6</v>
      </c>
      <c r="FQ22" s="55">
        <f t="shared" si="3"/>
        <v>1.6018320891954155E-2</v>
      </c>
      <c r="FR22" s="55">
        <f t="shared" si="4"/>
        <v>-5.2314302332311649E-6</v>
      </c>
      <c r="FS22" s="55">
        <f t="shared" si="5"/>
        <v>-6.3635512581267682E-6</v>
      </c>
      <c r="FT22" s="55">
        <f t="shared" si="6"/>
        <v>-4.0123823621792155E-2</v>
      </c>
      <c r="FU22" s="55">
        <f t="shared" si="7"/>
        <v>3.8272971083466786E-6</v>
      </c>
      <c r="FV22" s="55">
        <f t="shared" si="8"/>
        <v>-7.4792440594525487E-7</v>
      </c>
      <c r="FW22" s="55">
        <f t="shared" si="9"/>
        <v>-9.1762443157970492E-7</v>
      </c>
      <c r="FX22" s="55">
        <f t="shared" si="10"/>
        <v>0</v>
      </c>
      <c r="FY22" s="55">
        <f t="shared" si="11"/>
        <v>-6.2600218265161979E-7</v>
      </c>
      <c r="FZ22" s="55">
        <f t="shared" si="12"/>
        <v>1.2334369741942812E-7</v>
      </c>
      <c r="GA22" s="55">
        <f t="shared" si="13"/>
        <v>-1.3558661014207081E-6</v>
      </c>
      <c r="GB22" s="55">
        <f t="shared" si="14"/>
        <v>1.645797492807273E-6</v>
      </c>
      <c r="GC22" s="55">
        <f t="shared" si="15"/>
        <v>1.9809991131929116E-5</v>
      </c>
      <c r="GD22" s="55">
        <f t="shared" si="16"/>
        <v>0</v>
      </c>
      <c r="GE22" s="55">
        <f t="shared" si="17"/>
        <v>3.8827268848043744E-7</v>
      </c>
      <c r="GF22" s="55">
        <f t="shared" si="18"/>
        <v>0</v>
      </c>
      <c r="GG22" s="55">
        <f t="shared" si="19"/>
        <v>-3.8319632807537176E-7</v>
      </c>
      <c r="GH22" s="55">
        <f t="shared" si="20"/>
        <v>4.8882953054218687E-6</v>
      </c>
      <c r="GI22" s="55">
        <f t="shared" si="21"/>
        <v>0</v>
      </c>
      <c r="GJ22" s="55">
        <f t="shared" si="22"/>
        <v>0</v>
      </c>
      <c r="GK22" s="55">
        <f t="shared" si="23"/>
        <v>0</v>
      </c>
      <c r="GL22" s="55">
        <f t="shared" si="24"/>
        <v>-9.2085183819928646E-6</v>
      </c>
      <c r="GM22" s="55">
        <f t="shared" si="25"/>
        <v>-8.972721104218238E-7</v>
      </c>
      <c r="GN22" s="55">
        <f t="shared" si="26"/>
        <v>-1.2647840578146856E-6</v>
      </c>
      <c r="GO22" s="55">
        <f t="shared" si="27"/>
        <v>-2.8278732170503775E-6</v>
      </c>
      <c r="GP22" s="55">
        <f t="shared" si="28"/>
        <v>4.6978742821935191E-6</v>
      </c>
      <c r="GQ22" s="55">
        <f t="shared" si="29"/>
        <v>-2.05187736571096E-7</v>
      </c>
      <c r="GR22" s="55">
        <f t="shared" si="30"/>
        <v>-2.3016624460654522E-6</v>
      </c>
      <c r="GS22" s="55">
        <f t="shared" si="31"/>
        <v>0</v>
      </c>
      <c r="GT22" s="55">
        <f t="shared" si="32"/>
        <v>1.7818788058569559E-6</v>
      </c>
      <c r="GU22" s="55">
        <f t="shared" si="33"/>
        <v>-1.0010377761098727E-6</v>
      </c>
      <c r="GV22" s="55">
        <f t="shared" si="34"/>
        <v>1.1135026566005931E-6</v>
      </c>
      <c r="GW22" s="55">
        <f t="shared" si="35"/>
        <v>0</v>
      </c>
      <c r="GX22" s="55">
        <f t="shared" si="36"/>
        <v>0</v>
      </c>
      <c r="GY22" s="55">
        <f t="shared" si="37"/>
        <v>-1.1483335542212395E-7</v>
      </c>
      <c r="GZ22" s="55">
        <f t="shared" si="38"/>
        <v>0</v>
      </c>
      <c r="HA22" s="55">
        <f t="shared" si="39"/>
        <v>0</v>
      </c>
      <c r="HB22" s="55">
        <f t="shared" si="40"/>
        <v>-6.7756110968324254E-7</v>
      </c>
      <c r="HC22" s="55">
        <f t="shared" si="41"/>
        <v>1.5675495240377439E-5</v>
      </c>
      <c r="HD22" s="55">
        <f t="shared" si="42"/>
        <v>0</v>
      </c>
      <c r="HE22" s="55">
        <f t="shared" si="43"/>
        <v>0</v>
      </c>
      <c r="HF22" s="55">
        <f t="shared" si="44"/>
        <v>0</v>
      </c>
      <c r="HG22" s="55">
        <f t="shared" si="45"/>
        <v>5.3518817273814764E-6</v>
      </c>
      <c r="HH22" s="55">
        <f t="shared" si="46"/>
        <v>9.5683501694508669E-6</v>
      </c>
      <c r="HI22" s="55">
        <f t="shared" si="47"/>
        <v>-7.2119236169948585E-7</v>
      </c>
      <c r="HJ22" s="55">
        <f t="shared" si="48"/>
        <v>-2.4548137609909402E-5</v>
      </c>
      <c r="HK22" s="55">
        <f t="shared" si="49"/>
        <v>2.1261356404302295E-7</v>
      </c>
      <c r="HL22" s="55">
        <f t="shared" si="50"/>
        <v>-3.3203186785941899E-7</v>
      </c>
      <c r="HM22" s="55">
        <f t="shared" si="51"/>
        <v>3.3391987933334633E-5</v>
      </c>
      <c r="HN22" s="55">
        <f t="shared" si="52"/>
        <v>-8.0296044905890677E-7</v>
      </c>
      <c r="HO22" s="55">
        <f t="shared" si="53"/>
        <v>6.1109018080127265E-7</v>
      </c>
      <c r="HP22" s="55">
        <f t="shared" si="54"/>
        <v>0</v>
      </c>
      <c r="HQ22" s="55">
        <f t="shared" si="55"/>
        <v>0</v>
      </c>
      <c r="HR22" s="55">
        <f t="shared" si="56"/>
        <v>0</v>
      </c>
    </row>
    <row r="23" spans="1:226" x14ac:dyDescent="0.3">
      <c r="A23" s="29" t="s">
        <v>22</v>
      </c>
      <c r="B23" s="27">
        <v>11801.72617</v>
      </c>
      <c r="C23" s="27">
        <v>129.22662500000001</v>
      </c>
      <c r="D23" s="27">
        <v>60199.767785000004</v>
      </c>
      <c r="E23" s="27">
        <v>2772.6275005000002</v>
      </c>
      <c r="F23" s="27">
        <v>1518.7428454999999</v>
      </c>
      <c r="G23" s="27">
        <v>155240.04316999999</v>
      </c>
      <c r="H23" s="27">
        <v>1078.064695</v>
      </c>
      <c r="I23" s="29">
        <v>12.052173896999999</v>
      </c>
      <c r="J23" s="29">
        <v>33.220891565000002</v>
      </c>
      <c r="K23" s="8"/>
      <c r="L23" s="29">
        <v>0.44517510859999998</v>
      </c>
      <c r="M23" s="40">
        <v>36.891544732</v>
      </c>
      <c r="N23" s="29">
        <v>0.1649716021</v>
      </c>
      <c r="O23" s="8">
        <v>2.2136758499999999E-2</v>
      </c>
      <c r="P23" s="29">
        <v>0.36352427510000002</v>
      </c>
      <c r="Q23" s="29">
        <v>0.35993097499999999</v>
      </c>
      <c r="R23" s="29">
        <v>1.0223745295</v>
      </c>
      <c r="S23" s="8">
        <v>6.8727499999999999</v>
      </c>
      <c r="T23" s="29">
        <v>0.41104603699999998</v>
      </c>
      <c r="U23" s="29">
        <v>0.83284857000000001</v>
      </c>
      <c r="V23" s="29">
        <v>0.23993067000000001</v>
      </c>
      <c r="Y23" s="29">
        <v>1.80272395E-2</v>
      </c>
      <c r="Z23" s="29">
        <v>67.119307105999994</v>
      </c>
      <c r="AA23" s="29">
        <v>5237.3617000000004</v>
      </c>
      <c r="AB23" s="29">
        <v>1.0745982238</v>
      </c>
      <c r="AC23" s="29">
        <v>0.80371071999999999</v>
      </c>
      <c r="AD23" s="8">
        <v>1.8437470175999999</v>
      </c>
      <c r="AE23" s="8">
        <v>6.6758236950000001</v>
      </c>
      <c r="AG23" s="29">
        <v>1.1504115276</v>
      </c>
      <c r="AH23" s="29">
        <v>1.3700621275</v>
      </c>
      <c r="AI23" s="29">
        <v>0.88335092650000002</v>
      </c>
      <c r="AJ23" s="29">
        <v>0.26392967499999997</v>
      </c>
      <c r="AL23" s="29">
        <v>13.851047888</v>
      </c>
      <c r="AN23" s="29">
        <v>0.11919542499999999</v>
      </c>
      <c r="AO23" s="29">
        <v>3.9933826693999999</v>
      </c>
      <c r="AP23" s="29">
        <v>0.14145632490000001</v>
      </c>
      <c r="AQ23" s="8">
        <v>1.39213E-5</v>
      </c>
      <c r="AT23" s="29">
        <v>4.0169551400000003E-2</v>
      </c>
      <c r="AU23" s="8">
        <v>8.9602383899999999E-2</v>
      </c>
      <c r="AV23" s="8">
        <v>1.3522931300000001E-2</v>
      </c>
      <c r="AW23" s="29">
        <v>6.85165E-5</v>
      </c>
      <c r="AX23" s="8">
        <v>0.111253913</v>
      </c>
      <c r="AY23" s="29">
        <v>3.1134425170000002</v>
      </c>
      <c r="AZ23" s="29">
        <v>14.925587134000001</v>
      </c>
      <c r="BA23" s="8">
        <v>8.1453788550000006</v>
      </c>
      <c r="BB23" s="29">
        <v>15.571132747</v>
      </c>
      <c r="BC23" s="8"/>
      <c r="BG23" s="29" t="s">
        <v>22</v>
      </c>
      <c r="BH23" s="29">
        <v>0.109131101378</v>
      </c>
      <c r="BI23" s="29">
        <v>0</v>
      </c>
      <c r="BJ23" s="29">
        <v>33.219718056700003</v>
      </c>
      <c r="BK23" s="29">
        <v>0</v>
      </c>
      <c r="BL23" s="29">
        <v>12.051857229199999</v>
      </c>
      <c r="BM23" s="29">
        <v>12.051857229199999</v>
      </c>
      <c r="BN23" s="29">
        <v>8.1021866171100004E-4</v>
      </c>
      <c r="BO23" s="29">
        <v>0.182520617498</v>
      </c>
      <c r="BP23" s="29">
        <v>0.26265149730100001</v>
      </c>
      <c r="BQ23" s="29">
        <v>36.890168390500001</v>
      </c>
      <c r="BR23" s="29">
        <v>5.27899838899E-2</v>
      </c>
      <c r="BS23" s="29">
        <v>0.11217861307599999</v>
      </c>
      <c r="BT23" s="29">
        <v>1.80272126518E-2</v>
      </c>
      <c r="BU23" s="29">
        <v>2.2136219173300001E-2</v>
      </c>
      <c r="BV23" s="29">
        <v>8.72440442924E-2</v>
      </c>
      <c r="BW23" s="29">
        <v>0.27627275045299998</v>
      </c>
      <c r="BX23" s="29">
        <v>0.35991735230600003</v>
      </c>
      <c r="BY23" s="29">
        <v>0</v>
      </c>
      <c r="BZ23" s="29">
        <v>290.69907585099998</v>
      </c>
      <c r="CA23" s="29">
        <v>1.02236396496</v>
      </c>
      <c r="CB23" s="29">
        <v>0.119201297138</v>
      </c>
      <c r="CC23" s="29">
        <v>0.29183756263900001</v>
      </c>
      <c r="CD23" s="29">
        <v>6.8724560420599996</v>
      </c>
      <c r="CE23" s="29">
        <v>0.83283849063000004</v>
      </c>
      <c r="CF23" s="29">
        <v>6.6757250107299999</v>
      </c>
      <c r="CG23" s="29">
        <v>0.23992182141099999</v>
      </c>
      <c r="CH23" s="29">
        <v>0</v>
      </c>
      <c r="CI23" s="29">
        <v>0.88333844347799995</v>
      </c>
      <c r="CJ23" s="29">
        <v>0.11919224565600001</v>
      </c>
      <c r="CK23" s="29">
        <v>11801.564234199999</v>
      </c>
      <c r="CL23" s="29">
        <v>0</v>
      </c>
      <c r="CM23" s="29">
        <v>0</v>
      </c>
      <c r="CN23" s="29">
        <v>19.4852005035</v>
      </c>
      <c r="CO23" s="29">
        <v>26.492607460799999</v>
      </c>
      <c r="CP23" s="29">
        <v>0.175453853449</v>
      </c>
      <c r="CQ23" s="29">
        <v>3.1133988923399998</v>
      </c>
      <c r="CR23" s="29">
        <v>15.209173188799999</v>
      </c>
      <c r="CS23" s="29">
        <v>0</v>
      </c>
      <c r="CT23" s="29">
        <v>67.117189582899996</v>
      </c>
      <c r="CU23" s="29">
        <v>67.117189582899996</v>
      </c>
      <c r="CV23" s="29">
        <v>5237.0656043199997</v>
      </c>
      <c r="CW23" s="29">
        <v>14.9254599214</v>
      </c>
      <c r="CX23" s="29">
        <v>0.40272646545700003</v>
      </c>
      <c r="CY23" s="29">
        <v>0.63445047681900002</v>
      </c>
      <c r="CZ23" s="29">
        <v>0</v>
      </c>
      <c r="DA23" s="29">
        <v>14.2859108472</v>
      </c>
      <c r="DB23" s="29">
        <v>0</v>
      </c>
      <c r="DC23" s="29">
        <v>0</v>
      </c>
      <c r="DD23" s="29">
        <v>0.208960799615</v>
      </c>
      <c r="DE23" s="29">
        <v>0.59473472365000002</v>
      </c>
      <c r="DF23" s="29">
        <v>0.60843075319700002</v>
      </c>
      <c r="DG23" s="29">
        <v>1.2352989192499999</v>
      </c>
      <c r="DH23" s="29">
        <v>0</v>
      </c>
      <c r="DI23" s="29">
        <v>8.1453559249000005</v>
      </c>
      <c r="DJ23" s="29">
        <v>1.1503549228300001</v>
      </c>
      <c r="DK23" s="29">
        <v>129.22611135899999</v>
      </c>
      <c r="DL23" s="29">
        <v>0</v>
      </c>
      <c r="DM23" s="29">
        <v>0.56170837253700001</v>
      </c>
      <c r="DN23" s="29">
        <v>0.80831184243999998</v>
      </c>
      <c r="DO23" s="29">
        <v>53945.882202200002</v>
      </c>
      <c r="DP23" s="29">
        <v>5993.9872614200003</v>
      </c>
      <c r="DQ23" s="29">
        <v>59939.8694636</v>
      </c>
      <c r="DR23" s="29">
        <v>0</v>
      </c>
      <c r="DS23" s="29">
        <v>27.7643916402</v>
      </c>
      <c r="DT23" s="29">
        <v>0.141452707697</v>
      </c>
      <c r="DU23" s="8">
        <v>1.39210675732E-5</v>
      </c>
      <c r="DV23" s="29">
        <v>0</v>
      </c>
      <c r="DW23" s="29">
        <v>0</v>
      </c>
      <c r="DX23" s="29">
        <v>4.0167091851299998E-2</v>
      </c>
      <c r="DY23" s="29">
        <v>8.9600972805399998E-2</v>
      </c>
      <c r="DZ23" s="29">
        <v>1.3522416654899999E-2</v>
      </c>
      <c r="EA23" s="8">
        <v>6.8513799408499994E-5</v>
      </c>
      <c r="EB23" s="29">
        <v>0.111250241399</v>
      </c>
      <c r="EC23" s="29">
        <v>60.247543146399998</v>
      </c>
      <c r="ED23" s="29">
        <v>294.65599983300001</v>
      </c>
      <c r="EE23" s="29">
        <v>36.126270005899997</v>
      </c>
      <c r="EF23" s="29">
        <v>7.0744560738800004</v>
      </c>
      <c r="EG23" s="29">
        <v>180.02968575700001</v>
      </c>
      <c r="EH23" s="29">
        <v>30.048660138500001</v>
      </c>
      <c r="EI23" s="29">
        <v>0</v>
      </c>
      <c r="EJ23" s="29">
        <v>3.7411112759700001E-2</v>
      </c>
      <c r="EK23" s="29">
        <v>17.793818764400001</v>
      </c>
      <c r="EL23" s="29">
        <v>2772.5994036699999</v>
      </c>
      <c r="EM23" s="29">
        <v>1518.7276997900001</v>
      </c>
      <c r="EN23" s="29">
        <v>1253.8717038699999</v>
      </c>
      <c r="EO23" s="29">
        <v>0.19690209328899999</v>
      </c>
      <c r="EP23" s="29">
        <v>0.30698391914500001</v>
      </c>
      <c r="EQ23" s="29">
        <v>677.08457056899999</v>
      </c>
      <c r="ER23" s="29">
        <v>0.54215047812700001</v>
      </c>
      <c r="ES23" s="29">
        <v>67.300707601900001</v>
      </c>
      <c r="ET23" s="29">
        <v>6.8503216891800003</v>
      </c>
      <c r="EU23" s="29">
        <v>8.3339039395099999</v>
      </c>
      <c r="EV23" s="29">
        <v>168.148587617</v>
      </c>
      <c r="EW23" s="29">
        <v>0.26370937678</v>
      </c>
      <c r="EX23" s="29">
        <v>22.1306108944</v>
      </c>
      <c r="EY23" s="29">
        <v>111.282341014</v>
      </c>
      <c r="EZ23" s="29">
        <v>142.965949553</v>
      </c>
      <c r="FA23" s="29">
        <v>4.3948474325799998</v>
      </c>
      <c r="FB23" s="29">
        <v>0</v>
      </c>
      <c r="FC23" s="29">
        <v>154854.59782299999</v>
      </c>
      <c r="FD23" s="29">
        <v>196.29660899800001</v>
      </c>
      <c r="FE23" s="29">
        <v>15.570556759400001</v>
      </c>
      <c r="FF23" s="29">
        <v>3670.2559609800001</v>
      </c>
      <c r="FG23" s="29">
        <v>0</v>
      </c>
      <c r="FH23" s="29">
        <v>144.00140458800001</v>
      </c>
      <c r="FI23" s="29">
        <v>13.850643978300001</v>
      </c>
      <c r="FJ23" s="29">
        <v>0.26730589584100001</v>
      </c>
      <c r="FK23" s="29">
        <v>1078.0589556800001</v>
      </c>
      <c r="FL23" s="29">
        <v>3.9933101998199998</v>
      </c>
      <c r="FM23" s="29">
        <v>442.036451683</v>
      </c>
      <c r="FO23" s="55">
        <f t="shared" si="1"/>
        <v>-1.3721365643303993E-5</v>
      </c>
      <c r="FP23" s="55">
        <f t="shared" si="2"/>
        <v>-3.974730439846702E-6</v>
      </c>
      <c r="FQ23" s="55">
        <f t="shared" si="3"/>
        <v>-4.3172645171691603E-3</v>
      </c>
      <c r="FR23" s="55">
        <f t="shared" si="4"/>
        <v>-1.013364759429658E-5</v>
      </c>
      <c r="FS23" s="55">
        <f t="shared" si="5"/>
        <v>-9.972530928931667E-6</v>
      </c>
      <c r="FT23" s="55">
        <f t="shared" si="6"/>
        <v>-2.4828989939013864E-3</v>
      </c>
      <c r="FU23" s="55">
        <f t="shared" si="7"/>
        <v>-5.3237250292990285E-6</v>
      </c>
      <c r="FV23" s="55">
        <f t="shared" si="8"/>
        <v>-2.6274745345217108E-5</v>
      </c>
      <c r="FW23" s="55">
        <f t="shared" si="9"/>
        <v>-3.5324407164178129E-5</v>
      </c>
      <c r="FX23" s="55">
        <f t="shared" si="10"/>
        <v>0</v>
      </c>
      <c r="FY23" s="55">
        <f t="shared" si="11"/>
        <v>-6.7249963939139349E-6</v>
      </c>
      <c r="FZ23" s="55">
        <f t="shared" si="12"/>
        <v>-3.7307776348131527E-5</v>
      </c>
      <c r="GA23" s="55">
        <f t="shared" si="13"/>
        <v>-1.821606907949913E-5</v>
      </c>
      <c r="GB23" s="55">
        <f t="shared" si="14"/>
        <v>-2.4363399907791619E-5</v>
      </c>
      <c r="GC23" s="55">
        <f t="shared" si="15"/>
        <v>-2.0577317974053961E-5</v>
      </c>
      <c r="GD23" s="55">
        <f t="shared" si="16"/>
        <v>-3.7848073508981895E-5</v>
      </c>
      <c r="GE23" s="55">
        <f t="shared" si="17"/>
        <v>-1.0333336458500212E-5</v>
      </c>
      <c r="GF23" s="55">
        <f t="shared" si="18"/>
        <v>-4.2771516496353161E-5</v>
      </c>
      <c r="GG23" s="55">
        <f t="shared" si="19"/>
        <v>-1.7460873853350631E-5</v>
      </c>
      <c r="GH23" s="55">
        <f t="shared" si="20"/>
        <v>-1.2102284092258545E-5</v>
      </c>
      <c r="GI23" s="55">
        <f t="shared" si="21"/>
        <v>-3.6879774478273943E-5</v>
      </c>
      <c r="GJ23" s="55">
        <f t="shared" si="22"/>
        <v>0</v>
      </c>
      <c r="GK23" s="55">
        <f t="shared" si="23"/>
        <v>0</v>
      </c>
      <c r="GL23" s="55">
        <f t="shared" si="24"/>
        <v>-1.4893128812102671E-6</v>
      </c>
      <c r="GM23" s="55">
        <f t="shared" si="25"/>
        <v>-3.1548643621321756E-5</v>
      </c>
      <c r="GN23" s="55">
        <f t="shared" si="26"/>
        <v>-5.6535274239449556E-5</v>
      </c>
      <c r="GO23" s="55">
        <f t="shared" si="27"/>
        <v>-9.462852324448204E-6</v>
      </c>
      <c r="GP23" s="55">
        <f t="shared" si="28"/>
        <v>-1.8908214886003877E-5</v>
      </c>
      <c r="GQ23" s="55">
        <f t="shared" si="29"/>
        <v>-9.4075558275183599E-6</v>
      </c>
      <c r="GR23" s="55">
        <f t="shared" si="30"/>
        <v>-1.4782336159365709E-5</v>
      </c>
      <c r="GS23" s="55">
        <f t="shared" si="31"/>
        <v>0</v>
      </c>
      <c r="GT23" s="55">
        <f t="shared" si="32"/>
        <v>-4.9203931499193382E-5</v>
      </c>
      <c r="GU23" s="55">
        <f t="shared" si="33"/>
        <v>-3.059169519304114E-5</v>
      </c>
      <c r="GV23" s="55">
        <f t="shared" si="34"/>
        <v>-1.4131441565965239E-5</v>
      </c>
      <c r="GW23" s="55">
        <f t="shared" si="35"/>
        <v>-8.3468530016554741E-4</v>
      </c>
      <c r="GX23" s="55">
        <f t="shared" si="36"/>
        <v>0</v>
      </c>
      <c r="GY23" s="55">
        <f t="shared" si="37"/>
        <v>-2.9160948923524568E-5</v>
      </c>
      <c r="GZ23" s="55">
        <f t="shared" si="38"/>
        <v>0</v>
      </c>
      <c r="HA23" s="55">
        <f t="shared" si="39"/>
        <v>-2.6673372740499104E-5</v>
      </c>
      <c r="HB23" s="55">
        <f t="shared" si="40"/>
        <v>-1.8147416864248545E-5</v>
      </c>
      <c r="HC23" s="55">
        <f t="shared" si="41"/>
        <v>-2.5571164828254344E-5</v>
      </c>
      <c r="HD23" s="55">
        <f t="shared" si="42"/>
        <v>-1.6695768354957016E-5</v>
      </c>
      <c r="HE23" s="55">
        <f t="shared" si="43"/>
        <v>0</v>
      </c>
      <c r="HF23" s="55">
        <f t="shared" si="44"/>
        <v>0</v>
      </c>
      <c r="HG23" s="55">
        <f t="shared" si="45"/>
        <v>-6.1229180169668633E-5</v>
      </c>
      <c r="HH23" s="55">
        <f t="shared" si="46"/>
        <v>-1.57484046582517E-5</v>
      </c>
      <c r="HI23" s="55">
        <f t="shared" si="47"/>
        <v>-3.805721471063491E-5</v>
      </c>
      <c r="HJ23" s="55">
        <f t="shared" si="48"/>
        <v>-3.9415199258663431E-5</v>
      </c>
      <c r="HK23" s="55">
        <f t="shared" si="49"/>
        <v>-3.3001994275891469E-5</v>
      </c>
      <c r="HL23" s="55">
        <f t="shared" si="50"/>
        <v>-1.4011712039714379E-5</v>
      </c>
      <c r="HM23" s="55">
        <f t="shared" si="51"/>
        <v>-8.5231219957114654E-6</v>
      </c>
      <c r="HN23" s="55">
        <f t="shared" si="52"/>
        <v>-2.8151054000416872E-6</v>
      </c>
      <c r="HO23" s="55">
        <f t="shared" si="53"/>
        <v>-3.6990732103964769E-5</v>
      </c>
      <c r="HP23" s="55">
        <f t="shared" si="54"/>
        <v>0</v>
      </c>
      <c r="HQ23" s="55">
        <f t="shared" si="55"/>
        <v>0</v>
      </c>
      <c r="HR23" s="55">
        <f t="shared" si="56"/>
        <v>0</v>
      </c>
    </row>
    <row r="24" spans="1:226" x14ac:dyDescent="0.3">
      <c r="A24" s="29" t="s">
        <v>23</v>
      </c>
      <c r="B24" s="27">
        <v>10220.477754</v>
      </c>
      <c r="C24" s="27">
        <v>374.91996891000002</v>
      </c>
      <c r="D24" s="27">
        <v>32491.120756</v>
      </c>
      <c r="E24" s="27">
        <v>3866.1680043000001</v>
      </c>
      <c r="F24" s="27">
        <v>2077.4489601999999</v>
      </c>
      <c r="G24" s="27">
        <v>30493.476479000001</v>
      </c>
      <c r="H24" s="27">
        <v>618.68181073000005</v>
      </c>
      <c r="I24" s="29">
        <v>7.1962124734000001</v>
      </c>
      <c r="J24" s="29">
        <v>27.621763471000001</v>
      </c>
      <c r="K24" s="29">
        <v>5.6579999999999998E-4</v>
      </c>
      <c r="L24" s="29">
        <v>0.81545707249999999</v>
      </c>
      <c r="M24" s="8">
        <v>30.312541083999999</v>
      </c>
      <c r="N24" s="29">
        <v>5.8257408900000002E-2</v>
      </c>
      <c r="O24" s="29">
        <v>9.7529364000000004E-3</v>
      </c>
      <c r="P24" s="29">
        <v>0.12917563539999999</v>
      </c>
      <c r="Q24" s="29">
        <v>0.35461118990000001</v>
      </c>
      <c r="R24" s="29">
        <v>0.3762272794</v>
      </c>
      <c r="S24" s="8">
        <v>8.7919329879999992</v>
      </c>
      <c r="T24" s="29">
        <v>0.21497866369999999</v>
      </c>
      <c r="U24" s="29">
        <v>0.52464192119999997</v>
      </c>
      <c r="V24" s="29">
        <v>0.2362912529</v>
      </c>
      <c r="W24" s="29">
        <v>0.14017863</v>
      </c>
      <c r="Y24" s="29">
        <v>0.73318623650000003</v>
      </c>
      <c r="Z24" s="29">
        <v>41.224660069000002</v>
      </c>
      <c r="AA24" s="29">
        <v>1037.5316135</v>
      </c>
      <c r="AB24" s="29">
        <v>0.4356136176</v>
      </c>
      <c r="AC24" s="29">
        <v>0.81094432599999999</v>
      </c>
      <c r="AD24" s="29">
        <v>4.1701359653000001</v>
      </c>
      <c r="AE24" s="29">
        <v>4.0226251116</v>
      </c>
      <c r="AG24" s="29">
        <v>0.88194694640000004</v>
      </c>
      <c r="AH24" s="29">
        <v>0.86809653060000003</v>
      </c>
      <c r="AI24" s="29">
        <v>0.55727128699999995</v>
      </c>
      <c r="AJ24" s="29">
        <v>0.25995137820000003</v>
      </c>
      <c r="AL24" s="29">
        <v>8.5814444081999994</v>
      </c>
      <c r="AM24" s="8"/>
      <c r="AN24" s="29">
        <v>0.23688368169999999</v>
      </c>
      <c r="AO24" s="29">
        <v>1.1900241836000001</v>
      </c>
      <c r="AP24" s="29">
        <v>0.1236360294</v>
      </c>
      <c r="AQ24" s="8">
        <v>6.8195454000000005E-7</v>
      </c>
      <c r="AR24" s="8">
        <v>6.0620954000000002E-6</v>
      </c>
      <c r="AT24" s="29">
        <v>6.6556429999999999E-4</v>
      </c>
      <c r="AU24" s="29">
        <v>2.9876316999999999E-3</v>
      </c>
      <c r="AV24" s="29">
        <v>1.1267126E-3</v>
      </c>
      <c r="AW24" s="8">
        <v>1.8697350000000001E-4</v>
      </c>
      <c r="AX24" s="29">
        <v>0.1167109357</v>
      </c>
      <c r="AY24" s="29">
        <v>0.86312618399999996</v>
      </c>
      <c r="AZ24" s="29">
        <v>3.2939414550000001</v>
      </c>
      <c r="BA24" s="29">
        <v>3.0528720605999999</v>
      </c>
      <c r="BB24" s="29">
        <v>12.962460154</v>
      </c>
      <c r="BD24" s="29">
        <v>1.9009999999999999E-2</v>
      </c>
      <c r="BG24" s="29" t="s">
        <v>23</v>
      </c>
      <c r="BH24" s="29">
        <v>8.3561960057500001E-4</v>
      </c>
      <c r="BI24" s="29">
        <v>1.90099996324E-2</v>
      </c>
      <c r="BJ24" s="29">
        <v>27.621452051199999</v>
      </c>
      <c r="BK24" s="29">
        <v>5.6580254655900001E-4</v>
      </c>
      <c r="BL24" s="29">
        <v>7.1961386576699997</v>
      </c>
      <c r="BM24" s="29">
        <v>7.1961386576699997</v>
      </c>
      <c r="BN24" s="29">
        <v>0</v>
      </c>
      <c r="BO24" s="29">
        <v>0.334336224041</v>
      </c>
      <c r="BP24" s="29">
        <v>0.48111799269900002</v>
      </c>
      <c r="BQ24" s="29">
        <v>30.312224391000001</v>
      </c>
      <c r="BR24" s="29">
        <v>1.8642314578299998E-2</v>
      </c>
      <c r="BS24" s="29">
        <v>3.9614899018100003E-2</v>
      </c>
      <c r="BT24" s="29">
        <v>0.73317938834999996</v>
      </c>
      <c r="BU24" s="29">
        <v>9.7529791060000006E-3</v>
      </c>
      <c r="BV24" s="29">
        <v>3.1002093749099999E-2</v>
      </c>
      <c r="BW24" s="29">
        <v>9.8173295270699998E-2</v>
      </c>
      <c r="BX24" s="29">
        <v>0.35460621503899997</v>
      </c>
      <c r="BY24" s="29">
        <v>0</v>
      </c>
      <c r="BZ24" s="29">
        <v>137.127377964</v>
      </c>
      <c r="CA24" s="29">
        <v>0.37622424976000002</v>
      </c>
      <c r="CB24" s="29">
        <v>6.2343706105799999E-2</v>
      </c>
      <c r="CC24" s="29">
        <v>0.152634566222</v>
      </c>
      <c r="CD24" s="29">
        <v>8.7918640852299994</v>
      </c>
      <c r="CE24" s="29">
        <v>0.52463831657399995</v>
      </c>
      <c r="CF24" s="29">
        <v>4.02259167276</v>
      </c>
      <c r="CG24" s="29">
        <v>0.2362876136</v>
      </c>
      <c r="CH24" s="29">
        <v>0</v>
      </c>
      <c r="CI24" s="29">
        <v>0.55726694775300001</v>
      </c>
      <c r="CJ24" s="29">
        <v>0.23688180534700001</v>
      </c>
      <c r="CK24" s="29">
        <v>10220.4609805</v>
      </c>
      <c r="CL24" s="29">
        <v>0.140176653378</v>
      </c>
      <c r="CM24" s="29">
        <v>0</v>
      </c>
      <c r="CN24" s="29">
        <v>35.606789760399998</v>
      </c>
      <c r="CO24" s="29">
        <v>21.5813778186</v>
      </c>
      <c r="CP24" s="29">
        <v>0.12009158734100001</v>
      </c>
      <c r="CQ24" s="29">
        <v>0.86312237968200001</v>
      </c>
      <c r="CR24" s="29">
        <v>31.915601220300001</v>
      </c>
      <c r="CS24" s="29">
        <v>0</v>
      </c>
      <c r="CT24" s="29">
        <v>41.224355344199999</v>
      </c>
      <c r="CU24" s="29">
        <v>41.224355344199999</v>
      </c>
      <c r="CV24" s="29">
        <v>1037.5098290400001</v>
      </c>
      <c r="CW24" s="29">
        <v>3.2947527773999998</v>
      </c>
      <c r="CX24" s="29">
        <v>6.8286636837600001E-2</v>
      </c>
      <c r="CY24" s="29">
        <v>0.354470266215</v>
      </c>
      <c r="CZ24" s="29">
        <v>0</v>
      </c>
      <c r="DA24" s="29">
        <v>7.7050794890700001</v>
      </c>
      <c r="DB24" s="29">
        <v>0</v>
      </c>
      <c r="DC24" s="29">
        <v>0</v>
      </c>
      <c r="DD24" s="29">
        <v>0.21084381516600001</v>
      </c>
      <c r="DE24" s="29">
        <v>0.60009408788100005</v>
      </c>
      <c r="DF24" s="29">
        <v>1.3761396783399999</v>
      </c>
      <c r="DG24" s="29">
        <v>2.79398247061</v>
      </c>
      <c r="DH24" s="29">
        <v>0</v>
      </c>
      <c r="DI24" s="29">
        <v>3.0528684951499998</v>
      </c>
      <c r="DJ24" s="29">
        <v>0.88193606853600004</v>
      </c>
      <c r="DK24" s="29">
        <v>374.91879475500002</v>
      </c>
      <c r="DL24" s="29">
        <v>0</v>
      </c>
      <c r="DM24" s="29">
        <v>0.35591856093500002</v>
      </c>
      <c r="DN24" s="29">
        <v>0.51217542636199997</v>
      </c>
      <c r="DO24" s="29">
        <v>29836.567132299999</v>
      </c>
      <c r="DP24" s="29">
        <v>3315.1741038099999</v>
      </c>
      <c r="DQ24" s="29">
        <v>33151.741236100002</v>
      </c>
      <c r="DR24" s="29">
        <v>0</v>
      </c>
      <c r="DS24" s="29">
        <v>17.238702312899999</v>
      </c>
      <c r="DT24" s="29">
        <v>0.123634889981</v>
      </c>
      <c r="DU24" s="8">
        <v>6.8218032630000001E-7</v>
      </c>
      <c r="DV24" s="8">
        <v>6.0641348430000004E-6</v>
      </c>
      <c r="DW24" s="29">
        <v>0</v>
      </c>
      <c r="DX24" s="29">
        <v>6.6555530494599995E-4</v>
      </c>
      <c r="DY24" s="29">
        <v>2.9876318865800001E-3</v>
      </c>
      <c r="DZ24" s="29">
        <v>1.1267057458700001E-3</v>
      </c>
      <c r="EA24" s="29">
        <v>1.8697275663400001E-4</v>
      </c>
      <c r="EB24" s="29">
        <v>0.116709851157</v>
      </c>
      <c r="EC24" s="29">
        <v>110.352342003</v>
      </c>
      <c r="ED24" s="29">
        <v>150.726376053</v>
      </c>
      <c r="EE24" s="29">
        <v>65.351641467199997</v>
      </c>
      <c r="EF24" s="29">
        <v>6.9583345944900001</v>
      </c>
      <c r="EG24" s="29">
        <v>91.893451830800004</v>
      </c>
      <c r="EH24" s="29">
        <v>54.461257858000003</v>
      </c>
      <c r="EI24" s="29">
        <v>0</v>
      </c>
      <c r="EJ24" s="29">
        <v>1.28534837517E-2</v>
      </c>
      <c r="EK24" s="29">
        <v>26.301312022699999</v>
      </c>
      <c r="EL24" s="29">
        <v>3866.1794457000001</v>
      </c>
      <c r="EM24" s="29">
        <v>2077.4630172100001</v>
      </c>
      <c r="EN24" s="29">
        <v>1788.7164284999999</v>
      </c>
      <c r="EO24" s="29">
        <v>0.272971914501</v>
      </c>
      <c r="EP24" s="29">
        <v>0.54148813869300005</v>
      </c>
      <c r="EQ24" s="29">
        <v>1120.4605861800001</v>
      </c>
      <c r="ER24" s="29">
        <v>0.56835538662200003</v>
      </c>
      <c r="ES24" s="29">
        <v>52.763932945800001</v>
      </c>
      <c r="ET24" s="29">
        <v>9.2232798348700005</v>
      </c>
      <c r="EU24" s="29">
        <v>1.79691027577</v>
      </c>
      <c r="EV24" s="29">
        <v>131.729620353</v>
      </c>
      <c r="EW24" s="29">
        <v>0.25974077677399998</v>
      </c>
      <c r="EX24" s="29">
        <v>12.236273606999999</v>
      </c>
      <c r="EY24" s="29">
        <v>193.89124673699999</v>
      </c>
      <c r="EZ24" s="29">
        <v>202.88702649199999</v>
      </c>
      <c r="FA24" s="29">
        <v>8.0092591698100009</v>
      </c>
      <c r="FB24" s="29">
        <v>0</v>
      </c>
      <c r="FC24" s="29">
        <v>31218.597403100001</v>
      </c>
      <c r="FD24" s="29">
        <v>97.762628372400002</v>
      </c>
      <c r="FE24" s="29">
        <v>12.9623207919</v>
      </c>
      <c r="FF24" s="29">
        <v>755.06761310700006</v>
      </c>
      <c r="FG24" s="29">
        <v>0</v>
      </c>
      <c r="FH24" s="29">
        <v>76.638008720200006</v>
      </c>
      <c r="FI24" s="29">
        <v>8.5813721868399995</v>
      </c>
      <c r="FJ24" s="29">
        <v>0.43906509105899999</v>
      </c>
      <c r="FK24" s="29">
        <v>618.68262446300002</v>
      </c>
      <c r="FL24" s="29">
        <v>1.19002017336</v>
      </c>
      <c r="FM24" s="29">
        <v>237.24825864300001</v>
      </c>
      <c r="FO24" s="55">
        <f t="shared" si="1"/>
        <v>-1.6411659418738933E-6</v>
      </c>
      <c r="FP24" s="55">
        <f t="shared" si="2"/>
        <v>-3.1317483659637291E-6</v>
      </c>
      <c r="FQ24" s="55">
        <f t="shared" si="3"/>
        <v>2.0332338950727273E-2</v>
      </c>
      <c r="FR24" s="55">
        <f t="shared" si="4"/>
        <v>2.9593644112831345E-6</v>
      </c>
      <c r="FS24" s="55">
        <f t="shared" si="5"/>
        <v>6.7664767075008148E-6</v>
      </c>
      <c r="FT24" s="55">
        <f t="shared" si="6"/>
        <v>2.3779542637566105E-2</v>
      </c>
      <c r="FU24" s="55">
        <f t="shared" si="7"/>
        <v>1.3152689894220831E-6</v>
      </c>
      <c r="FV24" s="55">
        <f t="shared" si="8"/>
        <v>-1.0257580675011711E-5</v>
      </c>
      <c r="FW24" s="55">
        <f t="shared" si="9"/>
        <v>-1.1274435838597664E-5</v>
      </c>
      <c r="FX24" s="55">
        <f t="shared" si="10"/>
        <v>4.5008112407592628E-6</v>
      </c>
      <c r="FY24" s="55">
        <f t="shared" si="11"/>
        <v>-3.5020359700420157E-6</v>
      </c>
      <c r="FZ24" s="55">
        <f t="shared" si="12"/>
        <v>-1.0447589963536303E-5</v>
      </c>
      <c r="GA24" s="55">
        <f t="shared" si="13"/>
        <v>-3.3524251024619685E-6</v>
      </c>
      <c r="GB24" s="55">
        <f t="shared" si="14"/>
        <v>4.3787838091741791E-6</v>
      </c>
      <c r="GC24" s="55">
        <f t="shared" si="15"/>
        <v>-1.9073271769012132E-6</v>
      </c>
      <c r="GD24" s="55">
        <f t="shared" si="16"/>
        <v>-1.4029058139543963E-5</v>
      </c>
      <c r="GE24" s="55">
        <f t="shared" si="17"/>
        <v>-8.0526856128476114E-6</v>
      </c>
      <c r="GF24" s="55">
        <f t="shared" si="18"/>
        <v>-7.8370444922485217E-6</v>
      </c>
      <c r="GG24" s="55">
        <f t="shared" si="19"/>
        <v>-1.8205164793827504E-6</v>
      </c>
      <c r="GH24" s="55">
        <f t="shared" si="20"/>
        <v>-6.8706404394357499E-6</v>
      </c>
      <c r="GI24" s="55">
        <f t="shared" si="21"/>
        <v>-1.5401755060044342E-5</v>
      </c>
      <c r="GJ24" s="55">
        <f t="shared" si="22"/>
        <v>-1.4100737038120096E-5</v>
      </c>
      <c r="GK24" s="55">
        <f t="shared" si="23"/>
        <v>0</v>
      </c>
      <c r="GL24" s="55">
        <f t="shared" si="24"/>
        <v>-9.3402598946245527E-6</v>
      </c>
      <c r="GM24" s="55">
        <f t="shared" si="25"/>
        <v>-7.3918086769654844E-6</v>
      </c>
      <c r="GN24" s="55">
        <f t="shared" si="26"/>
        <v>-2.0996430100522695E-5</v>
      </c>
      <c r="GO24" s="55">
        <f t="shared" si="27"/>
        <v>-7.4166545064099957E-6</v>
      </c>
      <c r="GP24" s="55">
        <f t="shared" si="28"/>
        <v>-7.9203378012255043E-6</v>
      </c>
      <c r="GQ24" s="55">
        <f t="shared" si="29"/>
        <v>-3.3131653536122408E-6</v>
      </c>
      <c r="GR24" s="55">
        <f t="shared" si="30"/>
        <v>-8.3126911090071582E-6</v>
      </c>
      <c r="GS24" s="55">
        <f t="shared" si="31"/>
        <v>0</v>
      </c>
      <c r="GT24" s="55">
        <f t="shared" si="32"/>
        <v>-1.2333921041855201E-5</v>
      </c>
      <c r="GU24" s="55">
        <f t="shared" si="33"/>
        <v>-2.9297467625324243E-6</v>
      </c>
      <c r="GV24" s="55">
        <f t="shared" si="34"/>
        <v>-7.7865971227409959E-6</v>
      </c>
      <c r="GW24" s="55">
        <f t="shared" si="35"/>
        <v>-8.1015698958139038E-4</v>
      </c>
      <c r="GX24" s="55">
        <f t="shared" si="36"/>
        <v>0</v>
      </c>
      <c r="GY24" s="55">
        <f t="shared" si="37"/>
        <v>-8.4159911274314829E-6</v>
      </c>
      <c r="GZ24" s="55">
        <f t="shared" si="38"/>
        <v>0</v>
      </c>
      <c r="HA24" s="55">
        <f t="shared" si="39"/>
        <v>-7.9209888435905339E-6</v>
      </c>
      <c r="HB24" s="55">
        <f t="shared" si="40"/>
        <v>-3.3698810959812041E-6</v>
      </c>
      <c r="HC24" s="55">
        <f t="shared" si="41"/>
        <v>-9.2159138847157692E-6</v>
      </c>
      <c r="HD24" s="55">
        <f t="shared" si="42"/>
        <v>3.310870252436007E-4</v>
      </c>
      <c r="HE24" s="55">
        <f t="shared" si="43"/>
        <v>3.3642542148053077E-4</v>
      </c>
      <c r="HF24" s="55">
        <f t="shared" si="44"/>
        <v>0</v>
      </c>
      <c r="HG24" s="55">
        <f t="shared" si="45"/>
        <v>-1.3514928610268773E-5</v>
      </c>
      <c r="HH24" s="55">
        <f t="shared" si="46"/>
        <v>6.2450803473482254E-8</v>
      </c>
      <c r="HI24" s="55">
        <f t="shared" si="47"/>
        <v>-6.0832993257509606E-6</v>
      </c>
      <c r="HJ24" s="55">
        <f t="shared" si="48"/>
        <v>-3.9757826643600948E-6</v>
      </c>
      <c r="HK24" s="55">
        <f t="shared" si="49"/>
        <v>-9.2925568071209439E-6</v>
      </c>
      <c r="HL24" s="55">
        <f t="shared" si="50"/>
        <v>-4.4076035120675263E-6</v>
      </c>
      <c r="HM24" s="55">
        <f t="shared" si="51"/>
        <v>2.4630747421699491E-4</v>
      </c>
      <c r="HN24" s="55">
        <f t="shared" si="52"/>
        <v>-1.1679002360258361E-6</v>
      </c>
      <c r="HO24" s="55">
        <f t="shared" si="53"/>
        <v>-1.0751207590600367E-5</v>
      </c>
      <c r="HP24" s="55">
        <f t="shared" si="54"/>
        <v>0</v>
      </c>
      <c r="HQ24" s="55">
        <f t="shared" si="55"/>
        <v>-1.933719090223882E-8</v>
      </c>
      <c r="HR24" s="55">
        <f t="shared" si="56"/>
        <v>0</v>
      </c>
    </row>
    <row r="25" spans="1:226" x14ac:dyDescent="0.3">
      <c r="A25" s="29" t="s">
        <v>24</v>
      </c>
      <c r="B25" s="27">
        <v>7471.1711999999998</v>
      </c>
      <c r="C25" s="27">
        <v>969.16714649999994</v>
      </c>
      <c r="D25" s="27">
        <v>23679.63</v>
      </c>
      <c r="E25" s="27">
        <v>3014.4929688000002</v>
      </c>
      <c r="F25" s="27">
        <v>2441.6829687999998</v>
      </c>
      <c r="G25" s="27">
        <v>90818.55</v>
      </c>
      <c r="H25" s="27">
        <v>429.49439999999998</v>
      </c>
      <c r="I25" s="29">
        <v>6.0269906024999997</v>
      </c>
      <c r="J25" s="29">
        <v>1.6393183920000001</v>
      </c>
      <c r="K25" s="8">
        <v>0.435</v>
      </c>
      <c r="L25" s="29">
        <v>0.476404624</v>
      </c>
      <c r="M25" s="40">
        <v>8.766218039</v>
      </c>
      <c r="N25" s="29">
        <v>1.0529810000000001E-2</v>
      </c>
      <c r="O25" s="8">
        <v>0.37179791470000001</v>
      </c>
      <c r="P25" s="29">
        <v>5.3357422000000002E-2</v>
      </c>
      <c r="Q25" s="29">
        <v>2.7251500000000001E-2</v>
      </c>
      <c r="R25" s="29">
        <v>0.29060000000000002</v>
      </c>
      <c r="S25" s="8"/>
      <c r="T25" s="29">
        <v>6.4933210000000005E-2</v>
      </c>
      <c r="U25" s="29">
        <v>0.1152574</v>
      </c>
      <c r="V25" s="29">
        <v>3.8801200000000001E-2</v>
      </c>
      <c r="W25" s="8">
        <v>2.3E-3</v>
      </c>
      <c r="Y25" s="29">
        <v>2.0799999999999999E-2</v>
      </c>
      <c r="Z25" s="29">
        <v>33.0407321</v>
      </c>
      <c r="AA25" s="29">
        <v>3685.9701</v>
      </c>
      <c r="AB25" s="29">
        <v>0.36469485000000001</v>
      </c>
      <c r="AC25" s="29">
        <v>0.30579213599999999</v>
      </c>
      <c r="AD25" s="29">
        <v>0.96031599999999995</v>
      </c>
      <c r="AE25" s="29">
        <v>1.509744</v>
      </c>
      <c r="AF25" s="29">
        <v>36.898000000000003</v>
      </c>
      <c r="AG25" s="29">
        <v>1.1922865315</v>
      </c>
      <c r="AH25" s="29">
        <v>0.39249430000000002</v>
      </c>
      <c r="AI25" s="29">
        <v>0.38779439999999998</v>
      </c>
      <c r="AJ25" s="8">
        <v>6.8567699999999995E-2</v>
      </c>
      <c r="AL25" s="29">
        <v>10.478442916000001</v>
      </c>
      <c r="AM25" s="29">
        <v>4.7999999999999996E-3</v>
      </c>
      <c r="AN25" s="8">
        <v>3.7401530000000002E-2</v>
      </c>
      <c r="AO25" s="8">
        <v>7.9311238099999999</v>
      </c>
      <c r="AP25" s="29">
        <v>6.2223655999999999E-3</v>
      </c>
      <c r="AQ25" s="8">
        <v>1.0758278999999999E-6</v>
      </c>
      <c r="AR25" s="8">
        <v>9.5968354999999998E-6</v>
      </c>
      <c r="AS25" s="8"/>
      <c r="AT25" s="8">
        <v>7.4007151999999996E-3</v>
      </c>
      <c r="AU25" s="8">
        <v>5.0435129999999999E-4</v>
      </c>
      <c r="AV25" s="8">
        <v>2.015078E-4</v>
      </c>
      <c r="AW25" s="8">
        <v>7.1518055000000001E-7</v>
      </c>
      <c r="AX25" s="29">
        <v>0.27384970749999998</v>
      </c>
      <c r="AY25" s="29">
        <v>5.7489460049999996</v>
      </c>
      <c r="AZ25" s="29">
        <v>3.6426539999999998</v>
      </c>
      <c r="BA25" s="8">
        <v>0.59594409999999998</v>
      </c>
      <c r="BB25" s="29">
        <v>0.62309999999999999</v>
      </c>
      <c r="BC25" s="8"/>
      <c r="BG25" s="29" t="s">
        <v>24</v>
      </c>
      <c r="BH25" s="29">
        <v>2.7970656330899999</v>
      </c>
      <c r="BI25" s="29">
        <v>0</v>
      </c>
      <c r="BJ25" s="29">
        <v>1.63932670003</v>
      </c>
      <c r="BK25" s="29">
        <v>0.43499983800399999</v>
      </c>
      <c r="BL25" s="29">
        <v>6.0552860294400004</v>
      </c>
      <c r="BM25" s="29">
        <v>6.0270164132600001</v>
      </c>
      <c r="BN25" s="29">
        <v>0.92362655459800003</v>
      </c>
      <c r="BO25" s="29">
        <v>0.19532593498799999</v>
      </c>
      <c r="BP25" s="29">
        <v>0.28107884750200002</v>
      </c>
      <c r="BQ25" s="29">
        <v>8.7663434904600006</v>
      </c>
      <c r="BR25" s="29">
        <v>3.3695372217599998E-3</v>
      </c>
      <c r="BS25" s="29">
        <v>7.1602671639300003E-3</v>
      </c>
      <c r="BT25" s="29">
        <v>2.08000606556E-2</v>
      </c>
      <c r="BU25" s="29">
        <v>0.37179752666100002</v>
      </c>
      <c r="BV25" s="29">
        <v>1.28057833693E-2</v>
      </c>
      <c r="BW25" s="29">
        <v>4.0551630638300001E-2</v>
      </c>
      <c r="BX25" s="29">
        <v>2.7252063527700002E-2</v>
      </c>
      <c r="BY25" s="29">
        <v>0</v>
      </c>
      <c r="BZ25" s="29">
        <v>512.93321515399998</v>
      </c>
      <c r="CA25" s="29">
        <v>0.29060482901500001</v>
      </c>
      <c r="CB25" s="29">
        <v>1.88306366578E-2</v>
      </c>
      <c r="CC25" s="29">
        <v>4.6102570388200002E-2</v>
      </c>
      <c r="CD25" s="29">
        <v>0</v>
      </c>
      <c r="CE25" s="29">
        <v>0.11525779712799999</v>
      </c>
      <c r="CF25" s="29">
        <v>1.5097460598400001</v>
      </c>
      <c r="CG25" s="29">
        <v>3.8801452371499998E-2</v>
      </c>
      <c r="CH25" s="29">
        <v>4.7999961750899997E-3</v>
      </c>
      <c r="CI25" s="29">
        <v>0.38779364281000001</v>
      </c>
      <c r="CJ25" s="29">
        <v>3.7401689567199997E-2</v>
      </c>
      <c r="CK25" s="29">
        <v>7471.2027212800003</v>
      </c>
      <c r="CL25" s="29">
        <v>2.2999653771199999E-3</v>
      </c>
      <c r="CM25" s="29">
        <v>0</v>
      </c>
      <c r="CN25" s="29">
        <v>12.8101086011</v>
      </c>
      <c r="CO25" s="29">
        <v>27.212316587099998</v>
      </c>
      <c r="CP25" s="29">
        <v>0.95111712995099995</v>
      </c>
      <c r="CQ25" s="29">
        <v>5.7489420751300004</v>
      </c>
      <c r="CR25" s="29">
        <v>11.147125462</v>
      </c>
      <c r="CS25" s="29">
        <v>0</v>
      </c>
      <c r="CT25" s="29">
        <v>33.040898212999998</v>
      </c>
      <c r="CU25" s="29">
        <v>33.040898212999998</v>
      </c>
      <c r="CV25" s="29">
        <v>3685.9708179300001</v>
      </c>
      <c r="CW25" s="29">
        <v>3.6426486679400001</v>
      </c>
      <c r="CX25" s="29">
        <v>0.21717603644399999</v>
      </c>
      <c r="CY25" s="29">
        <v>0.13640849776700001</v>
      </c>
      <c r="CZ25" s="29">
        <v>0</v>
      </c>
      <c r="DA25" s="29">
        <v>2.9129251891800001</v>
      </c>
      <c r="DB25" s="29">
        <v>0.19503301469500001</v>
      </c>
      <c r="DC25" s="29">
        <v>0.85267481919300003</v>
      </c>
      <c r="DD25" s="29">
        <v>7.9506110896699997E-2</v>
      </c>
      <c r="DE25" s="29">
        <v>0.226286657743</v>
      </c>
      <c r="DF25" s="29">
        <v>0.31690416798999999</v>
      </c>
      <c r="DG25" s="29">
        <v>0.64341163849000005</v>
      </c>
      <c r="DH25" s="29">
        <v>36.898408095400001</v>
      </c>
      <c r="DI25" s="29">
        <v>0.59594369143899995</v>
      </c>
      <c r="DJ25" s="29">
        <v>1.19230171357</v>
      </c>
      <c r="DK25" s="29">
        <v>969.16742013999999</v>
      </c>
      <c r="DL25" s="29">
        <v>0</v>
      </c>
      <c r="DM25" s="29">
        <v>0.16092281435799999</v>
      </c>
      <c r="DN25" s="29">
        <v>0.231571610718</v>
      </c>
      <c r="DO25" s="29">
        <v>21278.8675688</v>
      </c>
      <c r="DP25" s="29">
        <v>2364.3188967000001</v>
      </c>
      <c r="DQ25" s="29">
        <v>23643.186465499999</v>
      </c>
      <c r="DR25" s="29">
        <v>0.33670457634299999</v>
      </c>
      <c r="DS25" s="29">
        <v>8.7236884868600004</v>
      </c>
      <c r="DT25" s="29">
        <v>6.2223754647199999E-3</v>
      </c>
      <c r="DU25" s="8">
        <v>1.0758251931E-6</v>
      </c>
      <c r="DV25" s="8">
        <v>9.5969744543799998E-6</v>
      </c>
      <c r="DW25" s="29">
        <v>0</v>
      </c>
      <c r="DX25" s="29">
        <v>7.40072178266E-3</v>
      </c>
      <c r="DY25" s="29">
        <v>5.0435044422900003E-4</v>
      </c>
      <c r="DZ25" s="29">
        <v>2.0150916691600001E-4</v>
      </c>
      <c r="EA25" s="8">
        <v>7.1516962266800001E-7</v>
      </c>
      <c r="EB25" s="29">
        <v>0.27384917456000002</v>
      </c>
      <c r="EC25" s="29">
        <v>56.945403897600002</v>
      </c>
      <c r="ED25" s="29">
        <v>63.994905739099998</v>
      </c>
      <c r="EE25" s="29">
        <v>36.879484582000003</v>
      </c>
      <c r="EF25" s="29">
        <v>20.738642300599999</v>
      </c>
      <c r="EG25" s="29">
        <v>309.45901964199999</v>
      </c>
      <c r="EH25" s="29">
        <v>27.996002038499999</v>
      </c>
      <c r="EI25" s="29">
        <v>1.9935953365300001</v>
      </c>
      <c r="EJ25" s="29">
        <v>1.11103856101E-2</v>
      </c>
      <c r="EK25" s="29">
        <v>24.436229230999999</v>
      </c>
      <c r="EL25" s="29">
        <v>3014.4529539599998</v>
      </c>
      <c r="EM25" s="29">
        <v>2441.64158868</v>
      </c>
      <c r="EN25" s="29">
        <v>572.81136527900003</v>
      </c>
      <c r="EO25" s="29">
        <v>0.17885549066600001</v>
      </c>
      <c r="EP25" s="29">
        <v>0.28709833848999999</v>
      </c>
      <c r="EQ25" s="29">
        <v>795.586698125</v>
      </c>
      <c r="ER25" s="29">
        <v>168.15028144199999</v>
      </c>
      <c r="ES25" s="29">
        <v>101.439394323</v>
      </c>
      <c r="ET25" s="29">
        <v>10.178550870400001</v>
      </c>
      <c r="EU25" s="29">
        <v>16.766654730999999</v>
      </c>
      <c r="EV25" s="29">
        <v>253.52020386300001</v>
      </c>
      <c r="EW25" s="29">
        <v>6.85134301812E-2</v>
      </c>
      <c r="EX25" s="29">
        <v>9.4745222114099992</v>
      </c>
      <c r="EY25" s="29">
        <v>92.891163579999997</v>
      </c>
      <c r="EZ25" s="29">
        <v>520.09564738100005</v>
      </c>
      <c r="FA25" s="29">
        <v>4.0986635094799997</v>
      </c>
      <c r="FB25" s="29">
        <v>0</v>
      </c>
      <c r="FC25" s="29">
        <v>90785.056713900005</v>
      </c>
      <c r="FD25" s="29">
        <v>41.020436466</v>
      </c>
      <c r="FE25" s="29">
        <v>0.62310820178899995</v>
      </c>
      <c r="FF25" s="29">
        <v>496.251171226</v>
      </c>
      <c r="FG25" s="29">
        <v>7.2290806033799999</v>
      </c>
      <c r="FH25" s="29">
        <v>24.913197746400002</v>
      </c>
      <c r="FI25" s="29">
        <v>10.478436242000001</v>
      </c>
      <c r="FJ25" s="29">
        <v>15.038501265000001</v>
      </c>
      <c r="FK25" s="29">
        <v>429.49542447599998</v>
      </c>
      <c r="FL25" s="29">
        <v>7.9311583815500004</v>
      </c>
      <c r="FM25" s="29">
        <v>58.171038243300004</v>
      </c>
      <c r="FO25" s="55">
        <f t="shared" si="1"/>
        <v>4.2190547046440449E-6</v>
      </c>
      <c r="FP25" s="55">
        <f t="shared" si="2"/>
        <v>2.8234551803992271E-7</v>
      </c>
      <c r="FQ25" s="55">
        <f t="shared" si="3"/>
        <v>-1.539024659591471E-3</v>
      </c>
      <c r="FR25" s="55">
        <f t="shared" si="4"/>
        <v>-1.3274152706448752E-5</v>
      </c>
      <c r="FS25" s="55">
        <f t="shared" si="5"/>
        <v>-1.6947376268138011E-5</v>
      </c>
      <c r="FT25" s="55">
        <f t="shared" si="6"/>
        <v>-3.6879344693345061E-4</v>
      </c>
      <c r="FU25" s="55">
        <f t="shared" si="7"/>
        <v>2.3853070028335084E-6</v>
      </c>
      <c r="FV25" s="55">
        <f t="shared" si="8"/>
        <v>4.2825286619336384E-6</v>
      </c>
      <c r="FW25" s="55">
        <f t="shared" si="9"/>
        <v>5.0679782771322603E-6</v>
      </c>
      <c r="FX25" s="55">
        <f t="shared" si="10"/>
        <v>-3.7240459770854536E-7</v>
      </c>
      <c r="FY25" s="55">
        <f t="shared" si="11"/>
        <v>3.3267939064522957E-7</v>
      </c>
      <c r="FZ25" s="55">
        <f t="shared" si="12"/>
        <v>1.4310784815358997E-5</v>
      </c>
      <c r="GA25" s="55">
        <f t="shared" si="13"/>
        <v>-5.331824600387788E-7</v>
      </c>
      <c r="GB25" s="55">
        <f t="shared" si="14"/>
        <v>-1.0436825615357297E-6</v>
      </c>
      <c r="GC25" s="55">
        <f t="shared" si="15"/>
        <v>-1.4978984552080778E-7</v>
      </c>
      <c r="GD25" s="55">
        <f t="shared" si="16"/>
        <v>2.0678777315021771E-5</v>
      </c>
      <c r="GE25" s="55">
        <f t="shared" si="17"/>
        <v>1.6617395044684191E-5</v>
      </c>
      <c r="GF25" s="55">
        <f t="shared" si="18"/>
        <v>0</v>
      </c>
      <c r="GG25" s="55">
        <f t="shared" si="19"/>
        <v>-4.5492899595469681E-8</v>
      </c>
      <c r="GH25" s="55">
        <f t="shared" si="20"/>
        <v>3.4455748611255513E-6</v>
      </c>
      <c r="GI25" s="55">
        <f t="shared" si="21"/>
        <v>6.5042189415953281E-6</v>
      </c>
      <c r="GJ25" s="55">
        <f t="shared" si="22"/>
        <v>-1.505342608698582E-5</v>
      </c>
      <c r="GK25" s="55">
        <f t="shared" si="23"/>
        <v>0</v>
      </c>
      <c r="GL25" s="55">
        <f t="shared" si="24"/>
        <v>2.9161346154333601E-6</v>
      </c>
      <c r="GM25" s="55">
        <f t="shared" si="25"/>
        <v>5.0275217720978411E-6</v>
      </c>
      <c r="GN25" s="55">
        <f t="shared" si="26"/>
        <v>1.9477369066677201E-7</v>
      </c>
      <c r="GO25" s="55">
        <f t="shared" si="27"/>
        <v>1.9145074303282804E-7</v>
      </c>
      <c r="GP25" s="55">
        <f t="shared" si="28"/>
        <v>2.0688553613281651E-6</v>
      </c>
      <c r="GQ25" s="55">
        <f t="shared" si="29"/>
        <v>-2.0151700056406718E-7</v>
      </c>
      <c r="GR25" s="55">
        <f t="shared" si="30"/>
        <v>1.3643637597657046E-6</v>
      </c>
      <c r="GS25" s="55">
        <f t="shared" si="31"/>
        <v>1.1060095398054671E-5</v>
      </c>
      <c r="GT25" s="55">
        <f t="shared" si="32"/>
        <v>1.2733575024925772E-5</v>
      </c>
      <c r="GU25" s="55">
        <f t="shared" si="33"/>
        <v>3.1866959582863978E-7</v>
      </c>
      <c r="GV25" s="55">
        <f t="shared" si="34"/>
        <v>-1.9525552714997738E-6</v>
      </c>
      <c r="GW25" s="55">
        <f t="shared" si="35"/>
        <v>-7.9147789411042964E-4</v>
      </c>
      <c r="GX25" s="55">
        <f t="shared" si="36"/>
        <v>0</v>
      </c>
      <c r="GY25" s="55">
        <f t="shared" si="37"/>
        <v>-6.3692669352346535E-7</v>
      </c>
      <c r="GZ25" s="55">
        <f t="shared" si="38"/>
        <v>-7.9685624996643045E-7</v>
      </c>
      <c r="HA25" s="55">
        <f t="shared" si="39"/>
        <v>4.2663281420541109E-6</v>
      </c>
      <c r="HB25" s="55">
        <f t="shared" si="40"/>
        <v>4.3589724266993077E-6</v>
      </c>
      <c r="HC25" s="55">
        <f t="shared" si="41"/>
        <v>1.5853648972450012E-6</v>
      </c>
      <c r="HD25" s="55">
        <f t="shared" si="42"/>
        <v>-2.5161087567057795E-6</v>
      </c>
      <c r="HE25" s="55">
        <f t="shared" si="43"/>
        <v>1.4479187436318395E-5</v>
      </c>
      <c r="HF25" s="55">
        <f t="shared" si="44"/>
        <v>0</v>
      </c>
      <c r="HG25" s="55">
        <f t="shared" si="45"/>
        <v>8.8946268333909192E-7</v>
      </c>
      <c r="HH25" s="55">
        <f t="shared" si="46"/>
        <v>-1.6967756402371078E-6</v>
      </c>
      <c r="HI25" s="55">
        <f t="shared" si="47"/>
        <v>6.7834396485549311E-6</v>
      </c>
      <c r="HJ25" s="55">
        <f t="shared" si="48"/>
        <v>-1.527912357236553E-5</v>
      </c>
      <c r="HK25" s="55">
        <f t="shared" si="49"/>
        <v>-1.9461039591005885E-6</v>
      </c>
      <c r="HL25" s="55">
        <f t="shared" si="50"/>
        <v>-6.8358095480102217E-7</v>
      </c>
      <c r="HM25" s="55">
        <f t="shared" si="51"/>
        <v>-1.4637843725349561E-6</v>
      </c>
      <c r="HN25" s="55">
        <f t="shared" si="52"/>
        <v>-6.8556933449211818E-7</v>
      </c>
      <c r="HO25" s="55">
        <f t="shared" si="53"/>
        <v>1.3162877547684054E-5</v>
      </c>
      <c r="HP25" s="55">
        <f t="shared" si="54"/>
        <v>0</v>
      </c>
      <c r="HQ25" s="55">
        <f t="shared" si="55"/>
        <v>0</v>
      </c>
      <c r="HR25" s="55">
        <f t="shared" si="56"/>
        <v>0</v>
      </c>
    </row>
    <row r="26" spans="1:226" x14ac:dyDescent="0.3">
      <c r="A26" s="29" t="s">
        <v>25</v>
      </c>
      <c r="B26" s="27">
        <v>26168.826700000001</v>
      </c>
      <c r="C26" s="27">
        <v>138.48798590000001</v>
      </c>
      <c r="D26" s="27">
        <v>74682.853600000002</v>
      </c>
      <c r="E26" s="27">
        <v>9373.1679999999997</v>
      </c>
      <c r="F26" s="27">
        <v>6407.2842223999996</v>
      </c>
      <c r="G26" s="27">
        <v>134240.32500000001</v>
      </c>
      <c r="H26" s="27">
        <v>1426.0650000000001</v>
      </c>
      <c r="I26" s="29">
        <v>9.6534047454999996</v>
      </c>
      <c r="J26" s="29">
        <v>6.0632112748999996</v>
      </c>
      <c r="L26" s="29">
        <v>0.56092905959999995</v>
      </c>
      <c r="M26" s="8">
        <v>15.076070902</v>
      </c>
      <c r="N26" s="29">
        <v>7.0650978000000003E-2</v>
      </c>
      <c r="O26" s="29">
        <v>5.6687728999999997E-3</v>
      </c>
      <c r="P26" s="29">
        <v>0.12516188549999999</v>
      </c>
      <c r="Q26" s="29">
        <v>1.6199999999999999E-3</v>
      </c>
      <c r="R26" s="29">
        <v>1.155887559</v>
      </c>
      <c r="S26" s="29">
        <v>2.844E-2</v>
      </c>
      <c r="T26" s="29">
        <v>0.2195115047</v>
      </c>
      <c r="U26" s="29">
        <v>0.74783477899999995</v>
      </c>
      <c r="V26" s="29">
        <v>1.08E-3</v>
      </c>
      <c r="Y26" s="29">
        <v>2.2453269000000001E-2</v>
      </c>
      <c r="Z26" s="29">
        <v>13.477628321999999</v>
      </c>
      <c r="AA26" s="29">
        <v>168.95173</v>
      </c>
      <c r="AB26" s="8">
        <v>1.0186537704</v>
      </c>
      <c r="AC26" s="29">
        <v>0.88585499999999995</v>
      </c>
      <c r="AD26" s="29">
        <v>2.2448312860000001</v>
      </c>
      <c r="AE26" s="29">
        <v>4.368211165</v>
      </c>
      <c r="AG26" s="29">
        <v>0.44038086679999999</v>
      </c>
      <c r="AH26" s="29">
        <v>1.3729437259999999</v>
      </c>
      <c r="AI26" s="29">
        <v>0.87361898650000003</v>
      </c>
      <c r="AJ26" s="29">
        <v>1.1850000000000001E-3</v>
      </c>
      <c r="AK26" s="8"/>
      <c r="AL26" s="29">
        <v>6.7010870350999996</v>
      </c>
      <c r="AN26" s="29">
        <v>5.8145000000000002E-2</v>
      </c>
      <c r="AO26" s="29">
        <v>1.7206214395999999</v>
      </c>
      <c r="AP26" s="29">
        <v>5.3369641099999997E-2</v>
      </c>
      <c r="AQ26" s="8">
        <v>5.9823999999999994E-8</v>
      </c>
      <c r="AR26" s="8">
        <v>5.33655E-7</v>
      </c>
      <c r="AT26" s="8">
        <v>9.869357E-4</v>
      </c>
      <c r="AU26" s="29">
        <v>2.3209230999999999E-3</v>
      </c>
      <c r="AV26" s="29">
        <v>1.6441012999999999E-3</v>
      </c>
      <c r="AW26" s="8">
        <v>4.0109249999999999E-8</v>
      </c>
      <c r="AX26" s="29">
        <v>0.1210549667</v>
      </c>
      <c r="AY26" s="29">
        <v>2.3466886449</v>
      </c>
      <c r="AZ26" s="29">
        <v>3.2508566559999998</v>
      </c>
      <c r="BA26" s="29">
        <v>11.713718715000001</v>
      </c>
      <c r="BB26" s="29">
        <v>0.52975245650000002</v>
      </c>
      <c r="BG26" s="29" t="s">
        <v>25</v>
      </c>
      <c r="BH26" s="29">
        <v>1.00982433649E-3</v>
      </c>
      <c r="BI26" s="29">
        <v>0</v>
      </c>
      <c r="BJ26" s="29">
        <v>6.0632083254499998</v>
      </c>
      <c r="BK26" s="29">
        <v>0</v>
      </c>
      <c r="BL26" s="29">
        <v>9.6534011923499996</v>
      </c>
      <c r="BM26" s="29">
        <v>9.6534011923499996</v>
      </c>
      <c r="BN26" s="29">
        <v>3.0167090122800002E-3</v>
      </c>
      <c r="BO26" s="29">
        <v>0.22998082768299999</v>
      </c>
      <c r="BP26" s="29">
        <v>0.33094796078900002</v>
      </c>
      <c r="BQ26" s="29">
        <v>15.076059643400001</v>
      </c>
      <c r="BR26" s="29">
        <v>2.26082906295E-2</v>
      </c>
      <c r="BS26" s="29">
        <v>4.8042578262900003E-2</v>
      </c>
      <c r="BT26" s="29">
        <v>2.2453291839400001E-2</v>
      </c>
      <c r="BU26" s="29">
        <v>5.6688424228500001E-3</v>
      </c>
      <c r="BV26" s="29">
        <v>3.0038846321600001E-2</v>
      </c>
      <c r="BW26" s="29">
        <v>9.5123059320399994E-2</v>
      </c>
      <c r="BX26" s="29">
        <v>1.6199988851799999E-3</v>
      </c>
      <c r="BY26" s="29">
        <v>0</v>
      </c>
      <c r="BZ26" s="29">
        <v>193.776229073</v>
      </c>
      <c r="CA26" s="29">
        <v>1.1558866371800001</v>
      </c>
      <c r="CB26" s="29">
        <v>6.3658269449899996E-2</v>
      </c>
      <c r="CC26" s="29">
        <v>0.15585309775799999</v>
      </c>
      <c r="CD26" s="29">
        <v>2.8440023155100001E-2</v>
      </c>
      <c r="CE26" s="29">
        <v>0.74783436675100001</v>
      </c>
      <c r="CF26" s="29">
        <v>4.3682105787900003</v>
      </c>
      <c r="CG26" s="29">
        <v>1.0800047727400001E-3</v>
      </c>
      <c r="CH26" s="29">
        <v>0</v>
      </c>
      <c r="CI26" s="29">
        <v>0.87361866910599995</v>
      </c>
      <c r="CJ26" s="29">
        <v>5.8144927578200001E-2</v>
      </c>
      <c r="CK26" s="29">
        <v>26168.839170399999</v>
      </c>
      <c r="CL26" s="29">
        <v>0</v>
      </c>
      <c r="CM26" s="29">
        <v>0</v>
      </c>
      <c r="CN26" s="29">
        <v>0.65487958418199999</v>
      </c>
      <c r="CO26" s="29">
        <v>32.280597634899998</v>
      </c>
      <c r="CP26" s="29">
        <v>0.207313734088</v>
      </c>
      <c r="CQ26" s="29">
        <v>2.3466881608799999</v>
      </c>
      <c r="CR26" s="29">
        <v>0.17489121810200001</v>
      </c>
      <c r="CS26" s="29">
        <v>0</v>
      </c>
      <c r="CT26" s="29">
        <v>13.4777059647</v>
      </c>
      <c r="CU26" s="29">
        <v>13.4777059647</v>
      </c>
      <c r="CV26" s="29">
        <v>168.951210909</v>
      </c>
      <c r="CW26" s="29">
        <v>3.2509620428899999</v>
      </c>
      <c r="CX26" s="29">
        <v>0.28534675735800002</v>
      </c>
      <c r="CY26" s="29">
        <v>0.72382105776100003</v>
      </c>
      <c r="CZ26" s="29">
        <v>0</v>
      </c>
      <c r="DA26" s="29">
        <v>21.308464730200001</v>
      </c>
      <c r="DB26" s="29">
        <v>0</v>
      </c>
      <c r="DC26" s="29">
        <v>0</v>
      </c>
      <c r="DD26" s="29">
        <v>0.230322000518</v>
      </c>
      <c r="DE26" s="29">
        <v>0.65553135282999997</v>
      </c>
      <c r="DF26" s="29">
        <v>0.74079366098400001</v>
      </c>
      <c r="DG26" s="29">
        <v>1.50403560657</v>
      </c>
      <c r="DH26" s="29">
        <v>0</v>
      </c>
      <c r="DI26" s="29">
        <v>11.713705469600001</v>
      </c>
      <c r="DJ26" s="29">
        <v>0.44038095390300003</v>
      </c>
      <c r="DK26" s="29">
        <v>138.48855511900001</v>
      </c>
      <c r="DL26" s="29">
        <v>0</v>
      </c>
      <c r="DM26" s="29">
        <v>0.56290706276500002</v>
      </c>
      <c r="DN26" s="29">
        <v>0.81003662680900002</v>
      </c>
      <c r="DO26" s="29">
        <v>67394.8440328</v>
      </c>
      <c r="DP26" s="29">
        <v>7488.3165330700003</v>
      </c>
      <c r="DQ26" s="29">
        <v>74883.160565900005</v>
      </c>
      <c r="DR26" s="29">
        <v>0</v>
      </c>
      <c r="DS26" s="29">
        <v>38.958239072799998</v>
      </c>
      <c r="DT26" s="29">
        <v>5.3369769098400001E-2</v>
      </c>
      <c r="DU26" s="8">
        <v>5.9824417687699999E-8</v>
      </c>
      <c r="DV26" s="8">
        <v>5.3365874259399998E-7</v>
      </c>
      <c r="DW26" s="29">
        <v>0</v>
      </c>
      <c r="DX26" s="29">
        <v>9.8693301471900006E-4</v>
      </c>
      <c r="DY26" s="29">
        <v>2.3209291474E-3</v>
      </c>
      <c r="DZ26" s="29">
        <v>1.6440988418299999E-3</v>
      </c>
      <c r="EA26" s="8">
        <v>4.0109201435200003E-8</v>
      </c>
      <c r="EB26" s="29">
        <v>0.121055243036</v>
      </c>
      <c r="EC26" s="29">
        <v>376.12787303800002</v>
      </c>
      <c r="ED26" s="29">
        <v>400.16119060900002</v>
      </c>
      <c r="EE26" s="29">
        <v>217.36625607900001</v>
      </c>
      <c r="EF26" s="29">
        <v>3.9668299575699999</v>
      </c>
      <c r="EG26" s="29">
        <v>310.637356888</v>
      </c>
      <c r="EH26" s="29">
        <v>183.97178106600001</v>
      </c>
      <c r="EI26" s="29">
        <v>0</v>
      </c>
      <c r="EJ26" s="29">
        <v>9.4806479709599999E-3</v>
      </c>
      <c r="EK26" s="29">
        <v>29.319263982199999</v>
      </c>
      <c r="EL26" s="29">
        <v>9373.2791111799997</v>
      </c>
      <c r="EM26" s="29">
        <v>6407.3976409099996</v>
      </c>
      <c r="EN26" s="29">
        <v>2965.8814702700001</v>
      </c>
      <c r="EO26" s="29">
        <v>9.0372944878900003E-4</v>
      </c>
      <c r="EP26" s="29">
        <v>1.78613509107</v>
      </c>
      <c r="EQ26" s="29">
        <v>3695.7205365899999</v>
      </c>
      <c r="ER26" s="29">
        <v>9.5691220644100001E-4</v>
      </c>
      <c r="ES26" s="29">
        <v>90.4841788321</v>
      </c>
      <c r="ET26" s="29">
        <v>21.899839067399999</v>
      </c>
      <c r="EU26" s="29">
        <v>5.72458849645</v>
      </c>
      <c r="EV26" s="29">
        <v>225.41797630400001</v>
      </c>
      <c r="EW26" s="29">
        <v>1.18406019445E-3</v>
      </c>
      <c r="EX26" s="29">
        <v>25.6719803859</v>
      </c>
      <c r="EY26" s="29">
        <v>567.76459540200005</v>
      </c>
      <c r="EZ26" s="29">
        <v>650.02275965800004</v>
      </c>
      <c r="FA26" s="29">
        <v>27.185809810999999</v>
      </c>
      <c r="FB26" s="29">
        <v>0</v>
      </c>
      <c r="FC26" s="29">
        <v>134326.221169</v>
      </c>
      <c r="FD26" s="29">
        <v>262.61766308400001</v>
      </c>
      <c r="FE26" s="29">
        <v>0.52975237075199999</v>
      </c>
      <c r="FF26" s="29">
        <v>3282.31344476</v>
      </c>
      <c r="FG26" s="29">
        <v>0</v>
      </c>
      <c r="FH26" s="29">
        <v>211.455989633</v>
      </c>
      <c r="FI26" s="29">
        <v>6.7011043169500004</v>
      </c>
      <c r="FJ26" s="29">
        <v>1.6545369756799998E-2</v>
      </c>
      <c r="FK26" s="29">
        <v>1426.0651598699999</v>
      </c>
      <c r="FL26" s="29">
        <v>1.72062711676</v>
      </c>
      <c r="FM26" s="29">
        <v>657.66797449299997</v>
      </c>
      <c r="FO26" s="55">
        <f t="shared" si="1"/>
        <v>4.7653645844409595E-7</v>
      </c>
      <c r="FP26" s="55">
        <f t="shared" si="2"/>
        <v>4.1102410169362278E-6</v>
      </c>
      <c r="FQ26" s="55">
        <f t="shared" si="3"/>
        <v>2.6821011282300946E-3</v>
      </c>
      <c r="FR26" s="55">
        <f t="shared" si="4"/>
        <v>1.1854175663988943E-5</v>
      </c>
      <c r="FS26" s="55">
        <f t="shared" si="5"/>
        <v>1.770149505830576E-5</v>
      </c>
      <c r="FT26" s="55">
        <f t="shared" si="6"/>
        <v>6.3986860133112078E-4</v>
      </c>
      <c r="FU26" s="55">
        <f t="shared" si="7"/>
        <v>1.1210568931568515E-7</v>
      </c>
      <c r="FV26" s="55">
        <f t="shared" si="8"/>
        <v>-3.6807220806298601E-7</v>
      </c>
      <c r="FW26" s="55">
        <f t="shared" si="9"/>
        <v>-4.8645014433183629E-7</v>
      </c>
      <c r="FX26" s="55">
        <f t="shared" si="10"/>
        <v>0</v>
      </c>
      <c r="FY26" s="55">
        <f t="shared" si="11"/>
        <v>-4.8335523949045351E-7</v>
      </c>
      <c r="FZ26" s="55">
        <f t="shared" si="12"/>
        <v>-7.4678608718003762E-7</v>
      </c>
      <c r="GA26" s="55">
        <f t="shared" si="13"/>
        <v>-1.5443183248856669E-6</v>
      </c>
      <c r="GB26" s="55">
        <f t="shared" si="14"/>
        <v>1.2264179784020805E-5</v>
      </c>
      <c r="GC26" s="55">
        <f t="shared" si="15"/>
        <v>1.6092758535763867E-7</v>
      </c>
      <c r="GD26" s="55">
        <f t="shared" si="16"/>
        <v>-6.881604938186983E-7</v>
      </c>
      <c r="GE26" s="55">
        <f t="shared" si="17"/>
        <v>-7.9749971587710866E-7</v>
      </c>
      <c r="GF26" s="55">
        <f t="shared" si="18"/>
        <v>8.1417369903614868E-7</v>
      </c>
      <c r="GG26" s="55">
        <f t="shared" si="19"/>
        <v>-6.2635487009530881E-7</v>
      </c>
      <c r="GH26" s="55">
        <f t="shared" si="20"/>
        <v>-5.512567902875918E-7</v>
      </c>
      <c r="GI26" s="55">
        <f t="shared" si="21"/>
        <v>4.4192037037861969E-6</v>
      </c>
      <c r="GJ26" s="55">
        <f t="shared" si="22"/>
        <v>0</v>
      </c>
      <c r="GK26" s="55">
        <f t="shared" si="23"/>
        <v>0</v>
      </c>
      <c r="GL26" s="55">
        <f t="shared" si="24"/>
        <v>1.0171970949853452E-6</v>
      </c>
      <c r="GM26" s="55">
        <f t="shared" si="25"/>
        <v>5.76085778193932E-6</v>
      </c>
      <c r="GN26" s="55">
        <f t="shared" si="26"/>
        <v>-3.0724219278549337E-6</v>
      </c>
      <c r="GO26" s="55">
        <f t="shared" si="27"/>
        <v>-5.2101216275188323E-6</v>
      </c>
      <c r="GP26" s="55">
        <f t="shared" si="28"/>
        <v>-1.858827911989912E-6</v>
      </c>
      <c r="GQ26" s="55">
        <f t="shared" si="29"/>
        <v>-8.9915265022649267E-7</v>
      </c>
      <c r="GR26" s="55">
        <f t="shared" si="30"/>
        <v>-1.3419909832894258E-7</v>
      </c>
      <c r="GS26" s="55">
        <f t="shared" si="31"/>
        <v>0</v>
      </c>
      <c r="GT26" s="55">
        <f t="shared" si="32"/>
        <v>1.9779015529857666E-7</v>
      </c>
      <c r="GU26" s="55">
        <f t="shared" si="33"/>
        <v>-2.6531313195348057E-8</v>
      </c>
      <c r="GV26" s="55">
        <f t="shared" si="34"/>
        <v>-3.6330941175376845E-7</v>
      </c>
      <c r="GW26" s="55">
        <f t="shared" si="35"/>
        <v>-7.9308485232077364E-4</v>
      </c>
      <c r="GX26" s="55">
        <f t="shared" si="36"/>
        <v>0</v>
      </c>
      <c r="GY26" s="55">
        <f t="shared" si="37"/>
        <v>2.5789621758837085E-6</v>
      </c>
      <c r="GZ26" s="55">
        <f t="shared" si="38"/>
        <v>0</v>
      </c>
      <c r="HA26" s="55">
        <f t="shared" si="39"/>
        <v>-1.2455378794641527E-6</v>
      </c>
      <c r="HB26" s="55">
        <f t="shared" si="40"/>
        <v>3.2994823088022072E-6</v>
      </c>
      <c r="HC26" s="55">
        <f t="shared" si="41"/>
        <v>2.3983372825061673E-6</v>
      </c>
      <c r="HD26" s="55">
        <f t="shared" si="42"/>
        <v>6.981942030045109E-6</v>
      </c>
      <c r="HE26" s="55">
        <f t="shared" si="43"/>
        <v>7.0131339535489143E-6</v>
      </c>
      <c r="HF26" s="55">
        <f t="shared" si="44"/>
        <v>0</v>
      </c>
      <c r="HG26" s="55">
        <f t="shared" si="45"/>
        <v>-2.7208266961526151E-6</v>
      </c>
      <c r="HH26" s="55">
        <f t="shared" si="46"/>
        <v>2.6056011937815498E-6</v>
      </c>
      <c r="HI26" s="55">
        <f t="shared" si="47"/>
        <v>-1.4951450984302832E-6</v>
      </c>
      <c r="HJ26" s="55">
        <f t="shared" si="48"/>
        <v>-1.2108129669924871E-6</v>
      </c>
      <c r="HK26" s="55">
        <f t="shared" si="49"/>
        <v>2.2827316179758196E-6</v>
      </c>
      <c r="HL26" s="55">
        <f t="shared" si="50"/>
        <v>-2.0625659101895521E-7</v>
      </c>
      <c r="HM26" s="55">
        <f t="shared" si="51"/>
        <v>3.2418190388539468E-5</v>
      </c>
      <c r="HN26" s="55">
        <f t="shared" si="52"/>
        <v>-1.1307596094958081E-6</v>
      </c>
      <c r="HO26" s="55">
        <f t="shared" si="53"/>
        <v>-1.6186428015894042E-7</v>
      </c>
      <c r="HP26" s="55">
        <f t="shared" si="54"/>
        <v>0</v>
      </c>
      <c r="HQ26" s="55">
        <f t="shared" si="55"/>
        <v>0</v>
      </c>
      <c r="HR26" s="55">
        <f t="shared" si="56"/>
        <v>0</v>
      </c>
    </row>
    <row r="27" spans="1:226" x14ac:dyDescent="0.3">
      <c r="A27" s="29" t="s">
        <v>26</v>
      </c>
      <c r="B27" s="27">
        <v>2487.5246999999999</v>
      </c>
      <c r="C27" s="27">
        <v>6.0689805999999997</v>
      </c>
      <c r="D27" s="27">
        <v>18789.963199999998</v>
      </c>
      <c r="E27" s="27">
        <v>2325.2511</v>
      </c>
      <c r="F27" s="27">
        <v>1828.1198999999999</v>
      </c>
      <c r="G27" s="27">
        <v>15660.933000000001</v>
      </c>
      <c r="H27" s="27">
        <v>355.13940000000002</v>
      </c>
      <c r="I27" s="29">
        <v>2.9101424935</v>
      </c>
      <c r="J27" s="29">
        <v>1.4848329786000001</v>
      </c>
      <c r="K27" s="8"/>
      <c r="L27" s="29">
        <v>0.26705469999999998</v>
      </c>
      <c r="M27" s="40">
        <v>6.6453385584999998</v>
      </c>
      <c r="N27" s="29">
        <v>1.0679812E-2</v>
      </c>
      <c r="O27" s="8">
        <v>5.2050000000000001E-6</v>
      </c>
      <c r="P27" s="29">
        <v>4.6319761000000001E-2</v>
      </c>
      <c r="R27" s="29">
        <v>0.30132975000000001</v>
      </c>
      <c r="S27" s="8"/>
      <c r="T27" s="29">
        <v>6.0877015E-2</v>
      </c>
      <c r="U27" s="29">
        <v>0.20409935000000001</v>
      </c>
      <c r="Y27" s="29">
        <v>6.1304365000000001E-3</v>
      </c>
      <c r="Z27" s="29">
        <v>1.25178232</v>
      </c>
      <c r="AA27" s="29">
        <v>8.3040485000000004</v>
      </c>
      <c r="AB27" s="29">
        <v>9.8218529999999998E-2</v>
      </c>
      <c r="AC27" s="29">
        <v>1.9788547400000001</v>
      </c>
      <c r="AD27" s="8">
        <v>1.41167215</v>
      </c>
      <c r="AE27" s="8">
        <v>1.4846908999999999</v>
      </c>
      <c r="AG27" s="29">
        <v>6.7891193799999999E-2</v>
      </c>
      <c r="AH27" s="29">
        <v>0.49736900000000001</v>
      </c>
      <c r="AI27" s="29">
        <v>0.21968550000000001</v>
      </c>
      <c r="AK27" s="8"/>
      <c r="AL27" s="8">
        <v>1.2274332299999999</v>
      </c>
      <c r="AM27" s="8"/>
      <c r="AO27" s="29">
        <v>0.19070023999999999</v>
      </c>
      <c r="AP27" s="29">
        <v>1.6565556499999998E-2</v>
      </c>
      <c r="AT27" s="8">
        <v>3.0649859999999998E-4</v>
      </c>
      <c r="AU27" s="29">
        <v>7.20658E-4</v>
      </c>
      <c r="AV27" s="29">
        <v>5.1061119999999997E-4</v>
      </c>
      <c r="AX27" s="29">
        <v>1.22944274E-2</v>
      </c>
      <c r="AY27" s="29">
        <v>0.48091584549999999</v>
      </c>
      <c r="AZ27" s="29">
        <v>0.34211985</v>
      </c>
      <c r="BA27" s="29">
        <v>2.7092375</v>
      </c>
      <c r="BB27" s="29">
        <v>0.12763656000000001</v>
      </c>
      <c r="BE27" s="8"/>
      <c r="BG27" s="29" t="s">
        <v>26</v>
      </c>
      <c r="BH27" s="29">
        <v>0</v>
      </c>
      <c r="BI27" s="29">
        <v>0</v>
      </c>
      <c r="BJ27" s="29">
        <v>1.48483219928</v>
      </c>
      <c r="BK27" s="29">
        <v>0</v>
      </c>
      <c r="BL27" s="29">
        <v>2.9101437211099999</v>
      </c>
      <c r="BM27" s="29">
        <v>2.9101437211099999</v>
      </c>
      <c r="BN27" s="29">
        <v>0</v>
      </c>
      <c r="BO27" s="29">
        <v>0.109492230166</v>
      </c>
      <c r="BP27" s="29">
        <v>0.157562105191</v>
      </c>
      <c r="BQ27" s="29">
        <v>6.6453304558499999</v>
      </c>
      <c r="BR27" s="29">
        <v>3.4175382268200002E-3</v>
      </c>
      <c r="BS27" s="29">
        <v>7.2622741734000001E-3</v>
      </c>
      <c r="BT27" s="29">
        <v>6.1304351455900002E-3</v>
      </c>
      <c r="BU27" s="8">
        <v>5.2053330917099998E-6</v>
      </c>
      <c r="BV27" s="29">
        <v>1.11167433724E-2</v>
      </c>
      <c r="BW27" s="29">
        <v>3.5203024826199997E-2</v>
      </c>
      <c r="BX27" s="29">
        <v>0</v>
      </c>
      <c r="BY27" s="29">
        <v>0</v>
      </c>
      <c r="BZ27" s="29">
        <v>69.116130017000003</v>
      </c>
      <c r="CA27" s="29">
        <v>0.30132939015400001</v>
      </c>
      <c r="CB27" s="29">
        <v>1.7654318274700001E-2</v>
      </c>
      <c r="CC27" s="29">
        <v>4.3222639420799999E-2</v>
      </c>
      <c r="CD27" s="29">
        <v>0</v>
      </c>
      <c r="CE27" s="29">
        <v>0.20409929403499999</v>
      </c>
      <c r="CF27" s="29">
        <v>1.4846900302099999</v>
      </c>
      <c r="CG27" s="29">
        <v>0</v>
      </c>
      <c r="CH27" s="29">
        <v>0</v>
      </c>
      <c r="CI27" s="29">
        <v>0.21968561718400001</v>
      </c>
      <c r="CJ27" s="29">
        <v>0</v>
      </c>
      <c r="CK27" s="29">
        <v>2487.5263068899999</v>
      </c>
      <c r="CL27" s="29">
        <v>0</v>
      </c>
      <c r="CM27" s="29">
        <v>0</v>
      </c>
      <c r="CN27" s="29">
        <v>6.7487420654600001</v>
      </c>
      <c r="CO27" s="29">
        <v>9.1742186050699992</v>
      </c>
      <c r="CP27" s="29">
        <v>0.466522484031</v>
      </c>
      <c r="CQ27" s="29">
        <v>0.48091568689399999</v>
      </c>
      <c r="CR27" s="29">
        <v>0</v>
      </c>
      <c r="CS27" s="29">
        <v>0</v>
      </c>
      <c r="CT27" s="29">
        <v>1.25178380632</v>
      </c>
      <c r="CU27" s="29">
        <v>1.25178380632</v>
      </c>
      <c r="CV27" s="29">
        <v>8.3040353056100003</v>
      </c>
      <c r="CW27" s="29">
        <v>0.34211945968599999</v>
      </c>
      <c r="CX27" s="29">
        <v>7.3361618679800003E-3</v>
      </c>
      <c r="CY27" s="29">
        <v>8.8975508448499996E-2</v>
      </c>
      <c r="CZ27" s="29">
        <v>0</v>
      </c>
      <c r="DA27" s="29">
        <v>5.2822780864899999</v>
      </c>
      <c r="DB27" s="29">
        <v>0</v>
      </c>
      <c r="DC27" s="29">
        <v>0</v>
      </c>
      <c r="DD27" s="29">
        <v>0.51450188765000004</v>
      </c>
      <c r="DE27" s="29">
        <v>1.4643511687799999</v>
      </c>
      <c r="DF27" s="29">
        <v>0.46585117574700002</v>
      </c>
      <c r="DG27" s="29">
        <v>0.94582096009100003</v>
      </c>
      <c r="DH27" s="29">
        <v>0</v>
      </c>
      <c r="DI27" s="29">
        <v>2.7092312787399999</v>
      </c>
      <c r="DJ27" s="29">
        <v>6.7891144804400005E-2</v>
      </c>
      <c r="DK27" s="29">
        <v>6.0689721545399999</v>
      </c>
      <c r="DL27" s="29">
        <v>0</v>
      </c>
      <c r="DM27" s="29">
        <v>0.20392116259599999</v>
      </c>
      <c r="DN27" s="29">
        <v>0.29344732567199999</v>
      </c>
      <c r="DO27" s="29">
        <v>17889.227427099999</v>
      </c>
      <c r="DP27" s="29">
        <v>1987.6920468400001</v>
      </c>
      <c r="DQ27" s="29">
        <v>19876.919473999998</v>
      </c>
      <c r="DR27" s="29">
        <v>0</v>
      </c>
      <c r="DS27" s="29">
        <v>10.0310082407</v>
      </c>
      <c r="DT27" s="29">
        <v>1.65656933268E-2</v>
      </c>
      <c r="DU27" s="29">
        <v>0</v>
      </c>
      <c r="DV27" s="29">
        <v>0</v>
      </c>
      <c r="DW27" s="29">
        <v>0</v>
      </c>
      <c r="DX27" s="29">
        <v>3.0649837985099998E-4</v>
      </c>
      <c r="DY27" s="29">
        <v>7.2065456881800001E-4</v>
      </c>
      <c r="DZ27" s="29">
        <v>5.10613695881E-4</v>
      </c>
      <c r="EA27" s="29">
        <v>0</v>
      </c>
      <c r="EB27" s="29">
        <v>1.22944551217E-2</v>
      </c>
      <c r="EC27" s="29">
        <v>105.292710169</v>
      </c>
      <c r="ED27" s="29">
        <v>99.7800975623</v>
      </c>
      <c r="EE27" s="29">
        <v>71.722204082900006</v>
      </c>
      <c r="EF27" s="29">
        <v>1.1538887553599999</v>
      </c>
      <c r="EG27" s="29">
        <v>86.774768791599996</v>
      </c>
      <c r="EH27" s="29">
        <v>52.308110812099997</v>
      </c>
      <c r="EI27" s="29">
        <v>0</v>
      </c>
      <c r="EJ27" s="29">
        <v>1.9064871249300001E-3</v>
      </c>
      <c r="EK27" s="29">
        <v>8.3077202174</v>
      </c>
      <c r="EL27" s="29">
        <v>2325.28439764</v>
      </c>
      <c r="EM27" s="29">
        <v>1828.1537094600001</v>
      </c>
      <c r="EN27" s="29">
        <v>497.13068817800001</v>
      </c>
      <c r="EO27" s="29">
        <v>0.87315655571899997</v>
      </c>
      <c r="EP27" s="29">
        <v>0.507608665101</v>
      </c>
      <c r="EQ27" s="29">
        <v>1020.31124546</v>
      </c>
      <c r="ER27" s="29">
        <v>0.17191476931399999</v>
      </c>
      <c r="ES27" s="29">
        <v>34.891824774299998</v>
      </c>
      <c r="ET27" s="29">
        <v>6.2952407049300003</v>
      </c>
      <c r="EU27" s="29">
        <v>1.9909709340299999</v>
      </c>
      <c r="EV27" s="29">
        <v>86.977786782699994</v>
      </c>
      <c r="EW27" s="29">
        <v>0</v>
      </c>
      <c r="EX27" s="29">
        <v>6.6169367693299996</v>
      </c>
      <c r="EY27" s="29">
        <v>159.50008766100001</v>
      </c>
      <c r="EZ27" s="29">
        <v>183.10112485100001</v>
      </c>
      <c r="FA27" s="29">
        <v>7.9733454744300003</v>
      </c>
      <c r="FB27" s="29">
        <v>0</v>
      </c>
      <c r="FC27" s="29">
        <v>16547.8942398</v>
      </c>
      <c r="FD27" s="29">
        <v>64.808782943400004</v>
      </c>
      <c r="FE27" s="29">
        <v>0.127636169819</v>
      </c>
      <c r="FF27" s="29">
        <v>369.33130730099998</v>
      </c>
      <c r="FG27" s="29">
        <v>0</v>
      </c>
      <c r="FH27" s="29">
        <v>52.712211414199999</v>
      </c>
      <c r="FI27" s="29">
        <v>1.2274314576900001</v>
      </c>
      <c r="FJ27" s="29">
        <v>0</v>
      </c>
      <c r="FK27" s="29">
        <v>355.14038348600002</v>
      </c>
      <c r="FL27" s="29">
        <v>0.190700241529</v>
      </c>
      <c r="FM27" s="29">
        <v>164.13600495200001</v>
      </c>
      <c r="FO27" s="55">
        <f t="shared" si="1"/>
        <v>6.4597951527805133E-7</v>
      </c>
      <c r="FP27" s="55">
        <f t="shared" si="2"/>
        <v>-1.3915780188495046E-6</v>
      </c>
      <c r="FQ27" s="55">
        <f t="shared" si="3"/>
        <v>5.7847706375497333E-2</v>
      </c>
      <c r="FR27" s="55">
        <f t="shared" si="4"/>
        <v>1.4320019029342975E-5</v>
      </c>
      <c r="FS27" s="55">
        <f t="shared" si="5"/>
        <v>1.849411518366866E-5</v>
      </c>
      <c r="FT27" s="55">
        <f t="shared" si="6"/>
        <v>5.6635274526747478E-2</v>
      </c>
      <c r="FU27" s="55">
        <f t="shared" si="7"/>
        <v>2.7692956624794008E-6</v>
      </c>
      <c r="FV27" s="55">
        <f t="shared" si="8"/>
        <v>4.2183845039149377E-7</v>
      </c>
      <c r="FW27" s="55">
        <f t="shared" si="9"/>
        <v>-5.2485364436280605E-7</v>
      </c>
      <c r="FX27" s="55">
        <f t="shared" si="10"/>
        <v>0</v>
      </c>
      <c r="FY27" s="55">
        <f t="shared" si="11"/>
        <v>-1.3654243866950427E-6</v>
      </c>
      <c r="FZ27" s="55">
        <f t="shared" si="12"/>
        <v>-1.2192982988771167E-6</v>
      </c>
      <c r="GA27" s="55">
        <f t="shared" si="13"/>
        <v>3.7474442387408058E-8</v>
      </c>
      <c r="GB27" s="55">
        <f t="shared" si="14"/>
        <v>6.3994564841427941E-5</v>
      </c>
      <c r="GC27" s="55">
        <f t="shared" si="15"/>
        <v>1.5541099173361355E-7</v>
      </c>
      <c r="GD27" s="55">
        <f t="shared" si="16"/>
        <v>0</v>
      </c>
      <c r="GE27" s="55">
        <f t="shared" si="17"/>
        <v>-1.1941934043937248E-6</v>
      </c>
      <c r="GF27" s="55">
        <f t="shared" si="18"/>
        <v>0</v>
      </c>
      <c r="GG27" s="55">
        <f t="shared" si="19"/>
        <v>-9.4131586444170263E-7</v>
      </c>
      <c r="GH27" s="55">
        <f t="shared" si="20"/>
        <v>-2.7420469503278334E-7</v>
      </c>
      <c r="GI27" s="55">
        <f t="shared" si="21"/>
        <v>0</v>
      </c>
      <c r="GJ27" s="55">
        <f t="shared" si="22"/>
        <v>0</v>
      </c>
      <c r="GK27" s="55">
        <f t="shared" si="23"/>
        <v>0</v>
      </c>
      <c r="GL27" s="55">
        <f t="shared" si="24"/>
        <v>-2.2093206575953882E-7</v>
      </c>
      <c r="GM27" s="55">
        <f t="shared" si="25"/>
        <v>1.1873629913274036E-6</v>
      </c>
      <c r="GN27" s="55">
        <f t="shared" si="26"/>
        <v>-1.5889105175791597E-6</v>
      </c>
      <c r="GO27" s="55">
        <f t="shared" si="27"/>
        <v>-3.79315990583515E-6</v>
      </c>
      <c r="GP27" s="55">
        <f t="shared" si="28"/>
        <v>-8.5077998199970914E-7</v>
      </c>
      <c r="GQ27" s="55">
        <f t="shared" si="29"/>
        <v>-1.0032074385782271E-8</v>
      </c>
      <c r="GR27" s="55">
        <f t="shared" si="30"/>
        <v>-5.8583911306002845E-7</v>
      </c>
      <c r="GS27" s="55">
        <f t="shared" si="31"/>
        <v>0</v>
      </c>
      <c r="GT27" s="55">
        <f t="shared" si="32"/>
        <v>-7.2167828036967768E-7</v>
      </c>
      <c r="GU27" s="55">
        <f t="shared" si="33"/>
        <v>-1.0288779559089942E-6</v>
      </c>
      <c r="GV27" s="55">
        <f t="shared" si="34"/>
        <v>5.3341708944650706E-7</v>
      </c>
      <c r="GW27" s="55">
        <f t="shared" si="35"/>
        <v>0</v>
      </c>
      <c r="GX27" s="55">
        <f t="shared" si="36"/>
        <v>0</v>
      </c>
      <c r="GY27" s="55">
        <f t="shared" si="37"/>
        <v>-1.4439156090552503E-6</v>
      </c>
      <c r="GZ27" s="55">
        <f t="shared" si="38"/>
        <v>0</v>
      </c>
      <c r="HA27" s="55">
        <f t="shared" si="39"/>
        <v>0</v>
      </c>
      <c r="HB27" s="55">
        <f t="shared" si="40"/>
        <v>8.0178190123757035E-9</v>
      </c>
      <c r="HC27" s="55">
        <f t="shared" si="41"/>
        <v>8.2597164786625946E-6</v>
      </c>
      <c r="HD27" s="55">
        <f t="shared" si="42"/>
        <v>0</v>
      </c>
      <c r="HE27" s="55">
        <f t="shared" si="43"/>
        <v>0</v>
      </c>
      <c r="HF27" s="55">
        <f t="shared" si="44"/>
        <v>0</v>
      </c>
      <c r="HG27" s="55">
        <f t="shared" si="45"/>
        <v>-7.1827081753553201E-7</v>
      </c>
      <c r="HH27" s="55">
        <f t="shared" si="46"/>
        <v>-4.7611793666103941E-6</v>
      </c>
      <c r="HI27" s="55">
        <f t="shared" si="47"/>
        <v>4.8880263496583473E-6</v>
      </c>
      <c r="HJ27" s="55">
        <f t="shared" si="48"/>
        <v>0</v>
      </c>
      <c r="HK27" s="55">
        <f t="shared" si="49"/>
        <v>2.2548183089661261E-6</v>
      </c>
      <c r="HL27" s="55">
        <f t="shared" si="50"/>
        <v>-3.2979990467018859E-7</v>
      </c>
      <c r="HM27" s="55">
        <f t="shared" si="51"/>
        <v>-1.14086920127388E-6</v>
      </c>
      <c r="HN27" s="55">
        <f t="shared" si="52"/>
        <v>-2.296313999806206E-6</v>
      </c>
      <c r="HO27" s="55">
        <f t="shared" si="53"/>
        <v>-3.0569689437692251E-6</v>
      </c>
      <c r="HP27" s="55">
        <f t="shared" si="54"/>
        <v>0</v>
      </c>
      <c r="HQ27" s="55">
        <f t="shared" si="55"/>
        <v>0</v>
      </c>
      <c r="HR27" s="55">
        <f t="shared" si="56"/>
        <v>0</v>
      </c>
    </row>
    <row r="28" spans="1:226" x14ac:dyDescent="0.3">
      <c r="A28" s="29" t="s">
        <v>27</v>
      </c>
      <c r="B28" s="27">
        <v>9530.5142178999995</v>
      </c>
      <c r="C28" s="27">
        <v>467.62387059999998</v>
      </c>
      <c r="D28" s="27">
        <v>25699.265866000002</v>
      </c>
      <c r="E28" s="27">
        <v>1306.0062416999999</v>
      </c>
      <c r="F28" s="27">
        <v>585.34486398000001</v>
      </c>
      <c r="G28" s="27">
        <v>62050.212142999997</v>
      </c>
      <c r="H28" s="27">
        <v>484.89305409999997</v>
      </c>
      <c r="I28" s="29">
        <v>3.5538455851999999</v>
      </c>
      <c r="J28" s="29">
        <v>1.8057975115</v>
      </c>
      <c r="K28" s="8"/>
      <c r="L28" s="29">
        <v>0.5947157434</v>
      </c>
      <c r="M28" s="40">
        <v>8.0670899599000006</v>
      </c>
      <c r="N28" s="29">
        <v>2.8648754500000002E-2</v>
      </c>
      <c r="O28" s="8"/>
      <c r="P28" s="29">
        <v>4.1714624800000003E-2</v>
      </c>
      <c r="R28" s="29">
        <v>0.36309314999999998</v>
      </c>
      <c r="S28" s="8"/>
      <c r="T28" s="29">
        <v>0.26719454050000002</v>
      </c>
      <c r="U28" s="29">
        <v>0.24235417500000001</v>
      </c>
      <c r="Y28" s="29">
        <v>6.9805064999999998E-3</v>
      </c>
      <c r="Z28" s="29">
        <v>1.7307613481999999</v>
      </c>
      <c r="AA28" s="29">
        <v>1514.7125045</v>
      </c>
      <c r="AB28" s="8">
        <v>0.56274180600000001</v>
      </c>
      <c r="AC28" s="8">
        <v>0.41175780560000003</v>
      </c>
      <c r="AD28" s="8">
        <v>0.57570245109999996</v>
      </c>
      <c r="AE28" s="8">
        <v>1.8007458000000001</v>
      </c>
      <c r="AG28" s="29">
        <v>1.9915642393999999</v>
      </c>
      <c r="AH28" s="29">
        <v>1.3097534195</v>
      </c>
      <c r="AI28" s="8">
        <v>0.25015104999999999</v>
      </c>
      <c r="AL28" s="29">
        <v>1.5861705139</v>
      </c>
      <c r="AM28" s="8"/>
      <c r="AO28" s="29">
        <v>6.6901144330999998</v>
      </c>
      <c r="AP28" s="29">
        <v>1.8990577299999999E-2</v>
      </c>
      <c r="AT28" s="29">
        <v>3.4929839999999998E-4</v>
      </c>
      <c r="AU28" s="29">
        <v>8.2575789999999997E-4</v>
      </c>
      <c r="AV28" s="29">
        <v>5.8588610000000001E-4</v>
      </c>
      <c r="AW28" s="8">
        <v>2.6000020000000001E-8</v>
      </c>
      <c r="AX28" s="29">
        <v>1.70113904E-2</v>
      </c>
      <c r="AY28" s="29">
        <v>0.62201551399999999</v>
      </c>
      <c r="AZ28" s="29">
        <v>0.42136414999999999</v>
      </c>
      <c r="BA28" s="29">
        <v>3.2848709999999999</v>
      </c>
      <c r="BB28" s="29">
        <v>0.15534486</v>
      </c>
      <c r="BG28" s="29" t="s">
        <v>27</v>
      </c>
      <c r="BH28" s="29">
        <v>5.8649159712999999E-2</v>
      </c>
      <c r="BI28" s="29">
        <v>0</v>
      </c>
      <c r="BJ28" s="29">
        <v>1.8058000467699999</v>
      </c>
      <c r="BK28" s="29">
        <v>0</v>
      </c>
      <c r="BL28" s="29">
        <v>3.5538493460099998</v>
      </c>
      <c r="BM28" s="29">
        <v>3.5538493460099998</v>
      </c>
      <c r="BN28" s="8">
        <v>9.0915864696799995E-5</v>
      </c>
      <c r="BO28" s="29">
        <v>0.24383328966500001</v>
      </c>
      <c r="BP28" s="29">
        <v>0.35088216894800001</v>
      </c>
      <c r="BQ28" s="29">
        <v>8.0671001472500006</v>
      </c>
      <c r="BR28" s="29">
        <v>9.1676042346199998E-3</v>
      </c>
      <c r="BS28" s="29">
        <v>1.94811505734E-2</v>
      </c>
      <c r="BT28" s="29">
        <v>6.9804862224600002E-3</v>
      </c>
      <c r="BU28" s="29">
        <v>0</v>
      </c>
      <c r="BV28" s="29">
        <v>1.0011509089900001E-2</v>
      </c>
      <c r="BW28" s="29">
        <v>3.1703125764299997E-2</v>
      </c>
      <c r="BX28" s="29">
        <v>0</v>
      </c>
      <c r="BY28" s="29">
        <v>0</v>
      </c>
      <c r="BZ28" s="29">
        <v>8.1063581595399992</v>
      </c>
      <c r="CA28" s="29">
        <v>0.36309348031100003</v>
      </c>
      <c r="CB28" s="29">
        <v>7.7486413559599995E-2</v>
      </c>
      <c r="CC28" s="29">
        <v>0.18970796165199999</v>
      </c>
      <c r="CD28" s="29">
        <v>0</v>
      </c>
      <c r="CE28" s="29">
        <v>0.24235456973700001</v>
      </c>
      <c r="CF28" s="29">
        <v>1.8007480898499999</v>
      </c>
      <c r="CG28" s="29">
        <v>0</v>
      </c>
      <c r="CH28" s="29">
        <v>0</v>
      </c>
      <c r="CI28" s="29">
        <v>0.25015159540300003</v>
      </c>
      <c r="CJ28" s="29">
        <v>0</v>
      </c>
      <c r="CK28" s="29">
        <v>9530.5125164000001</v>
      </c>
      <c r="CL28" s="29">
        <v>0</v>
      </c>
      <c r="CM28" s="29">
        <v>0</v>
      </c>
      <c r="CN28" s="29">
        <v>1.35285166557</v>
      </c>
      <c r="CO28" s="29">
        <v>10.4137642766</v>
      </c>
      <c r="CP28" s="29">
        <v>0.53319495008700002</v>
      </c>
      <c r="CQ28" s="29">
        <v>0.62201602761300001</v>
      </c>
      <c r="CR28" s="29">
        <v>0</v>
      </c>
      <c r="CS28" s="29">
        <v>0</v>
      </c>
      <c r="CT28" s="29">
        <v>1.73076235777</v>
      </c>
      <c r="CU28" s="29">
        <v>1.73076235777</v>
      </c>
      <c r="CV28" s="29">
        <v>1514.7112246199999</v>
      </c>
      <c r="CW28" s="29">
        <v>0.42136490088200002</v>
      </c>
      <c r="CX28" s="29">
        <v>0.27161315819699999</v>
      </c>
      <c r="CY28" s="29">
        <v>0.26569987982799997</v>
      </c>
      <c r="CZ28" s="29">
        <v>0</v>
      </c>
      <c r="DA28" s="29">
        <v>7.8425559521699997</v>
      </c>
      <c r="DB28" s="29">
        <v>0</v>
      </c>
      <c r="DC28" s="29">
        <v>5.3052310859399998E-4</v>
      </c>
      <c r="DD28" s="29">
        <v>0.107056969561</v>
      </c>
      <c r="DE28" s="29">
        <v>0.30470063566700001</v>
      </c>
      <c r="DF28" s="29">
        <v>0.18998176027200001</v>
      </c>
      <c r="DG28" s="29">
        <v>0.38572041920400002</v>
      </c>
      <c r="DH28" s="29">
        <v>0</v>
      </c>
      <c r="DI28" s="29">
        <v>3.28487548351</v>
      </c>
      <c r="DJ28" s="29">
        <v>1.9915635168400001</v>
      </c>
      <c r="DK28" s="29">
        <v>467.62338776799999</v>
      </c>
      <c r="DL28" s="29">
        <v>0</v>
      </c>
      <c r="DM28" s="29">
        <v>0.53699866039099997</v>
      </c>
      <c r="DN28" s="29">
        <v>0.77275409561099995</v>
      </c>
      <c r="DO28" s="29">
        <v>23087.842413300001</v>
      </c>
      <c r="DP28" s="29">
        <v>2565.3159498</v>
      </c>
      <c r="DQ28" s="29">
        <v>25653.158363099999</v>
      </c>
      <c r="DR28" s="29">
        <v>0</v>
      </c>
      <c r="DS28" s="29">
        <v>14.483271221000001</v>
      </c>
      <c r="DT28" s="29">
        <v>1.8990618674600002E-2</v>
      </c>
      <c r="DU28" s="29">
        <v>0</v>
      </c>
      <c r="DV28" s="29">
        <v>0</v>
      </c>
      <c r="DW28" s="29">
        <v>0</v>
      </c>
      <c r="DX28" s="29">
        <v>3.4929847551300002E-4</v>
      </c>
      <c r="DY28" s="29">
        <v>8.2575945044899995E-4</v>
      </c>
      <c r="DZ28" s="29">
        <v>5.8588621314899995E-4</v>
      </c>
      <c r="EA28" s="8">
        <v>2.59995173463E-8</v>
      </c>
      <c r="EB28" s="29">
        <v>1.7011375896600001E-2</v>
      </c>
      <c r="EC28" s="29">
        <v>32.957154232400001</v>
      </c>
      <c r="ED28" s="29">
        <v>142.181246741</v>
      </c>
      <c r="EE28" s="29">
        <v>19.0468220839</v>
      </c>
      <c r="EF28" s="29">
        <v>0.35338459548500001</v>
      </c>
      <c r="EG28" s="29">
        <v>26.0295745588</v>
      </c>
      <c r="EH28" s="29">
        <v>16.1209547194</v>
      </c>
      <c r="EI28" s="29">
        <v>0.644917171914</v>
      </c>
      <c r="EJ28" s="29">
        <v>2.5426051197300001E-2</v>
      </c>
      <c r="EK28" s="29">
        <v>2.5642072637500002</v>
      </c>
      <c r="EL28" s="29">
        <v>1306.0163408599999</v>
      </c>
      <c r="EM28" s="29">
        <v>585.35493712599998</v>
      </c>
      <c r="EN28" s="29">
        <v>720.66140373099995</v>
      </c>
      <c r="EO28" s="29">
        <v>0</v>
      </c>
      <c r="EP28" s="29">
        <v>0.15657576432600001</v>
      </c>
      <c r="EQ28" s="29">
        <v>344.07440699099999</v>
      </c>
      <c r="ER28" s="29">
        <v>0</v>
      </c>
      <c r="ES28" s="29">
        <v>8.2350503719500008</v>
      </c>
      <c r="ET28" s="29">
        <v>1.9189137483100001</v>
      </c>
      <c r="EU28" s="29">
        <v>0.47373677581899998</v>
      </c>
      <c r="EV28" s="29">
        <v>20.559684390099999</v>
      </c>
      <c r="EW28" s="29">
        <v>0</v>
      </c>
      <c r="EX28" s="29">
        <v>8.8629003183799995</v>
      </c>
      <c r="EY28" s="29">
        <v>49.743317767299999</v>
      </c>
      <c r="EZ28" s="29">
        <v>60.092926430299997</v>
      </c>
      <c r="FA28" s="29">
        <v>2.3833102620500002</v>
      </c>
      <c r="FB28" s="29">
        <v>0</v>
      </c>
      <c r="FC28" s="29">
        <v>62037.340458500003</v>
      </c>
      <c r="FD28" s="29">
        <v>93.028217823199995</v>
      </c>
      <c r="FE28" s="29">
        <v>0.155345037209</v>
      </c>
      <c r="FF28" s="29">
        <v>1504.8211595600001</v>
      </c>
      <c r="FG28" s="29">
        <v>0</v>
      </c>
      <c r="FH28" s="29">
        <v>75.003248399900002</v>
      </c>
      <c r="FI28" s="29">
        <v>1.58617337019</v>
      </c>
      <c r="FJ28" s="29">
        <v>8.04198928158E-3</v>
      </c>
      <c r="FK28" s="29">
        <v>484.89327117300002</v>
      </c>
      <c r="FL28" s="29">
        <v>6.6901161739699999</v>
      </c>
      <c r="FM28" s="29">
        <v>233.20399062000001</v>
      </c>
      <c r="FO28" s="55">
        <f t="shared" si="1"/>
        <v>-1.7853181481049871E-7</v>
      </c>
      <c r="FP28" s="55">
        <f t="shared" si="2"/>
        <v>-1.0325221408591954E-6</v>
      </c>
      <c r="FQ28" s="55">
        <f t="shared" si="3"/>
        <v>-1.7941175106095982E-3</v>
      </c>
      <c r="FR28" s="55">
        <f t="shared" si="4"/>
        <v>7.7328573765740271E-6</v>
      </c>
      <c r="FS28" s="55">
        <f t="shared" si="5"/>
        <v>1.7208908149422269E-5</v>
      </c>
      <c r="FT28" s="55">
        <f t="shared" si="6"/>
        <v>-2.0743981455422828E-4</v>
      </c>
      <c r="FU28" s="55">
        <f t="shared" si="7"/>
        <v>4.4767191076240555E-7</v>
      </c>
      <c r="FV28" s="55">
        <f t="shared" si="8"/>
        <v>1.0582367493754322E-6</v>
      </c>
      <c r="FW28" s="55">
        <f t="shared" si="9"/>
        <v>1.4039613986570879E-6</v>
      </c>
      <c r="FX28" s="55">
        <f t="shared" si="10"/>
        <v>0</v>
      </c>
      <c r="FY28" s="55">
        <f t="shared" si="11"/>
        <v>-4.788623861781645E-7</v>
      </c>
      <c r="FZ28" s="55">
        <f t="shared" si="12"/>
        <v>1.2628283619822284E-6</v>
      </c>
      <c r="GA28" s="55">
        <f t="shared" si="13"/>
        <v>1.0751601728314132E-8</v>
      </c>
      <c r="GB28" s="55">
        <f t="shared" si="14"/>
        <v>0</v>
      </c>
      <c r="GC28" s="55">
        <f t="shared" si="15"/>
        <v>2.4102338308439726E-7</v>
      </c>
      <c r="GD28" s="55">
        <f t="shared" si="16"/>
        <v>0</v>
      </c>
      <c r="GE28" s="55">
        <f t="shared" si="17"/>
        <v>9.0971421535183192E-7</v>
      </c>
      <c r="GF28" s="55">
        <f t="shared" si="18"/>
        <v>0</v>
      </c>
      <c r="GG28" s="55">
        <f t="shared" si="19"/>
        <v>-6.1860695099981197E-7</v>
      </c>
      <c r="GH28" s="55">
        <f t="shared" si="20"/>
        <v>1.6287608827183421E-6</v>
      </c>
      <c r="GI28" s="55">
        <f t="shared" si="21"/>
        <v>0</v>
      </c>
      <c r="GJ28" s="55">
        <f t="shared" si="22"/>
        <v>0</v>
      </c>
      <c r="GK28" s="55">
        <f t="shared" si="23"/>
        <v>0</v>
      </c>
      <c r="GL28" s="55">
        <f t="shared" si="24"/>
        <v>-2.9048808993364853E-6</v>
      </c>
      <c r="GM28" s="55">
        <f t="shared" si="25"/>
        <v>5.833097677466524E-7</v>
      </c>
      <c r="GN28" s="55">
        <f t="shared" si="26"/>
        <v>-8.4496562633593929E-7</v>
      </c>
      <c r="GO28" s="55">
        <f t="shared" si="27"/>
        <v>-4.8277516812554085E-6</v>
      </c>
      <c r="GP28" s="55">
        <f t="shared" si="28"/>
        <v>-4.8662586919428824E-7</v>
      </c>
      <c r="GQ28" s="55">
        <f t="shared" si="29"/>
        <v>-4.7181317265534151E-7</v>
      </c>
      <c r="GR28" s="55">
        <f t="shared" si="30"/>
        <v>1.2716120175523641E-6</v>
      </c>
      <c r="GS28" s="55">
        <f t="shared" si="31"/>
        <v>0</v>
      </c>
      <c r="GT28" s="55">
        <f t="shared" si="32"/>
        <v>-3.6281029029248153E-7</v>
      </c>
      <c r="GU28" s="55">
        <f t="shared" si="33"/>
        <v>-5.0658237666655867E-7</v>
      </c>
      <c r="GV28" s="55">
        <f t="shared" si="34"/>
        <v>2.1802946661254854E-6</v>
      </c>
      <c r="GW28" s="55">
        <f t="shared" si="35"/>
        <v>0</v>
      </c>
      <c r="GX28" s="55">
        <f t="shared" si="36"/>
        <v>0</v>
      </c>
      <c r="GY28" s="55">
        <f t="shared" si="37"/>
        <v>1.8007458687730399E-6</v>
      </c>
      <c r="GZ28" s="55">
        <f t="shared" si="38"/>
        <v>0</v>
      </c>
      <c r="HA28" s="55">
        <f t="shared" si="39"/>
        <v>0</v>
      </c>
      <c r="HB28" s="55">
        <f t="shared" si="40"/>
        <v>2.6021527995727546E-7</v>
      </c>
      <c r="HC28" s="55">
        <f t="shared" si="41"/>
        <v>2.178691008146981E-6</v>
      </c>
      <c r="HD28" s="55">
        <f t="shared" si="42"/>
        <v>0</v>
      </c>
      <c r="HE28" s="55">
        <f t="shared" si="43"/>
        <v>0</v>
      </c>
      <c r="HF28" s="55">
        <f t="shared" si="44"/>
        <v>0</v>
      </c>
      <c r="HG28" s="55">
        <f t="shared" si="45"/>
        <v>2.1618478653582872E-7</v>
      </c>
      <c r="HH28" s="55">
        <f t="shared" si="46"/>
        <v>1.8776072260182169E-6</v>
      </c>
      <c r="HI28" s="55">
        <f t="shared" si="47"/>
        <v>1.9312456795809958E-7</v>
      </c>
      <c r="HJ28" s="55">
        <f t="shared" si="48"/>
        <v>-1.9332819744022165E-5</v>
      </c>
      <c r="HK28" s="55">
        <f t="shared" si="49"/>
        <v>-8.5256993445633052E-7</v>
      </c>
      <c r="HL28" s="55">
        <f t="shared" si="50"/>
        <v>8.2572377771818288E-7</v>
      </c>
      <c r="HM28" s="55">
        <f t="shared" si="51"/>
        <v>1.7820263067524356E-6</v>
      </c>
      <c r="HN28" s="55">
        <f t="shared" si="52"/>
        <v>1.3648968255230694E-6</v>
      </c>
      <c r="HO28" s="55">
        <f t="shared" si="53"/>
        <v>1.1407458219206181E-6</v>
      </c>
      <c r="HP28" s="55">
        <f t="shared" si="54"/>
        <v>0</v>
      </c>
      <c r="HQ28" s="55">
        <f t="shared" si="55"/>
        <v>0</v>
      </c>
      <c r="HR28" s="55">
        <f t="shared" si="56"/>
        <v>0</v>
      </c>
    </row>
    <row r="29" spans="1:226" x14ac:dyDescent="0.3">
      <c r="A29" s="29" t="s">
        <v>28</v>
      </c>
      <c r="B29" s="27">
        <v>34333.614229999999</v>
      </c>
      <c r="C29" s="27">
        <v>328.85599000000002</v>
      </c>
      <c r="D29" s="27">
        <v>10456.934450000001</v>
      </c>
      <c r="E29" s="27">
        <v>1678.590205</v>
      </c>
      <c r="F29" s="27">
        <v>1029.211405</v>
      </c>
      <c r="G29" s="27">
        <v>10253.802731</v>
      </c>
      <c r="H29" s="27">
        <v>392.34741439999999</v>
      </c>
      <c r="I29" s="29">
        <v>4.5009600002000001</v>
      </c>
      <c r="J29" s="29">
        <v>1.1061501732000001</v>
      </c>
      <c r="K29" s="8"/>
      <c r="L29" s="29">
        <v>1.8602463499999999E-2</v>
      </c>
      <c r="M29" s="40">
        <v>3.0440745165999998</v>
      </c>
      <c r="N29" s="29">
        <v>2.1248543999999999E-3</v>
      </c>
      <c r="O29" s="8">
        <v>1.410555E-2</v>
      </c>
      <c r="P29" s="8">
        <v>2.1828137099999999E-2</v>
      </c>
      <c r="R29" s="29">
        <v>9.0770249999999997E-2</v>
      </c>
      <c r="S29" s="8"/>
      <c r="T29" s="29">
        <v>8.5897121399999998E-2</v>
      </c>
      <c r="U29" s="29">
        <v>6.1455375E-2</v>
      </c>
      <c r="Y29" s="29">
        <v>1.8436605E-3</v>
      </c>
      <c r="Z29" s="29">
        <v>54.55218859</v>
      </c>
      <c r="AA29" s="29">
        <v>576.53205349999996</v>
      </c>
      <c r="AB29" s="8">
        <v>9.0357717000000004E-3</v>
      </c>
      <c r="AC29" s="29">
        <v>3.9625610499999998E-2</v>
      </c>
      <c r="AD29" s="29">
        <v>0.171238784</v>
      </c>
      <c r="AE29" s="29">
        <v>0.44502180000000002</v>
      </c>
      <c r="AG29" s="29">
        <v>0.1407836905</v>
      </c>
      <c r="AH29" s="29">
        <v>0.4365680515</v>
      </c>
      <c r="AI29" s="29">
        <v>6.6046789999999994E-2</v>
      </c>
      <c r="AL29" s="29">
        <v>11.14097885</v>
      </c>
      <c r="AM29" s="8"/>
      <c r="AO29" s="29">
        <v>6.0961653623999998</v>
      </c>
      <c r="AP29" s="29">
        <v>5.2432813999999999E-3</v>
      </c>
      <c r="AQ29" s="8">
        <v>2.989895E-6</v>
      </c>
      <c r="AR29" s="29">
        <v>2.6615299999999999E-5</v>
      </c>
      <c r="AT29" s="8">
        <v>9.4064600000000001E-5</v>
      </c>
      <c r="AU29" s="8">
        <v>2.28466E-4</v>
      </c>
      <c r="AV29" s="8">
        <v>1.5662820000000001E-4</v>
      </c>
      <c r="AW29" s="8">
        <v>1.9875020000000001E-6</v>
      </c>
      <c r="AX29" s="29">
        <v>1.7128042100000001E-2</v>
      </c>
      <c r="AY29" s="29">
        <v>2.7971066661999999</v>
      </c>
      <c r="AZ29" s="29">
        <v>11.735473799999999</v>
      </c>
      <c r="BA29" s="8">
        <v>0.81234099999999998</v>
      </c>
      <c r="BB29" s="29">
        <v>3.8497864999999999E-2</v>
      </c>
      <c r="BG29" s="29" t="s">
        <v>28</v>
      </c>
      <c r="BH29" s="29">
        <v>0</v>
      </c>
      <c r="BI29" s="29">
        <v>0</v>
      </c>
      <c r="BJ29" s="29">
        <v>1.10815952168</v>
      </c>
      <c r="BK29" s="29">
        <v>0</v>
      </c>
      <c r="BL29" s="29">
        <v>4.5068071864099997</v>
      </c>
      <c r="BM29" s="29">
        <v>4.5068071864099997</v>
      </c>
      <c r="BN29" s="29">
        <v>0</v>
      </c>
      <c r="BO29" s="29">
        <v>7.62700118873E-3</v>
      </c>
      <c r="BP29" s="29">
        <v>1.0975450749699999E-2</v>
      </c>
      <c r="BQ29" s="29">
        <v>3.0452482346299998</v>
      </c>
      <c r="BR29" s="29">
        <v>6.7995369947700004E-4</v>
      </c>
      <c r="BS29" s="29">
        <v>1.44490160423E-3</v>
      </c>
      <c r="BT29" s="29">
        <v>1.8436370518100001E-3</v>
      </c>
      <c r="BU29" s="29">
        <v>1.41055920749E-2</v>
      </c>
      <c r="BV29" s="29">
        <v>5.2387472500099999E-3</v>
      </c>
      <c r="BW29" s="29">
        <v>1.65893677739E-2</v>
      </c>
      <c r="BX29" s="29">
        <v>0</v>
      </c>
      <c r="BY29" s="29">
        <v>0</v>
      </c>
      <c r="BZ29" s="29">
        <v>790.56415398299998</v>
      </c>
      <c r="CA29" s="29">
        <v>9.0770216342299995E-2</v>
      </c>
      <c r="CB29" s="29">
        <v>2.49101556882E-2</v>
      </c>
      <c r="CC29" s="29">
        <v>6.0986913157100003E-2</v>
      </c>
      <c r="CD29" s="29">
        <v>0</v>
      </c>
      <c r="CE29" s="29">
        <v>6.1455345850600002E-2</v>
      </c>
      <c r="CF29" s="29">
        <v>0.44502163249600002</v>
      </c>
      <c r="CG29" s="29">
        <v>0</v>
      </c>
      <c r="CH29" s="29">
        <v>0</v>
      </c>
      <c r="CI29" s="29">
        <v>6.6046891144400002E-2</v>
      </c>
      <c r="CJ29" s="29">
        <v>0</v>
      </c>
      <c r="CK29" s="29">
        <v>34334.254807099998</v>
      </c>
      <c r="CL29" s="29">
        <v>0</v>
      </c>
      <c r="CM29" s="29">
        <v>0</v>
      </c>
      <c r="CN29" s="29">
        <v>0</v>
      </c>
      <c r="CO29" s="29">
        <v>0.93819769489899996</v>
      </c>
      <c r="CP29" s="29">
        <v>0</v>
      </c>
      <c r="CQ29" s="29">
        <v>2.79865599719</v>
      </c>
      <c r="CR29" s="29">
        <v>0</v>
      </c>
      <c r="CS29" s="29">
        <v>0</v>
      </c>
      <c r="CT29" s="29">
        <v>54.562060558900001</v>
      </c>
      <c r="CU29" s="29">
        <v>54.562060558900001</v>
      </c>
      <c r="CV29" s="29">
        <v>576.53154748099996</v>
      </c>
      <c r="CW29" s="29">
        <v>11.757369435399999</v>
      </c>
      <c r="CX29" s="29">
        <v>8.8082362641899998E-4</v>
      </c>
      <c r="CY29" s="29">
        <v>7.9968273667800002E-3</v>
      </c>
      <c r="CZ29" s="29">
        <v>0</v>
      </c>
      <c r="DA29" s="29">
        <v>0.69133047804699999</v>
      </c>
      <c r="DB29" s="29">
        <v>0</v>
      </c>
      <c r="DC29" s="29">
        <v>0</v>
      </c>
      <c r="DD29" s="29">
        <v>1.03026416872E-2</v>
      </c>
      <c r="DE29" s="29">
        <v>2.9322957963399999E-2</v>
      </c>
      <c r="DF29" s="29">
        <v>5.6508762943800001E-2</v>
      </c>
      <c r="DG29" s="29">
        <v>0.114729901927</v>
      </c>
      <c r="DH29" s="29">
        <v>0</v>
      </c>
      <c r="DI29" s="29">
        <v>0.81234152997099995</v>
      </c>
      <c r="DJ29" s="29">
        <v>0.14097790199400001</v>
      </c>
      <c r="DK29" s="29">
        <v>328.87687888800002</v>
      </c>
      <c r="DL29" s="29">
        <v>0</v>
      </c>
      <c r="DM29" s="29">
        <v>0.178992785627</v>
      </c>
      <c r="DN29" s="29">
        <v>0.25757503939199999</v>
      </c>
      <c r="DO29" s="29">
        <v>9108.6718899999996</v>
      </c>
      <c r="DP29" s="29">
        <v>1012.07479606</v>
      </c>
      <c r="DQ29" s="29">
        <v>10120.746686099999</v>
      </c>
      <c r="DR29" s="29">
        <v>0</v>
      </c>
      <c r="DS29" s="29">
        <v>1.25652963631</v>
      </c>
      <c r="DT29" s="29">
        <v>5.2433042759399999E-3</v>
      </c>
      <c r="DU29" s="8">
        <v>2.9898749715700001E-6</v>
      </c>
      <c r="DV29" s="8">
        <v>2.6615183967099999E-5</v>
      </c>
      <c r="DW29" s="29">
        <v>0</v>
      </c>
      <c r="DX29" s="8">
        <v>9.4064669727400002E-5</v>
      </c>
      <c r="DY29" s="29">
        <v>2.28466748131E-4</v>
      </c>
      <c r="DZ29" s="29">
        <v>1.5662743285599999E-4</v>
      </c>
      <c r="EA29" s="8">
        <v>1.9875028716999998E-6</v>
      </c>
      <c r="EB29" s="29">
        <v>1.71280318732E-2</v>
      </c>
      <c r="EC29" s="29">
        <v>14.8760337722</v>
      </c>
      <c r="ED29" s="29">
        <v>25.770089754899999</v>
      </c>
      <c r="EE29" s="29">
        <v>8.5967024860399999</v>
      </c>
      <c r="EF29" s="29">
        <v>0.156734120758</v>
      </c>
      <c r="EG29" s="29">
        <v>310.33305324700001</v>
      </c>
      <c r="EH29" s="29">
        <v>7.2760481103599997</v>
      </c>
      <c r="EI29" s="29">
        <v>0</v>
      </c>
      <c r="EJ29" s="29">
        <v>1.5819181763399999E-4</v>
      </c>
      <c r="EK29" s="29">
        <v>1.1573152815600001</v>
      </c>
      <c r="EL29" s="29">
        <v>1678.94848301</v>
      </c>
      <c r="EM29" s="29">
        <v>1029.5702482300001</v>
      </c>
      <c r="EN29" s="29">
        <v>649.37823478099995</v>
      </c>
      <c r="EO29" s="29">
        <v>0</v>
      </c>
      <c r="EP29" s="29">
        <v>7.0642497748499997E-2</v>
      </c>
      <c r="EQ29" s="29">
        <v>272.830145888</v>
      </c>
      <c r="ER29" s="29">
        <v>0</v>
      </c>
      <c r="ES29" s="29">
        <v>80.266712592600001</v>
      </c>
      <c r="ET29" s="29">
        <v>0.86614901238399999</v>
      </c>
      <c r="EU29" s="29">
        <v>16.530257468199999</v>
      </c>
      <c r="EV29" s="29">
        <v>200.629380943</v>
      </c>
      <c r="EW29" s="29">
        <v>0</v>
      </c>
      <c r="EX29" s="29">
        <v>2.7772608866600001</v>
      </c>
      <c r="EY29" s="29">
        <v>22.451095904500001</v>
      </c>
      <c r="EZ29" s="29">
        <v>92.454765291599998</v>
      </c>
      <c r="FA29" s="29">
        <v>1.07521161075</v>
      </c>
      <c r="FB29" s="29">
        <v>0</v>
      </c>
      <c r="FC29" s="29">
        <v>10350.783240999999</v>
      </c>
      <c r="FD29" s="29">
        <v>19.0277422214</v>
      </c>
      <c r="FE29" s="29">
        <v>3.8497673683399999E-2</v>
      </c>
      <c r="FF29" s="29">
        <v>232.84573239599999</v>
      </c>
      <c r="FG29" s="29">
        <v>0</v>
      </c>
      <c r="FH29" s="29">
        <v>7.8930902640299996</v>
      </c>
      <c r="FI29" s="29">
        <v>11.147066796800001</v>
      </c>
      <c r="FJ29" s="29">
        <v>2.7603695589599998E-2</v>
      </c>
      <c r="FK29" s="29">
        <v>392.66642151299999</v>
      </c>
      <c r="FL29" s="29">
        <v>6.1087570603200003</v>
      </c>
      <c r="FM29" s="29">
        <v>21.4977378765</v>
      </c>
      <c r="FO29" s="55">
        <f t="shared" si="1"/>
        <v>1.8657432791894676E-5</v>
      </c>
      <c r="FP29" s="55">
        <f t="shared" si="2"/>
        <v>6.3519864728636298E-5</v>
      </c>
      <c r="FQ29" s="55">
        <f t="shared" si="3"/>
        <v>-3.2149743838166767E-2</v>
      </c>
      <c r="FR29" s="55">
        <f t="shared" si="4"/>
        <v>2.1343983119456432E-4</v>
      </c>
      <c r="FS29" s="55">
        <f t="shared" si="5"/>
        <v>3.4865842746859932E-4</v>
      </c>
      <c r="FT29" s="55">
        <f t="shared" si="6"/>
        <v>9.4580042686798812E-3</v>
      </c>
      <c r="FU29" s="55">
        <f t="shared" si="7"/>
        <v>8.1307306048605343E-4</v>
      </c>
      <c r="FV29" s="55">
        <f t="shared" si="8"/>
        <v>1.2990975724600437E-3</v>
      </c>
      <c r="FW29" s="55">
        <f t="shared" si="9"/>
        <v>1.8165241290764506E-3</v>
      </c>
      <c r="FX29" s="55">
        <f t="shared" si="10"/>
        <v>0</v>
      </c>
      <c r="FY29" s="55">
        <f t="shared" si="11"/>
        <v>-6.2150746862021381E-7</v>
      </c>
      <c r="FZ29" s="55">
        <f t="shared" si="12"/>
        <v>3.8557467092196769E-4</v>
      </c>
      <c r="GA29" s="55">
        <f t="shared" si="13"/>
        <v>4.2530302304853375E-7</v>
      </c>
      <c r="GB29" s="55">
        <f t="shared" si="14"/>
        <v>2.9828613559798519E-6</v>
      </c>
      <c r="GC29" s="55">
        <f t="shared" si="15"/>
        <v>-1.0113593247365801E-6</v>
      </c>
      <c r="GD29" s="55">
        <f t="shared" si="16"/>
        <v>0</v>
      </c>
      <c r="GE29" s="55">
        <f t="shared" si="17"/>
        <v>-3.7080100585904054E-7</v>
      </c>
      <c r="GF29" s="55">
        <f t="shared" si="18"/>
        <v>0</v>
      </c>
      <c r="GG29" s="55">
        <f t="shared" si="19"/>
        <v>-6.1183307587133859E-7</v>
      </c>
      <c r="GH29" s="55">
        <f t="shared" si="20"/>
        <v>-4.7431815358591106E-7</v>
      </c>
      <c r="GI29" s="55">
        <f t="shared" si="21"/>
        <v>0</v>
      </c>
      <c r="GJ29" s="55">
        <f t="shared" si="22"/>
        <v>0</v>
      </c>
      <c r="GK29" s="55">
        <f t="shared" si="23"/>
        <v>0</v>
      </c>
      <c r="GL29" s="55">
        <f t="shared" si="24"/>
        <v>-1.2718279748308866E-5</v>
      </c>
      <c r="GM29" s="55">
        <f t="shared" si="25"/>
        <v>1.8096375517022385E-4</v>
      </c>
      <c r="GN29" s="55">
        <f t="shared" si="26"/>
        <v>-8.7769447843799572E-7</v>
      </c>
      <c r="GO29" s="55">
        <f t="shared" si="27"/>
        <v>7.8699236059517887E-6</v>
      </c>
      <c r="GP29" s="55">
        <f t="shared" si="28"/>
        <v>-2.7379767427078104E-7</v>
      </c>
      <c r="GQ29" s="55">
        <f t="shared" si="29"/>
        <v>-6.9569052770589101E-7</v>
      </c>
      <c r="GR29" s="55">
        <f t="shared" si="30"/>
        <v>-3.7639504402651677E-7</v>
      </c>
      <c r="GS29" s="55">
        <f t="shared" si="31"/>
        <v>0</v>
      </c>
      <c r="GT29" s="55">
        <f t="shared" si="32"/>
        <v>1.3795027911987238E-3</v>
      </c>
      <c r="GU29" s="55">
        <f t="shared" si="33"/>
        <v>-5.1877593706524247E-7</v>
      </c>
      <c r="GV29" s="55">
        <f t="shared" si="34"/>
        <v>1.5314052357153271E-6</v>
      </c>
      <c r="GW29" s="55">
        <f t="shared" si="35"/>
        <v>0</v>
      </c>
      <c r="GX29" s="55">
        <f t="shared" si="36"/>
        <v>0</v>
      </c>
      <c r="GY29" s="55">
        <f t="shared" si="37"/>
        <v>5.464463115824891E-4</v>
      </c>
      <c r="GZ29" s="55">
        <f t="shared" si="38"/>
        <v>0</v>
      </c>
      <c r="HA29" s="55">
        <f t="shared" si="39"/>
        <v>0</v>
      </c>
      <c r="HB29" s="55">
        <f t="shared" si="40"/>
        <v>2.065511214256703E-3</v>
      </c>
      <c r="HC29" s="55">
        <f t="shared" si="41"/>
        <v>4.3629052600374975E-6</v>
      </c>
      <c r="HD29" s="55">
        <f t="shared" si="42"/>
        <v>-6.6987068107388159E-6</v>
      </c>
      <c r="HE29" s="55">
        <f t="shared" si="43"/>
        <v>-4.3596314901725146E-6</v>
      </c>
      <c r="HF29" s="55">
        <f t="shared" si="44"/>
        <v>0</v>
      </c>
      <c r="HG29" s="55">
        <f t="shared" si="45"/>
        <v>7.412714241207186E-7</v>
      </c>
      <c r="HH29" s="55">
        <f t="shared" si="46"/>
        <v>3.2745835266259469E-6</v>
      </c>
      <c r="HI29" s="55">
        <f t="shared" si="47"/>
        <v>-4.897866412416458E-6</v>
      </c>
      <c r="HJ29" s="55">
        <f t="shared" si="48"/>
        <v>4.3859075350030667E-7</v>
      </c>
      <c r="HK29" s="55">
        <f t="shared" si="49"/>
        <v>-5.9707933579843398E-7</v>
      </c>
      <c r="HL29" s="55">
        <f t="shared" si="50"/>
        <v>5.5390486488130105E-4</v>
      </c>
      <c r="HM29" s="55">
        <f t="shared" si="51"/>
        <v>1.8657649254860036E-3</v>
      </c>
      <c r="HN29" s="55">
        <f t="shared" si="52"/>
        <v>6.5239966956485425E-7</v>
      </c>
      <c r="HO29" s="55">
        <f t="shared" si="53"/>
        <v>-4.9695379211228734E-6</v>
      </c>
      <c r="HP29" s="55">
        <f t="shared" si="54"/>
        <v>0</v>
      </c>
      <c r="HQ29" s="55">
        <f t="shared" si="55"/>
        <v>0</v>
      </c>
      <c r="HR29" s="55">
        <f t="shared" si="56"/>
        <v>0</v>
      </c>
    </row>
    <row r="30" spans="1:226" x14ac:dyDescent="0.3">
      <c r="A30" s="29" t="s">
        <v>29</v>
      </c>
      <c r="B30" s="27">
        <v>2151.6480769999998</v>
      </c>
      <c r="C30" s="27">
        <v>158.5387805</v>
      </c>
      <c r="D30" s="27">
        <v>3398.4984749999999</v>
      </c>
      <c r="E30" s="27">
        <v>160.89418789999999</v>
      </c>
      <c r="F30" s="27">
        <v>131.28652589999999</v>
      </c>
      <c r="G30" s="27">
        <v>2686.7394330000002</v>
      </c>
      <c r="H30" s="27">
        <v>80.228260000000006</v>
      </c>
      <c r="I30" s="29">
        <v>1.588894185</v>
      </c>
      <c r="J30" s="29">
        <v>0.72409825000000005</v>
      </c>
      <c r="K30" s="8"/>
      <c r="L30" s="29">
        <v>0.25442242749999999</v>
      </c>
      <c r="M30" s="40">
        <v>13.150342814</v>
      </c>
      <c r="N30" s="29">
        <v>1.1376411499999999E-2</v>
      </c>
      <c r="O30" s="8">
        <v>6.0036315000000003E-3</v>
      </c>
      <c r="P30" s="29">
        <v>4.1892640500000002E-2</v>
      </c>
      <c r="Q30" s="8">
        <v>0.13085148499999999</v>
      </c>
      <c r="R30" s="29">
        <v>9.7462950000000007E-2</v>
      </c>
      <c r="S30" s="8">
        <v>2.3780540000000001</v>
      </c>
      <c r="T30" s="8">
        <v>8.4568280800000006E-2</v>
      </c>
      <c r="U30" s="29">
        <v>9.5196274999999997E-2</v>
      </c>
      <c r="V30" s="29">
        <v>0.11836452</v>
      </c>
      <c r="W30" s="8"/>
      <c r="Y30" s="29">
        <v>3.2609499999999999E-4</v>
      </c>
      <c r="Z30" s="29">
        <v>21.812751037000002</v>
      </c>
      <c r="AA30" s="29">
        <v>428.02892394999998</v>
      </c>
      <c r="AB30" s="29">
        <v>3.6081774400000002E-2</v>
      </c>
      <c r="AC30" s="8">
        <v>0.38287507949999999</v>
      </c>
      <c r="AD30" s="29">
        <v>8.9870053394999996</v>
      </c>
      <c r="AE30" s="29">
        <v>1.2230487000000001</v>
      </c>
      <c r="AG30" s="29">
        <v>0.40820017710000001</v>
      </c>
      <c r="AH30" s="29">
        <v>0.29380963799999998</v>
      </c>
      <c r="AI30" s="29">
        <v>0.16161977</v>
      </c>
      <c r="AJ30" s="8">
        <v>0.13019969000000001</v>
      </c>
      <c r="AK30" s="8"/>
      <c r="AL30" s="29">
        <v>4.3875502657999998</v>
      </c>
      <c r="AN30" s="29">
        <v>3.5900574999999997E-2</v>
      </c>
      <c r="AO30" s="29">
        <v>0.88123394450000003</v>
      </c>
      <c r="AP30" s="8">
        <v>1.9011970000000001E-7</v>
      </c>
      <c r="AT30" s="29">
        <v>7.5711492000000002E-3</v>
      </c>
      <c r="AU30" s="8">
        <v>9.3862280000000001E-4</v>
      </c>
      <c r="AV30" s="8">
        <v>1.4808019999999999E-4</v>
      </c>
      <c r="AW30" s="29">
        <v>3.3541799999999998E-5</v>
      </c>
      <c r="AX30" s="8">
        <v>2.2227909999999999E-7</v>
      </c>
      <c r="AY30" s="29">
        <v>0.67611411499999996</v>
      </c>
      <c r="AZ30" s="8">
        <v>0.40416383500000003</v>
      </c>
      <c r="BA30" s="8">
        <v>0.23487200999999999</v>
      </c>
      <c r="BB30" s="8">
        <v>5.4174947800000002</v>
      </c>
      <c r="BG30" s="29" t="s">
        <v>29</v>
      </c>
      <c r="BH30" s="29">
        <v>1.42789509746</v>
      </c>
      <c r="BI30" s="29">
        <v>0</v>
      </c>
      <c r="BJ30" s="29">
        <v>0.72410300181999998</v>
      </c>
      <c r="BK30" s="29">
        <v>0</v>
      </c>
      <c r="BL30" s="29">
        <v>1.58891893915</v>
      </c>
      <c r="BM30" s="29">
        <v>1.5889015800699999</v>
      </c>
      <c r="BN30" s="29">
        <v>1.5160202893000001E-3</v>
      </c>
      <c r="BO30" s="29">
        <v>0.10430988144599999</v>
      </c>
      <c r="BP30" s="29">
        <v>0.150104462503</v>
      </c>
      <c r="BQ30" s="29">
        <v>13.150399375899999</v>
      </c>
      <c r="BR30" s="29">
        <v>3.6403883483200001E-3</v>
      </c>
      <c r="BS30" s="29">
        <v>7.73583102192E-3</v>
      </c>
      <c r="BT30" s="29">
        <v>3.2609343059899999E-4</v>
      </c>
      <c r="BU30" s="29">
        <v>5.9890445326799997E-3</v>
      </c>
      <c r="BV30" s="29">
        <v>1.00532646083E-2</v>
      </c>
      <c r="BW30" s="29">
        <v>3.1835368277699998E-2</v>
      </c>
      <c r="BX30" s="29">
        <v>0.130852410255</v>
      </c>
      <c r="BY30" s="29">
        <v>0</v>
      </c>
      <c r="BZ30" s="29">
        <v>55.262414598299998</v>
      </c>
      <c r="CA30" s="29">
        <v>9.7463441419500002E-2</v>
      </c>
      <c r="CB30" s="29">
        <v>2.45245716263E-2</v>
      </c>
      <c r="CC30" s="29">
        <v>6.0042972129700001E-2</v>
      </c>
      <c r="CD30" s="29">
        <v>2.3780571445900001</v>
      </c>
      <c r="CE30" s="29">
        <v>9.5196881122300001E-2</v>
      </c>
      <c r="CF30" s="29">
        <v>1.2230559594599999</v>
      </c>
      <c r="CG30" s="29">
        <v>0.118365184406</v>
      </c>
      <c r="CH30" s="29">
        <v>0</v>
      </c>
      <c r="CI30" s="29">
        <v>0.16162021168900001</v>
      </c>
      <c r="CJ30" s="29">
        <v>3.5900857287899997E-2</v>
      </c>
      <c r="CK30" s="29">
        <v>2151.51766094</v>
      </c>
      <c r="CL30" s="29">
        <v>0</v>
      </c>
      <c r="CM30" s="29">
        <v>0</v>
      </c>
      <c r="CN30" s="29">
        <v>11.669645450399999</v>
      </c>
      <c r="CO30" s="29">
        <v>4.2943443921600002</v>
      </c>
      <c r="CP30" s="29">
        <v>1.3350021269799999E-3</v>
      </c>
      <c r="CQ30" s="29">
        <v>0.67611438739999996</v>
      </c>
      <c r="CR30" s="29">
        <v>11.0624201835</v>
      </c>
      <c r="CS30" s="29">
        <v>0</v>
      </c>
      <c r="CT30" s="29">
        <v>21.8126101768</v>
      </c>
      <c r="CU30" s="29">
        <v>21.8126101768</v>
      </c>
      <c r="CV30" s="29">
        <v>428.02916299499998</v>
      </c>
      <c r="CW30" s="29">
        <v>0.40416465046200001</v>
      </c>
      <c r="CX30" s="29">
        <v>1.17080918593E-2</v>
      </c>
      <c r="CY30" s="29">
        <v>1.74002727132E-2</v>
      </c>
      <c r="CZ30" s="29">
        <v>0</v>
      </c>
      <c r="DA30" s="29">
        <v>0.43516846173700002</v>
      </c>
      <c r="DB30" s="29">
        <v>1.1816799196E-4</v>
      </c>
      <c r="DC30" s="29">
        <v>2.8387957083600001E-4</v>
      </c>
      <c r="DD30" s="29">
        <v>9.9545343510499998E-2</v>
      </c>
      <c r="DE30" s="29">
        <v>0.28332116302799998</v>
      </c>
      <c r="DF30" s="29">
        <v>2.9655093626800002</v>
      </c>
      <c r="DG30" s="29">
        <v>6.02088526016</v>
      </c>
      <c r="DH30" s="29">
        <v>0</v>
      </c>
      <c r="DI30" s="29">
        <v>0.23487219272599999</v>
      </c>
      <c r="DJ30" s="29">
        <v>0.40820256618900003</v>
      </c>
      <c r="DK30" s="29">
        <v>158.53926676200001</v>
      </c>
      <c r="DL30" s="29">
        <v>0</v>
      </c>
      <c r="DM30" s="29">
        <v>0.120461368082</v>
      </c>
      <c r="DN30" s="29">
        <v>0.173346890654</v>
      </c>
      <c r="DO30" s="29">
        <v>3046.7744239499998</v>
      </c>
      <c r="DP30" s="29">
        <v>338.53050943599999</v>
      </c>
      <c r="DQ30" s="29">
        <v>3385.3049333899999</v>
      </c>
      <c r="DR30" s="29">
        <v>1.1226633551600001E-4</v>
      </c>
      <c r="DS30" s="29">
        <v>1.8735342311700001</v>
      </c>
      <c r="DT30" s="8">
        <v>1.90131384668E-7</v>
      </c>
      <c r="DU30" s="29">
        <v>0</v>
      </c>
      <c r="DV30" s="29">
        <v>0</v>
      </c>
      <c r="DW30" s="29">
        <v>0</v>
      </c>
      <c r="DX30" s="29">
        <v>7.5712386918699998E-3</v>
      </c>
      <c r="DY30" s="29">
        <v>9.3864396433699997E-4</v>
      </c>
      <c r="DZ30" s="29">
        <v>1.4807973798399999E-4</v>
      </c>
      <c r="EA30" s="8">
        <v>3.35421512643E-5</v>
      </c>
      <c r="EB30" s="8">
        <v>2.2229256436100001E-7</v>
      </c>
      <c r="EC30" s="29">
        <v>2.6064376074000002</v>
      </c>
      <c r="ED30" s="29">
        <v>10.773659048300001</v>
      </c>
      <c r="EE30" s="29">
        <v>2.0051811229399998</v>
      </c>
      <c r="EF30" s="29">
        <v>0.81796964408799999</v>
      </c>
      <c r="EG30" s="29">
        <v>8.8767717037199994</v>
      </c>
      <c r="EH30" s="29">
        <v>1.3155465827399999</v>
      </c>
      <c r="EI30" s="29">
        <v>0</v>
      </c>
      <c r="EJ30" s="29">
        <v>6.9725793504699998E-3</v>
      </c>
      <c r="EK30" s="29">
        <v>6.7967980931199996</v>
      </c>
      <c r="EL30" s="29">
        <v>160.88743956600001</v>
      </c>
      <c r="EM30" s="29">
        <v>131.279629492</v>
      </c>
      <c r="EN30" s="29">
        <v>29.607810074100001</v>
      </c>
      <c r="EO30" s="29">
        <v>0.104820302297</v>
      </c>
      <c r="EP30" s="29">
        <v>1.38587757843E-2</v>
      </c>
      <c r="EQ30" s="29">
        <v>40.789860247500002</v>
      </c>
      <c r="ER30" s="29">
        <v>0.13394058935700001</v>
      </c>
      <c r="ES30" s="29">
        <v>12.022562422</v>
      </c>
      <c r="ET30" s="29">
        <v>0.38167584175199998</v>
      </c>
      <c r="EU30" s="29">
        <v>0.27301230651300001</v>
      </c>
      <c r="EV30" s="29">
        <v>30.094316047900001</v>
      </c>
      <c r="EW30" s="29">
        <v>0.13009661249500001</v>
      </c>
      <c r="EX30" s="29">
        <v>1.5299326577100001</v>
      </c>
      <c r="EY30" s="29">
        <v>14.0318814502</v>
      </c>
      <c r="EZ30" s="29">
        <v>10.823055658199999</v>
      </c>
      <c r="FA30" s="29">
        <v>0.191941096236</v>
      </c>
      <c r="FB30" s="29">
        <v>0</v>
      </c>
      <c r="FC30" s="29">
        <v>2688.25087549</v>
      </c>
      <c r="FD30" s="29">
        <v>6.19206894595</v>
      </c>
      <c r="FE30" s="29">
        <v>5.4175343624999996</v>
      </c>
      <c r="FF30" s="29">
        <v>56.391780372699998</v>
      </c>
      <c r="FG30" s="29">
        <v>1.9512469097799999E-4</v>
      </c>
      <c r="FH30" s="29">
        <v>4.4161967939900002</v>
      </c>
      <c r="FI30" s="29">
        <v>4.3875814772700004</v>
      </c>
      <c r="FJ30" s="29">
        <v>0.153801777705</v>
      </c>
      <c r="FK30" s="29">
        <v>80.228286831999995</v>
      </c>
      <c r="FL30" s="29">
        <v>0.88123312272499998</v>
      </c>
      <c r="FM30" s="29">
        <v>13.5108037412</v>
      </c>
      <c r="FO30" s="55">
        <f t="shared" si="1"/>
        <v>-6.0612170453834195E-5</v>
      </c>
      <c r="FP30" s="55">
        <f t="shared" si="2"/>
        <v>3.0671486085366601E-6</v>
      </c>
      <c r="FQ30" s="55">
        <f t="shared" si="3"/>
        <v>-3.8821678770946076E-3</v>
      </c>
      <c r="FR30" s="55">
        <f t="shared" si="4"/>
        <v>-4.1942683499381089E-5</v>
      </c>
      <c r="FS30" s="55">
        <f t="shared" si="5"/>
        <v>-5.2529442398693991E-5</v>
      </c>
      <c r="FT30" s="55">
        <f t="shared" si="6"/>
        <v>5.6255640998730536E-4</v>
      </c>
      <c r="FU30" s="55">
        <f t="shared" si="7"/>
        <v>3.3444574254739466E-7</v>
      </c>
      <c r="FV30" s="55">
        <f t="shared" si="8"/>
        <v>4.654224346548228E-6</v>
      </c>
      <c r="FW30" s="55">
        <f t="shared" si="9"/>
        <v>6.5623967464723936E-6</v>
      </c>
      <c r="FX30" s="55">
        <f t="shared" si="10"/>
        <v>0</v>
      </c>
      <c r="FY30" s="55">
        <f t="shared" si="11"/>
        <v>-3.1772163639211617E-5</v>
      </c>
      <c r="FZ30" s="55">
        <f t="shared" si="12"/>
        <v>4.3011730415906644E-6</v>
      </c>
      <c r="GA30" s="55">
        <f t="shared" si="13"/>
        <v>-1.6888432701223398E-5</v>
      </c>
      <c r="GB30" s="55">
        <f t="shared" si="14"/>
        <v>-2.4296906497343483E-3</v>
      </c>
      <c r="GC30" s="55">
        <f t="shared" si="15"/>
        <v>-9.5663915002061853E-5</v>
      </c>
      <c r="GD30" s="55">
        <f t="shared" si="16"/>
        <v>7.0710317120670388E-6</v>
      </c>
      <c r="GE30" s="55">
        <f t="shared" si="17"/>
        <v>5.0421160040357681E-6</v>
      </c>
      <c r="GF30" s="55">
        <f t="shared" si="18"/>
        <v>1.3223375078733562E-6</v>
      </c>
      <c r="GG30" s="55">
        <f t="shared" si="19"/>
        <v>-8.7153716857720876E-6</v>
      </c>
      <c r="GH30" s="55">
        <f t="shared" si="20"/>
        <v>6.3670800144614408E-6</v>
      </c>
      <c r="GI30" s="55">
        <f t="shared" si="21"/>
        <v>5.6132192315311615E-6</v>
      </c>
      <c r="GJ30" s="55">
        <f t="shared" si="22"/>
        <v>0</v>
      </c>
      <c r="GK30" s="55">
        <f t="shared" si="23"/>
        <v>0</v>
      </c>
      <c r="GL30" s="55">
        <f t="shared" si="24"/>
        <v>-4.8127110197908814E-6</v>
      </c>
      <c r="GM30" s="55">
        <f t="shared" si="25"/>
        <v>-6.4576998913612246E-6</v>
      </c>
      <c r="GN30" s="55">
        <f t="shared" si="26"/>
        <v>5.58478613535563E-7</v>
      </c>
      <c r="GO30" s="55">
        <f t="shared" si="27"/>
        <v>-2.3016524098827282E-5</v>
      </c>
      <c r="GP30" s="55">
        <f t="shared" si="28"/>
        <v>-2.2391014612980913E-5</v>
      </c>
      <c r="GQ30" s="55">
        <f t="shared" si="29"/>
        <v>-6.795552432962923E-5</v>
      </c>
      <c r="GR30" s="55">
        <f t="shared" si="30"/>
        <v>5.9355445124938294E-6</v>
      </c>
      <c r="GS30" s="55">
        <f t="shared" si="31"/>
        <v>0</v>
      </c>
      <c r="GT30" s="55">
        <f t="shared" si="32"/>
        <v>5.8527387640888532E-6</v>
      </c>
      <c r="GU30" s="55">
        <f t="shared" si="33"/>
        <v>-4.6944137345030922E-6</v>
      </c>
      <c r="GV30" s="55">
        <f t="shared" si="34"/>
        <v>2.7328896706982263E-6</v>
      </c>
      <c r="GW30" s="55">
        <f t="shared" si="35"/>
        <v>-7.9168779126888268E-4</v>
      </c>
      <c r="GX30" s="55">
        <f t="shared" si="36"/>
        <v>0</v>
      </c>
      <c r="GY30" s="55">
        <f t="shared" si="37"/>
        <v>7.1136438581229625E-6</v>
      </c>
      <c r="GZ30" s="55">
        <f t="shared" si="38"/>
        <v>0</v>
      </c>
      <c r="HA30" s="55">
        <f t="shared" si="39"/>
        <v>7.8630467617784288E-6</v>
      </c>
      <c r="HB30" s="55">
        <f t="shared" si="40"/>
        <v>-9.3252762808017233E-7</v>
      </c>
      <c r="HC30" s="55">
        <f t="shared" si="41"/>
        <v>6.1459533125671331E-5</v>
      </c>
      <c r="HD30" s="55">
        <f t="shared" si="42"/>
        <v>0</v>
      </c>
      <c r="HE30" s="55">
        <f t="shared" si="43"/>
        <v>0</v>
      </c>
      <c r="HF30" s="55">
        <f t="shared" si="44"/>
        <v>0</v>
      </c>
      <c r="HG30" s="55">
        <f t="shared" si="45"/>
        <v>1.1820117083359467E-5</v>
      </c>
      <c r="HH30" s="55">
        <f t="shared" si="46"/>
        <v>2.2548287767950861E-5</v>
      </c>
      <c r="HI30" s="55">
        <f t="shared" si="47"/>
        <v>-3.1200390059050641E-6</v>
      </c>
      <c r="HJ30" s="55">
        <f t="shared" si="48"/>
        <v>1.0472434395363388E-5</v>
      </c>
      <c r="HK30" s="55">
        <f t="shared" si="49"/>
        <v>6.0574120553932634E-5</v>
      </c>
      <c r="HL30" s="55">
        <f t="shared" si="50"/>
        <v>4.0289056825998917E-7</v>
      </c>
      <c r="HM30" s="55">
        <f t="shared" si="51"/>
        <v>2.0176520741425829E-6</v>
      </c>
      <c r="HN30" s="55">
        <f t="shared" si="52"/>
        <v>7.7798116513576665E-7</v>
      </c>
      <c r="HO30" s="55">
        <f t="shared" si="53"/>
        <v>7.3064214377459393E-6</v>
      </c>
      <c r="HP30" s="55">
        <f t="shared" si="54"/>
        <v>0</v>
      </c>
      <c r="HQ30" s="55">
        <f t="shared" si="55"/>
        <v>0</v>
      </c>
      <c r="HR30" s="55">
        <f t="shared" si="56"/>
        <v>0</v>
      </c>
    </row>
    <row r="31" spans="1:226" x14ac:dyDescent="0.3">
      <c r="A31" s="29" t="s">
        <v>30</v>
      </c>
      <c r="B31" s="27">
        <v>1840.3498</v>
      </c>
      <c r="C31" s="27">
        <v>468.49779999999998</v>
      </c>
      <c r="D31" s="27">
        <v>7933.0141999999996</v>
      </c>
      <c r="E31" s="27">
        <v>1089.9156</v>
      </c>
      <c r="F31" s="27">
        <v>1052.9182780000001</v>
      </c>
      <c r="G31" s="27">
        <v>2594.2426999999998</v>
      </c>
      <c r="H31" s="27">
        <v>214.56229999999999</v>
      </c>
      <c r="I31" s="29">
        <v>4.3856519317</v>
      </c>
      <c r="J31" s="29">
        <v>0.61196919999999999</v>
      </c>
      <c r="K31" s="8"/>
      <c r="L31" s="29">
        <v>0.1015722785</v>
      </c>
      <c r="M31" s="40">
        <v>2.0126329115999999</v>
      </c>
      <c r="N31" s="29">
        <v>4.8501487999999997E-3</v>
      </c>
      <c r="O31" s="8">
        <v>3.6969114999999997E-2</v>
      </c>
      <c r="P31" s="29">
        <v>6.1360632499999998E-2</v>
      </c>
      <c r="Q31" s="8"/>
      <c r="R31" s="29">
        <v>5.0928769999999998E-2</v>
      </c>
      <c r="S31" s="8"/>
      <c r="T31" s="8">
        <v>4.90976921E-2</v>
      </c>
      <c r="U31" s="29">
        <v>3.4550804999999997E-2</v>
      </c>
      <c r="W31" s="8"/>
      <c r="Y31" s="29">
        <v>1.8965245000000001E-3</v>
      </c>
      <c r="Z31" s="29">
        <v>22.978288851999999</v>
      </c>
      <c r="AA31" s="29">
        <v>258.19312394999997</v>
      </c>
      <c r="AB31" s="29">
        <v>6.4377830400000002E-2</v>
      </c>
      <c r="AC31" s="8">
        <v>0.621</v>
      </c>
      <c r="AD31" s="29">
        <v>0.452879315</v>
      </c>
      <c r="AE31" s="29">
        <v>0.25127854999999999</v>
      </c>
      <c r="AG31" s="29">
        <v>0.3337621965</v>
      </c>
      <c r="AH31" s="29">
        <v>0.29756584149999998</v>
      </c>
      <c r="AI31" s="29">
        <v>3.7018685000000003E-2</v>
      </c>
      <c r="AJ31" s="8"/>
      <c r="AK31" s="8"/>
      <c r="AL31" s="29">
        <v>13.459685593</v>
      </c>
      <c r="AO31" s="29">
        <v>6.5541269061999996</v>
      </c>
      <c r="AP31" s="29">
        <v>4.4585175000000001E-3</v>
      </c>
      <c r="AT31" s="29">
        <v>5.1736500000000002E-5</v>
      </c>
      <c r="AU31" s="8">
        <v>2.0611800000000001E-4</v>
      </c>
      <c r="AV31" s="8">
        <v>8.8718600000000001E-5</v>
      </c>
      <c r="AW31" s="8">
        <v>1.0079600000000001E-6</v>
      </c>
      <c r="AX31" s="29">
        <v>3.5301170000000002E-3</v>
      </c>
      <c r="AY31" s="29">
        <v>3.3423581232999999</v>
      </c>
      <c r="AZ31" s="8">
        <v>0.39517152</v>
      </c>
      <c r="BA31" s="8">
        <v>0.45768569999999997</v>
      </c>
      <c r="BB31" s="8">
        <v>2.1583020000000001E-2</v>
      </c>
      <c r="BG31" s="29" t="s">
        <v>30</v>
      </c>
      <c r="BH31" s="29">
        <v>0.29721530099499999</v>
      </c>
      <c r="BI31" s="29">
        <v>0</v>
      </c>
      <c r="BJ31" s="29">
        <v>0.61197564331800003</v>
      </c>
      <c r="BK31" s="29">
        <v>0</v>
      </c>
      <c r="BL31" s="29">
        <v>4.3963862132799996</v>
      </c>
      <c r="BM31" s="29">
        <v>4.3857507724899998</v>
      </c>
      <c r="BN31" s="29">
        <v>0.30474018021900001</v>
      </c>
      <c r="BO31" s="29">
        <v>4.1644724380300001E-2</v>
      </c>
      <c r="BP31" s="29">
        <v>5.9927713366699997E-2</v>
      </c>
      <c r="BQ31" s="29">
        <v>2.0126540721400001</v>
      </c>
      <c r="BR31" s="29">
        <v>1.55205715538E-3</v>
      </c>
      <c r="BS31" s="29">
        <v>3.2981196841599999E-3</v>
      </c>
      <c r="BT31" s="29">
        <v>1.89655658198E-3</v>
      </c>
      <c r="BU31" s="29">
        <v>3.6969914616299997E-2</v>
      </c>
      <c r="BV31" s="29">
        <v>1.47268798881E-2</v>
      </c>
      <c r="BW31" s="29">
        <v>4.6635097633300003E-2</v>
      </c>
      <c r="BX31" s="29">
        <v>0</v>
      </c>
      <c r="BY31" s="29">
        <v>0</v>
      </c>
      <c r="BZ31" s="29">
        <v>375.37679066800001</v>
      </c>
      <c r="CA31" s="29">
        <v>5.0928938824999999E-2</v>
      </c>
      <c r="CB31" s="29">
        <v>1.4238354374099999E-2</v>
      </c>
      <c r="CC31" s="29">
        <v>3.4859358095200001E-2</v>
      </c>
      <c r="CD31" s="29">
        <v>0</v>
      </c>
      <c r="CE31" s="29">
        <v>3.4550887077300002E-2</v>
      </c>
      <c r="CF31" s="29">
        <v>0.25127858878199999</v>
      </c>
      <c r="CG31" s="29">
        <v>0</v>
      </c>
      <c r="CH31" s="29">
        <v>0</v>
      </c>
      <c r="CI31" s="29">
        <v>3.7018663899799999E-2</v>
      </c>
      <c r="CJ31" s="29">
        <v>0</v>
      </c>
      <c r="CK31" s="29">
        <v>1840.38884891</v>
      </c>
      <c r="CL31" s="29">
        <v>0</v>
      </c>
      <c r="CM31" s="29">
        <v>0</v>
      </c>
      <c r="CN31" s="29">
        <v>6.6466158858800002</v>
      </c>
      <c r="CO31" s="29">
        <v>2.0131363798800002</v>
      </c>
      <c r="CP31" s="29">
        <v>1.6025146378999999</v>
      </c>
      <c r="CQ31" s="29">
        <v>3.34244753748</v>
      </c>
      <c r="CR31" s="29">
        <v>0.275872022888</v>
      </c>
      <c r="CS31" s="29">
        <v>0</v>
      </c>
      <c r="CT31" s="29">
        <v>22.979010281099999</v>
      </c>
      <c r="CU31" s="29">
        <v>22.979010281099999</v>
      </c>
      <c r="CV31" s="29">
        <v>258.19461159299999</v>
      </c>
      <c r="CW31" s="29">
        <v>0.39517123424099998</v>
      </c>
      <c r="CX31" s="29">
        <v>3.0385130121400001E-2</v>
      </c>
      <c r="CY31" s="29">
        <v>2.5582881865799999E-2</v>
      </c>
      <c r="CZ31" s="29">
        <v>0</v>
      </c>
      <c r="DA31" s="29">
        <v>1.60571413</v>
      </c>
      <c r="DB31" s="29">
        <v>7.3377279699299996E-2</v>
      </c>
      <c r="DC31" s="29">
        <v>0.17627660694700001</v>
      </c>
      <c r="DD31" s="29">
        <v>0.161463927673</v>
      </c>
      <c r="DE31" s="29">
        <v>0.459551210998</v>
      </c>
      <c r="DF31" s="29">
        <v>0.149450862888</v>
      </c>
      <c r="DG31" s="29">
        <v>0.30343057461700002</v>
      </c>
      <c r="DH31" s="29">
        <v>0</v>
      </c>
      <c r="DI31" s="29">
        <v>0.45768572448700001</v>
      </c>
      <c r="DJ31" s="29">
        <v>0.33376926234100002</v>
      </c>
      <c r="DK31" s="29">
        <v>468.50950670600002</v>
      </c>
      <c r="DL31" s="29">
        <v>0</v>
      </c>
      <c r="DM31" s="29">
        <v>0.122002389073</v>
      </c>
      <c r="DN31" s="29">
        <v>0.17556435675199999</v>
      </c>
      <c r="DO31" s="29">
        <v>7434.46233648</v>
      </c>
      <c r="DP31" s="29">
        <v>826.05155968199995</v>
      </c>
      <c r="DQ31" s="29">
        <v>8260.5138961600005</v>
      </c>
      <c r="DR31" s="29">
        <v>6.9711863284000003E-2</v>
      </c>
      <c r="DS31" s="29">
        <v>3.9734727356700001</v>
      </c>
      <c r="DT31" s="29">
        <v>4.4585305351299998E-3</v>
      </c>
      <c r="DU31" s="29">
        <v>0</v>
      </c>
      <c r="DV31" s="29">
        <v>0</v>
      </c>
      <c r="DW31" s="29">
        <v>0</v>
      </c>
      <c r="DX31" s="8">
        <v>5.1736726059100003E-5</v>
      </c>
      <c r="DY31" s="29">
        <v>2.0612022605700001E-4</v>
      </c>
      <c r="DZ31" s="8">
        <v>8.87187761276E-5</v>
      </c>
      <c r="EA31" s="8">
        <v>1.00795280564E-6</v>
      </c>
      <c r="EB31" s="29">
        <v>3.5301471248899998E-3</v>
      </c>
      <c r="EC31" s="29">
        <v>17.198486693</v>
      </c>
      <c r="ED31" s="29">
        <v>22.458503911800001</v>
      </c>
      <c r="EE31" s="29">
        <v>11.6303151813</v>
      </c>
      <c r="EF31" s="29">
        <v>22.184884505500001</v>
      </c>
      <c r="EG31" s="29">
        <v>284.11627347199999</v>
      </c>
      <c r="EH31" s="29">
        <v>10.668058031999999</v>
      </c>
      <c r="EI31" s="29">
        <v>0.22549222947899999</v>
      </c>
      <c r="EJ31" s="29">
        <v>8.4108567712700005E-3</v>
      </c>
      <c r="EK31" s="29">
        <v>4.5326727067799997</v>
      </c>
      <c r="EL31" s="29">
        <v>1089.9223816000001</v>
      </c>
      <c r="EM31" s="29">
        <v>1052.9249624300001</v>
      </c>
      <c r="EN31" s="29">
        <v>36.997419173399997</v>
      </c>
      <c r="EO31" s="29">
        <v>0</v>
      </c>
      <c r="EP31" s="29">
        <v>0.16223259183300001</v>
      </c>
      <c r="EQ31" s="29">
        <v>305.02939994899998</v>
      </c>
      <c r="ER31" s="29">
        <v>1.2879394343999999</v>
      </c>
      <c r="ES31" s="29">
        <v>69.248370617700004</v>
      </c>
      <c r="ET31" s="29">
        <v>13.9032748227</v>
      </c>
      <c r="EU31" s="29">
        <v>14.812094053699999</v>
      </c>
      <c r="EV31" s="29">
        <v>177.04798657699999</v>
      </c>
      <c r="EW31" s="29">
        <v>0</v>
      </c>
      <c r="EX31" s="29">
        <v>1.9031738552399999</v>
      </c>
      <c r="EY31" s="29">
        <v>32.114295419999998</v>
      </c>
      <c r="EZ31" s="29">
        <v>87.365295421200003</v>
      </c>
      <c r="FA31" s="29">
        <v>1.3978907196200001</v>
      </c>
      <c r="FB31" s="29">
        <v>0</v>
      </c>
      <c r="FC31" s="29">
        <v>2809.7020142400002</v>
      </c>
      <c r="FD31" s="29">
        <v>15.1431740851</v>
      </c>
      <c r="FE31" s="29">
        <v>2.15830769808E-2</v>
      </c>
      <c r="FF31" s="29">
        <v>42.260487671999996</v>
      </c>
      <c r="FG31" s="29">
        <v>0.121164038544</v>
      </c>
      <c r="FH31" s="29">
        <v>6.0126250024900001</v>
      </c>
      <c r="FI31" s="29">
        <v>13.4600478899</v>
      </c>
      <c r="FJ31" s="29">
        <v>2.2520309844700002</v>
      </c>
      <c r="FK31" s="29">
        <v>214.568035114</v>
      </c>
      <c r="FL31" s="29">
        <v>6.5543079245199998</v>
      </c>
      <c r="FM31" s="29">
        <v>14.641205320299999</v>
      </c>
      <c r="FO31" s="55">
        <f t="shared" si="1"/>
        <v>2.1218199931349755E-5</v>
      </c>
      <c r="FP31" s="55">
        <f t="shared" si="2"/>
        <v>2.4987750209373166E-5</v>
      </c>
      <c r="FQ31" s="55">
        <f t="shared" si="3"/>
        <v>4.1283134998044112E-2</v>
      </c>
      <c r="FR31" s="55">
        <f t="shared" si="4"/>
        <v>6.2221331634005011E-6</v>
      </c>
      <c r="FS31" s="55">
        <f t="shared" si="5"/>
        <v>6.3484794020739992E-6</v>
      </c>
      <c r="FT31" s="55">
        <f t="shared" si="6"/>
        <v>8.3052874829328951E-2</v>
      </c>
      <c r="FU31" s="55">
        <f t="shared" si="7"/>
        <v>2.6729364851158404E-5</v>
      </c>
      <c r="FV31" s="55">
        <f t="shared" si="8"/>
        <v>2.2537308372637617E-5</v>
      </c>
      <c r="FW31" s="55">
        <f t="shared" si="9"/>
        <v>1.0528827267839352E-5</v>
      </c>
      <c r="FX31" s="55">
        <f t="shared" si="10"/>
        <v>0</v>
      </c>
      <c r="FY31" s="55">
        <f t="shared" si="11"/>
        <v>1.5678195109442157E-6</v>
      </c>
      <c r="FZ31" s="55">
        <f t="shared" si="12"/>
        <v>1.0513859670221278E-5</v>
      </c>
      <c r="GA31" s="55">
        <f t="shared" si="13"/>
        <v>5.78117108484461E-6</v>
      </c>
      <c r="GB31" s="55">
        <f t="shared" si="14"/>
        <v>2.1629305976079257E-5</v>
      </c>
      <c r="GC31" s="55">
        <f t="shared" si="15"/>
        <v>2.1919940281035814E-5</v>
      </c>
      <c r="GD31" s="55">
        <f t="shared" si="16"/>
        <v>0</v>
      </c>
      <c r="GE31" s="55">
        <f t="shared" si="17"/>
        <v>3.314923961459303E-6</v>
      </c>
      <c r="GF31" s="55">
        <f t="shared" si="18"/>
        <v>0</v>
      </c>
      <c r="GG31" s="55">
        <f t="shared" si="19"/>
        <v>4.148728612775897E-7</v>
      </c>
      <c r="GH31" s="55">
        <f t="shared" si="20"/>
        <v>2.3755539127133384E-6</v>
      </c>
      <c r="GI31" s="55">
        <f t="shared" si="21"/>
        <v>0</v>
      </c>
      <c r="GJ31" s="55">
        <f t="shared" si="22"/>
        <v>0</v>
      </c>
      <c r="GK31" s="55">
        <f t="shared" si="23"/>
        <v>0</v>
      </c>
      <c r="GL31" s="55">
        <f t="shared" si="24"/>
        <v>1.6916195915158867E-5</v>
      </c>
      <c r="GM31" s="55">
        <f t="shared" si="25"/>
        <v>3.1396119382388228E-5</v>
      </c>
      <c r="GN31" s="55">
        <f t="shared" si="26"/>
        <v>5.7617452287639801E-6</v>
      </c>
      <c r="GO31" s="55">
        <f t="shared" si="27"/>
        <v>1.6129131155040558E-5</v>
      </c>
      <c r="GP31" s="55">
        <f t="shared" si="28"/>
        <v>2.4377892109506334E-5</v>
      </c>
      <c r="GQ31" s="55">
        <f t="shared" si="29"/>
        <v>4.6866900953062267E-6</v>
      </c>
      <c r="GR31" s="55">
        <f t="shared" si="30"/>
        <v>1.5433868111819545E-7</v>
      </c>
      <c r="GS31" s="55">
        <f t="shared" si="31"/>
        <v>0</v>
      </c>
      <c r="GT31" s="55">
        <f t="shared" si="32"/>
        <v>2.1170285532981765E-5</v>
      </c>
      <c r="GU31" s="55">
        <f t="shared" si="33"/>
        <v>3.0390753032557139E-6</v>
      </c>
      <c r="GV31" s="55">
        <f t="shared" si="34"/>
        <v>-5.6998783192591655E-7</v>
      </c>
      <c r="GW31" s="55">
        <f t="shared" si="35"/>
        <v>0</v>
      </c>
      <c r="GX31" s="55">
        <f t="shared" si="36"/>
        <v>0</v>
      </c>
      <c r="GY31" s="55">
        <f t="shared" si="37"/>
        <v>2.6917188926684779E-5</v>
      </c>
      <c r="GZ31" s="55">
        <f t="shared" si="38"/>
        <v>0</v>
      </c>
      <c r="HA31" s="55">
        <f t="shared" si="39"/>
        <v>0</v>
      </c>
      <c r="HB31" s="55">
        <f t="shared" si="40"/>
        <v>2.7618983060723553E-5</v>
      </c>
      <c r="HC31" s="55">
        <f t="shared" si="41"/>
        <v>2.9236467053678767E-6</v>
      </c>
      <c r="HD31" s="55">
        <f t="shared" si="42"/>
        <v>0</v>
      </c>
      <c r="HE31" s="55">
        <f t="shared" si="43"/>
        <v>0</v>
      </c>
      <c r="HF31" s="55">
        <f t="shared" si="44"/>
        <v>0</v>
      </c>
      <c r="HG31" s="55">
        <f t="shared" si="45"/>
        <v>4.3694316391892637E-6</v>
      </c>
      <c r="HH31" s="55">
        <f t="shared" si="46"/>
        <v>1.079991558233905E-5</v>
      </c>
      <c r="HI31" s="55">
        <f t="shared" si="47"/>
        <v>1.9852387210697127E-6</v>
      </c>
      <c r="HJ31" s="55">
        <f t="shared" si="48"/>
        <v>-7.1375451407436184E-6</v>
      </c>
      <c r="HK31" s="55">
        <f t="shared" si="49"/>
        <v>8.5336803283402175E-6</v>
      </c>
      <c r="HL31" s="55">
        <f t="shared" si="50"/>
        <v>2.6751825119146496E-5</v>
      </c>
      <c r="HM31" s="55">
        <f t="shared" si="51"/>
        <v>-7.2312650470929609E-7</v>
      </c>
      <c r="HN31" s="55">
        <f t="shared" si="52"/>
        <v>5.3501780891918303E-8</v>
      </c>
      <c r="HO31" s="55">
        <f t="shared" si="53"/>
        <v>2.6400753925319024E-6</v>
      </c>
      <c r="HP31" s="55">
        <f t="shared" si="54"/>
        <v>0</v>
      </c>
      <c r="HQ31" s="55">
        <f t="shared" si="55"/>
        <v>0</v>
      </c>
      <c r="HR31" s="55">
        <f t="shared" si="56"/>
        <v>0</v>
      </c>
    </row>
    <row r="32" spans="1:226" x14ac:dyDescent="0.3">
      <c r="A32" s="29" t="s">
        <v>31</v>
      </c>
      <c r="B32" s="27">
        <v>10265.866</v>
      </c>
      <c r="C32" s="27">
        <v>369.26739900000001</v>
      </c>
      <c r="D32" s="27">
        <v>21581.670999999998</v>
      </c>
      <c r="E32" s="27">
        <v>474.20074</v>
      </c>
      <c r="F32" s="27">
        <v>467.41973999999999</v>
      </c>
      <c r="G32" s="27">
        <v>5748.8810000000003</v>
      </c>
      <c r="H32" s="27">
        <v>294.246825</v>
      </c>
      <c r="I32" s="29">
        <v>10.521269394000001</v>
      </c>
      <c r="J32" s="29">
        <v>2.4373421153999999</v>
      </c>
      <c r="L32" s="29">
        <v>1.2715330299999999E-2</v>
      </c>
      <c r="M32" s="40">
        <v>5.0198127596999997</v>
      </c>
      <c r="N32" s="29">
        <v>7.9757817000000002E-3</v>
      </c>
      <c r="O32" s="29">
        <v>5.9522719999999998E-3</v>
      </c>
      <c r="P32" s="8">
        <v>4.4321999500000001E-2</v>
      </c>
      <c r="R32" s="29">
        <v>0.20630945000000001</v>
      </c>
      <c r="T32" s="29">
        <v>1.8361450599999999E-2</v>
      </c>
      <c r="U32" s="29">
        <v>0.13997190000000001</v>
      </c>
      <c r="Y32" s="8">
        <v>4.1925230000000001E-3</v>
      </c>
      <c r="Z32" s="29">
        <v>18.535342</v>
      </c>
      <c r="AA32" s="29">
        <v>19</v>
      </c>
      <c r="AB32" s="29">
        <v>4.6314099999999999E-3</v>
      </c>
      <c r="AC32" s="8">
        <v>0.23699999999999999</v>
      </c>
      <c r="AD32" s="29">
        <v>0.1883180324</v>
      </c>
      <c r="AE32" s="29">
        <v>1.0006185000000001</v>
      </c>
      <c r="AF32" s="29">
        <v>0.76800000000000002</v>
      </c>
      <c r="AG32" s="29">
        <v>0.110151508</v>
      </c>
      <c r="AH32" s="29">
        <v>0.3751960325</v>
      </c>
      <c r="AI32" s="29">
        <v>0.14992254999999999</v>
      </c>
      <c r="AL32" s="29">
        <v>2.8617340609999999</v>
      </c>
      <c r="AM32" s="8"/>
      <c r="AN32" s="8"/>
      <c r="AO32" s="29">
        <v>1.5173467549999999</v>
      </c>
      <c r="AP32" s="29">
        <v>1.1402000400000001E-2</v>
      </c>
      <c r="AQ32" s="29">
        <v>2.2195799999999998E-5</v>
      </c>
      <c r="AR32" s="29">
        <v>1.9729519999999999E-4</v>
      </c>
      <c r="AT32" s="8">
        <v>2.2442339999999999E-4</v>
      </c>
      <c r="AU32" s="8">
        <v>5.8100630000000001E-4</v>
      </c>
      <c r="AV32" s="29">
        <v>3.7113069999999997E-4</v>
      </c>
      <c r="AW32" s="29">
        <v>1.47972E-5</v>
      </c>
      <c r="AX32" s="29">
        <v>8.8342727999999992E-3</v>
      </c>
      <c r="AY32" s="29">
        <v>0.84259455240000003</v>
      </c>
      <c r="AZ32" s="29">
        <v>23.903985949999999</v>
      </c>
      <c r="BA32" s="29">
        <v>1.8423050000000001</v>
      </c>
      <c r="BB32" s="29">
        <v>8.756535E-2</v>
      </c>
      <c r="BG32" s="29" t="s">
        <v>31</v>
      </c>
      <c r="BH32" s="29">
        <v>0</v>
      </c>
      <c r="BI32" s="29">
        <v>0</v>
      </c>
      <c r="BJ32" s="29">
        <v>2.43729966713</v>
      </c>
      <c r="BK32" s="29">
        <v>0</v>
      </c>
      <c r="BL32" s="29">
        <v>10.5213230956</v>
      </c>
      <c r="BM32" s="29">
        <v>10.5213230956</v>
      </c>
      <c r="BN32" s="29">
        <v>1.6350239871E-2</v>
      </c>
      <c r="BO32" s="29">
        <v>5.2132852395000004E-3</v>
      </c>
      <c r="BP32" s="29">
        <v>7.5020358435200002E-3</v>
      </c>
      <c r="BQ32" s="29">
        <v>5.0198095512699998</v>
      </c>
      <c r="BR32" s="29">
        <v>2.5522501304599998E-3</v>
      </c>
      <c r="BS32" s="29">
        <v>5.4235178414199997E-3</v>
      </c>
      <c r="BT32" s="29">
        <v>4.1925094258599997E-3</v>
      </c>
      <c r="BU32" s="29">
        <v>5.9523049556100003E-3</v>
      </c>
      <c r="BV32" s="29">
        <v>1.0637282922E-2</v>
      </c>
      <c r="BW32" s="29">
        <v>3.3684739456700002E-2</v>
      </c>
      <c r="BX32" s="29">
        <v>0</v>
      </c>
      <c r="BY32" s="29">
        <v>0</v>
      </c>
      <c r="BZ32" s="29">
        <v>253.51143972899999</v>
      </c>
      <c r="CA32" s="29">
        <v>0.206309250414</v>
      </c>
      <c r="CB32" s="29">
        <v>5.3248167725400003E-3</v>
      </c>
      <c r="CC32" s="29">
        <v>1.30366251275E-2</v>
      </c>
      <c r="CD32" s="29">
        <v>0</v>
      </c>
      <c r="CE32" s="29">
        <v>0.13997173273300001</v>
      </c>
      <c r="CF32" s="29">
        <v>1.0006172662799999</v>
      </c>
      <c r="CG32" s="29">
        <v>0</v>
      </c>
      <c r="CH32" s="29">
        <v>0</v>
      </c>
      <c r="CI32" s="29">
        <v>0.149922603121</v>
      </c>
      <c r="CJ32" s="29">
        <v>0</v>
      </c>
      <c r="CK32" s="29">
        <v>10265.863497</v>
      </c>
      <c r="CL32" s="29">
        <v>0</v>
      </c>
      <c r="CM32" s="29">
        <v>0</v>
      </c>
      <c r="CN32" s="29">
        <v>1.08995611616</v>
      </c>
      <c r="CO32" s="29">
        <v>22.921133766000001</v>
      </c>
      <c r="CP32" s="29">
        <v>0.52644669499600005</v>
      </c>
      <c r="CQ32" s="29">
        <v>0.84259457264500004</v>
      </c>
      <c r="CR32" s="29">
        <v>0</v>
      </c>
      <c r="CS32" s="29">
        <v>0</v>
      </c>
      <c r="CT32" s="29">
        <v>18.5353991667</v>
      </c>
      <c r="CU32" s="29">
        <v>18.5353991667</v>
      </c>
      <c r="CV32" s="29">
        <v>18.999996873400001</v>
      </c>
      <c r="CW32" s="29">
        <v>23.903998763000001</v>
      </c>
      <c r="CX32" s="29">
        <v>7.4156020122500004E-4</v>
      </c>
      <c r="CY32" s="29">
        <v>3.4321454905500001E-3</v>
      </c>
      <c r="CZ32" s="29">
        <v>0</v>
      </c>
      <c r="DA32" s="29">
        <v>3.4048412431099999</v>
      </c>
      <c r="DB32" s="29">
        <v>0</v>
      </c>
      <c r="DC32" s="29">
        <v>0</v>
      </c>
      <c r="DD32" s="29">
        <v>6.1620001421999998E-2</v>
      </c>
      <c r="DE32" s="29">
        <v>0.175380032055</v>
      </c>
      <c r="DF32" s="29">
        <v>6.2144966253199999E-2</v>
      </c>
      <c r="DG32" s="29">
        <v>0.126173022449</v>
      </c>
      <c r="DH32" s="29">
        <v>0.76797512996100004</v>
      </c>
      <c r="DI32" s="29">
        <v>1.8423037631600001</v>
      </c>
      <c r="DJ32" s="29">
        <v>0.110151548522</v>
      </c>
      <c r="DK32" s="29">
        <v>369.267399372</v>
      </c>
      <c r="DL32" s="29">
        <v>0</v>
      </c>
      <c r="DM32" s="29">
        <v>0.153830216051</v>
      </c>
      <c r="DN32" s="29">
        <v>0.22136566362999999</v>
      </c>
      <c r="DO32" s="29">
        <v>19526.826275899999</v>
      </c>
      <c r="DP32" s="29">
        <v>2169.6477031700001</v>
      </c>
      <c r="DQ32" s="29">
        <v>21696.473978999999</v>
      </c>
      <c r="DR32" s="29">
        <v>0</v>
      </c>
      <c r="DS32" s="29">
        <v>7.0869129171200003</v>
      </c>
      <c r="DT32" s="29">
        <v>1.14019251398E-2</v>
      </c>
      <c r="DU32" s="8">
        <v>2.2195718402000001E-5</v>
      </c>
      <c r="DV32" s="29">
        <v>1.97293081973E-4</v>
      </c>
      <c r="DW32" s="29">
        <v>0</v>
      </c>
      <c r="DX32" s="29">
        <v>2.24423117869E-4</v>
      </c>
      <c r="DY32" s="29">
        <v>5.8100562792900003E-4</v>
      </c>
      <c r="DZ32" s="29">
        <v>3.7113095485999999E-4</v>
      </c>
      <c r="EA32" s="8">
        <v>1.47971725762E-5</v>
      </c>
      <c r="EB32" s="29">
        <v>8.8341776150700005E-3</v>
      </c>
      <c r="EC32" s="29">
        <v>15.044388851200001</v>
      </c>
      <c r="ED32" s="29">
        <v>98.791195829299994</v>
      </c>
      <c r="EE32" s="29">
        <v>8.6952940339399998</v>
      </c>
      <c r="EF32" s="29">
        <v>0.15896507750200001</v>
      </c>
      <c r="EG32" s="29">
        <v>94.370245418300001</v>
      </c>
      <c r="EH32" s="29">
        <v>7.35897841291</v>
      </c>
      <c r="EI32" s="29">
        <v>0</v>
      </c>
      <c r="EJ32" s="29">
        <v>4.5769128465599998E-4</v>
      </c>
      <c r="EK32" s="29">
        <v>1.17049874564</v>
      </c>
      <c r="EL32" s="29">
        <v>474.20523007200001</v>
      </c>
      <c r="EM32" s="29">
        <v>467.42423390800002</v>
      </c>
      <c r="EN32" s="29">
        <v>6.7809961642900003</v>
      </c>
      <c r="EO32" s="29">
        <v>0</v>
      </c>
      <c r="EP32" s="29">
        <v>7.1441898840900006E-2</v>
      </c>
      <c r="EQ32" s="29">
        <v>181.919215525</v>
      </c>
      <c r="ER32" s="29">
        <v>0</v>
      </c>
      <c r="ES32" s="29">
        <v>24.361446004299999</v>
      </c>
      <c r="ET32" s="29">
        <v>0.87595121171500001</v>
      </c>
      <c r="EU32" s="29">
        <v>4.62329601285</v>
      </c>
      <c r="EV32" s="29">
        <v>61.012658662600003</v>
      </c>
      <c r="EW32" s="29">
        <v>0</v>
      </c>
      <c r="EX32" s="29">
        <v>13.5095014481</v>
      </c>
      <c r="EY32" s="29">
        <v>22.705183507200001</v>
      </c>
      <c r="EZ32" s="29">
        <v>43.969281708899999</v>
      </c>
      <c r="FA32" s="29">
        <v>1.08738883691</v>
      </c>
      <c r="FB32" s="29">
        <v>0</v>
      </c>
      <c r="FC32" s="29">
        <v>5743.0124469499997</v>
      </c>
      <c r="FD32" s="29">
        <v>69.785609377699998</v>
      </c>
      <c r="FE32" s="29">
        <v>8.75653134433E-2</v>
      </c>
      <c r="FF32" s="29">
        <v>121.725330247</v>
      </c>
      <c r="FG32" s="29">
        <v>0</v>
      </c>
      <c r="FH32" s="29">
        <v>32.3588096103</v>
      </c>
      <c r="FI32" s="29">
        <v>2.8617350267999999</v>
      </c>
      <c r="FJ32" s="29">
        <v>0.102544071854</v>
      </c>
      <c r="FK32" s="29">
        <v>294.24638178800001</v>
      </c>
      <c r="FL32" s="29">
        <v>1.5173554979499999</v>
      </c>
      <c r="FM32" s="29">
        <v>91.015524200100003</v>
      </c>
      <c r="FO32" s="55">
        <f t="shared" si="1"/>
        <v>-2.4381771588543381E-7</v>
      </c>
      <c r="FP32" s="55">
        <f t="shared" si="2"/>
        <v>1.0074000281483117E-9</v>
      </c>
      <c r="FQ32" s="55">
        <f t="shared" si="3"/>
        <v>5.319466643708917E-3</v>
      </c>
      <c r="FR32" s="55">
        <f t="shared" si="4"/>
        <v>9.4687157173353613E-6</v>
      </c>
      <c r="FS32" s="55">
        <f t="shared" si="5"/>
        <v>9.6142880059558962E-6</v>
      </c>
      <c r="FT32" s="55">
        <f t="shared" si="6"/>
        <v>-1.0208165815226698E-3</v>
      </c>
      <c r="FU32" s="55">
        <f t="shared" si="7"/>
        <v>-1.5062592433862601E-6</v>
      </c>
      <c r="FV32" s="55">
        <f t="shared" si="8"/>
        <v>5.1040989435618946E-6</v>
      </c>
      <c r="FW32" s="55">
        <f t="shared" si="9"/>
        <v>-1.7415802948498976E-5</v>
      </c>
      <c r="FX32" s="55">
        <f t="shared" si="10"/>
        <v>0</v>
      </c>
      <c r="FY32" s="55">
        <f t="shared" si="11"/>
        <v>-7.2487145683285017E-7</v>
      </c>
      <c r="FZ32" s="55">
        <f t="shared" si="12"/>
        <v>-6.3915332174522925E-7</v>
      </c>
      <c r="GA32" s="55">
        <f t="shared" si="13"/>
        <v>-1.7212256448986338E-6</v>
      </c>
      <c r="GB32" s="55">
        <f t="shared" si="14"/>
        <v>5.5366438228106516E-6</v>
      </c>
      <c r="GC32" s="55">
        <f t="shared" si="15"/>
        <v>5.1619286724525256E-7</v>
      </c>
      <c r="GD32" s="55">
        <f t="shared" si="16"/>
        <v>0</v>
      </c>
      <c r="GE32" s="55">
        <f t="shared" si="17"/>
        <v>-9.6741084814487801E-7</v>
      </c>
      <c r="GF32" s="55">
        <f t="shared" si="18"/>
        <v>0</v>
      </c>
      <c r="GG32" s="55">
        <f t="shared" si="19"/>
        <v>-4.7381659480337319E-7</v>
      </c>
      <c r="GH32" s="55">
        <f t="shared" si="20"/>
        <v>-1.1950041401224363E-6</v>
      </c>
      <c r="GI32" s="55">
        <f t="shared" si="21"/>
        <v>0</v>
      </c>
      <c r="GJ32" s="55">
        <f t="shared" si="22"/>
        <v>0</v>
      </c>
      <c r="GK32" s="55">
        <f t="shared" si="23"/>
        <v>0</v>
      </c>
      <c r="GL32" s="55">
        <f t="shared" si="24"/>
        <v>-3.2377019757304918E-6</v>
      </c>
      <c r="GM32" s="55">
        <f t="shared" si="25"/>
        <v>3.0841999030584764E-6</v>
      </c>
      <c r="GN32" s="55">
        <f t="shared" si="26"/>
        <v>-1.6455789470252343E-7</v>
      </c>
      <c r="GO32" s="55">
        <f t="shared" si="27"/>
        <v>-2.8120095176515374E-6</v>
      </c>
      <c r="GP32" s="55">
        <f t="shared" si="28"/>
        <v>1.4125316457993279E-7</v>
      </c>
      <c r="GQ32" s="55">
        <f t="shared" si="29"/>
        <v>-2.3204256880066991E-7</v>
      </c>
      <c r="GR32" s="55">
        <f t="shared" si="30"/>
        <v>-1.2329574159981818E-6</v>
      </c>
      <c r="GS32" s="55">
        <f t="shared" si="31"/>
        <v>-3.2382863281224063E-5</v>
      </c>
      <c r="GT32" s="55">
        <f t="shared" si="32"/>
        <v>3.678751270975146E-7</v>
      </c>
      <c r="GU32" s="55">
        <f t="shared" si="33"/>
        <v>-4.0730441361999939E-7</v>
      </c>
      <c r="GV32" s="55">
        <f t="shared" si="34"/>
        <v>3.5432294885206677E-7</v>
      </c>
      <c r="GW32" s="55">
        <f t="shared" si="35"/>
        <v>0</v>
      </c>
      <c r="GX32" s="55">
        <f t="shared" si="36"/>
        <v>0</v>
      </c>
      <c r="GY32" s="55">
        <f t="shared" si="37"/>
        <v>3.3748768382660436E-7</v>
      </c>
      <c r="GZ32" s="55">
        <f t="shared" si="38"/>
        <v>0</v>
      </c>
      <c r="HA32" s="55">
        <f t="shared" si="39"/>
        <v>0</v>
      </c>
      <c r="HB32" s="55">
        <f t="shared" si="40"/>
        <v>5.7619986803699361E-6</v>
      </c>
      <c r="HC32" s="55">
        <f t="shared" si="41"/>
        <v>-6.6006136958964457E-6</v>
      </c>
      <c r="HD32" s="55">
        <f t="shared" si="42"/>
        <v>-3.6762810980998822E-6</v>
      </c>
      <c r="HE32" s="55">
        <f t="shared" si="43"/>
        <v>-1.0735319460325382E-5</v>
      </c>
      <c r="HF32" s="55">
        <f t="shared" si="44"/>
        <v>0</v>
      </c>
      <c r="HG32" s="55">
        <f t="shared" si="45"/>
        <v>-1.257137179037119E-6</v>
      </c>
      <c r="HH32" s="55">
        <f t="shared" si="46"/>
        <v>-1.1567361661661381E-6</v>
      </c>
      <c r="HI32" s="55">
        <f t="shared" si="47"/>
        <v>6.8671225533294717E-7</v>
      </c>
      <c r="HJ32" s="55">
        <f t="shared" si="48"/>
        <v>-1.8533100856787137E-6</v>
      </c>
      <c r="HK32" s="55">
        <f t="shared" si="49"/>
        <v>-1.0774506533090219E-5</v>
      </c>
      <c r="HL32" s="55">
        <f t="shared" si="50"/>
        <v>2.4026977093644303E-8</v>
      </c>
      <c r="HM32" s="55">
        <f t="shared" si="51"/>
        <v>5.3601939142052154E-7</v>
      </c>
      <c r="HN32" s="55">
        <f t="shared" si="52"/>
        <v>-6.7135463453339021E-7</v>
      </c>
      <c r="HO32" s="55">
        <f t="shared" si="53"/>
        <v>-4.1747905993029663E-7</v>
      </c>
      <c r="HP32" s="55">
        <f t="shared" si="54"/>
        <v>0</v>
      </c>
      <c r="HQ32" s="55">
        <f t="shared" si="55"/>
        <v>0</v>
      </c>
      <c r="HR32" s="55">
        <f t="shared" si="56"/>
        <v>0</v>
      </c>
    </row>
    <row r="33" spans="1:226" x14ac:dyDescent="0.3">
      <c r="A33" s="29" t="s">
        <v>32</v>
      </c>
      <c r="B33" s="27">
        <v>9211.3370954999991</v>
      </c>
      <c r="C33" s="27">
        <v>570.97910390000004</v>
      </c>
      <c r="D33" s="27">
        <v>21857.045647999999</v>
      </c>
      <c r="E33" s="27">
        <v>1742.8979995</v>
      </c>
      <c r="F33" s="27">
        <v>1344.1714941</v>
      </c>
      <c r="G33" s="27">
        <v>16959.11277</v>
      </c>
      <c r="H33" s="27">
        <v>885.39619891999996</v>
      </c>
      <c r="I33" s="29">
        <v>5.7432697781000002</v>
      </c>
      <c r="J33" s="29">
        <v>3.2154628729999999</v>
      </c>
      <c r="L33" s="29">
        <v>0.36793067680000002</v>
      </c>
      <c r="M33" s="40">
        <v>8.2477477297000004</v>
      </c>
      <c r="N33" s="29">
        <v>1.68378307E-2</v>
      </c>
      <c r="O33" s="29">
        <v>0.12665553600000001</v>
      </c>
      <c r="P33" s="29">
        <v>0.37704521660000001</v>
      </c>
      <c r="Q33" s="8">
        <v>2.8360435E-2</v>
      </c>
      <c r="R33" s="29">
        <v>7.8983863700000004E-2</v>
      </c>
      <c r="S33" s="29">
        <v>0.44048945</v>
      </c>
      <c r="T33" s="29">
        <v>7.58151512E-2</v>
      </c>
      <c r="U33" s="8">
        <v>5.9683040100000001E-2</v>
      </c>
      <c r="V33" s="29">
        <v>1.8873674999999999E-2</v>
      </c>
      <c r="X33" s="8"/>
      <c r="Y33" s="29">
        <v>1.1578548999999999E-3</v>
      </c>
      <c r="Z33" s="29">
        <v>73.53036256</v>
      </c>
      <c r="AA33" s="29">
        <v>187.23679300000001</v>
      </c>
      <c r="AB33" s="29">
        <v>0.43450361059999998</v>
      </c>
      <c r="AC33" s="29">
        <v>0.70573553389999999</v>
      </c>
      <c r="AD33" s="29">
        <v>7.5411224891000002</v>
      </c>
      <c r="AE33" s="29">
        <v>0.4852342415</v>
      </c>
      <c r="AG33" s="29">
        <v>0.50279405899999996</v>
      </c>
      <c r="AH33" s="29">
        <v>8.6220539506999998</v>
      </c>
      <c r="AI33" s="29">
        <v>6.8447558300000003E-2</v>
      </c>
      <c r="AJ33" s="29">
        <v>2.0780964999999998E-2</v>
      </c>
      <c r="AL33" s="29">
        <v>16.266725825999998</v>
      </c>
      <c r="AN33" s="29">
        <v>1.13442035E-2</v>
      </c>
      <c r="AO33" s="29">
        <v>7.6461709546999996</v>
      </c>
      <c r="AP33" s="8">
        <v>7.0878050999999996E-3</v>
      </c>
      <c r="AQ33" s="29">
        <v>1.239767E-4</v>
      </c>
      <c r="AR33" s="29">
        <v>1.1021265999999999E-3</v>
      </c>
      <c r="AT33" s="8">
        <v>0.19703136900000001</v>
      </c>
      <c r="AU33" s="29">
        <v>4.2670124800000001E-2</v>
      </c>
      <c r="AV33" s="29">
        <v>4.0986110000000001E-4</v>
      </c>
      <c r="AX33" s="29">
        <v>6.8055760000000007E-2</v>
      </c>
      <c r="AY33" s="29">
        <v>3.9198233279000001</v>
      </c>
      <c r="AZ33" s="29">
        <v>85.589686721000007</v>
      </c>
      <c r="BA33" s="8">
        <v>0.56668876800000001</v>
      </c>
      <c r="BB33" s="8">
        <v>1.2221875122999999</v>
      </c>
      <c r="BG33" s="29" t="s">
        <v>32</v>
      </c>
      <c r="BH33" s="29">
        <v>17.5185578253</v>
      </c>
      <c r="BI33" s="29">
        <v>0</v>
      </c>
      <c r="BJ33" s="29">
        <v>3.2154342254100001</v>
      </c>
      <c r="BK33" s="29">
        <v>0</v>
      </c>
      <c r="BL33" s="29">
        <v>5.7436021867499996</v>
      </c>
      <c r="BM33" s="29">
        <v>5.7432009086500004</v>
      </c>
      <c r="BN33" s="29">
        <v>7.4823637892600006E-2</v>
      </c>
      <c r="BO33" s="29">
        <v>0.15084625094099999</v>
      </c>
      <c r="BP33" s="29">
        <v>0.21707147038800001</v>
      </c>
      <c r="BQ33" s="29">
        <v>8.2475491815800002</v>
      </c>
      <c r="BR33" s="29">
        <v>5.3878954925299996E-3</v>
      </c>
      <c r="BS33" s="29">
        <v>1.14493115316E-2</v>
      </c>
      <c r="BT33" s="29">
        <v>1.15771444743E-3</v>
      </c>
      <c r="BU33" s="29">
        <v>0.12665310914899999</v>
      </c>
      <c r="BV33" s="29">
        <v>9.0488442238700006E-2</v>
      </c>
      <c r="BW33" s="29">
        <v>0.28654679988600001</v>
      </c>
      <c r="BX33" s="29">
        <v>2.8360527907299999E-2</v>
      </c>
      <c r="BY33" s="29">
        <v>0</v>
      </c>
      <c r="BZ33" s="29">
        <v>1510.44445174</v>
      </c>
      <c r="CA33" s="29">
        <v>7.8978289164599993E-2</v>
      </c>
      <c r="CB33" s="29">
        <v>2.1985645238899999E-2</v>
      </c>
      <c r="CC33" s="29">
        <v>5.3826923563300003E-2</v>
      </c>
      <c r="CD33" s="29">
        <v>0.44048902910999999</v>
      </c>
      <c r="CE33" s="29">
        <v>5.9679456378500001E-2</v>
      </c>
      <c r="CF33" s="29">
        <v>0.48520718366100002</v>
      </c>
      <c r="CG33" s="29">
        <v>1.88737220442E-2</v>
      </c>
      <c r="CH33" s="29">
        <v>0</v>
      </c>
      <c r="CI33" s="29">
        <v>6.8443900587300002E-2</v>
      </c>
      <c r="CJ33" s="29">
        <v>1.13442524289E-2</v>
      </c>
      <c r="CK33" s="29">
        <v>9211.2616858099991</v>
      </c>
      <c r="CL33" s="29">
        <v>0</v>
      </c>
      <c r="CM33" s="29">
        <v>0</v>
      </c>
      <c r="CN33" s="29">
        <v>48.838600160399999</v>
      </c>
      <c r="CO33" s="29">
        <v>17.317808257500001</v>
      </c>
      <c r="CP33" s="29">
        <v>3.0532708457300002</v>
      </c>
      <c r="CQ33" s="29">
        <v>3.9198014973399999</v>
      </c>
      <c r="CR33" s="29">
        <v>3.45953128805</v>
      </c>
      <c r="CS33" s="29">
        <v>0</v>
      </c>
      <c r="CT33" s="29">
        <v>73.529819292499994</v>
      </c>
      <c r="CU33" s="29">
        <v>73.529819292499994</v>
      </c>
      <c r="CV33" s="29">
        <v>187.227251325</v>
      </c>
      <c r="CW33" s="29">
        <v>85.589871640699997</v>
      </c>
      <c r="CX33" s="29">
        <v>0.186365957868</v>
      </c>
      <c r="CY33" s="29">
        <v>0.16472156174800001</v>
      </c>
      <c r="CZ33" s="29">
        <v>0</v>
      </c>
      <c r="DA33" s="29">
        <v>2.9823113292799999</v>
      </c>
      <c r="DB33" s="29">
        <v>2.7667876943099998E-3</v>
      </c>
      <c r="DC33" s="29">
        <v>6.64675433869E-3</v>
      </c>
      <c r="DD33" s="29">
        <v>0.183483946531</v>
      </c>
      <c r="DE33" s="29">
        <v>0.52222352281399997</v>
      </c>
      <c r="DF33" s="29">
        <v>2.4884961485899999</v>
      </c>
      <c r="DG33" s="29">
        <v>5.0524008437200001</v>
      </c>
      <c r="DH33" s="29">
        <v>0</v>
      </c>
      <c r="DI33" s="29">
        <v>0.56663928677099995</v>
      </c>
      <c r="DJ33" s="29">
        <v>0.50278487149600004</v>
      </c>
      <c r="DK33" s="29">
        <v>570.97905825400005</v>
      </c>
      <c r="DL33" s="29">
        <v>0</v>
      </c>
      <c r="DM33" s="29">
        <v>3.5349362930599999</v>
      </c>
      <c r="DN33" s="29">
        <v>5.08685782387</v>
      </c>
      <c r="DO33" s="29">
        <v>19663.1737393</v>
      </c>
      <c r="DP33" s="29">
        <v>2184.7971901400001</v>
      </c>
      <c r="DQ33" s="29">
        <v>21847.970929499999</v>
      </c>
      <c r="DR33" s="29">
        <v>2.6285789523599998E-3</v>
      </c>
      <c r="DS33" s="29">
        <v>8.5367818949800007</v>
      </c>
      <c r="DT33" s="29">
        <v>7.0875262129300003E-3</v>
      </c>
      <c r="DU33" s="29">
        <v>1.2397721040700001E-4</v>
      </c>
      <c r="DV33" s="29">
        <v>1.1021356910100001E-3</v>
      </c>
      <c r="DW33" s="29">
        <v>0</v>
      </c>
      <c r="DX33" s="29">
        <v>0.19701807387799999</v>
      </c>
      <c r="DY33" s="29">
        <v>4.2668888989899997E-2</v>
      </c>
      <c r="DZ33" s="29">
        <v>4.0985157999599999E-4</v>
      </c>
      <c r="EA33" s="29">
        <v>0</v>
      </c>
      <c r="EB33" s="29">
        <v>6.8054217145600004E-2</v>
      </c>
      <c r="EC33" s="29">
        <v>5.4186259749600003</v>
      </c>
      <c r="ED33" s="29">
        <v>281.20114623900002</v>
      </c>
      <c r="EE33" s="29">
        <v>3.38923848583</v>
      </c>
      <c r="EF33" s="29">
        <v>2.75356259515</v>
      </c>
      <c r="EG33" s="29">
        <v>444.71664824800001</v>
      </c>
      <c r="EH33" s="29">
        <v>2.9360349828799999</v>
      </c>
      <c r="EI33" s="29">
        <v>6.4034423956600001E-2</v>
      </c>
      <c r="EJ33" s="29">
        <v>8.3402009870400001E-2</v>
      </c>
      <c r="EK33" s="29">
        <v>0.77392595845099998</v>
      </c>
      <c r="EL33" s="29">
        <v>1743.6404201299999</v>
      </c>
      <c r="EM33" s="29">
        <v>1344.1438313900001</v>
      </c>
      <c r="EN33" s="29">
        <v>399.496588745</v>
      </c>
      <c r="EO33" s="29">
        <v>5.0765092050699995E-4</v>
      </c>
      <c r="EP33" s="29">
        <v>3.9550783873399997E-2</v>
      </c>
      <c r="EQ33" s="29">
        <v>308.89796928099997</v>
      </c>
      <c r="ER33" s="29">
        <v>0.128880645194</v>
      </c>
      <c r="ES33" s="29">
        <v>106.027589557</v>
      </c>
      <c r="ET33" s="29">
        <v>1.60116926787</v>
      </c>
      <c r="EU33" s="29">
        <v>21.798436319499999</v>
      </c>
      <c r="EV33" s="29">
        <v>269.067577282</v>
      </c>
      <c r="EW33" s="29">
        <v>2.0764508789200001E-2</v>
      </c>
      <c r="EX33" s="29">
        <v>39.831249483299999</v>
      </c>
      <c r="EY33" s="29">
        <v>8.8454019416699996</v>
      </c>
      <c r="EZ33" s="29">
        <v>167.176788921</v>
      </c>
      <c r="FA33" s="29">
        <v>0.50788906775999998</v>
      </c>
      <c r="FB33" s="29">
        <v>0</v>
      </c>
      <c r="FC33" s="29">
        <v>17179.303328400001</v>
      </c>
      <c r="FD33" s="29">
        <v>217.47473488399999</v>
      </c>
      <c r="FE33" s="29">
        <v>1.2221864415999999</v>
      </c>
      <c r="FF33" s="29">
        <v>330.11504079299999</v>
      </c>
      <c r="FG33" s="29">
        <v>4.5686361319399998E-3</v>
      </c>
      <c r="FH33" s="29">
        <v>28.8247331856</v>
      </c>
      <c r="FI33" s="29">
        <v>16.266661588800002</v>
      </c>
      <c r="FJ33" s="29">
        <v>0.67484414047399999</v>
      </c>
      <c r="FK33" s="29">
        <v>885.38568696599998</v>
      </c>
      <c r="FL33" s="29">
        <v>7.6461426174499998</v>
      </c>
      <c r="FM33" s="29">
        <v>30.705716711800001</v>
      </c>
      <c r="FO33" s="55">
        <f t="shared" si="1"/>
        <v>-8.186617123897761E-6</v>
      </c>
      <c r="FP33" s="55">
        <f t="shared" si="2"/>
        <v>-7.994338090097344E-8</v>
      </c>
      <c r="FQ33" s="55">
        <f t="shared" si="3"/>
        <v>-4.1518504587239984E-4</v>
      </c>
      <c r="FR33" s="55">
        <f t="shared" si="4"/>
        <v>4.2596906429002393E-4</v>
      </c>
      <c r="FS33" s="55">
        <f t="shared" si="5"/>
        <v>-2.0579747540681521E-5</v>
      </c>
      <c r="FT33" s="55">
        <f t="shared" si="6"/>
        <v>1.2983613080839338E-2</v>
      </c>
      <c r="FU33" s="55">
        <f t="shared" si="7"/>
        <v>-1.1872598970723969E-5</v>
      </c>
      <c r="FV33" s="55">
        <f t="shared" si="8"/>
        <v>-1.1991331185998132E-5</v>
      </c>
      <c r="FW33" s="55">
        <f t="shared" si="9"/>
        <v>-8.9093207202968141E-6</v>
      </c>
      <c r="FX33" s="55">
        <f t="shared" si="10"/>
        <v>0</v>
      </c>
      <c r="FY33" s="55">
        <f t="shared" si="11"/>
        <v>-3.5211717361203573E-5</v>
      </c>
      <c r="FZ33" s="55">
        <f t="shared" si="12"/>
        <v>-2.4073010779079558E-5</v>
      </c>
      <c r="GA33" s="55">
        <f t="shared" si="13"/>
        <v>-3.7040155653811988E-5</v>
      </c>
      <c r="GB33" s="55">
        <f t="shared" si="14"/>
        <v>-1.9161033750788983E-5</v>
      </c>
      <c r="GC33" s="55">
        <f t="shared" si="15"/>
        <v>-2.6454321287866823E-5</v>
      </c>
      <c r="GD33" s="55">
        <f t="shared" si="16"/>
        <v>3.2759476361758053E-6</v>
      </c>
      <c r="GE33" s="55">
        <f t="shared" si="17"/>
        <v>-7.0578155320227695E-5</v>
      </c>
      <c r="GF33" s="55">
        <f t="shared" si="18"/>
        <v>-9.5550529080572286E-7</v>
      </c>
      <c r="GG33" s="55">
        <f t="shared" si="19"/>
        <v>-3.406176416096424E-5</v>
      </c>
      <c r="GH33" s="55">
        <f t="shared" si="20"/>
        <v>-6.0045894009344892E-5</v>
      </c>
      <c r="GI33" s="55">
        <f t="shared" si="21"/>
        <v>2.4925829230844183E-6</v>
      </c>
      <c r="GJ33" s="55">
        <f t="shared" si="22"/>
        <v>0</v>
      </c>
      <c r="GK33" s="55">
        <f t="shared" si="23"/>
        <v>0</v>
      </c>
      <c r="GL33" s="55">
        <f t="shared" si="24"/>
        <v>-1.2130412023126382E-4</v>
      </c>
      <c r="GM33" s="55">
        <f t="shared" si="25"/>
        <v>-7.3883424627921504E-6</v>
      </c>
      <c r="GN33" s="55">
        <f t="shared" si="26"/>
        <v>-5.0960470146529123E-5</v>
      </c>
      <c r="GO33" s="55">
        <f t="shared" si="27"/>
        <v>-3.2407356938788073E-5</v>
      </c>
      <c r="GP33" s="55">
        <f t="shared" si="28"/>
        <v>-3.9766390739816247E-5</v>
      </c>
      <c r="GQ33" s="55">
        <f t="shared" si="29"/>
        <v>-2.990228448437843E-5</v>
      </c>
      <c r="GR33" s="55">
        <f t="shared" si="30"/>
        <v>-5.5762427062719151E-5</v>
      </c>
      <c r="GS33" s="55">
        <f t="shared" si="31"/>
        <v>0</v>
      </c>
      <c r="GT33" s="55">
        <f t="shared" si="32"/>
        <v>-1.827289689578247E-5</v>
      </c>
      <c r="GU33" s="55">
        <f t="shared" si="33"/>
        <v>-3.0135948056702746E-5</v>
      </c>
      <c r="GV33" s="55">
        <f t="shared" si="34"/>
        <v>-5.3438176479121687E-5</v>
      </c>
      <c r="GW33" s="55">
        <f t="shared" si="35"/>
        <v>-7.9188867311970421E-4</v>
      </c>
      <c r="GX33" s="55">
        <f t="shared" si="36"/>
        <v>0</v>
      </c>
      <c r="GY33" s="55">
        <f t="shared" si="37"/>
        <v>-3.9489938346365657E-6</v>
      </c>
      <c r="GZ33" s="55">
        <f t="shared" si="38"/>
        <v>0</v>
      </c>
      <c r="HA33" s="55">
        <f t="shared" si="39"/>
        <v>4.3131190302908949E-6</v>
      </c>
      <c r="HB33" s="55">
        <f t="shared" si="40"/>
        <v>-3.7060706813552238E-6</v>
      </c>
      <c r="HC33" s="55">
        <f t="shared" si="41"/>
        <v>-3.934745186479668E-5</v>
      </c>
      <c r="HD33" s="55">
        <f t="shared" si="42"/>
        <v>4.1169590737921052E-6</v>
      </c>
      <c r="HE33" s="55">
        <f t="shared" si="43"/>
        <v>8.2486077371997622E-6</v>
      </c>
      <c r="HF33" s="55">
        <f t="shared" si="44"/>
        <v>0</v>
      </c>
      <c r="HG33" s="55">
        <f t="shared" si="45"/>
        <v>-6.7477184305701592E-5</v>
      </c>
      <c r="HH33" s="55">
        <f t="shared" si="46"/>
        <v>-2.8961951852626788E-5</v>
      </c>
      <c r="HI33" s="55">
        <f t="shared" si="47"/>
        <v>-2.322739093809278E-5</v>
      </c>
      <c r="HJ33" s="55">
        <f t="shared" si="48"/>
        <v>0</v>
      </c>
      <c r="HK33" s="55">
        <f t="shared" si="49"/>
        <v>-2.2670445528818528E-5</v>
      </c>
      <c r="HL33" s="55">
        <f t="shared" si="50"/>
        <v>-5.569271411998379E-6</v>
      </c>
      <c r="HM33" s="55">
        <f t="shared" si="51"/>
        <v>2.1605371753806606E-6</v>
      </c>
      <c r="HN33" s="55">
        <f t="shared" si="52"/>
        <v>-8.7316410337003582E-5</v>
      </c>
      <c r="HO33" s="55">
        <f t="shared" si="53"/>
        <v>-8.7605215175157374E-7</v>
      </c>
      <c r="HP33" s="55">
        <f t="shared" si="54"/>
        <v>0</v>
      </c>
      <c r="HQ33" s="55">
        <f t="shared" si="55"/>
        <v>0</v>
      </c>
      <c r="HR33" s="55">
        <f t="shared" si="56"/>
        <v>0</v>
      </c>
    </row>
    <row r="34" spans="1:226" x14ac:dyDescent="0.3">
      <c r="A34" s="29" t="s">
        <v>33</v>
      </c>
      <c r="B34" s="27">
        <v>18301.308971999999</v>
      </c>
      <c r="C34" s="27">
        <v>194.5749817</v>
      </c>
      <c r="D34" s="27">
        <v>43782.07</v>
      </c>
      <c r="E34" s="27">
        <v>5298.3964969999997</v>
      </c>
      <c r="F34" s="27">
        <v>4844.8669970000001</v>
      </c>
      <c r="G34" s="27">
        <v>43482.767</v>
      </c>
      <c r="H34" s="27">
        <v>867.03057539999998</v>
      </c>
      <c r="I34" s="29">
        <v>10.270641005</v>
      </c>
      <c r="J34" s="29">
        <v>14.482575742</v>
      </c>
      <c r="K34" s="8">
        <v>1.4515</v>
      </c>
      <c r="L34" s="29">
        <v>0.46172245000000001</v>
      </c>
      <c r="M34" s="8">
        <v>16.585548605</v>
      </c>
      <c r="N34" s="29">
        <v>3.2579944200000002E-2</v>
      </c>
      <c r="O34" s="29">
        <v>0.16335831940000001</v>
      </c>
      <c r="P34" s="29">
        <v>0.17918099949999999</v>
      </c>
      <c r="Q34" s="29">
        <v>0.39295187500000001</v>
      </c>
      <c r="R34" s="29">
        <v>0.418256925</v>
      </c>
      <c r="S34" s="29">
        <v>5.6022299999999996</v>
      </c>
      <c r="T34" s="29">
        <v>0.27927880729999999</v>
      </c>
      <c r="U34" s="29">
        <v>0.48849347500000001</v>
      </c>
      <c r="V34" s="29">
        <v>0.37668465000000001</v>
      </c>
      <c r="W34" s="8">
        <v>0.50655154000000002</v>
      </c>
      <c r="Y34" s="29">
        <v>0.12877041689999999</v>
      </c>
      <c r="Z34" s="29">
        <v>55.569028950000003</v>
      </c>
      <c r="AA34" s="29">
        <v>301.88457545</v>
      </c>
      <c r="AB34" s="29">
        <v>0.17122818300000001</v>
      </c>
      <c r="AC34" s="29">
        <v>0.66123750999999997</v>
      </c>
      <c r="AD34" s="29">
        <v>9.5070916600000004</v>
      </c>
      <c r="AE34" s="29">
        <v>6.6147248000000003</v>
      </c>
      <c r="AF34" s="29">
        <v>17.140215000000001</v>
      </c>
      <c r="AG34" s="29">
        <v>0.98202458449999996</v>
      </c>
      <c r="AH34" s="29">
        <v>1.52741675</v>
      </c>
      <c r="AI34" s="29">
        <v>0.50288754499999999</v>
      </c>
      <c r="AJ34" s="29">
        <v>0.25556099999999998</v>
      </c>
      <c r="AL34" s="29">
        <v>12.754349605</v>
      </c>
      <c r="AM34" s="29">
        <v>8.7500000000000008E-3</v>
      </c>
      <c r="AN34" s="29">
        <v>0.16424121999999999</v>
      </c>
      <c r="AO34" s="29">
        <v>9.8110499900000008</v>
      </c>
      <c r="AP34" s="29">
        <v>3.4699500000000001E-2</v>
      </c>
      <c r="AS34" s="8"/>
      <c r="AT34" s="8">
        <v>1.2999109999999999E-4</v>
      </c>
      <c r="AU34" s="29">
        <v>8.2625000000000007E-3</v>
      </c>
      <c r="AV34" s="29">
        <v>1.8182E-2</v>
      </c>
      <c r="AW34" s="29">
        <v>2.0365000000000001E-3</v>
      </c>
      <c r="AX34" s="29">
        <v>3.6815767053999999</v>
      </c>
      <c r="AY34" s="29">
        <v>2.7674934549999999</v>
      </c>
      <c r="AZ34" s="29">
        <v>2.7803787550000001</v>
      </c>
      <c r="BA34" s="29">
        <v>4.8733102449999999</v>
      </c>
      <c r="BB34" s="29">
        <v>16.818007669</v>
      </c>
      <c r="BD34" s="29">
        <v>0.14235</v>
      </c>
      <c r="BG34" s="29" t="s">
        <v>33</v>
      </c>
      <c r="BH34" s="29">
        <v>0.87699159396899995</v>
      </c>
      <c r="BI34" s="29">
        <v>0.142349967848</v>
      </c>
      <c r="BJ34" s="29">
        <v>14.4821715494</v>
      </c>
      <c r="BK34" s="29">
        <v>1.45150136082</v>
      </c>
      <c r="BL34" s="29">
        <v>10.2707123018</v>
      </c>
      <c r="BM34" s="29">
        <v>10.2707123018</v>
      </c>
      <c r="BN34" s="29">
        <v>8.9078550437500001E-2</v>
      </c>
      <c r="BO34" s="29">
        <v>0.18930579331899999</v>
      </c>
      <c r="BP34" s="29">
        <v>0.27241560899799999</v>
      </c>
      <c r="BQ34" s="29">
        <v>16.585173389400001</v>
      </c>
      <c r="BR34" s="29">
        <v>1.0425544016900001E-2</v>
      </c>
      <c r="BS34" s="29">
        <v>2.21542889338E-2</v>
      </c>
      <c r="BT34" s="29">
        <v>0.128769147709</v>
      </c>
      <c r="BU34" s="29">
        <v>0.16336566358599999</v>
      </c>
      <c r="BV34" s="29">
        <v>4.3003466548600003E-2</v>
      </c>
      <c r="BW34" s="29">
        <v>0.136177620487</v>
      </c>
      <c r="BX34" s="29">
        <v>0.392953661595</v>
      </c>
      <c r="BY34" s="29">
        <v>0</v>
      </c>
      <c r="BZ34" s="29">
        <v>471.57501969499998</v>
      </c>
      <c r="CA34" s="29">
        <v>0.41825341479900002</v>
      </c>
      <c r="CB34" s="29">
        <v>5.7738514643500001E-2</v>
      </c>
      <c r="CC34" s="29">
        <v>0.14135972053000001</v>
      </c>
      <c r="CD34" s="29">
        <v>5.6022169910199997</v>
      </c>
      <c r="CE34" s="29">
        <v>0.48849945165800002</v>
      </c>
      <c r="CF34" s="29">
        <v>6.6146955279000004</v>
      </c>
      <c r="CG34" s="29">
        <v>0.37669355892700002</v>
      </c>
      <c r="CH34" s="29">
        <v>8.7500350019099997E-3</v>
      </c>
      <c r="CI34" s="29">
        <v>0.50289075646299997</v>
      </c>
      <c r="CJ34" s="29">
        <v>0.164242855647</v>
      </c>
      <c r="CK34" s="29">
        <v>18301.560127500001</v>
      </c>
      <c r="CL34" s="29">
        <v>0.50657862980299995</v>
      </c>
      <c r="CM34" s="29">
        <v>0</v>
      </c>
      <c r="CN34" s="29">
        <v>35.227898172899998</v>
      </c>
      <c r="CO34" s="29">
        <v>35.340584858900002</v>
      </c>
      <c r="CP34" s="29">
        <v>9.0074771520500008</v>
      </c>
      <c r="CQ34" s="29">
        <v>2.7674858449299999</v>
      </c>
      <c r="CR34" s="29">
        <v>35.375517898200002</v>
      </c>
      <c r="CS34" s="29">
        <v>0</v>
      </c>
      <c r="CT34" s="29">
        <v>55.568906412700002</v>
      </c>
      <c r="CU34" s="29">
        <v>55.568906412700002</v>
      </c>
      <c r="CV34" s="29">
        <v>301.886282236</v>
      </c>
      <c r="CW34" s="29">
        <v>2.78045717001</v>
      </c>
      <c r="CX34" s="29">
        <v>3.8446765155999998E-2</v>
      </c>
      <c r="CY34" s="29">
        <v>0.113221817495</v>
      </c>
      <c r="CZ34" s="29">
        <v>0</v>
      </c>
      <c r="DA34" s="29">
        <v>8.1027888260300003</v>
      </c>
      <c r="DB34" s="29">
        <v>0</v>
      </c>
      <c r="DC34" s="29">
        <v>0.160909752608</v>
      </c>
      <c r="DD34" s="29">
        <v>0.171922148021</v>
      </c>
      <c r="DE34" s="29">
        <v>0.48931689080200003</v>
      </c>
      <c r="DF34" s="29">
        <v>3.1372887042399999</v>
      </c>
      <c r="DG34" s="29">
        <v>6.3696419354099998</v>
      </c>
      <c r="DH34" s="29">
        <v>17.141467664299999</v>
      </c>
      <c r="DI34" s="29">
        <v>4.8732778814</v>
      </c>
      <c r="DJ34" s="29">
        <v>0.98203026247799996</v>
      </c>
      <c r="DK34" s="29">
        <v>194.57467167900001</v>
      </c>
      <c r="DL34" s="29">
        <v>0</v>
      </c>
      <c r="DM34" s="29">
        <v>0.62624343590700005</v>
      </c>
      <c r="DN34" s="29">
        <v>0.90117922927100003</v>
      </c>
      <c r="DO34" s="29">
        <v>39407.742539600004</v>
      </c>
      <c r="DP34" s="29">
        <v>4378.6382132199997</v>
      </c>
      <c r="DQ34" s="29">
        <v>43786.380752800003</v>
      </c>
      <c r="DR34" s="29">
        <v>0</v>
      </c>
      <c r="DS34" s="29">
        <v>20.365060127300001</v>
      </c>
      <c r="DT34" s="29">
        <v>3.4701313135800001E-2</v>
      </c>
      <c r="DU34" s="29">
        <v>0</v>
      </c>
      <c r="DV34" s="29">
        <v>0</v>
      </c>
      <c r="DW34" s="29">
        <v>0</v>
      </c>
      <c r="DX34" s="29">
        <v>1.2999468239800001E-4</v>
      </c>
      <c r="DY34" s="29">
        <v>8.2631618178799996E-3</v>
      </c>
      <c r="DZ34" s="29">
        <v>1.81832264651E-2</v>
      </c>
      <c r="EA34" s="29">
        <v>2.0366295089200002E-3</v>
      </c>
      <c r="EB34" s="29">
        <v>3.6815162772200001</v>
      </c>
      <c r="EC34" s="29">
        <v>222.510291768</v>
      </c>
      <c r="ED34" s="29">
        <v>175.075388323</v>
      </c>
      <c r="EE34" s="29">
        <v>130.87883955000001</v>
      </c>
      <c r="EF34" s="29">
        <v>6.9847040952999997</v>
      </c>
      <c r="EG34" s="29">
        <v>462.83742172199999</v>
      </c>
      <c r="EH34" s="29">
        <v>108.870661934</v>
      </c>
      <c r="EI34" s="29">
        <v>0</v>
      </c>
      <c r="EJ34" s="29">
        <v>1.95582055415E-2</v>
      </c>
      <c r="EK34" s="29">
        <v>43.386251901800001</v>
      </c>
      <c r="EL34" s="29">
        <v>5298.4333370900004</v>
      </c>
      <c r="EM34" s="29">
        <v>4844.9059400799997</v>
      </c>
      <c r="EN34" s="29">
        <v>453.52739701500002</v>
      </c>
      <c r="EO34" s="29">
        <v>0.39507451021599999</v>
      </c>
      <c r="EP34" s="29">
        <v>1.0593430239999999</v>
      </c>
      <c r="EQ34" s="29">
        <v>2343.1412613000002</v>
      </c>
      <c r="ER34" s="29">
        <v>27.5913309371</v>
      </c>
      <c r="ES34" s="29">
        <v>159.68460505799999</v>
      </c>
      <c r="ET34" s="29">
        <v>14.0658366968</v>
      </c>
      <c r="EU34" s="29">
        <v>17.6282195832</v>
      </c>
      <c r="EV34" s="29">
        <v>399.92375502499999</v>
      </c>
      <c r="EW34" s="29">
        <v>0.25535844397500002</v>
      </c>
      <c r="EX34" s="29">
        <v>16.763186005200001</v>
      </c>
      <c r="EY34" s="29">
        <v>371.91025252999998</v>
      </c>
      <c r="EZ34" s="29">
        <v>517.95818559099996</v>
      </c>
      <c r="FA34" s="29">
        <v>16.0799048521</v>
      </c>
      <c r="FB34" s="29">
        <v>0</v>
      </c>
      <c r="FC34" s="29">
        <v>43407.460163800002</v>
      </c>
      <c r="FD34" s="29">
        <v>113.27373823000001</v>
      </c>
      <c r="FE34" s="29">
        <v>16.8181817557</v>
      </c>
      <c r="FF34" s="29">
        <v>958.20345973099995</v>
      </c>
      <c r="FG34" s="29">
        <v>1.99373930181</v>
      </c>
      <c r="FH34" s="29">
        <v>103.05318922799999</v>
      </c>
      <c r="FI34" s="29">
        <v>12.754257297900001</v>
      </c>
      <c r="FJ34" s="29">
        <v>9.6973537682999993</v>
      </c>
      <c r="FK34" s="29">
        <v>867.03438796</v>
      </c>
      <c r="FL34" s="29">
        <v>9.8114417190399994</v>
      </c>
      <c r="FM34" s="29">
        <v>240.05687809</v>
      </c>
      <c r="FO34" s="55">
        <f t="shared" si="1"/>
        <v>1.3723362650516885E-5</v>
      </c>
      <c r="FP34" s="55">
        <f t="shared" si="2"/>
        <v>-1.5933240608908234E-6</v>
      </c>
      <c r="FQ34" s="55">
        <f t="shared" si="3"/>
        <v>9.8459319077505561E-5</v>
      </c>
      <c r="FR34" s="55">
        <f t="shared" si="4"/>
        <v>6.9530640112499691E-6</v>
      </c>
      <c r="FS34" s="55">
        <f t="shared" si="5"/>
        <v>8.038008065802473E-6</v>
      </c>
      <c r="FT34" s="55">
        <f t="shared" si="6"/>
        <v>-1.7318777390591918E-3</v>
      </c>
      <c r="FU34" s="55">
        <f t="shared" si="7"/>
        <v>4.3972613056576389E-6</v>
      </c>
      <c r="FV34" s="55">
        <f t="shared" si="8"/>
        <v>6.9418062577723817E-6</v>
      </c>
      <c r="FW34" s="55">
        <f t="shared" si="9"/>
        <v>-2.7908889081615649E-5</v>
      </c>
      <c r="FX34" s="55">
        <f t="shared" si="10"/>
        <v>9.3752669653333587E-7</v>
      </c>
      <c r="FY34" s="55">
        <f t="shared" si="11"/>
        <v>-2.2690752854267119E-6</v>
      </c>
      <c r="FZ34" s="55">
        <f t="shared" si="12"/>
        <v>-2.2623044249811423E-5</v>
      </c>
      <c r="GA34" s="55">
        <f t="shared" si="13"/>
        <v>-3.414655940427824E-6</v>
      </c>
      <c r="GB34" s="55">
        <f t="shared" si="14"/>
        <v>4.4957526662616076E-5</v>
      </c>
      <c r="GC34" s="55">
        <f t="shared" si="15"/>
        <v>4.8853170947263983E-7</v>
      </c>
      <c r="GD34" s="55">
        <f t="shared" si="16"/>
        <v>4.5466000130355336E-6</v>
      </c>
      <c r="GE34" s="55">
        <f t="shared" si="17"/>
        <v>-8.3924516013184613E-6</v>
      </c>
      <c r="GF34" s="55">
        <f t="shared" si="18"/>
        <v>-2.3221074464803459E-6</v>
      </c>
      <c r="GG34" s="65">
        <f t="shared" si="19"/>
        <v>-0.28709866280820368</v>
      </c>
      <c r="GH34" s="55">
        <f t="shared" si="20"/>
        <v>1.2234877855853576E-5</v>
      </c>
      <c r="GI34" s="55">
        <f t="shared" si="21"/>
        <v>2.3650889411093469E-5</v>
      </c>
      <c r="GJ34" s="55">
        <f t="shared" si="22"/>
        <v>5.3478868112659319E-5</v>
      </c>
      <c r="GK34" s="55">
        <f t="shared" si="23"/>
        <v>0</v>
      </c>
      <c r="GL34" s="55">
        <f t="shared" si="24"/>
        <v>-9.8562311946027978E-6</v>
      </c>
      <c r="GM34" s="55">
        <f t="shared" si="25"/>
        <v>-2.2051366078642478E-6</v>
      </c>
      <c r="GN34" s="55">
        <f t="shared" si="26"/>
        <v>5.6537701452800016E-6</v>
      </c>
      <c r="GO34" s="55">
        <f t="shared" si="27"/>
        <v>-8.1458990895161613E-6</v>
      </c>
      <c r="GP34" s="55">
        <f t="shared" si="28"/>
        <v>2.3120633312005981E-6</v>
      </c>
      <c r="GQ34" s="55">
        <f t="shared" si="29"/>
        <v>-1.6936867315434653E-5</v>
      </c>
      <c r="GR34" s="55">
        <f t="shared" si="30"/>
        <v>-4.4252937023051758E-6</v>
      </c>
      <c r="GS34" s="55">
        <f t="shared" si="31"/>
        <v>7.308334813753874E-5</v>
      </c>
      <c r="GT34" s="55">
        <f t="shared" si="32"/>
        <v>5.7819102389244015E-6</v>
      </c>
      <c r="GU34" s="55">
        <f t="shared" si="33"/>
        <v>3.8726680194400916E-6</v>
      </c>
      <c r="GV34" s="55">
        <f t="shared" si="34"/>
        <v>6.3860460095003092E-6</v>
      </c>
      <c r="GW34" s="55">
        <f t="shared" si="35"/>
        <v>-7.9259364691782765E-4</v>
      </c>
      <c r="GX34" s="55">
        <f t="shared" si="36"/>
        <v>0</v>
      </c>
      <c r="GY34" s="55">
        <f t="shared" si="37"/>
        <v>-7.2373035754800679E-6</v>
      </c>
      <c r="GZ34" s="55">
        <f t="shared" si="38"/>
        <v>4.0002182855840872E-6</v>
      </c>
      <c r="HA34" s="55">
        <f t="shared" si="39"/>
        <v>9.9588093659372185E-6</v>
      </c>
      <c r="HB34" s="55">
        <f t="shared" si="40"/>
        <v>3.9927330958245665E-5</v>
      </c>
      <c r="HC34" s="55">
        <f t="shared" si="41"/>
        <v>5.2252505079310428E-5</v>
      </c>
      <c r="HD34" s="55">
        <f t="shared" si="42"/>
        <v>0</v>
      </c>
      <c r="HE34" s="55">
        <f t="shared" si="43"/>
        <v>0</v>
      </c>
      <c r="HF34" s="55">
        <f t="shared" si="44"/>
        <v>0</v>
      </c>
      <c r="HG34" s="55">
        <f t="shared" si="45"/>
        <v>2.7558794409909189E-5</v>
      </c>
      <c r="HH34" s="55">
        <f t="shared" si="46"/>
        <v>8.0098986989272068E-5</v>
      </c>
      <c r="HI34" s="55">
        <f t="shared" si="47"/>
        <v>6.7454905950950646E-5</v>
      </c>
      <c r="HJ34" s="55">
        <f t="shared" si="48"/>
        <v>6.3593871838978628E-5</v>
      </c>
      <c r="HK34" s="55">
        <f t="shared" si="49"/>
        <v>-1.6413668608674052E-5</v>
      </c>
      <c r="HL34" s="55">
        <f t="shared" si="50"/>
        <v>-2.7498059611279247E-6</v>
      </c>
      <c r="HM34" s="55">
        <f t="shared" si="51"/>
        <v>2.8202995674214774E-5</v>
      </c>
      <c r="HN34" s="55">
        <f t="shared" si="52"/>
        <v>-6.6409890552573136E-6</v>
      </c>
      <c r="HO34" s="55">
        <f t="shared" si="53"/>
        <v>1.0351208265911781E-5</v>
      </c>
      <c r="HP34" s="55">
        <f t="shared" si="54"/>
        <v>0</v>
      </c>
      <c r="HQ34" s="55">
        <f t="shared" si="55"/>
        <v>-2.2586582372206098E-7</v>
      </c>
      <c r="HR34" s="55">
        <f t="shared" si="56"/>
        <v>0</v>
      </c>
    </row>
    <row r="35" spans="1:226" x14ac:dyDescent="0.3">
      <c r="A35" s="29" t="s">
        <v>34</v>
      </c>
      <c r="B35" s="27">
        <v>6045.1</v>
      </c>
      <c r="C35" s="27">
        <v>189.85472999999999</v>
      </c>
      <c r="D35" s="27">
        <v>46121.599999999999</v>
      </c>
      <c r="E35" s="27">
        <v>3743.64</v>
      </c>
      <c r="F35" s="27">
        <v>2647.18</v>
      </c>
      <c r="G35" s="27">
        <v>50555.1</v>
      </c>
      <c r="H35" s="27">
        <v>620</v>
      </c>
      <c r="I35" s="29">
        <v>6.5334107599999998</v>
      </c>
      <c r="J35" s="29">
        <v>3.3255356599999999</v>
      </c>
      <c r="L35" s="29">
        <v>0.46154802</v>
      </c>
      <c r="M35" s="40">
        <v>14.912152430000001</v>
      </c>
      <c r="N35" s="29">
        <v>1.9165310000000001E-2</v>
      </c>
      <c r="P35" s="29">
        <v>3.3850725999999998E-2</v>
      </c>
      <c r="R35" s="29">
        <v>0.67701009999999995</v>
      </c>
      <c r="S35" s="8"/>
      <c r="T35" s="29">
        <v>0.36227114999999999</v>
      </c>
      <c r="U35" s="29">
        <v>0.45927057999999998</v>
      </c>
      <c r="Y35" s="29">
        <v>1.3763744499999999E-2</v>
      </c>
      <c r="Z35" s="29">
        <v>2.7923051000000001</v>
      </c>
      <c r="AA35" s="29">
        <v>66.02</v>
      </c>
      <c r="AB35" s="29">
        <v>1.0717059499999999</v>
      </c>
      <c r="AC35" s="29">
        <v>1.9078211599999999</v>
      </c>
      <c r="AD35" s="29">
        <v>4.8566519499999998</v>
      </c>
      <c r="AE35" s="29">
        <v>3.3252309000000002</v>
      </c>
      <c r="AG35" s="29">
        <v>0.14917770999999999</v>
      </c>
      <c r="AH35" s="29">
        <v>4.0968605</v>
      </c>
      <c r="AI35" s="29">
        <v>0.49358885000000002</v>
      </c>
      <c r="AL35" s="29">
        <v>2.7646860800000002</v>
      </c>
      <c r="AM35" s="8"/>
      <c r="AN35" s="8"/>
      <c r="AO35" s="29">
        <v>0.42799989500000002</v>
      </c>
      <c r="AP35" s="29">
        <v>3.7219476500000001E-2</v>
      </c>
      <c r="AT35" s="8">
        <v>6.8744080000000005E-4</v>
      </c>
      <c r="AU35" s="29">
        <v>1.6164692E-3</v>
      </c>
      <c r="AV35" s="29">
        <v>1.1467401000000001E-3</v>
      </c>
      <c r="AX35" s="29">
        <v>2.7599734099999999E-2</v>
      </c>
      <c r="AY35" s="29">
        <v>1.0554801599999999</v>
      </c>
      <c r="AZ35" s="29">
        <v>0.76800195000000004</v>
      </c>
      <c r="BA35" s="8">
        <v>6.0837294999999996</v>
      </c>
      <c r="BB35" s="29">
        <v>0.28630892000000002</v>
      </c>
      <c r="BG35" s="29" t="s">
        <v>34</v>
      </c>
      <c r="BH35" s="29">
        <v>0</v>
      </c>
      <c r="BI35" s="29">
        <v>0</v>
      </c>
      <c r="BJ35" s="29">
        <v>3.3255331481799999</v>
      </c>
      <c r="BK35" s="29">
        <v>0</v>
      </c>
      <c r="BL35" s="29">
        <v>6.5334030755299999</v>
      </c>
      <c r="BM35" s="29">
        <v>6.5334030755299999</v>
      </c>
      <c r="BN35" s="29">
        <v>0</v>
      </c>
      <c r="BO35" s="29">
        <v>0.18923463913499999</v>
      </c>
      <c r="BP35" s="29">
        <v>0.27231327313100001</v>
      </c>
      <c r="BQ35" s="29">
        <v>14.9121400061</v>
      </c>
      <c r="BR35" s="29">
        <v>6.1328970324699998E-3</v>
      </c>
      <c r="BS35" s="29">
        <v>1.3032406981399999E-2</v>
      </c>
      <c r="BT35" s="29">
        <v>1.37636852784E-2</v>
      </c>
      <c r="BU35" s="29">
        <v>0</v>
      </c>
      <c r="BV35" s="29">
        <v>8.1241709474899997E-3</v>
      </c>
      <c r="BW35" s="29">
        <v>2.5726530472800001E-2</v>
      </c>
      <c r="BX35" s="29">
        <v>0</v>
      </c>
      <c r="BY35" s="29">
        <v>0</v>
      </c>
      <c r="BZ35" s="29">
        <v>0.23332795767100001</v>
      </c>
      <c r="CA35" s="29">
        <v>0.67700961666100001</v>
      </c>
      <c r="CB35" s="29">
        <v>8.8836063404899995E-2</v>
      </c>
      <c r="CC35" s="29">
        <v>0.21749505371</v>
      </c>
      <c r="CD35" s="29">
        <v>0</v>
      </c>
      <c r="CE35" s="29">
        <v>0.459270319047</v>
      </c>
      <c r="CF35" s="29">
        <v>3.3252312379000002</v>
      </c>
      <c r="CG35" s="29">
        <v>0</v>
      </c>
      <c r="CH35" s="29">
        <v>0</v>
      </c>
      <c r="CI35" s="29">
        <v>0.49358863234900002</v>
      </c>
      <c r="CJ35" s="29">
        <v>0</v>
      </c>
      <c r="CK35" s="29">
        <v>6045.0973773200003</v>
      </c>
      <c r="CL35" s="29">
        <v>0</v>
      </c>
      <c r="CM35" s="29">
        <v>0</v>
      </c>
      <c r="CN35" s="29">
        <v>0</v>
      </c>
      <c r="CO35" s="29">
        <v>13.232460380199999</v>
      </c>
      <c r="CP35" s="29">
        <v>0</v>
      </c>
      <c r="CQ35" s="29">
        <v>1.0554795858099999</v>
      </c>
      <c r="CR35" s="29">
        <v>0</v>
      </c>
      <c r="CS35" s="29">
        <v>0</v>
      </c>
      <c r="CT35" s="29">
        <v>2.7923038467199999</v>
      </c>
      <c r="CU35" s="29">
        <v>2.7923038467199999</v>
      </c>
      <c r="CV35" s="29">
        <v>66.019968030200005</v>
      </c>
      <c r="CW35" s="29">
        <v>0.76800158187500001</v>
      </c>
      <c r="CX35" s="29">
        <v>0.150014587102</v>
      </c>
      <c r="CY35" s="29">
        <v>0.91698747260900004</v>
      </c>
      <c r="CZ35" s="29">
        <v>0</v>
      </c>
      <c r="DA35" s="29">
        <v>9.7506107916599998</v>
      </c>
      <c r="DB35" s="29">
        <v>0</v>
      </c>
      <c r="DC35" s="29">
        <v>0</v>
      </c>
      <c r="DD35" s="29">
        <v>0.49603374817700002</v>
      </c>
      <c r="DE35" s="29">
        <v>1.4117876766299999</v>
      </c>
      <c r="DF35" s="29">
        <v>1.60269273847</v>
      </c>
      <c r="DG35" s="29">
        <v>3.2539535633200001</v>
      </c>
      <c r="DH35" s="29">
        <v>0</v>
      </c>
      <c r="DI35" s="29">
        <v>6.0837272769600004</v>
      </c>
      <c r="DJ35" s="29">
        <v>0.149177282701</v>
      </c>
      <c r="DK35" s="29">
        <v>189.85474247499999</v>
      </c>
      <c r="DL35" s="29">
        <v>0</v>
      </c>
      <c r="DM35" s="29">
        <v>1.6797132622299999</v>
      </c>
      <c r="DN35" s="29">
        <v>2.41714629177</v>
      </c>
      <c r="DO35" s="29">
        <v>41758.984558700002</v>
      </c>
      <c r="DP35" s="29">
        <v>4639.8874328600004</v>
      </c>
      <c r="DQ35" s="29">
        <v>46398.871991599997</v>
      </c>
      <c r="DR35" s="29">
        <v>0</v>
      </c>
      <c r="DS35" s="29">
        <v>17.722260092100001</v>
      </c>
      <c r="DT35" s="29">
        <v>3.7219593752900001E-2</v>
      </c>
      <c r="DU35" s="29">
        <v>0</v>
      </c>
      <c r="DV35" s="29">
        <v>0</v>
      </c>
      <c r="DW35" s="29">
        <v>0</v>
      </c>
      <c r="DX35" s="29">
        <v>6.8743530866199995E-4</v>
      </c>
      <c r="DY35" s="29">
        <v>1.6164720309099999E-3</v>
      </c>
      <c r="DZ35" s="29">
        <v>1.1467369314100001E-3</v>
      </c>
      <c r="EA35" s="29">
        <v>0</v>
      </c>
      <c r="EB35" s="29">
        <v>2.7599653964499999E-2</v>
      </c>
      <c r="EC35" s="29">
        <v>100.32807271199999</v>
      </c>
      <c r="ED35" s="29">
        <v>182.520047447</v>
      </c>
      <c r="EE35" s="29">
        <v>384.37030860300001</v>
      </c>
      <c r="EF35" s="29">
        <v>2.3925738214400001</v>
      </c>
      <c r="EG35" s="29">
        <v>37.854652982600001</v>
      </c>
      <c r="EH35" s="29">
        <v>73.326845280699999</v>
      </c>
      <c r="EI35" s="29">
        <v>0</v>
      </c>
      <c r="EJ35" s="29">
        <v>4.7034140699000002E-3</v>
      </c>
      <c r="EK35" s="29">
        <v>11.293658903100001</v>
      </c>
      <c r="EL35" s="29">
        <v>3743.6389069000002</v>
      </c>
      <c r="EM35" s="29">
        <v>2647.1793150799999</v>
      </c>
      <c r="EN35" s="29">
        <v>1096.4595918099999</v>
      </c>
      <c r="EO35" s="29">
        <v>26.207067755699999</v>
      </c>
      <c r="EP35" s="29">
        <v>0.70454642360700004</v>
      </c>
      <c r="EQ35" s="29">
        <v>543.73048671399999</v>
      </c>
      <c r="ER35" s="29">
        <v>5.1598806842</v>
      </c>
      <c r="ES35" s="29">
        <v>300.98420529399999</v>
      </c>
      <c r="ET35" s="29">
        <v>10.7827524652</v>
      </c>
      <c r="EU35" s="29">
        <v>10.288259952300001</v>
      </c>
      <c r="EV35" s="29">
        <v>752.32819703799998</v>
      </c>
      <c r="EW35" s="29">
        <v>0</v>
      </c>
      <c r="EX35" s="29">
        <v>11.269846687199999</v>
      </c>
      <c r="EY35" s="29">
        <v>169.15470835599999</v>
      </c>
      <c r="EZ35" s="29">
        <v>200.12669015700001</v>
      </c>
      <c r="FA35" s="29">
        <v>18.146407937700001</v>
      </c>
      <c r="FB35" s="29">
        <v>0</v>
      </c>
      <c r="FC35" s="29">
        <v>50851.842801799998</v>
      </c>
      <c r="FD35" s="29">
        <v>119.720373475</v>
      </c>
      <c r="FE35" s="29">
        <v>0.28630868044500002</v>
      </c>
      <c r="FF35" s="29">
        <v>1454.3623597200001</v>
      </c>
      <c r="FG35" s="29">
        <v>0</v>
      </c>
      <c r="FH35" s="29">
        <v>97.374800243400003</v>
      </c>
      <c r="FI35" s="29">
        <v>2.7646835261899998</v>
      </c>
      <c r="FJ35" s="29">
        <v>0</v>
      </c>
      <c r="FK35" s="29">
        <v>619.99953967500005</v>
      </c>
      <c r="FL35" s="29">
        <v>0.42799966767199998</v>
      </c>
      <c r="FM35" s="29">
        <v>303.20685294499998</v>
      </c>
      <c r="FO35" s="55">
        <f t="shared" si="1"/>
        <v>-4.3385221089123553E-7</v>
      </c>
      <c r="FP35" s="55">
        <f t="shared" si="2"/>
        <v>6.5708133821326835E-8</v>
      </c>
      <c r="FQ35" s="55">
        <f t="shared" si="3"/>
        <v>6.0117600343439674E-3</v>
      </c>
      <c r="FR35" s="55">
        <f t="shared" si="4"/>
        <v>-2.9198854582897719E-7</v>
      </c>
      <c r="FS35" s="55">
        <f t="shared" si="5"/>
        <v>-2.5873571117656572E-7</v>
      </c>
      <c r="FT35" s="55">
        <f t="shared" si="6"/>
        <v>5.8696907295208425E-3</v>
      </c>
      <c r="FU35" s="55">
        <f t="shared" si="7"/>
        <v>-7.4245967733722567E-7</v>
      </c>
      <c r="FV35" s="55">
        <f t="shared" si="8"/>
        <v>-1.1761804487982554E-6</v>
      </c>
      <c r="FW35" s="55">
        <f t="shared" si="9"/>
        <v>-7.5531290498781438E-7</v>
      </c>
      <c r="FX35" s="55">
        <f t="shared" si="10"/>
        <v>0</v>
      </c>
      <c r="FY35" s="55">
        <f t="shared" si="11"/>
        <v>-2.3341883256017487E-7</v>
      </c>
      <c r="FZ35" s="55">
        <f t="shared" si="12"/>
        <v>-8.3313928418741631E-7</v>
      </c>
      <c r="GA35" s="55">
        <f t="shared" si="13"/>
        <v>-3.1234193453755271E-7</v>
      </c>
      <c r="GB35" s="55">
        <f t="shared" si="14"/>
        <v>0</v>
      </c>
      <c r="GC35" s="55">
        <f t="shared" si="15"/>
        <v>-7.2612061544944675E-7</v>
      </c>
      <c r="GD35" s="55">
        <f t="shared" si="16"/>
        <v>0</v>
      </c>
      <c r="GE35" s="55">
        <f t="shared" si="17"/>
        <v>-7.1393174183782708E-7</v>
      </c>
      <c r="GF35" s="55">
        <f t="shared" si="18"/>
        <v>0</v>
      </c>
      <c r="GG35" s="65">
        <f t="shared" si="19"/>
        <v>-0.15441481576741611</v>
      </c>
      <c r="GH35" s="55">
        <f t="shared" si="20"/>
        <v>-5.6819010698749305E-7</v>
      </c>
      <c r="GI35" s="55">
        <f t="shared" si="21"/>
        <v>0</v>
      </c>
      <c r="GJ35" s="55">
        <f t="shared" si="22"/>
        <v>0</v>
      </c>
      <c r="GK35" s="55">
        <f t="shared" si="23"/>
        <v>0</v>
      </c>
      <c r="GL35" s="55">
        <f t="shared" si="24"/>
        <v>-4.3027244511068636E-6</v>
      </c>
      <c r="GM35" s="55">
        <f t="shared" si="25"/>
        <v>-4.488334746171062E-7</v>
      </c>
      <c r="GN35" s="55">
        <f t="shared" si="26"/>
        <v>-4.8424416830227194E-7</v>
      </c>
      <c r="GO35" s="55">
        <f t="shared" si="27"/>
        <v>-4.4435612185399498E-7</v>
      </c>
      <c r="GP35" s="55">
        <f t="shared" si="28"/>
        <v>1.3880074592811899E-7</v>
      </c>
      <c r="GQ35" s="55">
        <f t="shared" si="29"/>
        <v>-1.1629843063522318E-6</v>
      </c>
      <c r="GR35" s="55">
        <f t="shared" si="30"/>
        <v>1.0161700349300589E-7</v>
      </c>
      <c r="GS35" s="55">
        <f t="shared" si="31"/>
        <v>0</v>
      </c>
      <c r="GT35" s="55">
        <f t="shared" si="32"/>
        <v>-2.8643622427822719E-6</v>
      </c>
      <c r="GU35" s="55">
        <f t="shared" si="33"/>
        <v>-2.309085213208236E-7</v>
      </c>
      <c r="GV35" s="55">
        <f t="shared" si="34"/>
        <v>-4.4095607103099478E-7</v>
      </c>
      <c r="GW35" s="55">
        <f t="shared" si="35"/>
        <v>0</v>
      </c>
      <c r="GX35" s="55">
        <f t="shared" si="36"/>
        <v>0</v>
      </c>
      <c r="GY35" s="55">
        <f t="shared" si="37"/>
        <v>-9.2372512699916083E-7</v>
      </c>
      <c r="GZ35" s="55">
        <f t="shared" si="38"/>
        <v>0</v>
      </c>
      <c r="HA35" s="55">
        <f t="shared" si="39"/>
        <v>0</v>
      </c>
      <c r="HB35" s="55">
        <f t="shared" si="40"/>
        <v>-5.311403173015538E-7</v>
      </c>
      <c r="HC35" s="55">
        <f t="shared" si="41"/>
        <v>3.1503102952138418E-6</v>
      </c>
      <c r="HD35" s="55">
        <f t="shared" si="42"/>
        <v>0</v>
      </c>
      <c r="HE35" s="55">
        <f t="shared" si="43"/>
        <v>0</v>
      </c>
      <c r="HF35" s="55">
        <f t="shared" si="44"/>
        <v>0</v>
      </c>
      <c r="HG35" s="55">
        <f t="shared" si="45"/>
        <v>-7.9880885744570633E-6</v>
      </c>
      <c r="HH35" s="55">
        <f t="shared" si="46"/>
        <v>1.7512922608779468E-6</v>
      </c>
      <c r="HI35" s="55">
        <f t="shared" si="47"/>
        <v>-2.7631282798709689E-6</v>
      </c>
      <c r="HJ35" s="55">
        <f t="shared" si="48"/>
        <v>0</v>
      </c>
      <c r="HK35" s="55">
        <f t="shared" si="49"/>
        <v>-2.9034881172871152E-6</v>
      </c>
      <c r="HL35" s="55">
        <f t="shared" si="50"/>
        <v>-5.4400833075928991E-7</v>
      </c>
      <c r="HM35" s="55">
        <f t="shared" si="51"/>
        <v>-4.7932821008942514E-7</v>
      </c>
      <c r="HN35" s="55">
        <f t="shared" si="52"/>
        <v>-3.6540743621064074E-7</v>
      </c>
      <c r="HO35" s="55">
        <f t="shared" si="53"/>
        <v>-8.3670114086347214E-7</v>
      </c>
      <c r="HP35" s="55">
        <f t="shared" si="54"/>
        <v>0</v>
      </c>
      <c r="HQ35" s="55">
        <f t="shared" si="55"/>
        <v>0</v>
      </c>
      <c r="HR35" s="55">
        <f t="shared" si="56"/>
        <v>0</v>
      </c>
    </row>
    <row r="36" spans="1:226" x14ac:dyDescent="0.3">
      <c r="A36" s="29" t="s">
        <v>35</v>
      </c>
      <c r="B36" s="27">
        <v>18645.282648</v>
      </c>
      <c r="C36" s="27">
        <v>975.38397889999999</v>
      </c>
      <c r="D36" s="27">
        <v>88439.838409999997</v>
      </c>
      <c r="E36" s="27">
        <v>21435.448615000001</v>
      </c>
      <c r="F36" s="27">
        <v>19157.6643</v>
      </c>
      <c r="G36" s="27">
        <v>304455.79041999998</v>
      </c>
      <c r="H36" s="27">
        <v>1267.9146341999999</v>
      </c>
      <c r="I36" s="29">
        <v>11.744409810000001</v>
      </c>
      <c r="J36" s="29">
        <v>7.4145254500000002</v>
      </c>
      <c r="L36" s="29">
        <v>1.6717244367999999</v>
      </c>
      <c r="M36" s="40">
        <v>9.8589862025000006</v>
      </c>
      <c r="N36" s="29">
        <v>9.7100782100000005E-2</v>
      </c>
      <c r="O36" s="29">
        <v>2.50468103E-2</v>
      </c>
      <c r="P36" s="29">
        <v>0.75621868459999997</v>
      </c>
      <c r="Q36" s="29">
        <v>2.027E-2</v>
      </c>
      <c r="R36" s="29">
        <v>0.99072268500000005</v>
      </c>
      <c r="S36" s="29">
        <v>0.35585</v>
      </c>
      <c r="T36" s="29">
        <v>0.37895147330000001</v>
      </c>
      <c r="U36" s="29">
        <v>0.77148180499999996</v>
      </c>
      <c r="V36" s="29">
        <v>1.3514999999999999E-2</v>
      </c>
      <c r="W36" s="29">
        <v>8.4000000000000005E-2</v>
      </c>
      <c r="Y36" s="29">
        <v>2.27116682E-2</v>
      </c>
      <c r="Z36" s="29">
        <v>54.013563431000001</v>
      </c>
      <c r="AA36" s="29">
        <v>5724.9003263000004</v>
      </c>
      <c r="AB36" s="29">
        <v>1.4953945104999999</v>
      </c>
      <c r="AC36" s="29">
        <v>1.7497756655000001</v>
      </c>
      <c r="AD36" s="29">
        <v>11.357834839000001</v>
      </c>
      <c r="AE36" s="29">
        <v>5.6259905750000003</v>
      </c>
      <c r="AG36" s="29">
        <v>0.28622670480000001</v>
      </c>
      <c r="AH36" s="29">
        <v>13.317080733999999</v>
      </c>
      <c r="AI36" s="29">
        <v>0.716463085</v>
      </c>
      <c r="AJ36" s="29">
        <v>1.4865E-2</v>
      </c>
      <c r="AL36" s="29">
        <v>14.780574854999999</v>
      </c>
      <c r="AM36" s="8"/>
      <c r="AN36" s="29">
        <v>6.3852999999999993E-2</v>
      </c>
      <c r="AO36" s="29">
        <v>6.0277980749999998</v>
      </c>
      <c r="AP36" s="29">
        <v>5.8776331799999998E-2</v>
      </c>
      <c r="AQ36" s="8">
        <v>4.1832349999999999E-7</v>
      </c>
      <c r="AR36" s="8">
        <v>3.7184499999999999E-6</v>
      </c>
      <c r="AT36" s="29">
        <v>0.23367981130000001</v>
      </c>
      <c r="AU36" s="8">
        <v>0.41494585810000001</v>
      </c>
      <c r="AV36" s="8">
        <v>0.28440227019999997</v>
      </c>
      <c r="AW36" s="29">
        <v>7.4377900000000005E-5</v>
      </c>
      <c r="AX36" s="8">
        <v>0.34561630199999999</v>
      </c>
      <c r="AY36" s="29">
        <v>4.2091941950000002</v>
      </c>
      <c r="AZ36" s="29">
        <v>1.8158520950000001</v>
      </c>
      <c r="BA36" s="8">
        <v>10.0463737</v>
      </c>
      <c r="BB36" s="29">
        <v>1.2970170105000001</v>
      </c>
      <c r="BG36" s="29" t="s">
        <v>35</v>
      </c>
      <c r="BH36" s="29">
        <v>0</v>
      </c>
      <c r="BI36" s="29">
        <v>0</v>
      </c>
      <c r="BJ36" s="29">
        <v>7.4142826614299997</v>
      </c>
      <c r="BK36" s="29">
        <v>0</v>
      </c>
      <c r="BL36" s="29">
        <v>11.744352595900001</v>
      </c>
      <c r="BM36" s="29">
        <v>11.744352595900001</v>
      </c>
      <c r="BN36" s="29">
        <v>0</v>
      </c>
      <c r="BO36" s="29">
        <v>0.68540613333</v>
      </c>
      <c r="BP36" s="29">
        <v>0.986316345983</v>
      </c>
      <c r="BQ36" s="29">
        <v>9.85873053133</v>
      </c>
      <c r="BR36" s="29">
        <v>3.1072211297399999E-2</v>
      </c>
      <c r="BS36" s="29">
        <v>6.6028434806399999E-2</v>
      </c>
      <c r="BT36" s="29">
        <v>2.27116032792E-2</v>
      </c>
      <c r="BU36" s="29">
        <v>2.5046795069E-2</v>
      </c>
      <c r="BV36" s="29">
        <v>0.181492290024</v>
      </c>
      <c r="BW36" s="29">
        <v>0.57472572069600003</v>
      </c>
      <c r="BX36" s="29">
        <v>2.0267247003900001E-2</v>
      </c>
      <c r="BY36" s="29">
        <v>0</v>
      </c>
      <c r="BZ36" s="29">
        <v>290.5710244</v>
      </c>
      <c r="CA36" s="29">
        <v>0.99072091207799995</v>
      </c>
      <c r="CB36" s="29">
        <v>0.109895651835</v>
      </c>
      <c r="CC36" s="29">
        <v>0.26905505009199998</v>
      </c>
      <c r="CD36" s="29">
        <v>0.35580236810100002</v>
      </c>
      <c r="CE36" s="29">
        <v>0.77147981074799998</v>
      </c>
      <c r="CF36" s="29">
        <v>5.6259726327299999</v>
      </c>
      <c r="CG36" s="29">
        <v>1.35131385246E-2</v>
      </c>
      <c r="CH36" s="29">
        <v>0</v>
      </c>
      <c r="CI36" s="29">
        <v>0.71646007229700004</v>
      </c>
      <c r="CJ36" s="29">
        <v>6.3851899530199999E-2</v>
      </c>
      <c r="CK36" s="29">
        <v>18645.275273300002</v>
      </c>
      <c r="CL36" s="29">
        <v>8.3998912180899998E-2</v>
      </c>
      <c r="CM36" s="29">
        <v>0</v>
      </c>
      <c r="CN36" s="29">
        <v>14.7666607291</v>
      </c>
      <c r="CO36" s="29">
        <v>28.1084181907</v>
      </c>
      <c r="CP36" s="29">
        <v>0.65593650886800003</v>
      </c>
      <c r="CQ36" s="29">
        <v>4.2091894436999997</v>
      </c>
      <c r="CR36" s="29">
        <v>6.2951412268500002</v>
      </c>
      <c r="CS36" s="29">
        <v>0</v>
      </c>
      <c r="CT36" s="29">
        <v>54.013236637200002</v>
      </c>
      <c r="CU36" s="29">
        <v>54.013236637200002</v>
      </c>
      <c r="CV36" s="29">
        <v>5724.8966738999998</v>
      </c>
      <c r="CW36" s="29">
        <v>1.8158504530899999</v>
      </c>
      <c r="CX36" s="29">
        <v>0.363440180798</v>
      </c>
      <c r="CY36" s="29">
        <v>0.95576576031600002</v>
      </c>
      <c r="CZ36" s="29">
        <v>0</v>
      </c>
      <c r="DA36" s="29">
        <v>17.9831502792</v>
      </c>
      <c r="DB36" s="29">
        <v>0</v>
      </c>
      <c r="DC36" s="29">
        <v>0</v>
      </c>
      <c r="DD36" s="29">
        <v>0.45493736983999999</v>
      </c>
      <c r="DE36" s="29">
        <v>1.2948216781399999</v>
      </c>
      <c r="DF36" s="29">
        <v>3.7480511814300002</v>
      </c>
      <c r="DG36" s="29">
        <v>7.6096820151199998</v>
      </c>
      <c r="DH36" s="29">
        <v>0</v>
      </c>
      <c r="DI36" s="29">
        <v>10.0463712259</v>
      </c>
      <c r="DJ36" s="29">
        <v>0.286220670402</v>
      </c>
      <c r="DK36" s="29">
        <v>975.38251556</v>
      </c>
      <c r="DL36" s="29">
        <v>0</v>
      </c>
      <c r="DM36" s="29">
        <v>5.4599997836799998</v>
      </c>
      <c r="DN36" s="29">
        <v>7.8570742862399996</v>
      </c>
      <c r="DO36" s="29">
        <v>79367.994093200003</v>
      </c>
      <c r="DP36" s="29">
        <v>8818.6667403699994</v>
      </c>
      <c r="DQ36" s="29">
        <v>88186.660833600006</v>
      </c>
      <c r="DR36" s="29">
        <v>0</v>
      </c>
      <c r="DS36" s="29">
        <v>33.4641871826</v>
      </c>
      <c r="DT36" s="29">
        <v>5.8775012747799997E-2</v>
      </c>
      <c r="DU36" s="8">
        <v>4.1832319331700001E-7</v>
      </c>
      <c r="DV36" s="8">
        <v>3.7185312379199999E-6</v>
      </c>
      <c r="DW36" s="29">
        <v>0</v>
      </c>
      <c r="DX36" s="29">
        <v>0.23367939109700001</v>
      </c>
      <c r="DY36" s="29">
        <v>0.41493833400399999</v>
      </c>
      <c r="DZ36" s="29">
        <v>0.284400280073</v>
      </c>
      <c r="EA36" s="8">
        <v>7.43772622492E-5</v>
      </c>
      <c r="EB36" s="29">
        <v>0.34561565812599998</v>
      </c>
      <c r="EC36" s="29">
        <v>1105.53475783</v>
      </c>
      <c r="ED36" s="29">
        <v>338.46116220599998</v>
      </c>
      <c r="EE36" s="29">
        <v>638.93057125200005</v>
      </c>
      <c r="EF36" s="29">
        <v>11.690114829100001</v>
      </c>
      <c r="EG36" s="29">
        <v>1034.7185706</v>
      </c>
      <c r="EH36" s="29">
        <v>540.74092192099999</v>
      </c>
      <c r="EI36" s="29">
        <v>0</v>
      </c>
      <c r="EJ36" s="29">
        <v>0.176182024198</v>
      </c>
      <c r="EK36" s="29">
        <v>86.692425569899996</v>
      </c>
      <c r="EL36" s="29">
        <v>21435.784656899999</v>
      </c>
      <c r="EM36" s="29">
        <v>19158.001804399999</v>
      </c>
      <c r="EN36" s="29">
        <v>2277.7828525</v>
      </c>
      <c r="EO36" s="29">
        <v>1.09132740096E-2</v>
      </c>
      <c r="EP36" s="29">
        <v>5.2499041060899998</v>
      </c>
      <c r="EQ36" s="29">
        <v>10916.3219333</v>
      </c>
      <c r="ER36" s="29">
        <v>1.1555500947200001E-2</v>
      </c>
      <c r="ES36" s="29">
        <v>298.39913475600002</v>
      </c>
      <c r="ET36" s="29">
        <v>64.369156707499997</v>
      </c>
      <c r="EU36" s="29">
        <v>23.516456010399999</v>
      </c>
      <c r="EV36" s="29">
        <v>743.57396217500002</v>
      </c>
      <c r="EW36" s="29">
        <v>1.48511960335E-2</v>
      </c>
      <c r="EX36" s="29">
        <v>21.491059543199999</v>
      </c>
      <c r="EY36" s="29">
        <v>1669.60666889</v>
      </c>
      <c r="EZ36" s="29">
        <v>1938.72883237</v>
      </c>
      <c r="FA36" s="29">
        <v>79.905925375500004</v>
      </c>
      <c r="FB36" s="29">
        <v>0</v>
      </c>
      <c r="FC36" s="29">
        <v>302754.64323799999</v>
      </c>
      <c r="FD36" s="29">
        <v>221.84335057300001</v>
      </c>
      <c r="FE36" s="29">
        <v>1.2969027496500001</v>
      </c>
      <c r="FF36" s="29">
        <v>6493.7067741499995</v>
      </c>
      <c r="FG36" s="29">
        <v>0</v>
      </c>
      <c r="FH36" s="29">
        <v>179.143615079</v>
      </c>
      <c r="FI36" s="29">
        <v>14.7804980849</v>
      </c>
      <c r="FJ36" s="29">
        <v>9.7863461328100004E-2</v>
      </c>
      <c r="FK36" s="29">
        <v>1267.9113391799999</v>
      </c>
      <c r="FL36" s="29">
        <v>6.0277908099799999</v>
      </c>
      <c r="FM36" s="29">
        <v>557.41911160799998</v>
      </c>
      <c r="FO36" s="55">
        <f t="shared" si="1"/>
        <v>-3.9552631826444541E-7</v>
      </c>
      <c r="FP36" s="55">
        <f t="shared" si="2"/>
        <v>-1.5002706950722108E-6</v>
      </c>
      <c r="FQ36" s="55">
        <f t="shared" si="3"/>
        <v>-2.8627096221759182E-3</v>
      </c>
      <c r="FR36" s="55">
        <f t="shared" si="4"/>
        <v>1.5676924053881563E-5</v>
      </c>
      <c r="FS36" s="55">
        <f t="shared" si="5"/>
        <v>1.7617199816920227E-5</v>
      </c>
      <c r="FT36" s="55">
        <f t="shared" si="6"/>
        <v>-5.5875014879934971E-3</v>
      </c>
      <c r="FU36" s="55">
        <f t="shared" si="7"/>
        <v>-2.5987711720631307E-6</v>
      </c>
      <c r="FV36" s="55">
        <f t="shared" si="8"/>
        <v>-4.8716028242823112E-6</v>
      </c>
      <c r="FW36" s="55">
        <f t="shared" si="9"/>
        <v>-3.2744991117467276E-5</v>
      </c>
      <c r="FX36" s="55">
        <f t="shared" si="10"/>
        <v>0</v>
      </c>
      <c r="FY36" s="55">
        <f t="shared" si="11"/>
        <v>-1.1709387964653307E-6</v>
      </c>
      <c r="FZ36" s="55">
        <f t="shared" si="12"/>
        <v>-2.5932805336085164E-5</v>
      </c>
      <c r="GA36" s="55">
        <f t="shared" si="13"/>
        <v>-1.4005675038708322E-6</v>
      </c>
      <c r="GB36" s="55">
        <f t="shared" si="14"/>
        <v>-6.0810138364890197E-7</v>
      </c>
      <c r="GC36" s="55">
        <f t="shared" si="15"/>
        <v>-8.9111789173697851E-7</v>
      </c>
      <c r="GD36" s="55">
        <f t="shared" si="16"/>
        <v>-1.3581628515043522E-4</v>
      </c>
      <c r="GE36" s="55">
        <f t="shared" si="17"/>
        <v>-1.7895239777399221E-6</v>
      </c>
      <c r="GF36" s="55">
        <f t="shared" si="18"/>
        <v>-1.3385386820283265E-4</v>
      </c>
      <c r="GG36" s="55">
        <f t="shared" si="19"/>
        <v>-2.0355455892887094E-6</v>
      </c>
      <c r="GH36" s="55">
        <f t="shared" si="20"/>
        <v>-2.584963102249184E-6</v>
      </c>
      <c r="GI36" s="55">
        <f t="shared" si="21"/>
        <v>-1.3773402885678519E-4</v>
      </c>
      <c r="GJ36" s="55">
        <f t="shared" si="22"/>
        <v>-1.2950227381034303E-5</v>
      </c>
      <c r="GK36" s="55">
        <f t="shared" si="23"/>
        <v>0</v>
      </c>
      <c r="GL36" s="55">
        <f t="shared" si="24"/>
        <v>-2.8584778285796275E-6</v>
      </c>
      <c r="GM36" s="55">
        <f t="shared" si="25"/>
        <v>-6.0502173758041614E-6</v>
      </c>
      <c r="GN36" s="55">
        <f t="shared" si="26"/>
        <v>-6.3798490671839136E-7</v>
      </c>
      <c r="GO36" s="55">
        <f t="shared" si="27"/>
        <v>-4.3768971691747139E-6</v>
      </c>
      <c r="GP36" s="55">
        <f t="shared" si="28"/>
        <v>-9.496943138302877E-6</v>
      </c>
      <c r="GQ36" s="55">
        <f t="shared" si="29"/>
        <v>-8.9491044235612136E-6</v>
      </c>
      <c r="GR36" s="55">
        <f t="shared" si="30"/>
        <v>-3.1891752681089297E-6</v>
      </c>
      <c r="GS36" s="55">
        <f t="shared" si="31"/>
        <v>0</v>
      </c>
      <c r="GT36" s="55">
        <f t="shared" si="32"/>
        <v>-2.1082582088999867E-5</v>
      </c>
      <c r="GU36" s="55">
        <f t="shared" si="33"/>
        <v>-5.0041597945166248E-7</v>
      </c>
      <c r="GV36" s="55">
        <f t="shared" si="34"/>
        <v>-4.2049661218211703E-6</v>
      </c>
      <c r="GW36" s="55">
        <f t="shared" si="35"/>
        <v>-9.2862203161786451E-4</v>
      </c>
      <c r="GX36" s="55">
        <f t="shared" si="36"/>
        <v>0</v>
      </c>
      <c r="GY36" s="55">
        <f t="shared" si="37"/>
        <v>-5.1939860765134295E-6</v>
      </c>
      <c r="GZ36" s="55">
        <f t="shared" si="38"/>
        <v>0</v>
      </c>
      <c r="HA36" s="55">
        <f t="shared" si="39"/>
        <v>-1.7234425947010361E-5</v>
      </c>
      <c r="HB36" s="55">
        <f t="shared" si="40"/>
        <v>-1.2052527157379372E-6</v>
      </c>
      <c r="HC36" s="55">
        <f t="shared" si="41"/>
        <v>-2.2441893864511157E-5</v>
      </c>
      <c r="HD36" s="55">
        <f t="shared" si="42"/>
        <v>-7.3312400567035496E-7</v>
      </c>
      <c r="HE36" s="55">
        <f t="shared" si="43"/>
        <v>2.1847253559948458E-5</v>
      </c>
      <c r="HF36" s="55">
        <f t="shared" si="44"/>
        <v>0</v>
      </c>
      <c r="HG36" s="55">
        <f t="shared" si="45"/>
        <v>-1.798199843063076E-6</v>
      </c>
      <c r="HH36" s="55">
        <f t="shared" si="46"/>
        <v>-1.8132717445293714E-5</v>
      </c>
      <c r="HI36" s="55">
        <f t="shared" si="47"/>
        <v>-6.9975777569350887E-6</v>
      </c>
      <c r="HJ36" s="55">
        <f t="shared" si="48"/>
        <v>-8.574466340206295E-6</v>
      </c>
      <c r="HK36" s="55">
        <f t="shared" si="49"/>
        <v>-1.8629734658924536E-6</v>
      </c>
      <c r="HL36" s="55">
        <f t="shared" si="50"/>
        <v>-1.1287908755061521E-6</v>
      </c>
      <c r="HM36" s="55">
        <f t="shared" si="51"/>
        <v>-9.0420910640466497E-7</v>
      </c>
      <c r="HN36" s="55">
        <f t="shared" si="52"/>
        <v>-2.462679643727483E-7</v>
      </c>
      <c r="HO36" s="55">
        <f t="shared" si="53"/>
        <v>-8.8095105210643626E-5</v>
      </c>
      <c r="HP36" s="55">
        <f t="shared" si="54"/>
        <v>0</v>
      </c>
      <c r="HQ36" s="55">
        <f t="shared" si="55"/>
        <v>0</v>
      </c>
      <c r="HR36" s="55">
        <f t="shared" si="56"/>
        <v>0</v>
      </c>
    </row>
    <row r="37" spans="1:226" x14ac:dyDescent="0.3">
      <c r="A37" s="29" t="s">
        <v>36</v>
      </c>
      <c r="B37" s="27">
        <v>14921.367</v>
      </c>
      <c r="C37" s="27">
        <v>666.92635069999994</v>
      </c>
      <c r="D37" s="27">
        <v>39243.599000000002</v>
      </c>
      <c r="E37" s="27">
        <v>4409.915</v>
      </c>
      <c r="F37" s="27">
        <v>3523.6637596999999</v>
      </c>
      <c r="G37" s="27">
        <v>76786.311000000002</v>
      </c>
      <c r="H37" s="27">
        <v>782.08</v>
      </c>
      <c r="I37" s="29">
        <v>7.0474681211999997</v>
      </c>
      <c r="J37" s="29">
        <v>2.6728388256</v>
      </c>
      <c r="K37" s="8"/>
      <c r="L37" s="29">
        <v>0.85991249780000001</v>
      </c>
      <c r="M37" s="8">
        <v>8.1374534560999994</v>
      </c>
      <c r="N37" s="29">
        <v>5.4390874499999999E-2</v>
      </c>
      <c r="O37" s="29">
        <v>3.1875301000000002E-2</v>
      </c>
      <c r="P37" s="29">
        <v>7.7962305400000001E-2</v>
      </c>
      <c r="R37" s="29">
        <v>0.318</v>
      </c>
      <c r="T37" s="29">
        <v>9.6329605499999998E-2</v>
      </c>
      <c r="U37" s="29">
        <v>0.36123015000000003</v>
      </c>
      <c r="Y37" s="29">
        <v>4.2721805000000002E-2</v>
      </c>
      <c r="Z37" s="29">
        <v>47.578430204999997</v>
      </c>
      <c r="AA37" s="29">
        <v>169.59800000000001</v>
      </c>
      <c r="AB37" s="29">
        <v>0.6</v>
      </c>
      <c r="AC37" s="29">
        <v>0.36602110339999999</v>
      </c>
      <c r="AD37" s="29">
        <v>1.5203213985999999</v>
      </c>
      <c r="AE37" s="29">
        <v>2.8746489999999998</v>
      </c>
      <c r="AG37" s="29">
        <v>1.1001468456000001</v>
      </c>
      <c r="AH37" s="29">
        <v>0.90187488439999997</v>
      </c>
      <c r="AI37" s="29">
        <v>0.23181594999999999</v>
      </c>
      <c r="AL37" s="8">
        <v>10.853632092</v>
      </c>
      <c r="AM37" s="8"/>
      <c r="AO37" s="29">
        <v>4.6551565834000002</v>
      </c>
      <c r="AP37" s="29">
        <v>2.9595513800000001E-2</v>
      </c>
      <c r="AQ37" s="29">
        <v>3.3543700000000002E-5</v>
      </c>
      <c r="AR37" s="8">
        <v>2.9880869999999998E-4</v>
      </c>
      <c r="AS37" s="8"/>
      <c r="AT37" s="8">
        <v>5.6497630000000001E-4</v>
      </c>
      <c r="AU37" s="29">
        <v>1.410009E-3</v>
      </c>
      <c r="AV37" s="29">
        <v>9.373882E-4</v>
      </c>
      <c r="AW37" s="8">
        <v>2.2362500000000001E-5</v>
      </c>
      <c r="AX37" s="29">
        <v>2.25868722E-2</v>
      </c>
      <c r="AY37" s="29">
        <v>3.2246097182</v>
      </c>
      <c r="AZ37" s="29">
        <v>29.882258719999999</v>
      </c>
      <c r="BA37" s="8">
        <v>4.6352905</v>
      </c>
      <c r="BB37" s="29">
        <v>0.12813674999999999</v>
      </c>
      <c r="BG37" s="29" t="s">
        <v>36</v>
      </c>
      <c r="BH37" s="29">
        <v>0</v>
      </c>
      <c r="BI37" s="29">
        <v>0</v>
      </c>
      <c r="BJ37" s="29">
        <v>2.67283310443</v>
      </c>
      <c r="BK37" s="29">
        <v>0</v>
      </c>
      <c r="BL37" s="29">
        <v>7.0474591284899999</v>
      </c>
      <c r="BM37" s="29">
        <v>7.0474591284899999</v>
      </c>
      <c r="BN37" s="29">
        <v>0</v>
      </c>
      <c r="BO37" s="29">
        <v>0.35256354968999998</v>
      </c>
      <c r="BP37" s="29">
        <v>0.50734723941799997</v>
      </c>
      <c r="BQ37" s="29">
        <v>8.1374491090899994</v>
      </c>
      <c r="BR37" s="29">
        <v>1.7405081671600001E-2</v>
      </c>
      <c r="BS37" s="29">
        <v>3.6985784389300003E-2</v>
      </c>
      <c r="BT37" s="29">
        <v>4.27214701231E-2</v>
      </c>
      <c r="BU37" s="29">
        <v>3.1875266127E-2</v>
      </c>
      <c r="BV37" s="29">
        <v>1.8710945193200001E-2</v>
      </c>
      <c r="BW37" s="29">
        <v>5.9251374527000002E-2</v>
      </c>
      <c r="BX37" s="29">
        <v>0</v>
      </c>
      <c r="BY37" s="29">
        <v>0</v>
      </c>
      <c r="BZ37" s="29">
        <v>427.61910903699999</v>
      </c>
      <c r="CA37" s="29">
        <v>0.31799832208399997</v>
      </c>
      <c r="CB37" s="29">
        <v>2.7935557001300002E-2</v>
      </c>
      <c r="CC37" s="29">
        <v>6.8393900539999997E-2</v>
      </c>
      <c r="CD37" s="29">
        <v>0</v>
      </c>
      <c r="CE37" s="29">
        <v>0.36123010469700001</v>
      </c>
      <c r="CF37" s="29">
        <v>2.8746353275600001</v>
      </c>
      <c r="CG37" s="29">
        <v>0</v>
      </c>
      <c r="CH37" s="29">
        <v>0</v>
      </c>
      <c r="CI37" s="29">
        <v>0.23181584408</v>
      </c>
      <c r="CJ37" s="29">
        <v>0</v>
      </c>
      <c r="CK37" s="29">
        <v>14921.320830799999</v>
      </c>
      <c r="CL37" s="29">
        <v>0</v>
      </c>
      <c r="CM37" s="29">
        <v>0</v>
      </c>
      <c r="CN37" s="29">
        <v>1.0058267652599999E-3</v>
      </c>
      <c r="CO37" s="29">
        <v>11.538167205400001</v>
      </c>
      <c r="CP37" s="29">
        <v>3.9602179847599998E-4</v>
      </c>
      <c r="CQ37" s="29">
        <v>3.22461523656</v>
      </c>
      <c r="CR37" s="29">
        <v>0</v>
      </c>
      <c r="CS37" s="29">
        <v>0</v>
      </c>
      <c r="CT37" s="29">
        <v>47.578779935999997</v>
      </c>
      <c r="CU37" s="29">
        <v>47.578779935999997</v>
      </c>
      <c r="CV37" s="29">
        <v>169.596436181</v>
      </c>
      <c r="CW37" s="29">
        <v>29.882237162199999</v>
      </c>
      <c r="CX37" s="29">
        <v>0.17210685782400001</v>
      </c>
      <c r="CY37" s="29">
        <v>0.426060464646</v>
      </c>
      <c r="CZ37" s="29">
        <v>0</v>
      </c>
      <c r="DA37" s="29">
        <v>8.5023167390900003</v>
      </c>
      <c r="DB37" s="29">
        <v>0</v>
      </c>
      <c r="DC37" s="29">
        <v>0</v>
      </c>
      <c r="DD37" s="29">
        <v>9.5165060383100006E-2</v>
      </c>
      <c r="DE37" s="29">
        <v>0.27085420864100002</v>
      </c>
      <c r="DF37" s="29">
        <v>0.50170454606000003</v>
      </c>
      <c r="DG37" s="29">
        <v>1.01861226215</v>
      </c>
      <c r="DH37" s="29">
        <v>0</v>
      </c>
      <c r="DI37" s="29">
        <v>4.6352910992999998</v>
      </c>
      <c r="DJ37" s="29">
        <v>1.10014726346</v>
      </c>
      <c r="DK37" s="29">
        <v>666.92628666600001</v>
      </c>
      <c r="DL37" s="29">
        <v>0</v>
      </c>
      <c r="DM37" s="29">
        <v>0.36976833273499998</v>
      </c>
      <c r="DN37" s="29">
        <v>0.53210586192499998</v>
      </c>
      <c r="DO37" s="29">
        <v>35505.039845599997</v>
      </c>
      <c r="DP37" s="29">
        <v>3945.00459271</v>
      </c>
      <c r="DQ37" s="29">
        <v>39450.044438299999</v>
      </c>
      <c r="DR37" s="29">
        <v>0</v>
      </c>
      <c r="DS37" s="29">
        <v>15.4535978965</v>
      </c>
      <c r="DT37" s="29">
        <v>2.9595502806900001E-2</v>
      </c>
      <c r="DU37" s="8">
        <v>3.35436733148E-5</v>
      </c>
      <c r="DV37" s="29">
        <v>2.9881040987099998E-4</v>
      </c>
      <c r="DW37" s="29">
        <v>0</v>
      </c>
      <c r="DX37" s="29">
        <v>5.6497480505499997E-4</v>
      </c>
      <c r="DY37" s="29">
        <v>1.4100079708700001E-3</v>
      </c>
      <c r="DZ37" s="29">
        <v>9.3738820404700004E-4</v>
      </c>
      <c r="EA37" s="8">
        <v>2.2362530785900001E-5</v>
      </c>
      <c r="EB37" s="29">
        <v>2.2586797415600001E-2</v>
      </c>
      <c r="EC37" s="29">
        <v>175.498977328</v>
      </c>
      <c r="ED37" s="29">
        <v>234.56348243299999</v>
      </c>
      <c r="EE37" s="29">
        <v>101.419061246</v>
      </c>
      <c r="EF37" s="29">
        <v>1.84905963113</v>
      </c>
      <c r="EG37" s="29">
        <v>349.99251039299998</v>
      </c>
      <c r="EH37" s="29">
        <v>85.838939664099996</v>
      </c>
      <c r="EI37" s="29">
        <v>0</v>
      </c>
      <c r="EJ37" s="29">
        <v>1.82671080912E-3</v>
      </c>
      <c r="EK37" s="29">
        <v>13.653458201799999</v>
      </c>
      <c r="EL37" s="29">
        <v>4409.9620329099998</v>
      </c>
      <c r="EM37" s="29">
        <v>3523.71304586</v>
      </c>
      <c r="EN37" s="29">
        <v>886.24898703999997</v>
      </c>
      <c r="EO37" s="29">
        <v>0</v>
      </c>
      <c r="EP37" s="29">
        <v>0.83339971137500002</v>
      </c>
      <c r="EQ37" s="29">
        <v>1811.54025123</v>
      </c>
      <c r="ER37" s="29">
        <v>0</v>
      </c>
      <c r="ES37" s="29">
        <v>95.030739155099994</v>
      </c>
      <c r="ET37" s="29">
        <v>10.218333851100001</v>
      </c>
      <c r="EU37" s="29">
        <v>13.934776104999999</v>
      </c>
      <c r="EV37" s="29">
        <v>237.136461779</v>
      </c>
      <c r="EW37" s="29">
        <v>0</v>
      </c>
      <c r="EX37" s="29">
        <v>21.4405297289</v>
      </c>
      <c r="EY37" s="29">
        <v>264.86744537599998</v>
      </c>
      <c r="EZ37" s="29">
        <v>349.21490612999997</v>
      </c>
      <c r="FA37" s="29">
        <v>12.684726062499999</v>
      </c>
      <c r="FB37" s="29">
        <v>0</v>
      </c>
      <c r="FC37" s="29">
        <v>76790.957830600004</v>
      </c>
      <c r="FD37" s="29">
        <v>166.33473675799999</v>
      </c>
      <c r="FE37" s="29">
        <v>0.12813663675100001</v>
      </c>
      <c r="FF37" s="29">
        <v>1643.47155746</v>
      </c>
      <c r="FG37" s="29">
        <v>0</v>
      </c>
      <c r="FH37" s="29">
        <v>90.711536665699995</v>
      </c>
      <c r="FI37" s="29">
        <v>10.8536490089</v>
      </c>
      <c r="FJ37" s="29">
        <v>0.16368992793500001</v>
      </c>
      <c r="FK37" s="29">
        <v>782.080226649</v>
      </c>
      <c r="FL37" s="29">
        <v>4.6551717584999999</v>
      </c>
      <c r="FM37" s="29">
        <v>264.381967175</v>
      </c>
      <c r="FO37" s="55">
        <f t="shared" si="1"/>
        <v>-3.0941669084879602E-6</v>
      </c>
      <c r="FP37" s="55">
        <f t="shared" si="2"/>
        <v>-9.6013600102004889E-8</v>
      </c>
      <c r="FQ37" s="55">
        <f t="shared" si="3"/>
        <v>5.2606143055329221E-3</v>
      </c>
      <c r="FR37" s="55">
        <f t="shared" si="4"/>
        <v>1.0665264523209803E-5</v>
      </c>
      <c r="FS37" s="55">
        <f t="shared" si="5"/>
        <v>1.3987191560031624E-5</v>
      </c>
      <c r="FT37" s="55">
        <f t="shared" si="6"/>
        <v>6.051639334519445E-5</v>
      </c>
      <c r="FU37" s="55">
        <f t="shared" si="7"/>
        <v>2.8980283341296834E-7</v>
      </c>
      <c r="FV37" s="55">
        <f t="shared" si="8"/>
        <v>-1.276019961369534E-6</v>
      </c>
      <c r="FW37" s="55">
        <f t="shared" si="9"/>
        <v>-2.1404844711084814E-6</v>
      </c>
      <c r="FX37" s="55">
        <f t="shared" si="10"/>
        <v>0</v>
      </c>
      <c r="FY37" s="55">
        <f t="shared" si="11"/>
        <v>-1.9870533390008024E-6</v>
      </c>
      <c r="FZ37" s="55">
        <f t="shared" si="12"/>
        <v>-5.341978327018699E-7</v>
      </c>
      <c r="GA37" s="55">
        <f t="shared" si="13"/>
        <v>-1.5515654184242863E-7</v>
      </c>
      <c r="GB37" s="55">
        <f t="shared" si="14"/>
        <v>-1.0940445707979558E-6</v>
      </c>
      <c r="GC37" s="55">
        <f t="shared" si="15"/>
        <v>1.8368107413650504E-7</v>
      </c>
      <c r="GD37" s="55">
        <f t="shared" si="16"/>
        <v>0</v>
      </c>
      <c r="GE37" s="55">
        <f t="shared" si="17"/>
        <v>-5.2764654089034895E-6</v>
      </c>
      <c r="GF37" s="55">
        <f t="shared" si="18"/>
        <v>0</v>
      </c>
      <c r="GG37" s="55">
        <f t="shared" si="19"/>
        <v>-1.5359628977228973E-6</v>
      </c>
      <c r="GH37" s="55">
        <f t="shared" si="20"/>
        <v>-1.2541311963588216E-7</v>
      </c>
      <c r="GI37" s="55">
        <f t="shared" si="21"/>
        <v>0</v>
      </c>
      <c r="GJ37" s="55">
        <f t="shared" si="22"/>
        <v>0</v>
      </c>
      <c r="GK37" s="55">
        <f t="shared" si="23"/>
        <v>0</v>
      </c>
      <c r="GL37" s="55">
        <f t="shared" si="24"/>
        <v>-7.8385475520444007E-6</v>
      </c>
      <c r="GM37" s="55">
        <f t="shared" si="25"/>
        <v>7.3506208274031435E-6</v>
      </c>
      <c r="GN37" s="55">
        <f t="shared" si="26"/>
        <v>-9.2207396314330955E-6</v>
      </c>
      <c r="GO37" s="55">
        <f t="shared" si="27"/>
        <v>-9.944534799892029E-6</v>
      </c>
      <c r="GP37" s="55">
        <f t="shared" si="28"/>
        <v>-5.0116670402785422E-6</v>
      </c>
      <c r="GQ37" s="55">
        <f t="shared" si="29"/>
        <v>-3.0193549890959569E-6</v>
      </c>
      <c r="GR37" s="55">
        <f t="shared" si="30"/>
        <v>-4.7562119756963206E-6</v>
      </c>
      <c r="GS37" s="55">
        <f t="shared" si="31"/>
        <v>0</v>
      </c>
      <c r="GT37" s="55">
        <f t="shared" si="32"/>
        <v>3.7982202249286078E-7</v>
      </c>
      <c r="GU37" s="55">
        <f t="shared" si="33"/>
        <v>-7.6478457481688357E-7</v>
      </c>
      <c r="GV37" s="55">
        <f t="shared" si="34"/>
        <v>-4.56914202810886E-7</v>
      </c>
      <c r="GW37" s="55">
        <f t="shared" si="35"/>
        <v>0</v>
      </c>
      <c r="GX37" s="55">
        <f t="shared" si="36"/>
        <v>0</v>
      </c>
      <c r="GY37" s="55">
        <f t="shared" si="37"/>
        <v>1.5586395279061015E-6</v>
      </c>
      <c r="GZ37" s="55">
        <f t="shared" si="38"/>
        <v>0</v>
      </c>
      <c r="HA37" s="55">
        <f t="shared" si="39"/>
        <v>0</v>
      </c>
      <c r="HB37" s="55">
        <f t="shared" si="40"/>
        <v>3.2598473816804753E-6</v>
      </c>
      <c r="HC37" s="55">
        <f t="shared" si="41"/>
        <v>-3.7144480998148452E-7</v>
      </c>
      <c r="HD37" s="55">
        <f t="shared" si="42"/>
        <v>-7.9553537631205175E-7</v>
      </c>
      <c r="HE37" s="55">
        <f t="shared" si="43"/>
        <v>5.722293226391552E-6</v>
      </c>
      <c r="HF37" s="55">
        <f t="shared" si="44"/>
        <v>0</v>
      </c>
      <c r="HG37" s="55">
        <f t="shared" si="45"/>
        <v>-2.6460313468715056E-6</v>
      </c>
      <c r="HH37" s="55">
        <f t="shared" si="46"/>
        <v>-7.2987477382678861E-7</v>
      </c>
      <c r="HI37" s="55">
        <f t="shared" si="47"/>
        <v>4.317314896617877E-9</v>
      </c>
      <c r="HJ37" s="55">
        <f t="shared" si="48"/>
        <v>1.3766752375536363E-6</v>
      </c>
      <c r="HK37" s="55">
        <f t="shared" si="49"/>
        <v>-3.3109675096593634E-6</v>
      </c>
      <c r="HL37" s="55">
        <f t="shared" si="50"/>
        <v>1.7113264805105882E-6</v>
      </c>
      <c r="HM37" s="55">
        <f t="shared" si="51"/>
        <v>-7.21424715656103E-7</v>
      </c>
      <c r="HN37" s="55">
        <f t="shared" si="52"/>
        <v>1.2929071001015208E-7</v>
      </c>
      <c r="HO37" s="55">
        <f t="shared" si="53"/>
        <v>-8.8381358184383957E-7</v>
      </c>
      <c r="HP37" s="55">
        <f t="shared" si="54"/>
        <v>0</v>
      </c>
      <c r="HQ37" s="55">
        <f t="shared" si="55"/>
        <v>0</v>
      </c>
      <c r="HR37" s="55">
        <f t="shared" si="56"/>
        <v>0</v>
      </c>
    </row>
    <row r="38" spans="1:226" x14ac:dyDescent="0.3">
      <c r="A38" s="29" t="s">
        <v>37</v>
      </c>
      <c r="B38" s="27">
        <v>3234.826</v>
      </c>
      <c r="C38" s="27">
        <v>84.959800000000001</v>
      </c>
      <c r="D38" s="27">
        <v>4569.66</v>
      </c>
      <c r="E38" s="27">
        <v>992.03399999999999</v>
      </c>
      <c r="F38" s="27">
        <v>855.43533500000001</v>
      </c>
      <c r="G38" s="27">
        <v>7545.7489999999998</v>
      </c>
      <c r="H38" s="27">
        <v>132.946</v>
      </c>
      <c r="I38" s="29">
        <v>1.137421</v>
      </c>
      <c r="J38" s="29">
        <v>14.017669400000001</v>
      </c>
      <c r="L38" s="29">
        <v>0.21471203729999999</v>
      </c>
      <c r="M38" s="40">
        <v>15.703147052</v>
      </c>
      <c r="N38" s="29">
        <v>7.3872058000000003E-3</v>
      </c>
      <c r="O38" s="29">
        <v>3.7960149999999998E-3</v>
      </c>
      <c r="P38" s="29">
        <v>8.8105344999999998E-3</v>
      </c>
      <c r="Q38" s="29">
        <v>0.15398020000000001</v>
      </c>
      <c r="R38" s="29">
        <v>0.15140071999999999</v>
      </c>
      <c r="S38" s="8">
        <v>3.3325360000000002</v>
      </c>
      <c r="T38" s="29">
        <v>9.6308532099999997E-2</v>
      </c>
      <c r="U38" s="29">
        <v>0.13688074</v>
      </c>
      <c r="V38" s="29">
        <v>0.10265536</v>
      </c>
      <c r="Y38" s="29">
        <v>1.13105E-3</v>
      </c>
      <c r="Z38" s="29">
        <v>7.8064039999999997</v>
      </c>
      <c r="AA38" s="29">
        <v>131.3981</v>
      </c>
      <c r="AB38" s="8">
        <v>5.4822359500000001E-2</v>
      </c>
      <c r="AC38" s="29">
        <v>7.7866000000000005E-2</v>
      </c>
      <c r="AD38" s="29">
        <v>1.21294686</v>
      </c>
      <c r="AE38" s="29">
        <v>1.2662758999999999</v>
      </c>
      <c r="AG38" s="29">
        <v>0.35566386579999998</v>
      </c>
      <c r="AH38" s="29">
        <v>0.46066688090000002</v>
      </c>
      <c r="AI38" s="29">
        <v>0.17055819999999999</v>
      </c>
      <c r="AJ38" s="29">
        <v>0.11291803</v>
      </c>
      <c r="AL38" s="29">
        <v>4.5216831484000002</v>
      </c>
      <c r="AM38" s="8"/>
      <c r="AN38" s="29">
        <v>6.1593299999999997E-2</v>
      </c>
      <c r="AO38" s="29">
        <v>0.68546085999999995</v>
      </c>
      <c r="AP38" s="29">
        <v>1.2057326700000001E-2</v>
      </c>
      <c r="AT38" s="29">
        <v>1.7646444E-3</v>
      </c>
      <c r="AU38" s="8">
        <v>3.3005790000000001E-4</v>
      </c>
      <c r="AV38" s="8">
        <v>1.270485E-4</v>
      </c>
      <c r="AX38" s="29">
        <v>8.6412042000000005E-3</v>
      </c>
      <c r="AY38" s="29">
        <v>0.47716618999999999</v>
      </c>
      <c r="AZ38" s="29">
        <v>0.1161392</v>
      </c>
      <c r="BA38" s="29">
        <v>0.57854101000000002</v>
      </c>
      <c r="BB38" s="29">
        <v>6.52496615</v>
      </c>
      <c r="BG38" s="29" t="s">
        <v>37</v>
      </c>
      <c r="BH38" s="29">
        <v>0</v>
      </c>
      <c r="BI38" s="29">
        <v>0</v>
      </c>
      <c r="BJ38" s="29">
        <v>14.018731151300001</v>
      </c>
      <c r="BK38" s="29">
        <v>0</v>
      </c>
      <c r="BL38" s="29">
        <v>1.1374396657100001</v>
      </c>
      <c r="BM38" s="29">
        <v>1.1374396657100001</v>
      </c>
      <c r="BN38" s="29">
        <v>0</v>
      </c>
      <c r="BO38" s="29">
        <v>8.8032093983000007E-2</v>
      </c>
      <c r="BP38" s="29">
        <v>0.126680520765</v>
      </c>
      <c r="BQ38" s="29">
        <v>15.704261691999999</v>
      </c>
      <c r="BR38" s="29">
        <v>2.3639195917000001E-3</v>
      </c>
      <c r="BS38" s="29">
        <v>5.0233316772200004E-3</v>
      </c>
      <c r="BT38" s="29">
        <v>1.13105106261E-3</v>
      </c>
      <c r="BU38" s="29">
        <v>3.7959758310599999E-3</v>
      </c>
      <c r="BV38" s="29">
        <v>2.11457628224E-3</v>
      </c>
      <c r="BW38" s="29">
        <v>6.6961554584800001E-3</v>
      </c>
      <c r="BX38" s="29">
        <v>0.15399203663399999</v>
      </c>
      <c r="BY38" s="29">
        <v>0</v>
      </c>
      <c r="BZ38" s="29">
        <v>83.2909858644</v>
      </c>
      <c r="CA38" s="29">
        <v>0.151408119668</v>
      </c>
      <c r="CB38" s="29">
        <v>2.7929454676800001E-2</v>
      </c>
      <c r="CC38" s="29">
        <v>6.8378989037500004E-2</v>
      </c>
      <c r="CD38" s="29">
        <v>3.3327893301699998</v>
      </c>
      <c r="CE38" s="29">
        <v>0.13688834375600001</v>
      </c>
      <c r="CF38" s="29">
        <v>1.2663525717699999</v>
      </c>
      <c r="CG38" s="29">
        <v>0.102663325895</v>
      </c>
      <c r="CH38" s="29">
        <v>0</v>
      </c>
      <c r="CI38" s="29">
        <v>0.17056833531999999</v>
      </c>
      <c r="CJ38" s="29">
        <v>6.1598070542399998E-2</v>
      </c>
      <c r="CK38" s="29">
        <v>3235.0147995799998</v>
      </c>
      <c r="CL38" s="29">
        <v>0</v>
      </c>
      <c r="CM38" s="29">
        <v>0</v>
      </c>
      <c r="CN38" s="29">
        <v>17.0230263497</v>
      </c>
      <c r="CO38" s="29">
        <v>6.6014128106100003</v>
      </c>
      <c r="CP38" s="29">
        <v>0</v>
      </c>
      <c r="CQ38" s="29">
        <v>0.47717449105400001</v>
      </c>
      <c r="CR38" s="29">
        <v>17.116635442900002</v>
      </c>
      <c r="CS38" s="29">
        <v>0</v>
      </c>
      <c r="CT38" s="29">
        <v>7.8065118316</v>
      </c>
      <c r="CU38" s="29">
        <v>7.8065118316</v>
      </c>
      <c r="CV38" s="29">
        <v>131.40425678099999</v>
      </c>
      <c r="CW38" s="29">
        <v>0.116144736128</v>
      </c>
      <c r="CX38" s="29">
        <v>1.6446613140399999E-2</v>
      </c>
      <c r="CY38" s="29">
        <v>2.7411351572799999E-2</v>
      </c>
      <c r="CZ38" s="29">
        <v>0</v>
      </c>
      <c r="DA38" s="29">
        <v>0.87501666642800002</v>
      </c>
      <c r="DB38" s="29">
        <v>0</v>
      </c>
      <c r="DC38" s="29">
        <v>0</v>
      </c>
      <c r="DD38" s="29">
        <v>2.0246683632299999E-2</v>
      </c>
      <c r="DE38" s="29">
        <v>5.76252399002E-2</v>
      </c>
      <c r="DF38" s="29">
        <v>0.40029886165400003</v>
      </c>
      <c r="DG38" s="29">
        <v>0.81272890911999995</v>
      </c>
      <c r="DH38" s="29">
        <v>0</v>
      </c>
      <c r="DI38" s="29">
        <v>0.57854658931799996</v>
      </c>
      <c r="DJ38" s="29">
        <v>0.35568980798400002</v>
      </c>
      <c r="DK38" s="29">
        <v>84.959770703100006</v>
      </c>
      <c r="DL38" s="29">
        <v>0</v>
      </c>
      <c r="DM38" s="29">
        <v>0.18887388785100001</v>
      </c>
      <c r="DN38" s="29">
        <v>0.271793578476</v>
      </c>
      <c r="DO38" s="29">
        <v>4226.8346116299999</v>
      </c>
      <c r="DP38" s="29">
        <v>469.64837643599998</v>
      </c>
      <c r="DQ38" s="29">
        <v>4696.4829880699999</v>
      </c>
      <c r="DR38" s="29">
        <v>0</v>
      </c>
      <c r="DS38" s="29">
        <v>3.2256800086199999</v>
      </c>
      <c r="DT38" s="29">
        <v>1.20580245944E-2</v>
      </c>
      <c r="DU38" s="29">
        <v>0</v>
      </c>
      <c r="DV38" s="29">
        <v>0</v>
      </c>
      <c r="DW38" s="29">
        <v>0</v>
      </c>
      <c r="DX38" s="29">
        <v>1.76477048201E-3</v>
      </c>
      <c r="DY38" s="29">
        <v>3.3007408216400002E-4</v>
      </c>
      <c r="DZ38" s="29">
        <v>1.2705050638500001E-4</v>
      </c>
      <c r="EA38" s="29">
        <v>0</v>
      </c>
      <c r="EB38" s="29">
        <v>8.6417244162100004E-3</v>
      </c>
      <c r="EC38" s="29">
        <v>28.495776872299999</v>
      </c>
      <c r="ED38" s="29">
        <v>17.964281260500002</v>
      </c>
      <c r="EE38" s="29">
        <v>18.616658253800001</v>
      </c>
      <c r="EF38" s="29">
        <v>2.1100568718399999</v>
      </c>
      <c r="EG38" s="29">
        <v>48.281158275899998</v>
      </c>
      <c r="EH38" s="29">
        <v>13.9379595262</v>
      </c>
      <c r="EI38" s="29">
        <v>0</v>
      </c>
      <c r="EJ38" s="29">
        <v>1.09645008945E-2</v>
      </c>
      <c r="EK38" s="29">
        <v>32.197703473499999</v>
      </c>
      <c r="EL38" s="29">
        <v>992.04837315300006</v>
      </c>
      <c r="EM38" s="29">
        <v>855.44979480300003</v>
      </c>
      <c r="EN38" s="29">
        <v>136.59857835</v>
      </c>
      <c r="EO38" s="29">
        <v>0.48073848950300002</v>
      </c>
      <c r="EP38" s="29">
        <v>0.13531924951400001</v>
      </c>
      <c r="EQ38" s="29">
        <v>341.79037505100001</v>
      </c>
      <c r="ER38" s="29">
        <v>0.509029941963</v>
      </c>
      <c r="ES38" s="29">
        <v>57.483868409599999</v>
      </c>
      <c r="ET38" s="29">
        <v>1.65915104527</v>
      </c>
      <c r="EU38" s="29">
        <v>1.1077108168100001</v>
      </c>
      <c r="EV38" s="29">
        <v>143.67186790400001</v>
      </c>
      <c r="EW38" s="29">
        <v>0.112836928278</v>
      </c>
      <c r="EX38" s="29">
        <v>2.4501162674899999</v>
      </c>
      <c r="EY38" s="29">
        <v>88.808188156300005</v>
      </c>
      <c r="EZ38" s="29">
        <v>74.104614012499994</v>
      </c>
      <c r="FA38" s="29">
        <v>2.0596184528000001</v>
      </c>
      <c r="FB38" s="29">
        <v>0</v>
      </c>
      <c r="FC38" s="29">
        <v>7547.0276282499999</v>
      </c>
      <c r="FD38" s="29">
        <v>10.839811561399999</v>
      </c>
      <c r="FE38" s="29">
        <v>6.5254728578299996</v>
      </c>
      <c r="FF38" s="29">
        <v>182.18744927099999</v>
      </c>
      <c r="FG38" s="29">
        <v>0</v>
      </c>
      <c r="FH38" s="29">
        <v>8.7882766660399998</v>
      </c>
      <c r="FI38" s="29">
        <v>4.5219275690099998</v>
      </c>
      <c r="FJ38" s="29">
        <v>0.22997972696899999</v>
      </c>
      <c r="FK38" s="29">
        <v>132.95048136299999</v>
      </c>
      <c r="FL38" s="29">
        <v>0.68546774655200005</v>
      </c>
      <c r="FM38" s="29">
        <v>27.2362003022</v>
      </c>
      <c r="FO38" s="55">
        <f t="shared" si="1"/>
        <v>5.8364678656532141E-5</v>
      </c>
      <c r="FP38" s="55">
        <f t="shared" si="2"/>
        <v>-3.4483249720169512E-7</v>
      </c>
      <c r="FQ38" s="55">
        <f t="shared" si="3"/>
        <v>2.7753265684974389E-2</v>
      </c>
      <c r="FR38" s="55">
        <f t="shared" si="4"/>
        <v>1.4488568940243007E-5</v>
      </c>
      <c r="FS38" s="55">
        <f t="shared" si="5"/>
        <v>1.6903443671779675E-5</v>
      </c>
      <c r="FT38" s="55">
        <f t="shared" si="6"/>
        <v>1.6945014338538305E-4</v>
      </c>
      <c r="FU38" s="55">
        <f t="shared" si="7"/>
        <v>3.3708144660211391E-5</v>
      </c>
      <c r="FV38" s="55">
        <f t="shared" si="8"/>
        <v>1.6410555106761298E-5</v>
      </c>
      <c r="FW38" s="55">
        <f t="shared" si="9"/>
        <v>7.5743782343730323E-5</v>
      </c>
      <c r="FX38" s="55">
        <f t="shared" si="10"/>
        <v>0</v>
      </c>
      <c r="FY38" s="55">
        <f t="shared" si="11"/>
        <v>2.689406738853432E-6</v>
      </c>
      <c r="FZ38" s="55">
        <f t="shared" si="12"/>
        <v>7.0981950070772112E-5</v>
      </c>
      <c r="GA38" s="55">
        <f t="shared" si="13"/>
        <v>6.1550904673299591E-6</v>
      </c>
      <c r="GB38" s="55">
        <f t="shared" si="14"/>
        <v>-1.0318436570947504E-5</v>
      </c>
      <c r="GC38" s="55">
        <f t="shared" si="15"/>
        <v>2.2386918750489026E-5</v>
      </c>
      <c r="GD38" s="55">
        <f t="shared" si="16"/>
        <v>7.6871143172815051E-5</v>
      </c>
      <c r="GE38" s="55">
        <f t="shared" si="17"/>
        <v>4.8874721335589994E-5</v>
      </c>
      <c r="GF38" s="55">
        <f t="shared" si="18"/>
        <v>7.601723432233637E-5</v>
      </c>
      <c r="GG38" s="55">
        <f t="shared" si="19"/>
        <v>-9.1773488877659416E-7</v>
      </c>
      <c r="GH38" s="55">
        <f t="shared" si="20"/>
        <v>5.5550225692873307E-5</v>
      </c>
      <c r="GI38" s="55">
        <f t="shared" si="21"/>
        <v>7.759843226893687E-5</v>
      </c>
      <c r="GJ38" s="55">
        <f t="shared" si="22"/>
        <v>0</v>
      </c>
      <c r="GK38" s="55">
        <f t="shared" si="23"/>
        <v>0</v>
      </c>
      <c r="GL38" s="55">
        <f t="shared" si="24"/>
        <v>9.3948985455203753E-7</v>
      </c>
      <c r="GM38" s="55">
        <f t="shared" si="25"/>
        <v>1.3813223092255328E-5</v>
      </c>
      <c r="GN38" s="55">
        <f t="shared" si="26"/>
        <v>4.6855936272953547E-5</v>
      </c>
      <c r="GO38" s="55">
        <f t="shared" si="27"/>
        <v>1.9354821822547078E-6</v>
      </c>
      <c r="GP38" s="55">
        <f t="shared" si="28"/>
        <v>7.6073414583944786E-5</v>
      </c>
      <c r="GQ38" s="55">
        <f t="shared" si="29"/>
        <v>6.6705951157724962E-5</v>
      </c>
      <c r="GR38" s="55">
        <f t="shared" si="30"/>
        <v>6.0549024110808977E-5</v>
      </c>
      <c r="GS38" s="55">
        <f t="shared" si="31"/>
        <v>0</v>
      </c>
      <c r="GT38" s="55">
        <f t="shared" si="32"/>
        <v>7.2940173277615119E-5</v>
      </c>
      <c r="GU38" s="55">
        <f t="shared" si="33"/>
        <v>1.2708250240272794E-6</v>
      </c>
      <c r="GV38" s="55">
        <f t="shared" si="34"/>
        <v>5.9424407621522601E-5</v>
      </c>
      <c r="GW38" s="55">
        <f t="shared" si="35"/>
        <v>-7.1823536064171095E-4</v>
      </c>
      <c r="GX38" s="55">
        <f t="shared" si="36"/>
        <v>0</v>
      </c>
      <c r="GY38" s="55">
        <f t="shared" si="37"/>
        <v>5.4055227219120313E-5</v>
      </c>
      <c r="GZ38" s="55">
        <f t="shared" si="38"/>
        <v>0</v>
      </c>
      <c r="HA38" s="55">
        <f t="shared" si="39"/>
        <v>7.7452294324237809E-5</v>
      </c>
      <c r="HB38" s="55">
        <f t="shared" si="40"/>
        <v>1.0046601348027406E-5</v>
      </c>
      <c r="HC38" s="55">
        <f t="shared" si="41"/>
        <v>5.7881354413279612E-5</v>
      </c>
      <c r="HD38" s="55">
        <f t="shared" si="42"/>
        <v>0</v>
      </c>
      <c r="HE38" s="55">
        <f t="shared" si="43"/>
        <v>0</v>
      </c>
      <c r="HF38" s="55">
        <f t="shared" si="44"/>
        <v>0</v>
      </c>
      <c r="HG38" s="55">
        <f t="shared" si="45"/>
        <v>7.1448961615128709E-5</v>
      </c>
      <c r="HH38" s="55">
        <f t="shared" si="46"/>
        <v>4.9028258375306439E-5</v>
      </c>
      <c r="HI38" s="55">
        <f t="shared" si="47"/>
        <v>1.5792276178067666E-5</v>
      </c>
      <c r="HJ38" s="55">
        <f t="shared" si="48"/>
        <v>0</v>
      </c>
      <c r="HK38" s="55">
        <f t="shared" si="49"/>
        <v>6.0201818862229639E-5</v>
      </c>
      <c r="HL38" s="55">
        <f t="shared" si="50"/>
        <v>1.7396567849903652E-5</v>
      </c>
      <c r="HM38" s="55">
        <f t="shared" si="51"/>
        <v>4.7668039731631679E-5</v>
      </c>
      <c r="HN38" s="55">
        <f t="shared" si="52"/>
        <v>9.6437727032306552E-6</v>
      </c>
      <c r="HO38" s="55">
        <f t="shared" si="53"/>
        <v>7.7656775276852539E-5</v>
      </c>
      <c r="HP38" s="55">
        <f t="shared" si="54"/>
        <v>0</v>
      </c>
      <c r="HQ38" s="55">
        <f t="shared" si="55"/>
        <v>0</v>
      </c>
      <c r="HR38" s="55">
        <f t="shared" si="56"/>
        <v>0</v>
      </c>
    </row>
    <row r="39" spans="1:226" x14ac:dyDescent="0.3">
      <c r="A39" s="29" t="s">
        <v>38</v>
      </c>
      <c r="B39" s="27">
        <v>18821.500800000002</v>
      </c>
      <c r="C39" s="27">
        <v>573.17070899999999</v>
      </c>
      <c r="D39" s="27">
        <v>129605.9966</v>
      </c>
      <c r="E39" s="27">
        <v>13508.124104</v>
      </c>
      <c r="F39" s="27">
        <v>9624.3684591000001</v>
      </c>
      <c r="G39" s="27">
        <v>278419.3247</v>
      </c>
      <c r="H39" s="27">
        <v>853.76909999999998</v>
      </c>
      <c r="I39" s="29">
        <v>16.359555059000002</v>
      </c>
      <c r="J39" s="29">
        <v>6.8535848209000001</v>
      </c>
      <c r="L39" s="29">
        <v>5.8629126862999996</v>
      </c>
      <c r="M39" s="40">
        <v>22.632385070000002</v>
      </c>
      <c r="N39" s="29">
        <v>7.7776865599999995E-2</v>
      </c>
      <c r="O39" s="29">
        <v>4.5386006E-2</v>
      </c>
      <c r="P39" s="29">
        <v>0.1755328954</v>
      </c>
      <c r="R39" s="29">
        <v>1.0602308600000001</v>
      </c>
      <c r="S39" s="29">
        <v>4.9000000000000004</v>
      </c>
      <c r="T39" s="29">
        <v>0.59587760830000003</v>
      </c>
      <c r="U39" s="29">
        <v>0.70711317500000004</v>
      </c>
      <c r="Y39" s="29">
        <v>3.6674505500000003E-2</v>
      </c>
      <c r="Z39" s="29">
        <v>57.562373637</v>
      </c>
      <c r="AA39" s="29">
        <v>4533.1261000000004</v>
      </c>
      <c r="AB39" s="29">
        <v>1.3161400270000001</v>
      </c>
      <c r="AC39" s="29">
        <v>3.0120512736</v>
      </c>
      <c r="AD39" s="29">
        <v>6.5477744500000004</v>
      </c>
      <c r="AE39" s="29">
        <v>6.8036491249999997</v>
      </c>
      <c r="AF39" s="29">
        <v>0.68</v>
      </c>
      <c r="AG39" s="29">
        <v>0.6298629</v>
      </c>
      <c r="AH39" s="29">
        <v>6.4644367820999999</v>
      </c>
      <c r="AI39" s="29">
        <v>0.71794063350000004</v>
      </c>
      <c r="AL39" s="29">
        <v>23.838642685</v>
      </c>
      <c r="AN39" s="8"/>
      <c r="AO39" s="8">
        <v>10.246834863</v>
      </c>
      <c r="AP39" s="29">
        <v>1.8387340064</v>
      </c>
      <c r="AQ39" s="8">
        <v>7.3937050000000004E-6</v>
      </c>
      <c r="AR39" s="29">
        <v>6.5721499999999997E-5</v>
      </c>
      <c r="AT39" s="29">
        <v>1.5895619999999999E-4</v>
      </c>
      <c r="AU39" s="29">
        <v>3.9878029999999999E-4</v>
      </c>
      <c r="AV39" s="29">
        <v>2.8689200000000002E-4</v>
      </c>
      <c r="AW39" s="8">
        <v>7.3468149999999999E-6</v>
      </c>
      <c r="AX39" s="29">
        <v>0.50357249770000001</v>
      </c>
      <c r="AY39" s="29">
        <v>6.7046909750000001</v>
      </c>
      <c r="AZ39" s="29">
        <v>25.817575749</v>
      </c>
      <c r="BA39" s="8">
        <v>9.7939173999999998</v>
      </c>
      <c r="BB39" s="29">
        <v>0.44185834899999998</v>
      </c>
      <c r="BG39" s="29" t="s">
        <v>129</v>
      </c>
      <c r="BH39" s="29">
        <v>2.3596081823800001</v>
      </c>
      <c r="BI39" s="29">
        <v>0</v>
      </c>
      <c r="BJ39" s="29">
        <v>6.8535858261399998</v>
      </c>
      <c r="BK39" s="29">
        <v>0</v>
      </c>
      <c r="BL39" s="29">
        <v>16.360128217500002</v>
      </c>
      <c r="BM39" s="29">
        <v>16.359566519000001</v>
      </c>
      <c r="BN39" s="29">
        <v>3.0020416035000001E-2</v>
      </c>
      <c r="BO39" s="29">
        <v>2.4037919023200001</v>
      </c>
      <c r="BP39" s="29">
        <v>3.4591159569299998</v>
      </c>
      <c r="BQ39" s="29">
        <v>22.632378137</v>
      </c>
      <c r="BR39" s="29">
        <v>2.48885957734E-2</v>
      </c>
      <c r="BS39" s="29">
        <v>5.28882244951E-2</v>
      </c>
      <c r="BT39" s="29">
        <v>3.6674475334799998E-2</v>
      </c>
      <c r="BU39" s="29">
        <v>4.5386078151000001E-2</v>
      </c>
      <c r="BV39" s="29">
        <v>4.2127914396500002E-2</v>
      </c>
      <c r="BW39" s="29">
        <v>0.13340508815300001</v>
      </c>
      <c r="BX39" s="29">
        <v>0</v>
      </c>
      <c r="BY39" s="29">
        <v>0</v>
      </c>
      <c r="BZ39" s="29">
        <v>782.37684165899998</v>
      </c>
      <c r="CA39" s="29">
        <v>1.0602307895700001</v>
      </c>
      <c r="CB39" s="29">
        <v>0.17280439672100001</v>
      </c>
      <c r="CC39" s="29">
        <v>0.42307312596199997</v>
      </c>
      <c r="CD39" s="29">
        <v>4.9000057824000001</v>
      </c>
      <c r="CE39" s="29">
        <v>0.70711343898300005</v>
      </c>
      <c r="CF39" s="29">
        <v>6.8036521205899998</v>
      </c>
      <c r="CG39" s="29">
        <v>0</v>
      </c>
      <c r="CH39" s="29">
        <v>0</v>
      </c>
      <c r="CI39" s="29">
        <v>0.717941153113</v>
      </c>
      <c r="CJ39" s="29">
        <v>0</v>
      </c>
      <c r="CK39" s="29">
        <v>18821.510892499999</v>
      </c>
      <c r="CL39" s="29">
        <v>0</v>
      </c>
      <c r="CM39" s="29">
        <v>0</v>
      </c>
      <c r="CN39" s="29">
        <v>19.908977283199999</v>
      </c>
      <c r="CO39" s="29">
        <v>34.186137948499997</v>
      </c>
      <c r="CP39" s="29">
        <v>3.1660586290200001</v>
      </c>
      <c r="CQ39" s="29">
        <v>6.7046942718100002</v>
      </c>
      <c r="CR39" s="29">
        <v>0.98331515614800002</v>
      </c>
      <c r="CS39" s="29">
        <v>0</v>
      </c>
      <c r="CT39" s="29">
        <v>57.562128872400002</v>
      </c>
      <c r="CU39" s="29">
        <v>57.562128872400002</v>
      </c>
      <c r="CV39" s="29">
        <v>4533.1273353799997</v>
      </c>
      <c r="CW39" s="29">
        <v>25.817505428600001</v>
      </c>
      <c r="CX39" s="29">
        <v>0.28647894734399998</v>
      </c>
      <c r="CY39" s="29">
        <v>0.86800106583600001</v>
      </c>
      <c r="CZ39" s="29">
        <v>0</v>
      </c>
      <c r="DA39" s="29">
        <v>8.7248548800000005</v>
      </c>
      <c r="DB39" s="29">
        <v>3.8753485022000001E-3</v>
      </c>
      <c r="DC39" s="29">
        <v>1.0956621722500001E-2</v>
      </c>
      <c r="DD39" s="29">
        <v>0.78313330122000002</v>
      </c>
      <c r="DE39" s="29">
        <v>2.2289195209299999</v>
      </c>
      <c r="DF39" s="29">
        <v>2.1607655217000001</v>
      </c>
      <c r="DG39" s="29">
        <v>4.3870116499799998</v>
      </c>
      <c r="DH39" s="29">
        <v>0.68001197679100001</v>
      </c>
      <c r="DI39" s="29">
        <v>9.7939144572900005</v>
      </c>
      <c r="DJ39" s="29">
        <v>0.62986272261300003</v>
      </c>
      <c r="DK39" s="29">
        <v>573.17110920899995</v>
      </c>
      <c r="DL39" s="29">
        <v>0</v>
      </c>
      <c r="DM39" s="29">
        <v>2.65041980128</v>
      </c>
      <c r="DN39" s="29">
        <v>3.8140197467500001</v>
      </c>
      <c r="DO39" s="29">
        <v>116480.814841</v>
      </c>
      <c r="DP39" s="29">
        <v>12942.313740600001</v>
      </c>
      <c r="DQ39" s="29">
        <v>129423.128581</v>
      </c>
      <c r="DR39" s="29">
        <v>3.6818141451400001E-3</v>
      </c>
      <c r="DS39" s="29">
        <v>18.323948689800002</v>
      </c>
      <c r="DT39" s="29">
        <v>1.83872967008</v>
      </c>
      <c r="DU39" s="8">
        <v>7.39370464335E-6</v>
      </c>
      <c r="DV39" s="8">
        <v>6.5721598073999996E-5</v>
      </c>
      <c r="DW39" s="29">
        <v>0</v>
      </c>
      <c r="DX39" s="29">
        <v>1.58956212571E-4</v>
      </c>
      <c r="DY39" s="29">
        <v>3.9878506517100002E-4</v>
      </c>
      <c r="DZ39" s="29">
        <v>2.8689333856500002E-4</v>
      </c>
      <c r="EA39" s="8">
        <v>7.3468535995400003E-6</v>
      </c>
      <c r="EB39" s="29">
        <v>0.50357289910199998</v>
      </c>
      <c r="EC39" s="29">
        <v>292.21736172800001</v>
      </c>
      <c r="ED39" s="29">
        <v>213.49612808200001</v>
      </c>
      <c r="EE39" s="29">
        <v>173.92633132200001</v>
      </c>
      <c r="EF39" s="29">
        <v>32.2066334477</v>
      </c>
      <c r="EG39" s="29">
        <v>1281.5922551000001</v>
      </c>
      <c r="EH39" s="29">
        <v>147.452634875</v>
      </c>
      <c r="EI39" s="29">
        <v>0</v>
      </c>
      <c r="EJ39" s="29">
        <v>0.16165600478</v>
      </c>
      <c r="EK39" s="29">
        <v>61.900655978000003</v>
      </c>
      <c r="EL39" s="29">
        <v>13508.1656384</v>
      </c>
      <c r="EM39" s="29">
        <v>9624.4033508699995</v>
      </c>
      <c r="EN39" s="29">
        <v>3883.7622874799999</v>
      </c>
      <c r="EO39" s="29">
        <v>0.55249100427099995</v>
      </c>
      <c r="EP39" s="29">
        <v>1.49094837387</v>
      </c>
      <c r="EQ39" s="29">
        <v>4058.7416495399998</v>
      </c>
      <c r="ER39" s="29">
        <v>4.7553466354199996</v>
      </c>
      <c r="ES39" s="29">
        <v>510.120790441</v>
      </c>
      <c r="ET39" s="29">
        <v>32.412975651399996</v>
      </c>
      <c r="EU39" s="29">
        <v>44.633184721699998</v>
      </c>
      <c r="EV39" s="29">
        <v>1287.26009174</v>
      </c>
      <c r="EW39" s="29">
        <v>0</v>
      </c>
      <c r="EX39" s="29">
        <v>21.4939531586</v>
      </c>
      <c r="EY39" s="29">
        <v>516.42082972100002</v>
      </c>
      <c r="EZ39" s="29">
        <v>1157.28357312</v>
      </c>
      <c r="FA39" s="29">
        <v>21.435597463699999</v>
      </c>
      <c r="FB39" s="29">
        <v>0</v>
      </c>
      <c r="FC39" s="29">
        <v>278497.932547</v>
      </c>
      <c r="FD39" s="29">
        <v>145.11881854999999</v>
      </c>
      <c r="FE39" s="29">
        <v>0.44185824344300001</v>
      </c>
      <c r="FF39" s="29">
        <v>5942.4079070500002</v>
      </c>
      <c r="FG39" s="29">
        <v>2.6802099568999999E-2</v>
      </c>
      <c r="FH39" s="29">
        <v>84.969005532200001</v>
      </c>
      <c r="FI39" s="29">
        <v>23.838650085699999</v>
      </c>
      <c r="FJ39" s="29">
        <v>0.40910061789199997</v>
      </c>
      <c r="FK39" s="29">
        <v>853.76923209400002</v>
      </c>
      <c r="FL39" s="29">
        <v>10.2468434243</v>
      </c>
      <c r="FM39" s="29">
        <v>248.094740094</v>
      </c>
      <c r="FO39" s="55">
        <f t="shared" si="1"/>
        <v>5.3622185096801827E-7</v>
      </c>
      <c r="FP39" s="55">
        <f t="shared" si="2"/>
        <v>6.982370063210432E-7</v>
      </c>
      <c r="FQ39" s="55">
        <f t="shared" si="3"/>
        <v>-1.4109533802234685E-3</v>
      </c>
      <c r="FR39" s="55">
        <f t="shared" si="4"/>
        <v>3.0747718691054019E-6</v>
      </c>
      <c r="FS39" s="55">
        <f t="shared" si="5"/>
        <v>3.625356837454152E-6</v>
      </c>
      <c r="FT39" s="55">
        <f t="shared" si="6"/>
        <v>2.8233617434676072E-4</v>
      </c>
      <c r="FU39" s="55">
        <f t="shared" si="7"/>
        <v>1.5471864704038414E-7</v>
      </c>
      <c r="FV39" s="55">
        <f t="shared" si="8"/>
        <v>7.0050804916760408E-7</v>
      </c>
      <c r="FW39" s="55">
        <f t="shared" si="9"/>
        <v>1.4667360599662831E-7</v>
      </c>
      <c r="FX39" s="55">
        <f t="shared" si="10"/>
        <v>0</v>
      </c>
      <c r="FY39" s="55">
        <f t="shared" si="11"/>
        <v>-8.2331944171556499E-7</v>
      </c>
      <c r="FZ39" s="55">
        <f t="shared" si="12"/>
        <v>-3.0633094922205161E-7</v>
      </c>
      <c r="GA39" s="55">
        <f t="shared" si="13"/>
        <v>-5.8284040695760959E-7</v>
      </c>
      <c r="GB39" s="55">
        <f t="shared" si="14"/>
        <v>1.5897190865608218E-6</v>
      </c>
      <c r="GC39" s="55">
        <f t="shared" si="15"/>
        <v>6.104240447395219E-7</v>
      </c>
      <c r="GD39" s="55">
        <f t="shared" si="16"/>
        <v>0</v>
      </c>
      <c r="GE39" s="55">
        <f t="shared" si="17"/>
        <v>-6.6428928558299647E-8</v>
      </c>
      <c r="GF39" s="55">
        <f t="shared" si="18"/>
        <v>1.1800816325938271E-6</v>
      </c>
      <c r="GG39" s="55">
        <f t="shared" si="19"/>
        <v>-1.4368219052470872E-7</v>
      </c>
      <c r="GH39" s="55">
        <f t="shared" si="20"/>
        <v>3.7332496317165447E-7</v>
      </c>
      <c r="GI39" s="55">
        <f t="shared" si="21"/>
        <v>0</v>
      </c>
      <c r="GJ39" s="55">
        <f t="shared" si="22"/>
        <v>0</v>
      </c>
      <c r="GK39" s="55">
        <f t="shared" si="23"/>
        <v>0</v>
      </c>
      <c r="GL39" s="55">
        <f t="shared" si="24"/>
        <v>-8.2251143112316455E-7</v>
      </c>
      <c r="GM39" s="55">
        <f t="shared" si="25"/>
        <v>-4.2521630803730981E-6</v>
      </c>
      <c r="GN39" s="55">
        <f t="shared" si="26"/>
        <v>2.7252275186949291E-7</v>
      </c>
      <c r="GO39" s="55">
        <f t="shared" si="27"/>
        <v>-3.0460588675621681E-6</v>
      </c>
      <c r="GP39" s="55">
        <f t="shared" si="28"/>
        <v>5.1411807407082911E-7</v>
      </c>
      <c r="GQ39" s="55">
        <f t="shared" si="29"/>
        <v>4.1566489810831745E-7</v>
      </c>
      <c r="GR39" s="55">
        <f t="shared" si="30"/>
        <v>4.4029166481368905E-7</v>
      </c>
      <c r="GS39" s="55">
        <f t="shared" si="31"/>
        <v>1.7612927941113021E-5</v>
      </c>
      <c r="GT39" s="55">
        <f t="shared" si="32"/>
        <v>-2.816279542384753E-7</v>
      </c>
      <c r="GU39" s="55">
        <f t="shared" si="33"/>
        <v>4.2786867500213938E-7</v>
      </c>
      <c r="GV39" s="55">
        <f t="shared" si="34"/>
        <v>7.2375482834504861E-7</v>
      </c>
      <c r="GW39" s="55">
        <f t="shared" si="35"/>
        <v>0</v>
      </c>
      <c r="GX39" s="55">
        <f t="shared" si="36"/>
        <v>0</v>
      </c>
      <c r="GY39" s="55">
        <f t="shared" si="37"/>
        <v>3.1044972221301426E-7</v>
      </c>
      <c r="GZ39" s="55">
        <f t="shared" si="38"/>
        <v>0</v>
      </c>
      <c r="HA39" s="55">
        <f t="shared" si="39"/>
        <v>0</v>
      </c>
      <c r="HB39" s="55">
        <f t="shared" si="40"/>
        <v>8.355067798069539E-7</v>
      </c>
      <c r="HC39" s="55">
        <f t="shared" si="41"/>
        <v>-2.3583182694568151E-6</v>
      </c>
      <c r="HD39" s="55">
        <f t="shared" si="42"/>
        <v>-4.8236980025449632E-8</v>
      </c>
      <c r="HE39" s="55">
        <f t="shared" si="43"/>
        <v>1.492266609832447E-6</v>
      </c>
      <c r="HF39" s="55">
        <f t="shared" si="44"/>
        <v>0</v>
      </c>
      <c r="HG39" s="55">
        <f t="shared" si="45"/>
        <v>7.9084678757543592E-8</v>
      </c>
      <c r="HH39" s="55">
        <f t="shared" si="46"/>
        <v>1.1949364098550333E-5</v>
      </c>
      <c r="HI39" s="55">
        <f t="shared" si="47"/>
        <v>4.6657452978774011E-6</v>
      </c>
      <c r="HJ39" s="55">
        <f t="shared" si="48"/>
        <v>5.2539147917000894E-6</v>
      </c>
      <c r="HK39" s="55">
        <f t="shared" si="49"/>
        <v>7.9710866221928914E-7</v>
      </c>
      <c r="HL39" s="55">
        <f t="shared" si="50"/>
        <v>4.9171692064577332E-7</v>
      </c>
      <c r="HM39" s="55">
        <f t="shared" si="51"/>
        <v>-2.723741403245993E-6</v>
      </c>
      <c r="HN39" s="55">
        <f t="shared" si="52"/>
        <v>-3.0046301995888304E-7</v>
      </c>
      <c r="HO39" s="55">
        <f t="shared" si="53"/>
        <v>-2.3889330192143929E-7</v>
      </c>
      <c r="HP39" s="55">
        <f t="shared" si="54"/>
        <v>0</v>
      </c>
      <c r="HQ39" s="55">
        <f t="shared" si="55"/>
        <v>0</v>
      </c>
      <c r="HR39" s="55">
        <f t="shared" si="56"/>
        <v>0</v>
      </c>
    </row>
    <row r="40" spans="1:226" x14ac:dyDescent="0.3">
      <c r="A40" s="29" t="s">
        <v>39</v>
      </c>
      <c r="B40" s="27">
        <v>812.35900000000004</v>
      </c>
      <c r="C40" s="27">
        <v>64.470500000000001</v>
      </c>
      <c r="D40" s="27">
        <v>481.81200000000001</v>
      </c>
      <c r="E40" s="27">
        <v>40.472999999999999</v>
      </c>
      <c r="F40" s="27">
        <v>40.472999999999999</v>
      </c>
      <c r="G40" s="27">
        <v>11.7425</v>
      </c>
      <c r="H40" s="27">
        <v>30.986499999999999</v>
      </c>
      <c r="I40" s="29">
        <v>0.69982856999999998</v>
      </c>
      <c r="J40" s="29">
        <v>0.11229256949999999</v>
      </c>
      <c r="M40" s="8">
        <v>0.21004857499999999</v>
      </c>
      <c r="O40" s="29">
        <v>7.4999999999999997E-3</v>
      </c>
      <c r="Z40" s="29">
        <v>12.423457150000001</v>
      </c>
      <c r="AG40" s="29">
        <v>2.2559424000000002E-2</v>
      </c>
      <c r="AK40" s="8"/>
      <c r="AL40" s="8">
        <v>2.2744428499999998</v>
      </c>
      <c r="AM40" s="8"/>
      <c r="AO40" s="29">
        <v>1.119425715</v>
      </c>
      <c r="AT40" s="8"/>
      <c r="AY40" s="29">
        <v>0.56046286000000001</v>
      </c>
      <c r="BG40" s="29" t="s">
        <v>39</v>
      </c>
      <c r="BH40" s="29">
        <v>0</v>
      </c>
      <c r="BI40" s="29">
        <v>0</v>
      </c>
      <c r="BJ40" s="29">
        <v>0.11230484122999999</v>
      </c>
      <c r="BK40" s="29">
        <v>0</v>
      </c>
      <c r="BL40" s="29">
        <v>0.69990540804300005</v>
      </c>
      <c r="BM40" s="29">
        <v>0.69990540804300005</v>
      </c>
      <c r="BN40" s="29">
        <v>0</v>
      </c>
      <c r="BO40" s="29">
        <v>0</v>
      </c>
      <c r="BP40" s="29">
        <v>0</v>
      </c>
      <c r="BQ40" s="29">
        <v>0.210071538157</v>
      </c>
      <c r="BR40" s="29">
        <v>0</v>
      </c>
      <c r="BS40" s="29">
        <v>0</v>
      </c>
      <c r="BT40" s="29">
        <v>0</v>
      </c>
      <c r="BU40" s="29">
        <v>7.5007978142099998E-3</v>
      </c>
      <c r="BV40" s="29">
        <v>0</v>
      </c>
      <c r="BW40" s="29">
        <v>0</v>
      </c>
      <c r="BX40" s="29">
        <v>0</v>
      </c>
      <c r="BY40" s="29">
        <v>0</v>
      </c>
      <c r="BZ40" s="29">
        <v>72.307497380599997</v>
      </c>
      <c r="CA40" s="29">
        <v>0</v>
      </c>
      <c r="CB40" s="29">
        <v>0</v>
      </c>
      <c r="CC40" s="29">
        <v>0</v>
      </c>
      <c r="CD40" s="29">
        <v>0</v>
      </c>
      <c r="CE40" s="29">
        <v>0</v>
      </c>
      <c r="CF40" s="29">
        <v>0</v>
      </c>
      <c r="CG40" s="29">
        <v>0</v>
      </c>
      <c r="CH40" s="29">
        <v>0</v>
      </c>
      <c r="CI40" s="29">
        <v>0</v>
      </c>
      <c r="CJ40" s="29">
        <v>0</v>
      </c>
      <c r="CK40" s="29">
        <v>812.44456635699999</v>
      </c>
      <c r="CL40" s="29">
        <v>0</v>
      </c>
      <c r="CM40" s="29">
        <v>0</v>
      </c>
      <c r="CN40" s="29">
        <v>0</v>
      </c>
      <c r="CO40" s="29">
        <v>0</v>
      </c>
      <c r="CP40" s="29">
        <v>0</v>
      </c>
      <c r="CQ40" s="29">
        <v>0.56052429552799998</v>
      </c>
      <c r="CR40" s="29">
        <v>0</v>
      </c>
      <c r="CS40" s="29">
        <v>0</v>
      </c>
      <c r="CT40" s="29">
        <v>12.4248126504</v>
      </c>
      <c r="CU40" s="29">
        <v>12.4248126504</v>
      </c>
      <c r="CV40" s="29">
        <v>0</v>
      </c>
      <c r="CW40" s="29">
        <v>0</v>
      </c>
      <c r="CX40" s="29">
        <v>0</v>
      </c>
      <c r="CY40" s="29">
        <v>0</v>
      </c>
      <c r="CZ40" s="29">
        <v>0</v>
      </c>
      <c r="DA40" s="29">
        <v>0</v>
      </c>
      <c r="DB40" s="29">
        <v>0</v>
      </c>
      <c r="DC40" s="29">
        <v>0</v>
      </c>
      <c r="DD40" s="29">
        <v>0</v>
      </c>
      <c r="DE40" s="29">
        <v>0</v>
      </c>
      <c r="DF40" s="29">
        <v>0</v>
      </c>
      <c r="DG40" s="29">
        <v>0</v>
      </c>
      <c r="DH40" s="29">
        <v>0</v>
      </c>
      <c r="DI40" s="29">
        <v>0</v>
      </c>
      <c r="DJ40" s="29">
        <v>2.2561920147100002E-2</v>
      </c>
      <c r="DK40" s="29">
        <v>64.4768286722</v>
      </c>
      <c r="DL40" s="29">
        <v>0</v>
      </c>
      <c r="DM40" s="29">
        <v>0</v>
      </c>
      <c r="DN40" s="29">
        <v>0</v>
      </c>
      <c r="DO40" s="29">
        <v>434.12099955100001</v>
      </c>
      <c r="DP40" s="29">
        <v>48.235703770500002</v>
      </c>
      <c r="DQ40" s="29">
        <v>482.35670332199999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29">
        <v>0</v>
      </c>
      <c r="DX40" s="29">
        <v>0</v>
      </c>
      <c r="DY40" s="29">
        <v>0</v>
      </c>
      <c r="DZ40" s="29">
        <v>0</v>
      </c>
      <c r="EA40" s="29">
        <v>0</v>
      </c>
      <c r="EB40" s="29">
        <v>0</v>
      </c>
      <c r="EC40" s="29">
        <v>0</v>
      </c>
      <c r="ED40" s="29">
        <v>0</v>
      </c>
      <c r="EE40" s="29">
        <v>0</v>
      </c>
      <c r="EF40" s="29">
        <v>0</v>
      </c>
      <c r="EG40" s="29">
        <v>15.543096012099999</v>
      </c>
      <c r="EH40" s="29">
        <v>0</v>
      </c>
      <c r="EI40" s="29">
        <v>0</v>
      </c>
      <c r="EJ40" s="29">
        <v>0</v>
      </c>
      <c r="EK40" s="29">
        <v>0</v>
      </c>
      <c r="EL40" s="29">
        <v>40.4768141777</v>
      </c>
      <c r="EM40" s="29">
        <v>40.4768141777</v>
      </c>
      <c r="EN40" s="29">
        <v>0</v>
      </c>
      <c r="EO40" s="29">
        <v>0</v>
      </c>
      <c r="EP40" s="29">
        <v>0</v>
      </c>
      <c r="EQ40" s="29">
        <v>6.6058159928800002</v>
      </c>
      <c r="ER40" s="29">
        <v>0</v>
      </c>
      <c r="ES40" s="29">
        <v>3.9991104914700002</v>
      </c>
      <c r="ET40" s="29">
        <v>0</v>
      </c>
      <c r="EU40" s="29">
        <v>0.85001330423200006</v>
      </c>
      <c r="EV40" s="29">
        <v>9.9977731256600002</v>
      </c>
      <c r="EW40" s="29">
        <v>0</v>
      </c>
      <c r="EX40" s="29">
        <v>0</v>
      </c>
      <c r="EY40" s="29">
        <v>0</v>
      </c>
      <c r="EZ40" s="29">
        <v>3.4810052514100001</v>
      </c>
      <c r="FA40" s="29">
        <v>0</v>
      </c>
      <c r="FB40" s="29">
        <v>0</v>
      </c>
      <c r="FC40" s="29">
        <v>11.833352461500001</v>
      </c>
      <c r="FD40" s="29">
        <v>0</v>
      </c>
      <c r="FE40" s="29">
        <v>0</v>
      </c>
      <c r="FF40" s="29">
        <v>0</v>
      </c>
      <c r="FG40" s="29">
        <v>0</v>
      </c>
      <c r="FH40" s="29">
        <v>0</v>
      </c>
      <c r="FI40" s="29">
        <v>2.2746917667700002</v>
      </c>
      <c r="FJ40" s="29">
        <v>0</v>
      </c>
      <c r="FK40" s="29">
        <v>30.9898854148</v>
      </c>
      <c r="FL40" s="29">
        <v>1.1195484824199999</v>
      </c>
      <c r="FM40" s="29">
        <v>0</v>
      </c>
      <c r="FO40" s="55">
        <f t="shared" si="1"/>
        <v>1.053307183153604E-4</v>
      </c>
      <c r="FP40" s="55">
        <f t="shared" si="2"/>
        <v>9.8163845479694802E-5</v>
      </c>
      <c r="FQ40" s="55">
        <f t="shared" si="3"/>
        <v>1.1305308336030967E-3</v>
      </c>
      <c r="FR40" s="55">
        <f t="shared" si="4"/>
        <v>9.4240053863086455E-5</v>
      </c>
      <c r="FS40" s="55">
        <f t="shared" si="5"/>
        <v>9.4240053863086455E-5</v>
      </c>
      <c r="FT40" s="55">
        <f t="shared" si="6"/>
        <v>7.7370629337875935E-3</v>
      </c>
      <c r="FU40" s="55">
        <f t="shared" si="7"/>
        <v>1.0925450760816224E-4</v>
      </c>
      <c r="FV40" s="55">
        <f t="shared" si="8"/>
        <v>1.0979552178052901E-4</v>
      </c>
      <c r="FW40" s="55">
        <f t="shared" si="9"/>
        <v>1.0928354435775155E-4</v>
      </c>
      <c r="FX40" s="55">
        <f t="shared" si="10"/>
        <v>0</v>
      </c>
      <c r="FY40" s="55">
        <f t="shared" si="11"/>
        <v>0</v>
      </c>
      <c r="FZ40" s="55">
        <f t="shared" si="12"/>
        <v>1.0932307919732881E-4</v>
      </c>
      <c r="GA40" s="55">
        <f t="shared" si="13"/>
        <v>0</v>
      </c>
      <c r="GB40" s="55">
        <f t="shared" si="14"/>
        <v>1.0637522800000891E-4</v>
      </c>
      <c r="GC40" s="55">
        <f t="shared" si="15"/>
        <v>0</v>
      </c>
      <c r="GD40" s="55">
        <f t="shared" si="16"/>
        <v>0</v>
      </c>
      <c r="GE40" s="55">
        <f t="shared" si="17"/>
        <v>0</v>
      </c>
      <c r="GF40" s="55">
        <f t="shared" si="18"/>
        <v>0</v>
      </c>
      <c r="GG40" s="55">
        <f t="shared" si="19"/>
        <v>0</v>
      </c>
      <c r="GH40" s="55">
        <f t="shared" si="20"/>
        <v>0</v>
      </c>
      <c r="GI40" s="55">
        <f t="shared" si="21"/>
        <v>0</v>
      </c>
      <c r="GJ40" s="55">
        <f t="shared" si="22"/>
        <v>0</v>
      </c>
      <c r="GK40" s="55">
        <f t="shared" si="23"/>
        <v>0</v>
      </c>
      <c r="GL40" s="55">
        <f t="shared" si="24"/>
        <v>0</v>
      </c>
      <c r="GM40" s="55">
        <f t="shared" si="25"/>
        <v>1.0910814788772285E-4</v>
      </c>
      <c r="GN40" s="55">
        <f t="shared" si="26"/>
        <v>0</v>
      </c>
      <c r="GO40" s="55">
        <f t="shared" si="27"/>
        <v>0</v>
      </c>
      <c r="GP40" s="55">
        <f t="shared" si="28"/>
        <v>0</v>
      </c>
      <c r="GQ40" s="55">
        <f t="shared" si="29"/>
        <v>0</v>
      </c>
      <c r="GR40" s="55">
        <f t="shared" si="30"/>
        <v>0</v>
      </c>
      <c r="GS40" s="55">
        <f t="shared" si="31"/>
        <v>0</v>
      </c>
      <c r="GT40" s="55">
        <f t="shared" si="32"/>
        <v>1.1064764330862279E-4</v>
      </c>
      <c r="GU40" s="55">
        <f t="shared" si="33"/>
        <v>0</v>
      </c>
      <c r="GV40" s="55">
        <f t="shared" si="34"/>
        <v>0</v>
      </c>
      <c r="GW40" s="55">
        <f t="shared" si="35"/>
        <v>0</v>
      </c>
      <c r="GX40" s="55">
        <f t="shared" si="36"/>
        <v>0</v>
      </c>
      <c r="GY40" s="55">
        <f t="shared" si="37"/>
        <v>1.0944076699943668E-4</v>
      </c>
      <c r="GZ40" s="55">
        <f t="shared" si="38"/>
        <v>0</v>
      </c>
      <c r="HA40" s="55">
        <f t="shared" si="39"/>
        <v>0</v>
      </c>
      <c r="HB40" s="55">
        <f t="shared" si="40"/>
        <v>1.0967000164003499E-4</v>
      </c>
      <c r="HC40" s="55">
        <f t="shared" si="41"/>
        <v>0</v>
      </c>
      <c r="HD40" s="55">
        <f t="shared" si="42"/>
        <v>0</v>
      </c>
      <c r="HE40" s="55">
        <f t="shared" si="43"/>
        <v>0</v>
      </c>
      <c r="HF40" s="55">
        <f t="shared" si="44"/>
        <v>0</v>
      </c>
      <c r="HG40" s="55">
        <f t="shared" si="45"/>
        <v>0</v>
      </c>
      <c r="HH40" s="55">
        <f t="shared" si="46"/>
        <v>0</v>
      </c>
      <c r="HI40" s="55">
        <f t="shared" si="47"/>
        <v>0</v>
      </c>
      <c r="HJ40" s="55">
        <f t="shared" si="48"/>
        <v>0</v>
      </c>
      <c r="HK40" s="55">
        <f t="shared" si="49"/>
        <v>0</v>
      </c>
      <c r="HL40" s="55">
        <f t="shared" si="50"/>
        <v>1.0961569871012622E-4</v>
      </c>
      <c r="HM40" s="55">
        <f t="shared" si="51"/>
        <v>0</v>
      </c>
      <c r="HN40" s="55">
        <f t="shared" si="52"/>
        <v>0</v>
      </c>
      <c r="HO40" s="55">
        <f t="shared" si="53"/>
        <v>0</v>
      </c>
      <c r="HP40" s="55">
        <f t="shared" si="54"/>
        <v>0</v>
      </c>
      <c r="HQ40" s="55">
        <f t="shared" si="55"/>
        <v>0</v>
      </c>
      <c r="HR40" s="55">
        <f t="shared" si="56"/>
        <v>0</v>
      </c>
    </row>
    <row r="41" spans="1:226" x14ac:dyDescent="0.3">
      <c r="A41" s="29" t="s">
        <v>40</v>
      </c>
      <c r="B41" s="27">
        <v>10442.490347999999</v>
      </c>
      <c r="C41" s="27">
        <v>1429.2262997</v>
      </c>
      <c r="D41" s="27">
        <v>16874.312793000001</v>
      </c>
      <c r="E41" s="27">
        <v>3186.0543862999998</v>
      </c>
      <c r="F41" s="27">
        <v>2726.7319766999999</v>
      </c>
      <c r="G41" s="27">
        <v>29335.847680999999</v>
      </c>
      <c r="H41" s="27">
        <v>423.5459573</v>
      </c>
      <c r="I41" s="29">
        <v>9.1933871710999995</v>
      </c>
      <c r="J41" s="29">
        <v>21.005486996999998</v>
      </c>
      <c r="K41" s="8"/>
      <c r="L41" s="29">
        <v>1.0288817965999999</v>
      </c>
      <c r="M41" s="40">
        <v>28.230497853999999</v>
      </c>
      <c r="N41" s="29">
        <v>4.5407993600000002E-2</v>
      </c>
      <c r="O41" s="29">
        <v>1.5075396499999999E-2</v>
      </c>
      <c r="P41" s="29">
        <v>0.1155744623</v>
      </c>
      <c r="Q41" s="29">
        <v>0.21476700000000001</v>
      </c>
      <c r="R41" s="29">
        <v>0.4811724</v>
      </c>
      <c r="S41" s="8">
        <v>42.876582999999997</v>
      </c>
      <c r="T41" s="29">
        <v>0.3455969907</v>
      </c>
      <c r="U41" s="29">
        <v>0.37148028999999999</v>
      </c>
      <c r="V41" s="29">
        <v>0.152757</v>
      </c>
      <c r="W41" s="29">
        <v>1.9131580000000001E-3</v>
      </c>
      <c r="Y41" s="29">
        <v>6.9937810000000001E-3</v>
      </c>
      <c r="Z41" s="29">
        <v>36.599435200000002</v>
      </c>
      <c r="AA41" s="29">
        <v>479.99997999999999</v>
      </c>
      <c r="AB41" s="29">
        <v>0.1173963557</v>
      </c>
      <c r="AC41" s="8">
        <v>0.66799355569999996</v>
      </c>
      <c r="AD41" s="8">
        <v>9.7062112221000003</v>
      </c>
      <c r="AE41" s="8">
        <v>3.1344842000000002</v>
      </c>
      <c r="AF41" s="29">
        <v>11.48</v>
      </c>
      <c r="AG41" s="29">
        <v>0.147202096</v>
      </c>
      <c r="AH41" s="29">
        <v>1.0313364543000001</v>
      </c>
      <c r="AI41" s="29">
        <v>0.44191309000000001</v>
      </c>
      <c r="AJ41" s="29">
        <v>0.157496</v>
      </c>
      <c r="AL41" s="29">
        <v>8.9886947730000006</v>
      </c>
      <c r="AN41" s="29">
        <v>8.5905999999999996E-2</v>
      </c>
      <c r="AO41" s="29">
        <v>2.0209349251000002</v>
      </c>
      <c r="AP41" s="29">
        <v>9.6363800000000001E-5</v>
      </c>
      <c r="AQ41" s="8"/>
      <c r="AT41" s="29">
        <v>1.2625E-5</v>
      </c>
      <c r="AU41" s="29">
        <v>1.9615599999999999E-5</v>
      </c>
      <c r="AV41" s="8">
        <v>6.3272000000000002E-6</v>
      </c>
      <c r="AW41" s="8">
        <v>4.4398000000000002E-6</v>
      </c>
      <c r="AX41" s="8">
        <v>10.009238301</v>
      </c>
      <c r="AY41" s="29">
        <v>1.451106454</v>
      </c>
      <c r="AZ41" s="29">
        <v>3.3102691200000001</v>
      </c>
      <c r="BA41" s="8">
        <v>3.2614076000000001</v>
      </c>
      <c r="BB41" s="29">
        <v>9.2478415799999993</v>
      </c>
      <c r="BG41" s="29" t="s">
        <v>40</v>
      </c>
      <c r="BH41" s="29">
        <v>1.0322221434100001</v>
      </c>
      <c r="BI41" s="29">
        <v>0</v>
      </c>
      <c r="BJ41" s="29">
        <v>21.0062347846</v>
      </c>
      <c r="BK41" s="29">
        <v>0</v>
      </c>
      <c r="BL41" s="29">
        <v>9.1938098246899997</v>
      </c>
      <c r="BM41" s="29">
        <v>9.1938098246899997</v>
      </c>
      <c r="BN41" s="29">
        <v>0.307220323352</v>
      </c>
      <c r="BO41" s="29">
        <v>0.42186104342500003</v>
      </c>
      <c r="BP41" s="29">
        <v>0.60706832393200005</v>
      </c>
      <c r="BQ41" s="29">
        <v>28.231741424599999</v>
      </c>
      <c r="BR41" s="29">
        <v>1.45312260079E-2</v>
      </c>
      <c r="BS41" s="29">
        <v>3.08788664001E-2</v>
      </c>
      <c r="BT41" s="29">
        <v>6.99427761941E-3</v>
      </c>
      <c r="BU41" s="29">
        <v>1.5075332734800001E-2</v>
      </c>
      <c r="BV41" s="29">
        <v>2.7739841478200002E-2</v>
      </c>
      <c r="BW41" s="29">
        <v>8.78428638884E-2</v>
      </c>
      <c r="BX41" s="29">
        <v>0.214774291008</v>
      </c>
      <c r="BY41" s="29">
        <v>0</v>
      </c>
      <c r="BZ41" s="29">
        <v>190.730508173</v>
      </c>
      <c r="CA41" s="29">
        <v>0.48120289996499999</v>
      </c>
      <c r="CB41" s="29">
        <v>0.100227013036</v>
      </c>
      <c r="CC41" s="29">
        <v>0.245383303562</v>
      </c>
      <c r="CD41" s="29">
        <v>42.8825836993</v>
      </c>
      <c r="CE41" s="29">
        <v>0.37150204587399999</v>
      </c>
      <c r="CF41" s="29">
        <v>3.1346599426099999</v>
      </c>
      <c r="CG41" s="29">
        <v>0.15276243918099999</v>
      </c>
      <c r="CH41" s="29">
        <v>0</v>
      </c>
      <c r="CI41" s="29">
        <v>0.441938227947</v>
      </c>
      <c r="CJ41" s="29">
        <v>8.5908910530899996E-2</v>
      </c>
      <c r="CK41" s="29">
        <v>10442.756017600001</v>
      </c>
      <c r="CL41" s="29">
        <v>1.9131160430099999E-3</v>
      </c>
      <c r="CM41" s="29">
        <v>0</v>
      </c>
      <c r="CN41" s="29">
        <v>24.502552649399998</v>
      </c>
      <c r="CO41" s="29">
        <v>12.7090452867</v>
      </c>
      <c r="CP41" s="29">
        <v>0.17718282252500001</v>
      </c>
      <c r="CQ41" s="29">
        <v>1.45114292361</v>
      </c>
      <c r="CR41" s="29">
        <v>24.883611762800001</v>
      </c>
      <c r="CS41" s="29">
        <v>0</v>
      </c>
      <c r="CT41" s="29">
        <v>36.599879870499997</v>
      </c>
      <c r="CU41" s="29">
        <v>36.599879870499997</v>
      </c>
      <c r="CV41" s="29">
        <v>480.10046202000001</v>
      </c>
      <c r="CW41" s="29">
        <v>3.3102953206399999</v>
      </c>
      <c r="CX41" s="29">
        <v>2.41103381926E-2</v>
      </c>
      <c r="CY41" s="29">
        <v>8.8556147436900004E-2</v>
      </c>
      <c r="CZ41" s="29">
        <v>0</v>
      </c>
      <c r="DA41" s="29">
        <v>3.7791811819699999</v>
      </c>
      <c r="DB41" s="29">
        <v>2.0088637634100001E-2</v>
      </c>
      <c r="DC41" s="29">
        <v>7.96618652623E-2</v>
      </c>
      <c r="DD41" s="29">
        <v>0.173690038282</v>
      </c>
      <c r="DE41" s="29">
        <v>0.49434858702700002</v>
      </c>
      <c r="DF41" s="29">
        <v>3.2031539851000002</v>
      </c>
      <c r="DG41" s="29">
        <v>6.50337384972</v>
      </c>
      <c r="DH41" s="29">
        <v>11.480795691200001</v>
      </c>
      <c r="DI41" s="29">
        <v>3.2616456338400002</v>
      </c>
      <c r="DJ41" s="29">
        <v>0.14720745061099999</v>
      </c>
      <c r="DK41" s="29">
        <v>1429.2585732299999</v>
      </c>
      <c r="DL41" s="29">
        <v>0</v>
      </c>
      <c r="DM41" s="29">
        <v>0.422885891791</v>
      </c>
      <c r="DN41" s="29">
        <v>0.60854318593099999</v>
      </c>
      <c r="DO41" s="29">
        <v>14778.8584192</v>
      </c>
      <c r="DP41" s="29">
        <v>1642.0953907200001</v>
      </c>
      <c r="DQ41" s="29">
        <v>16420.953809899998</v>
      </c>
      <c r="DR41" s="29">
        <v>8.0763632581E-2</v>
      </c>
      <c r="DS41" s="29">
        <v>9.1975231753099997</v>
      </c>
      <c r="DT41" s="8">
        <v>9.6369310189899996E-5</v>
      </c>
      <c r="DU41" s="29">
        <v>0</v>
      </c>
      <c r="DV41" s="29">
        <v>0</v>
      </c>
      <c r="DW41" s="29">
        <v>0</v>
      </c>
      <c r="DX41" s="8">
        <v>1.2625032349E-5</v>
      </c>
      <c r="DY41" s="8">
        <v>1.96178912837E-5</v>
      </c>
      <c r="DZ41" s="8">
        <v>6.3279359514500003E-6</v>
      </c>
      <c r="EA41" s="8">
        <v>4.4403349609600003E-6</v>
      </c>
      <c r="EB41" s="29">
        <v>10.009866241199999</v>
      </c>
      <c r="EC41" s="29">
        <v>136.423904558</v>
      </c>
      <c r="ED41" s="29">
        <v>82.534343727500001</v>
      </c>
      <c r="EE41" s="29">
        <v>80.381175984099997</v>
      </c>
      <c r="EF41" s="29">
        <v>5.6361832389500002</v>
      </c>
      <c r="EG41" s="29">
        <v>180.56541585799999</v>
      </c>
      <c r="EH41" s="29">
        <v>66.775517432300006</v>
      </c>
      <c r="EI41" s="29">
        <v>1.39755981415E-2</v>
      </c>
      <c r="EJ41" s="29">
        <v>4.7433042620699997E-3</v>
      </c>
      <c r="EK41" s="29">
        <v>26.2126406237</v>
      </c>
      <c r="EL41" s="29">
        <v>3186.36009315</v>
      </c>
      <c r="EM41" s="29">
        <v>2726.9864737399998</v>
      </c>
      <c r="EN41" s="29">
        <v>459.373619405</v>
      </c>
      <c r="EO41" s="29">
        <v>0.226883738157</v>
      </c>
      <c r="EP41" s="29">
        <v>0.65135974624799997</v>
      </c>
      <c r="EQ41" s="29">
        <v>1391.2045835199999</v>
      </c>
      <c r="ER41" s="29">
        <v>27.1245130155</v>
      </c>
      <c r="ES41" s="29">
        <v>70.274618383999993</v>
      </c>
      <c r="ET41" s="29">
        <v>9.1748905082200007</v>
      </c>
      <c r="EU41" s="29">
        <v>5.5453426817000002</v>
      </c>
      <c r="EV41" s="29">
        <v>175.82452498399999</v>
      </c>
      <c r="EW41" s="29">
        <v>0.15737575644400001</v>
      </c>
      <c r="EX41" s="29">
        <v>7.0729528226899996</v>
      </c>
      <c r="EY41" s="29">
        <v>225.96457585799999</v>
      </c>
      <c r="EZ41" s="29">
        <v>315.12679944600001</v>
      </c>
      <c r="FA41" s="29">
        <v>9.8595685711600005</v>
      </c>
      <c r="FB41" s="29">
        <v>0</v>
      </c>
      <c r="FC41" s="29">
        <v>29301.648402300001</v>
      </c>
      <c r="FD41" s="29">
        <v>53.801674527700001</v>
      </c>
      <c r="FE41" s="29">
        <v>9.2481543796400008</v>
      </c>
      <c r="FF41" s="29">
        <v>620.49467937899999</v>
      </c>
      <c r="FG41" s="29">
        <v>3.92014365557</v>
      </c>
      <c r="FH41" s="29">
        <v>48.886900453400003</v>
      </c>
      <c r="FI41" s="29">
        <v>8.9889236495099993</v>
      </c>
      <c r="FJ41" s="29">
        <v>6.16195375613</v>
      </c>
      <c r="FK41" s="29">
        <v>423.57733367899999</v>
      </c>
      <c r="FL41" s="29">
        <v>2.02094957064</v>
      </c>
      <c r="FM41" s="29">
        <v>114.742529429</v>
      </c>
      <c r="FO41" s="55">
        <f t="shared" si="1"/>
        <v>2.5441210970537964E-5</v>
      </c>
      <c r="FP41" s="55">
        <f t="shared" si="2"/>
        <v>2.2581119593627905E-5</v>
      </c>
      <c r="FQ41" s="55">
        <f t="shared" si="3"/>
        <v>-2.6866811624356658E-2</v>
      </c>
      <c r="FR41" s="55">
        <f t="shared" si="4"/>
        <v>9.5951547881524644E-5</v>
      </c>
      <c r="FS41" s="55">
        <f t="shared" si="5"/>
        <v>9.3334087169042327E-5</v>
      </c>
      <c r="FT41" s="55">
        <f t="shared" si="6"/>
        <v>-1.1657845742820655E-3</v>
      </c>
      <c r="FU41" s="55">
        <f t="shared" si="7"/>
        <v>7.4080223076642034E-5</v>
      </c>
      <c r="FV41" s="55">
        <f t="shared" si="8"/>
        <v>4.5973652815243603E-5</v>
      </c>
      <c r="FW41" s="55">
        <f t="shared" si="9"/>
        <v>3.5599631663313197E-5</v>
      </c>
      <c r="FX41" s="55">
        <f t="shared" si="10"/>
        <v>0</v>
      </c>
      <c r="FY41" s="55">
        <f t="shared" si="11"/>
        <v>4.6235395705743265E-5</v>
      </c>
      <c r="FZ41" s="55">
        <f t="shared" si="12"/>
        <v>4.4050608190871736E-5</v>
      </c>
      <c r="GA41" s="55">
        <f t="shared" si="13"/>
        <v>4.6221112927553583E-5</v>
      </c>
      <c r="GB41" s="55">
        <f t="shared" si="14"/>
        <v>-4.2297527629638092E-6</v>
      </c>
      <c r="GC41" s="55">
        <f t="shared" si="15"/>
        <v>7.1322560676177041E-5</v>
      </c>
      <c r="GD41" s="55">
        <f t="shared" si="16"/>
        <v>3.3948455768261267E-5</v>
      </c>
      <c r="GE41" s="55">
        <f t="shared" si="17"/>
        <v>6.3386771560434418E-5</v>
      </c>
      <c r="GF41" s="55">
        <f t="shared" si="18"/>
        <v>1.3995283392809126E-4</v>
      </c>
      <c r="GG41" s="55">
        <f t="shared" si="19"/>
        <v>3.8559068390684793E-5</v>
      </c>
      <c r="GH41" s="55">
        <f t="shared" si="20"/>
        <v>5.8565352148281353E-5</v>
      </c>
      <c r="GI41" s="55">
        <f t="shared" si="21"/>
        <v>3.5606754518540858E-5</v>
      </c>
      <c r="GJ41" s="55">
        <f t="shared" si="22"/>
        <v>-2.1930750100175876E-5</v>
      </c>
      <c r="GK41" s="55">
        <f t="shared" si="23"/>
        <v>0</v>
      </c>
      <c r="GL41" s="55">
        <f t="shared" si="24"/>
        <v>7.1008716172247491E-5</v>
      </c>
      <c r="GM41" s="55">
        <f t="shared" si="25"/>
        <v>1.2149654702730774E-5</v>
      </c>
      <c r="GN41" s="55">
        <f t="shared" si="26"/>
        <v>2.0933755038909664E-4</v>
      </c>
      <c r="GO41" s="55">
        <f t="shared" si="27"/>
        <v>1.1443448555024085E-4</v>
      </c>
      <c r="GP41" s="55">
        <f t="shared" si="28"/>
        <v>6.7470125445824385E-5</v>
      </c>
      <c r="GQ41" s="55">
        <f t="shared" si="29"/>
        <v>3.2619599219088337E-5</v>
      </c>
      <c r="GR41" s="55">
        <f t="shared" si="30"/>
        <v>5.606747355745218E-5</v>
      </c>
      <c r="GS41" s="55">
        <f t="shared" si="31"/>
        <v>6.9311080139411831E-5</v>
      </c>
      <c r="GT41" s="55">
        <f t="shared" si="32"/>
        <v>3.6375915462411609E-5</v>
      </c>
      <c r="GU41" s="55">
        <f t="shared" si="33"/>
        <v>8.9809122535933989E-5</v>
      </c>
      <c r="GV41" s="55">
        <f t="shared" si="34"/>
        <v>5.6884368372040838E-5</v>
      </c>
      <c r="GW41" s="55">
        <f t="shared" si="35"/>
        <v>-7.6347053893424687E-4</v>
      </c>
      <c r="GX41" s="55">
        <f t="shared" si="36"/>
        <v>0</v>
      </c>
      <c r="GY41" s="55">
        <f t="shared" si="37"/>
        <v>2.5462707965809676E-5</v>
      </c>
      <c r="GZ41" s="55">
        <f t="shared" si="38"/>
        <v>0</v>
      </c>
      <c r="HA41" s="55">
        <f t="shared" si="39"/>
        <v>3.3880414639249592E-5</v>
      </c>
      <c r="HB41" s="55">
        <f t="shared" si="40"/>
        <v>7.2469132073281712E-6</v>
      </c>
      <c r="HC41" s="55">
        <f t="shared" si="41"/>
        <v>5.71811188433329E-5</v>
      </c>
      <c r="HD41" s="55">
        <f t="shared" si="42"/>
        <v>0</v>
      </c>
      <c r="HE41" s="55">
        <f t="shared" si="43"/>
        <v>0</v>
      </c>
      <c r="HF41" s="55">
        <f t="shared" si="44"/>
        <v>0</v>
      </c>
      <c r="HG41" s="55">
        <f t="shared" si="45"/>
        <v>2.5622970296635514E-6</v>
      </c>
      <c r="HH41" s="55">
        <f t="shared" si="46"/>
        <v>1.1680925895722621E-4</v>
      </c>
      <c r="HI41" s="55">
        <f t="shared" si="47"/>
        <v>1.163155029081023E-4</v>
      </c>
      <c r="HJ41" s="55">
        <f t="shared" si="48"/>
        <v>1.2049213027614958E-4</v>
      </c>
      <c r="HK41" s="55">
        <f t="shared" si="49"/>
        <v>6.273606253700722E-5</v>
      </c>
      <c r="HL41" s="55">
        <f t="shared" si="50"/>
        <v>2.5132277442081366E-5</v>
      </c>
      <c r="HM41" s="55">
        <f t="shared" si="51"/>
        <v>7.9149576816905899E-6</v>
      </c>
      <c r="HN41" s="55">
        <f t="shared" si="52"/>
        <v>7.2985001936003299E-5</v>
      </c>
      <c r="HO41" s="55">
        <f t="shared" si="53"/>
        <v>3.3824069897336576E-5</v>
      </c>
      <c r="HP41" s="55">
        <f t="shared" si="54"/>
        <v>0</v>
      </c>
      <c r="HQ41" s="55">
        <f t="shared" si="55"/>
        <v>0</v>
      </c>
      <c r="HR41" s="55">
        <f t="shared" si="56"/>
        <v>0</v>
      </c>
    </row>
    <row r="42" spans="1:226" x14ac:dyDescent="0.3">
      <c r="A42" s="29" t="s">
        <v>41</v>
      </c>
      <c r="B42" s="27">
        <v>452.5</v>
      </c>
      <c r="C42" s="27">
        <v>26.4377</v>
      </c>
      <c r="D42" s="27">
        <v>10581.4</v>
      </c>
      <c r="E42" s="27">
        <v>264.71540199999998</v>
      </c>
      <c r="F42" s="27">
        <v>264.71540199999998</v>
      </c>
      <c r="G42" s="27">
        <v>13850.2</v>
      </c>
      <c r="H42" s="27">
        <v>98.7</v>
      </c>
      <c r="I42" s="29">
        <v>0.51273880000000005</v>
      </c>
      <c r="J42" s="29">
        <v>0.2583898</v>
      </c>
      <c r="K42" s="8"/>
      <c r="L42" s="29">
        <v>4.20284E-2</v>
      </c>
      <c r="M42" s="40">
        <v>1.1519971499999999</v>
      </c>
      <c r="N42" s="29">
        <v>2.8655750000000001E-2</v>
      </c>
      <c r="P42" s="29">
        <v>2.6267749999999999E-2</v>
      </c>
      <c r="R42" s="29">
        <v>5.2124499999999997E-2</v>
      </c>
      <c r="T42" s="29">
        <v>1.22982E-2</v>
      </c>
      <c r="U42" s="29">
        <v>3.53003E-2</v>
      </c>
      <c r="Y42" s="29">
        <v>1.06051E-3</v>
      </c>
      <c r="Z42" s="29">
        <v>0.38084950000000001</v>
      </c>
      <c r="AA42" s="29">
        <v>48.05265</v>
      </c>
      <c r="AB42" s="8">
        <v>8.3114999999999994E-2</v>
      </c>
      <c r="AC42" s="29">
        <v>5.1906000000000001E-2</v>
      </c>
      <c r="AD42" s="29">
        <v>23.919250000000002</v>
      </c>
      <c r="AE42" s="29">
        <v>0.25686599999999998</v>
      </c>
      <c r="AG42" s="29">
        <v>1.18009E-2</v>
      </c>
      <c r="AH42" s="29">
        <v>2.7054999999999999E-2</v>
      </c>
      <c r="AI42" s="29">
        <v>3.800415E-2</v>
      </c>
      <c r="AJ42" s="8"/>
      <c r="AL42" s="29">
        <v>0.24275437999999999</v>
      </c>
      <c r="AO42" s="29">
        <v>4.7984770000000003E-2</v>
      </c>
      <c r="AP42" s="29">
        <v>2.8660859999999999E-3</v>
      </c>
      <c r="AT42" s="29">
        <v>5.3025600000000003E-5</v>
      </c>
      <c r="AU42" s="8">
        <v>1.2476800000000001E-4</v>
      </c>
      <c r="AV42" s="8">
        <v>8.9135999999999995E-5</v>
      </c>
      <c r="AX42" s="29">
        <v>2.1353409999999998E-3</v>
      </c>
      <c r="AY42" s="29">
        <v>9.0687550000000006E-2</v>
      </c>
      <c r="AZ42" s="29">
        <v>5.9184500000000001E-2</v>
      </c>
      <c r="BA42" s="29">
        <v>0.46866799999999997</v>
      </c>
      <c r="BB42" s="29">
        <v>2.2081449999999999E-2</v>
      </c>
      <c r="BG42" s="29" t="s">
        <v>41</v>
      </c>
      <c r="BH42" s="29">
        <v>0</v>
      </c>
      <c r="BI42" s="29">
        <v>0</v>
      </c>
      <c r="BJ42" s="29">
        <v>0.25838999073800001</v>
      </c>
      <c r="BK42" s="29">
        <v>0</v>
      </c>
      <c r="BL42" s="29">
        <v>0.51273966982999997</v>
      </c>
      <c r="BM42" s="29">
        <v>0.51273966982999997</v>
      </c>
      <c r="BN42" s="29">
        <v>0</v>
      </c>
      <c r="BO42" s="29">
        <v>1.7231643226000001E-2</v>
      </c>
      <c r="BP42" s="29">
        <v>2.4796766040000001E-2</v>
      </c>
      <c r="BQ42" s="29">
        <v>1.15199757775</v>
      </c>
      <c r="BR42" s="29">
        <v>9.1698445190299994E-3</v>
      </c>
      <c r="BS42" s="29">
        <v>1.9485921647700001E-2</v>
      </c>
      <c r="BT42" s="29">
        <v>1.06049939012E-3</v>
      </c>
      <c r="BU42" s="29">
        <v>0</v>
      </c>
      <c r="BV42" s="29">
        <v>6.3042700661900004E-3</v>
      </c>
      <c r="BW42" s="29">
        <v>1.99635022294E-2</v>
      </c>
      <c r="BX42" s="29">
        <v>0</v>
      </c>
      <c r="BY42" s="29">
        <v>0</v>
      </c>
      <c r="BZ42" s="29">
        <v>1.2073129660599999</v>
      </c>
      <c r="CA42" s="29">
        <v>5.2124550297599999E-2</v>
      </c>
      <c r="CB42" s="29">
        <v>3.5664745338600001E-3</v>
      </c>
      <c r="CC42" s="29">
        <v>8.7317213688500005E-3</v>
      </c>
      <c r="CD42" s="29">
        <v>0</v>
      </c>
      <c r="CE42" s="29">
        <v>3.5300345972300001E-2</v>
      </c>
      <c r="CF42" s="29">
        <v>0.25686614218600001</v>
      </c>
      <c r="CG42" s="29">
        <v>0</v>
      </c>
      <c r="CH42" s="29">
        <v>0</v>
      </c>
      <c r="CI42" s="29">
        <v>3.8004162020400002E-2</v>
      </c>
      <c r="CJ42" s="29">
        <v>0</v>
      </c>
      <c r="CK42" s="29">
        <v>452.50078384400001</v>
      </c>
      <c r="CL42" s="29">
        <v>0</v>
      </c>
      <c r="CM42" s="29">
        <v>0</v>
      </c>
      <c r="CN42" s="29">
        <v>0.100583622774</v>
      </c>
      <c r="CO42" s="29">
        <v>2.099601345</v>
      </c>
      <c r="CP42" s="29">
        <v>3.96023018263E-2</v>
      </c>
      <c r="CQ42" s="29">
        <v>9.0687706864900006E-2</v>
      </c>
      <c r="CR42" s="29">
        <v>0</v>
      </c>
      <c r="CS42" s="29">
        <v>0</v>
      </c>
      <c r="CT42" s="29">
        <v>0.38085357570599998</v>
      </c>
      <c r="CU42" s="29">
        <v>0.38085357570599998</v>
      </c>
      <c r="CV42" s="29">
        <v>48.052668768499998</v>
      </c>
      <c r="CW42" s="29">
        <v>5.9184492433699998E-2</v>
      </c>
      <c r="CX42" s="29">
        <v>6.8842446430799994E-2</v>
      </c>
      <c r="CY42" s="29">
        <v>1.30333860009E-2</v>
      </c>
      <c r="CZ42" s="29">
        <v>0</v>
      </c>
      <c r="DA42" s="29">
        <v>1.5653526477599999</v>
      </c>
      <c r="DB42" s="29">
        <v>0</v>
      </c>
      <c r="DC42" s="29">
        <v>0</v>
      </c>
      <c r="DD42" s="29">
        <v>1.3495568081500001E-2</v>
      </c>
      <c r="DE42" s="29">
        <v>3.8410530707599998E-2</v>
      </c>
      <c r="DF42" s="29">
        <v>7.8933558392199998</v>
      </c>
      <c r="DG42" s="29">
        <v>16.025905616799999</v>
      </c>
      <c r="DH42" s="29">
        <v>0</v>
      </c>
      <c r="DI42" s="29">
        <v>0.468668220498</v>
      </c>
      <c r="DJ42" s="29">
        <v>1.18010345848E-2</v>
      </c>
      <c r="DK42" s="29">
        <v>26.437717459000002</v>
      </c>
      <c r="DL42" s="29">
        <v>0</v>
      </c>
      <c r="DM42" s="29">
        <v>1.10925698066E-2</v>
      </c>
      <c r="DN42" s="29">
        <v>1.5962455992999999E-2</v>
      </c>
      <c r="DO42" s="29">
        <v>9521.6529986000005</v>
      </c>
      <c r="DP42" s="29">
        <v>1057.96154465</v>
      </c>
      <c r="DQ42" s="29">
        <v>10579.614543199999</v>
      </c>
      <c r="DR42" s="29">
        <v>0</v>
      </c>
      <c r="DS42" s="29">
        <v>2.8618318309599999</v>
      </c>
      <c r="DT42" s="29">
        <v>2.8660591373199998E-3</v>
      </c>
      <c r="DU42" s="29">
        <v>0</v>
      </c>
      <c r="DV42" s="29">
        <v>0</v>
      </c>
      <c r="DW42" s="29">
        <v>0</v>
      </c>
      <c r="DX42" s="8">
        <v>5.3025542018399999E-5</v>
      </c>
      <c r="DY42" s="29">
        <v>1.24765297303E-4</v>
      </c>
      <c r="DZ42" s="8">
        <v>8.9137301717299999E-5</v>
      </c>
      <c r="EA42" s="29">
        <v>0</v>
      </c>
      <c r="EB42" s="29">
        <v>2.1353240835100002E-3</v>
      </c>
      <c r="EC42" s="29">
        <v>15.247386174800001</v>
      </c>
      <c r="ED42" s="29">
        <v>28.870141319399998</v>
      </c>
      <c r="EE42" s="29">
        <v>8.8128084470299992</v>
      </c>
      <c r="EF42" s="29">
        <v>0.16117588322099999</v>
      </c>
      <c r="EG42" s="29">
        <v>15.507983939300001</v>
      </c>
      <c r="EH42" s="29">
        <v>7.4583579977700003</v>
      </c>
      <c r="EI42" s="29">
        <v>0</v>
      </c>
      <c r="EJ42" s="29">
        <v>1.2392448971300001E-3</v>
      </c>
      <c r="EK42" s="29">
        <v>1.1863018840499999</v>
      </c>
      <c r="EL42" s="29">
        <v>264.72076109800003</v>
      </c>
      <c r="EM42" s="29">
        <v>264.72076109800003</v>
      </c>
      <c r="EN42" s="29">
        <v>0</v>
      </c>
      <c r="EO42" s="29">
        <v>0</v>
      </c>
      <c r="EP42" s="29">
        <v>7.24060060517E-2</v>
      </c>
      <c r="EQ42" s="29">
        <v>150.212233825</v>
      </c>
      <c r="ER42" s="29">
        <v>0</v>
      </c>
      <c r="ES42" s="29">
        <v>4.0222850020700003</v>
      </c>
      <c r="ET42" s="29">
        <v>0.88777002243199998</v>
      </c>
      <c r="EU42" s="29">
        <v>0.29007797573799998</v>
      </c>
      <c r="EV42" s="29">
        <v>10.187383260300001</v>
      </c>
      <c r="EW42" s="29">
        <v>0</v>
      </c>
      <c r="EX42" s="29">
        <v>1.77983710924</v>
      </c>
      <c r="EY42" s="29">
        <v>23.011547953299999</v>
      </c>
      <c r="EZ42" s="29">
        <v>26.560980400799998</v>
      </c>
      <c r="FA42" s="29">
        <v>1.10206232629</v>
      </c>
      <c r="FB42" s="29">
        <v>0</v>
      </c>
      <c r="FC42" s="29">
        <v>13849.2685901</v>
      </c>
      <c r="FD42" s="29">
        <v>18.907300361600001</v>
      </c>
      <c r="FE42" s="29">
        <v>2.2081362620199999E-2</v>
      </c>
      <c r="FF42" s="29">
        <v>339.19530865000002</v>
      </c>
      <c r="FG42" s="29">
        <v>0</v>
      </c>
      <c r="FH42" s="29">
        <v>15.3782854326</v>
      </c>
      <c r="FI42" s="29">
        <v>0.242755103956</v>
      </c>
      <c r="FJ42" s="29">
        <v>0</v>
      </c>
      <c r="FK42" s="29">
        <v>98.700052818299994</v>
      </c>
      <c r="FL42" s="29">
        <v>4.7985217339399998E-2</v>
      </c>
      <c r="FM42" s="29">
        <v>47.885093908899997</v>
      </c>
      <c r="FO42" s="55">
        <f t="shared" si="1"/>
        <v>1.7322519337268802E-6</v>
      </c>
      <c r="FP42" s="55">
        <f t="shared" si="2"/>
        <v>6.6038271113456858E-7</v>
      </c>
      <c r="FQ42" s="55">
        <f t="shared" si="3"/>
        <v>-1.6873540363281298E-4</v>
      </c>
      <c r="FR42" s="55">
        <f t="shared" si="4"/>
        <v>2.0244753269181502E-5</v>
      </c>
      <c r="FS42" s="55">
        <f t="shared" si="5"/>
        <v>2.0244753269181502E-5</v>
      </c>
      <c r="FT42" s="55">
        <f t="shared" si="6"/>
        <v>-6.7248841171989557E-5</v>
      </c>
      <c r="FU42" s="55">
        <f t="shared" si="7"/>
        <v>5.351398175429192E-7</v>
      </c>
      <c r="FV42" s="55">
        <f t="shared" si="8"/>
        <v>1.6964388103973846E-6</v>
      </c>
      <c r="FW42" s="55">
        <f t="shared" si="9"/>
        <v>7.3817929347622737E-7</v>
      </c>
      <c r="FX42" s="55">
        <f t="shared" si="10"/>
        <v>0</v>
      </c>
      <c r="FY42" s="55">
        <f t="shared" si="11"/>
        <v>2.2046996797418339E-7</v>
      </c>
      <c r="FZ42" s="55">
        <f t="shared" si="12"/>
        <v>3.7131168257412922E-7</v>
      </c>
      <c r="GA42" s="55">
        <f t="shared" si="13"/>
        <v>5.6417054168361489E-7</v>
      </c>
      <c r="GB42" s="55">
        <f t="shared" si="14"/>
        <v>0</v>
      </c>
      <c r="GC42" s="55">
        <f t="shared" si="15"/>
        <v>8.4878187127643801E-7</v>
      </c>
      <c r="GD42" s="55">
        <f t="shared" si="16"/>
        <v>0</v>
      </c>
      <c r="GE42" s="55">
        <f t="shared" si="17"/>
        <v>9.6495122258508796E-7</v>
      </c>
      <c r="GF42" s="55">
        <f t="shared" si="18"/>
        <v>0</v>
      </c>
      <c r="GG42" s="55">
        <f t="shared" si="19"/>
        <v>-3.3316176353757141E-7</v>
      </c>
      <c r="GH42" s="55">
        <f t="shared" si="20"/>
        <v>1.3023203769239597E-6</v>
      </c>
      <c r="GI42" s="55">
        <f t="shared" si="21"/>
        <v>0</v>
      </c>
      <c r="GJ42" s="55">
        <f t="shared" si="22"/>
        <v>0</v>
      </c>
      <c r="GK42" s="55">
        <f t="shared" si="23"/>
        <v>0</v>
      </c>
      <c r="GL42" s="55">
        <f t="shared" si="24"/>
        <v>-1.0004507265332987E-5</v>
      </c>
      <c r="GM42" s="55">
        <f t="shared" si="25"/>
        <v>1.0701618355736264E-5</v>
      </c>
      <c r="GN42" s="55">
        <f t="shared" si="26"/>
        <v>3.905819970095389E-7</v>
      </c>
      <c r="GO42" s="55">
        <f t="shared" si="27"/>
        <v>9.3038356484531327E-7</v>
      </c>
      <c r="GP42" s="55">
        <f t="shared" si="28"/>
        <v>1.9032308403192178E-6</v>
      </c>
      <c r="GQ42" s="55">
        <f t="shared" si="29"/>
        <v>4.7894561901081489E-7</v>
      </c>
      <c r="GR42" s="55">
        <f t="shared" si="30"/>
        <v>5.5354153538991158E-7</v>
      </c>
      <c r="GS42" s="55">
        <f t="shared" si="31"/>
        <v>0</v>
      </c>
      <c r="GT42" s="55">
        <f t="shared" si="32"/>
        <v>1.1404621681455131E-5</v>
      </c>
      <c r="GU42" s="55">
        <f t="shared" si="33"/>
        <v>9.535982258922089E-7</v>
      </c>
      <c r="GV42" s="55">
        <f t="shared" si="34"/>
        <v>3.1629177344462158E-7</v>
      </c>
      <c r="GW42" s="55">
        <f t="shared" si="35"/>
        <v>0</v>
      </c>
      <c r="GX42" s="55">
        <f t="shared" si="36"/>
        <v>0</v>
      </c>
      <c r="GY42" s="55">
        <f t="shared" si="37"/>
        <v>2.982257209980751E-6</v>
      </c>
      <c r="GZ42" s="55">
        <f t="shared" si="38"/>
        <v>0</v>
      </c>
      <c r="HA42" s="55">
        <f t="shared" si="39"/>
        <v>0</v>
      </c>
      <c r="HB42" s="55">
        <f t="shared" si="40"/>
        <v>9.3225287939248548E-6</v>
      </c>
      <c r="HC42" s="55">
        <f t="shared" si="41"/>
        <v>-9.3726008222051959E-6</v>
      </c>
      <c r="HD42" s="55">
        <f t="shared" si="42"/>
        <v>0</v>
      </c>
      <c r="HE42" s="55">
        <f t="shared" si="43"/>
        <v>0</v>
      </c>
      <c r="HF42" s="55">
        <f t="shared" si="44"/>
        <v>0</v>
      </c>
      <c r="HG42" s="55">
        <f t="shared" si="45"/>
        <v>-1.0934642890144975E-6</v>
      </c>
      <c r="HH42" s="55">
        <f t="shared" si="46"/>
        <v>-2.1661780264264764E-5</v>
      </c>
      <c r="HI42" s="55">
        <f t="shared" si="47"/>
        <v>1.4603721279890573E-5</v>
      </c>
      <c r="HJ42" s="55">
        <f t="shared" si="48"/>
        <v>0</v>
      </c>
      <c r="HK42" s="55">
        <f t="shared" si="49"/>
        <v>-7.9221492022094927E-6</v>
      </c>
      <c r="HL42" s="55">
        <f t="shared" si="50"/>
        <v>1.7297291634849297E-6</v>
      </c>
      <c r="HM42" s="55">
        <f t="shared" si="51"/>
        <v>-1.2784259397652006E-7</v>
      </c>
      <c r="HN42" s="55">
        <f t="shared" si="52"/>
        <v>4.7047803567840455E-7</v>
      </c>
      <c r="HO42" s="55">
        <f t="shared" si="53"/>
        <v>-3.9571586104982769E-6</v>
      </c>
      <c r="HP42" s="55">
        <f t="shared" si="54"/>
        <v>0</v>
      </c>
      <c r="HQ42" s="55">
        <f t="shared" si="55"/>
        <v>0</v>
      </c>
      <c r="HR42" s="55">
        <f t="shared" si="56"/>
        <v>0</v>
      </c>
    </row>
    <row r="43" spans="1:226" x14ac:dyDescent="0.3">
      <c r="A43" s="29" t="s">
        <v>42</v>
      </c>
      <c r="B43" s="27">
        <v>4724.3308359000002</v>
      </c>
      <c r="C43" s="27">
        <v>148.4625135</v>
      </c>
      <c r="D43" s="27">
        <v>18751.612397000001</v>
      </c>
      <c r="E43" s="27">
        <v>3874.9398614000002</v>
      </c>
      <c r="F43" s="27">
        <v>3267.9654074999999</v>
      </c>
      <c r="G43" s="27">
        <v>58406.423951999997</v>
      </c>
      <c r="H43" s="27">
        <v>680.12470975999997</v>
      </c>
      <c r="I43" s="29">
        <v>1.4483740981</v>
      </c>
      <c r="J43" s="29">
        <v>0.78900981530000003</v>
      </c>
      <c r="K43" s="29">
        <v>2.0297920999999999</v>
      </c>
      <c r="L43" s="29">
        <v>0.22032346489999999</v>
      </c>
      <c r="M43" s="40">
        <v>0.65454843949999997</v>
      </c>
      <c r="N43" s="29">
        <v>1.68965825E-2</v>
      </c>
      <c r="O43" s="29">
        <v>1.44928586E-2</v>
      </c>
      <c r="P43" s="29">
        <v>3.9573939400000001E-2</v>
      </c>
      <c r="Q43" s="29">
        <v>2.952424E-2</v>
      </c>
      <c r="R43" s="29">
        <v>2.952424E-2</v>
      </c>
      <c r="T43" s="29">
        <v>5.3627787000000003E-2</v>
      </c>
      <c r="U43" s="29">
        <v>6.0893805000000002E-2</v>
      </c>
      <c r="V43" s="29">
        <v>4.7976855999999998E-2</v>
      </c>
      <c r="W43" s="29">
        <v>0.46148979919999999</v>
      </c>
      <c r="X43" s="29">
        <v>7.0120005999999999E-2</v>
      </c>
      <c r="Y43" s="29">
        <v>9.0417949999999997E-2</v>
      </c>
      <c r="Z43" s="29">
        <v>3.4835216134999998</v>
      </c>
      <c r="AA43" s="29">
        <v>653.15748384000005</v>
      </c>
      <c r="AB43" s="29">
        <v>0.2841839505</v>
      </c>
      <c r="AC43" s="29">
        <v>0.32169837410000002</v>
      </c>
      <c r="AD43" s="29">
        <v>0.67875913219999995</v>
      </c>
      <c r="AE43" s="29">
        <v>3.5060055999999999</v>
      </c>
      <c r="AG43" s="29">
        <v>9.5192689600000005E-2</v>
      </c>
      <c r="AH43" s="29">
        <v>0.51016951030000002</v>
      </c>
      <c r="AI43" s="29">
        <v>9.9644374999999993E-3</v>
      </c>
      <c r="AJ43" s="29">
        <v>5.5357984999999998E-2</v>
      </c>
      <c r="AL43" s="29">
        <v>3.2038116647999999</v>
      </c>
      <c r="AM43" s="8"/>
      <c r="AO43" s="29">
        <v>1.5017895587000001</v>
      </c>
      <c r="AT43" s="8">
        <v>1.976E-8</v>
      </c>
      <c r="AU43" s="8">
        <v>1.3680000000000001E-8</v>
      </c>
      <c r="AV43" s="8">
        <v>2.1279999999999999E-8</v>
      </c>
      <c r="AX43" s="29">
        <v>1.0365596774000001</v>
      </c>
      <c r="AY43" s="29">
        <v>0.74166895690000001</v>
      </c>
      <c r="AZ43" s="29">
        <v>0.40602061340000001</v>
      </c>
      <c r="BA43" s="29">
        <v>4.6852539999999996</v>
      </c>
      <c r="BB43" s="29">
        <v>2.3988447999999999E-2</v>
      </c>
      <c r="BG43" s="29" t="s">
        <v>42</v>
      </c>
      <c r="BH43" s="29">
        <v>1.6430094916200001E-2</v>
      </c>
      <c r="BI43" s="29">
        <v>0</v>
      </c>
      <c r="BJ43" s="29">
        <v>0.789009204746</v>
      </c>
      <c r="BK43" s="29">
        <v>2.0297906551699998</v>
      </c>
      <c r="BL43" s="29">
        <v>1.4484287336899999</v>
      </c>
      <c r="BM43" s="29">
        <v>1.4483727424499999</v>
      </c>
      <c r="BN43" s="29">
        <v>1.6053355203300001E-3</v>
      </c>
      <c r="BO43" s="29">
        <v>9.0332572469599998E-2</v>
      </c>
      <c r="BP43" s="29">
        <v>0.129990751903</v>
      </c>
      <c r="BQ43" s="29">
        <v>0.65454812818999997</v>
      </c>
      <c r="BR43" s="29">
        <v>5.4069027449199997E-3</v>
      </c>
      <c r="BS43" s="29">
        <v>1.14896677259E-2</v>
      </c>
      <c r="BT43" s="29">
        <v>9.0418236755099995E-2</v>
      </c>
      <c r="BU43" s="29">
        <v>1.44928396851E-2</v>
      </c>
      <c r="BV43" s="29">
        <v>9.4977372675599993E-3</v>
      </c>
      <c r="BW43" s="29">
        <v>3.00761840952E-2</v>
      </c>
      <c r="BX43" s="29">
        <v>2.9524193305500001E-2</v>
      </c>
      <c r="BY43" s="29">
        <v>0</v>
      </c>
      <c r="BZ43" s="29">
        <v>173.31826939199999</v>
      </c>
      <c r="CA43" s="29">
        <v>2.95242368867E-2</v>
      </c>
      <c r="CB43" s="29">
        <v>1.5552040008199999E-2</v>
      </c>
      <c r="CC43" s="29">
        <v>3.8075704662500001E-2</v>
      </c>
      <c r="CD43" s="29">
        <v>0</v>
      </c>
      <c r="CE43" s="29">
        <v>6.0893545756599998E-2</v>
      </c>
      <c r="CF43" s="29">
        <v>3.5060043314199998</v>
      </c>
      <c r="CG43" s="29">
        <v>4.7976849050799998E-2</v>
      </c>
      <c r="CH43" s="29">
        <v>0</v>
      </c>
      <c r="CI43" s="29">
        <v>9.9644047763999995E-3</v>
      </c>
      <c r="CJ43" s="29">
        <v>0</v>
      </c>
      <c r="CK43" s="29">
        <v>4724.3265256200002</v>
      </c>
      <c r="CL43" s="29">
        <v>0.46148419076399999</v>
      </c>
      <c r="CM43" s="29">
        <v>7.0119863855499995E-2</v>
      </c>
      <c r="CN43" s="29">
        <v>0.579994463578</v>
      </c>
      <c r="CO43" s="29">
        <v>12.908170292699999</v>
      </c>
      <c r="CP43" s="29">
        <v>0.22810231490899999</v>
      </c>
      <c r="CQ43" s="29">
        <v>0.74166870399700002</v>
      </c>
      <c r="CR43" s="29">
        <v>1.4534246183300001E-3</v>
      </c>
      <c r="CS43" s="29">
        <v>0</v>
      </c>
      <c r="CT43" s="29">
        <v>3.48351855173</v>
      </c>
      <c r="CU43" s="29">
        <v>3.48351855173</v>
      </c>
      <c r="CV43" s="29">
        <v>653.15697308200004</v>
      </c>
      <c r="CW43" s="29">
        <v>0.40602030242300002</v>
      </c>
      <c r="CX43" s="29">
        <v>7.37107545955E-2</v>
      </c>
      <c r="CY43" s="29">
        <v>0.19861039936</v>
      </c>
      <c r="CZ43" s="29">
        <v>0</v>
      </c>
      <c r="DA43" s="29">
        <v>9.6164221769400005</v>
      </c>
      <c r="DB43" s="29">
        <v>3.86586277454E-4</v>
      </c>
      <c r="DC43" s="29">
        <v>9.2868742206899996E-4</v>
      </c>
      <c r="DD43" s="29">
        <v>8.3641496419600003E-2</v>
      </c>
      <c r="DE43" s="29">
        <v>0.23805654731299999</v>
      </c>
      <c r="DF43" s="29">
        <v>0.223990286155</v>
      </c>
      <c r="DG43" s="29">
        <v>0.454768430281</v>
      </c>
      <c r="DH43" s="29">
        <v>0</v>
      </c>
      <c r="DI43" s="29">
        <v>4.6852494611999997</v>
      </c>
      <c r="DJ43" s="29">
        <v>9.5192235820699994E-2</v>
      </c>
      <c r="DK43" s="29">
        <v>148.46235686399999</v>
      </c>
      <c r="DL43" s="29">
        <v>0</v>
      </c>
      <c r="DM43" s="29">
        <v>0.20916936279000001</v>
      </c>
      <c r="DN43" s="29">
        <v>0.30099974789700001</v>
      </c>
      <c r="DO43" s="29">
        <v>16827.389945300001</v>
      </c>
      <c r="DP43" s="29">
        <v>1869.7101002300001</v>
      </c>
      <c r="DQ43" s="29">
        <v>18697.100045499999</v>
      </c>
      <c r="DR43" s="29">
        <v>3.6727386057099998E-4</v>
      </c>
      <c r="DS43" s="29">
        <v>17.576146090000002</v>
      </c>
      <c r="DT43" s="29">
        <v>0</v>
      </c>
      <c r="DU43" s="29">
        <v>0</v>
      </c>
      <c r="DV43" s="29">
        <v>0</v>
      </c>
      <c r="DW43" s="29">
        <v>0</v>
      </c>
      <c r="DX43" s="8">
        <v>1.9759776379500001E-8</v>
      </c>
      <c r="DY43" s="8">
        <v>1.3679684292E-8</v>
      </c>
      <c r="DZ43" s="8">
        <v>2.1280453795900002E-8</v>
      </c>
      <c r="EA43" s="29">
        <v>0</v>
      </c>
      <c r="EB43" s="29">
        <v>1.0365588130300001</v>
      </c>
      <c r="EC43" s="29">
        <v>188.03759665000001</v>
      </c>
      <c r="ED43" s="29">
        <v>179.682588305</v>
      </c>
      <c r="EE43" s="29">
        <v>108.748804205</v>
      </c>
      <c r="EF43" s="29">
        <v>3.04919589553</v>
      </c>
      <c r="EG43" s="29">
        <v>179.45082462799999</v>
      </c>
      <c r="EH43" s="29">
        <v>92.083646480599995</v>
      </c>
      <c r="EI43" s="29">
        <v>4.5115045993900001E-4</v>
      </c>
      <c r="EJ43" s="29">
        <v>1.18598766038E-2</v>
      </c>
      <c r="EK43" s="29">
        <v>14.7847970783</v>
      </c>
      <c r="EL43" s="29">
        <v>3874.9936585599999</v>
      </c>
      <c r="EM43" s="29">
        <v>3268.0195843800002</v>
      </c>
      <c r="EN43" s="29">
        <v>606.97407417700003</v>
      </c>
      <c r="EO43" s="29">
        <v>0</v>
      </c>
      <c r="EP43" s="29">
        <v>0.89685451654299997</v>
      </c>
      <c r="EQ43" s="29">
        <v>1858.5762137500001</v>
      </c>
      <c r="ER43" s="29">
        <v>6.2457174666699998E-2</v>
      </c>
      <c r="ES43" s="29">
        <v>51.092750963</v>
      </c>
      <c r="ET43" s="29">
        <v>11.574047890899999</v>
      </c>
      <c r="EU43" s="29">
        <v>4.1197692766399996</v>
      </c>
      <c r="EV43" s="29">
        <v>127.60216637000001</v>
      </c>
      <c r="EW43" s="29">
        <v>5.5313787117899998E-2</v>
      </c>
      <c r="EX43" s="29">
        <v>11.226680910600001</v>
      </c>
      <c r="EY43" s="29">
        <v>284.10669613099998</v>
      </c>
      <c r="EZ43" s="29">
        <v>330.234699073</v>
      </c>
      <c r="FA43" s="29">
        <v>13.5986131426</v>
      </c>
      <c r="FB43" s="29">
        <v>0</v>
      </c>
      <c r="FC43" s="29">
        <v>58367.5794312</v>
      </c>
      <c r="FD43" s="29">
        <v>118.009286297</v>
      </c>
      <c r="FE43" s="29">
        <v>2.3988368105100001E-2</v>
      </c>
      <c r="FF43" s="29">
        <v>1360.7254248900001</v>
      </c>
      <c r="FG43" s="29">
        <v>6.3834868722300003E-4</v>
      </c>
      <c r="FH43" s="29">
        <v>94.705093032400001</v>
      </c>
      <c r="FI43" s="29">
        <v>3.2038119318999998</v>
      </c>
      <c r="FJ43" s="29">
        <v>2.1049963958999999E-2</v>
      </c>
      <c r="FK43" s="29">
        <v>680.12410676599995</v>
      </c>
      <c r="FL43" s="29">
        <v>1.50178787518</v>
      </c>
      <c r="FM43" s="29">
        <v>294.4586855</v>
      </c>
      <c r="FO43" s="55">
        <f t="shared" si="1"/>
        <v>-9.1235778139696177E-7</v>
      </c>
      <c r="FP43" s="55">
        <f t="shared" si="2"/>
        <v>-1.0550542107993619E-6</v>
      </c>
      <c r="FQ43" s="55">
        <f t="shared" si="3"/>
        <v>-2.9070754208167511E-3</v>
      </c>
      <c r="FR43" s="55">
        <f t="shared" si="4"/>
        <v>1.3883353529070484E-5</v>
      </c>
      <c r="FS43" s="55">
        <f t="shared" si="5"/>
        <v>1.6578168139725341E-5</v>
      </c>
      <c r="FT43" s="55">
        <f t="shared" si="6"/>
        <v>-6.6507274665405039E-4</v>
      </c>
      <c r="FU43" s="55">
        <f t="shared" si="7"/>
        <v>-8.8659328409305271E-7</v>
      </c>
      <c r="FV43" s="55">
        <f t="shared" si="8"/>
        <v>-9.3598056041793454E-7</v>
      </c>
      <c r="FW43" s="55">
        <f t="shared" si="9"/>
        <v>-7.738230731545138E-7</v>
      </c>
      <c r="FX43" s="55">
        <f t="shared" si="10"/>
        <v>-7.1181181564642652E-7</v>
      </c>
      <c r="FY43" s="55">
        <f t="shared" si="11"/>
        <v>-6.378231209197562E-7</v>
      </c>
      <c r="FZ43" s="55">
        <f t="shared" si="12"/>
        <v>-4.7561033105286432E-7</v>
      </c>
      <c r="GA43" s="55">
        <f t="shared" si="13"/>
        <v>-7.1192976445489734E-7</v>
      </c>
      <c r="GB43" s="55">
        <f t="shared" si="14"/>
        <v>-1.3051186465342348E-6</v>
      </c>
      <c r="GC43" s="55">
        <f t="shared" si="15"/>
        <v>-4.557858093908304E-7</v>
      </c>
      <c r="GD43" s="55">
        <f t="shared" si="16"/>
        <v>-1.5815648429646365E-6</v>
      </c>
      <c r="GE43" s="55">
        <f t="shared" si="17"/>
        <v>-1.0544894634870532E-7</v>
      </c>
      <c r="GF43" s="55">
        <f t="shared" si="18"/>
        <v>0</v>
      </c>
      <c r="GG43" s="55">
        <f t="shared" si="19"/>
        <v>-7.893165534248403E-7</v>
      </c>
      <c r="GH43" s="55">
        <f t="shared" si="20"/>
        <v>-4.2573033497248934E-6</v>
      </c>
      <c r="GI43" s="55">
        <f t="shared" si="21"/>
        <v>-1.4484483935673933E-7</v>
      </c>
      <c r="GJ43" s="55">
        <f t="shared" si="22"/>
        <v>-1.2152892674391659E-5</v>
      </c>
      <c r="GK43" s="55">
        <f t="shared" si="23"/>
        <v>-2.0271604084549971E-6</v>
      </c>
      <c r="GL43" s="55">
        <f t="shared" si="24"/>
        <v>3.1714399629557727E-6</v>
      </c>
      <c r="GM43" s="55">
        <f t="shared" si="25"/>
        <v>-8.789295257682624E-7</v>
      </c>
      <c r="GN43" s="55">
        <f t="shared" si="26"/>
        <v>-7.8198292548946433E-7</v>
      </c>
      <c r="GO43" s="55">
        <f t="shared" si="27"/>
        <v>-1.0274826199264922E-5</v>
      </c>
      <c r="GP43" s="55">
        <f t="shared" si="28"/>
        <v>-1.0269476832651128E-6</v>
      </c>
      <c r="GQ43" s="55">
        <f t="shared" si="29"/>
        <v>-6.1253540493393901E-7</v>
      </c>
      <c r="GR43" s="55">
        <f t="shared" si="30"/>
        <v>-3.6183056871264731E-7</v>
      </c>
      <c r="GS43" s="55">
        <f t="shared" si="31"/>
        <v>0</v>
      </c>
      <c r="GT43" s="55">
        <f t="shared" si="32"/>
        <v>-4.766955339928671E-6</v>
      </c>
      <c r="GU43" s="55">
        <f t="shared" si="33"/>
        <v>-7.8329455593867675E-7</v>
      </c>
      <c r="GV43" s="55">
        <f t="shared" si="34"/>
        <v>-3.2840388631939962E-6</v>
      </c>
      <c r="GW43" s="55">
        <f t="shared" si="35"/>
        <v>-7.9840120806420206E-4</v>
      </c>
      <c r="GX43" s="55">
        <f t="shared" si="36"/>
        <v>0</v>
      </c>
      <c r="GY43" s="55">
        <f t="shared" si="37"/>
        <v>8.3369444849114285E-8</v>
      </c>
      <c r="GZ43" s="55">
        <f t="shared" si="38"/>
        <v>0</v>
      </c>
      <c r="HA43" s="55">
        <f t="shared" si="39"/>
        <v>0</v>
      </c>
      <c r="HB43" s="55">
        <f t="shared" si="40"/>
        <v>-1.1210092588008229E-6</v>
      </c>
      <c r="HC43" s="55">
        <f t="shared" si="41"/>
        <v>0</v>
      </c>
      <c r="HD43" s="55">
        <f t="shared" si="42"/>
        <v>0</v>
      </c>
      <c r="HE43" s="55">
        <f t="shared" si="43"/>
        <v>0</v>
      </c>
      <c r="HF43" s="55">
        <f t="shared" si="44"/>
        <v>0</v>
      </c>
      <c r="HG43" s="55">
        <f t="shared" si="45"/>
        <v>-1.1316826923029486E-5</v>
      </c>
      <c r="HH43" s="55">
        <f t="shared" si="46"/>
        <v>-2.3078070175505389E-5</v>
      </c>
      <c r="HI43" s="55">
        <f t="shared" si="47"/>
        <v>2.1324995300858455E-5</v>
      </c>
      <c r="HJ43" s="55">
        <f t="shared" si="48"/>
        <v>0</v>
      </c>
      <c r="HK43" s="55">
        <f t="shared" si="49"/>
        <v>-8.338834886844419E-7</v>
      </c>
      <c r="HL43" s="55">
        <f t="shared" si="50"/>
        <v>-3.4099175600332021E-7</v>
      </c>
      <c r="HM43" s="55">
        <f t="shared" si="51"/>
        <v>-7.6591431499049204E-7</v>
      </c>
      <c r="HN43" s="55">
        <f t="shared" si="52"/>
        <v>-9.687415025615527E-7</v>
      </c>
      <c r="HO43" s="55">
        <f t="shared" si="53"/>
        <v>-3.3305572748143838E-6</v>
      </c>
      <c r="HP43" s="55">
        <f t="shared" si="54"/>
        <v>0</v>
      </c>
      <c r="HQ43" s="55">
        <f t="shared" si="55"/>
        <v>0</v>
      </c>
      <c r="HR43" s="55">
        <f t="shared" si="56"/>
        <v>0</v>
      </c>
    </row>
    <row r="44" spans="1:226" x14ac:dyDescent="0.3">
      <c r="A44" s="29" t="s">
        <v>43</v>
      </c>
      <c r="B44" s="27">
        <v>171578.77470000001</v>
      </c>
      <c r="C44" s="27">
        <v>4252.3145010999997</v>
      </c>
      <c r="D44" s="27">
        <v>124312.10619999999</v>
      </c>
      <c r="E44" s="27">
        <v>19678.9467</v>
      </c>
      <c r="F44" s="27">
        <v>14456.931236</v>
      </c>
      <c r="G44" s="27">
        <v>346313.3653</v>
      </c>
      <c r="H44" s="27">
        <v>3309.5931489999998</v>
      </c>
      <c r="I44" s="29">
        <v>53.513773035</v>
      </c>
      <c r="J44" s="29">
        <v>21.367993414000001</v>
      </c>
      <c r="K44" s="8"/>
      <c r="L44" s="29">
        <v>1.7901303044000001</v>
      </c>
      <c r="M44" s="40">
        <v>44.958605122999998</v>
      </c>
      <c r="N44" s="29">
        <v>0.14680814449999999</v>
      </c>
      <c r="O44" s="29">
        <v>0.24287450269999999</v>
      </c>
      <c r="P44" s="29">
        <v>0.57230651889999995</v>
      </c>
      <c r="Q44" s="29">
        <v>4.4290427799999997E-2</v>
      </c>
      <c r="R44" s="29">
        <v>2.7025829506000001</v>
      </c>
      <c r="S44" s="8">
        <v>2.1975799999999999</v>
      </c>
      <c r="T44" s="29">
        <v>1.4695659161000001</v>
      </c>
      <c r="U44" s="29">
        <v>1.7076517651000001</v>
      </c>
      <c r="V44" s="29">
        <v>2.95274996E-2</v>
      </c>
      <c r="W44" s="29">
        <v>1.1999999999999999E-3</v>
      </c>
      <c r="Y44" s="29">
        <v>5.0473024999999998E-2</v>
      </c>
      <c r="Z44" s="29">
        <v>346.54453710000001</v>
      </c>
      <c r="AA44" s="29">
        <v>639.66959999999995</v>
      </c>
      <c r="AB44" s="29">
        <v>4.5719739874999998</v>
      </c>
      <c r="AC44" s="29">
        <v>2.0248246338999998</v>
      </c>
      <c r="AD44" s="29">
        <v>9.1449782037999992</v>
      </c>
      <c r="AE44" s="29">
        <v>16.764724150999999</v>
      </c>
      <c r="AF44" s="29">
        <v>0.247</v>
      </c>
      <c r="AG44" s="29">
        <v>2.0861757626999999</v>
      </c>
      <c r="AH44" s="29">
        <v>8.9797817665000004</v>
      </c>
      <c r="AI44" s="29">
        <v>1.8218630393999999</v>
      </c>
      <c r="AJ44" s="8">
        <v>3.2479349999999997E-2</v>
      </c>
      <c r="AL44" s="29">
        <v>89.49164897</v>
      </c>
      <c r="AN44" s="29">
        <v>1.77164917E-2</v>
      </c>
      <c r="AO44" s="29">
        <v>37.538291008000002</v>
      </c>
      <c r="AP44" s="29">
        <v>0.13794126979999999</v>
      </c>
      <c r="AQ44" s="8">
        <v>1.379838E-4</v>
      </c>
      <c r="AR44" s="29">
        <v>1.3230385000000001E-3</v>
      </c>
      <c r="AT44" s="8">
        <v>2.9576936000000002E-3</v>
      </c>
      <c r="AU44" s="8">
        <v>5.9334662999999998E-3</v>
      </c>
      <c r="AV44" s="8">
        <v>3.9161939E-3</v>
      </c>
      <c r="AW44" s="29">
        <v>9.1727900000000007E-5</v>
      </c>
      <c r="AX44" s="29">
        <v>0.59262354390000005</v>
      </c>
      <c r="AY44" s="29">
        <v>26.524218182999999</v>
      </c>
      <c r="AZ44" s="29">
        <v>145.20184999</v>
      </c>
      <c r="BA44" s="29">
        <v>22.109628011000002</v>
      </c>
      <c r="BB44" s="29">
        <v>2.8457676799999998</v>
      </c>
      <c r="BE44" s="29">
        <v>6.6020000000000003</v>
      </c>
      <c r="BG44" s="29" t="s">
        <v>43</v>
      </c>
      <c r="BH44" s="29">
        <v>0.50816440633500004</v>
      </c>
      <c r="BI44" s="29">
        <v>0</v>
      </c>
      <c r="BJ44" s="29">
        <v>21.3679022904</v>
      </c>
      <c r="BK44" s="29">
        <v>0</v>
      </c>
      <c r="BL44" s="29">
        <v>53.533673413899997</v>
      </c>
      <c r="BM44" s="29">
        <v>53.513635326699998</v>
      </c>
      <c r="BN44" s="29">
        <v>0.80765535232399999</v>
      </c>
      <c r="BO44" s="29">
        <v>0.73395294458600002</v>
      </c>
      <c r="BP44" s="29">
        <v>1.0561763558199999</v>
      </c>
      <c r="BQ44" s="29">
        <v>44.958503509499998</v>
      </c>
      <c r="BR44" s="29">
        <v>4.6978577401300001E-2</v>
      </c>
      <c r="BS44" s="29">
        <v>9.9829489512300001E-2</v>
      </c>
      <c r="BT44" s="29">
        <v>5.0472885358E-2</v>
      </c>
      <c r="BU44" s="29">
        <v>0.24287480003600001</v>
      </c>
      <c r="BV44" s="29">
        <v>0.137353477527</v>
      </c>
      <c r="BW44" s="29">
        <v>0.43495244273900002</v>
      </c>
      <c r="BX44" s="29">
        <v>4.4290438094800003E-2</v>
      </c>
      <c r="BY44" s="29">
        <v>6.6017253464300003</v>
      </c>
      <c r="BZ44" s="29">
        <v>4262.4502887799999</v>
      </c>
      <c r="CA44" s="29">
        <v>2.7025804072300001</v>
      </c>
      <c r="CB44" s="29">
        <v>0.42617394502900002</v>
      </c>
      <c r="CC44" s="29">
        <v>1.0433914443900001</v>
      </c>
      <c r="CD44" s="29">
        <v>2.1975270084299998</v>
      </c>
      <c r="CE44" s="29">
        <v>1.7076503805400001</v>
      </c>
      <c r="CF44" s="29">
        <v>16.7647155477</v>
      </c>
      <c r="CG44" s="29">
        <v>2.9527481587099998E-2</v>
      </c>
      <c r="CH44" s="29">
        <v>0</v>
      </c>
      <c r="CI44" s="29">
        <v>1.82186203954</v>
      </c>
      <c r="CJ44" s="29">
        <v>1.7716540090299999E-2</v>
      </c>
      <c r="CK44" s="29">
        <v>171578.57488500001</v>
      </c>
      <c r="CL44" s="29">
        <v>1.1999881132000001E-3</v>
      </c>
      <c r="CM44" s="29">
        <v>0</v>
      </c>
      <c r="CN44" s="29">
        <v>27.4972529958</v>
      </c>
      <c r="CO44" s="29">
        <v>317.59320911999998</v>
      </c>
      <c r="CP44" s="29">
        <v>9.9662643723500004</v>
      </c>
      <c r="CQ44" s="29">
        <v>26.524222687200002</v>
      </c>
      <c r="CR44" s="29">
        <v>6.0028891958199999</v>
      </c>
      <c r="CS44" s="29">
        <v>0</v>
      </c>
      <c r="CT44" s="29">
        <v>346.54425389800002</v>
      </c>
      <c r="CU44" s="29">
        <v>346.54425389800002</v>
      </c>
      <c r="CV44" s="29">
        <v>639.66907385599995</v>
      </c>
      <c r="CW44" s="29">
        <v>145.20181348700001</v>
      </c>
      <c r="CX44" s="29">
        <v>1.4681697010999999</v>
      </c>
      <c r="CY44" s="29">
        <v>3.00648483759</v>
      </c>
      <c r="CZ44" s="29">
        <v>0</v>
      </c>
      <c r="DA44" s="29">
        <v>33.7596257597</v>
      </c>
      <c r="DB44" s="29">
        <v>0.13824758881999999</v>
      </c>
      <c r="DC44" s="29">
        <v>0.33211653895100002</v>
      </c>
      <c r="DD44" s="29">
        <v>0.52645404354699998</v>
      </c>
      <c r="DE44" s="29">
        <v>1.4983691161999999</v>
      </c>
      <c r="DF44" s="29">
        <v>3.0178402649799998</v>
      </c>
      <c r="DG44" s="29">
        <v>6.1271312454700002</v>
      </c>
      <c r="DH44" s="29">
        <v>0.24700062692800001</v>
      </c>
      <c r="DI44" s="29">
        <v>22.109610315200001</v>
      </c>
      <c r="DJ44" s="29">
        <v>2.0861767013999999</v>
      </c>
      <c r="DK44" s="29">
        <v>4252.3135078900004</v>
      </c>
      <c r="DL44" s="29">
        <v>0</v>
      </c>
      <c r="DM44" s="29">
        <v>3.6817085085399999</v>
      </c>
      <c r="DN44" s="29">
        <v>5.2980685683499997</v>
      </c>
      <c r="DO44" s="29">
        <v>112403.325946</v>
      </c>
      <c r="DP44" s="29">
        <v>12489.2592186</v>
      </c>
      <c r="DQ44" s="29">
        <v>124892.585165</v>
      </c>
      <c r="DR44" s="29">
        <v>0.131341818557</v>
      </c>
      <c r="DS44" s="29">
        <v>82.872745667199993</v>
      </c>
      <c r="DT44" s="29">
        <v>0.13794038173699999</v>
      </c>
      <c r="DU44" s="29">
        <v>1.3798283852300001E-4</v>
      </c>
      <c r="DV44" s="29">
        <v>1.3230406187999999E-3</v>
      </c>
      <c r="DW44" s="29">
        <v>0</v>
      </c>
      <c r="DX44" s="29">
        <v>2.9576759293500001E-3</v>
      </c>
      <c r="DY44" s="29">
        <v>5.9334566241300004E-3</v>
      </c>
      <c r="DZ44" s="29">
        <v>3.9161953543599996E-3</v>
      </c>
      <c r="EA44" s="8">
        <v>9.1727197550699999E-5</v>
      </c>
      <c r="EB44" s="29">
        <v>0.59262442858300002</v>
      </c>
      <c r="EC44" s="29">
        <v>427.872231973</v>
      </c>
      <c r="ED44" s="29">
        <v>862.00167633199999</v>
      </c>
      <c r="EE44" s="29">
        <v>1016.0736065900001</v>
      </c>
      <c r="EF44" s="29">
        <v>8.2488302598400001</v>
      </c>
      <c r="EG44" s="29">
        <v>2057.2102816699999</v>
      </c>
      <c r="EH44" s="29">
        <v>267.30287071200001</v>
      </c>
      <c r="EI44" s="29">
        <v>5.0562941153100001</v>
      </c>
      <c r="EJ44" s="29">
        <v>9.7312598316400004E-2</v>
      </c>
      <c r="EK44" s="29">
        <v>47.574947308900001</v>
      </c>
      <c r="EL44" s="29">
        <v>19679.006436</v>
      </c>
      <c r="EM44" s="29">
        <v>14456.998310999999</v>
      </c>
      <c r="EN44" s="29">
        <v>5222.0081250200001</v>
      </c>
      <c r="EO44" s="29">
        <v>61.8505151592</v>
      </c>
      <c r="EP44" s="29">
        <v>2.58525068887</v>
      </c>
      <c r="EQ44" s="29">
        <v>4158.0281730899997</v>
      </c>
      <c r="ER44" s="29">
        <v>12.3028920182</v>
      </c>
      <c r="ES44" s="29">
        <v>1216.4976443200001</v>
      </c>
      <c r="ET44" s="29">
        <v>43.767701950199999</v>
      </c>
      <c r="EU44" s="29">
        <v>119.48052338399999</v>
      </c>
      <c r="EV44" s="29">
        <v>3052.9409952800002</v>
      </c>
      <c r="EW44" s="29">
        <v>3.2453587537900001E-2</v>
      </c>
      <c r="EX44" s="29">
        <v>143.771529195</v>
      </c>
      <c r="EY44" s="29">
        <v>696.457717817</v>
      </c>
      <c r="EZ44" s="29">
        <v>1207.29150622</v>
      </c>
      <c r="FA44" s="29">
        <v>56.4563283926</v>
      </c>
      <c r="FB44" s="29">
        <v>0</v>
      </c>
      <c r="FC44" s="29">
        <v>346243.79921099998</v>
      </c>
      <c r="FD44" s="29">
        <v>578.36564408300001</v>
      </c>
      <c r="FE44" s="29">
        <v>2.8457643958299998</v>
      </c>
      <c r="FF44" s="29">
        <v>8775.5326201700009</v>
      </c>
      <c r="FG44" s="29">
        <v>0.22828110203099999</v>
      </c>
      <c r="FH44" s="29">
        <v>276.867599101</v>
      </c>
      <c r="FI44" s="29">
        <v>89.4917011637</v>
      </c>
      <c r="FJ44" s="29">
        <v>5.1717233881800002</v>
      </c>
      <c r="FK44" s="29">
        <v>3309.5901204699999</v>
      </c>
      <c r="FL44" s="29">
        <v>37.538297967200002</v>
      </c>
      <c r="FM44" s="29">
        <v>782.94226580899999</v>
      </c>
      <c r="FO44" s="55">
        <f t="shared" si="1"/>
        <v>-1.1645671228816865E-6</v>
      </c>
      <c r="FP44" s="55">
        <f t="shared" si="2"/>
        <v>-2.335692712743131E-7</v>
      </c>
      <c r="FQ44" s="55">
        <f t="shared" si="3"/>
        <v>4.669528839500928E-3</v>
      </c>
      <c r="FR44" s="55">
        <f t="shared" si="4"/>
        <v>3.0355283191680034E-6</v>
      </c>
      <c r="FS44" s="55">
        <f t="shared" si="5"/>
        <v>4.639643013034119E-6</v>
      </c>
      <c r="FT44" s="55">
        <f t="shared" si="6"/>
        <v>-2.0087613118762015E-4</v>
      </c>
      <c r="FU44" s="55">
        <f t="shared" si="7"/>
        <v>-9.1507622344843869E-7</v>
      </c>
      <c r="FV44" s="55">
        <f t="shared" si="8"/>
        <v>-2.5733244395268683E-6</v>
      </c>
      <c r="FW44" s="55">
        <f t="shared" si="9"/>
        <v>-4.2644902698743427E-6</v>
      </c>
      <c r="FX44" s="55">
        <f t="shared" si="10"/>
        <v>0</v>
      </c>
      <c r="FY44" s="55">
        <f t="shared" si="11"/>
        <v>-5.6084967540722706E-7</v>
      </c>
      <c r="FZ44" s="55">
        <f t="shared" si="12"/>
        <v>-2.2601568647880085E-6</v>
      </c>
      <c r="GA44" s="55">
        <f t="shared" si="13"/>
        <v>-5.2848839050007727E-7</v>
      </c>
      <c r="GB44" s="55">
        <f t="shared" si="14"/>
        <v>1.2242371953842895E-6</v>
      </c>
      <c r="GC44" s="55">
        <f t="shared" si="15"/>
        <v>-1.0460024133169707E-6</v>
      </c>
      <c r="GD44" s="55">
        <f t="shared" si="16"/>
        <v>2.3243848652841578E-7</v>
      </c>
      <c r="GE44" s="55">
        <f t="shared" si="17"/>
        <v>-9.4108859799342651E-7</v>
      </c>
      <c r="GF44" s="55">
        <f t="shared" si="18"/>
        <v>-2.4113602235208454E-5</v>
      </c>
      <c r="GG44" s="55">
        <f t="shared" si="19"/>
        <v>-3.5839222599932205E-7</v>
      </c>
      <c r="GH44" s="55">
        <f t="shared" si="20"/>
        <v>-8.1079762764331062E-7</v>
      </c>
      <c r="GI44" s="55">
        <f t="shared" si="21"/>
        <v>-6.1003810838917685E-7</v>
      </c>
      <c r="GJ44" s="55">
        <f t="shared" si="22"/>
        <v>-9.9056666665143962E-6</v>
      </c>
      <c r="GK44" s="55">
        <f t="shared" si="23"/>
        <v>0</v>
      </c>
      <c r="GL44" s="55">
        <f t="shared" si="24"/>
        <v>-2.7666659566767987E-6</v>
      </c>
      <c r="GM44" s="55">
        <f t="shared" si="25"/>
        <v>-8.172167489967156E-7</v>
      </c>
      <c r="GN44" s="55">
        <f t="shared" si="26"/>
        <v>-8.2252462832576531E-7</v>
      </c>
      <c r="GO44" s="55">
        <f t="shared" si="27"/>
        <v>-1.4983667052067601E-6</v>
      </c>
      <c r="GP44" s="55">
        <f t="shared" si="28"/>
        <v>-7.2803983860589574E-7</v>
      </c>
      <c r="GQ44" s="55">
        <f t="shared" si="29"/>
        <v>-7.3191535830205391E-7</v>
      </c>
      <c r="GR44" s="55">
        <f t="shared" si="30"/>
        <v>-5.131787390016771E-7</v>
      </c>
      <c r="GS44" s="55">
        <f t="shared" si="31"/>
        <v>2.5381700405414487E-6</v>
      </c>
      <c r="GT44" s="55">
        <f t="shared" si="32"/>
        <v>4.4996208696139625E-7</v>
      </c>
      <c r="GU44" s="55">
        <f t="shared" si="33"/>
        <v>-5.2224097685285973E-7</v>
      </c>
      <c r="GV44" s="55">
        <f t="shared" si="34"/>
        <v>-5.4881183617152522E-7</v>
      </c>
      <c r="GW44" s="55">
        <f t="shared" si="35"/>
        <v>-7.9319512551808389E-4</v>
      </c>
      <c r="GX44" s="55">
        <f t="shared" si="36"/>
        <v>0</v>
      </c>
      <c r="GY44" s="55">
        <f t="shared" si="37"/>
        <v>5.832242516583793E-7</v>
      </c>
      <c r="GZ44" s="55">
        <f t="shared" si="38"/>
        <v>0</v>
      </c>
      <c r="HA44" s="55">
        <f t="shared" si="39"/>
        <v>2.7313703423388987E-6</v>
      </c>
      <c r="HB44" s="55">
        <f t="shared" si="40"/>
        <v>1.8538936678774371E-7</v>
      </c>
      <c r="HC44" s="55">
        <f t="shared" si="41"/>
        <v>-6.4379790129969592E-6</v>
      </c>
      <c r="HD44" s="55">
        <f t="shared" si="42"/>
        <v>-6.9680426251923179E-6</v>
      </c>
      <c r="HE44" s="55">
        <f t="shared" si="43"/>
        <v>1.6014651121770059E-6</v>
      </c>
      <c r="HF44" s="55">
        <f t="shared" si="44"/>
        <v>0</v>
      </c>
      <c r="HG44" s="55">
        <f t="shared" si="45"/>
        <v>-5.9744694312160094E-6</v>
      </c>
      <c r="HH44" s="55">
        <f t="shared" si="46"/>
        <v>-1.6307280618284187E-6</v>
      </c>
      <c r="HI44" s="55">
        <f t="shared" si="47"/>
        <v>3.7137078417346717E-7</v>
      </c>
      <c r="HJ44" s="55">
        <f t="shared" si="48"/>
        <v>-7.6579677503549444E-6</v>
      </c>
      <c r="HK44" s="55">
        <f t="shared" si="49"/>
        <v>1.4928245917242384E-6</v>
      </c>
      <c r="HL44" s="55">
        <f t="shared" si="50"/>
        <v>1.6981461893130577E-7</v>
      </c>
      <c r="HM44" s="55">
        <f t="shared" si="51"/>
        <v>-2.5139486853866494E-7</v>
      </c>
      <c r="HN44" s="55">
        <f t="shared" si="52"/>
        <v>-8.003662473034368E-7</v>
      </c>
      <c r="HO44" s="55">
        <f t="shared" si="53"/>
        <v>-1.1540541496173179E-6</v>
      </c>
      <c r="HP44" s="55">
        <f t="shared" si="54"/>
        <v>0</v>
      </c>
      <c r="HQ44" s="55">
        <f t="shared" si="55"/>
        <v>0</v>
      </c>
      <c r="HR44" s="55">
        <f t="shared" si="56"/>
        <v>-4.1601570736141355E-5</v>
      </c>
    </row>
    <row r="45" spans="1:226" x14ac:dyDescent="0.3">
      <c r="A45" s="29" t="s">
        <v>44</v>
      </c>
      <c r="B45" s="27">
        <v>9073.8747000000003</v>
      </c>
      <c r="C45" s="27">
        <v>183.85310000000001</v>
      </c>
      <c r="D45" s="27">
        <v>46550.889600000002</v>
      </c>
      <c r="E45" s="27">
        <v>3045.1570999999999</v>
      </c>
      <c r="F45" s="27">
        <v>2278.8398900000002</v>
      </c>
      <c r="G45" s="27">
        <v>22594.645199999999</v>
      </c>
      <c r="H45" s="27">
        <v>307.85390000000001</v>
      </c>
      <c r="I45" s="29">
        <v>4.5687006600000002</v>
      </c>
      <c r="J45" s="29">
        <v>2.0457872688999998</v>
      </c>
      <c r="K45" s="8"/>
      <c r="L45" s="29">
        <v>0.36733726999999999</v>
      </c>
      <c r="M45" s="40">
        <v>1.1121725226000001</v>
      </c>
      <c r="N45" s="29">
        <v>2.6783839100000002E-2</v>
      </c>
      <c r="P45" s="29">
        <v>4.0661082500000001E-2</v>
      </c>
      <c r="R45" s="29">
        <v>0.38935399999999998</v>
      </c>
      <c r="T45" s="29">
        <v>0.1202860957</v>
      </c>
      <c r="U45" s="29">
        <v>0.26441249999999999</v>
      </c>
      <c r="Y45" s="29">
        <v>7.9178449999999997E-3</v>
      </c>
      <c r="Z45" s="29">
        <v>15.920666178999999</v>
      </c>
      <c r="AA45" s="29">
        <v>218.7441</v>
      </c>
      <c r="AB45" s="8">
        <v>0.16561594199999999</v>
      </c>
      <c r="AC45" s="8">
        <v>0.35764097220000002</v>
      </c>
      <c r="AD45" s="29">
        <v>1.6437556239</v>
      </c>
      <c r="AE45" s="29">
        <v>1.9177150999999999</v>
      </c>
      <c r="AG45" s="29">
        <v>0.1141570667</v>
      </c>
      <c r="AH45" s="29">
        <v>4.0837927344000002</v>
      </c>
      <c r="AI45" s="29">
        <v>0.28329844999999998</v>
      </c>
      <c r="AL45" s="29">
        <v>4.1923330902</v>
      </c>
      <c r="AN45" s="8"/>
      <c r="AO45" s="8">
        <v>1.525847089</v>
      </c>
      <c r="AP45" s="29">
        <v>2.2183473299999999E-2</v>
      </c>
      <c r="AQ45" s="8">
        <v>2.4414535000000001E-6</v>
      </c>
      <c r="AR45" s="29">
        <v>2.17176E-5</v>
      </c>
      <c r="AT45" s="29">
        <v>3.9823650000000001E-4</v>
      </c>
      <c r="AU45" s="29">
        <v>9.6842800000000002E-4</v>
      </c>
      <c r="AV45" s="29">
        <v>6.8756450000000005E-4</v>
      </c>
      <c r="AW45" s="8">
        <v>1.6181745000000001E-6</v>
      </c>
      <c r="AX45" s="29">
        <v>1.6587685299999998E-2</v>
      </c>
      <c r="AY45" s="29">
        <v>1.260355535</v>
      </c>
      <c r="AZ45" s="29">
        <v>3.7196307499999999</v>
      </c>
      <c r="BA45" s="8">
        <v>3.5012829999999999</v>
      </c>
      <c r="BB45" s="29">
        <v>0.16562087</v>
      </c>
      <c r="BG45" s="29" t="s">
        <v>44</v>
      </c>
      <c r="BH45" s="29">
        <v>0</v>
      </c>
      <c r="BI45" s="29">
        <v>0</v>
      </c>
      <c r="BJ45" s="29">
        <v>2.0457864295000001</v>
      </c>
      <c r="BK45" s="29">
        <v>0</v>
      </c>
      <c r="BL45" s="29">
        <v>4.5687005439900004</v>
      </c>
      <c r="BM45" s="29">
        <v>4.5687005439900004</v>
      </c>
      <c r="BN45" s="8">
        <v>4.5456414292600002E-5</v>
      </c>
      <c r="BO45" s="29">
        <v>0.15060788052099999</v>
      </c>
      <c r="BP45" s="29">
        <v>0.21672856970000001</v>
      </c>
      <c r="BQ45" s="29">
        <v>1.1121704559800001</v>
      </c>
      <c r="BR45" s="29">
        <v>8.5708087104600008E-3</v>
      </c>
      <c r="BS45" s="29">
        <v>1.8212977286899999E-2</v>
      </c>
      <c r="BT45" s="29">
        <v>7.91783105065E-3</v>
      </c>
      <c r="BU45" s="29">
        <v>0</v>
      </c>
      <c r="BV45" s="29">
        <v>9.7586535238099997E-3</v>
      </c>
      <c r="BW45" s="29">
        <v>3.0902398518500001E-2</v>
      </c>
      <c r="BX45" s="29">
        <v>0</v>
      </c>
      <c r="BY45" s="29">
        <v>0</v>
      </c>
      <c r="BZ45" s="29">
        <v>114.077814012</v>
      </c>
      <c r="CA45" s="29">
        <v>0.38935390098400002</v>
      </c>
      <c r="CB45" s="29">
        <v>3.4882963674300001E-2</v>
      </c>
      <c r="CC45" s="29">
        <v>8.5403066956100004E-2</v>
      </c>
      <c r="CD45" s="29">
        <v>0</v>
      </c>
      <c r="CE45" s="29">
        <v>0.26441229338099997</v>
      </c>
      <c r="CF45" s="29">
        <v>1.9177157114000001</v>
      </c>
      <c r="CG45" s="29">
        <v>0</v>
      </c>
      <c r="CH45" s="29">
        <v>0</v>
      </c>
      <c r="CI45" s="29">
        <v>0.28329828630600001</v>
      </c>
      <c r="CJ45" s="29">
        <v>0</v>
      </c>
      <c r="CK45" s="29">
        <v>9073.8715005199992</v>
      </c>
      <c r="CL45" s="29">
        <v>0</v>
      </c>
      <c r="CM45" s="29">
        <v>0</v>
      </c>
      <c r="CN45" s="29">
        <v>0.39745958947299997</v>
      </c>
      <c r="CO45" s="29">
        <v>6.78378000878</v>
      </c>
      <c r="CP45" s="29">
        <v>1.3920605612400001</v>
      </c>
      <c r="CQ45" s="29">
        <v>1.2603550354999999</v>
      </c>
      <c r="CR45" s="29">
        <v>0</v>
      </c>
      <c r="CS45" s="29">
        <v>0</v>
      </c>
      <c r="CT45" s="29">
        <v>15.9206651991</v>
      </c>
      <c r="CU45" s="29">
        <v>15.9206651991</v>
      </c>
      <c r="CV45" s="29">
        <v>218.743698389</v>
      </c>
      <c r="CW45" s="29">
        <v>3.7196632579600002</v>
      </c>
      <c r="CX45" s="29">
        <v>5.2197431389400001E-2</v>
      </c>
      <c r="CY45" s="29">
        <v>0.103580078418</v>
      </c>
      <c r="CZ45" s="29">
        <v>0</v>
      </c>
      <c r="DA45" s="29">
        <v>3.9820498660100001</v>
      </c>
      <c r="DB45" s="29">
        <v>0</v>
      </c>
      <c r="DC45" s="29">
        <v>0</v>
      </c>
      <c r="DD45" s="29">
        <v>9.2986646797500003E-2</v>
      </c>
      <c r="DE45" s="29">
        <v>0.26465404937300002</v>
      </c>
      <c r="DF45" s="29">
        <v>0.54243882797999998</v>
      </c>
      <c r="DG45" s="29">
        <v>1.10131602205</v>
      </c>
      <c r="DH45" s="29">
        <v>0</v>
      </c>
      <c r="DI45" s="29">
        <v>3.5012823222299998</v>
      </c>
      <c r="DJ45" s="29">
        <v>0.11415687154</v>
      </c>
      <c r="DK45" s="29">
        <v>183.853066754</v>
      </c>
      <c r="DL45" s="29">
        <v>0</v>
      </c>
      <c r="DM45" s="29">
        <v>1.6743541415600001</v>
      </c>
      <c r="DN45" s="29">
        <v>2.4094356600400002</v>
      </c>
      <c r="DO45" s="29">
        <v>42632.5629377</v>
      </c>
      <c r="DP45" s="29">
        <v>4736.9516035500001</v>
      </c>
      <c r="DQ45" s="29">
        <v>47369.514541199998</v>
      </c>
      <c r="DR45" s="29">
        <v>0</v>
      </c>
      <c r="DS45" s="29">
        <v>7.5865601478400002</v>
      </c>
      <c r="DT45" s="29">
        <v>2.2183495970200001E-2</v>
      </c>
      <c r="DU45" s="8">
        <v>2.44142351937E-6</v>
      </c>
      <c r="DV45" s="8">
        <v>2.1717732151899999E-5</v>
      </c>
      <c r="DW45" s="29">
        <v>0</v>
      </c>
      <c r="DX45" s="29">
        <v>3.9824084167200001E-4</v>
      </c>
      <c r="DY45" s="29">
        <v>9.6842793752800001E-4</v>
      </c>
      <c r="DZ45" s="29">
        <v>6.87565596011E-4</v>
      </c>
      <c r="EA45" s="8">
        <v>1.6181820889600001E-6</v>
      </c>
      <c r="EB45" s="29">
        <v>1.6587592683300002E-2</v>
      </c>
      <c r="EC45" s="29">
        <v>125.897024532</v>
      </c>
      <c r="ED45" s="29">
        <v>80.904025241699998</v>
      </c>
      <c r="EE45" s="29">
        <v>72.755378004999997</v>
      </c>
      <c r="EF45" s="29">
        <v>1.32692242244</v>
      </c>
      <c r="EG45" s="29">
        <v>155.73651409499999</v>
      </c>
      <c r="EH45" s="29">
        <v>61.578738113500002</v>
      </c>
      <c r="EI45" s="29">
        <v>0</v>
      </c>
      <c r="EJ45" s="29">
        <v>9.8375874987699993E-3</v>
      </c>
      <c r="EK45" s="29">
        <v>9.7947831755700001</v>
      </c>
      <c r="EL45" s="29">
        <v>3045.1944067600002</v>
      </c>
      <c r="EM45" s="29">
        <v>2278.8779276499999</v>
      </c>
      <c r="EN45" s="29">
        <v>766.31647910799995</v>
      </c>
      <c r="EO45" s="29">
        <v>0</v>
      </c>
      <c r="EP45" s="29">
        <v>0.59785470981300004</v>
      </c>
      <c r="EQ45" s="29">
        <v>1258.86757777</v>
      </c>
      <c r="ER45" s="29">
        <v>0</v>
      </c>
      <c r="ES45" s="29">
        <v>43.511824334899998</v>
      </c>
      <c r="ET45" s="29">
        <v>7.3302856308299997</v>
      </c>
      <c r="EU45" s="29">
        <v>4.7343867785500002</v>
      </c>
      <c r="EV45" s="29">
        <v>108.53632592300001</v>
      </c>
      <c r="EW45" s="29">
        <v>0</v>
      </c>
      <c r="EX45" s="29">
        <v>5.8215121418500004</v>
      </c>
      <c r="EY45" s="29">
        <v>190.01120157400001</v>
      </c>
      <c r="EZ45" s="29">
        <v>229.09946407300001</v>
      </c>
      <c r="FA45" s="29">
        <v>9.0996465121100005</v>
      </c>
      <c r="FB45" s="29">
        <v>0</v>
      </c>
      <c r="FC45" s="29">
        <v>22594.1863022</v>
      </c>
      <c r="FD45" s="29">
        <v>53.690826912200002</v>
      </c>
      <c r="FE45" s="29">
        <v>0.16562072982600001</v>
      </c>
      <c r="FF45" s="29">
        <v>458.10654398399998</v>
      </c>
      <c r="FG45" s="29">
        <v>0</v>
      </c>
      <c r="FH45" s="29">
        <v>40.276347695200002</v>
      </c>
      <c r="FI45" s="29">
        <v>4.1923313484999998</v>
      </c>
      <c r="FJ45" s="29">
        <v>1.33772345755E-2</v>
      </c>
      <c r="FK45" s="29">
        <v>307.85374447700002</v>
      </c>
      <c r="FL45" s="29">
        <v>1.5258462504400001</v>
      </c>
      <c r="FM45" s="29">
        <v>121.831717434</v>
      </c>
      <c r="FO45" s="55">
        <f t="shared" si="1"/>
        <v>-3.526035025652232E-7</v>
      </c>
      <c r="FP45" s="55">
        <f t="shared" si="2"/>
        <v>-1.8082915118209504E-7</v>
      </c>
      <c r="FQ45" s="55">
        <f t="shared" si="3"/>
        <v>1.758559177352426E-2</v>
      </c>
      <c r="FR45" s="55">
        <f t="shared" si="4"/>
        <v>1.2251177451672239E-5</v>
      </c>
      <c r="FS45" s="55">
        <f t="shared" si="5"/>
        <v>1.6691672884377588E-5</v>
      </c>
      <c r="FT45" s="55">
        <f t="shared" si="6"/>
        <v>-2.0310024607036071E-5</v>
      </c>
      <c r="FU45" s="55">
        <f t="shared" si="7"/>
        <v>-5.0518443972755782E-7</v>
      </c>
      <c r="FV45" s="55">
        <f t="shared" si="8"/>
        <v>-2.5392339849367111E-8</v>
      </c>
      <c r="FW45" s="55">
        <f t="shared" si="9"/>
        <v>-4.1030659076375949E-7</v>
      </c>
      <c r="FX45" s="55">
        <f t="shared" si="10"/>
        <v>0</v>
      </c>
      <c r="FY45" s="55">
        <f t="shared" si="11"/>
        <v>-2.2316793500449465E-6</v>
      </c>
      <c r="FZ45" s="55">
        <f t="shared" si="12"/>
        <v>-1.8581829329745387E-6</v>
      </c>
      <c r="GA45" s="55">
        <f t="shared" si="13"/>
        <v>-1.9826373585104742E-6</v>
      </c>
      <c r="GB45" s="55">
        <f t="shared" si="14"/>
        <v>0</v>
      </c>
      <c r="GC45" s="55">
        <f t="shared" si="15"/>
        <v>-7.4906244815393786E-7</v>
      </c>
      <c r="GD45" s="55">
        <f t="shared" si="16"/>
        <v>0</v>
      </c>
      <c r="GE45" s="55">
        <f t="shared" si="17"/>
        <v>-2.5430841844379596E-7</v>
      </c>
      <c r="GF45" s="55">
        <f t="shared" si="18"/>
        <v>0</v>
      </c>
      <c r="GG45" s="55">
        <f t="shared" si="19"/>
        <v>-5.4095695451071397E-7</v>
      </c>
      <c r="GH45" s="55">
        <f t="shared" si="20"/>
        <v>-7.8142674805655023E-7</v>
      </c>
      <c r="GI45" s="55">
        <f t="shared" si="21"/>
        <v>0</v>
      </c>
      <c r="GJ45" s="55">
        <f t="shared" si="22"/>
        <v>0</v>
      </c>
      <c r="GK45" s="55">
        <f t="shared" si="23"/>
        <v>0</v>
      </c>
      <c r="GL45" s="55">
        <f t="shared" si="24"/>
        <v>-1.7617609336568997E-6</v>
      </c>
      <c r="GM45" s="55">
        <f t="shared" si="25"/>
        <v>-6.1548931957219392E-8</v>
      </c>
      <c r="GN45" s="55">
        <f t="shared" si="26"/>
        <v>-1.8359855191564577E-6</v>
      </c>
      <c r="GO45" s="55">
        <f t="shared" si="27"/>
        <v>-5.100317154042745E-6</v>
      </c>
      <c r="GP45" s="55">
        <f t="shared" si="28"/>
        <v>-7.7180614480862648E-7</v>
      </c>
      <c r="GQ45" s="55">
        <f t="shared" si="29"/>
        <v>-4.7079382641034205E-7</v>
      </c>
      <c r="GR45" s="55">
        <f t="shared" si="30"/>
        <v>3.1881690882203388E-7</v>
      </c>
      <c r="GS45" s="55">
        <f t="shared" si="31"/>
        <v>0</v>
      </c>
      <c r="GT45" s="55">
        <f t="shared" si="32"/>
        <v>-1.7095744104972135E-6</v>
      </c>
      <c r="GU45" s="55">
        <f t="shared" si="33"/>
        <v>-7.1815593761252552E-7</v>
      </c>
      <c r="GV45" s="55">
        <f t="shared" si="34"/>
        <v>-5.7781466847444703E-7</v>
      </c>
      <c r="GW45" s="55">
        <f t="shared" si="35"/>
        <v>0</v>
      </c>
      <c r="GX45" s="55">
        <f t="shared" si="36"/>
        <v>0</v>
      </c>
      <c r="GY45" s="55">
        <f t="shared" si="37"/>
        <v>-4.1544885932260464E-7</v>
      </c>
      <c r="GZ45" s="55">
        <f t="shared" si="38"/>
        <v>0</v>
      </c>
      <c r="HA45" s="55">
        <f t="shared" si="39"/>
        <v>0</v>
      </c>
      <c r="HB45" s="55">
        <f t="shared" si="40"/>
        <v>-5.4957014102400936E-7</v>
      </c>
      <c r="HC45" s="55">
        <f t="shared" si="41"/>
        <v>1.0219409600732745E-6</v>
      </c>
      <c r="HD45" s="55">
        <f t="shared" si="42"/>
        <v>-1.22798283891726E-5</v>
      </c>
      <c r="HE45" s="55">
        <f t="shared" si="43"/>
        <v>6.0850139977899548E-6</v>
      </c>
      <c r="HF45" s="55">
        <f t="shared" si="44"/>
        <v>0</v>
      </c>
      <c r="HG45" s="55">
        <f t="shared" si="45"/>
        <v>1.0902245273852357E-5</v>
      </c>
      <c r="HH45" s="55">
        <f t="shared" si="46"/>
        <v>-6.4508667667929321E-8</v>
      </c>
      <c r="HI45" s="55">
        <f t="shared" si="47"/>
        <v>1.5940482673951173E-6</v>
      </c>
      <c r="HJ45" s="55">
        <f t="shared" si="48"/>
        <v>4.6898279512093508E-6</v>
      </c>
      <c r="HK45" s="55">
        <f t="shared" si="49"/>
        <v>-5.5834613643636338E-6</v>
      </c>
      <c r="HL45" s="55">
        <f t="shared" si="50"/>
        <v>-3.963167425043433E-7</v>
      </c>
      <c r="HM45" s="55">
        <f t="shared" si="51"/>
        <v>8.7395664207573337E-6</v>
      </c>
      <c r="HN45" s="55">
        <f t="shared" si="52"/>
        <v>-1.9357761144234864E-7</v>
      </c>
      <c r="HO45" s="55">
        <f t="shared" si="53"/>
        <v>-8.4635468942209422E-7</v>
      </c>
      <c r="HP45" s="55">
        <f t="shared" si="54"/>
        <v>0</v>
      </c>
      <c r="HQ45" s="55">
        <f t="shared" si="55"/>
        <v>0</v>
      </c>
      <c r="HR45" s="55">
        <f t="shared" si="56"/>
        <v>0</v>
      </c>
    </row>
    <row r="46" spans="1:226" x14ac:dyDescent="0.3">
      <c r="A46" s="29" t="s">
        <v>45</v>
      </c>
      <c r="B46" s="27">
        <v>933.49</v>
      </c>
      <c r="C46" s="27">
        <v>16.616599999999998</v>
      </c>
      <c r="D46" s="27">
        <v>281.3</v>
      </c>
      <c r="E46" s="27">
        <v>3.1840000000000002</v>
      </c>
      <c r="F46" s="27">
        <v>2.1139999999999999</v>
      </c>
      <c r="G46" s="27">
        <v>2.42</v>
      </c>
      <c r="H46" s="27">
        <v>23.22</v>
      </c>
      <c r="I46" s="29">
        <v>2.1270669999999998</v>
      </c>
      <c r="J46" s="29">
        <v>10.250928</v>
      </c>
      <c r="L46" s="29">
        <v>5.1043798000000001E-2</v>
      </c>
      <c r="M46" s="40">
        <v>10.76347</v>
      </c>
      <c r="N46" s="29">
        <v>2.5521899000000002E-3</v>
      </c>
      <c r="P46" s="29">
        <v>9.5127145999999996E-3</v>
      </c>
      <c r="Q46" s="29">
        <v>0.1153227</v>
      </c>
      <c r="R46" s="29">
        <v>7.1756239999999999E-2</v>
      </c>
      <c r="S46" s="29">
        <v>1.856757</v>
      </c>
      <c r="T46" s="29">
        <v>8.1206247000000006E-3</v>
      </c>
      <c r="U46" s="29">
        <v>7.431902E-2</v>
      </c>
      <c r="V46" s="29">
        <v>7.68818E-2</v>
      </c>
      <c r="Z46" s="29">
        <v>11.276009999999999</v>
      </c>
      <c r="AA46" s="29">
        <v>44.656149999999997</v>
      </c>
      <c r="AB46" s="29">
        <v>2.1460399999999999E-5</v>
      </c>
      <c r="AD46" s="8">
        <v>3.712274845</v>
      </c>
      <c r="AE46" s="29">
        <v>0.74319020000000002</v>
      </c>
      <c r="AG46" s="29">
        <v>0.248585</v>
      </c>
      <c r="AH46" s="29">
        <v>7.6565946999999995E-2</v>
      </c>
      <c r="AI46" s="29">
        <v>9.7383700000000004E-2</v>
      </c>
      <c r="AJ46" s="29">
        <v>8.4570220000000002E-2</v>
      </c>
      <c r="AL46" s="29">
        <v>2.35771</v>
      </c>
      <c r="AN46" s="29">
        <v>4.6129179999999999E-2</v>
      </c>
      <c r="AO46" s="29">
        <v>1.8552220000000001E-2</v>
      </c>
      <c r="AP46" s="29">
        <v>3.1786353699999999E-2</v>
      </c>
      <c r="AQ46" s="8"/>
      <c r="AT46" s="29">
        <v>6.0324398E-3</v>
      </c>
      <c r="AU46" s="29">
        <v>6.6824199999999999E-4</v>
      </c>
      <c r="AV46" s="29">
        <v>8.8198500000000006E-5</v>
      </c>
      <c r="AW46" s="29">
        <v>2.1089499999999999E-5</v>
      </c>
      <c r="AX46" s="29">
        <v>2.25717782E-2</v>
      </c>
      <c r="AY46" s="29">
        <v>7.9444580000000001E-2</v>
      </c>
      <c r="BA46" s="29">
        <v>5.8942759999999997E-2</v>
      </c>
      <c r="BB46" s="29">
        <v>4.8691880000000003</v>
      </c>
      <c r="BG46" s="29" t="s">
        <v>45</v>
      </c>
      <c r="BH46" s="29">
        <v>0</v>
      </c>
      <c r="BI46" s="29">
        <v>0</v>
      </c>
      <c r="BJ46" s="29">
        <v>10.2509412866</v>
      </c>
      <c r="BK46" s="29">
        <v>0</v>
      </c>
      <c r="BL46" s="29">
        <v>2.1270706167700002</v>
      </c>
      <c r="BM46" s="29">
        <v>2.1270706167700002</v>
      </c>
      <c r="BN46" s="29">
        <v>0</v>
      </c>
      <c r="BO46" s="29">
        <v>2.0927949753799999E-2</v>
      </c>
      <c r="BP46" s="29">
        <v>3.0115897602300001E-2</v>
      </c>
      <c r="BQ46" s="29">
        <v>10.763490067799999</v>
      </c>
      <c r="BR46" s="29">
        <v>8.1670111813500002E-4</v>
      </c>
      <c r="BS46" s="29">
        <v>1.7354897448099999E-3</v>
      </c>
      <c r="BT46" s="29">
        <v>0</v>
      </c>
      <c r="BU46" s="29">
        <v>0</v>
      </c>
      <c r="BV46" s="29">
        <v>2.2830514018899999E-3</v>
      </c>
      <c r="BW46" s="29">
        <v>7.2296672316499999E-3</v>
      </c>
      <c r="BX46" s="29">
        <v>0.11532272099800001</v>
      </c>
      <c r="BY46" s="29">
        <v>0</v>
      </c>
      <c r="BZ46" s="29">
        <v>15.816640905</v>
      </c>
      <c r="CA46" s="29">
        <v>7.1756138771399997E-2</v>
      </c>
      <c r="CB46" s="29">
        <v>2.3549809351900001E-3</v>
      </c>
      <c r="CC46" s="29">
        <v>5.7656490409499998E-3</v>
      </c>
      <c r="CD46" s="29">
        <v>1.8567575999199999</v>
      </c>
      <c r="CE46" s="29">
        <v>7.43192133655E-2</v>
      </c>
      <c r="CF46" s="29">
        <v>0.74319084520699996</v>
      </c>
      <c r="CG46" s="29">
        <v>7.6881739236900004E-2</v>
      </c>
      <c r="CH46" s="29">
        <v>0</v>
      </c>
      <c r="CI46" s="29">
        <v>9.7383938341899998E-2</v>
      </c>
      <c r="CJ46" s="29">
        <v>4.6129238920400002E-2</v>
      </c>
      <c r="CK46" s="29">
        <v>933.49336736800001</v>
      </c>
      <c r="CL46" s="29">
        <v>0</v>
      </c>
      <c r="CM46" s="29">
        <v>0</v>
      </c>
      <c r="CN46" s="29">
        <v>6.7378469365799996</v>
      </c>
      <c r="CO46" s="29">
        <v>2.1431264320899999</v>
      </c>
      <c r="CP46" s="29">
        <v>0</v>
      </c>
      <c r="CQ46" s="29">
        <v>7.9444757289200002E-2</v>
      </c>
      <c r="CR46" s="29">
        <v>6.7749193989599998</v>
      </c>
      <c r="CS46" s="29">
        <v>0</v>
      </c>
      <c r="CT46" s="29">
        <v>11.2760434556</v>
      </c>
      <c r="CU46" s="29">
        <v>11.2760434556</v>
      </c>
      <c r="CV46" s="29">
        <v>44.6561664241</v>
      </c>
      <c r="CW46" s="29">
        <v>0</v>
      </c>
      <c r="CX46" s="8">
        <v>6.43813938401E-6</v>
      </c>
      <c r="CY46" s="8">
        <v>1.07302977818E-5</v>
      </c>
      <c r="CZ46" s="29">
        <v>0</v>
      </c>
      <c r="DA46" s="29">
        <v>1.8464497524299999E-4</v>
      </c>
      <c r="DB46" s="29">
        <v>0</v>
      </c>
      <c r="DC46" s="29">
        <v>0</v>
      </c>
      <c r="DD46" s="29">
        <v>0</v>
      </c>
      <c r="DE46" s="29">
        <v>0</v>
      </c>
      <c r="DF46" s="29">
        <v>1.22504998437</v>
      </c>
      <c r="DG46" s="29">
        <v>2.48722392581</v>
      </c>
      <c r="DH46" s="29">
        <v>0</v>
      </c>
      <c r="DI46" s="29">
        <v>5.8942838304699999E-2</v>
      </c>
      <c r="DJ46" s="29">
        <v>0.24858545530199999</v>
      </c>
      <c r="DK46" s="29">
        <v>16.616594527</v>
      </c>
      <c r="DL46" s="29">
        <v>0</v>
      </c>
      <c r="DM46" s="29">
        <v>3.1392025068799997E-2</v>
      </c>
      <c r="DN46" s="29">
        <v>4.5173958748899998E-2</v>
      </c>
      <c r="DO46" s="29">
        <v>259.90956468500002</v>
      </c>
      <c r="DP46" s="29">
        <v>28.878812007299999</v>
      </c>
      <c r="DQ46" s="29">
        <v>288.78837669199999</v>
      </c>
      <c r="DR46" s="29">
        <v>0</v>
      </c>
      <c r="DS46" s="29">
        <v>0.64759534432999999</v>
      </c>
      <c r="DT46" s="29">
        <v>3.1786528567400003E-2</v>
      </c>
      <c r="DU46" s="29">
        <v>0</v>
      </c>
      <c r="DV46" s="29">
        <v>0</v>
      </c>
      <c r="DW46" s="29">
        <v>0</v>
      </c>
      <c r="DX46" s="29">
        <v>6.03244211885E-3</v>
      </c>
      <c r="DY46" s="29">
        <v>6.68245392341E-4</v>
      </c>
      <c r="DZ46" s="8">
        <v>8.8199099671500003E-5</v>
      </c>
      <c r="EA46" s="8">
        <v>2.1089351783800001E-5</v>
      </c>
      <c r="EB46" s="29">
        <v>2.2571769202600001E-2</v>
      </c>
      <c r="EC46" s="29">
        <v>0</v>
      </c>
      <c r="ED46" s="29">
        <v>0.59218973324000002</v>
      </c>
      <c r="EE46" s="29">
        <v>1.3352965796399999E-2</v>
      </c>
      <c r="EF46" s="29">
        <v>1.1244542105500001E-2</v>
      </c>
      <c r="EG46" s="29">
        <v>8.3287255411000002E-2</v>
      </c>
      <c r="EH46" s="29">
        <v>0</v>
      </c>
      <c r="EI46" s="29">
        <v>0</v>
      </c>
      <c r="EJ46" s="8">
        <v>4.2921042012400003E-6</v>
      </c>
      <c r="EK46" s="29">
        <v>0.186271375805</v>
      </c>
      <c r="EL46" s="29">
        <v>3.1839025704799999</v>
      </c>
      <c r="EM46" s="29">
        <v>2.1138951706700002</v>
      </c>
      <c r="EN46" s="29">
        <v>1.0700073998099999</v>
      </c>
      <c r="EO46" s="29">
        <v>2.9868572279100002E-3</v>
      </c>
      <c r="EP46" s="29">
        <v>0</v>
      </c>
      <c r="EQ46" s="29">
        <v>0.353408196013</v>
      </c>
      <c r="ER46" s="29">
        <v>3.1626248154499998E-3</v>
      </c>
      <c r="ES46" s="29">
        <v>0.29622574921299999</v>
      </c>
      <c r="ET46" s="29">
        <v>0</v>
      </c>
      <c r="EU46" s="29">
        <v>2.9403263942899999E-4</v>
      </c>
      <c r="EV46" s="29">
        <v>0.74077397289400004</v>
      </c>
      <c r="EW46" s="29">
        <v>8.4503056250100003E-2</v>
      </c>
      <c r="EX46" s="29">
        <v>0.56537146868800003</v>
      </c>
      <c r="EY46" s="29">
        <v>0.28455235654200001</v>
      </c>
      <c r="EZ46" s="29">
        <v>0.13833524220499999</v>
      </c>
      <c r="FA46" s="29">
        <v>0</v>
      </c>
      <c r="FB46" s="29">
        <v>0</v>
      </c>
      <c r="FC46" s="29">
        <v>2.3879511192999998</v>
      </c>
      <c r="FD46" s="29">
        <v>9.6880123522499993E-3</v>
      </c>
      <c r="FE46" s="29">
        <v>4.86919936451</v>
      </c>
      <c r="FF46" s="29">
        <v>0</v>
      </c>
      <c r="FG46" s="29">
        <v>0</v>
      </c>
      <c r="FH46" s="29">
        <v>1.9594249480099999E-2</v>
      </c>
      <c r="FI46" s="29">
        <v>2.3577141508900001</v>
      </c>
      <c r="FJ46" s="29">
        <v>9.0786848602899997E-2</v>
      </c>
      <c r="FK46" s="29">
        <v>23.220078727099999</v>
      </c>
      <c r="FL46" s="29">
        <v>1.8552497376899998E-2</v>
      </c>
      <c r="FM46" s="29">
        <v>1.6245644094800001E-2</v>
      </c>
      <c r="FO46" s="55">
        <f t="shared" si="1"/>
        <v>3.6072887765260046E-6</v>
      </c>
      <c r="FP46" s="55">
        <f t="shared" si="2"/>
        <v>-3.2936942564006476E-7</v>
      </c>
      <c r="FQ46" s="55">
        <f t="shared" si="3"/>
        <v>2.6620606797013772E-2</v>
      </c>
      <c r="FR46" s="55">
        <f t="shared" si="4"/>
        <v>-3.0599723618168115E-5</v>
      </c>
      <c r="FS46" s="55">
        <f t="shared" si="5"/>
        <v>-4.9588140964837852E-5</v>
      </c>
      <c r="FT46" s="55">
        <f t="shared" si="6"/>
        <v>-1.3243339132231453E-2</v>
      </c>
      <c r="FU46" s="55">
        <f t="shared" si="7"/>
        <v>3.3904866494405225E-6</v>
      </c>
      <c r="FV46" s="55">
        <f t="shared" si="8"/>
        <v>1.700355466179887E-6</v>
      </c>
      <c r="FW46" s="55">
        <f t="shared" si="9"/>
        <v>1.2961363107587263E-6</v>
      </c>
      <c r="FX46" s="55">
        <f t="shared" si="10"/>
        <v>0</v>
      </c>
      <c r="FY46" s="55">
        <f t="shared" si="11"/>
        <v>9.6693627693371099E-7</v>
      </c>
      <c r="FZ46" s="55">
        <f t="shared" si="12"/>
        <v>1.8644359114229494E-6</v>
      </c>
      <c r="GA46" s="55">
        <f t="shared" si="13"/>
        <v>3.7730146952623002E-7</v>
      </c>
      <c r="GB46" s="55">
        <f t="shared" si="14"/>
        <v>0</v>
      </c>
      <c r="GC46" s="55">
        <f t="shared" si="15"/>
        <v>4.2401566428443393E-7</v>
      </c>
      <c r="GD46" s="55">
        <f t="shared" si="16"/>
        <v>1.8208037104086526E-7</v>
      </c>
      <c r="GE46" s="55">
        <f t="shared" si="17"/>
        <v>-1.4107288788039878E-6</v>
      </c>
      <c r="GF46" s="55">
        <f t="shared" si="18"/>
        <v>3.2310097654114777E-7</v>
      </c>
      <c r="GG46" s="55">
        <f t="shared" si="19"/>
        <v>6.4972095051483306E-7</v>
      </c>
      <c r="GH46" s="55">
        <f t="shared" si="20"/>
        <v>2.601830594655573E-6</v>
      </c>
      <c r="GI46" s="55">
        <f t="shared" si="21"/>
        <v>-7.9034439875276971E-7</v>
      </c>
      <c r="GJ46" s="55">
        <f t="shared" si="22"/>
        <v>0</v>
      </c>
      <c r="GK46" s="55">
        <f t="shared" si="23"/>
        <v>0</v>
      </c>
      <c r="GL46" s="55">
        <f t="shared" si="24"/>
        <v>0</v>
      </c>
      <c r="GM46" s="55">
        <f t="shared" si="25"/>
        <v>2.9669714731154729E-6</v>
      </c>
      <c r="GN46" s="55">
        <f t="shared" si="26"/>
        <v>3.6779032683238166E-7</v>
      </c>
      <c r="GO46" s="55">
        <f t="shared" si="27"/>
        <v>6.5873445975093763E-6</v>
      </c>
      <c r="GP46" s="55">
        <f t="shared" si="28"/>
        <v>0</v>
      </c>
      <c r="GQ46" s="55">
        <f t="shared" si="29"/>
        <v>-2.5181863927314655E-7</v>
      </c>
      <c r="GR46" s="55">
        <f t="shared" si="30"/>
        <v>8.6815864894145555E-7</v>
      </c>
      <c r="GS46" s="55">
        <f t="shared" si="31"/>
        <v>0</v>
      </c>
      <c r="GT46" s="55">
        <f t="shared" si="32"/>
        <v>1.8315747128382121E-6</v>
      </c>
      <c r="GU46" s="55">
        <f t="shared" si="33"/>
        <v>4.808625954807061E-7</v>
      </c>
      <c r="GV46" s="55">
        <f t="shared" si="34"/>
        <v>2.447451678197219E-6</v>
      </c>
      <c r="GW46" s="55">
        <f t="shared" si="35"/>
        <v>-7.9417731087844264E-4</v>
      </c>
      <c r="GX46" s="55">
        <f t="shared" si="36"/>
        <v>0</v>
      </c>
      <c r="GY46" s="55">
        <f t="shared" si="37"/>
        <v>1.760560035019243E-6</v>
      </c>
      <c r="GZ46" s="55">
        <f t="shared" si="38"/>
        <v>0</v>
      </c>
      <c r="HA46" s="55">
        <f t="shared" si="39"/>
        <v>1.2772912937849127E-6</v>
      </c>
      <c r="HB46" s="55">
        <f t="shared" si="40"/>
        <v>1.4951143313158168E-5</v>
      </c>
      <c r="HC46" s="55">
        <f t="shared" si="41"/>
        <v>5.5013356251871063E-6</v>
      </c>
      <c r="HD46" s="55">
        <f t="shared" si="42"/>
        <v>0</v>
      </c>
      <c r="HE46" s="55">
        <f t="shared" si="43"/>
        <v>0</v>
      </c>
      <c r="HF46" s="55">
        <f t="shared" si="44"/>
        <v>0</v>
      </c>
      <c r="HG46" s="55">
        <f t="shared" si="45"/>
        <v>3.8439670795169598E-7</v>
      </c>
      <c r="HH46" s="55">
        <f t="shared" si="46"/>
        <v>5.0765156934365808E-6</v>
      </c>
      <c r="HI46" s="55">
        <f t="shared" si="47"/>
        <v>6.7991122297706205E-6</v>
      </c>
      <c r="HJ46" s="55">
        <f t="shared" si="48"/>
        <v>-7.0279617818259355E-6</v>
      </c>
      <c r="HK46" s="55">
        <f t="shared" si="49"/>
        <v>-3.9861281282021004E-7</v>
      </c>
      <c r="HL46" s="55">
        <f t="shared" si="50"/>
        <v>2.2316084999286632E-6</v>
      </c>
      <c r="HM46" s="55">
        <f t="shared" si="51"/>
        <v>0</v>
      </c>
      <c r="HN46" s="55">
        <f t="shared" si="52"/>
        <v>1.3284871628325312E-6</v>
      </c>
      <c r="HO46" s="55">
        <f t="shared" si="53"/>
        <v>2.3339641023765824E-6</v>
      </c>
      <c r="HP46" s="55">
        <f t="shared" si="54"/>
        <v>0</v>
      </c>
      <c r="HQ46" s="55">
        <f t="shared" si="55"/>
        <v>0</v>
      </c>
      <c r="HR46" s="55">
        <f t="shared" si="56"/>
        <v>0</v>
      </c>
    </row>
    <row r="47" spans="1:226" x14ac:dyDescent="0.3">
      <c r="A47" s="29" t="s">
        <v>46</v>
      </c>
      <c r="B47" s="27">
        <v>7972.8257372999997</v>
      </c>
      <c r="C47" s="27">
        <v>499.01000182000001</v>
      </c>
      <c r="D47" s="27">
        <v>28113.665481</v>
      </c>
      <c r="E47" s="27">
        <v>5816.8096089000001</v>
      </c>
      <c r="F47" s="27">
        <v>1922.1008904</v>
      </c>
      <c r="G47" s="27">
        <v>33631.298171000002</v>
      </c>
      <c r="H47" s="27">
        <v>769.41831793999995</v>
      </c>
      <c r="I47" s="29">
        <v>8.7099407313999997</v>
      </c>
      <c r="J47" s="29">
        <v>16.796160328999999</v>
      </c>
      <c r="L47" s="29">
        <v>0.43014108159999997</v>
      </c>
      <c r="M47" s="40">
        <v>21.998190703999999</v>
      </c>
      <c r="N47" s="29">
        <v>1.91176347E-2</v>
      </c>
      <c r="O47" s="29">
        <v>1.9336453999999999E-2</v>
      </c>
      <c r="P47" s="29">
        <v>6.4998721499999995E-2</v>
      </c>
      <c r="Q47" s="29">
        <v>1.3585552000000001E-2</v>
      </c>
      <c r="R47" s="29">
        <v>0.15100880799999999</v>
      </c>
      <c r="S47" s="29">
        <v>4.6355409999999999</v>
      </c>
      <c r="T47" s="29">
        <v>0.24319080779999999</v>
      </c>
      <c r="U47" s="29">
        <v>9.4174208999999995E-2</v>
      </c>
      <c r="V47" s="29">
        <v>8.2376597999999995E-2</v>
      </c>
      <c r="W47" s="29">
        <v>7.6125000000000003E-3</v>
      </c>
      <c r="Y47" s="29">
        <v>2.8153648000000002E-3</v>
      </c>
      <c r="Z47" s="29">
        <v>41.778630223999997</v>
      </c>
      <c r="AA47" s="29">
        <v>2132.6596685999998</v>
      </c>
      <c r="AB47" s="29">
        <v>0.22053056560000001</v>
      </c>
      <c r="AC47" s="29">
        <v>0.78202621969999997</v>
      </c>
      <c r="AD47" s="8">
        <v>7.7913998281000003</v>
      </c>
      <c r="AE47" s="29">
        <v>2.9473494050000002</v>
      </c>
      <c r="AF47" s="29">
        <v>2.6100800000000002E-4</v>
      </c>
      <c r="AG47" s="29">
        <v>0.33035093339999999</v>
      </c>
      <c r="AH47" s="29">
        <v>9.9342302701000005</v>
      </c>
      <c r="AI47" s="29">
        <v>0.10200846</v>
      </c>
      <c r="AJ47" s="29">
        <v>4.9528639999999999E-2</v>
      </c>
      <c r="AL47" s="29">
        <v>9.5903520329000003</v>
      </c>
      <c r="AN47" s="29">
        <v>2.7016370000000001E-2</v>
      </c>
      <c r="AO47" s="29">
        <v>3.3032495499999999</v>
      </c>
      <c r="AP47" s="29">
        <v>8.2528856000000008E-3</v>
      </c>
      <c r="AQ47" s="8">
        <v>5.3237999999999995E-7</v>
      </c>
      <c r="AR47" s="8">
        <v>4.7118700000000002E-6</v>
      </c>
      <c r="AT47" s="29">
        <v>2.2746490000000001E-4</v>
      </c>
      <c r="AU47" s="29">
        <v>4.4583619999999998E-4</v>
      </c>
      <c r="AV47" s="29">
        <v>2.6719359999999998E-4</v>
      </c>
      <c r="AW47" s="29">
        <v>2.4108999999999999E-5</v>
      </c>
      <c r="AX47" s="29">
        <v>1.45135243E-2</v>
      </c>
      <c r="AY47" s="29">
        <v>1.8261126791</v>
      </c>
      <c r="AZ47" s="29">
        <v>8.0162873855000001</v>
      </c>
      <c r="BA47" s="29">
        <v>1.9171339000000001</v>
      </c>
      <c r="BB47" s="29">
        <v>5.1369883004999997</v>
      </c>
      <c r="BG47" s="29" t="s">
        <v>46</v>
      </c>
      <c r="BH47" s="29">
        <v>4.1782774732799997</v>
      </c>
      <c r="BI47" s="29">
        <v>0</v>
      </c>
      <c r="BJ47" s="29">
        <v>16.797190218899999</v>
      </c>
      <c r="BK47" s="29">
        <v>0</v>
      </c>
      <c r="BL47" s="29">
        <v>8.7100519164100003</v>
      </c>
      <c r="BM47" s="29">
        <v>8.7100519164100003</v>
      </c>
      <c r="BN47" s="29">
        <v>4.52392040959E-4</v>
      </c>
      <c r="BO47" s="29">
        <v>0.17635796198000001</v>
      </c>
      <c r="BP47" s="29">
        <v>0.25378312486299998</v>
      </c>
      <c r="BQ47" s="29">
        <v>21.999262635000001</v>
      </c>
      <c r="BR47" s="29">
        <v>6.1176111681100001E-3</v>
      </c>
      <c r="BS47" s="29">
        <v>1.29999277107E-2</v>
      </c>
      <c r="BT47" s="29">
        <v>2.8153658625400002E-3</v>
      </c>
      <c r="BU47" s="29">
        <v>1.9336492684399999E-2</v>
      </c>
      <c r="BV47" s="29">
        <v>1.56001872455E-2</v>
      </c>
      <c r="BW47" s="29">
        <v>4.9400575098700002E-2</v>
      </c>
      <c r="BX47" s="29">
        <v>1.3585674126300001E-2</v>
      </c>
      <c r="BY47" s="29">
        <v>0</v>
      </c>
      <c r="BZ47" s="29">
        <v>1566.32202252</v>
      </c>
      <c r="CA47" s="29">
        <v>0.15100888753899999</v>
      </c>
      <c r="CB47" s="29">
        <v>7.0525517373800001E-2</v>
      </c>
      <c r="CC47" s="29">
        <v>0.17266592358899999</v>
      </c>
      <c r="CD47" s="29">
        <v>4.6357470908699998</v>
      </c>
      <c r="CE47" s="29">
        <v>9.4174297340400004E-2</v>
      </c>
      <c r="CF47" s="29">
        <v>2.9473507782000001</v>
      </c>
      <c r="CG47" s="29">
        <v>8.2381488632899999E-2</v>
      </c>
      <c r="CH47" s="29">
        <v>0</v>
      </c>
      <c r="CI47" s="29">
        <v>0.102008823447</v>
      </c>
      <c r="CJ47" s="29">
        <v>2.7017817961600001E-2</v>
      </c>
      <c r="CK47" s="29">
        <v>7972.8537730099997</v>
      </c>
      <c r="CL47" s="29">
        <v>7.6122444148799999E-3</v>
      </c>
      <c r="CM47" s="29">
        <v>0</v>
      </c>
      <c r="CN47" s="29">
        <v>128.17407495200001</v>
      </c>
      <c r="CO47" s="29">
        <v>47.627435313699998</v>
      </c>
      <c r="CP47" s="29">
        <v>4.3990299664999997</v>
      </c>
      <c r="CQ47" s="29">
        <v>1.8261116590699999</v>
      </c>
      <c r="CR47" s="29">
        <v>15.8214034493</v>
      </c>
      <c r="CS47" s="29">
        <v>0</v>
      </c>
      <c r="CT47" s="29">
        <v>41.779062475300002</v>
      </c>
      <c r="CU47" s="29">
        <v>41.779062475300002</v>
      </c>
      <c r="CV47" s="29">
        <v>2132.70374283</v>
      </c>
      <c r="CW47" s="29">
        <v>8.01628445379</v>
      </c>
      <c r="CX47" s="29">
        <v>6.8450182632899995E-2</v>
      </c>
      <c r="CY47" s="29">
        <v>0.111700329073</v>
      </c>
      <c r="CZ47" s="29">
        <v>0</v>
      </c>
      <c r="DA47" s="29">
        <v>4.5441200647000004</v>
      </c>
      <c r="DB47" s="29">
        <v>1.2289413794599999E-2</v>
      </c>
      <c r="DC47" s="29">
        <v>5.8921588009900001E-2</v>
      </c>
      <c r="DD47" s="29">
        <v>0.20333089809800001</v>
      </c>
      <c r="DE47" s="29">
        <v>0.57871085238499997</v>
      </c>
      <c r="DF47" s="29">
        <v>2.5712936229799999</v>
      </c>
      <c r="DG47" s="29">
        <v>5.22050653315</v>
      </c>
      <c r="DH47" s="29">
        <v>2.6102624825800002E-4</v>
      </c>
      <c r="DI47" s="29">
        <v>1.9171347973499999</v>
      </c>
      <c r="DJ47" s="29">
        <v>0.33035567468999999</v>
      </c>
      <c r="DK47" s="29">
        <v>499.01218766300002</v>
      </c>
      <c r="DL47" s="29">
        <v>0</v>
      </c>
      <c r="DM47" s="29">
        <v>4.0730329893899997</v>
      </c>
      <c r="DN47" s="29">
        <v>5.8611931250299998</v>
      </c>
      <c r="DO47" s="29">
        <v>25429.8731147</v>
      </c>
      <c r="DP47" s="29">
        <v>2825.5415683800002</v>
      </c>
      <c r="DQ47" s="29">
        <v>28255.414682999999</v>
      </c>
      <c r="DR47" s="29">
        <v>0</v>
      </c>
      <c r="DS47" s="29">
        <v>15.1554384697</v>
      </c>
      <c r="DT47" s="29">
        <v>8.2528921476400004E-3</v>
      </c>
      <c r="DU47" s="8">
        <v>5.3238873482299995E-7</v>
      </c>
      <c r="DV47" s="8">
        <v>4.7119131114400001E-6</v>
      </c>
      <c r="DW47" s="29">
        <v>0</v>
      </c>
      <c r="DX47" s="29">
        <v>2.2746300215499999E-4</v>
      </c>
      <c r="DY47" s="29">
        <v>4.4584113395900002E-4</v>
      </c>
      <c r="DZ47" s="29">
        <v>2.6719495199899998E-4</v>
      </c>
      <c r="EA47" s="8">
        <v>2.4107668356000001E-5</v>
      </c>
      <c r="EB47" s="29">
        <v>1.4513518672699999E-2</v>
      </c>
      <c r="EC47" s="29">
        <v>46.395431582999997</v>
      </c>
      <c r="ED47" s="29">
        <v>99.1779446396</v>
      </c>
      <c r="EE47" s="29">
        <v>29.573984743499999</v>
      </c>
      <c r="EF47" s="29">
        <v>24.8906014009</v>
      </c>
      <c r="EG47" s="29">
        <v>357.05022241699999</v>
      </c>
      <c r="EH47" s="29">
        <v>25.105964568200001</v>
      </c>
      <c r="EI47" s="29">
        <v>0.93578116900099995</v>
      </c>
      <c r="EJ47" s="29">
        <v>4.0376865030700003E-2</v>
      </c>
      <c r="EK47" s="29">
        <v>20.478583990499999</v>
      </c>
      <c r="EL47" s="29">
        <v>5816.8052886100004</v>
      </c>
      <c r="EM47" s="29">
        <v>1922.0938346</v>
      </c>
      <c r="EN47" s="29">
        <v>3894.7114540100001</v>
      </c>
      <c r="EO47" s="29">
        <v>0.222223319147</v>
      </c>
      <c r="EP47" s="29">
        <v>0.30749290993400002</v>
      </c>
      <c r="EQ47" s="29">
        <v>691.66663259200004</v>
      </c>
      <c r="ER47" s="29">
        <v>2.3117219872499999</v>
      </c>
      <c r="ES47" s="29">
        <v>114.55542283</v>
      </c>
      <c r="ET47" s="29">
        <v>16.441801276300001</v>
      </c>
      <c r="EU47" s="29">
        <v>18.882297662399999</v>
      </c>
      <c r="EV47" s="29">
        <v>288.49389725600003</v>
      </c>
      <c r="EW47" s="29">
        <v>4.9491892673199998E-2</v>
      </c>
      <c r="EX47" s="29">
        <v>9.1822128912499998</v>
      </c>
      <c r="EY47" s="29">
        <v>97.1182586595</v>
      </c>
      <c r="EZ47" s="29">
        <v>184.12141397600001</v>
      </c>
      <c r="FA47" s="29">
        <v>3.5421022612200002</v>
      </c>
      <c r="FB47" s="29">
        <v>0</v>
      </c>
      <c r="FC47" s="29">
        <v>33960.261478100001</v>
      </c>
      <c r="FD47" s="29">
        <v>62.5236390691</v>
      </c>
      <c r="FE47" s="29">
        <v>5.1373322532100003</v>
      </c>
      <c r="FF47" s="29">
        <v>625.30691012099999</v>
      </c>
      <c r="FG47" s="29">
        <v>1.15707453668E-2</v>
      </c>
      <c r="FH47" s="29">
        <v>42.099549572999997</v>
      </c>
      <c r="FI47" s="29">
        <v>9.5905107638799993</v>
      </c>
      <c r="FJ47" s="29">
        <v>1.2136320300000001</v>
      </c>
      <c r="FK47" s="29">
        <v>769.43036594</v>
      </c>
      <c r="FL47" s="29">
        <v>3.30324746941</v>
      </c>
      <c r="FM47" s="29">
        <v>113.608932999</v>
      </c>
      <c r="FO47" s="55">
        <f t="shared" si="1"/>
        <v>3.516408225113726E-6</v>
      </c>
      <c r="FP47" s="55">
        <f t="shared" si="2"/>
        <v>4.3803590950768869E-6</v>
      </c>
      <c r="FQ47" s="55">
        <f t="shared" si="3"/>
        <v>5.0420035799244008E-3</v>
      </c>
      <c r="FR47" s="55">
        <f t="shared" si="4"/>
        <v>-7.427250142515151E-7</v>
      </c>
      <c r="FS47" s="55">
        <f t="shared" si="5"/>
        <v>-3.6708791069343007E-6</v>
      </c>
      <c r="FT47" s="55">
        <f t="shared" si="6"/>
        <v>9.781463249719612E-3</v>
      </c>
      <c r="FU47" s="55">
        <f t="shared" si="7"/>
        <v>1.5658582229113647E-5</v>
      </c>
      <c r="FV47" s="55">
        <f t="shared" si="8"/>
        <v>1.2765300411263955E-5</v>
      </c>
      <c r="FW47" s="55">
        <f t="shared" si="9"/>
        <v>6.1316984348003993E-5</v>
      </c>
      <c r="FX47" s="55">
        <f t="shared" si="10"/>
        <v>0</v>
      </c>
      <c r="FY47" s="55">
        <f t="shared" si="11"/>
        <v>1.2189024156039776E-8</v>
      </c>
      <c r="FZ47" s="55">
        <f t="shared" si="12"/>
        <v>4.8728143801713286E-5</v>
      </c>
      <c r="GA47" s="55">
        <f t="shared" si="13"/>
        <v>-5.0121885632632106E-6</v>
      </c>
      <c r="GB47" s="55">
        <f t="shared" si="14"/>
        <v>2.0005943178255297E-6</v>
      </c>
      <c r="GC47" s="55">
        <f t="shared" si="15"/>
        <v>3.139822065592894E-5</v>
      </c>
      <c r="GD47" s="55">
        <f t="shared" si="16"/>
        <v>8.9894249420223573E-6</v>
      </c>
      <c r="GE47" s="55">
        <f t="shared" si="17"/>
        <v>5.267176203222784E-7</v>
      </c>
      <c r="GF47" s="55">
        <f t="shared" si="18"/>
        <v>4.4458860357377396E-5</v>
      </c>
      <c r="GG47" s="55">
        <f t="shared" si="19"/>
        <v>2.6035638670862223E-6</v>
      </c>
      <c r="GH47" s="55">
        <f t="shared" si="20"/>
        <v>9.3805300779373654E-7</v>
      </c>
      <c r="GI47" s="55">
        <f t="shared" si="21"/>
        <v>5.9369202161076E-5</v>
      </c>
      <c r="GJ47" s="55">
        <f t="shared" si="22"/>
        <v>-3.3574400000054517E-5</v>
      </c>
      <c r="GK47" s="55">
        <f t="shared" si="23"/>
        <v>0</v>
      </c>
      <c r="GL47" s="55">
        <f t="shared" si="24"/>
        <v>3.7740757432063461E-7</v>
      </c>
      <c r="GM47" s="55">
        <f t="shared" si="25"/>
        <v>1.0346229584053809E-5</v>
      </c>
      <c r="GN47" s="55">
        <f t="shared" si="26"/>
        <v>2.0666321330650271E-5</v>
      </c>
      <c r="GO47" s="55">
        <f t="shared" si="27"/>
        <v>-1.4459961100310438E-5</v>
      </c>
      <c r="GP47" s="55">
        <f t="shared" si="28"/>
        <v>1.9859670441666147E-5</v>
      </c>
      <c r="GQ47" s="55">
        <f t="shared" si="29"/>
        <v>5.1380758122021208E-5</v>
      </c>
      <c r="GR47" s="55">
        <f t="shared" si="30"/>
        <v>4.6591014882819422E-7</v>
      </c>
      <c r="GS47" s="55">
        <f t="shared" si="31"/>
        <v>6.9914554343157134E-5</v>
      </c>
      <c r="GT47" s="55">
        <f t="shared" si="32"/>
        <v>1.4352282741268585E-5</v>
      </c>
      <c r="GU47" s="55">
        <f t="shared" si="33"/>
        <v>-4.1831927467127283E-7</v>
      </c>
      <c r="GV47" s="55">
        <f t="shared" si="34"/>
        <v>3.5629103704700147E-6</v>
      </c>
      <c r="GW47" s="55">
        <f t="shared" si="35"/>
        <v>-7.4194096183542344E-4</v>
      </c>
      <c r="GX47" s="55">
        <f t="shared" si="36"/>
        <v>0</v>
      </c>
      <c r="GY47" s="55">
        <f t="shared" si="37"/>
        <v>1.655111089296265E-5</v>
      </c>
      <c r="GZ47" s="55">
        <f t="shared" si="38"/>
        <v>0</v>
      </c>
      <c r="HA47" s="55">
        <f t="shared" si="39"/>
        <v>5.3595712525375789E-5</v>
      </c>
      <c r="HB47" s="55">
        <f t="shared" si="40"/>
        <v>-6.2986158579577346E-7</v>
      </c>
      <c r="HC47" s="55">
        <f t="shared" si="41"/>
        <v>7.933758344635553E-7</v>
      </c>
      <c r="HD47" s="55">
        <f t="shared" si="42"/>
        <v>1.6407120853526125E-5</v>
      </c>
      <c r="HE47" s="55">
        <f t="shared" si="43"/>
        <v>9.1495393548523113E-6</v>
      </c>
      <c r="HF47" s="55">
        <f t="shared" si="44"/>
        <v>0</v>
      </c>
      <c r="HG47" s="55">
        <f t="shared" si="45"/>
        <v>-8.3434631014426761E-6</v>
      </c>
      <c r="HH47" s="55">
        <f t="shared" si="46"/>
        <v>1.1066752767147833E-5</v>
      </c>
      <c r="HI47" s="55">
        <f t="shared" si="47"/>
        <v>5.0599976945735668E-6</v>
      </c>
      <c r="HJ47" s="55">
        <f t="shared" si="48"/>
        <v>-5.5234310838184239E-5</v>
      </c>
      <c r="HK47" s="55">
        <f t="shared" si="49"/>
        <v>-3.8772801730704055E-7</v>
      </c>
      <c r="HL47" s="55">
        <f t="shared" si="50"/>
        <v>-5.5857998889938856E-7</v>
      </c>
      <c r="HM47" s="55">
        <f t="shared" si="51"/>
        <v>-3.6571917386607079E-7</v>
      </c>
      <c r="HN47" s="55">
        <f t="shared" si="52"/>
        <v>4.6806850573250479E-7</v>
      </c>
      <c r="HO47" s="55">
        <f t="shared" si="53"/>
        <v>6.6956101489888935E-5</v>
      </c>
      <c r="HP47" s="55">
        <f t="shared" si="54"/>
        <v>0</v>
      </c>
      <c r="HQ47" s="55">
        <f t="shared" si="55"/>
        <v>0</v>
      </c>
      <c r="HR47" s="55">
        <f t="shared" si="56"/>
        <v>0</v>
      </c>
    </row>
    <row r="48" spans="1:226" x14ac:dyDescent="0.3">
      <c r="A48" s="29" t="s">
        <v>47</v>
      </c>
      <c r="B48" s="27">
        <v>4398.8374999999996</v>
      </c>
      <c r="C48" s="27">
        <v>69.156549999999996</v>
      </c>
      <c r="D48" s="27">
        <v>10016.092500000001</v>
      </c>
      <c r="E48" s="27">
        <v>427.48329999999999</v>
      </c>
      <c r="F48" s="27">
        <v>402.19310000000002</v>
      </c>
      <c r="G48" s="27">
        <v>3337.569</v>
      </c>
      <c r="H48" s="27">
        <v>111.74850000000001</v>
      </c>
      <c r="I48" s="29">
        <v>2.8656362400000002</v>
      </c>
      <c r="J48" s="29">
        <v>6.98054066</v>
      </c>
      <c r="K48" s="8"/>
      <c r="L48" s="29">
        <v>2.1392748999999999E-2</v>
      </c>
      <c r="M48" s="40">
        <v>10.75073635</v>
      </c>
      <c r="N48" s="29">
        <v>3.1619146999999998E-3</v>
      </c>
      <c r="O48" s="29">
        <v>5.016085E-3</v>
      </c>
      <c r="P48" s="29">
        <v>1.52283605E-2</v>
      </c>
      <c r="Q48" s="29">
        <v>0.19381699999999999</v>
      </c>
      <c r="R48" s="29">
        <v>0.20896908</v>
      </c>
      <c r="S48" s="8">
        <v>0.42436000000000001</v>
      </c>
      <c r="T48" s="29">
        <v>2.6377472200000002E-2</v>
      </c>
      <c r="U48" s="29">
        <v>0.16967694</v>
      </c>
      <c r="V48" s="29">
        <v>8.3164799999999997E-2</v>
      </c>
      <c r="Y48" s="29">
        <v>2.6549999999999998E-3</v>
      </c>
      <c r="Z48" s="29">
        <v>15.920905885</v>
      </c>
      <c r="AA48" s="29">
        <v>16.898299999999999</v>
      </c>
      <c r="AB48" s="29">
        <v>8.2273440000000003E-2</v>
      </c>
      <c r="AC48" s="29">
        <v>0.10348499999999999</v>
      </c>
      <c r="AD48" s="29">
        <v>0.72146672599999995</v>
      </c>
      <c r="AE48" s="8">
        <v>1.886266</v>
      </c>
      <c r="AG48" s="29">
        <v>0.39274639979999998</v>
      </c>
      <c r="AH48" s="29">
        <v>5.4307738000000001E-2</v>
      </c>
      <c r="AI48" s="29">
        <v>0.20155419999999999</v>
      </c>
      <c r="AJ48" s="29">
        <v>9.1729140000000001E-2</v>
      </c>
      <c r="AL48" s="29">
        <v>4.6959907225000004</v>
      </c>
      <c r="AM48" s="8"/>
      <c r="AN48" s="29">
        <v>7.79276E-2</v>
      </c>
      <c r="AO48" s="29">
        <v>1.1322787400000001</v>
      </c>
      <c r="AP48" s="29">
        <v>7.8451587000000003E-3</v>
      </c>
      <c r="AT48" s="8">
        <v>1.1642498000000001E-3</v>
      </c>
      <c r="AU48" s="29">
        <v>3.9935969999999998E-4</v>
      </c>
      <c r="AV48" s="29">
        <v>2.394706E-4</v>
      </c>
      <c r="AX48" s="29">
        <v>3.52391892E-2</v>
      </c>
      <c r="AY48" s="29">
        <v>0.77479690000000001</v>
      </c>
      <c r="AZ48" s="29">
        <v>0.91619558000000001</v>
      </c>
      <c r="BA48" s="29">
        <v>1.24400892</v>
      </c>
      <c r="BB48" s="29">
        <v>5.3292130000000002</v>
      </c>
      <c r="BG48" s="29" t="s">
        <v>47</v>
      </c>
      <c r="BH48" s="29">
        <v>0.27637772296399998</v>
      </c>
      <c r="BI48" s="29">
        <v>0</v>
      </c>
      <c r="BJ48" s="29">
        <v>6.9810232586799996</v>
      </c>
      <c r="BK48" s="29">
        <v>0</v>
      </c>
      <c r="BL48" s="29">
        <v>2.8656806289999999</v>
      </c>
      <c r="BM48" s="29">
        <v>2.8656806289999999</v>
      </c>
      <c r="BN48" s="29">
        <v>2.6644112816000001E-2</v>
      </c>
      <c r="BO48" s="29">
        <v>8.7715745392600002E-3</v>
      </c>
      <c r="BP48" s="29">
        <v>1.2622506265399999E-2</v>
      </c>
      <c r="BQ48" s="29">
        <v>10.7514816375</v>
      </c>
      <c r="BR48" s="29">
        <v>1.01188950104E-3</v>
      </c>
      <c r="BS48" s="29">
        <v>2.1502664880899999E-3</v>
      </c>
      <c r="BT48" s="29">
        <v>2.65500185466E-3</v>
      </c>
      <c r="BU48" s="29">
        <v>5.0160888814E-3</v>
      </c>
      <c r="BV48" s="29">
        <v>3.6549228492499999E-3</v>
      </c>
      <c r="BW48" s="29">
        <v>1.15739362688E-2</v>
      </c>
      <c r="BX48" s="29">
        <v>0.193832052349</v>
      </c>
      <c r="BY48" s="29">
        <v>0</v>
      </c>
      <c r="BZ48" s="29">
        <v>113.122580597</v>
      </c>
      <c r="CA48" s="29">
        <v>0.208974812954</v>
      </c>
      <c r="CB48" s="29">
        <v>7.6496041690700001E-3</v>
      </c>
      <c r="CC48" s="29">
        <v>1.8728331140500001E-2</v>
      </c>
      <c r="CD48" s="29">
        <v>0.42439313547000002</v>
      </c>
      <c r="CE48" s="29">
        <v>0.169683110621</v>
      </c>
      <c r="CF48" s="29">
        <v>1.8863616245699999</v>
      </c>
      <c r="CG48" s="29">
        <v>8.3171098012700007E-2</v>
      </c>
      <c r="CH48" s="29">
        <v>0</v>
      </c>
      <c r="CI48" s="29">
        <v>0.201562458005</v>
      </c>
      <c r="CJ48" s="29">
        <v>7.7933732507699999E-2</v>
      </c>
      <c r="CK48" s="29">
        <v>4399.0440903999997</v>
      </c>
      <c r="CL48" s="29">
        <v>0</v>
      </c>
      <c r="CM48" s="29">
        <v>0</v>
      </c>
      <c r="CN48" s="29">
        <v>14.2819740605</v>
      </c>
      <c r="CO48" s="29">
        <v>4.6522942380999996</v>
      </c>
      <c r="CP48" s="29">
        <v>0</v>
      </c>
      <c r="CQ48" s="29">
        <v>0.77480263711499997</v>
      </c>
      <c r="CR48" s="29">
        <v>14.5666352416</v>
      </c>
      <c r="CS48" s="29">
        <v>0</v>
      </c>
      <c r="CT48" s="29">
        <v>15.9212793581</v>
      </c>
      <c r="CU48" s="29">
        <v>15.9212793581</v>
      </c>
      <c r="CV48" s="29">
        <v>16.899446081600001</v>
      </c>
      <c r="CW48" s="29">
        <v>0.91621195538699995</v>
      </c>
      <c r="CX48" s="29">
        <v>8.1035505105099999E-3</v>
      </c>
      <c r="CY48" s="29">
        <v>7.1499251182200005E-2</v>
      </c>
      <c r="CZ48" s="29">
        <v>0</v>
      </c>
      <c r="DA48" s="29">
        <v>8.4057286502899994E-2</v>
      </c>
      <c r="DB48" s="29">
        <v>0</v>
      </c>
      <c r="DC48" s="29">
        <v>5.0709561738800001E-2</v>
      </c>
      <c r="DD48" s="29">
        <v>2.6908081041900001E-2</v>
      </c>
      <c r="DE48" s="29">
        <v>7.6584521679699993E-2</v>
      </c>
      <c r="DF48" s="29">
        <v>0.23810037495299999</v>
      </c>
      <c r="DG48" s="29">
        <v>0.48341603292899998</v>
      </c>
      <c r="DH48" s="29">
        <v>0</v>
      </c>
      <c r="DI48" s="29">
        <v>1.2440114636599999</v>
      </c>
      <c r="DJ48" s="29">
        <v>0.39277307353599999</v>
      </c>
      <c r="DK48" s="29">
        <v>69.158789322199993</v>
      </c>
      <c r="DL48" s="29">
        <v>0</v>
      </c>
      <c r="DM48" s="29">
        <v>2.22665572072E-2</v>
      </c>
      <c r="DN48" s="29">
        <v>3.2042116726999997E-2</v>
      </c>
      <c r="DO48" s="29">
        <v>9018.7258295800002</v>
      </c>
      <c r="DP48" s="29">
        <v>1002.0806903599999</v>
      </c>
      <c r="DQ48" s="29">
        <v>10020.806519899999</v>
      </c>
      <c r="DR48" s="29">
        <v>0</v>
      </c>
      <c r="DS48" s="29">
        <v>1.51296267178</v>
      </c>
      <c r="DT48" s="29">
        <v>7.8451166118500004E-3</v>
      </c>
      <c r="DU48" s="29">
        <v>0</v>
      </c>
      <c r="DV48" s="29">
        <v>0</v>
      </c>
      <c r="DW48" s="29">
        <v>0</v>
      </c>
      <c r="DX48" s="29">
        <v>1.1643322224200001E-3</v>
      </c>
      <c r="DY48" s="29">
        <v>3.99365983229E-4</v>
      </c>
      <c r="DZ48" s="29">
        <v>2.39471722642E-4</v>
      </c>
      <c r="EA48" s="29">
        <v>0</v>
      </c>
      <c r="EB48" s="29">
        <v>3.5239251114200003E-2</v>
      </c>
      <c r="EC48" s="29">
        <v>6.3405875243700001</v>
      </c>
      <c r="ED48" s="29">
        <v>12.4205552806</v>
      </c>
      <c r="EE48" s="29">
        <v>4.3073002753600003</v>
      </c>
      <c r="EF48" s="29">
        <v>3.2381610064099999</v>
      </c>
      <c r="EG48" s="29">
        <v>87.350550795000004</v>
      </c>
      <c r="EH48" s="29">
        <v>3.3402221875400002</v>
      </c>
      <c r="EI48" s="29">
        <v>0</v>
      </c>
      <c r="EJ48" s="29">
        <v>2.6712679001499999E-3</v>
      </c>
      <c r="EK48" s="29">
        <v>6.3869522004899997</v>
      </c>
      <c r="EL48" s="29">
        <v>427.48691767100001</v>
      </c>
      <c r="EM48" s="29">
        <v>402.19528164299999</v>
      </c>
      <c r="EN48" s="29">
        <v>25.291636027900001</v>
      </c>
      <c r="EO48" s="29">
        <v>8.5164437683600006E-2</v>
      </c>
      <c r="EP48" s="29">
        <v>3.9018882697600003E-2</v>
      </c>
      <c r="EQ48" s="29">
        <v>109.462773076</v>
      </c>
      <c r="ER48" s="29">
        <v>4.9232472126399998</v>
      </c>
      <c r="ES48" s="29">
        <v>30.984759060199998</v>
      </c>
      <c r="ET48" s="29">
        <v>1.91463261077</v>
      </c>
      <c r="EU48" s="29">
        <v>4.7542842298899997</v>
      </c>
      <c r="EV48" s="29">
        <v>77.455167648300005</v>
      </c>
      <c r="EW48" s="29">
        <v>9.1663038268799998E-2</v>
      </c>
      <c r="EX48" s="29">
        <v>2.4507252782100002</v>
      </c>
      <c r="EY48" s="29">
        <v>18.046547084699998</v>
      </c>
      <c r="EZ48" s="29">
        <v>43.0920488812</v>
      </c>
      <c r="FA48" s="29">
        <v>0.47386453016699998</v>
      </c>
      <c r="FB48" s="29">
        <v>0</v>
      </c>
      <c r="FC48" s="29">
        <v>3224.7673614400001</v>
      </c>
      <c r="FD48" s="29">
        <v>9.0145545933599998</v>
      </c>
      <c r="FE48" s="29">
        <v>5.3296226930200001</v>
      </c>
      <c r="FF48" s="29">
        <v>71.622194151900004</v>
      </c>
      <c r="FG48" s="29">
        <v>0.62831234630599997</v>
      </c>
      <c r="FH48" s="29">
        <v>8.01423115461</v>
      </c>
      <c r="FI48" s="29">
        <v>4.6961418474299998</v>
      </c>
      <c r="FJ48" s="29">
        <v>3.1073054039599999</v>
      </c>
      <c r="FK48" s="29">
        <v>111.753884738</v>
      </c>
      <c r="FL48" s="29">
        <v>1.1322854497899999</v>
      </c>
      <c r="FM48" s="29">
        <v>2.82741324263</v>
      </c>
      <c r="FO48" s="55">
        <f t="shared" si="1"/>
        <v>4.6964771942608827E-5</v>
      </c>
      <c r="FP48" s="55">
        <f t="shared" si="2"/>
        <v>3.2380478783248635E-5</v>
      </c>
      <c r="FQ48" s="55">
        <f t="shared" si="3"/>
        <v>4.7064460516899927E-4</v>
      </c>
      <c r="FR48" s="55">
        <f t="shared" si="4"/>
        <v>8.4627188945838984E-6</v>
      </c>
      <c r="FS48" s="55">
        <f t="shared" si="5"/>
        <v>5.4243670514777606E-6</v>
      </c>
      <c r="FT48" s="55">
        <f t="shared" si="6"/>
        <v>-3.3797545027533481E-2</v>
      </c>
      <c r="FU48" s="55">
        <f t="shared" si="7"/>
        <v>4.818622173889938E-5</v>
      </c>
      <c r="FV48" s="55">
        <f t="shared" si="8"/>
        <v>1.5490102819086513E-5</v>
      </c>
      <c r="FW48" s="55">
        <f t="shared" si="9"/>
        <v>6.913485695528754E-5</v>
      </c>
      <c r="FX48" s="55">
        <f t="shared" si="10"/>
        <v>0</v>
      </c>
      <c r="FY48" s="55">
        <f t="shared" si="11"/>
        <v>6.2254956574401575E-5</v>
      </c>
      <c r="FZ48" s="55">
        <f t="shared" si="12"/>
        <v>6.9324321212577833E-5</v>
      </c>
      <c r="GA48" s="55">
        <f t="shared" si="13"/>
        <v>7.6311081383728229E-5</v>
      </c>
      <c r="GB48" s="55">
        <f t="shared" si="14"/>
        <v>7.7379071527226233E-7</v>
      </c>
      <c r="GC48" s="55">
        <f t="shared" si="15"/>
        <v>3.2742726966562515E-5</v>
      </c>
      <c r="GD48" s="55">
        <f t="shared" si="16"/>
        <v>7.7662686967659993E-5</v>
      </c>
      <c r="GE48" s="55">
        <f t="shared" si="17"/>
        <v>2.7434460638858161E-5</v>
      </c>
      <c r="GF48" s="55">
        <f t="shared" si="18"/>
        <v>7.8083396173062568E-5</v>
      </c>
      <c r="GG48" s="55">
        <f t="shared" si="19"/>
        <v>1.755701101631967E-5</v>
      </c>
      <c r="GH48" s="55">
        <f t="shared" si="20"/>
        <v>3.6366880496555445E-5</v>
      </c>
      <c r="GI48" s="55">
        <f t="shared" si="21"/>
        <v>7.5729307351301452E-5</v>
      </c>
      <c r="GJ48" s="55">
        <f t="shared" si="22"/>
        <v>0</v>
      </c>
      <c r="GK48" s="55">
        <f t="shared" si="23"/>
        <v>0</v>
      </c>
      <c r="GL48" s="55">
        <f t="shared" si="24"/>
        <v>6.9855367240323972E-7</v>
      </c>
      <c r="GM48" s="55">
        <f t="shared" si="25"/>
        <v>2.3458030761407224E-5</v>
      </c>
      <c r="GN48" s="55">
        <f t="shared" si="26"/>
        <v>6.7822301651748165E-5</v>
      </c>
      <c r="GO48" s="55">
        <f t="shared" si="27"/>
        <v>7.6524436075505673E-6</v>
      </c>
      <c r="GP48" s="55">
        <f t="shared" si="28"/>
        <v>7.3466894719016477E-5</v>
      </c>
      <c r="GQ48" s="55">
        <f t="shared" si="29"/>
        <v>6.8862333091231428E-5</v>
      </c>
      <c r="GR48" s="55">
        <f t="shared" si="30"/>
        <v>5.0695167065460012E-5</v>
      </c>
      <c r="GS48" s="55">
        <f t="shared" si="31"/>
        <v>0</v>
      </c>
      <c r="GT48" s="55">
        <f t="shared" si="32"/>
        <v>6.7915927462604251E-5</v>
      </c>
      <c r="GU48" s="55">
        <f t="shared" si="33"/>
        <v>1.723390136403137E-5</v>
      </c>
      <c r="GV48" s="55">
        <f t="shared" si="34"/>
        <v>4.0971634428909904E-5</v>
      </c>
      <c r="GW48" s="55">
        <f t="shared" si="35"/>
        <v>-7.2061867362980061E-4</v>
      </c>
      <c r="GX48" s="55">
        <f t="shared" si="36"/>
        <v>0</v>
      </c>
      <c r="GY48" s="55">
        <f t="shared" si="37"/>
        <v>3.2181692624600112E-5</v>
      </c>
      <c r="GZ48" s="55">
        <f t="shared" si="38"/>
        <v>0</v>
      </c>
      <c r="HA48" s="55">
        <f t="shared" si="39"/>
        <v>7.8694938635336749E-5</v>
      </c>
      <c r="HB48" s="55">
        <f t="shared" si="40"/>
        <v>5.9259171463706511E-6</v>
      </c>
      <c r="HC48" s="55">
        <f t="shared" si="41"/>
        <v>-5.3648564177416924E-6</v>
      </c>
      <c r="HD48" s="55">
        <f t="shared" si="42"/>
        <v>0</v>
      </c>
      <c r="HE48" s="55">
        <f t="shared" si="43"/>
        <v>0</v>
      </c>
      <c r="HF48" s="55">
        <f t="shared" si="44"/>
        <v>0</v>
      </c>
      <c r="HG48" s="55">
        <f t="shared" si="45"/>
        <v>7.0794446346489269E-5</v>
      </c>
      <c r="HH48" s="55">
        <f t="shared" si="46"/>
        <v>1.573325751202879E-5</v>
      </c>
      <c r="HI48" s="55">
        <f t="shared" si="47"/>
        <v>4.6880159819433365E-6</v>
      </c>
      <c r="HJ48" s="55">
        <f t="shared" si="48"/>
        <v>0</v>
      </c>
      <c r="HK48" s="55">
        <f t="shared" si="49"/>
        <v>1.7569700497822578E-6</v>
      </c>
      <c r="HL48" s="55">
        <f t="shared" si="50"/>
        <v>7.404669533344362E-6</v>
      </c>
      <c r="HM48" s="55">
        <f t="shared" si="51"/>
        <v>1.7873243832877917E-5</v>
      </c>
      <c r="HN48" s="55">
        <f t="shared" si="52"/>
        <v>2.0447281036900338E-6</v>
      </c>
      <c r="HO48" s="55">
        <f t="shared" si="53"/>
        <v>7.687683340859802E-5</v>
      </c>
      <c r="HP48" s="55">
        <f t="shared" si="54"/>
        <v>0</v>
      </c>
      <c r="HQ48" s="55">
        <f t="shared" si="55"/>
        <v>0</v>
      </c>
      <c r="HR48" s="55">
        <f t="shared" si="56"/>
        <v>0</v>
      </c>
    </row>
    <row r="49" spans="1:226" x14ac:dyDescent="0.3">
      <c r="A49" s="29" t="s">
        <v>48</v>
      </c>
      <c r="B49" s="27">
        <v>10080.306527999999</v>
      </c>
      <c r="C49" s="27">
        <v>55.0373868</v>
      </c>
      <c r="D49" s="27">
        <v>72577.638242000001</v>
      </c>
      <c r="E49" s="27">
        <v>7500.1145082000003</v>
      </c>
      <c r="F49" s="27">
        <v>6634.2445533999999</v>
      </c>
      <c r="G49" s="27">
        <v>101682.76892</v>
      </c>
      <c r="H49" s="27">
        <v>951.02646241000002</v>
      </c>
      <c r="I49" s="29">
        <v>9.2080664159999994</v>
      </c>
      <c r="J49" s="29">
        <v>4.5948174846000001</v>
      </c>
      <c r="L49" s="29">
        <v>0.82421680730000002</v>
      </c>
      <c r="M49" s="40">
        <v>20.822367238999998</v>
      </c>
      <c r="N49" s="29">
        <v>4.2884455000000002E-2</v>
      </c>
      <c r="O49" s="29">
        <v>3.0712661E-3</v>
      </c>
      <c r="P49" s="29">
        <v>0.14850393510000001</v>
      </c>
      <c r="R49" s="29">
        <v>0.93309423000000002</v>
      </c>
      <c r="T49" s="29">
        <v>0.17985818989999999</v>
      </c>
      <c r="U49" s="29">
        <v>0.63319124500000001</v>
      </c>
      <c r="W49" s="29">
        <v>1.66436E-4</v>
      </c>
      <c r="Y49" s="29">
        <v>1.6485156500000001E-2</v>
      </c>
      <c r="Z49" s="29">
        <v>5.2157586819999997</v>
      </c>
      <c r="AA49" s="29">
        <v>2342.4517409999999</v>
      </c>
      <c r="AB49" s="29">
        <v>0.78656445019999999</v>
      </c>
      <c r="AC49" s="8">
        <v>0.82468693380000002</v>
      </c>
      <c r="AD49" s="29">
        <v>1.6417829544</v>
      </c>
      <c r="AE49" s="29">
        <v>4.5616593500000002</v>
      </c>
      <c r="AG49" s="29">
        <v>0.34725666960000001</v>
      </c>
      <c r="AH49" s="29">
        <v>1.7549207321</v>
      </c>
      <c r="AI49" s="29">
        <v>0.67928689499999995</v>
      </c>
      <c r="AL49" s="29">
        <v>4.18208249</v>
      </c>
      <c r="AN49" s="8"/>
      <c r="AO49" s="29">
        <v>0.72567998600000005</v>
      </c>
      <c r="AP49" s="29">
        <v>1.6307211299999999E-2</v>
      </c>
      <c r="AQ49" s="8">
        <v>1.90272E-7</v>
      </c>
      <c r="AR49" s="8">
        <v>1.6913E-6</v>
      </c>
      <c r="AT49" s="29">
        <v>3.0193119999999998E-4</v>
      </c>
      <c r="AU49" s="29">
        <v>7.3351150000000001E-4</v>
      </c>
      <c r="AV49" s="29">
        <v>5.0404940000000004E-4</v>
      </c>
      <c r="AW49" s="8">
        <v>1.26848E-7</v>
      </c>
      <c r="AX49" s="29">
        <v>0.34221144590000002</v>
      </c>
      <c r="AY49" s="29">
        <v>1.5665949894</v>
      </c>
      <c r="AZ49" s="29">
        <v>1.3049077650000001</v>
      </c>
      <c r="BA49" s="29">
        <v>8.4213810999999996</v>
      </c>
      <c r="BB49" s="29">
        <v>0.39343149500000002</v>
      </c>
      <c r="BG49" s="29" t="s">
        <v>48</v>
      </c>
      <c r="BH49" s="29">
        <v>7.26553664616E-3</v>
      </c>
      <c r="BI49" s="29">
        <v>0</v>
      </c>
      <c r="BJ49" s="29">
        <v>4.5948167715499997</v>
      </c>
      <c r="BK49" s="29">
        <v>0</v>
      </c>
      <c r="BL49" s="29">
        <v>9.2080677229799992</v>
      </c>
      <c r="BM49" s="29">
        <v>9.2080677229799992</v>
      </c>
      <c r="BN49" s="8">
        <v>3.09652118917E-5</v>
      </c>
      <c r="BO49" s="29">
        <v>0.337928978228</v>
      </c>
      <c r="BP49" s="29">
        <v>0.486287734262</v>
      </c>
      <c r="BQ49" s="29">
        <v>20.8223614606</v>
      </c>
      <c r="BR49" s="29">
        <v>1.3723024884900001E-2</v>
      </c>
      <c r="BS49" s="29">
        <v>2.9161424725499999E-2</v>
      </c>
      <c r="BT49" s="29">
        <v>1.64851355141E-2</v>
      </c>
      <c r="BU49" s="29">
        <v>3.0712815901599998E-3</v>
      </c>
      <c r="BV49" s="29">
        <v>3.5640931780000003E-2</v>
      </c>
      <c r="BW49" s="29">
        <v>0.112862976341</v>
      </c>
      <c r="BX49" s="29">
        <v>0</v>
      </c>
      <c r="BY49" s="29">
        <v>0</v>
      </c>
      <c r="BZ49" s="29">
        <v>17.299698680300001</v>
      </c>
      <c r="CA49" s="29">
        <v>0.93309456397699997</v>
      </c>
      <c r="CB49" s="29">
        <v>5.21588529716E-2</v>
      </c>
      <c r="CC49" s="29">
        <v>0.12769930302999999</v>
      </c>
      <c r="CD49" s="29">
        <v>0</v>
      </c>
      <c r="CE49" s="29">
        <v>0.63319133688700002</v>
      </c>
      <c r="CF49" s="29">
        <v>4.5616571934000003</v>
      </c>
      <c r="CG49" s="29">
        <v>0</v>
      </c>
      <c r="CH49" s="29">
        <v>0</v>
      </c>
      <c r="CI49" s="29">
        <v>0.67928722548300002</v>
      </c>
      <c r="CJ49" s="29">
        <v>0</v>
      </c>
      <c r="CK49" s="29">
        <v>10080.301819</v>
      </c>
      <c r="CL49" s="29">
        <v>1.66436258455E-4</v>
      </c>
      <c r="CM49" s="29">
        <v>0</v>
      </c>
      <c r="CN49" s="29">
        <v>2.0785543994999999E-2</v>
      </c>
      <c r="CO49" s="29">
        <v>22.352755320499998</v>
      </c>
      <c r="CP49" s="29">
        <v>2.1633530397</v>
      </c>
      <c r="CQ49" s="29">
        <v>1.56659486132</v>
      </c>
      <c r="CR49" s="29">
        <v>0</v>
      </c>
      <c r="CS49" s="29">
        <v>0</v>
      </c>
      <c r="CT49" s="29">
        <v>5.2157561454200003</v>
      </c>
      <c r="CU49" s="29">
        <v>5.2157561454200003</v>
      </c>
      <c r="CV49" s="29">
        <v>2342.4504489400001</v>
      </c>
      <c r="CW49" s="29">
        <v>1.3049099366300001</v>
      </c>
      <c r="CX49" s="29">
        <v>0.13977931159000001</v>
      </c>
      <c r="CY49" s="29">
        <v>0.61582435676699998</v>
      </c>
      <c r="CZ49" s="29">
        <v>0</v>
      </c>
      <c r="DA49" s="29">
        <v>14.641789922599999</v>
      </c>
      <c r="DB49" s="29">
        <v>0</v>
      </c>
      <c r="DC49" s="29">
        <v>0</v>
      </c>
      <c r="DD49" s="29">
        <v>0.21441862220399999</v>
      </c>
      <c r="DE49" s="29">
        <v>0.61026824795500001</v>
      </c>
      <c r="DF49" s="29">
        <v>0.54178805946599995</v>
      </c>
      <c r="DG49" s="29">
        <v>1.0999943679499999</v>
      </c>
      <c r="DH49" s="29">
        <v>0</v>
      </c>
      <c r="DI49" s="29">
        <v>8.4213809157200004</v>
      </c>
      <c r="DJ49" s="29">
        <v>0.34725683659000001</v>
      </c>
      <c r="DK49" s="29">
        <v>55.037422691800003</v>
      </c>
      <c r="DL49" s="29">
        <v>0</v>
      </c>
      <c r="DM49" s="29">
        <v>0.71951773552300002</v>
      </c>
      <c r="DN49" s="29">
        <v>1.0354026723200001</v>
      </c>
      <c r="DO49" s="29">
        <v>65368.014273699999</v>
      </c>
      <c r="DP49" s="29">
        <v>7263.1131650799998</v>
      </c>
      <c r="DQ49" s="29">
        <v>72631.127438800002</v>
      </c>
      <c r="DR49" s="29">
        <v>0</v>
      </c>
      <c r="DS49" s="29">
        <v>27.105797570499998</v>
      </c>
      <c r="DT49" s="29">
        <v>1.6307161919400001E-2</v>
      </c>
      <c r="DU49" s="8">
        <v>1.90273853928E-7</v>
      </c>
      <c r="DV49" s="8">
        <v>1.6913029342100001E-6</v>
      </c>
      <c r="DW49" s="29">
        <v>0</v>
      </c>
      <c r="DX49" s="29">
        <v>3.01930059771E-4</v>
      </c>
      <c r="DY49" s="29">
        <v>7.3351245226600001E-4</v>
      </c>
      <c r="DZ49" s="29">
        <v>5.0405169312200005E-4</v>
      </c>
      <c r="EA49" s="8">
        <v>1.2684815704799999E-7</v>
      </c>
      <c r="EB49" s="29">
        <v>0.34221122559900002</v>
      </c>
      <c r="EC49" s="29">
        <v>394.27449758400002</v>
      </c>
      <c r="ED49" s="29">
        <v>279.067167289</v>
      </c>
      <c r="EE49" s="29">
        <v>227.84861576599999</v>
      </c>
      <c r="EF49" s="29">
        <v>4.1545191348700001</v>
      </c>
      <c r="EG49" s="29">
        <v>292.554785923</v>
      </c>
      <c r="EH49" s="29">
        <v>192.85023175500001</v>
      </c>
      <c r="EI49" s="29">
        <v>0</v>
      </c>
      <c r="EJ49" s="29">
        <v>3.09553798759E-2</v>
      </c>
      <c r="EK49" s="29">
        <v>30.676015091499998</v>
      </c>
      <c r="EL49" s="29">
        <v>7500.2347665200004</v>
      </c>
      <c r="EM49" s="29">
        <v>6634.3652958900002</v>
      </c>
      <c r="EN49" s="29">
        <v>865.86947063299999</v>
      </c>
      <c r="EO49" s="29">
        <v>0</v>
      </c>
      <c r="EP49" s="29">
        <v>1.8723123801399999</v>
      </c>
      <c r="EQ49" s="29">
        <v>3861.5916657399998</v>
      </c>
      <c r="ER49" s="29">
        <v>0</v>
      </c>
      <c r="ES49" s="29">
        <v>86.805829200900007</v>
      </c>
      <c r="ET49" s="29">
        <v>22.956417577700002</v>
      </c>
      <c r="EU49" s="29">
        <v>4.2537818188800003</v>
      </c>
      <c r="EV49" s="29">
        <v>216.057145553</v>
      </c>
      <c r="EW49" s="29">
        <v>0</v>
      </c>
      <c r="EX49" s="29">
        <v>17.797716536999999</v>
      </c>
      <c r="EY49" s="29">
        <v>595.09408275299995</v>
      </c>
      <c r="EZ49" s="29">
        <v>674.87793102199998</v>
      </c>
      <c r="FA49" s="29">
        <v>28.497464585900001</v>
      </c>
      <c r="FB49" s="29">
        <v>0</v>
      </c>
      <c r="FC49" s="29">
        <v>101586.407934</v>
      </c>
      <c r="FD49" s="29">
        <v>182.81868919799999</v>
      </c>
      <c r="FE49" s="29">
        <v>0.39343129551400002</v>
      </c>
      <c r="FF49" s="29">
        <v>2295.73403293</v>
      </c>
      <c r="FG49" s="29">
        <v>0</v>
      </c>
      <c r="FH49" s="29">
        <v>148.09941222800001</v>
      </c>
      <c r="FI49" s="29">
        <v>4.1820821899</v>
      </c>
      <c r="FJ49" s="29">
        <v>7.9454469697900001E-3</v>
      </c>
      <c r="FK49" s="29">
        <v>951.02625881699998</v>
      </c>
      <c r="FL49" s="29">
        <v>0.72567997403499995</v>
      </c>
      <c r="FM49" s="29">
        <v>457.14616399800002</v>
      </c>
      <c r="FO49" s="55">
        <f t="shared" si="1"/>
        <v>-4.6714849254147283E-7</v>
      </c>
      <c r="FP49" s="55">
        <f t="shared" si="2"/>
        <v>6.5213488666552977E-7</v>
      </c>
      <c r="FQ49" s="55">
        <f t="shared" si="3"/>
        <v>7.369927996506145E-4</v>
      </c>
      <c r="FR49" s="55">
        <f t="shared" si="4"/>
        <v>1.6034197860405332E-5</v>
      </c>
      <c r="FS49" s="55">
        <f t="shared" si="5"/>
        <v>1.8199885311502313E-5</v>
      </c>
      <c r="FT49" s="55">
        <f t="shared" si="6"/>
        <v>-9.4766288352958515E-4</v>
      </c>
      <c r="FU49" s="55">
        <f t="shared" si="7"/>
        <v>-2.140771136079075E-7</v>
      </c>
      <c r="FV49" s="55">
        <f t="shared" si="8"/>
        <v>1.4193859391709267E-7</v>
      </c>
      <c r="FW49" s="55">
        <f t="shared" si="9"/>
        <v>-1.5518570710765023E-7</v>
      </c>
      <c r="FX49" s="55">
        <f t="shared" si="10"/>
        <v>0</v>
      </c>
      <c r="FY49" s="55">
        <f t="shared" si="11"/>
        <v>-1.1503041339770238E-7</v>
      </c>
      <c r="FZ49" s="55">
        <f t="shared" si="12"/>
        <v>-2.7750927318521938E-7</v>
      </c>
      <c r="GA49" s="55">
        <f t="shared" si="13"/>
        <v>-1.2567724137810319E-7</v>
      </c>
      <c r="GB49" s="55">
        <f t="shared" si="14"/>
        <v>5.0435747002642002E-6</v>
      </c>
      <c r="GC49" s="55">
        <f t="shared" si="15"/>
        <v>-1.8167195359562767E-7</v>
      </c>
      <c r="GD49" s="55">
        <f t="shared" si="16"/>
        <v>0</v>
      </c>
      <c r="GE49" s="55">
        <f t="shared" si="17"/>
        <v>3.5792419372737804E-7</v>
      </c>
      <c r="GF49" s="55">
        <f t="shared" si="18"/>
        <v>0</v>
      </c>
      <c r="GG49" s="55">
        <f t="shared" si="19"/>
        <v>-1.8847292982610798E-7</v>
      </c>
      <c r="GH49" s="55">
        <f t="shared" si="20"/>
        <v>1.4511729392095271E-7</v>
      </c>
      <c r="GI49" s="55">
        <f t="shared" si="21"/>
        <v>0</v>
      </c>
      <c r="GJ49" s="55">
        <f t="shared" si="22"/>
        <v>1.5528791847687557E-6</v>
      </c>
      <c r="GK49" s="55">
        <f t="shared" si="23"/>
        <v>0</v>
      </c>
      <c r="GL49" s="55">
        <f t="shared" si="24"/>
        <v>-1.273017941953337E-6</v>
      </c>
      <c r="GM49" s="55">
        <f t="shared" si="25"/>
        <v>-4.8633001525419982E-7</v>
      </c>
      <c r="GN49" s="55">
        <f t="shared" si="26"/>
        <v>-5.5158446901018497E-7</v>
      </c>
      <c r="GO49" s="55">
        <f t="shared" si="27"/>
        <v>-6.8677997061754952E-6</v>
      </c>
      <c r="GP49" s="55">
        <f t="shared" si="28"/>
        <v>-7.7169890072323187E-8</v>
      </c>
      <c r="GQ49" s="55">
        <f t="shared" si="29"/>
        <v>-3.2098274536287951E-7</v>
      </c>
      <c r="GR49" s="55">
        <f t="shared" si="30"/>
        <v>-4.7276656024611345E-7</v>
      </c>
      <c r="GS49" s="55">
        <f t="shared" si="31"/>
        <v>0</v>
      </c>
      <c r="GT49" s="55">
        <f t="shared" si="32"/>
        <v>4.8088349227933131E-7</v>
      </c>
      <c r="GU49" s="55">
        <f t="shared" si="33"/>
        <v>-1.8477016880946013E-7</v>
      </c>
      <c r="GV49" s="55">
        <f t="shared" si="34"/>
        <v>4.8651461188163888E-7</v>
      </c>
      <c r="GW49" s="55">
        <f t="shared" si="35"/>
        <v>0</v>
      </c>
      <c r="GX49" s="55">
        <f t="shared" si="36"/>
        <v>0</v>
      </c>
      <c r="GY49" s="55">
        <f t="shared" si="37"/>
        <v>-7.1758508034926295E-8</v>
      </c>
      <c r="GZ49" s="55">
        <f t="shared" si="38"/>
        <v>0</v>
      </c>
      <c r="HA49" s="55">
        <f t="shared" si="39"/>
        <v>0</v>
      </c>
      <c r="HB49" s="55">
        <f t="shared" si="40"/>
        <v>-1.6487984142655023E-8</v>
      </c>
      <c r="HC49" s="55">
        <f t="shared" si="41"/>
        <v>-3.0281449776718101E-6</v>
      </c>
      <c r="HD49" s="55">
        <f t="shared" si="42"/>
        <v>9.7435671039592851E-6</v>
      </c>
      <c r="HE49" s="55">
        <f t="shared" si="43"/>
        <v>1.7348844084806527E-6</v>
      </c>
      <c r="HF49" s="55">
        <f t="shared" si="44"/>
        <v>0</v>
      </c>
      <c r="HG49" s="55">
        <f t="shared" si="45"/>
        <v>-3.7764530461811697E-6</v>
      </c>
      <c r="HH49" s="55">
        <f t="shared" si="46"/>
        <v>1.2982291347781795E-6</v>
      </c>
      <c r="HI49" s="55">
        <f t="shared" si="47"/>
        <v>4.5493993247709877E-6</v>
      </c>
      <c r="HJ49" s="55">
        <f t="shared" si="48"/>
        <v>1.2380802219533891E-6</v>
      </c>
      <c r="HK49" s="55">
        <f t="shared" si="49"/>
        <v>-6.437569597315576E-7</v>
      </c>
      <c r="HL49" s="55">
        <f t="shared" si="50"/>
        <v>-8.1756931948505625E-8</v>
      </c>
      <c r="HM49" s="55">
        <f t="shared" si="51"/>
        <v>1.664201913954728E-6</v>
      </c>
      <c r="HN49" s="55">
        <f t="shared" si="52"/>
        <v>-2.1882396375599725E-8</v>
      </c>
      <c r="HO49" s="55">
        <f t="shared" si="53"/>
        <v>-5.0704125758038075E-7</v>
      </c>
      <c r="HP49" s="55">
        <f t="shared" si="54"/>
        <v>0</v>
      </c>
      <c r="HQ49" s="55">
        <f t="shared" si="55"/>
        <v>0</v>
      </c>
      <c r="HR49" s="55">
        <f t="shared" si="56"/>
        <v>0</v>
      </c>
    </row>
    <row r="50" spans="1:226" x14ac:dyDescent="0.3">
      <c r="A50" s="29" t="s">
        <v>49</v>
      </c>
      <c r="B50" s="27">
        <v>10643.555694999999</v>
      </c>
      <c r="C50" s="27">
        <v>1270.4786193</v>
      </c>
      <c r="D50" s="27">
        <v>21973.701077999998</v>
      </c>
      <c r="E50" s="27">
        <v>2593.3317562000002</v>
      </c>
      <c r="F50" s="27">
        <v>1802.1877509000001</v>
      </c>
      <c r="G50" s="27">
        <v>40447.823924999997</v>
      </c>
      <c r="H50" s="27">
        <v>771.79052353999998</v>
      </c>
      <c r="I50" s="29">
        <v>8.5877216099999991</v>
      </c>
      <c r="J50" s="29">
        <v>7.3148591600000001</v>
      </c>
      <c r="K50" s="29">
        <v>0.19167799999999999</v>
      </c>
      <c r="L50" s="29">
        <v>0.19257406499999999</v>
      </c>
      <c r="M50" s="40">
        <v>12.014414914</v>
      </c>
      <c r="N50" s="29">
        <v>2.1716365000000001E-2</v>
      </c>
      <c r="O50" s="29">
        <v>1.0304684999999999E-2</v>
      </c>
      <c r="P50" s="29">
        <v>6.5733655000000002E-2</v>
      </c>
      <c r="Q50" s="29">
        <v>0.13994535499999999</v>
      </c>
      <c r="R50" s="29">
        <v>0.62585625899999997</v>
      </c>
      <c r="S50" s="29">
        <v>29.006331544999998</v>
      </c>
      <c r="T50" s="29">
        <v>1.641917E-4</v>
      </c>
      <c r="U50" s="29">
        <v>0.45301845099999999</v>
      </c>
      <c r="V50" s="29">
        <v>2.8763605000000001E-2</v>
      </c>
      <c r="W50" s="8"/>
      <c r="Y50" s="29">
        <v>7.1415401099999998E-2</v>
      </c>
      <c r="Z50" s="29">
        <v>23.710631195000001</v>
      </c>
      <c r="AA50" s="29">
        <v>253.01810508</v>
      </c>
      <c r="AB50" s="29">
        <v>0.38677430000000002</v>
      </c>
      <c r="AC50" s="29">
        <v>0.33364103750000002</v>
      </c>
      <c r="AD50" s="29">
        <v>4.8033510250000004</v>
      </c>
      <c r="AE50" s="29">
        <v>3.3088577799999999</v>
      </c>
      <c r="AG50" s="29">
        <v>0.1725242816</v>
      </c>
      <c r="AH50" s="29">
        <v>1.661602145</v>
      </c>
      <c r="AI50" s="29">
        <v>0.41595213650000001</v>
      </c>
      <c r="AJ50" s="8">
        <v>4.312295E-2</v>
      </c>
      <c r="AL50" s="29">
        <v>4.3095886143</v>
      </c>
      <c r="AN50" s="29">
        <v>1.725815E-2</v>
      </c>
      <c r="AO50" s="29">
        <v>1.0425627255000001</v>
      </c>
      <c r="AP50" s="29">
        <v>2.1618034500000001E-2</v>
      </c>
      <c r="AT50" s="8">
        <v>6.85841E-5</v>
      </c>
      <c r="AU50" s="8">
        <v>2.7493199999999998E-4</v>
      </c>
      <c r="AV50" s="29">
        <v>1.1439659999999999E-4</v>
      </c>
      <c r="AX50" s="29">
        <v>0.28969987260000002</v>
      </c>
      <c r="AY50" s="29">
        <v>1.2262247071000001</v>
      </c>
      <c r="AZ50" s="29">
        <v>4.7662359867999999</v>
      </c>
      <c r="BA50" s="8">
        <v>5.0031109650000003</v>
      </c>
      <c r="BB50" s="29">
        <v>6.1336563535000002</v>
      </c>
      <c r="BG50" s="29" t="s">
        <v>49</v>
      </c>
      <c r="BH50" s="29">
        <v>2.13210447955E-2</v>
      </c>
      <c r="BI50" s="29">
        <v>0</v>
      </c>
      <c r="BJ50" s="29">
        <v>7.31486355934</v>
      </c>
      <c r="BK50" s="29">
        <v>0.19167771511199999</v>
      </c>
      <c r="BL50" s="29">
        <v>8.5885488801500003</v>
      </c>
      <c r="BM50" s="29">
        <v>8.5877243222599997</v>
      </c>
      <c r="BN50" s="29">
        <v>2.3624529584499999E-2</v>
      </c>
      <c r="BO50" s="29">
        <v>7.8955313815700007E-2</v>
      </c>
      <c r="BP50" s="29">
        <v>0.113618624311</v>
      </c>
      <c r="BQ50" s="29">
        <v>12.014413920999999</v>
      </c>
      <c r="BR50" s="29">
        <v>6.9492317604599998E-3</v>
      </c>
      <c r="BS50" s="29">
        <v>1.4767123515300001E-2</v>
      </c>
      <c r="BT50" s="29">
        <v>7.1415602176100004E-2</v>
      </c>
      <c r="BU50" s="29">
        <v>1.0304769154799999E-2</v>
      </c>
      <c r="BV50" s="29">
        <v>1.5776101353700001E-2</v>
      </c>
      <c r="BW50" s="29">
        <v>4.9957684316300002E-2</v>
      </c>
      <c r="BX50" s="29">
        <v>0.139945479106</v>
      </c>
      <c r="BY50" s="29">
        <v>0</v>
      </c>
      <c r="BZ50" s="29">
        <v>200.750638248</v>
      </c>
      <c r="CA50" s="29">
        <v>0.62585612703100002</v>
      </c>
      <c r="CB50" s="8">
        <v>4.7616703296500003E-5</v>
      </c>
      <c r="CC50" s="29">
        <v>1.16576550208E-4</v>
      </c>
      <c r="CD50" s="29">
        <v>29.0063277657</v>
      </c>
      <c r="CE50" s="29">
        <v>0.45301810885100002</v>
      </c>
      <c r="CF50" s="29">
        <v>3.30885559678</v>
      </c>
      <c r="CG50" s="29">
        <v>2.87635541249E-2</v>
      </c>
      <c r="CH50" s="29">
        <v>0</v>
      </c>
      <c r="CI50" s="29">
        <v>0.41595186683399998</v>
      </c>
      <c r="CJ50" s="29">
        <v>1.7258159857100001E-2</v>
      </c>
      <c r="CK50" s="29">
        <v>10643.555557899999</v>
      </c>
      <c r="CL50" s="29">
        <v>0</v>
      </c>
      <c r="CM50" s="29">
        <v>0</v>
      </c>
      <c r="CN50" s="29">
        <v>53.300643255899999</v>
      </c>
      <c r="CO50" s="29">
        <v>28.511690183900001</v>
      </c>
      <c r="CP50" s="29">
        <v>0.40055772511799997</v>
      </c>
      <c r="CQ50" s="29">
        <v>1.22622792954</v>
      </c>
      <c r="CR50" s="29">
        <v>51.1035109229</v>
      </c>
      <c r="CS50" s="29">
        <v>0</v>
      </c>
      <c r="CT50" s="29">
        <v>23.7103311037</v>
      </c>
      <c r="CU50" s="29">
        <v>23.7103311037</v>
      </c>
      <c r="CV50" s="29">
        <v>253.017259346</v>
      </c>
      <c r="CW50" s="29">
        <v>4.7662414575999996</v>
      </c>
      <c r="CX50" s="29">
        <v>9.8462595533800004E-2</v>
      </c>
      <c r="CY50" s="29">
        <v>0.28298478682200001</v>
      </c>
      <c r="CZ50" s="29">
        <v>0</v>
      </c>
      <c r="DA50" s="29">
        <v>8.9492193591299998</v>
      </c>
      <c r="DB50" s="29">
        <v>5.68895758014E-3</v>
      </c>
      <c r="DC50" s="29">
        <v>1.3666765180599999E-2</v>
      </c>
      <c r="DD50" s="29">
        <v>8.67466005634E-2</v>
      </c>
      <c r="DE50" s="29">
        <v>0.24689417202</v>
      </c>
      <c r="DF50" s="29">
        <v>1.5851051813599999</v>
      </c>
      <c r="DG50" s="29">
        <v>3.2182449132099999</v>
      </c>
      <c r="DH50" s="29">
        <v>0</v>
      </c>
      <c r="DI50" s="29">
        <v>5.00310848181</v>
      </c>
      <c r="DJ50" s="29">
        <v>0.17252454220499999</v>
      </c>
      <c r="DK50" s="29">
        <v>1270.47941455</v>
      </c>
      <c r="DL50" s="29">
        <v>0</v>
      </c>
      <c r="DM50" s="29">
        <v>0.68125680812099998</v>
      </c>
      <c r="DN50" s="29">
        <v>0.98034564474200003</v>
      </c>
      <c r="DO50" s="29">
        <v>19631.821790599999</v>
      </c>
      <c r="DP50" s="29">
        <v>2181.31365211</v>
      </c>
      <c r="DQ50" s="29">
        <v>21813.135442700001</v>
      </c>
      <c r="DR50" s="29">
        <v>5.4048005273099999E-3</v>
      </c>
      <c r="DS50" s="29">
        <v>21.3399436069</v>
      </c>
      <c r="DT50" s="29">
        <v>2.1618158579599998E-2</v>
      </c>
      <c r="DU50" s="29">
        <v>0</v>
      </c>
      <c r="DV50" s="29">
        <v>0</v>
      </c>
      <c r="DW50" s="29">
        <v>0</v>
      </c>
      <c r="DX50" s="8">
        <v>6.8583450123200002E-5</v>
      </c>
      <c r="DY50" s="29">
        <v>2.7493219010500002E-4</v>
      </c>
      <c r="DZ50" s="29">
        <v>1.1439511103E-4</v>
      </c>
      <c r="EA50" s="29">
        <v>0</v>
      </c>
      <c r="EB50" s="29">
        <v>0.289699799067</v>
      </c>
      <c r="EC50" s="29">
        <v>68.727504710000005</v>
      </c>
      <c r="ED50" s="29">
        <v>176.824165131</v>
      </c>
      <c r="EE50" s="29">
        <v>40.481397685399997</v>
      </c>
      <c r="EF50" s="29">
        <v>1.45594545253</v>
      </c>
      <c r="EG50" s="29">
        <v>259.19749398900001</v>
      </c>
      <c r="EH50" s="29">
        <v>33.627770324300002</v>
      </c>
      <c r="EI50" s="29">
        <v>0</v>
      </c>
      <c r="EJ50" s="29">
        <v>5.3248057119999999E-3</v>
      </c>
      <c r="EK50" s="29">
        <v>15.8850775715</v>
      </c>
      <c r="EL50" s="29">
        <v>2593.3449423400002</v>
      </c>
      <c r="EM50" s="29">
        <v>1802.2011853500001</v>
      </c>
      <c r="EN50" s="29">
        <v>791.14375698399999</v>
      </c>
      <c r="EO50" s="29">
        <v>0.168745295943</v>
      </c>
      <c r="EP50" s="29">
        <v>0.32671933789599999</v>
      </c>
      <c r="EQ50" s="29">
        <v>778.43853340700002</v>
      </c>
      <c r="ER50" s="29">
        <v>0.18427909004199999</v>
      </c>
      <c r="ES50" s="29">
        <v>83.603845378900004</v>
      </c>
      <c r="ET50" s="29">
        <v>4.0577539724099996</v>
      </c>
      <c r="EU50" s="29">
        <v>11.7146010646</v>
      </c>
      <c r="EV50" s="29">
        <v>209.142463195</v>
      </c>
      <c r="EW50" s="29">
        <v>4.3088589251400002E-2</v>
      </c>
      <c r="EX50" s="29">
        <v>15.619095810999999</v>
      </c>
      <c r="EY50" s="29">
        <v>119.83966165299999</v>
      </c>
      <c r="EZ50" s="29">
        <v>170.38121769099999</v>
      </c>
      <c r="FA50" s="29">
        <v>4.9681755338200002</v>
      </c>
      <c r="FB50" s="29">
        <v>0</v>
      </c>
      <c r="FC50" s="29">
        <v>40451.986463200003</v>
      </c>
      <c r="FD50" s="29">
        <v>114.25002627400001</v>
      </c>
      <c r="FE50" s="29">
        <v>6.1336567101000004</v>
      </c>
      <c r="FF50" s="29">
        <v>956.04618297399998</v>
      </c>
      <c r="FG50" s="29">
        <v>9.3938901400100003E-3</v>
      </c>
      <c r="FH50" s="29">
        <v>88.0668878603</v>
      </c>
      <c r="FI50" s="29">
        <v>4.3096053045699998</v>
      </c>
      <c r="FJ50" s="29">
        <v>0.876178759606</v>
      </c>
      <c r="FK50" s="29">
        <v>771.79056213800004</v>
      </c>
      <c r="FL50" s="29">
        <v>1.0425706619999999</v>
      </c>
      <c r="FM50" s="29">
        <v>271.77543499299998</v>
      </c>
      <c r="FO50" s="55">
        <f t="shared" si="1"/>
        <v>-1.2881033723676437E-8</v>
      </c>
      <c r="FP50" s="55">
        <f t="shared" si="2"/>
        <v>6.2594520516078399E-7</v>
      </c>
      <c r="FQ50" s="55">
        <f t="shared" si="3"/>
        <v>-7.3071730033114667E-3</v>
      </c>
      <c r="FR50" s="55">
        <f t="shared" si="4"/>
        <v>5.0846329122725781E-6</v>
      </c>
      <c r="FS50" s="55">
        <f t="shared" si="5"/>
        <v>7.4545229781236351E-6</v>
      </c>
      <c r="FT50" s="55">
        <f t="shared" si="6"/>
        <v>1.029113014268457E-4</v>
      </c>
      <c r="FU50" s="55">
        <f t="shared" si="7"/>
        <v>5.0010979511746926E-8</v>
      </c>
      <c r="FV50" s="55">
        <f t="shared" si="8"/>
        <v>3.1582998655128006E-7</v>
      </c>
      <c r="FW50" s="55">
        <f t="shared" si="9"/>
        <v>6.0142511340572022E-7</v>
      </c>
      <c r="FX50" s="55">
        <f t="shared" si="10"/>
        <v>-1.4862842892567373E-6</v>
      </c>
      <c r="FY50" s="55">
        <f t="shared" si="11"/>
        <v>-6.5882859136338285E-7</v>
      </c>
      <c r="FZ50" s="55">
        <f t="shared" si="12"/>
        <v>-8.2650716456584487E-8</v>
      </c>
      <c r="GA50" s="55">
        <f t="shared" si="13"/>
        <v>-4.4778396384645192E-7</v>
      </c>
      <c r="GB50" s="55">
        <f t="shared" si="14"/>
        <v>8.1666542936632126E-6</v>
      </c>
      <c r="GC50" s="55">
        <f t="shared" si="15"/>
        <v>1.9878705968942022E-6</v>
      </c>
      <c r="GD50" s="55">
        <f t="shared" si="16"/>
        <v>8.8681757250581581E-7</v>
      </c>
      <c r="GE50" s="55">
        <f t="shared" si="17"/>
        <v>-2.1086151660610066E-7</v>
      </c>
      <c r="GF50" s="55">
        <f t="shared" si="18"/>
        <v>-1.302922430029586E-7</v>
      </c>
      <c r="GG50" s="55">
        <f t="shared" si="19"/>
        <v>9.4615288105781221E-6</v>
      </c>
      <c r="GH50" s="55">
        <f t="shared" si="20"/>
        <v>-7.552650432013891E-7</v>
      </c>
      <c r="GI50" s="55">
        <f t="shared" si="21"/>
        <v>-1.7687317010801226E-6</v>
      </c>
      <c r="GJ50" s="55">
        <f t="shared" si="22"/>
        <v>0</v>
      </c>
      <c r="GK50" s="55">
        <f t="shared" si="23"/>
        <v>0</v>
      </c>
      <c r="GL50" s="55">
        <f t="shared" si="24"/>
        <v>2.8155845505224688E-6</v>
      </c>
      <c r="GM50" s="55">
        <f t="shared" si="25"/>
        <v>-1.26564028402925E-5</v>
      </c>
      <c r="GN50" s="55">
        <f t="shared" si="26"/>
        <v>-3.3425829338480907E-6</v>
      </c>
      <c r="GO50" s="55">
        <f t="shared" si="27"/>
        <v>-5.4603736598080928E-6</v>
      </c>
      <c r="GP50" s="55">
        <f t="shared" si="28"/>
        <v>-7.9401683327304638E-7</v>
      </c>
      <c r="GQ50" s="55">
        <f t="shared" si="29"/>
        <v>-1.9370435259846102E-7</v>
      </c>
      <c r="GR50" s="55">
        <f t="shared" si="30"/>
        <v>-6.5981077007671346E-7</v>
      </c>
      <c r="GS50" s="55">
        <f t="shared" si="31"/>
        <v>0</v>
      </c>
      <c r="GT50" s="55">
        <f t="shared" si="32"/>
        <v>1.5105409950391129E-6</v>
      </c>
      <c r="GU50" s="55">
        <f t="shared" si="33"/>
        <v>1.8528081521101922E-7</v>
      </c>
      <c r="GV50" s="55">
        <f t="shared" si="34"/>
        <v>-6.4831016928816468E-7</v>
      </c>
      <c r="GW50" s="55">
        <f t="shared" si="35"/>
        <v>-7.9680885931965697E-4</v>
      </c>
      <c r="GX50" s="55">
        <f t="shared" si="36"/>
        <v>0</v>
      </c>
      <c r="GY50" s="55">
        <f t="shared" si="37"/>
        <v>3.8728220936124472E-6</v>
      </c>
      <c r="GZ50" s="55">
        <f t="shared" si="38"/>
        <v>0</v>
      </c>
      <c r="HA50" s="55">
        <f t="shared" si="39"/>
        <v>5.711562363761579E-7</v>
      </c>
      <c r="HB50" s="55">
        <f t="shared" si="40"/>
        <v>7.6124916091305362E-6</v>
      </c>
      <c r="HC50" s="55">
        <f t="shared" si="41"/>
        <v>5.7396337302257642E-6</v>
      </c>
      <c r="HD50" s="55">
        <f t="shared" si="42"/>
        <v>0</v>
      </c>
      <c r="HE50" s="55">
        <f t="shared" si="43"/>
        <v>0</v>
      </c>
      <c r="HF50" s="55">
        <f t="shared" si="44"/>
        <v>0</v>
      </c>
      <c r="HG50" s="55">
        <f t="shared" si="45"/>
        <v>-9.4756189845424753E-6</v>
      </c>
      <c r="HH50" s="55">
        <f t="shared" si="46"/>
        <v>6.9146188892898729E-7</v>
      </c>
      <c r="HI50" s="55">
        <f t="shared" si="47"/>
        <v>-1.3015858862852316E-5</v>
      </c>
      <c r="HJ50" s="55">
        <f t="shared" si="48"/>
        <v>0</v>
      </c>
      <c r="HK50" s="55">
        <f t="shared" si="49"/>
        <v>-2.5382475788610332E-7</v>
      </c>
      <c r="HL50" s="55">
        <f t="shared" si="50"/>
        <v>2.6279359576527572E-6</v>
      </c>
      <c r="HM50" s="55">
        <f t="shared" si="51"/>
        <v>1.1478239883287996E-6</v>
      </c>
      <c r="HN50" s="55">
        <f t="shared" si="52"/>
        <v>-4.9632918751200369E-7</v>
      </c>
      <c r="HO50" s="55">
        <f t="shared" si="53"/>
        <v>5.8138242451722061E-8</v>
      </c>
      <c r="HP50" s="55">
        <f t="shared" si="54"/>
        <v>0</v>
      </c>
      <c r="HQ50" s="55">
        <f t="shared" si="55"/>
        <v>0</v>
      </c>
      <c r="HR50" s="55">
        <f t="shared" si="56"/>
        <v>0</v>
      </c>
    </row>
    <row r="51" spans="1:226" x14ac:dyDescent="0.3">
      <c r="A51" s="29" t="s">
        <v>50</v>
      </c>
      <c r="B51" s="27">
        <v>16792.975020000002</v>
      </c>
      <c r="C51" s="27">
        <v>132.071382</v>
      </c>
      <c r="D51" s="27">
        <v>41548.120000000003</v>
      </c>
      <c r="E51" s="27">
        <v>2968.1440555999998</v>
      </c>
      <c r="F51" s="27">
        <v>1130.1430556</v>
      </c>
      <c r="G51" s="27">
        <v>36925.68</v>
      </c>
      <c r="H51" s="27">
        <v>674.54310250000003</v>
      </c>
      <c r="I51" s="29">
        <v>5.9853880000000004</v>
      </c>
      <c r="J51" s="29">
        <v>3.5025369999999998</v>
      </c>
      <c r="L51" s="29">
        <v>0.66492110900000001</v>
      </c>
      <c r="M51" s="8">
        <v>12.58279621</v>
      </c>
      <c r="N51" s="29">
        <v>5.7991804199999997E-2</v>
      </c>
      <c r="O51" s="29">
        <v>3.4999999999999997E-5</v>
      </c>
      <c r="P51" s="29">
        <v>0.43268885419999997</v>
      </c>
      <c r="R51" s="29">
        <v>0.79175779999999996</v>
      </c>
      <c r="T51" s="29">
        <v>8.8958880500000004E-2</v>
      </c>
      <c r="U51" s="29">
        <v>0.53653114999999996</v>
      </c>
      <c r="Y51" s="29">
        <v>1.6104722500000002E-2</v>
      </c>
      <c r="Z51" s="29">
        <v>2.053672911</v>
      </c>
      <c r="AA51" s="29">
        <v>32.417825000000001</v>
      </c>
      <c r="AB51" s="29">
        <v>0.86191331920000003</v>
      </c>
      <c r="AC51" s="29">
        <v>0.48490565759999998</v>
      </c>
      <c r="AD51" s="29">
        <v>1.3798063384000001</v>
      </c>
      <c r="AE51" s="29">
        <v>3.8589047000000001</v>
      </c>
      <c r="AG51" s="29">
        <v>0.17460798620000001</v>
      </c>
      <c r="AH51" s="29">
        <v>3.1531396692000002</v>
      </c>
      <c r="AI51" s="29">
        <v>0.42837865000000003</v>
      </c>
      <c r="AL51" s="29">
        <v>2.9523551000000001</v>
      </c>
      <c r="AO51" s="29">
        <v>0.44549165000000002</v>
      </c>
      <c r="AP51" s="29">
        <v>4.3672424299999998E-2</v>
      </c>
      <c r="AT51" s="8">
        <v>8.0497139999999995E-4</v>
      </c>
      <c r="AU51" s="8">
        <v>1.8953792000000001E-3</v>
      </c>
      <c r="AV51" s="8">
        <v>1.3415161999999999E-3</v>
      </c>
      <c r="AX51" s="29">
        <v>3.28848162E-2</v>
      </c>
      <c r="AY51" s="29">
        <v>1.1282182999999999</v>
      </c>
      <c r="AZ51" s="29">
        <v>0.80049130000000002</v>
      </c>
      <c r="BA51" s="29">
        <v>7.0697650000000003</v>
      </c>
      <c r="BB51" s="29">
        <v>0.33521515000000002</v>
      </c>
      <c r="BG51" s="29" t="s">
        <v>50</v>
      </c>
      <c r="BH51" s="29">
        <v>0</v>
      </c>
      <c r="BI51" s="29">
        <v>0</v>
      </c>
      <c r="BJ51" s="29">
        <v>3.50253591299</v>
      </c>
      <c r="BK51" s="29">
        <v>0</v>
      </c>
      <c r="BL51" s="29">
        <v>5.9853884945600004</v>
      </c>
      <c r="BM51" s="29">
        <v>5.9853884945600004</v>
      </c>
      <c r="BN51" s="29">
        <v>0</v>
      </c>
      <c r="BO51" s="29">
        <v>0.27261772736500001</v>
      </c>
      <c r="BP51" s="29">
        <v>0.39230337252000003</v>
      </c>
      <c r="BQ51" s="29">
        <v>12.5828015629</v>
      </c>
      <c r="BR51" s="29">
        <v>1.85573696545E-2</v>
      </c>
      <c r="BS51" s="29">
        <v>3.9434426914000002E-2</v>
      </c>
      <c r="BT51" s="29">
        <v>1.6104730029100001E-2</v>
      </c>
      <c r="BU51" s="8">
        <v>3.5000077893300002E-5</v>
      </c>
      <c r="BV51" s="29">
        <v>0.103845253173</v>
      </c>
      <c r="BW51" s="29">
        <v>0.32884333945100003</v>
      </c>
      <c r="BX51" s="29">
        <v>0</v>
      </c>
      <c r="BY51" s="29">
        <v>0</v>
      </c>
      <c r="BZ51" s="29">
        <v>4.8787614143200004</v>
      </c>
      <c r="CA51" s="29">
        <v>0.79175777113800005</v>
      </c>
      <c r="CB51" s="29">
        <v>2.57980636805E-2</v>
      </c>
      <c r="CC51" s="29">
        <v>6.3160807112099995E-2</v>
      </c>
      <c r="CD51" s="29">
        <v>0</v>
      </c>
      <c r="CE51" s="29">
        <v>0.53653121642599999</v>
      </c>
      <c r="CF51" s="29">
        <v>3.8589050137199998</v>
      </c>
      <c r="CG51" s="29">
        <v>0</v>
      </c>
      <c r="CH51" s="29">
        <v>0</v>
      </c>
      <c r="CI51" s="29">
        <v>0.42837830909399999</v>
      </c>
      <c r="CJ51" s="29">
        <v>0</v>
      </c>
      <c r="CK51" s="29">
        <v>16792.9750752</v>
      </c>
      <c r="CL51" s="29">
        <v>0</v>
      </c>
      <c r="CM51" s="29">
        <v>0</v>
      </c>
      <c r="CN51" s="29">
        <v>0</v>
      </c>
      <c r="CO51" s="29">
        <v>26.4398103969</v>
      </c>
      <c r="CP51" s="29">
        <v>11.620685479500001</v>
      </c>
      <c r="CQ51" s="29">
        <v>1.12821903661</v>
      </c>
      <c r="CR51" s="29">
        <v>0</v>
      </c>
      <c r="CS51" s="29">
        <v>0</v>
      </c>
      <c r="CT51" s="29">
        <v>2.0536722845300002</v>
      </c>
      <c r="CU51" s="29">
        <v>2.0536722845300002</v>
      </c>
      <c r="CV51" s="29">
        <v>32.417810938800002</v>
      </c>
      <c r="CW51" s="29">
        <v>0.80049092982699999</v>
      </c>
      <c r="CX51" s="29">
        <v>0.25857385746</v>
      </c>
      <c r="CY51" s="29">
        <v>0.430956667164</v>
      </c>
      <c r="CZ51" s="29">
        <v>0</v>
      </c>
      <c r="DA51" s="29">
        <v>9.5988846281200004</v>
      </c>
      <c r="DB51" s="29">
        <v>0</v>
      </c>
      <c r="DC51" s="29">
        <v>0</v>
      </c>
      <c r="DD51" s="29">
        <v>0.12607547413199999</v>
      </c>
      <c r="DE51" s="29">
        <v>0.358830026952</v>
      </c>
      <c r="DF51" s="29">
        <v>0.45533591825300002</v>
      </c>
      <c r="DG51" s="29">
        <v>0.92447059199600001</v>
      </c>
      <c r="DH51" s="29">
        <v>0</v>
      </c>
      <c r="DI51" s="29">
        <v>7.0697581947500003</v>
      </c>
      <c r="DJ51" s="29">
        <v>0.17460778468900001</v>
      </c>
      <c r="DK51" s="29">
        <v>132.07134943</v>
      </c>
      <c r="DL51" s="29">
        <v>0</v>
      </c>
      <c r="DM51" s="29">
        <v>1.2927864382700001</v>
      </c>
      <c r="DN51" s="29">
        <v>1.8603518025500001</v>
      </c>
      <c r="DO51" s="29">
        <v>37507.127809199999</v>
      </c>
      <c r="DP51" s="29">
        <v>4167.4588843499996</v>
      </c>
      <c r="DQ51" s="29">
        <v>41674.586693600002</v>
      </c>
      <c r="DR51" s="29">
        <v>0</v>
      </c>
      <c r="DS51" s="29">
        <v>20.089091567200001</v>
      </c>
      <c r="DT51" s="29">
        <v>4.3672599661600003E-2</v>
      </c>
      <c r="DU51" s="29">
        <v>0</v>
      </c>
      <c r="DV51" s="29">
        <v>0</v>
      </c>
      <c r="DW51" s="29">
        <v>0</v>
      </c>
      <c r="DX51" s="29">
        <v>8.0496796485799999E-4</v>
      </c>
      <c r="DY51" s="29">
        <v>1.8953817269899999E-3</v>
      </c>
      <c r="DZ51" s="29">
        <v>1.3415133358699999E-3</v>
      </c>
      <c r="EA51" s="29">
        <v>0</v>
      </c>
      <c r="EB51" s="29">
        <v>3.28848412617E-2</v>
      </c>
      <c r="EC51" s="29">
        <v>67.455801628100005</v>
      </c>
      <c r="ED51" s="29">
        <v>199.96118511399999</v>
      </c>
      <c r="EE51" s="29">
        <v>38.981993088499998</v>
      </c>
      <c r="EF51" s="29">
        <v>0.71071512976999995</v>
      </c>
      <c r="EG51" s="29">
        <v>48.448615552500002</v>
      </c>
      <c r="EH51" s="29">
        <v>32.993455028500001</v>
      </c>
      <c r="EI51" s="29">
        <v>0</v>
      </c>
      <c r="EJ51" s="29">
        <v>0.17238258370699999</v>
      </c>
      <c r="EK51" s="29">
        <v>5.2478817330499998</v>
      </c>
      <c r="EL51" s="29">
        <v>2968.1643216799998</v>
      </c>
      <c r="EM51" s="29">
        <v>1130.1639065500001</v>
      </c>
      <c r="EN51" s="29">
        <v>1838.00041513</v>
      </c>
      <c r="EO51" s="29">
        <v>0</v>
      </c>
      <c r="EP51" s="29">
        <v>0.32033027442000001</v>
      </c>
      <c r="EQ51" s="29">
        <v>659.68074637500001</v>
      </c>
      <c r="ER51" s="29">
        <v>0</v>
      </c>
      <c r="ES51" s="29">
        <v>14.372622982099999</v>
      </c>
      <c r="ET51" s="29">
        <v>3.9275765251900001</v>
      </c>
      <c r="EU51" s="29">
        <v>0.64944639627</v>
      </c>
      <c r="EV51" s="29">
        <v>35.762071132099997</v>
      </c>
      <c r="EW51" s="29">
        <v>0</v>
      </c>
      <c r="EX51" s="29">
        <v>15.0161061483</v>
      </c>
      <c r="EY51" s="29">
        <v>101.80515143</v>
      </c>
      <c r="EZ51" s="29">
        <v>114.931926233</v>
      </c>
      <c r="FA51" s="29">
        <v>4.8755730418800001</v>
      </c>
      <c r="FB51" s="29">
        <v>0</v>
      </c>
      <c r="FC51" s="29">
        <v>36940.242904400002</v>
      </c>
      <c r="FD51" s="29">
        <v>128.96837459599999</v>
      </c>
      <c r="FE51" s="29">
        <v>0.33521530247999998</v>
      </c>
      <c r="FF51" s="29">
        <v>903.21678043600002</v>
      </c>
      <c r="FG51" s="29">
        <v>0</v>
      </c>
      <c r="FH51" s="29">
        <v>105.884222888</v>
      </c>
      <c r="FI51" s="29">
        <v>2.9523571478599999</v>
      </c>
      <c r="FJ51" s="29">
        <v>2.14193605053E-3</v>
      </c>
      <c r="FK51" s="29">
        <v>674.54311160300006</v>
      </c>
      <c r="FL51" s="29">
        <v>0.44549167983400001</v>
      </c>
      <c r="FM51" s="29">
        <v>309.30342087600002</v>
      </c>
      <c r="FO51" s="55">
        <f t="shared" si="1"/>
        <v>3.287088693263143E-9</v>
      </c>
      <c r="FP51" s="55">
        <f t="shared" si="2"/>
        <v>-2.4660906480025259E-7</v>
      </c>
      <c r="FQ51" s="55">
        <f t="shared" si="3"/>
        <v>3.0438607956268398E-3</v>
      </c>
      <c r="FR51" s="55">
        <f t="shared" si="4"/>
        <v>6.8278626712270854E-6</v>
      </c>
      <c r="FS51" s="55">
        <f t="shared" si="5"/>
        <v>1.8449832432052077E-5</v>
      </c>
      <c r="FT51" s="55">
        <f t="shared" si="6"/>
        <v>3.9438419008130851E-4</v>
      </c>
      <c r="FU51" s="55">
        <f t="shared" si="7"/>
        <v>1.3495060569356711E-8</v>
      </c>
      <c r="FV51" s="55">
        <f t="shared" si="8"/>
        <v>8.2627893139738069E-8</v>
      </c>
      <c r="FW51" s="55">
        <f t="shared" si="9"/>
        <v>-3.1034932672788359E-7</v>
      </c>
      <c r="FX51" s="55">
        <f t="shared" si="10"/>
        <v>0</v>
      </c>
      <c r="FY51" s="55">
        <f t="shared" si="11"/>
        <v>-1.3708393151678938E-8</v>
      </c>
      <c r="FZ51" s="55">
        <f t="shared" si="12"/>
        <v>4.2541418546808675E-7</v>
      </c>
      <c r="GA51" s="55">
        <f t="shared" si="13"/>
        <v>-1.3159618155909487E-7</v>
      </c>
      <c r="GB51" s="55">
        <f t="shared" si="14"/>
        <v>2.2255228572873965E-6</v>
      </c>
      <c r="GC51" s="55">
        <f t="shared" si="15"/>
        <v>-6.0453602485199096E-7</v>
      </c>
      <c r="GD51" s="55">
        <f t="shared" si="16"/>
        <v>0</v>
      </c>
      <c r="GE51" s="55">
        <f t="shared" si="17"/>
        <v>-3.645306670948239E-8</v>
      </c>
      <c r="GF51" s="55">
        <f t="shared" si="18"/>
        <v>0</v>
      </c>
      <c r="GG51" s="55">
        <f t="shared" si="19"/>
        <v>-1.0912232656557884E-7</v>
      </c>
      <c r="GH51" s="55">
        <f t="shared" si="20"/>
        <v>1.2380641838561397E-7</v>
      </c>
      <c r="GI51" s="55">
        <f t="shared" si="21"/>
        <v>0</v>
      </c>
      <c r="GJ51" s="55">
        <f t="shared" si="22"/>
        <v>0</v>
      </c>
      <c r="GK51" s="55">
        <f t="shared" si="23"/>
        <v>0</v>
      </c>
      <c r="GL51" s="55">
        <f t="shared" si="24"/>
        <v>4.6750883163054041E-7</v>
      </c>
      <c r="GM51" s="55">
        <f t="shared" si="25"/>
        <v>-3.0504857736613668E-7</v>
      </c>
      <c r="GN51" s="55">
        <f t="shared" si="26"/>
        <v>-4.3374902536301613E-7</v>
      </c>
      <c r="GO51" s="55">
        <f t="shared" si="27"/>
        <v>-2.4465221193565502E-7</v>
      </c>
      <c r="GP51" s="55">
        <f t="shared" si="28"/>
        <v>-3.2277618860656747E-7</v>
      </c>
      <c r="GQ51" s="55">
        <f t="shared" si="29"/>
        <v>1.2454573887408767E-7</v>
      </c>
      <c r="GR51" s="55">
        <f t="shared" si="30"/>
        <v>8.1297680079024966E-8</v>
      </c>
      <c r="GS51" s="55">
        <f t="shared" si="31"/>
        <v>0</v>
      </c>
      <c r="GT51" s="55">
        <f t="shared" si="32"/>
        <v>-1.1540766512634177E-6</v>
      </c>
      <c r="GU51" s="55">
        <f t="shared" si="33"/>
        <v>-4.530024514960237E-7</v>
      </c>
      <c r="GV51" s="55">
        <f t="shared" si="34"/>
        <v>-7.9580529991476173E-7</v>
      </c>
      <c r="GW51" s="55">
        <f t="shared" si="35"/>
        <v>0</v>
      </c>
      <c r="GX51" s="55">
        <f t="shared" si="36"/>
        <v>0</v>
      </c>
      <c r="GY51" s="55">
        <f t="shared" si="37"/>
        <v>6.936360737225064E-7</v>
      </c>
      <c r="GZ51" s="55">
        <f t="shared" si="38"/>
        <v>0</v>
      </c>
      <c r="HA51" s="55">
        <f t="shared" si="39"/>
        <v>0</v>
      </c>
      <c r="HB51" s="55">
        <f t="shared" si="40"/>
        <v>6.6968707477859307E-8</v>
      </c>
      <c r="HC51" s="55">
        <f t="shared" si="41"/>
        <v>4.0153850585522718E-6</v>
      </c>
      <c r="HD51" s="55">
        <f t="shared" si="42"/>
        <v>0</v>
      </c>
      <c r="HE51" s="55">
        <f t="shared" si="43"/>
        <v>0</v>
      </c>
      <c r="HF51" s="55">
        <f t="shared" si="44"/>
        <v>0</v>
      </c>
      <c r="HG51" s="55">
        <f t="shared" si="45"/>
        <v>-4.2674087550860557E-6</v>
      </c>
      <c r="HH51" s="55">
        <f t="shared" si="46"/>
        <v>1.3332371695579167E-6</v>
      </c>
      <c r="HI51" s="55">
        <f t="shared" si="47"/>
        <v>-2.1349947171782294E-6</v>
      </c>
      <c r="HJ51" s="55">
        <f t="shared" si="48"/>
        <v>0</v>
      </c>
      <c r="HK51" s="55">
        <f t="shared" si="49"/>
        <v>7.6210552151406895E-7</v>
      </c>
      <c r="HL51" s="55">
        <f t="shared" si="50"/>
        <v>6.5289669570788122E-7</v>
      </c>
      <c r="HM51" s="55">
        <f t="shared" si="51"/>
        <v>-4.6243225882717874E-7</v>
      </c>
      <c r="HN51" s="55">
        <f t="shared" si="52"/>
        <v>-9.6258503641405219E-7</v>
      </c>
      <c r="HO51" s="55">
        <f t="shared" si="53"/>
        <v>4.5487204250675805E-7</v>
      </c>
      <c r="HP51" s="55">
        <f t="shared" si="54"/>
        <v>0</v>
      </c>
      <c r="HQ51" s="55">
        <f t="shared" si="55"/>
        <v>0</v>
      </c>
      <c r="HR51" s="55">
        <f t="shared" si="56"/>
        <v>0</v>
      </c>
    </row>
    <row r="52" spans="1:226" x14ac:dyDescent="0.3">
      <c r="M52" s="8"/>
      <c r="AT52" s="8"/>
      <c r="AU52" s="8"/>
      <c r="AV52" s="8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8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</row>
    <row r="53" spans="1:226" x14ac:dyDescent="0.3">
      <c r="M53" s="8"/>
      <c r="AT53" s="8"/>
      <c r="AU53" s="8"/>
      <c r="AV53" s="8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8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</row>
    <row r="54" spans="1:226" x14ac:dyDescent="0.3">
      <c r="A54" s="29" t="s">
        <v>51</v>
      </c>
      <c r="B54" s="27">
        <v>3951.5610000000001</v>
      </c>
      <c r="C54" s="27">
        <v>223.8717</v>
      </c>
      <c r="D54" s="27">
        <v>47258.51</v>
      </c>
      <c r="E54" s="27">
        <v>6840.933</v>
      </c>
      <c r="F54" s="27">
        <v>4620.6549999999997</v>
      </c>
      <c r="G54" s="27">
        <v>13401.95</v>
      </c>
      <c r="H54" s="27">
        <v>457.66669999999999</v>
      </c>
      <c r="I54" s="29">
        <v>4.7189420000000002</v>
      </c>
      <c r="J54" s="29">
        <v>4.4363460000000003</v>
      </c>
      <c r="K54" s="8"/>
      <c r="L54" s="29">
        <v>0.29315056499999997</v>
      </c>
      <c r="M54" s="40">
        <v>12.081275</v>
      </c>
      <c r="N54" s="29">
        <v>1.8169210500000001E-2</v>
      </c>
      <c r="P54" s="29">
        <v>3.4065937499999997E-2</v>
      </c>
      <c r="Q54" s="29">
        <v>2.5562700000000001E-2</v>
      </c>
      <c r="R54" s="29">
        <v>0.45618710000000001</v>
      </c>
      <c r="S54" s="8">
        <v>0.91956000000000004</v>
      </c>
      <c r="T54" s="29">
        <v>8.7597340999999995E-2</v>
      </c>
      <c r="U54" s="29">
        <v>0.31462580000000001</v>
      </c>
      <c r="V54" s="29">
        <v>1.7042100000000001E-2</v>
      </c>
      <c r="Y54" s="29">
        <v>8.9476099999999999E-3</v>
      </c>
      <c r="Z54" s="29">
        <v>4.2854890000000001</v>
      </c>
      <c r="AA54" s="29">
        <v>129.829735</v>
      </c>
      <c r="AB54" s="29">
        <v>0.115949196</v>
      </c>
      <c r="AC54" s="29">
        <v>0.34449069999999998</v>
      </c>
      <c r="AD54" s="29">
        <v>1.6956095</v>
      </c>
      <c r="AE54" s="29">
        <v>2.3288350000000002</v>
      </c>
      <c r="AG54" s="29">
        <v>0.15205615</v>
      </c>
      <c r="AH54" s="29">
        <v>4.1982078700000001</v>
      </c>
      <c r="AI54" s="29">
        <v>0.34231665</v>
      </c>
      <c r="AJ54" s="29">
        <v>1.87458E-2</v>
      </c>
      <c r="AL54" s="29">
        <v>2.308627</v>
      </c>
      <c r="AM54" s="8"/>
      <c r="AN54" s="29">
        <v>1.02253E-2</v>
      </c>
      <c r="AO54" s="29">
        <v>0.29008085</v>
      </c>
      <c r="AP54" s="29">
        <v>2.5486909499999998E-2</v>
      </c>
      <c r="AR54" s="8"/>
      <c r="AT54" s="8">
        <v>6.9043580000000004E-4</v>
      </c>
      <c r="AU54" s="29">
        <v>1.0792632000000001E-3</v>
      </c>
      <c r="AV54" s="8">
        <v>7.5033290000000002E-4</v>
      </c>
      <c r="AW54" s="8"/>
      <c r="AX54" s="29">
        <v>1.88594131E-2</v>
      </c>
      <c r="AY54" s="29">
        <v>0.7191533</v>
      </c>
      <c r="AZ54" s="29">
        <v>0.499944</v>
      </c>
      <c r="BA54" s="8">
        <v>3.9631704000000001</v>
      </c>
      <c r="BB54" s="29">
        <v>1.2659950499999999</v>
      </c>
      <c r="BG54" s="29" t="s">
        <v>51</v>
      </c>
      <c r="BH54" s="29">
        <v>0</v>
      </c>
      <c r="BI54" s="29">
        <v>0</v>
      </c>
      <c r="BJ54" s="29">
        <v>4.4363431485199998</v>
      </c>
      <c r="BK54" s="29">
        <v>0</v>
      </c>
      <c r="BL54" s="29">
        <v>4.71894453159</v>
      </c>
      <c r="BM54" s="29">
        <v>4.71894453159</v>
      </c>
      <c r="BN54" s="29">
        <v>0</v>
      </c>
      <c r="BO54" s="29">
        <v>0.120191732668</v>
      </c>
      <c r="BP54" s="29">
        <v>0.17295877819800001</v>
      </c>
      <c r="BQ54" s="29">
        <v>12.0812711374</v>
      </c>
      <c r="BR54" s="29">
        <v>5.8141532102100003E-3</v>
      </c>
      <c r="BS54" s="29">
        <v>1.23550484631E-2</v>
      </c>
      <c r="BT54" s="29">
        <v>8.9475720608499995E-3</v>
      </c>
      <c r="BU54" s="29">
        <v>0</v>
      </c>
      <c r="BV54" s="29">
        <v>8.1758344769800005E-3</v>
      </c>
      <c r="BW54" s="29">
        <v>2.58901042235E-2</v>
      </c>
      <c r="BX54" s="29">
        <v>2.5562459199E-2</v>
      </c>
      <c r="BY54" s="29">
        <v>0</v>
      </c>
      <c r="BZ54" s="29">
        <v>6.6227393971500002</v>
      </c>
      <c r="CA54" s="29">
        <v>0.45618706580200002</v>
      </c>
      <c r="CB54" s="29">
        <v>2.5403218858299999E-2</v>
      </c>
      <c r="CC54" s="29">
        <v>6.2194030324599997E-2</v>
      </c>
      <c r="CD54" s="29">
        <v>0.91955845063599995</v>
      </c>
      <c r="CE54" s="29">
        <v>0.31462555839</v>
      </c>
      <c r="CF54" s="29">
        <v>2.3288344404400001</v>
      </c>
      <c r="CG54" s="29">
        <v>1.7042033672700001E-2</v>
      </c>
      <c r="CH54" s="29">
        <v>0</v>
      </c>
      <c r="CI54" s="29">
        <v>0.342316380556</v>
      </c>
      <c r="CJ54" s="29">
        <v>1.0225257251800001E-2</v>
      </c>
      <c r="CK54" s="29">
        <v>3951.55941996</v>
      </c>
      <c r="CL54" s="29">
        <v>0</v>
      </c>
      <c r="CM54" s="29">
        <v>0</v>
      </c>
      <c r="CN54" s="29">
        <v>2.82581595083</v>
      </c>
      <c r="CO54" s="29">
        <v>10.460531767299999</v>
      </c>
      <c r="CP54" s="29">
        <v>0</v>
      </c>
      <c r="CQ54" s="29">
        <v>0.71915308629200003</v>
      </c>
      <c r="CR54" s="29">
        <v>2.8413658233099999</v>
      </c>
      <c r="CS54" s="29">
        <v>0</v>
      </c>
      <c r="CT54" s="29">
        <v>4.2854816247800001</v>
      </c>
      <c r="CU54" s="29">
        <v>4.2854816247800001</v>
      </c>
      <c r="CV54" s="29">
        <v>129.829597877</v>
      </c>
      <c r="CW54" s="29">
        <v>0.49994435012999999</v>
      </c>
      <c r="CX54" s="29">
        <v>2.48231686829E-2</v>
      </c>
      <c r="CY54" s="29">
        <v>8.9440554236199996E-2</v>
      </c>
      <c r="CZ54" s="29">
        <v>0</v>
      </c>
      <c r="DA54" s="29">
        <v>7.0458342393200004</v>
      </c>
      <c r="DB54" s="29">
        <v>0</v>
      </c>
      <c r="DC54" s="29">
        <v>0</v>
      </c>
      <c r="DD54" s="29">
        <v>8.9567543996000004E-2</v>
      </c>
      <c r="DE54" s="29">
        <v>0.25492306530600001</v>
      </c>
      <c r="DF54" s="29">
        <v>0.55955086338500004</v>
      </c>
      <c r="DG54" s="29">
        <v>1.13605793857</v>
      </c>
      <c r="DH54" s="29">
        <v>0</v>
      </c>
      <c r="DI54" s="29">
        <v>3.9631722789400001</v>
      </c>
      <c r="DJ54" s="29">
        <v>0.152056257375</v>
      </c>
      <c r="DK54" s="29">
        <v>223.871611325</v>
      </c>
      <c r="DL54" s="29">
        <v>0</v>
      </c>
      <c r="DM54" s="29">
        <v>1.72126436361</v>
      </c>
      <c r="DN54" s="29">
        <v>2.4769418505599998</v>
      </c>
      <c r="DO54" s="29">
        <v>42532.648170300003</v>
      </c>
      <c r="DP54" s="29">
        <v>4725.8501348</v>
      </c>
      <c r="DQ54" s="29">
        <v>47258.498305100002</v>
      </c>
      <c r="DR54" s="29">
        <v>0</v>
      </c>
      <c r="DS54" s="29">
        <v>13.0776362744</v>
      </c>
      <c r="DT54" s="29">
        <v>2.5486391288399999E-2</v>
      </c>
      <c r="DU54" s="29">
        <v>0</v>
      </c>
      <c r="DV54" s="29">
        <v>0</v>
      </c>
      <c r="DW54" s="29">
        <v>0</v>
      </c>
      <c r="DX54" s="29">
        <v>6.9042920586199997E-4</v>
      </c>
      <c r="DY54" s="29">
        <v>1.0792563554299999E-3</v>
      </c>
      <c r="DZ54" s="29">
        <v>7.5033143629999995E-4</v>
      </c>
      <c r="EA54" s="29">
        <v>0</v>
      </c>
      <c r="EB54" s="29">
        <v>1.8859348648800001E-2</v>
      </c>
      <c r="EC54" s="29">
        <v>272.97429653299997</v>
      </c>
      <c r="ED54" s="29">
        <v>132.1315438</v>
      </c>
      <c r="EE54" s="29">
        <v>158.055566924</v>
      </c>
      <c r="EF54" s="29">
        <v>3.1342539393800002</v>
      </c>
      <c r="EG54" s="29">
        <v>197.48912669399999</v>
      </c>
      <c r="EH54" s="29">
        <v>133.51506870200001</v>
      </c>
      <c r="EI54" s="29">
        <v>0</v>
      </c>
      <c r="EJ54" s="29">
        <v>1.6852829467E-3</v>
      </c>
      <c r="EK54" s="29">
        <v>25.513774919100001</v>
      </c>
      <c r="EL54" s="29">
        <v>6841.0135833200002</v>
      </c>
      <c r="EM54" s="29">
        <v>4620.7356902800002</v>
      </c>
      <c r="EN54" s="29">
        <v>2220.27789304</v>
      </c>
      <c r="EO54" s="29">
        <v>6.8583154483399994E-2</v>
      </c>
      <c r="EP54" s="29">
        <v>1.2962855239</v>
      </c>
      <c r="EQ54" s="29">
        <v>2677.4494718300002</v>
      </c>
      <c r="ER54" s="29">
        <v>7.2619182415899999E-2</v>
      </c>
      <c r="ES54" s="29">
        <v>64.839984788099997</v>
      </c>
      <c r="ET54" s="29">
        <v>15.893778678</v>
      </c>
      <c r="EU54" s="29">
        <v>2.6085737197999999</v>
      </c>
      <c r="EV54" s="29">
        <v>161.41891521599999</v>
      </c>
      <c r="EW54" s="29">
        <v>1.87309075437E-2</v>
      </c>
      <c r="EX54" s="29">
        <v>8.3798963493599992</v>
      </c>
      <c r="EY54" s="29">
        <v>418.510070052</v>
      </c>
      <c r="EZ54" s="29">
        <v>468.16526937700002</v>
      </c>
      <c r="FA54" s="29">
        <v>19.730051048</v>
      </c>
      <c r="FB54" s="29">
        <v>0</v>
      </c>
      <c r="FC54" s="29">
        <v>13240.8105965</v>
      </c>
      <c r="FD54" s="29">
        <v>86.5093957582</v>
      </c>
      <c r="FE54" s="29">
        <v>1.26599326912</v>
      </c>
      <c r="FF54" s="29">
        <v>310.28715309400002</v>
      </c>
      <c r="FG54" s="29">
        <v>0</v>
      </c>
      <c r="FH54" s="29">
        <v>70.370278034500004</v>
      </c>
      <c r="FI54" s="29">
        <v>2.3086266101100001</v>
      </c>
      <c r="FJ54" s="29">
        <v>3.8064844326100002E-2</v>
      </c>
      <c r="FK54" s="29">
        <v>457.66654199499999</v>
      </c>
      <c r="FL54" s="29">
        <v>0.29008069435799999</v>
      </c>
      <c r="FM54" s="29">
        <v>219.10267361999999</v>
      </c>
      <c r="FO54" s="55">
        <f t="shared" si="1"/>
        <v>-3.9985210911215616E-7</v>
      </c>
      <c r="FP54" s="55">
        <f t="shared" si="2"/>
        <v>-3.9609740758054121E-7</v>
      </c>
      <c r="FQ54" s="55">
        <f t="shared" si="3"/>
        <v>-2.4746654095301088E-7</v>
      </c>
      <c r="FR54" s="55">
        <f t="shared" si="4"/>
        <v>1.1779580358437525E-5</v>
      </c>
      <c r="FS54" s="55">
        <f t="shared" si="5"/>
        <v>1.7462952763288677E-5</v>
      </c>
      <c r="FT54" s="55">
        <f t="shared" si="6"/>
        <v>-1.2023578919485687E-2</v>
      </c>
      <c r="FU54" s="55">
        <f t="shared" si="7"/>
        <v>-3.4524032446092033E-7</v>
      </c>
      <c r="FV54" s="55">
        <f t="shared" si="8"/>
        <v>5.3647406555422564E-7</v>
      </c>
      <c r="FW54" s="55">
        <f t="shared" si="9"/>
        <v>-6.4275419468301876E-7</v>
      </c>
      <c r="FX54" s="55">
        <f t="shared" si="10"/>
        <v>0</v>
      </c>
      <c r="FY54" s="55">
        <f t="shared" si="11"/>
        <v>-1.8466278565540991E-7</v>
      </c>
      <c r="FZ54" s="55">
        <f t="shared" si="12"/>
        <v>-3.1971791055569268E-7</v>
      </c>
      <c r="GA54" s="55">
        <f t="shared" si="13"/>
        <v>-4.8580481801535806E-7</v>
      </c>
      <c r="GB54" s="55">
        <f t="shared" si="14"/>
        <v>0</v>
      </c>
      <c r="GC54" s="55">
        <f t="shared" si="15"/>
        <v>3.5239893225593262E-8</v>
      </c>
      <c r="GD54" s="55">
        <f t="shared" si="16"/>
        <v>-9.4200143177759734E-6</v>
      </c>
      <c r="GE54" s="55">
        <f t="shared" si="17"/>
        <v>-7.4964855401181366E-8</v>
      </c>
      <c r="GF54" s="55">
        <f t="shared" si="18"/>
        <v>-1.6848971248177602E-6</v>
      </c>
      <c r="GG54" s="55">
        <f t="shared" si="19"/>
        <v>-1.0481722271271466E-6</v>
      </c>
      <c r="GH54" s="55">
        <f t="shared" si="20"/>
        <v>-7.6792812289038784E-7</v>
      </c>
      <c r="GI54" s="55">
        <f t="shared" si="21"/>
        <v>-3.8919675391857741E-6</v>
      </c>
      <c r="GJ54" s="55">
        <f t="shared" si="22"/>
        <v>0</v>
      </c>
      <c r="GK54" s="55">
        <f t="shared" si="23"/>
        <v>0</v>
      </c>
      <c r="GL54" s="55">
        <f t="shared" si="24"/>
        <v>-4.2401434573511213E-6</v>
      </c>
      <c r="GM54" s="55">
        <f t="shared" si="25"/>
        <v>-1.720975132604439E-6</v>
      </c>
      <c r="GN54" s="55">
        <f t="shared" si="26"/>
        <v>-1.0561756134046883E-6</v>
      </c>
      <c r="GO54" s="55">
        <f t="shared" si="27"/>
        <v>-1.639806109526392E-6</v>
      </c>
      <c r="GP54" s="55">
        <f t="shared" si="28"/>
        <v>-2.6328141788375528E-7</v>
      </c>
      <c r="GQ54" s="55">
        <f t="shared" si="29"/>
        <v>-4.1167792454740338E-7</v>
      </c>
      <c r="GR54" s="55">
        <f t="shared" si="30"/>
        <v>-2.4027464380813759E-7</v>
      </c>
      <c r="GS54" s="55">
        <f t="shared" si="31"/>
        <v>0</v>
      </c>
      <c r="GT54" s="55">
        <f t="shared" si="32"/>
        <v>7.061536149801448E-7</v>
      </c>
      <c r="GU54" s="55">
        <f t="shared" si="33"/>
        <v>-3.9441353346434267E-7</v>
      </c>
      <c r="GV54" s="55">
        <f t="shared" si="34"/>
        <v>-7.8711917752355366E-7</v>
      </c>
      <c r="GW54" s="55">
        <f t="shared" si="35"/>
        <v>-7.9444229107321351E-4</v>
      </c>
      <c r="GX54" s="55">
        <f t="shared" si="36"/>
        <v>0</v>
      </c>
      <c r="GY54" s="55">
        <f t="shared" si="37"/>
        <v>-1.6888392964352013E-7</v>
      </c>
      <c r="GZ54" s="55">
        <f t="shared" si="38"/>
        <v>0</v>
      </c>
      <c r="HA54" s="55">
        <f t="shared" si="39"/>
        <v>-4.1806303970474528E-6</v>
      </c>
      <c r="HB54" s="55">
        <f t="shared" si="40"/>
        <v>-5.3654696616612908E-7</v>
      </c>
      <c r="HC54" s="55">
        <f t="shared" si="41"/>
        <v>-2.0332461258175465E-5</v>
      </c>
      <c r="HD54" s="55">
        <f t="shared" si="42"/>
        <v>0</v>
      </c>
      <c r="HE54" s="55">
        <f t="shared" si="43"/>
        <v>0</v>
      </c>
      <c r="HF54" s="55">
        <f t="shared" si="44"/>
        <v>0</v>
      </c>
      <c r="HG54" s="55">
        <f t="shared" si="45"/>
        <v>-9.5506895790589479E-6</v>
      </c>
      <c r="HH54" s="55">
        <f t="shared" si="46"/>
        <v>-6.3418913942260292E-6</v>
      </c>
      <c r="HI54" s="55">
        <f t="shared" si="47"/>
        <v>-1.9507341342370665E-6</v>
      </c>
      <c r="HJ54" s="55">
        <f t="shared" si="48"/>
        <v>0</v>
      </c>
      <c r="HK54" s="55">
        <f t="shared" si="49"/>
        <v>-3.4174552334563848E-6</v>
      </c>
      <c r="HL54" s="55">
        <f t="shared" si="50"/>
        <v>-2.9716612572468172E-7</v>
      </c>
      <c r="HM54" s="55">
        <f t="shared" si="51"/>
        <v>7.0033843789117414E-7</v>
      </c>
      <c r="HN54" s="55">
        <f t="shared" si="52"/>
        <v>4.7410023047027431E-7</v>
      </c>
      <c r="HO54" s="55">
        <f t="shared" si="53"/>
        <v>-1.4067037623196507E-6</v>
      </c>
      <c r="HP54" s="55">
        <f t="shared" si="54"/>
        <v>0</v>
      </c>
      <c r="HQ54" s="55">
        <f t="shared" si="55"/>
        <v>0</v>
      </c>
      <c r="HR54" s="55">
        <f t="shared" si="56"/>
        <v>0</v>
      </c>
    </row>
    <row r="55" spans="1:226" x14ac:dyDescent="0.3">
      <c r="A55" s="29" t="s">
        <v>1</v>
      </c>
    </row>
    <row r="56" spans="1:226" x14ac:dyDescent="0.3">
      <c r="A56" s="29" t="s">
        <v>11</v>
      </c>
    </row>
    <row r="57" spans="1:226" x14ac:dyDescent="0.3">
      <c r="A57" s="29" t="s">
        <v>58</v>
      </c>
    </row>
    <row r="58" spans="1:226" x14ac:dyDescent="0.3">
      <c r="A58" s="29" t="s">
        <v>74</v>
      </c>
    </row>
    <row r="59" spans="1:226" x14ac:dyDescent="0.3">
      <c r="A59" s="29" t="s">
        <v>246</v>
      </c>
    </row>
    <row r="61" spans="1:226" x14ac:dyDescent="0.3">
      <c r="A61" s="1" t="s">
        <v>55</v>
      </c>
      <c r="B61" s="1">
        <f>SUM(B3:B54)</f>
        <v>735536.95012454013</v>
      </c>
      <c r="C61" s="1">
        <f t="shared" ref="C61:AX61" si="57">SUM(C3:C54)</f>
        <v>25932.927877859987</v>
      </c>
      <c r="D61" s="1">
        <f t="shared" si="57"/>
        <v>1757335.0055704997</v>
      </c>
      <c r="E61" s="1">
        <f t="shared" si="57"/>
        <v>236039.22870618003</v>
      </c>
      <c r="F61" s="1">
        <f t="shared" si="57"/>
        <v>183024.25930899999</v>
      </c>
      <c r="G61" s="1">
        <f t="shared" si="57"/>
        <v>3247769.4862071015</v>
      </c>
      <c r="H61" s="1">
        <f t="shared" si="57"/>
        <v>35502.27524303001</v>
      </c>
      <c r="I61" s="54">
        <f t="shared" si="57"/>
        <v>405.14046762740003</v>
      </c>
      <c r="J61" s="54">
        <f t="shared" si="57"/>
        <v>323.8870829988</v>
      </c>
      <c r="K61" s="54">
        <f t="shared" si="57"/>
        <v>4.7465358999999996</v>
      </c>
      <c r="L61" s="54"/>
      <c r="M61" s="54">
        <f t="shared" si="57"/>
        <v>711.48748875809986</v>
      </c>
      <c r="N61" s="54">
        <f t="shared" si="57"/>
        <v>2.3118649105000002</v>
      </c>
      <c r="O61" s="54">
        <f t="shared" si="57"/>
        <v>2.0779170164999994</v>
      </c>
      <c r="P61" s="54">
        <f t="shared" si="57"/>
        <v>7.2954313812999985</v>
      </c>
      <c r="Q61" s="54">
        <f t="shared" si="57"/>
        <v>2.9947157446000001</v>
      </c>
      <c r="R61" s="54">
        <f t="shared" si="57"/>
        <v>24.391160795000001</v>
      </c>
      <c r="S61" s="54">
        <f t="shared" si="57"/>
        <v>201.793754143</v>
      </c>
      <c r="T61" s="54">
        <f t="shared" si="57"/>
        <v>12.542835521000002</v>
      </c>
      <c r="U61" s="54">
        <f t="shared" si="57"/>
        <v>18.149622022099997</v>
      </c>
      <c r="V61" s="54">
        <f t="shared" si="57"/>
        <v>2.1365492688999996</v>
      </c>
      <c r="W61" s="54">
        <f t="shared" si="57"/>
        <v>1.3890407630300001</v>
      </c>
      <c r="X61" s="54">
        <f t="shared" si="57"/>
        <v>0.33287960599999999</v>
      </c>
      <c r="Y61" s="54">
        <f t="shared" si="57"/>
        <v>1.9563007561999997</v>
      </c>
      <c r="Z61" s="54">
        <f t="shared" si="57"/>
        <v>2097.6131475195002</v>
      </c>
      <c r="AA61" s="54">
        <f t="shared" si="57"/>
        <v>62620.664633299988</v>
      </c>
      <c r="AB61" s="54">
        <f t="shared" si="57"/>
        <v>25.152937965099998</v>
      </c>
      <c r="AC61" s="54">
        <f t="shared" si="57"/>
        <v>45.668194073700022</v>
      </c>
      <c r="AD61" s="54">
        <f t="shared" si="57"/>
        <v>203.85898853029997</v>
      </c>
      <c r="AE61" s="54">
        <f t="shared" si="57"/>
        <v>143.24985399780005</v>
      </c>
      <c r="AF61" s="54">
        <f t="shared" si="57"/>
        <v>72.622122288</v>
      </c>
      <c r="AG61" s="54">
        <f t="shared" si="57"/>
        <v>72.895213882100009</v>
      </c>
      <c r="AH61" s="54">
        <f t="shared" si="57"/>
        <v>142.0236162761</v>
      </c>
      <c r="AI61" s="54">
        <f t="shared" si="57"/>
        <v>18.265559014200004</v>
      </c>
      <c r="AJ61" s="54">
        <f t="shared" si="57"/>
        <v>2.1471400187999996</v>
      </c>
      <c r="AK61" s="54">
        <f t="shared" si="57"/>
        <v>2.1205590000000002E-3</v>
      </c>
      <c r="AL61" s="54">
        <f t="shared" si="57"/>
        <v>533.47911829470002</v>
      </c>
      <c r="AM61" s="54">
        <f t="shared" si="57"/>
        <v>3.7053000000000003E-2</v>
      </c>
      <c r="AN61" s="54">
        <f t="shared" si="57"/>
        <v>1.5524723851</v>
      </c>
      <c r="AO61" s="54">
        <f t="shared" si="57"/>
        <v>223.12880985020007</v>
      </c>
      <c r="AP61" s="54">
        <f t="shared" si="57"/>
        <v>3.0478356426197002</v>
      </c>
      <c r="AQ61" s="54">
        <f t="shared" si="57"/>
        <v>4.4587838333999996E-4</v>
      </c>
      <c r="AR61" s="54">
        <f t="shared" si="57"/>
        <v>3.9387060159000011E-3</v>
      </c>
      <c r="AS61" s="54">
        <f t="shared" si="57"/>
        <v>1.18332E-4</v>
      </c>
      <c r="AT61" s="54">
        <f t="shared" si="57"/>
        <v>1.0671601524050001</v>
      </c>
      <c r="AU61" s="54">
        <f t="shared" si="57"/>
        <v>0.72047003442500013</v>
      </c>
      <c r="AV61" s="54">
        <f t="shared" si="57"/>
        <v>2.6305937561599997</v>
      </c>
      <c r="AW61" s="54">
        <f t="shared" si="57"/>
        <v>3.3116319565199997E-3</v>
      </c>
      <c r="AX61" s="54">
        <f t="shared" si="57"/>
        <v>31.870652552179095</v>
      </c>
      <c r="AY61" s="54"/>
      <c r="AZ61" s="54"/>
      <c r="BA61" s="54"/>
      <c r="BB61" s="54"/>
      <c r="BC61" s="54"/>
      <c r="BD61" s="54"/>
      <c r="BE61" s="54"/>
      <c r="BF61" s="1"/>
      <c r="BH61" s="54">
        <f t="shared" ref="BH61:DZ61" si="58">SUM(BH3:BH54)</f>
        <v>61.796191604873442</v>
      </c>
      <c r="BI61" s="54">
        <f t="shared" si="58"/>
        <v>0.16135996748039999</v>
      </c>
      <c r="BJ61" s="54">
        <f t="shared" si="58"/>
        <v>323.89225539988905</v>
      </c>
      <c r="BK61" s="54">
        <f t="shared" si="58"/>
        <v>4.7465360537135588</v>
      </c>
      <c r="BL61" s="54">
        <f t="shared" si="58"/>
        <v>405.30517292009506</v>
      </c>
      <c r="BM61" s="54">
        <f t="shared" si="58"/>
        <v>405.14707042324505</v>
      </c>
      <c r="BN61" s="54">
        <f t="shared" si="58"/>
        <v>5.6303035941045776</v>
      </c>
      <c r="BO61" s="54">
        <f t="shared" si="58"/>
        <v>16.915616733845148</v>
      </c>
      <c r="BP61" s="54">
        <f t="shared" si="58"/>
        <v>24.341987814703874</v>
      </c>
      <c r="BQ61" s="54">
        <f t="shared" si="58"/>
        <v>711.49199222955099</v>
      </c>
      <c r="BR61" s="54">
        <f t="shared" si="58"/>
        <v>0.73979533599111724</v>
      </c>
      <c r="BS61" s="54">
        <f t="shared" si="58"/>
        <v>1.5720651142451378</v>
      </c>
      <c r="BT61" s="54">
        <f t="shared" si="58"/>
        <v>1.9562924628851417</v>
      </c>
      <c r="BU61" s="54">
        <f t="shared" si="58"/>
        <v>2.0779112861654334</v>
      </c>
      <c r="BV61" s="54">
        <f t="shared" si="58"/>
        <v>1.7507236271411317</v>
      </c>
      <c r="BW61" s="54">
        <f t="shared" si="58"/>
        <v>5.5439578298999477</v>
      </c>
      <c r="BX61" s="54">
        <f t="shared" si="58"/>
        <v>2.9947606838447403</v>
      </c>
      <c r="BY61" s="54">
        <f t="shared" si="58"/>
        <v>6.6017253464300003</v>
      </c>
      <c r="BZ61" s="54">
        <f t="shared" si="58"/>
        <v>23797.196042290438</v>
      </c>
      <c r="CA61" s="54">
        <f t="shared" si="58"/>
        <v>24.391187631171597</v>
      </c>
      <c r="CB61" s="54">
        <f t="shared" si="58"/>
        <v>3.5979336507406945</v>
      </c>
      <c r="CC61" s="54">
        <f t="shared" si="58"/>
        <v>8.8087344265666161</v>
      </c>
      <c r="CD61" s="54">
        <f t="shared" si="58"/>
        <v>201.80087741275014</v>
      </c>
      <c r="CE61" s="54">
        <f t="shared" si="58"/>
        <v>18.14964929576929</v>
      </c>
      <c r="CF61" s="54">
        <f t="shared" si="58"/>
        <v>143.25012413648881</v>
      </c>
      <c r="CG61" s="54">
        <f t="shared" si="58"/>
        <v>2.136590684059855</v>
      </c>
      <c r="CH61" s="54">
        <f t="shared" si="58"/>
        <v>3.7052864710842001E-2</v>
      </c>
      <c r="CI61" s="54">
        <f t="shared" si="58"/>
        <v>18.265603379165579</v>
      </c>
      <c r="CJ61" s="54">
        <f t="shared" si="58"/>
        <v>1.5524992594129765</v>
      </c>
      <c r="CK61" s="54">
        <f t="shared" si="58"/>
        <v>735505.84532175597</v>
      </c>
      <c r="CL61" s="54">
        <f t="shared" si="58"/>
        <v>1.3890565862985926</v>
      </c>
      <c r="CM61" s="54">
        <f t="shared" si="58"/>
        <v>0.33287913833069999</v>
      </c>
      <c r="CN61" s="54">
        <f t="shared" si="58"/>
        <v>1387.7773737499306</v>
      </c>
      <c r="CO61" s="54">
        <f t="shared" si="58"/>
        <v>1388.2714784021789</v>
      </c>
      <c r="CP61" s="54">
        <f t="shared" si="58"/>
        <v>93.616410363472269</v>
      </c>
      <c r="CQ61" s="54">
        <f t="shared" si="58"/>
        <v>141.22154980149608</v>
      </c>
      <c r="CR61" s="54">
        <f t="shared" si="58"/>
        <v>966.95282567478989</v>
      </c>
      <c r="CS61" s="54">
        <f t="shared" si="58"/>
        <v>2.6015364820299999E-3</v>
      </c>
      <c r="CT61" s="54">
        <f t="shared" si="58"/>
        <v>2097.6228370752356</v>
      </c>
      <c r="CU61" s="54">
        <f t="shared" si="58"/>
        <v>2097.6228370752356</v>
      </c>
      <c r="CV61" s="54">
        <f t="shared" si="58"/>
        <v>62620.512497838441</v>
      </c>
      <c r="CW61" s="54">
        <f t="shared" si="58"/>
        <v>711.12318035599674</v>
      </c>
      <c r="CX61" s="54">
        <f t="shared" si="58"/>
        <v>7.2429539624718844</v>
      </c>
      <c r="CY61" s="54">
        <f t="shared" si="58"/>
        <v>16.397506260238838</v>
      </c>
      <c r="CZ61" s="54">
        <f t="shared" si="58"/>
        <v>0</v>
      </c>
      <c r="DA61" s="54">
        <f t="shared" si="58"/>
        <v>385.93909224178844</v>
      </c>
      <c r="DB61" s="54">
        <f t="shared" si="58"/>
        <v>1.1232439672017838</v>
      </c>
      <c r="DC61" s="54">
        <f t="shared" si="58"/>
        <v>3.6036876371629289</v>
      </c>
      <c r="DD61" s="54">
        <f t="shared" si="58"/>
        <v>11.873735633557949</v>
      </c>
      <c r="DE61" s="54">
        <f t="shared" si="58"/>
        <v>33.79448710467814</v>
      </c>
      <c r="DF61" s="54">
        <f t="shared" si="58"/>
        <v>67.273320082022011</v>
      </c>
      <c r="DG61" s="54">
        <f t="shared" si="58"/>
        <v>136.58523385986896</v>
      </c>
      <c r="DH61" s="54">
        <f t="shared" si="58"/>
        <v>72.624564243619375</v>
      </c>
      <c r="DI61" s="54">
        <f t="shared" si="58"/>
        <v>210.97523821014946</v>
      </c>
      <c r="DJ61" s="54">
        <f t="shared" si="58"/>
        <v>72.89554337516104</v>
      </c>
      <c r="DK61" s="54">
        <f t="shared" si="58"/>
        <v>25933.083304620141</v>
      </c>
      <c r="DL61" s="54">
        <f t="shared" si="58"/>
        <v>0</v>
      </c>
      <c r="DM61" s="54">
        <f t="shared" si="58"/>
        <v>58.229004097487142</v>
      </c>
      <c r="DN61" s="54">
        <f t="shared" si="58"/>
        <v>83.792952935855439</v>
      </c>
      <c r="DO61" s="54">
        <f t="shared" si="58"/>
        <v>1583108.503191296</v>
      </c>
      <c r="DP61" s="54">
        <f t="shared" si="58"/>
        <v>175900.95579339378</v>
      </c>
      <c r="DQ61" s="54">
        <f t="shared" si="58"/>
        <v>1759009.4589845336</v>
      </c>
      <c r="DR61" s="54">
        <f t="shared" si="58"/>
        <v>1.2690585761544166</v>
      </c>
      <c r="DS61" s="54">
        <f t="shared" si="58"/>
        <v>876.36496461089382</v>
      </c>
      <c r="DT61" s="54">
        <f t="shared" si="58"/>
        <v>3.0478190563051895</v>
      </c>
      <c r="DU61" s="54">
        <f t="shared" si="58"/>
        <v>4.4587771473602569E-4</v>
      </c>
      <c r="DV61" s="54">
        <f t="shared" si="58"/>
        <v>3.9387167905091938E-3</v>
      </c>
      <c r="DW61" s="54">
        <f t="shared" si="58"/>
        <v>1.18331715053E-4</v>
      </c>
      <c r="DX61" s="54">
        <f t="shared" si="58"/>
        <v>1.0671625894272787</v>
      </c>
      <c r="DY61" s="54">
        <f t="shared" si="58"/>
        <v>0.72046025591017526</v>
      </c>
      <c r="DZ61" s="54">
        <f t="shared" si="58"/>
        <v>2.6305928980024107</v>
      </c>
      <c r="EA61" s="54">
        <f t="shared" ref="EA61:FM61" si="59">SUM(EA3:EA54)</f>
        <v>3.3117609741918084E-3</v>
      </c>
      <c r="EB61" s="54">
        <f t="shared" si="59"/>
        <v>31.871199500054587</v>
      </c>
      <c r="EC61" s="54">
        <f t="shared" si="59"/>
        <v>8620.8131847970217</v>
      </c>
      <c r="ED61" s="54">
        <f t="shared" si="59"/>
        <v>8428.9288737293009</v>
      </c>
      <c r="EE61" s="54">
        <f t="shared" si="59"/>
        <v>6154.431012901965</v>
      </c>
      <c r="EF61" s="54">
        <f t="shared" si="59"/>
        <v>283.85986219476513</v>
      </c>
      <c r="EG61" s="54">
        <f t="shared" si="59"/>
        <v>16866.130097732334</v>
      </c>
      <c r="EH61" s="54">
        <f t="shared" si="59"/>
        <v>4317.9298623397044</v>
      </c>
      <c r="EI61" s="54">
        <f t="shared" si="59"/>
        <v>22.119016798380084</v>
      </c>
      <c r="EJ61" s="54">
        <f t="shared" si="59"/>
        <v>1.5124195026671514</v>
      </c>
      <c r="EK61" s="54">
        <f t="shared" si="59"/>
        <v>1022.9117540819801</v>
      </c>
      <c r="EL61" s="54">
        <f t="shared" si="59"/>
        <v>236039.4574740153</v>
      </c>
      <c r="EM61" s="54">
        <f t="shared" si="59"/>
        <v>183023.68930627094</v>
      </c>
      <c r="EN61" s="54">
        <f t="shared" si="59"/>
        <v>53015.768167712005</v>
      </c>
      <c r="EO61" s="54">
        <f t="shared" si="59"/>
        <v>96.029172686998436</v>
      </c>
      <c r="EP61" s="54">
        <f t="shared" si="59"/>
        <v>42.290204092912475</v>
      </c>
      <c r="EQ61" s="54">
        <f t="shared" si="59"/>
        <v>89650.843019529275</v>
      </c>
      <c r="ER61" s="54">
        <f t="shared" si="59"/>
        <v>312.52088731152548</v>
      </c>
      <c r="ES61" s="54">
        <f t="shared" si="59"/>
        <v>6145.175798303243</v>
      </c>
      <c r="ET61" s="54">
        <f t="shared" si="59"/>
        <v>617.28998434153698</v>
      </c>
      <c r="EU61" s="54">
        <f t="shared" si="59"/>
        <v>677.58252778221038</v>
      </c>
      <c r="EV61" s="54">
        <f t="shared" si="59"/>
        <v>15388.892913115951</v>
      </c>
      <c r="EW61" s="54">
        <f t="shared" si="59"/>
        <v>2.1454635332681651</v>
      </c>
      <c r="EX61" s="54">
        <f t="shared" si="59"/>
        <v>847.67306251328</v>
      </c>
      <c r="EY61" s="54">
        <f t="shared" si="59"/>
        <v>13574.924173170022</v>
      </c>
      <c r="EZ61" s="54">
        <f t="shared" si="59"/>
        <v>18567.851966940547</v>
      </c>
      <c r="FA61" s="54">
        <f t="shared" si="59"/>
        <v>662.09386818055907</v>
      </c>
      <c r="FB61" s="54">
        <f t="shared" si="59"/>
        <v>2.1205498296400001E-3</v>
      </c>
      <c r="FC61" s="54">
        <f t="shared" si="59"/>
        <v>3241505.2306028013</v>
      </c>
      <c r="FD61" s="54">
        <f t="shared" si="59"/>
        <v>5591.4302644863719</v>
      </c>
      <c r="FE61" s="54">
        <f t="shared" si="59"/>
        <v>134.43459686267363</v>
      </c>
      <c r="FF61" s="54">
        <f t="shared" si="59"/>
        <v>71532.817428659517</v>
      </c>
      <c r="FG61" s="54">
        <f t="shared" si="59"/>
        <v>16.931177263277952</v>
      </c>
      <c r="FH61" s="54">
        <f t="shared" si="59"/>
        <v>3679.6143172618299</v>
      </c>
      <c r="FI61" s="54">
        <f t="shared" si="59"/>
        <v>533.485767941586</v>
      </c>
      <c r="FJ61" s="54">
        <f t="shared" si="59"/>
        <v>86.508786678251397</v>
      </c>
      <c r="FK61" s="54">
        <f t="shared" si="59"/>
        <v>35500.567420411004</v>
      </c>
      <c r="FL61" s="54">
        <f t="shared" si="59"/>
        <v>223.14242225709833</v>
      </c>
      <c r="FM61" s="54">
        <f t="shared" si="59"/>
        <v>10792.88389569577</v>
      </c>
    </row>
    <row r="62" spans="1:226" x14ac:dyDescent="0.3">
      <c r="A62" s="29" t="s">
        <v>56</v>
      </c>
      <c r="B62" s="1">
        <f>SUM(B2:B54)</f>
        <v>735536.95012454013</v>
      </c>
      <c r="C62" s="1">
        <f t="shared" ref="C62:BE62" si="60">SUM(C2:C54)</f>
        <v>25932.927877859987</v>
      </c>
      <c r="D62" s="1">
        <f t="shared" si="60"/>
        <v>1757335.0055704997</v>
      </c>
      <c r="E62" s="1">
        <f t="shared" si="60"/>
        <v>236039.22870618003</v>
      </c>
      <c r="F62" s="1">
        <f t="shared" si="60"/>
        <v>183024.25930899999</v>
      </c>
      <c r="G62" s="1">
        <f t="shared" si="60"/>
        <v>3247769.4862071015</v>
      </c>
      <c r="H62" s="1">
        <f t="shared" si="60"/>
        <v>35502.27524303001</v>
      </c>
      <c r="I62" s="1">
        <f t="shared" si="60"/>
        <v>405.14046762740003</v>
      </c>
      <c r="J62" s="1">
        <f t="shared" si="60"/>
        <v>323.8870829988</v>
      </c>
      <c r="K62" s="1">
        <f t="shared" si="60"/>
        <v>4.7465358999999996</v>
      </c>
      <c r="L62" s="1">
        <f t="shared" si="60"/>
        <v>41.257789490399986</v>
      </c>
      <c r="M62" s="1">
        <f t="shared" si="60"/>
        <v>711.48748875809986</v>
      </c>
      <c r="N62" s="1">
        <f t="shared" si="60"/>
        <v>2.3118649105000002</v>
      </c>
      <c r="O62" s="1">
        <f t="shared" si="60"/>
        <v>2.0779170164999994</v>
      </c>
      <c r="P62" s="1">
        <f t="shared" si="60"/>
        <v>7.2954313812999985</v>
      </c>
      <c r="Q62" s="1">
        <f t="shared" si="60"/>
        <v>2.9947157446000001</v>
      </c>
      <c r="R62" s="1">
        <f t="shared" si="60"/>
        <v>24.391160795000001</v>
      </c>
      <c r="S62" s="1">
        <f t="shared" si="60"/>
        <v>201.793754143</v>
      </c>
      <c r="T62" s="1">
        <f t="shared" si="60"/>
        <v>12.542835521000002</v>
      </c>
      <c r="U62" s="1">
        <f t="shared" si="60"/>
        <v>18.149622022099997</v>
      </c>
      <c r="V62" s="1">
        <f t="shared" si="60"/>
        <v>2.1365492688999996</v>
      </c>
      <c r="W62" s="1">
        <f t="shared" si="60"/>
        <v>1.3890407630300001</v>
      </c>
      <c r="X62" s="1">
        <f t="shared" si="60"/>
        <v>0.33287960599999999</v>
      </c>
      <c r="Y62" s="1">
        <f t="shared" si="60"/>
        <v>1.9563007561999997</v>
      </c>
      <c r="Z62" s="1">
        <f t="shared" si="60"/>
        <v>2097.6131475195002</v>
      </c>
      <c r="AA62" s="1">
        <f t="shared" si="60"/>
        <v>62620.664633299988</v>
      </c>
      <c r="AB62" s="1">
        <f t="shared" si="60"/>
        <v>25.152937965099998</v>
      </c>
      <c r="AC62" s="1">
        <f t="shared" si="60"/>
        <v>45.668194073700022</v>
      </c>
      <c r="AD62" s="1">
        <f t="shared" si="60"/>
        <v>203.85898853029997</v>
      </c>
      <c r="AE62" s="1">
        <f t="shared" si="60"/>
        <v>143.24985399780005</v>
      </c>
      <c r="AF62" s="1">
        <f t="shared" si="60"/>
        <v>72.622122288</v>
      </c>
      <c r="AG62" s="1">
        <f t="shared" si="60"/>
        <v>72.895213882100009</v>
      </c>
      <c r="AH62" s="1">
        <f t="shared" si="60"/>
        <v>142.0236162761</v>
      </c>
      <c r="AI62" s="1">
        <f t="shared" si="60"/>
        <v>18.265559014200004</v>
      </c>
      <c r="AJ62" s="1">
        <f t="shared" si="60"/>
        <v>2.1471400187999996</v>
      </c>
      <c r="AK62" s="1">
        <f t="shared" si="60"/>
        <v>2.1205590000000002E-3</v>
      </c>
      <c r="AL62" s="1">
        <f t="shared" si="60"/>
        <v>533.47911829470002</v>
      </c>
      <c r="AM62" s="1">
        <f t="shared" si="60"/>
        <v>3.7053000000000003E-2</v>
      </c>
      <c r="AN62" s="1">
        <f t="shared" si="60"/>
        <v>1.5524723851</v>
      </c>
      <c r="AO62" s="1">
        <f t="shared" si="60"/>
        <v>223.12880985020007</v>
      </c>
      <c r="AP62" s="1">
        <f t="shared" si="60"/>
        <v>3.0478356426197002</v>
      </c>
      <c r="AQ62" s="1">
        <f t="shared" si="60"/>
        <v>4.4587838333999996E-4</v>
      </c>
      <c r="AR62" s="1">
        <f t="shared" si="60"/>
        <v>3.9387060159000011E-3</v>
      </c>
      <c r="AS62" s="1">
        <f t="shared" si="60"/>
        <v>1.18332E-4</v>
      </c>
      <c r="AT62" s="1">
        <f t="shared" si="60"/>
        <v>1.0671601524050001</v>
      </c>
      <c r="AU62" s="1">
        <f t="shared" si="60"/>
        <v>0.72047003442500013</v>
      </c>
      <c r="AV62" s="1">
        <f t="shared" si="60"/>
        <v>2.6305937561599997</v>
      </c>
      <c r="AW62" s="1">
        <f t="shared" si="60"/>
        <v>3.3116319565199997E-3</v>
      </c>
      <c r="AX62" s="1">
        <f t="shared" si="60"/>
        <v>31.870652552179095</v>
      </c>
      <c r="AY62" s="1">
        <f t="shared" si="60"/>
        <v>141.21968189879993</v>
      </c>
      <c r="AZ62" s="1">
        <f t="shared" si="60"/>
        <v>711.79558344030022</v>
      </c>
      <c r="BA62" s="1">
        <f t="shared" si="60"/>
        <v>210.97523244670001</v>
      </c>
      <c r="BB62" s="1">
        <f t="shared" si="60"/>
        <v>134.43270690719996</v>
      </c>
      <c r="BC62" s="1">
        <f t="shared" si="60"/>
        <v>2.6015000000000001E-3</v>
      </c>
      <c r="BD62" s="1">
        <f t="shared" si="60"/>
        <v>0.16136</v>
      </c>
      <c r="BE62" s="1">
        <f t="shared" si="60"/>
        <v>6.6020000000000003</v>
      </c>
    </row>
    <row r="63" spans="1:226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605050.43598953995</v>
      </c>
      <c r="C63" s="27">
        <f t="shared" ref="C63:AX63" si="61">+C3+C5+C8+C9+C11+C12+C14+C15+C16+C17+C18+C19+C20+C21+C22+C23+C24+C25+C26+C28+C30+C31+C33+C34+C35+C36+C37+C39+C40+C41+C42+C43+C44+C46+C47+C49+C50</f>
        <v>22230.747067059994</v>
      </c>
      <c r="D63" s="27">
        <f t="shared" si="61"/>
        <v>1475019.3378253996</v>
      </c>
      <c r="E63" s="27">
        <f t="shared" si="61"/>
        <v>211700.36204248</v>
      </c>
      <c r="F63" s="27">
        <f t="shared" si="61"/>
        <v>165428.78450929996</v>
      </c>
      <c r="G63" s="27">
        <f t="shared" si="61"/>
        <v>3085425.5511834011</v>
      </c>
      <c r="H63" s="27">
        <f t="shared" si="61"/>
        <v>31051.584892630006</v>
      </c>
      <c r="I63" s="40">
        <f t="shared" si="61"/>
        <v>342.49793843730004</v>
      </c>
      <c r="J63" s="40">
        <f t="shared" si="61"/>
        <v>265.56543738300007</v>
      </c>
      <c r="K63" s="40">
        <f t="shared" si="61"/>
        <v>4.1085358999999997</v>
      </c>
      <c r="L63" s="40"/>
      <c r="M63" s="40">
        <f t="shared" si="61"/>
        <v>603.29853768259989</v>
      </c>
      <c r="N63" s="40">
        <f t="shared" si="61"/>
        <v>2.0965898714</v>
      </c>
      <c r="O63" s="40">
        <f t="shared" si="61"/>
        <v>1.9579435949000004</v>
      </c>
      <c r="P63" s="40">
        <f t="shared" si="61"/>
        <v>6.4652912044999979</v>
      </c>
      <c r="Q63" s="40">
        <f t="shared" si="61"/>
        <v>2.3709520646000004</v>
      </c>
      <c r="R63" s="40">
        <f t="shared" si="61"/>
        <v>20.833735830399998</v>
      </c>
      <c r="S63" s="40">
        <f t="shared" si="61"/>
        <v>172.25469584299998</v>
      </c>
      <c r="T63" s="40">
        <f t="shared" si="61"/>
        <v>11.066054790700001</v>
      </c>
      <c r="U63" s="40">
        <f t="shared" si="61"/>
        <v>15.484402021699999</v>
      </c>
      <c r="V63" s="40">
        <f t="shared" si="61"/>
        <v>1.7603563684999999</v>
      </c>
      <c r="W63" s="40">
        <f t="shared" si="61"/>
        <v>1.3890325462000002</v>
      </c>
      <c r="X63" s="40">
        <f t="shared" si="61"/>
        <v>0.14483000600000001</v>
      </c>
      <c r="Y63" s="40">
        <f t="shared" si="61"/>
        <v>1.8713733023999994</v>
      </c>
      <c r="Z63" s="40">
        <f t="shared" si="61"/>
        <v>1826.9328802255002</v>
      </c>
      <c r="AA63" s="40">
        <f t="shared" si="61"/>
        <v>61059.046449799986</v>
      </c>
      <c r="AB63" s="40">
        <f t="shared" si="61"/>
        <v>22.466504173999997</v>
      </c>
      <c r="AC63" s="40">
        <f t="shared" si="61"/>
        <v>40.774786606300019</v>
      </c>
      <c r="AD63" s="40">
        <f t="shared" si="61"/>
        <v>182.53119597520006</v>
      </c>
      <c r="AE63" s="40">
        <f t="shared" si="61"/>
        <v>121.777799183</v>
      </c>
      <c r="AF63" s="40">
        <f t="shared" si="61"/>
        <v>71.849002287999994</v>
      </c>
      <c r="AG63" s="40">
        <f t="shared" si="61"/>
        <v>69.967890781499989</v>
      </c>
      <c r="AH63" s="40">
        <f t="shared" si="61"/>
        <v>121.02781616370004</v>
      </c>
      <c r="AI63" s="40">
        <f t="shared" si="61"/>
        <v>15.605503577500002</v>
      </c>
      <c r="AJ63" s="40">
        <f t="shared" si="61"/>
        <v>1.7449847977999997</v>
      </c>
      <c r="AK63" s="40">
        <f t="shared" si="61"/>
        <v>0</v>
      </c>
      <c r="AL63" s="40">
        <f t="shared" si="61"/>
        <v>460.2664110285001</v>
      </c>
      <c r="AM63" s="40">
        <f t="shared" si="61"/>
        <v>3.6312999999999998E-2</v>
      </c>
      <c r="AN63" s="40">
        <f t="shared" si="61"/>
        <v>1.3049004297</v>
      </c>
      <c r="AO63" s="40">
        <f t="shared" si="61"/>
        <v>194.80688105679997</v>
      </c>
      <c r="AP63" s="40">
        <f t="shared" si="61"/>
        <v>2.8229396229196997</v>
      </c>
      <c r="AQ63" s="40">
        <f t="shared" si="61"/>
        <v>4.0543138784000001E-4</v>
      </c>
      <c r="AR63" s="40">
        <f t="shared" si="61"/>
        <v>3.5788366059E-3</v>
      </c>
      <c r="AS63" s="40">
        <f t="shared" si="61"/>
        <v>0</v>
      </c>
      <c r="AT63" s="40">
        <f t="shared" si="61"/>
        <v>1.0557452478050005</v>
      </c>
      <c r="AU63" s="40">
        <f t="shared" si="61"/>
        <v>0.71052666142500021</v>
      </c>
      <c r="AV63" s="40">
        <f t="shared" si="61"/>
        <v>2.6221326824099997</v>
      </c>
      <c r="AW63" s="40">
        <f t="shared" si="61"/>
        <v>3.03747099302E-3</v>
      </c>
      <c r="AX63" s="40">
        <f t="shared" si="61"/>
        <v>31.549296355479097</v>
      </c>
      <c r="AY63" s="40"/>
      <c r="AZ63" s="40"/>
      <c r="BA63" s="40"/>
      <c r="BB63" s="40"/>
      <c r="BC63" s="40"/>
      <c r="BD63" s="40"/>
      <c r="BE63" s="40"/>
      <c r="BF63" s="27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X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H1048576"/>
    </sheetView>
  </sheetViews>
  <sheetFormatPr defaultColWidth="9.109375" defaultRowHeight="14.4" x14ac:dyDescent="0.3"/>
  <cols>
    <col min="1" max="1" width="19.109375" style="29" customWidth="1"/>
    <col min="2" max="8" width="9.109375" style="27" customWidth="1"/>
    <col min="9" max="66" width="9.109375" style="29" customWidth="1"/>
    <col min="67" max="67" width="11.109375" style="29" customWidth="1"/>
    <col min="68" max="68" width="15.109375" style="29" bestFit="1" customWidth="1"/>
    <col min="69" max="191" width="9.109375" style="40" customWidth="1"/>
    <col min="192" max="192" width="9.109375" style="29"/>
    <col min="193" max="194" width="9.109375" style="29" customWidth="1"/>
    <col min="195" max="16384" width="9.109375" style="29"/>
  </cols>
  <sheetData>
    <row r="1" spans="1:258" x14ac:dyDescent="0.3">
      <c r="B1" s="27" t="s">
        <v>504</v>
      </c>
      <c r="BP1" s="29" t="s">
        <v>509</v>
      </c>
      <c r="GL1" s="29" t="s">
        <v>376</v>
      </c>
    </row>
    <row r="2" spans="1:258" x14ac:dyDescent="0.3">
      <c r="A2" s="29" t="s">
        <v>233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513</v>
      </c>
      <c r="L2" s="29" t="s">
        <v>423</v>
      </c>
      <c r="M2" s="29" t="s">
        <v>64</v>
      </c>
      <c r="N2" s="40" t="s">
        <v>378</v>
      </c>
      <c r="O2" s="29" t="s">
        <v>325</v>
      </c>
      <c r="P2" s="29" t="s">
        <v>379</v>
      </c>
      <c r="Q2" s="29" t="s">
        <v>380</v>
      </c>
      <c r="R2" s="29" t="s">
        <v>381</v>
      </c>
      <c r="S2" s="29" t="s">
        <v>230</v>
      </c>
      <c r="T2" s="29" t="s">
        <v>382</v>
      </c>
      <c r="U2" s="29" t="s">
        <v>383</v>
      </c>
      <c r="V2" s="29" t="s">
        <v>384</v>
      </c>
      <c r="W2" s="29" t="s">
        <v>385</v>
      </c>
      <c r="X2" s="29" t="s">
        <v>386</v>
      </c>
      <c r="Y2" s="29" t="s">
        <v>387</v>
      </c>
      <c r="Z2" s="29" t="s">
        <v>407</v>
      </c>
      <c r="AA2" s="29" t="s">
        <v>65</v>
      </c>
      <c r="AB2" s="29" t="s">
        <v>66</v>
      </c>
      <c r="AC2" s="29" t="s">
        <v>431</v>
      </c>
      <c r="AD2" s="29" t="s">
        <v>327</v>
      </c>
      <c r="AE2" s="29" t="s">
        <v>411</v>
      </c>
      <c r="AF2" s="29" t="s">
        <v>388</v>
      </c>
      <c r="AG2" s="29" t="s">
        <v>408</v>
      </c>
      <c r="AH2" s="29" t="s">
        <v>330</v>
      </c>
      <c r="AI2" s="29" t="s">
        <v>389</v>
      </c>
      <c r="AJ2" s="29" t="s">
        <v>67</v>
      </c>
      <c r="AK2" s="29" t="s">
        <v>326</v>
      </c>
      <c r="AL2" s="29" t="s">
        <v>331</v>
      </c>
      <c r="AM2" s="29" t="s">
        <v>391</v>
      </c>
      <c r="AN2" s="29" t="s">
        <v>392</v>
      </c>
      <c r="AO2" s="29" t="s">
        <v>396</v>
      </c>
      <c r="AP2" s="29" t="s">
        <v>409</v>
      </c>
      <c r="AQ2" s="29" t="s">
        <v>328</v>
      </c>
      <c r="AR2" s="29" t="s">
        <v>410</v>
      </c>
      <c r="AS2" s="29" t="s">
        <v>393</v>
      </c>
      <c r="AT2" s="29" t="s">
        <v>394</v>
      </c>
      <c r="AU2" s="29" t="s">
        <v>493</v>
      </c>
      <c r="AV2" s="29" t="s">
        <v>332</v>
      </c>
      <c r="AW2" s="29" t="s">
        <v>395</v>
      </c>
      <c r="AX2" s="29" t="s">
        <v>390</v>
      </c>
      <c r="AY2" s="29" t="s">
        <v>397</v>
      </c>
      <c r="AZ2" s="29" t="s">
        <v>333</v>
      </c>
      <c r="BA2" s="29" t="s">
        <v>334</v>
      </c>
      <c r="BB2" s="29" t="s">
        <v>335</v>
      </c>
      <c r="BC2" s="29" t="s">
        <v>336</v>
      </c>
      <c r="BD2" s="29" t="s">
        <v>337</v>
      </c>
      <c r="BE2" s="29" t="s">
        <v>514</v>
      </c>
      <c r="BF2" s="29" t="s">
        <v>516</v>
      </c>
      <c r="BG2" s="29" t="s">
        <v>517</v>
      </c>
      <c r="BH2" s="29" t="s">
        <v>515</v>
      </c>
      <c r="BI2" s="29" t="s">
        <v>495</v>
      </c>
      <c r="BJ2" s="29" t="s">
        <v>496</v>
      </c>
      <c r="BK2" s="29" t="s">
        <v>481</v>
      </c>
      <c r="BL2" s="29" t="s">
        <v>483</v>
      </c>
      <c r="BM2" s="29" t="s">
        <v>518</v>
      </c>
      <c r="BN2" s="29" t="s">
        <v>489</v>
      </c>
      <c r="BP2" s="29" t="s">
        <v>231</v>
      </c>
      <c r="BQ2" s="29" t="s">
        <v>478</v>
      </c>
      <c r="BR2" s="29" t="s">
        <v>522</v>
      </c>
      <c r="BS2" s="29" t="s">
        <v>178</v>
      </c>
      <c r="BT2" s="29" t="s">
        <v>524</v>
      </c>
      <c r="BU2" s="29" t="s">
        <v>398</v>
      </c>
      <c r="BV2" s="29" t="s">
        <v>130</v>
      </c>
      <c r="BW2" s="29" t="s">
        <v>131</v>
      </c>
      <c r="BX2" s="29" t="s">
        <v>132</v>
      </c>
      <c r="BY2" s="29" t="s">
        <v>424</v>
      </c>
      <c r="BZ2" s="29" t="s">
        <v>425</v>
      </c>
      <c r="CA2" s="29" t="s">
        <v>479</v>
      </c>
      <c r="CB2" s="29" t="s">
        <v>350</v>
      </c>
      <c r="CC2" s="29" t="s">
        <v>351</v>
      </c>
      <c r="CD2" s="29" t="s">
        <v>399</v>
      </c>
      <c r="CE2" s="29" t="s">
        <v>179</v>
      </c>
      <c r="CF2" s="29" t="s">
        <v>352</v>
      </c>
      <c r="CG2" s="29" t="s">
        <v>353</v>
      </c>
      <c r="CH2" s="29" t="s">
        <v>380</v>
      </c>
      <c r="CI2" s="29" t="s">
        <v>525</v>
      </c>
      <c r="CJ2" s="29" t="s">
        <v>133</v>
      </c>
      <c r="CK2" s="29" t="s">
        <v>381</v>
      </c>
      <c r="CL2" s="29" t="s">
        <v>515</v>
      </c>
      <c r="CM2" s="29" t="s">
        <v>338</v>
      </c>
      <c r="CN2" s="29" t="s">
        <v>339</v>
      </c>
      <c r="CO2" s="29" t="s">
        <v>134</v>
      </c>
      <c r="CP2" s="29" t="s">
        <v>383</v>
      </c>
      <c r="CQ2" s="29" t="s">
        <v>400</v>
      </c>
      <c r="CR2" s="29" t="s">
        <v>384</v>
      </c>
      <c r="CS2" s="29" t="s">
        <v>401</v>
      </c>
      <c r="CT2" s="29" t="s">
        <v>402</v>
      </c>
      <c r="CU2" s="29" t="s">
        <v>403</v>
      </c>
      <c r="CV2" s="29" t="s">
        <v>59</v>
      </c>
      <c r="CW2" s="29" t="s">
        <v>404</v>
      </c>
      <c r="CX2" s="29" t="s">
        <v>405</v>
      </c>
      <c r="CY2" s="29" t="s">
        <v>340</v>
      </c>
      <c r="CZ2" s="29" t="s">
        <v>426</v>
      </c>
      <c r="DA2" s="29" t="s">
        <v>341</v>
      </c>
      <c r="DB2" s="29" t="s">
        <v>427</v>
      </c>
      <c r="DC2" s="29" t="s">
        <v>428</v>
      </c>
      <c r="DD2" s="29" t="s">
        <v>429</v>
      </c>
      <c r="DE2" s="29" t="s">
        <v>135</v>
      </c>
      <c r="DF2" s="29" t="s">
        <v>136</v>
      </c>
      <c r="DG2" s="29" t="s">
        <v>480</v>
      </c>
      <c r="DH2" s="29" t="s">
        <v>481</v>
      </c>
      <c r="DI2" s="29" t="s">
        <v>137</v>
      </c>
      <c r="DJ2" s="29" t="s">
        <v>407</v>
      </c>
      <c r="DK2" s="29" t="s">
        <v>138</v>
      </c>
      <c r="DL2" s="29" t="s">
        <v>139</v>
      </c>
      <c r="DM2" s="29" t="s">
        <v>66</v>
      </c>
      <c r="DN2" s="29" t="s">
        <v>413</v>
      </c>
      <c r="DO2" s="29" t="s">
        <v>483</v>
      </c>
      <c r="DP2" s="29" t="s">
        <v>342</v>
      </c>
      <c r="DQ2" s="29" t="s">
        <v>343</v>
      </c>
      <c r="DR2" s="29" t="s">
        <v>140</v>
      </c>
      <c r="DS2" s="29" t="s">
        <v>411</v>
      </c>
      <c r="DT2" s="29" t="s">
        <v>141</v>
      </c>
      <c r="DU2" s="29" t="s">
        <v>142</v>
      </c>
      <c r="DV2" s="29" t="s">
        <v>485</v>
      </c>
      <c r="DW2" s="29" t="s">
        <v>354</v>
      </c>
      <c r="DX2" s="29" t="s">
        <v>355</v>
      </c>
      <c r="DY2" s="29" t="s">
        <v>414</v>
      </c>
      <c r="DZ2" s="29" t="s">
        <v>344</v>
      </c>
      <c r="EA2" s="29" t="s">
        <v>345</v>
      </c>
      <c r="EB2" s="29" t="s">
        <v>143</v>
      </c>
      <c r="EC2" s="29" t="s">
        <v>523</v>
      </c>
      <c r="ED2" s="29" t="s">
        <v>497</v>
      </c>
      <c r="EE2" s="29" t="s">
        <v>57</v>
      </c>
      <c r="EF2" s="29" t="s">
        <v>127</v>
      </c>
      <c r="EG2" s="29" t="s">
        <v>346</v>
      </c>
      <c r="EH2" s="29" t="s">
        <v>347</v>
      </c>
      <c r="EI2" s="29" t="s">
        <v>144</v>
      </c>
      <c r="EJ2" s="29" t="s">
        <v>145</v>
      </c>
      <c r="EK2" s="29" t="s">
        <v>60</v>
      </c>
      <c r="EL2" s="29" t="s">
        <v>146</v>
      </c>
      <c r="EM2" s="29" t="s">
        <v>147</v>
      </c>
      <c r="EN2" s="29" t="s">
        <v>332</v>
      </c>
      <c r="EO2" s="29" t="s">
        <v>395</v>
      </c>
      <c r="EP2" s="29" t="s">
        <v>390</v>
      </c>
      <c r="EQ2" s="29" t="s">
        <v>397</v>
      </c>
      <c r="ER2" s="29" t="s">
        <v>333</v>
      </c>
      <c r="ES2" s="29" t="s">
        <v>334</v>
      </c>
      <c r="ET2" s="29" t="s">
        <v>335</v>
      </c>
      <c r="EU2" s="29" t="s">
        <v>336</v>
      </c>
      <c r="EV2" s="29" t="s">
        <v>337</v>
      </c>
      <c r="EW2" s="29" t="s">
        <v>148</v>
      </c>
      <c r="EX2" s="29" t="s">
        <v>149</v>
      </c>
      <c r="EY2" s="29" t="s">
        <v>150</v>
      </c>
      <c r="EZ2" s="29" t="s">
        <v>151</v>
      </c>
      <c r="FA2" s="29" t="s">
        <v>152</v>
      </c>
      <c r="FB2" s="29" t="s">
        <v>153</v>
      </c>
      <c r="FC2" s="29" t="s">
        <v>154</v>
      </c>
      <c r="FD2" s="29" t="s">
        <v>348</v>
      </c>
      <c r="FE2" s="29" t="s">
        <v>155</v>
      </c>
      <c r="FF2" s="29" t="s">
        <v>54</v>
      </c>
      <c r="FG2" s="29" t="s">
        <v>53</v>
      </c>
      <c r="FH2" s="29" t="s">
        <v>156</v>
      </c>
      <c r="FI2" s="29" t="s">
        <v>158</v>
      </c>
      <c r="FJ2" s="29" t="s">
        <v>159</v>
      </c>
      <c r="FK2" s="29" t="s">
        <v>160</v>
      </c>
      <c r="FL2" s="29" t="s">
        <v>161</v>
      </c>
      <c r="FM2" s="29" t="s">
        <v>162</v>
      </c>
      <c r="FN2" s="29" t="s">
        <v>163</v>
      </c>
      <c r="FO2" s="29" t="s">
        <v>164</v>
      </c>
      <c r="FP2" s="29" t="s">
        <v>165</v>
      </c>
      <c r="FQ2" s="29" t="s">
        <v>406</v>
      </c>
      <c r="FR2" s="29" t="s">
        <v>488</v>
      </c>
      <c r="FS2" s="29" t="s">
        <v>166</v>
      </c>
      <c r="FT2" s="29" t="s">
        <v>167</v>
      </c>
      <c r="FU2" s="29" t="s">
        <v>168</v>
      </c>
      <c r="FV2" s="29" t="s">
        <v>396</v>
      </c>
      <c r="FW2" s="29" t="s">
        <v>61</v>
      </c>
      <c r="FX2" s="29" t="s">
        <v>498</v>
      </c>
      <c r="FY2" s="29" t="s">
        <v>489</v>
      </c>
      <c r="FZ2" s="29" t="s">
        <v>169</v>
      </c>
      <c r="GA2" s="29" t="s">
        <v>170</v>
      </c>
      <c r="GB2" s="29" t="s">
        <v>171</v>
      </c>
      <c r="GC2" s="29" t="s">
        <v>349</v>
      </c>
      <c r="GD2" s="29" t="s">
        <v>409</v>
      </c>
      <c r="GE2" s="29" t="s">
        <v>415</v>
      </c>
      <c r="GF2" s="29" t="s">
        <v>173</v>
      </c>
      <c r="GG2" s="29" t="s">
        <v>174</v>
      </c>
      <c r="GH2" s="29" t="s">
        <v>493</v>
      </c>
      <c r="GI2" s="29" t="s">
        <v>499</v>
      </c>
      <c r="GK2" s="29" t="s">
        <v>140</v>
      </c>
      <c r="GL2" s="29" t="s">
        <v>59</v>
      </c>
      <c r="GM2" s="29" t="s">
        <v>57</v>
      </c>
      <c r="GN2" s="29" t="s">
        <v>60</v>
      </c>
      <c r="GO2" s="29" t="s">
        <v>54</v>
      </c>
      <c r="GP2" s="29" t="s">
        <v>53</v>
      </c>
      <c r="GQ2" s="29" t="s">
        <v>61</v>
      </c>
      <c r="GR2" s="29" t="s">
        <v>62</v>
      </c>
      <c r="GS2" s="29" t="s">
        <v>63</v>
      </c>
      <c r="GT2" s="29" t="s">
        <v>324</v>
      </c>
      <c r="GU2" s="29" t="s">
        <v>377</v>
      </c>
      <c r="GV2" s="29" t="s">
        <v>423</v>
      </c>
      <c r="GW2" s="29" t="s">
        <v>64</v>
      </c>
      <c r="GX2" s="29" t="s">
        <v>378</v>
      </c>
      <c r="GY2" s="29" t="s">
        <v>325</v>
      </c>
      <c r="GZ2" s="29" t="s">
        <v>379</v>
      </c>
      <c r="HA2" s="29" t="s">
        <v>380</v>
      </c>
      <c r="HB2" s="29" t="s">
        <v>381</v>
      </c>
      <c r="HC2" s="29" t="s">
        <v>230</v>
      </c>
      <c r="HD2" s="29" t="s">
        <v>382</v>
      </c>
      <c r="HE2" s="29" t="s">
        <v>383</v>
      </c>
      <c r="HF2" s="29" t="s">
        <v>384</v>
      </c>
      <c r="HG2" s="29" t="s">
        <v>385</v>
      </c>
      <c r="HH2" s="29" t="s">
        <v>386</v>
      </c>
      <c r="HI2" s="29" t="s">
        <v>387</v>
      </c>
      <c r="HJ2" s="29" t="s">
        <v>407</v>
      </c>
      <c r="HK2" s="29" t="s">
        <v>65</v>
      </c>
      <c r="HL2" s="29" t="s">
        <v>66</v>
      </c>
      <c r="HM2" s="29" t="s">
        <v>412</v>
      </c>
      <c r="HN2" s="29" t="s">
        <v>327</v>
      </c>
      <c r="HO2" s="29" t="s">
        <v>411</v>
      </c>
      <c r="HP2" s="29" t="s">
        <v>388</v>
      </c>
      <c r="HQ2" s="29" t="s">
        <v>408</v>
      </c>
      <c r="HR2" s="29" t="s">
        <v>330</v>
      </c>
      <c r="HS2" s="29" t="s">
        <v>389</v>
      </c>
      <c r="HT2" s="29" t="s">
        <v>67</v>
      </c>
      <c r="HU2" s="29" t="s">
        <v>326</v>
      </c>
      <c r="HV2" s="29" t="s">
        <v>331</v>
      </c>
      <c r="HW2" s="29" t="s">
        <v>391</v>
      </c>
      <c r="HX2" s="29" t="s">
        <v>392</v>
      </c>
      <c r="HY2" s="29" t="s">
        <v>396</v>
      </c>
      <c r="HZ2" s="29" t="s">
        <v>409</v>
      </c>
      <c r="IA2" s="29" t="s">
        <v>328</v>
      </c>
      <c r="IB2" s="29" t="s">
        <v>410</v>
      </c>
      <c r="IC2" s="29" t="s">
        <v>393</v>
      </c>
      <c r="ID2" s="29" t="s">
        <v>394</v>
      </c>
      <c r="IE2" s="29" t="s">
        <v>493</v>
      </c>
      <c r="IF2" s="29" t="s">
        <v>332</v>
      </c>
      <c r="IG2" s="29" t="s">
        <v>395</v>
      </c>
      <c r="IH2" s="29" t="s">
        <v>390</v>
      </c>
      <c r="II2" s="29" t="s">
        <v>397</v>
      </c>
      <c r="IJ2" s="29" t="s">
        <v>333</v>
      </c>
      <c r="IK2" s="29" t="s">
        <v>334</v>
      </c>
      <c r="IL2" s="29" t="s">
        <v>335</v>
      </c>
      <c r="IM2" s="29" t="s">
        <v>336</v>
      </c>
      <c r="IN2" s="29" t="s">
        <v>337</v>
      </c>
      <c r="IO2" s="29" t="s">
        <v>514</v>
      </c>
      <c r="IP2" s="29" t="s">
        <v>516</v>
      </c>
      <c r="IQ2" s="29" t="s">
        <v>517</v>
      </c>
      <c r="IR2" s="29" t="s">
        <v>515</v>
      </c>
      <c r="IS2" s="29" t="s">
        <v>495</v>
      </c>
      <c r="IT2" s="29" t="s">
        <v>496</v>
      </c>
      <c r="IU2" s="29" t="s">
        <v>481</v>
      </c>
      <c r="IV2" s="29" t="s">
        <v>483</v>
      </c>
      <c r="IW2" s="29" t="s">
        <v>518</v>
      </c>
      <c r="IX2" s="29" t="s">
        <v>489</v>
      </c>
    </row>
    <row r="3" spans="1:258" x14ac:dyDescent="0.3">
      <c r="A3" s="29" t="s">
        <v>0</v>
      </c>
      <c r="B3" s="27">
        <v>74979.132045999999</v>
      </c>
      <c r="C3" s="27">
        <v>1912.1931325</v>
      </c>
      <c r="D3" s="27">
        <v>53254.861358000002</v>
      </c>
      <c r="E3" s="27">
        <v>18174.134424</v>
      </c>
      <c r="F3" s="27">
        <v>14804.801998000001</v>
      </c>
      <c r="G3" s="27">
        <v>44103.835829000003</v>
      </c>
      <c r="H3" s="27">
        <v>30073.882749</v>
      </c>
      <c r="I3" s="29">
        <v>465.45404714</v>
      </c>
      <c r="J3" s="29">
        <v>114.79437855</v>
      </c>
      <c r="K3" s="29">
        <v>50.124480920000003</v>
      </c>
      <c r="L3" s="29">
        <v>0.50374279099999997</v>
      </c>
      <c r="M3" s="29">
        <v>151.73284648000001</v>
      </c>
      <c r="N3" s="40">
        <v>3.5804559200000002E-2</v>
      </c>
      <c r="O3" s="29">
        <v>39.894366503000001</v>
      </c>
      <c r="P3" s="29">
        <v>0.68595696120000005</v>
      </c>
      <c r="Q3" s="29">
        <v>2.0029140984999998</v>
      </c>
      <c r="R3" s="29">
        <v>46.861991776000004</v>
      </c>
      <c r="S3" s="29">
        <v>54.264290643000002</v>
      </c>
      <c r="T3" s="29">
        <v>1.0090291760000001</v>
      </c>
      <c r="U3" s="29">
        <v>1.4898608305000001</v>
      </c>
      <c r="V3" s="29">
        <v>39.861519770000001</v>
      </c>
      <c r="W3" s="29">
        <v>2.1183460200000002</v>
      </c>
      <c r="X3" s="29">
        <v>5.5199999999999999E-2</v>
      </c>
      <c r="Y3" s="29">
        <v>3.3910140900000003E-2</v>
      </c>
      <c r="Z3" s="29">
        <v>2.1999999999999999E-2</v>
      </c>
      <c r="AA3" s="29">
        <v>488.61588026999999</v>
      </c>
      <c r="AB3" s="29">
        <v>1122.95634</v>
      </c>
      <c r="AC3" s="29">
        <v>1.0974600000000001</v>
      </c>
      <c r="AD3" s="29">
        <v>1.5178046616</v>
      </c>
      <c r="AF3" s="29">
        <v>11.631831393000001</v>
      </c>
      <c r="AG3" s="29">
        <v>0.91300000000000003</v>
      </c>
      <c r="AH3" s="29">
        <v>46.860748585000003</v>
      </c>
      <c r="AI3" s="29">
        <v>91.595470476000003</v>
      </c>
      <c r="AJ3" s="29">
        <v>4343.7859294999998</v>
      </c>
      <c r="AK3" s="29">
        <v>58.048284656</v>
      </c>
      <c r="AL3" s="29">
        <v>5.1669964411000002</v>
      </c>
      <c r="AM3" s="29">
        <v>39.330551077999999</v>
      </c>
      <c r="AN3" s="29">
        <v>0.93571633899999995</v>
      </c>
      <c r="AP3" s="29">
        <v>6.5700000000000003E-3</v>
      </c>
      <c r="AQ3" s="29">
        <v>369.06138162000002</v>
      </c>
      <c r="AR3" s="29">
        <v>4.1455200000000003</v>
      </c>
      <c r="AS3" s="29">
        <v>2.3251688800000001</v>
      </c>
      <c r="AT3" s="29">
        <v>6.9780763103999996</v>
      </c>
      <c r="AU3" s="29">
        <v>800.48997573999998</v>
      </c>
      <c r="AV3" s="29">
        <v>0.43618935949999998</v>
      </c>
      <c r="AZ3" s="29">
        <v>1.0164733400000001E-2</v>
      </c>
      <c r="BA3" s="29">
        <v>3.72948315E-2</v>
      </c>
      <c r="BB3" s="29">
        <v>9.0482106999999999E-3</v>
      </c>
      <c r="BC3" s="8">
        <v>2.1788626999999998E-6</v>
      </c>
      <c r="BD3" s="29">
        <v>22.000971375999999</v>
      </c>
      <c r="BE3" s="29">
        <v>3.9836399999999998</v>
      </c>
      <c r="BF3" s="29">
        <v>2.9012481000000001</v>
      </c>
      <c r="BG3" s="29">
        <v>71.313525650000003</v>
      </c>
      <c r="BH3" s="29">
        <v>1.2800000000000001E-2</v>
      </c>
      <c r="BI3" s="29">
        <v>38.270804011999999</v>
      </c>
      <c r="BJ3" s="29">
        <v>37.112568725999999</v>
      </c>
      <c r="BK3" s="29">
        <v>128.8756181</v>
      </c>
      <c r="BL3" s="29">
        <v>763.09779166999999</v>
      </c>
      <c r="BM3" s="29">
        <v>43.933067559000001</v>
      </c>
      <c r="BN3" s="29">
        <v>659.40869033000001</v>
      </c>
      <c r="BP3" s="29" t="s">
        <v>0</v>
      </c>
      <c r="BQ3" s="29">
        <v>478.71493793399998</v>
      </c>
      <c r="BR3" s="29">
        <v>3.9838730400700002</v>
      </c>
      <c r="BS3" s="29">
        <v>113.630570503</v>
      </c>
      <c r="BT3" s="29">
        <v>2.90124580152</v>
      </c>
      <c r="BU3" s="29">
        <v>50.112963990499999</v>
      </c>
      <c r="BV3" s="29">
        <v>491.812402507</v>
      </c>
      <c r="BW3" s="29">
        <v>463.41751077200001</v>
      </c>
      <c r="BX3" s="29">
        <v>274.63083302500002</v>
      </c>
      <c r="BY3" s="29">
        <v>0.20652974111299999</v>
      </c>
      <c r="BZ3" s="29">
        <v>0.29720353492000001</v>
      </c>
      <c r="CA3" s="29">
        <v>150.85959477500001</v>
      </c>
      <c r="CB3" s="29">
        <v>1.1457477148499999E-2</v>
      </c>
      <c r="CC3" s="29">
        <v>2.4346901900900001E-2</v>
      </c>
      <c r="CD3" s="8">
        <v>3.3904789906800001E-2</v>
      </c>
      <c r="CE3" s="29">
        <v>39.087585115899998</v>
      </c>
      <c r="CF3" s="29">
        <v>0.164628802012</v>
      </c>
      <c r="CG3" s="29">
        <v>0.521323904826</v>
      </c>
      <c r="CH3" s="29">
        <v>2.0028937241400002</v>
      </c>
      <c r="CI3" s="29">
        <v>71.313257753200006</v>
      </c>
      <c r="CJ3" s="29">
        <v>12092.9514394</v>
      </c>
      <c r="CK3" s="29">
        <v>46.862215711799998</v>
      </c>
      <c r="CL3" s="29">
        <v>1.2800487856400001E-2</v>
      </c>
      <c r="CM3" s="29">
        <v>0.29261847492600002</v>
      </c>
      <c r="CN3" s="29">
        <v>0.71641120099400002</v>
      </c>
      <c r="CO3" s="29">
        <v>54.263991410400003</v>
      </c>
      <c r="CP3" s="29">
        <v>1.48806040587</v>
      </c>
      <c r="CQ3" s="29">
        <v>91.543064224399998</v>
      </c>
      <c r="CR3" s="29">
        <v>39.845293693800002</v>
      </c>
      <c r="CS3" s="29">
        <v>2.3170184369100002</v>
      </c>
      <c r="CT3" s="29">
        <v>39.303438172</v>
      </c>
      <c r="CU3" s="29">
        <v>6.95786400238</v>
      </c>
      <c r="CV3" s="29">
        <v>74733.284383100006</v>
      </c>
      <c r="CW3" s="29">
        <v>2.11697227849</v>
      </c>
      <c r="CX3" s="29">
        <v>5.5198396153999997E-2</v>
      </c>
      <c r="CY3" s="29">
        <v>1.1577020314399999</v>
      </c>
      <c r="CZ3" s="29">
        <v>28.613911006199999</v>
      </c>
      <c r="DA3" s="29">
        <v>1.8220959806299999</v>
      </c>
      <c r="DB3" s="29">
        <v>4.2334639078000003E-2</v>
      </c>
      <c r="DC3" s="29">
        <v>6.5152942488600001</v>
      </c>
      <c r="DD3" s="29">
        <v>0.109454074326</v>
      </c>
      <c r="DE3" s="29">
        <v>1102.50756645</v>
      </c>
      <c r="DF3" s="29">
        <v>309.45840098100001</v>
      </c>
      <c r="DG3" s="29">
        <v>382.34572319300003</v>
      </c>
      <c r="DH3" s="29">
        <v>128.612085253</v>
      </c>
      <c r="DI3" s="29">
        <v>473.539644114</v>
      </c>
      <c r="DJ3" s="29">
        <v>2.19992765462E-2</v>
      </c>
      <c r="DK3" s="29">
        <v>482.75313761799998</v>
      </c>
      <c r="DL3" s="29">
        <v>482.75313761799998</v>
      </c>
      <c r="DM3" s="29">
        <v>1122.94717246</v>
      </c>
      <c r="DN3" s="29">
        <v>1.09746365886</v>
      </c>
      <c r="DO3" s="29">
        <v>763.05847405199995</v>
      </c>
      <c r="DP3" s="29">
        <v>0.26889281231200002</v>
      </c>
      <c r="DQ3" s="29">
        <v>1.03743013602</v>
      </c>
      <c r="DR3" s="29">
        <v>33.519346299399999</v>
      </c>
      <c r="DS3" s="29">
        <v>0</v>
      </c>
      <c r="DT3" s="29">
        <v>434.27578137500001</v>
      </c>
      <c r="DU3" s="29">
        <v>52.881834206400001</v>
      </c>
      <c r="DV3" s="29">
        <v>287.71962569800002</v>
      </c>
      <c r="DW3" s="29">
        <v>2.9923986486800001</v>
      </c>
      <c r="DX3" s="29">
        <v>8.5168244126600001</v>
      </c>
      <c r="DY3" s="29">
        <v>0.91302022613900002</v>
      </c>
      <c r="DZ3" s="29">
        <v>15.463228900600001</v>
      </c>
      <c r="EA3" s="29">
        <v>31.3950502263</v>
      </c>
      <c r="EB3" s="29">
        <v>4342.8891328299997</v>
      </c>
      <c r="EC3" s="29">
        <v>43.933055790600001</v>
      </c>
      <c r="ED3" s="29">
        <v>57.612415060799997</v>
      </c>
      <c r="EE3" s="29">
        <v>1911.02083629</v>
      </c>
      <c r="EF3" s="29">
        <v>0</v>
      </c>
      <c r="EG3" s="29">
        <v>2.1181960864399998</v>
      </c>
      <c r="EH3" s="29">
        <v>3.04812868442</v>
      </c>
      <c r="EI3" s="29">
        <v>47837.763311399998</v>
      </c>
      <c r="EJ3" s="29">
        <v>5281.7905035399999</v>
      </c>
      <c r="EK3" s="29">
        <v>53153.073161300003</v>
      </c>
      <c r="EL3" s="29">
        <v>72.022658335299994</v>
      </c>
      <c r="EM3" s="29">
        <v>690.41627883299998</v>
      </c>
      <c r="EN3" s="29">
        <v>0.427259662165</v>
      </c>
      <c r="EO3" s="29">
        <v>0</v>
      </c>
      <c r="EP3" s="29">
        <v>0</v>
      </c>
      <c r="EQ3" s="29">
        <v>0</v>
      </c>
      <c r="ER3" s="29">
        <v>9.9713908895900007E-3</v>
      </c>
      <c r="ES3" s="29">
        <v>3.6484707291999999E-2</v>
      </c>
      <c r="ET3" s="29">
        <v>8.8554377975000008E-3</v>
      </c>
      <c r="EU3" s="8">
        <v>2.1297674080900001E-6</v>
      </c>
      <c r="EV3" s="29">
        <v>21.777752793200001</v>
      </c>
      <c r="EW3" s="29">
        <v>126.91601870700001</v>
      </c>
      <c r="EX3" s="29">
        <v>11586.4805392</v>
      </c>
      <c r="EY3" s="29">
        <v>356.50932151299997</v>
      </c>
      <c r="EZ3" s="29">
        <v>310.10845127800002</v>
      </c>
      <c r="FA3" s="29">
        <v>1013.71556298</v>
      </c>
      <c r="FB3" s="29">
        <v>321.11818475199999</v>
      </c>
      <c r="FC3" s="29">
        <v>106.598717096</v>
      </c>
      <c r="FD3" s="29">
        <v>0.21147373273799999</v>
      </c>
      <c r="FE3" s="29">
        <v>482.144328433</v>
      </c>
      <c r="FF3" s="29">
        <v>18161.076805799999</v>
      </c>
      <c r="FG3" s="29">
        <v>14793.867242300001</v>
      </c>
      <c r="FH3" s="29">
        <v>3367.2095635000001</v>
      </c>
      <c r="FI3" s="29">
        <v>55.305041092300002</v>
      </c>
      <c r="FJ3" s="29">
        <v>25.8084178344</v>
      </c>
      <c r="FK3" s="29">
        <v>4936.84593958</v>
      </c>
      <c r="FL3" s="29">
        <v>985.99825891399996</v>
      </c>
      <c r="FM3" s="29">
        <v>734.56104447600001</v>
      </c>
      <c r="FN3" s="29">
        <v>37.774483518700002</v>
      </c>
      <c r="FO3" s="29">
        <v>143.94311088399999</v>
      </c>
      <c r="FP3" s="29">
        <v>1864.9989352699999</v>
      </c>
      <c r="FQ3" s="29">
        <v>0.93402147038799999</v>
      </c>
      <c r="FR3" s="29">
        <v>461.40973035500002</v>
      </c>
      <c r="FS3" s="29">
        <v>515.75548088400001</v>
      </c>
      <c r="FT3" s="29">
        <v>2748.0899672999999</v>
      </c>
      <c r="FU3" s="29">
        <v>27.675977806799999</v>
      </c>
      <c r="FV3" s="29">
        <v>0</v>
      </c>
      <c r="FW3" s="29">
        <v>44093.494101700002</v>
      </c>
      <c r="FX3" s="29">
        <v>6240.8087383000002</v>
      </c>
      <c r="FY3" s="29">
        <v>659.24888114700002</v>
      </c>
      <c r="FZ3" s="29">
        <v>95.702910514199999</v>
      </c>
      <c r="GA3" s="29">
        <v>2419.0467684599998</v>
      </c>
      <c r="GB3" s="29">
        <v>2700.8351091700001</v>
      </c>
      <c r="GC3" s="29">
        <v>367.80932869100002</v>
      </c>
      <c r="GD3" s="29">
        <v>6.5698173102999996E-3</v>
      </c>
      <c r="GE3" s="29">
        <v>4.1454507082500003</v>
      </c>
      <c r="GF3" s="29">
        <v>3766.6657130399999</v>
      </c>
      <c r="GG3" s="29">
        <v>30021.392051999999</v>
      </c>
      <c r="GH3" s="29">
        <v>799.42637065300005</v>
      </c>
      <c r="GI3" s="29">
        <v>2512.58208848</v>
      </c>
      <c r="GK3" s="37">
        <f>DR3/EK3</f>
        <v>6.3061915907818022E-4</v>
      </c>
      <c r="GL3" s="55">
        <f>(CV3-B3)/(B3+1E-50)</f>
        <v>-3.2788811525474035E-3</v>
      </c>
      <c r="GM3" s="55">
        <f>(EE3-C3)/(C3+1E-50)</f>
        <v>-6.1306370683768426E-4</v>
      </c>
      <c r="GN3" s="55">
        <f>(EK3-D3)/(D3+1E-50)</f>
        <v>-1.9113409387311955E-3</v>
      </c>
      <c r="GO3" s="55">
        <f>(FF3-E3)/(E3+1E-50)</f>
        <v>-7.1847263233384528E-4</v>
      </c>
      <c r="GP3" s="55">
        <f>(FG3-F3)/(F3+1E-50)</f>
        <v>-7.3859520049489931E-4</v>
      </c>
      <c r="GQ3" s="55">
        <f>(FW3-G3)/(G3+1E-50)</f>
        <v>-2.3448589234048605E-4</v>
      </c>
      <c r="GR3" s="55">
        <f>(GG3-H3)/(H3+1E-50)</f>
        <v>-1.7453914227868192E-3</v>
      </c>
      <c r="GS3" s="55">
        <f>(BW3-I3)/(I3+1E-50)</f>
        <v>-4.3753757873920326E-3</v>
      </c>
      <c r="GT3" s="55">
        <f>(BS3-J3)/(J3+1E-50)</f>
        <v>-1.0138197198333134E-2</v>
      </c>
      <c r="GU3" s="55">
        <f>(BU3-K3)/(K3+1E-50)</f>
        <v>-2.2976655894722789E-4</v>
      </c>
      <c r="GV3" s="55">
        <f>(BZ3+BY3-L3)/(L3+1E-50)</f>
        <v>-1.8888542267929635E-5</v>
      </c>
      <c r="GW3" s="55">
        <f>(CA3-M3)/(M3+1E-50)</f>
        <v>-5.7551922689007559E-3</v>
      </c>
      <c r="GX3" s="55">
        <f>(CB3+CC3-N3)/(N3+1E-50)</f>
        <v>-5.0314988935864544E-6</v>
      </c>
      <c r="GY3" s="55">
        <f>(CE3-O3)/(O3+1E-50)</f>
        <v>-2.0222940174757103E-2</v>
      </c>
      <c r="GZ3" s="55">
        <f>(CF3+CG3-P3)/(P3+1E-50)</f>
        <v>-6.2020829886759696E-6</v>
      </c>
      <c r="HA3" s="55">
        <f>(CH3-Q3)/(Q3+1E-50)</f>
        <v>-1.0172358372650088E-5</v>
      </c>
      <c r="HB3" s="55">
        <f>(CK3-R3)/(R3+1E-50)</f>
        <v>4.7786231764205727E-6</v>
      </c>
      <c r="HC3" s="55">
        <f>(CO3-S3)/(S3+1E-50)</f>
        <v>-5.5143556923719812E-6</v>
      </c>
      <c r="HD3" s="55">
        <f>(CM3+CN3-T3)/(T3+1E-50)</f>
        <v>4.9544652595974598E-7</v>
      </c>
      <c r="HE3" s="55">
        <f>(CP3-U3)/(U3+1E-50)</f>
        <v>-1.2084515500658199E-3</v>
      </c>
      <c r="HF3" s="55">
        <f>(CR3-V3)/(V3+1E-50)</f>
        <v>-4.0706115305243987E-4</v>
      </c>
      <c r="HG3" s="55">
        <f>(CW3-W3)/(W3+1E-50)</f>
        <v>-6.4849722237547247E-4</v>
      </c>
      <c r="HH3" s="55">
        <f>(CX3-X3)/(X3+1E-50)</f>
        <v>-2.9055181159456853E-5</v>
      </c>
      <c r="HI3" s="55">
        <f>(CD3-Y3)/(Y3+1E-50)</f>
        <v>-1.5779920277484295E-4</v>
      </c>
      <c r="HJ3" s="55">
        <f>(DJ3-Z3)/(Z3+1E-50)</f>
        <v>-3.2884263636302885E-5</v>
      </c>
      <c r="HK3" s="55">
        <f>(DL3-AA3)/(AA3+1E-50)</f>
        <v>-1.1998673986527753E-2</v>
      </c>
      <c r="HL3" s="55">
        <f>(DM3-AB3)/(AB3+1E-50)</f>
        <v>-8.1637546121406674E-6</v>
      </c>
      <c r="HM3" s="55">
        <f>(DN3-AC3)/(AC3+1E-50)</f>
        <v>3.3339347218728632E-6</v>
      </c>
      <c r="HN3" s="55">
        <f>(DP3+DQ3+FD3-AD3)/(AD3+1E-50)</f>
        <v>-5.2579427391787352E-6</v>
      </c>
      <c r="HO3" s="55">
        <f>(DS3-AE3)/(AE3+1E-50)</f>
        <v>0</v>
      </c>
      <c r="HP3" s="55">
        <f>(DW3+DX3-AF3)/(AF3+1E-50)</f>
        <v>-1.0540759018720449E-2</v>
      </c>
      <c r="HQ3" s="55">
        <f>(DY3-AG3)/(AG3+1E-50)</f>
        <v>2.2153492880602695E-5</v>
      </c>
      <c r="HR3" s="55">
        <f>(DZ3+EA3-AH3)/(AH3+1E-50)</f>
        <v>-5.2697794520347321E-5</v>
      </c>
      <c r="HS3" s="55">
        <f>(CQ3-AI3)/(AI3+1E-50)</f>
        <v>-5.7214894282065962E-4</v>
      </c>
      <c r="HT3" s="55">
        <f>(EB3-AJ3)/(AJ3+1E-50)</f>
        <v>-2.0645507963681185E-4</v>
      </c>
      <c r="HU3" s="55">
        <f>(ED3-AK3)/(AK3+1E-50)</f>
        <v>-7.5087420374781201E-3</v>
      </c>
      <c r="HV3" s="55">
        <f>(EG3+EH3-AL3)/(AL3+1E-50)</f>
        <v>-1.2999239454825897E-4</v>
      </c>
      <c r="HW3" s="55">
        <f>(CT3-AM3)/(AM3+1E-50)</f>
        <v>-6.8935993157658016E-4</v>
      </c>
      <c r="HX3" s="55">
        <f>(FQ3-AN3)/(AN3+1E-50)</f>
        <v>-1.8113059923814869E-3</v>
      </c>
      <c r="HY3" s="55">
        <f>(FV3-AO3)/(AO3+1E-50)</f>
        <v>0</v>
      </c>
      <c r="HZ3" s="55">
        <f>(GD3-AP3)/(AP3+1E-50)</f>
        <v>-2.7806651446075626E-5</v>
      </c>
      <c r="IA3" s="55">
        <f>(GC3-AQ3)/(AQ3+1E-50)</f>
        <v>-3.3925330347599572E-3</v>
      </c>
      <c r="IB3" s="55">
        <f>(GE3-AR3)/(AR3+1E-50)</f>
        <v>-1.6714851212883643E-5</v>
      </c>
      <c r="IC3" s="55">
        <f>(CS3-AS3)/(AS3+1E-50)</f>
        <v>-3.5053123066054038E-3</v>
      </c>
      <c r="ID3" s="55">
        <f>(CU3-AT3)/(AT3+1E-50)</f>
        <v>-2.8965444229773706E-3</v>
      </c>
      <c r="IE3" s="55">
        <f>(GH3-AU3)/(AU3+1E-50)</f>
        <v>-1.3286925748404227E-3</v>
      </c>
      <c r="IF3" s="55">
        <f t="shared" ref="IF3:IN3" si="0">(EN3-AV3)/(AV3+1E-50)</f>
        <v>-2.0472065951439116E-2</v>
      </c>
      <c r="IG3" s="55">
        <f t="shared" si="0"/>
        <v>0</v>
      </c>
      <c r="IH3" s="55">
        <f t="shared" si="0"/>
        <v>0</v>
      </c>
      <c r="II3" s="55">
        <f t="shared" si="0"/>
        <v>0</v>
      </c>
      <c r="IJ3" s="55">
        <f t="shared" si="0"/>
        <v>-1.9020913072840637E-2</v>
      </c>
      <c r="IK3" s="55">
        <f t="shared" si="0"/>
        <v>-2.1722157613180301E-2</v>
      </c>
      <c r="IL3" s="55">
        <f t="shared" si="0"/>
        <v>-2.1305085490548881E-2</v>
      </c>
      <c r="IM3" s="55">
        <f t="shared" si="0"/>
        <v>-2.2532531265049303E-2</v>
      </c>
      <c r="IN3" s="55">
        <f t="shared" si="0"/>
        <v>-1.0145851243799998E-2</v>
      </c>
      <c r="IO3" s="55">
        <f>(BR3-BE3)/(BE3+1E-50)</f>
        <v>5.84992795534628E-5</v>
      </c>
      <c r="IP3" s="55">
        <f>(BT3-BF3)/(BF3+1E-50)</f>
        <v>-7.9223834738811409E-7</v>
      </c>
      <c r="IQ3" s="55">
        <f>(CI3-BG3)/(BG3+1E-50)</f>
        <v>-3.7566057428118091E-6</v>
      </c>
      <c r="IR3" s="55">
        <f>(CL3-BH3)/(BH3+1E-50)</f>
        <v>3.8113781249994594E-5</v>
      </c>
      <c r="IS3" s="55">
        <f>(SUM(CY3:DD3)-BI3)/(BI3+1E-50)</f>
        <v>-2.6161016797186109E-4</v>
      </c>
      <c r="IT3" s="55">
        <f>(SUM(CZ3:DD3)-BJ3)/(BJ3+1E-50)</f>
        <v>-2.5540611257554802E-4</v>
      </c>
      <c r="IU3" s="55">
        <f>(DH3-BK3)/(BK3+1E-50)</f>
        <v>-2.0448619442935061E-3</v>
      </c>
      <c r="IV3" s="55">
        <f>(DO3-BL3)/(BL3+1E-50)</f>
        <v>-5.1523695166246508E-5</v>
      </c>
      <c r="IW3" s="55">
        <f>(EC3-BM3)/(BM3+1E-50)</f>
        <v>-2.6787111973171091E-7</v>
      </c>
      <c r="IX3" s="55">
        <f>(FY3-BN3)/(BN3+1E-50)</f>
        <v>-2.4235225489675725E-4</v>
      </c>
    </row>
    <row r="4" spans="1:258" x14ac:dyDescent="0.3">
      <c r="A4" s="29" t="s">
        <v>2</v>
      </c>
      <c r="B4" s="27">
        <v>22375.988425</v>
      </c>
      <c r="C4" s="27">
        <v>1070.5659972000001</v>
      </c>
      <c r="D4" s="27">
        <v>12986.800826000001</v>
      </c>
      <c r="E4" s="27">
        <v>6624.1471468999998</v>
      </c>
      <c r="F4" s="27">
        <v>2343.8227241999998</v>
      </c>
      <c r="G4" s="27">
        <v>24676.563389999999</v>
      </c>
      <c r="H4" s="27">
        <v>3868.3563534999998</v>
      </c>
      <c r="I4" s="29">
        <v>93.040264002000001</v>
      </c>
      <c r="J4" s="29">
        <v>52.301428321000003</v>
      </c>
      <c r="K4" s="29">
        <v>1.0828093908</v>
      </c>
      <c r="L4" s="29">
        <v>2.9399425347000001</v>
      </c>
      <c r="M4" s="29">
        <v>52.666835120999998</v>
      </c>
      <c r="N4" s="40">
        <v>1.2879517300000001E-2</v>
      </c>
      <c r="O4" s="29">
        <v>37.727483935000002</v>
      </c>
      <c r="P4" s="29">
        <v>0.44664650140000001</v>
      </c>
      <c r="Q4" s="29">
        <v>2.8286798E-3</v>
      </c>
      <c r="R4" s="29">
        <v>4.8376166362999999</v>
      </c>
      <c r="S4" s="29">
        <v>0.50570952000000002</v>
      </c>
      <c r="T4" s="29">
        <v>0.1316273641</v>
      </c>
      <c r="U4" s="29">
        <v>0.27500013540000001</v>
      </c>
      <c r="V4" s="29">
        <v>1.2856032877000001</v>
      </c>
      <c r="W4" s="29">
        <v>0.29821412489999999</v>
      </c>
      <c r="X4" s="29">
        <v>1.7030699999999999E-5</v>
      </c>
      <c r="Y4" s="29">
        <v>9.1889720999999997E-3</v>
      </c>
      <c r="Z4" s="29">
        <v>0.44024999999999997</v>
      </c>
      <c r="AA4" s="29">
        <v>275.54228017000003</v>
      </c>
      <c r="AB4" s="29">
        <v>84.771535999999998</v>
      </c>
      <c r="AD4" s="29">
        <v>0.20378307179999999</v>
      </c>
      <c r="AF4" s="29">
        <v>15.944601018</v>
      </c>
      <c r="AH4" s="29">
        <v>4.1187608884999998</v>
      </c>
      <c r="AI4" s="29">
        <v>4.2411314082000002</v>
      </c>
      <c r="AJ4" s="29">
        <v>61.071830593000001</v>
      </c>
      <c r="AK4" s="29">
        <v>25.856868355</v>
      </c>
      <c r="AL4" s="29">
        <v>0.56848171569999995</v>
      </c>
      <c r="AM4" s="29">
        <v>1.709222858</v>
      </c>
      <c r="AN4" s="29">
        <v>6.8201390799999997E-2</v>
      </c>
      <c r="AQ4" s="29">
        <v>76.786512578</v>
      </c>
      <c r="AS4" s="29">
        <v>0.60825014089999996</v>
      </c>
      <c r="AT4" s="29">
        <v>1.5429419961999999</v>
      </c>
      <c r="AU4" s="29">
        <v>44.220067792999998</v>
      </c>
      <c r="AV4" s="29">
        <v>0.79620857950000001</v>
      </c>
      <c r="AW4" s="8">
        <v>1.3849238999999999E-6</v>
      </c>
      <c r="AX4" s="29">
        <v>1.23203E-5</v>
      </c>
      <c r="AZ4" s="29">
        <v>1.4295285499999999E-2</v>
      </c>
      <c r="BA4" s="29">
        <v>6.0783686699999999E-2</v>
      </c>
      <c r="BB4" s="29">
        <v>1.46637009E-2</v>
      </c>
      <c r="BC4" s="29">
        <v>4.2418049999999998E-4</v>
      </c>
      <c r="BD4" s="29">
        <v>9.8647415061999997</v>
      </c>
      <c r="BG4" s="29">
        <v>0.10582936499999999</v>
      </c>
      <c r="BI4" s="29">
        <v>47.490797559999997</v>
      </c>
      <c r="BJ4" s="29">
        <v>45.993504424000001</v>
      </c>
      <c r="BK4" s="29">
        <v>16.038714095</v>
      </c>
      <c r="BL4" s="29">
        <v>7.2278226570999999</v>
      </c>
      <c r="BM4" s="29">
        <v>0.17728572670000001</v>
      </c>
      <c r="BN4" s="29">
        <v>95.313845451000006</v>
      </c>
      <c r="BP4" s="29" t="s">
        <v>2</v>
      </c>
      <c r="BQ4" s="29">
        <v>17.4340719279</v>
      </c>
      <c r="BR4" s="29">
        <v>0</v>
      </c>
      <c r="BS4" s="29">
        <v>51.040298660600001</v>
      </c>
      <c r="BT4" s="29">
        <v>0</v>
      </c>
      <c r="BU4" s="29">
        <v>1.07974904527</v>
      </c>
      <c r="BV4" s="29">
        <v>90.862854135600003</v>
      </c>
      <c r="BW4" s="29">
        <v>90.821877285400006</v>
      </c>
      <c r="BX4" s="29">
        <v>204.07768741800001</v>
      </c>
      <c r="BY4" s="29">
        <v>1.2053638417799999</v>
      </c>
      <c r="BZ4" s="29">
        <v>1.7345511572000001</v>
      </c>
      <c r="CA4" s="29">
        <v>51.674587743499998</v>
      </c>
      <c r="CB4" s="29">
        <v>4.1215103446399998E-3</v>
      </c>
      <c r="CC4" s="29">
        <v>8.7581673275000001E-3</v>
      </c>
      <c r="CD4" s="8">
        <v>9.1021398068800007E-3</v>
      </c>
      <c r="CE4" s="29">
        <v>36.835012594699997</v>
      </c>
      <c r="CF4" s="29">
        <v>0.107193509442</v>
      </c>
      <c r="CG4" s="29">
        <v>0.33945060741700001</v>
      </c>
      <c r="CH4" s="29">
        <v>2.8173894740500002E-3</v>
      </c>
      <c r="CI4" s="29">
        <v>0.105453359787</v>
      </c>
      <c r="CJ4" s="29">
        <v>3726.10094093</v>
      </c>
      <c r="CK4" s="29">
        <v>4.8095375299000001</v>
      </c>
      <c r="CL4" s="29">
        <v>0</v>
      </c>
      <c r="CM4" s="29">
        <v>3.8114733913100003E-2</v>
      </c>
      <c r="CN4" s="29">
        <v>9.3316318689099995E-2</v>
      </c>
      <c r="CO4" s="29">
        <v>0.50572023839699998</v>
      </c>
      <c r="CP4" s="29">
        <v>0.27083920617700002</v>
      </c>
      <c r="CQ4" s="29">
        <v>4.2273094093400001</v>
      </c>
      <c r="CR4" s="29">
        <v>1.28135789322</v>
      </c>
      <c r="CS4" s="29">
        <v>0.60652523629599997</v>
      </c>
      <c r="CT4" s="29">
        <v>1.7016585446100001</v>
      </c>
      <c r="CU4" s="29">
        <v>1.5381156651200001</v>
      </c>
      <c r="CV4" s="29">
        <v>21968.231302299999</v>
      </c>
      <c r="CW4" s="29">
        <v>0.29588276383700002</v>
      </c>
      <c r="CX4" s="8">
        <v>1.7031895317400001E-5</v>
      </c>
      <c r="CY4" s="29">
        <v>1.4929398257499999</v>
      </c>
      <c r="CZ4" s="29">
        <v>35.406758552600003</v>
      </c>
      <c r="DA4" s="29">
        <v>2.25465382919</v>
      </c>
      <c r="DB4" s="29">
        <v>5.2384699823600001E-2</v>
      </c>
      <c r="DC4" s="29">
        <v>8.0620208541699991</v>
      </c>
      <c r="DD4" s="29">
        <v>0.13543819163199999</v>
      </c>
      <c r="DE4" s="29">
        <v>367.484786601</v>
      </c>
      <c r="DF4" s="29">
        <v>39.067107171300002</v>
      </c>
      <c r="DG4" s="29">
        <v>94.273536487200005</v>
      </c>
      <c r="DH4" s="29">
        <v>15.8875563052</v>
      </c>
      <c r="DI4" s="29">
        <v>32.256853669900003</v>
      </c>
      <c r="DJ4" s="29">
        <v>0.44021414788699997</v>
      </c>
      <c r="DK4" s="29">
        <v>269.12547917199998</v>
      </c>
      <c r="DL4" s="29">
        <v>269.12547917199998</v>
      </c>
      <c r="DM4" s="29">
        <v>84.770509579299997</v>
      </c>
      <c r="DN4" s="29">
        <v>0</v>
      </c>
      <c r="DO4" s="29">
        <v>7.2019817471299996</v>
      </c>
      <c r="DP4" s="29">
        <v>2.33451346037E-2</v>
      </c>
      <c r="DQ4" s="29">
        <v>0.15840502537600001</v>
      </c>
      <c r="DR4" s="29">
        <v>48.399757151599999</v>
      </c>
      <c r="DS4" s="29">
        <v>0</v>
      </c>
      <c r="DT4" s="29">
        <v>365.71487852400003</v>
      </c>
      <c r="DU4" s="29">
        <v>0.86741689774700004</v>
      </c>
      <c r="DV4" s="29">
        <v>16.192564305699999</v>
      </c>
      <c r="DW4" s="29">
        <v>4.09212295728</v>
      </c>
      <c r="DX4" s="29">
        <v>11.646823636400001</v>
      </c>
      <c r="DY4" s="29">
        <v>0</v>
      </c>
      <c r="DZ4" s="29">
        <v>1.3587324832400001</v>
      </c>
      <c r="EA4" s="29">
        <v>2.7586637921300001</v>
      </c>
      <c r="EB4" s="29">
        <v>59.927895867700002</v>
      </c>
      <c r="EC4" s="29">
        <v>0.17661401209899999</v>
      </c>
      <c r="ED4" s="29">
        <v>25.258393934899999</v>
      </c>
      <c r="EE4" s="29">
        <v>1070.5508884799999</v>
      </c>
      <c r="EF4" s="29">
        <v>0</v>
      </c>
      <c r="EG4" s="29">
        <v>0.23279207378899999</v>
      </c>
      <c r="EH4" s="29">
        <v>0.33499490243399999</v>
      </c>
      <c r="EI4" s="29">
        <v>11552.222763</v>
      </c>
      <c r="EJ4" s="29">
        <v>1235.1823589099999</v>
      </c>
      <c r="EK4" s="29">
        <v>12835.8048791</v>
      </c>
      <c r="EL4" s="29">
        <v>2.8684979477499999</v>
      </c>
      <c r="EM4" s="29">
        <v>197.83840454099999</v>
      </c>
      <c r="EN4" s="29">
        <v>0.78042989541800001</v>
      </c>
      <c r="EO4" s="8">
        <v>1.3839306293600001E-6</v>
      </c>
      <c r="EP4" s="8">
        <v>1.23115517122E-5</v>
      </c>
      <c r="EQ4" s="29">
        <v>0</v>
      </c>
      <c r="ER4" s="29">
        <v>1.39543211159E-2</v>
      </c>
      <c r="ES4" s="29">
        <v>5.9349746606499998E-2</v>
      </c>
      <c r="ET4" s="29">
        <v>1.43225433653E-2</v>
      </c>
      <c r="EU4" s="29">
        <v>4.22558960854E-4</v>
      </c>
      <c r="EV4" s="29">
        <v>9.6275730122700001</v>
      </c>
      <c r="EW4" s="29">
        <v>36.180876507999997</v>
      </c>
      <c r="EX4" s="29">
        <v>1254.80992206</v>
      </c>
      <c r="EY4" s="29">
        <v>56.595344944899999</v>
      </c>
      <c r="EZ4" s="29">
        <v>9.0683226158900005</v>
      </c>
      <c r="FA4" s="29">
        <v>405.94473133899999</v>
      </c>
      <c r="FB4" s="29">
        <v>23.070399274300001</v>
      </c>
      <c r="FC4" s="29">
        <v>31.611161633199998</v>
      </c>
      <c r="FD4" s="29">
        <v>2.2029956953100002E-2</v>
      </c>
      <c r="FE4" s="29">
        <v>22.658762290399999</v>
      </c>
      <c r="FF4" s="29">
        <v>6611.5839033499997</v>
      </c>
      <c r="FG4" s="29">
        <v>2332.4812993599999</v>
      </c>
      <c r="FH4" s="29">
        <v>4279.1026039899998</v>
      </c>
      <c r="FI4" s="29">
        <v>3.44363646555</v>
      </c>
      <c r="FJ4" s="29">
        <v>1.4181729884100001</v>
      </c>
      <c r="FK4" s="29">
        <v>1199.2394097199999</v>
      </c>
      <c r="FL4" s="29">
        <v>22.740148352399999</v>
      </c>
      <c r="FM4" s="29">
        <v>58.891586049200001</v>
      </c>
      <c r="FN4" s="29">
        <v>8.1293798302300004</v>
      </c>
      <c r="FO4" s="29">
        <v>24.843822428900001</v>
      </c>
      <c r="FP4" s="29">
        <v>179.38180486900001</v>
      </c>
      <c r="FQ4" s="29">
        <v>6.7942257753000002E-2</v>
      </c>
      <c r="FR4" s="29">
        <v>19.823649745299999</v>
      </c>
      <c r="FS4" s="29">
        <v>96.2399636886</v>
      </c>
      <c r="FT4" s="29">
        <v>150.71340101300001</v>
      </c>
      <c r="FU4" s="29">
        <v>2.3103753527999999</v>
      </c>
      <c r="FV4" s="29">
        <v>0</v>
      </c>
      <c r="FW4" s="29">
        <v>24660.4566017</v>
      </c>
      <c r="FX4" s="29">
        <v>571.07221535099995</v>
      </c>
      <c r="FY4" s="29">
        <v>95.1448649596</v>
      </c>
      <c r="FZ4" s="29">
        <v>8.7505350319899994E-3</v>
      </c>
      <c r="GA4" s="29">
        <v>61.887675164000001</v>
      </c>
      <c r="GB4" s="29">
        <v>341.44214385100003</v>
      </c>
      <c r="GC4" s="29">
        <v>75.596099139499998</v>
      </c>
      <c r="GD4" s="29">
        <v>0</v>
      </c>
      <c r="GE4" s="29">
        <v>0</v>
      </c>
      <c r="GF4" s="29">
        <v>131.27860276499999</v>
      </c>
      <c r="GG4" s="29">
        <v>3805.6373057300002</v>
      </c>
      <c r="GH4" s="29">
        <v>43.7467609451</v>
      </c>
      <c r="GI4" s="29">
        <v>129.12379842000001</v>
      </c>
      <c r="GK4" s="37">
        <f t="shared" ref="GK4:GK54" si="1">DR4/EK4</f>
        <v>3.7706834598590136E-3</v>
      </c>
      <c r="GL4" s="55">
        <f t="shared" ref="GL4:GL54" si="2">(CV4-B4)/(B4+1E-50)</f>
        <v>-1.8222977012466914E-2</v>
      </c>
      <c r="GM4" s="55">
        <f t="shared" ref="GM4:GM54" si="3">(EE4-C4)/(C4+1E-50)</f>
        <v>-1.4112833809113212E-5</v>
      </c>
      <c r="GN4" s="55">
        <f t="shared" ref="GN4:GN54" si="4">(EK4-D4)/(D4+1E-50)</f>
        <v>-1.1626877852604134E-2</v>
      </c>
      <c r="GO4" s="55">
        <f t="shared" ref="GO4:GO54" si="5">(FF4-E4)/(E4+1E-50)</f>
        <v>-1.8965828009843591E-3</v>
      </c>
      <c r="GP4" s="55">
        <f t="shared" ref="GP4:GP54" si="6">(FG4-F4)/(F4+1E-50)</f>
        <v>-4.8388577868537525E-3</v>
      </c>
      <c r="GQ4" s="55">
        <f t="shared" ref="GQ4:GQ54" si="7">(FW4-G4)/(G4+1E-50)</f>
        <v>-6.5271602230182371E-4</v>
      </c>
      <c r="GR4" s="55">
        <f t="shared" ref="GR4:GR54" si="8">(GG4-H4)/(H4+1E-50)</f>
        <v>-1.6213358346175342E-2</v>
      </c>
      <c r="GS4" s="55">
        <f t="shared" ref="GS4:GS54" si="9">(BW4-I4)/(I4+1E-50)</f>
        <v>-2.3843297742064742E-2</v>
      </c>
      <c r="GT4" s="55">
        <f t="shared" ref="GT4:GT54" si="10">(BS4-J4)/(J4+1E-50)</f>
        <v>-2.4112719305863287E-2</v>
      </c>
      <c r="GU4" s="55">
        <f t="shared" ref="GU4:GU54" si="11">(BU4-K4)/(K4+1E-50)</f>
        <v>-2.8263012456319456E-3</v>
      </c>
      <c r="GV4" s="55">
        <f t="shared" ref="GV4:GV54" si="12">(BZ4+BY4-L4)/(L4+1E-50)</f>
        <v>-9.3660742259875032E-6</v>
      </c>
      <c r="GW4" s="55">
        <f t="shared" ref="GW4:GW54" si="13">(CA4-M4)/(M4+1E-50)</f>
        <v>-1.8840079819118623E-2</v>
      </c>
      <c r="GX4" s="55">
        <f t="shared" ref="GX4:GX54" si="14">(CB4+CC4-N4)/(N4+1E-50)</f>
        <v>1.2451719754933788E-5</v>
      </c>
      <c r="GY4" s="55">
        <f t="shared" ref="GY4:GY54" si="15">(CE4-O4)/(O4+1E-50)</f>
        <v>-2.365573441996896E-2</v>
      </c>
      <c r="GZ4" s="55">
        <f t="shared" ref="GZ4:GZ54" si="16">(CF4+CG4-P4)/(P4+1E-50)</f>
        <v>-5.3387656513925426E-6</v>
      </c>
      <c r="HA4" s="55">
        <f t="shared" ref="HA4:HA54" si="17">(CH4-Q4)/(Q4+1E-50)</f>
        <v>-3.9913764541323485E-3</v>
      </c>
      <c r="HB4" s="55">
        <f t="shared" ref="HB4:HB54" si="18">(CK4-R4)/(R4+1E-50)</f>
        <v>-5.8043264919553231E-3</v>
      </c>
      <c r="HC4" s="55">
        <f t="shared" ref="HC4:HC54" si="19">(CO4-S4)/(S4+1E-50)</f>
        <v>2.1194770072656694E-5</v>
      </c>
      <c r="HD4" s="55">
        <f t="shared" ref="HD4:HD54" si="20">(CM4+CN4-T4)/(T4+1E-50)</f>
        <v>-1.4914185902169883E-3</v>
      </c>
      <c r="HE4" s="55">
        <f t="shared" ref="HE4:HE54" si="21">(CP4-U4)/(U4+1E-50)</f>
        <v>-1.5130644270220919E-2</v>
      </c>
      <c r="HF4" s="55">
        <f t="shared" ref="HF4:HF54" si="22">(CR4-V4)/(V4+1E-50)</f>
        <v>-3.3022585743345814E-3</v>
      </c>
      <c r="HG4" s="55">
        <f t="shared" ref="HG4:HG54" si="23">(CW4-W4)/(W4+1E-50)</f>
        <v>-7.8177419120631676E-3</v>
      </c>
      <c r="HH4" s="55">
        <f t="shared" ref="HH4:HH54" si="24">(CX4-X4)/(X4+1E-50)</f>
        <v>7.0186040503439641E-5</v>
      </c>
      <c r="HI4" s="55">
        <f t="shared" ref="HI4:HI54" si="25">(CD4-Y4)/(Y4+1E-50)</f>
        <v>-9.449619845945445E-3</v>
      </c>
      <c r="HJ4" s="55">
        <f t="shared" ref="HJ4:HJ54" si="26">(DJ4-Z4)/(Z4+1E-50)</f>
        <v>-8.1435804656447764E-5</v>
      </c>
      <c r="HK4" s="55">
        <f t="shared" ref="HK4:HK54" si="27">(DL4-AA4)/(AA4+1E-50)</f>
        <v>-2.328789975186784E-2</v>
      </c>
      <c r="HL4" s="55">
        <f t="shared" ref="HL4:HL54" si="28">(DM4-AB4)/(AB4+1E-50)</f>
        <v>-1.2108081892023112E-5</v>
      </c>
      <c r="HM4" s="55">
        <f t="shared" ref="HM4:HM54" si="29">(DN4-AC4)/(AC4+1E-50)</f>
        <v>0</v>
      </c>
      <c r="HN4" s="55">
        <f t="shared" ref="HN4:HN54" si="30">(DP4+DQ4+FD4-AD4)/(AD4+1E-50)</f>
        <v>-1.4500062119379392E-5</v>
      </c>
      <c r="HO4" s="55">
        <f t="shared" ref="HO4:HO54" si="31">(DS4-AE4)/(AE4+1E-50)</f>
        <v>0</v>
      </c>
      <c r="HP4" s="55">
        <f t="shared" ref="HP4:HP54" si="32">(DW4+DX4-AF4)/(AF4+1E-50)</f>
        <v>-1.2898060232917312E-2</v>
      </c>
      <c r="HQ4" s="55">
        <f t="shared" ref="HQ4:HQ54" si="33">(DY4-AG4)/(AG4+1E-50)</f>
        <v>0</v>
      </c>
      <c r="HR4" s="55">
        <f t="shared" ref="HR4:HR54" si="34">(DZ4+EA4-AH4)/(AH4+1E-50)</f>
        <v>-3.3131642426972201E-4</v>
      </c>
      <c r="HS4" s="55">
        <f t="shared" ref="HS4:HS54" si="35">(CQ4-AI4)/(AI4+1E-50)</f>
        <v>-3.259035745338151E-3</v>
      </c>
      <c r="HT4" s="55">
        <f t="shared" ref="HT4:HT54" si="36">(EB4-AJ4)/(AJ4+1E-50)</f>
        <v>-1.8730971614777766E-2</v>
      </c>
      <c r="HU4" s="55">
        <f t="shared" ref="HU4:HU54" si="37">(ED4-AK4)/(AK4+1E-50)</f>
        <v>-2.3145665278690726E-2</v>
      </c>
      <c r="HV4" s="55">
        <f t="shared" ref="HV4:HV54" si="38">(EG4+EH4-AL4)/(AL4+1E-50)</f>
        <v>-1.2220964330303427E-3</v>
      </c>
      <c r="HW4" s="55">
        <f t="shared" ref="HW4:HW54" si="39">(CT4-AM4)/(AM4+1E-50)</f>
        <v>-4.4255863737108145E-3</v>
      </c>
      <c r="HX4" s="55">
        <f t="shared" ref="HX4:HX54" si="40">(FQ4-AN4)/(AN4+1E-50)</f>
        <v>-3.7995273111057415E-3</v>
      </c>
      <c r="HY4" s="55">
        <f t="shared" ref="HY4:HY54" si="41">(FV4-AO4)/(AO4+1E-50)</f>
        <v>0</v>
      </c>
      <c r="HZ4" s="55">
        <f t="shared" ref="HZ4:HZ54" si="42">(GD4-AP4)/(AP4+1E-50)</f>
        <v>0</v>
      </c>
      <c r="IA4" s="55">
        <f t="shared" ref="IA4:IA54" si="43">(GC4-AQ4)/(AQ4+1E-50)</f>
        <v>-1.550289756017733E-2</v>
      </c>
      <c r="IB4" s="55">
        <f t="shared" ref="IB4:IB54" si="44">(GE4-AR4)/(AR4+1E-50)</f>
        <v>0</v>
      </c>
      <c r="IC4" s="55">
        <f t="shared" ref="IC4:IC54" si="45">(CS4-AS4)/(AS4+1E-50)</f>
        <v>-2.8358474384366367E-3</v>
      </c>
      <c r="ID4" s="55">
        <f t="shared" ref="ID4:ID54" si="46">(CU4-AT4)/(AT4+1E-50)</f>
        <v>-3.1280055192523621E-3</v>
      </c>
      <c r="IE4" s="55">
        <f t="shared" ref="IE4:IE54" si="47">(GH4-AU4)/(AU4+1E-50)</f>
        <v>-1.070344012396386E-2</v>
      </c>
      <c r="IF4" s="55">
        <f t="shared" ref="IF4:IF54" si="48">(EN4-AV4)/(AV4+1E-50)</f>
        <v>-1.9817274629103647E-2</v>
      </c>
      <c r="IG4" s="55">
        <f t="shared" ref="IG4:IG54" si="49">(EO4-AW4)/(AW4+1E-50)</f>
        <v>-7.1720232425759865E-4</v>
      </c>
      <c r="IH4" s="55">
        <f t="shared" ref="IH4:IH54" si="50">(EP4-AX4)/(AX4+1E-50)</f>
        <v>-7.100710047644699E-4</v>
      </c>
      <c r="II4" s="55">
        <f t="shared" ref="II4:II54" si="51">(EQ4-AY4)/(AY4+1E-50)</f>
        <v>0</v>
      </c>
      <c r="IJ4" s="55">
        <f t="shared" ref="IJ4:IJ54" si="52">(ER4-AZ4)/(AZ4+1E-50)</f>
        <v>-2.3851526721869194E-2</v>
      </c>
      <c r="IK4" s="55">
        <f t="shared" ref="IK4:IK54" si="53">(ES4-BA4)/(BA4+1E-50)</f>
        <v>-2.3590870698206614E-2</v>
      </c>
      <c r="IL4" s="55">
        <f t="shared" ref="IL4:IL54" si="54">(ET4-BB4)/(BB4+1E-50)</f>
        <v>-2.326544553974089E-2</v>
      </c>
      <c r="IM4" s="55">
        <f t="shared" ref="IM4:IM54" si="55">(EU4-BC4)/(BC4+1E-50)</f>
        <v>-3.822757401624946E-3</v>
      </c>
      <c r="IN4" s="55">
        <f t="shared" ref="IN4:IN54" si="56">(EV4-BD4)/(BD4+1E-50)</f>
        <v>-2.4042038382956005E-2</v>
      </c>
      <c r="IO4" s="55">
        <f t="shared" ref="IO4:IO54" si="57">(BR4-BE4)/(BE4+1E-50)</f>
        <v>0</v>
      </c>
      <c r="IP4" s="55">
        <f t="shared" ref="IP4:IP54" si="58">(BT4-BF4)/(BF4+1E-50)</f>
        <v>0</v>
      </c>
      <c r="IQ4" s="55">
        <f t="shared" ref="IQ4:IQ54" si="59">(CI4-BG4)/(BG4+1E-50)</f>
        <v>-3.5529383834060741E-3</v>
      </c>
      <c r="IR4" s="55">
        <f t="shared" ref="IR4:IR54" si="60">(CL4-BH4)/(BH4+1E-50)</f>
        <v>0</v>
      </c>
      <c r="IS4" s="55">
        <f t="shared" ref="IS4:IS54" si="61">(SUM(CY4:DD4)-BI4)/(BI4+1E-50)</f>
        <v>-1.8235450083773988E-3</v>
      </c>
      <c r="IT4" s="55">
        <f t="shared" ref="IT4:IT54" si="62">(SUM(CZ4:DD4)-BJ4)/(BJ4+1E-50)</f>
        <v>-1.7882589642698528E-3</v>
      </c>
      <c r="IU4" s="55">
        <f t="shared" ref="IU4:IU54" si="63">(DH4-BK4)/(BK4+1E-50)</f>
        <v>-9.4245579106071817E-3</v>
      </c>
      <c r="IV4" s="55">
        <f t="shared" ref="IV4:IV54" si="64">(DO4-BL4)/(BL4+1E-50)</f>
        <v>-3.5751997795098649E-3</v>
      </c>
      <c r="IW4" s="55">
        <f t="shared" ref="IW4:IW54" si="65">(EC4-BM4)/(BM4+1E-50)</f>
        <v>-3.7888814486271749E-3</v>
      </c>
      <c r="IX4" s="55">
        <f t="shared" ref="IX4:IX54" si="66">(FY4-BN4)/(BN4+1E-50)</f>
        <v>-1.7728850472922921E-3</v>
      </c>
    </row>
    <row r="5" spans="1:258" x14ac:dyDescent="0.3">
      <c r="A5" s="29" t="s">
        <v>3</v>
      </c>
      <c r="B5" s="27">
        <v>32232.235293000002</v>
      </c>
      <c r="C5" s="27">
        <v>1376.2532389999999</v>
      </c>
      <c r="D5" s="27">
        <v>23846.802694999998</v>
      </c>
      <c r="E5" s="27">
        <v>6471.3306180999998</v>
      </c>
      <c r="F5" s="27">
        <v>4754.2725344</v>
      </c>
      <c r="G5" s="27">
        <v>9630.1928989000007</v>
      </c>
      <c r="H5" s="27">
        <v>23600.317563000001</v>
      </c>
      <c r="I5" s="29">
        <v>206.11662784999999</v>
      </c>
      <c r="J5" s="29">
        <v>38.836915171000001</v>
      </c>
      <c r="K5" s="29">
        <v>1.8823211572</v>
      </c>
      <c r="L5" s="29">
        <v>0.20916614259999999</v>
      </c>
      <c r="M5" s="29">
        <v>52.096062996999997</v>
      </c>
      <c r="N5" s="40">
        <v>0.1330350833</v>
      </c>
      <c r="O5" s="29">
        <v>10.225384054999999</v>
      </c>
      <c r="P5" s="29">
        <v>0.70259210719999998</v>
      </c>
      <c r="Q5" s="29">
        <v>2.569983471</v>
      </c>
      <c r="R5" s="29">
        <v>14.394811082</v>
      </c>
      <c r="S5" s="29">
        <v>107.34163786000001</v>
      </c>
      <c r="T5" s="29">
        <v>0.26115026330000002</v>
      </c>
      <c r="U5" s="29">
        <v>3.7049987411999998</v>
      </c>
      <c r="V5" s="29">
        <v>4.0157889537999996</v>
      </c>
      <c r="W5" s="29">
        <v>0.15849615</v>
      </c>
      <c r="X5" s="29">
        <v>1.313846E-4</v>
      </c>
      <c r="Y5" s="29">
        <v>5.6428174599999999E-2</v>
      </c>
      <c r="Z5" s="29">
        <v>0.47499999999999998</v>
      </c>
      <c r="AA5" s="29">
        <v>276.45702096999997</v>
      </c>
      <c r="AB5" s="29">
        <v>810.78721567000002</v>
      </c>
      <c r="AC5" s="29">
        <v>2.1800000000000001E-5</v>
      </c>
      <c r="AD5" s="29">
        <v>0.59060851989999996</v>
      </c>
      <c r="AE5" s="29">
        <v>0.3669558</v>
      </c>
      <c r="AF5" s="29">
        <v>8.5615212783000008</v>
      </c>
      <c r="AG5" s="29">
        <v>0.32850000000000001</v>
      </c>
      <c r="AH5" s="29">
        <v>16.174034845000001</v>
      </c>
      <c r="AI5" s="29">
        <v>40.103654706</v>
      </c>
      <c r="AJ5" s="29">
        <v>3252.0795207000001</v>
      </c>
      <c r="AK5" s="29">
        <v>25.517078086000001</v>
      </c>
      <c r="AL5" s="29">
        <v>0.95725556580000004</v>
      </c>
      <c r="AM5" s="29">
        <v>18.784424005999998</v>
      </c>
      <c r="AN5" s="29">
        <v>0.43959563499999998</v>
      </c>
      <c r="AP5" s="29">
        <v>0.19012499999999999</v>
      </c>
      <c r="AQ5" s="29">
        <v>124.39911056</v>
      </c>
      <c r="AR5" s="29">
        <v>10.030543525000001</v>
      </c>
      <c r="AS5" s="29">
        <v>1.0557992498</v>
      </c>
      <c r="AT5" s="29">
        <v>2.9129705388999998</v>
      </c>
      <c r="AU5" s="29">
        <v>141.46862089999999</v>
      </c>
      <c r="AV5" s="29">
        <v>0.47795742600000002</v>
      </c>
      <c r="AZ5" s="29">
        <v>1.06621474E-2</v>
      </c>
      <c r="BA5" s="29">
        <v>3.93865786E-2</v>
      </c>
      <c r="BB5" s="29">
        <v>1.0485823E-2</v>
      </c>
      <c r="BC5" s="8">
        <v>3.2415056000000002E-6</v>
      </c>
      <c r="BD5" s="29">
        <v>8.6631925421999991</v>
      </c>
      <c r="BE5" s="29">
        <v>1.1043752E-3</v>
      </c>
      <c r="BF5" s="29">
        <v>11.255190519999999</v>
      </c>
      <c r="BG5" s="29">
        <v>11.219165826999999</v>
      </c>
      <c r="BI5" s="29">
        <v>71.483486024000001</v>
      </c>
      <c r="BJ5" s="29">
        <v>69.331498053999994</v>
      </c>
      <c r="BK5" s="29">
        <v>30.283621702000001</v>
      </c>
      <c r="BL5" s="29">
        <v>366.78919267999999</v>
      </c>
      <c r="BM5" s="29">
        <v>34.727877632999999</v>
      </c>
      <c r="BN5" s="29">
        <v>393.51296367999998</v>
      </c>
      <c r="BP5" s="29" t="s">
        <v>3</v>
      </c>
      <c r="BQ5" s="29">
        <v>376.84655268199998</v>
      </c>
      <c r="BR5" s="29">
        <v>1.1044548915100001E-3</v>
      </c>
      <c r="BS5" s="29">
        <v>38.553304101099997</v>
      </c>
      <c r="BT5" s="29">
        <v>11.255248652000001</v>
      </c>
      <c r="BU5" s="29">
        <v>1.8823241186999999</v>
      </c>
      <c r="BV5" s="29">
        <v>207.77210053600001</v>
      </c>
      <c r="BW5" s="29">
        <v>205.58835895799999</v>
      </c>
      <c r="BX5" s="29">
        <v>124.962003899</v>
      </c>
      <c r="BY5" s="29">
        <v>8.5751710909600001E-2</v>
      </c>
      <c r="BZ5" s="29">
        <v>0.12339913239600001</v>
      </c>
      <c r="CA5" s="29">
        <v>51.840583719900003</v>
      </c>
      <c r="CB5" s="29">
        <v>4.2571132146899997E-2</v>
      </c>
      <c r="CC5" s="29">
        <v>9.0463585037799998E-2</v>
      </c>
      <c r="CD5" s="8">
        <v>5.6430781008499999E-2</v>
      </c>
      <c r="CE5" s="29">
        <v>10.018927682999999</v>
      </c>
      <c r="CF5" s="29">
        <v>0.168621544624</v>
      </c>
      <c r="CG5" s="29">
        <v>0.53396551282299998</v>
      </c>
      <c r="CH5" s="29">
        <v>2.5700096458399999</v>
      </c>
      <c r="CI5" s="29">
        <v>11.2192613091</v>
      </c>
      <c r="CJ5" s="29">
        <v>5002.4380996600003</v>
      </c>
      <c r="CK5" s="29">
        <v>14.3948413312</v>
      </c>
      <c r="CL5" s="29">
        <v>0</v>
      </c>
      <c r="CM5" s="29">
        <v>7.5732837114500004E-2</v>
      </c>
      <c r="CN5" s="29">
        <v>0.18541552379000001</v>
      </c>
      <c r="CO5" s="29">
        <v>107.341495782</v>
      </c>
      <c r="CP5" s="29">
        <v>3.7050181503799999</v>
      </c>
      <c r="CQ5" s="29">
        <v>40.103483138100003</v>
      </c>
      <c r="CR5" s="29">
        <v>4.0157689338000004</v>
      </c>
      <c r="CS5" s="29">
        <v>1.0558007726500001</v>
      </c>
      <c r="CT5" s="29">
        <v>18.7846716038</v>
      </c>
      <c r="CU5" s="29">
        <v>2.91183034756</v>
      </c>
      <c r="CV5" s="29">
        <v>32085.5531581</v>
      </c>
      <c r="CW5" s="29">
        <v>0.15848475620999999</v>
      </c>
      <c r="CX5" s="29">
        <v>1.3139075643900001E-4</v>
      </c>
      <c r="CY5" s="29">
        <v>2.1515876682699999</v>
      </c>
      <c r="CZ5" s="29">
        <v>53.463143826</v>
      </c>
      <c r="DA5" s="29">
        <v>3.40446416675</v>
      </c>
      <c r="DB5" s="29">
        <v>7.9101359982700001E-2</v>
      </c>
      <c r="DC5" s="29">
        <v>12.173419902199999</v>
      </c>
      <c r="DD5" s="29">
        <v>0.20450900510700001</v>
      </c>
      <c r="DE5" s="29">
        <v>471.193976292</v>
      </c>
      <c r="DF5" s="29">
        <v>503.48931309400001</v>
      </c>
      <c r="DG5" s="29">
        <v>97.821883998900006</v>
      </c>
      <c r="DH5" s="29">
        <v>30.226046104400002</v>
      </c>
      <c r="DI5" s="29">
        <v>243.06687396500001</v>
      </c>
      <c r="DJ5" s="29">
        <v>0.474992922062</v>
      </c>
      <c r="DK5" s="29">
        <v>274.98268284400001</v>
      </c>
      <c r="DL5" s="29">
        <v>274.98268284400001</v>
      </c>
      <c r="DM5" s="29">
        <v>810.73061924399997</v>
      </c>
      <c r="DN5" s="8">
        <v>2.1801134763000001E-5</v>
      </c>
      <c r="DO5" s="29">
        <v>366.779286619</v>
      </c>
      <c r="DP5" s="29">
        <v>0.159895967301</v>
      </c>
      <c r="DQ5" s="29">
        <v>0.34566520410200002</v>
      </c>
      <c r="DR5" s="29">
        <v>8.1075171448199992</v>
      </c>
      <c r="DS5" s="29">
        <v>0.36695519758900003</v>
      </c>
      <c r="DT5" s="29">
        <v>756.35646426300002</v>
      </c>
      <c r="DU5" s="29">
        <v>32.190624737500002</v>
      </c>
      <c r="DV5" s="29">
        <v>159.060510612</v>
      </c>
      <c r="DW5" s="29">
        <v>2.1970406919299998</v>
      </c>
      <c r="DX5" s="29">
        <v>6.2531214509300002</v>
      </c>
      <c r="DY5" s="29">
        <v>0.32850027037500001</v>
      </c>
      <c r="DZ5" s="29">
        <v>5.3362008734000002</v>
      </c>
      <c r="EA5" s="29">
        <v>10.834089239300001</v>
      </c>
      <c r="EB5" s="29">
        <v>3251.8661609300002</v>
      </c>
      <c r="EC5" s="29">
        <v>34.7263504975</v>
      </c>
      <c r="ED5" s="29">
        <v>25.284746720499999</v>
      </c>
      <c r="EE5" s="29">
        <v>1376.2354198400001</v>
      </c>
      <c r="EF5" s="29">
        <v>0</v>
      </c>
      <c r="EG5" s="29">
        <v>0.39247439369600001</v>
      </c>
      <c r="EH5" s="29">
        <v>0.56477739242299996</v>
      </c>
      <c r="EI5" s="29">
        <v>21440.188813799999</v>
      </c>
      <c r="EJ5" s="29">
        <v>2374.13532829</v>
      </c>
      <c r="EK5" s="29">
        <v>23822.4316592</v>
      </c>
      <c r="EL5" s="29">
        <v>30.7191260132</v>
      </c>
      <c r="EM5" s="29">
        <v>507.21083056499998</v>
      </c>
      <c r="EN5" s="29">
        <v>0.469824994765</v>
      </c>
      <c r="EO5" s="29">
        <v>0</v>
      </c>
      <c r="EP5" s="29">
        <v>0</v>
      </c>
      <c r="EQ5" s="29">
        <v>0</v>
      </c>
      <c r="ER5" s="29">
        <v>1.0487483094400001E-2</v>
      </c>
      <c r="ES5" s="29">
        <v>3.8652732843900001E-2</v>
      </c>
      <c r="ET5" s="29">
        <v>1.03111252574E-2</v>
      </c>
      <c r="EU5" s="8">
        <v>3.1684248844499999E-6</v>
      </c>
      <c r="EV5" s="29">
        <v>8.6007756098199994</v>
      </c>
      <c r="EW5" s="29">
        <v>22.39829473</v>
      </c>
      <c r="EX5" s="29">
        <v>6231.5344953100002</v>
      </c>
      <c r="EY5" s="29">
        <v>51.021828959300002</v>
      </c>
      <c r="EZ5" s="29">
        <v>62.093974425699997</v>
      </c>
      <c r="FA5" s="29">
        <v>354.114090256</v>
      </c>
      <c r="FB5" s="29">
        <v>68.751591146400003</v>
      </c>
      <c r="FC5" s="29">
        <v>25.9142609867</v>
      </c>
      <c r="FD5" s="29">
        <v>8.5047029166000002E-2</v>
      </c>
      <c r="FE5" s="29">
        <v>159.093471663</v>
      </c>
      <c r="FF5" s="29">
        <v>6466.7064560899998</v>
      </c>
      <c r="FG5" s="29">
        <v>4750.5173594199996</v>
      </c>
      <c r="FH5" s="29">
        <v>1716.18909667</v>
      </c>
      <c r="FI5" s="29">
        <v>10.4233385395</v>
      </c>
      <c r="FJ5" s="29">
        <v>6.3858958110500001</v>
      </c>
      <c r="FK5" s="29">
        <v>1295.58998425</v>
      </c>
      <c r="FL5" s="29">
        <v>303.40325392099999</v>
      </c>
      <c r="FM5" s="29">
        <v>345.74268863399999</v>
      </c>
      <c r="FN5" s="29">
        <v>41.2330217178</v>
      </c>
      <c r="FO5" s="29">
        <v>105.418204551</v>
      </c>
      <c r="FP5" s="29">
        <v>878.97891911299996</v>
      </c>
      <c r="FQ5" s="29">
        <v>0.439244956568</v>
      </c>
      <c r="FR5" s="29">
        <v>364.54985638400001</v>
      </c>
      <c r="FS5" s="29">
        <v>197.45204079199999</v>
      </c>
      <c r="FT5" s="29">
        <v>814.58597154400002</v>
      </c>
      <c r="FU5" s="29">
        <v>7.9165283868399996</v>
      </c>
      <c r="FV5" s="29">
        <v>0</v>
      </c>
      <c r="FW5" s="29">
        <v>9627.5664524599997</v>
      </c>
      <c r="FX5" s="29">
        <v>3600.95745941</v>
      </c>
      <c r="FY5" s="29">
        <v>393.47056246199998</v>
      </c>
      <c r="FZ5" s="29">
        <v>77.409344397500007</v>
      </c>
      <c r="GA5" s="29">
        <v>3724.78754802</v>
      </c>
      <c r="GB5" s="29">
        <v>2142.8504540499998</v>
      </c>
      <c r="GC5" s="29">
        <v>124.139469658</v>
      </c>
      <c r="GD5" s="29">
        <v>0.19012022391200001</v>
      </c>
      <c r="GE5" s="29">
        <v>10.030505807100001</v>
      </c>
      <c r="GF5" s="29">
        <v>2305.3618433800002</v>
      </c>
      <c r="GG5" s="29">
        <v>23585.653610000001</v>
      </c>
      <c r="GH5" s="29">
        <v>141.24783418999999</v>
      </c>
      <c r="GI5" s="29">
        <v>1256.92836096</v>
      </c>
      <c r="GK5" s="37">
        <f t="shared" si="1"/>
        <v>3.4033121642680636E-4</v>
      </c>
      <c r="GL5" s="55">
        <f t="shared" si="2"/>
        <v>-4.5507900264012257E-3</v>
      </c>
      <c r="GM5" s="55">
        <f t="shared" si="3"/>
        <v>-1.29475880563702E-5</v>
      </c>
      <c r="GN5" s="55">
        <f t="shared" si="4"/>
        <v>-1.0219833707564015E-3</v>
      </c>
      <c r="GO5" s="55">
        <f t="shared" si="5"/>
        <v>-7.1456123676735123E-4</v>
      </c>
      <c r="GP5" s="55">
        <f t="shared" si="6"/>
        <v>-7.8985269624942916E-4</v>
      </c>
      <c r="GQ5" s="55">
        <f t="shared" si="7"/>
        <v>-2.7273040816254277E-4</v>
      </c>
      <c r="GR5" s="55">
        <f t="shared" si="8"/>
        <v>-6.2134557981495542E-4</v>
      </c>
      <c r="GS5" s="55">
        <f t="shared" si="9"/>
        <v>-2.5629610648610262E-3</v>
      </c>
      <c r="GT5" s="55">
        <f t="shared" si="10"/>
        <v>-7.3026157883873425E-3</v>
      </c>
      <c r="GU5" s="55">
        <f t="shared" si="11"/>
        <v>1.5733234408859699E-6</v>
      </c>
      <c r="GV5" s="55">
        <f t="shared" si="12"/>
        <v>-7.3144220234680647E-5</v>
      </c>
      <c r="GW5" s="55">
        <f t="shared" si="13"/>
        <v>-4.90400353505995E-3</v>
      </c>
      <c r="GX5" s="55">
        <f t="shared" si="14"/>
        <v>-2.7520206768902682E-6</v>
      </c>
      <c r="GY5" s="55">
        <f t="shared" si="15"/>
        <v>-2.0190573859086205E-2</v>
      </c>
      <c r="GZ5" s="55">
        <f t="shared" si="16"/>
        <v>-7.1873181440927225E-6</v>
      </c>
      <c r="HA5" s="55">
        <f t="shared" si="17"/>
        <v>1.01848281497733E-5</v>
      </c>
      <c r="HB5" s="55">
        <f t="shared" si="18"/>
        <v>2.1013961091693918E-6</v>
      </c>
      <c r="HC5" s="55">
        <f t="shared" si="19"/>
        <v>-1.3236056654512744E-6</v>
      </c>
      <c r="HD5" s="55">
        <f t="shared" si="20"/>
        <v>-7.2846777023322009E-6</v>
      </c>
      <c r="HE5" s="55">
        <f t="shared" si="21"/>
        <v>5.2386468541173632E-6</v>
      </c>
      <c r="HF5" s="55">
        <f t="shared" si="22"/>
        <v>-4.9853217460985034E-6</v>
      </c>
      <c r="HG5" s="55">
        <f t="shared" si="23"/>
        <v>-7.1886856557766768E-5</v>
      </c>
      <c r="HH5" s="55">
        <f t="shared" si="24"/>
        <v>4.6858147758604774E-5</v>
      </c>
      <c r="HI5" s="55">
        <f t="shared" si="25"/>
        <v>4.6189842547200432E-5</v>
      </c>
      <c r="HJ5" s="55">
        <f t="shared" si="26"/>
        <v>-1.4900922105215724E-5</v>
      </c>
      <c r="HK5" s="55">
        <f t="shared" si="27"/>
        <v>-5.3329740761402225E-3</v>
      </c>
      <c r="HL5" s="55">
        <f t="shared" si="28"/>
        <v>-6.9804290085268141E-5</v>
      </c>
      <c r="HM5" s="55">
        <f t="shared" si="29"/>
        <v>5.2053348623847311E-5</v>
      </c>
      <c r="HN5" s="55">
        <f t="shared" si="30"/>
        <v>-5.4068132968874006E-7</v>
      </c>
      <c r="HO5" s="55">
        <f t="shared" si="31"/>
        <v>-1.6416445794629528E-6</v>
      </c>
      <c r="HP5" s="55">
        <f t="shared" si="32"/>
        <v>-1.3006933209668146E-2</v>
      </c>
      <c r="HQ5" s="55">
        <f t="shared" si="33"/>
        <v>8.2305936073039224E-7</v>
      </c>
      <c r="HR5" s="55">
        <f t="shared" si="34"/>
        <v>-2.3152740400810592E-4</v>
      </c>
      <c r="HS5" s="55">
        <f t="shared" si="35"/>
        <v>-4.2781113405981626E-6</v>
      </c>
      <c r="HT5" s="55">
        <f t="shared" si="36"/>
        <v>-6.5607181079622621E-5</v>
      </c>
      <c r="HU5" s="55">
        <f t="shared" si="37"/>
        <v>-9.1049361026751419E-3</v>
      </c>
      <c r="HV5" s="55">
        <f t="shared" si="38"/>
        <v>-3.9484554962210484E-6</v>
      </c>
      <c r="HW5" s="55">
        <f t="shared" si="39"/>
        <v>1.3181016352819799E-5</v>
      </c>
      <c r="HX5" s="55">
        <f t="shared" si="40"/>
        <v>-7.9772955889333272E-4</v>
      </c>
      <c r="HY5" s="55">
        <f t="shared" si="41"/>
        <v>0</v>
      </c>
      <c r="HZ5" s="55">
        <f t="shared" si="42"/>
        <v>-2.5120778435136385E-5</v>
      </c>
      <c r="IA5" s="55">
        <f t="shared" si="43"/>
        <v>-2.0871604373310323E-3</v>
      </c>
      <c r="IB5" s="55">
        <f t="shared" si="44"/>
        <v>-3.7603047039002876E-6</v>
      </c>
      <c r="IC5" s="55">
        <f t="shared" si="45"/>
        <v>1.4423670033771632E-6</v>
      </c>
      <c r="ID5" s="55">
        <f t="shared" si="46"/>
        <v>-3.914187681521571E-4</v>
      </c>
      <c r="IE5" s="55">
        <f t="shared" si="47"/>
        <v>-1.5606762022234342E-3</v>
      </c>
      <c r="IF5" s="55">
        <f t="shared" si="48"/>
        <v>-1.7014969937929187E-2</v>
      </c>
      <c r="IG5" s="55">
        <f t="shared" si="49"/>
        <v>0</v>
      </c>
      <c r="IH5" s="55">
        <f t="shared" si="50"/>
        <v>0</v>
      </c>
      <c r="II5" s="55">
        <f t="shared" si="51"/>
        <v>0</v>
      </c>
      <c r="IJ5" s="55">
        <f t="shared" si="52"/>
        <v>-1.6381719277300543E-2</v>
      </c>
      <c r="IK5" s="55">
        <f t="shared" si="53"/>
        <v>-1.863187365302146E-2</v>
      </c>
      <c r="IL5" s="55">
        <f t="shared" si="54"/>
        <v>-1.6660374927175509E-2</v>
      </c>
      <c r="IM5" s="55">
        <f t="shared" si="55"/>
        <v>-2.2545299798340721E-2</v>
      </c>
      <c r="IN5" s="55">
        <f t="shared" si="56"/>
        <v>-7.2048418727801971E-3</v>
      </c>
      <c r="IO5" s="55">
        <f t="shared" si="57"/>
        <v>7.2159814889122284E-5</v>
      </c>
      <c r="IP5" s="55">
        <f t="shared" si="58"/>
        <v>5.1649059070094967E-6</v>
      </c>
      <c r="IQ5" s="55">
        <f t="shared" si="59"/>
        <v>8.5106238265039881E-6</v>
      </c>
      <c r="IR5" s="55">
        <f t="shared" si="60"/>
        <v>0</v>
      </c>
      <c r="IS5" s="55">
        <f t="shared" si="61"/>
        <v>-1.0156325739152287E-4</v>
      </c>
      <c r="IT5" s="55">
        <f t="shared" si="62"/>
        <v>-9.8941954996346177E-5</v>
      </c>
      <c r="IU5" s="55">
        <f t="shared" si="63"/>
        <v>-1.9012124166178318E-3</v>
      </c>
      <c r="IV5" s="55">
        <f t="shared" si="64"/>
        <v>-2.7007505121950087E-5</v>
      </c>
      <c r="IW5" s="55">
        <f t="shared" si="65"/>
        <v>-4.3974340042796441E-5</v>
      </c>
      <c r="IX5" s="55">
        <f t="shared" si="66"/>
        <v>-1.0775049849307945E-4</v>
      </c>
    </row>
    <row r="6" spans="1:258" x14ac:dyDescent="0.3">
      <c r="A6" s="29" t="s">
        <v>4</v>
      </c>
      <c r="B6" s="27">
        <v>76935.503177000006</v>
      </c>
      <c r="C6" s="27">
        <v>8003.8733792000003</v>
      </c>
      <c r="D6" s="27">
        <v>51977.538354999997</v>
      </c>
      <c r="E6" s="27">
        <v>34398.582234000001</v>
      </c>
      <c r="F6" s="27">
        <v>15061.101639</v>
      </c>
      <c r="G6" s="27">
        <v>11723.447136000001</v>
      </c>
      <c r="H6" s="27">
        <v>35859.130599999997</v>
      </c>
      <c r="I6" s="29">
        <v>147.00334758</v>
      </c>
      <c r="J6" s="29">
        <v>74.875981002000003</v>
      </c>
      <c r="K6" s="29">
        <v>4.1331892666999996</v>
      </c>
      <c r="L6" s="29">
        <v>0.21257942260000001</v>
      </c>
      <c r="M6" s="29">
        <v>141.23608866999999</v>
      </c>
      <c r="N6" s="40">
        <v>2.7395045600000001E-2</v>
      </c>
      <c r="O6" s="29">
        <v>51.991268818000002</v>
      </c>
      <c r="P6" s="29">
        <v>0.26337150409999999</v>
      </c>
      <c r="Q6" s="29">
        <v>2.7382067896</v>
      </c>
      <c r="R6" s="29">
        <v>5.8482561906999999</v>
      </c>
      <c r="S6" s="29">
        <v>5.7623710582000003</v>
      </c>
      <c r="T6" s="29">
        <v>0.29457307259999999</v>
      </c>
      <c r="U6" s="29">
        <v>2.9213983410000002</v>
      </c>
      <c r="V6" s="29">
        <v>9.2854518601000002</v>
      </c>
      <c r="W6" s="29">
        <v>1.992566061</v>
      </c>
      <c r="X6" s="29">
        <v>0.28669276939999999</v>
      </c>
      <c r="Y6" s="29">
        <v>1.6237052726000001</v>
      </c>
      <c r="Z6" s="29">
        <v>3.0672385917999998</v>
      </c>
      <c r="AA6" s="29">
        <v>576.79571643999998</v>
      </c>
      <c r="AB6" s="29">
        <v>550.63857728000005</v>
      </c>
      <c r="AC6" s="29">
        <v>0.1877013169</v>
      </c>
      <c r="AD6" s="29">
        <v>1.5562174517</v>
      </c>
      <c r="AE6" s="29">
        <v>9.2280000000000001E-3</v>
      </c>
      <c r="AF6" s="29">
        <v>28.078991540000001</v>
      </c>
      <c r="AG6" s="29">
        <v>0.41754999999999998</v>
      </c>
      <c r="AH6" s="29">
        <v>32.296730564000001</v>
      </c>
      <c r="AI6" s="29">
        <v>76.174222342999997</v>
      </c>
      <c r="AJ6" s="29">
        <v>250.97427845999999</v>
      </c>
      <c r="AK6" s="29">
        <v>63.907954097000001</v>
      </c>
      <c r="AL6" s="29">
        <v>3.9251799842000001</v>
      </c>
      <c r="AM6" s="29">
        <v>104.14886798000001</v>
      </c>
      <c r="AN6" s="29">
        <v>0.35015363049999998</v>
      </c>
      <c r="AP6" s="29">
        <v>2.2282933500000001E-2</v>
      </c>
      <c r="AQ6" s="29">
        <v>413.27749799999998</v>
      </c>
      <c r="AR6" s="29">
        <v>0.42796216409999999</v>
      </c>
      <c r="AS6" s="29">
        <v>2.1842656859999998</v>
      </c>
      <c r="AT6" s="29">
        <v>8.1981840210999994</v>
      </c>
      <c r="AU6" s="29">
        <v>379.84991350000001</v>
      </c>
      <c r="AV6" s="29">
        <v>2.0133786076</v>
      </c>
      <c r="AW6" s="8">
        <v>1.1951269E-6</v>
      </c>
      <c r="AX6" s="29">
        <v>9.33135E-5</v>
      </c>
      <c r="AZ6" s="29">
        <v>1.0519696027000001</v>
      </c>
      <c r="BA6" s="29">
        <v>0.19864910199999999</v>
      </c>
      <c r="BB6" s="29">
        <v>4.8643165000000002E-2</v>
      </c>
      <c r="BC6" s="29">
        <v>2.6384517999999998E-3</v>
      </c>
      <c r="BD6" s="29">
        <v>13.696452982</v>
      </c>
      <c r="BE6" s="29">
        <v>7.0558936655000002</v>
      </c>
      <c r="BF6" s="29">
        <v>2.7526459999999999E-2</v>
      </c>
      <c r="BG6" s="29">
        <v>21.276938262000002</v>
      </c>
      <c r="BH6" s="8">
        <v>4.4750000000000004E-6</v>
      </c>
      <c r="BI6" s="29">
        <v>7327.4479052999995</v>
      </c>
      <c r="BJ6" s="29">
        <v>892.85273977999998</v>
      </c>
      <c r="BK6" s="29">
        <v>64.482184008999994</v>
      </c>
      <c r="BL6" s="29">
        <v>113.09092068</v>
      </c>
      <c r="BM6" s="29">
        <v>0.91722048300000003</v>
      </c>
      <c r="BN6" s="29">
        <v>444.23401776999998</v>
      </c>
      <c r="BP6" s="29" t="s">
        <v>4</v>
      </c>
      <c r="BQ6" s="29">
        <v>524.84386079199999</v>
      </c>
      <c r="BR6" s="29">
        <v>7.0559134808500001</v>
      </c>
      <c r="BS6" s="29">
        <v>73.327158702800006</v>
      </c>
      <c r="BT6" s="29">
        <v>2.7527573729700001E-2</v>
      </c>
      <c r="BU6" s="29">
        <v>4.1331733430900002</v>
      </c>
      <c r="BV6" s="29">
        <v>147.90077855800001</v>
      </c>
      <c r="BW6" s="29">
        <v>144.22759959499999</v>
      </c>
      <c r="BX6" s="29">
        <v>366.08928236499997</v>
      </c>
      <c r="BY6" s="29">
        <v>8.7114982978099997E-2</v>
      </c>
      <c r="BZ6" s="29">
        <v>0.12535713195699999</v>
      </c>
      <c r="CA6" s="29">
        <v>139.767712085</v>
      </c>
      <c r="CB6" s="29">
        <v>8.7634699041500008E-3</v>
      </c>
      <c r="CC6" s="29">
        <v>1.8622373837800001E-2</v>
      </c>
      <c r="CD6" s="29">
        <v>1.6192281955500001</v>
      </c>
      <c r="CE6" s="29">
        <v>50.8529168289</v>
      </c>
      <c r="CF6" s="29">
        <v>6.3190107445599997E-2</v>
      </c>
      <c r="CG6" s="29">
        <v>0.20010329416799999</v>
      </c>
      <c r="CH6" s="29">
        <v>2.7379594569700001</v>
      </c>
      <c r="CI6" s="29">
        <v>21.276777064000001</v>
      </c>
      <c r="CJ6" s="29">
        <v>120011.086478</v>
      </c>
      <c r="CK6" s="29">
        <v>5.8481026942399996</v>
      </c>
      <c r="CL6" s="8">
        <v>4.4743109288599997E-6</v>
      </c>
      <c r="CM6" s="29">
        <v>8.5224494806699996E-2</v>
      </c>
      <c r="CN6" s="29">
        <v>0.20865227517500001</v>
      </c>
      <c r="CO6" s="29">
        <v>5.7585846387100004</v>
      </c>
      <c r="CP6" s="29">
        <v>2.9187036974599998</v>
      </c>
      <c r="CQ6" s="29">
        <v>76.143341673899997</v>
      </c>
      <c r="CR6" s="29">
        <v>9.2848791451500006</v>
      </c>
      <c r="CS6" s="29">
        <v>2.1841580343100002</v>
      </c>
      <c r="CT6" s="29">
        <v>104.109304142</v>
      </c>
      <c r="CU6" s="29">
        <v>8.1870772733799999</v>
      </c>
      <c r="CV6" s="29">
        <v>75805.437404700002</v>
      </c>
      <c r="CW6" s="29">
        <v>1.9887930165500001</v>
      </c>
      <c r="CX6" s="29">
        <v>0.28668857842399997</v>
      </c>
      <c r="CY6" s="29">
        <v>6276.4395604399997</v>
      </c>
      <c r="CZ6" s="29">
        <v>674.02938316999996</v>
      </c>
      <c r="DA6" s="29">
        <v>42.921296177599999</v>
      </c>
      <c r="DB6" s="29">
        <v>0.99723381844500003</v>
      </c>
      <c r="DC6" s="29">
        <v>153.47454454499999</v>
      </c>
      <c r="DD6" s="29">
        <v>2.5783009199800002</v>
      </c>
      <c r="DE6" s="29">
        <v>1184.87712405</v>
      </c>
      <c r="DF6" s="29">
        <v>2461.12190117</v>
      </c>
      <c r="DG6" s="29">
        <v>225.026560523</v>
      </c>
      <c r="DH6" s="29">
        <v>64.211197468199998</v>
      </c>
      <c r="DI6" s="29">
        <v>2055.6613091300001</v>
      </c>
      <c r="DJ6" s="29">
        <v>3.0673043580499999</v>
      </c>
      <c r="DK6" s="29">
        <v>568.45022803300003</v>
      </c>
      <c r="DL6" s="29">
        <v>568.45022803300003</v>
      </c>
      <c r="DM6" s="29">
        <v>550.46295600600001</v>
      </c>
      <c r="DN6" s="29">
        <v>0.187649194692</v>
      </c>
      <c r="DO6" s="29">
        <v>112.98085247100001</v>
      </c>
      <c r="DP6" s="29">
        <v>0.235067031462</v>
      </c>
      <c r="DQ6" s="29">
        <v>1.1238393954799999</v>
      </c>
      <c r="DR6" s="29">
        <v>124.845519841</v>
      </c>
      <c r="DS6" s="29">
        <v>9.2280152879499998E-3</v>
      </c>
      <c r="DT6" s="29">
        <v>1028.7739653000001</v>
      </c>
      <c r="DU6" s="29">
        <v>15.974562001100001</v>
      </c>
      <c r="DV6" s="29">
        <v>245.732818834</v>
      </c>
      <c r="DW6" s="29">
        <v>7.14552275512</v>
      </c>
      <c r="DX6" s="29">
        <v>20.337370765700001</v>
      </c>
      <c r="DY6" s="29">
        <v>0.41755145341900002</v>
      </c>
      <c r="DZ6" s="29">
        <v>10.65648554</v>
      </c>
      <c r="EA6" s="29">
        <v>21.635873220299999</v>
      </c>
      <c r="EB6" s="29">
        <v>249.95505137999999</v>
      </c>
      <c r="EC6" s="29">
        <v>0.91714548061800005</v>
      </c>
      <c r="ED6" s="29">
        <v>62.668979926799999</v>
      </c>
      <c r="EE6" s="29">
        <v>7985.4222747900003</v>
      </c>
      <c r="EF6" s="29">
        <v>0</v>
      </c>
      <c r="EG6" s="29">
        <v>1.58356046305</v>
      </c>
      <c r="EH6" s="29">
        <v>2.2787727330699998</v>
      </c>
      <c r="EI6" s="29">
        <v>46414.580793900001</v>
      </c>
      <c r="EJ6" s="29">
        <v>5032.3137740100001</v>
      </c>
      <c r="EK6" s="29">
        <v>51571.740087699996</v>
      </c>
      <c r="EL6" s="29">
        <v>53.528400225200002</v>
      </c>
      <c r="EM6" s="29">
        <v>1357.1939131900001</v>
      </c>
      <c r="EN6" s="29">
        <v>1.9694418035500001</v>
      </c>
      <c r="EO6" s="8">
        <v>1.19315120819E-6</v>
      </c>
      <c r="EP6" s="8">
        <v>9.3308318951499999E-5</v>
      </c>
      <c r="EQ6" s="29">
        <v>0</v>
      </c>
      <c r="ER6" s="29">
        <v>1.05099143788</v>
      </c>
      <c r="ES6" s="29">
        <v>0.194663475595</v>
      </c>
      <c r="ET6" s="29">
        <v>4.7690476291399997E-2</v>
      </c>
      <c r="EU6" s="29">
        <v>2.6352011688699998E-3</v>
      </c>
      <c r="EV6" s="29">
        <v>13.4303192056</v>
      </c>
      <c r="EW6" s="29">
        <v>294.524413697</v>
      </c>
      <c r="EX6" s="29">
        <v>16515.646860100002</v>
      </c>
      <c r="EY6" s="29">
        <v>330.26780167800001</v>
      </c>
      <c r="EZ6" s="29">
        <v>143.262442419</v>
      </c>
      <c r="FA6" s="29">
        <v>2594.0297498300001</v>
      </c>
      <c r="FB6" s="29">
        <v>160.91156319500001</v>
      </c>
      <c r="FC6" s="29">
        <v>143.74557521200001</v>
      </c>
      <c r="FD6" s="29">
        <v>0.197429452832</v>
      </c>
      <c r="FE6" s="29">
        <v>177.462914195</v>
      </c>
      <c r="FF6" s="29">
        <v>34178.330183400001</v>
      </c>
      <c r="FG6" s="29">
        <v>15012.1874333</v>
      </c>
      <c r="FH6" s="29">
        <v>19166.1427501</v>
      </c>
      <c r="FI6" s="29">
        <v>19.108514232600001</v>
      </c>
      <c r="FJ6" s="29">
        <v>7.6051653196400002</v>
      </c>
      <c r="FK6" s="29">
        <v>5686.4742216599998</v>
      </c>
      <c r="FL6" s="29">
        <v>113.742827444</v>
      </c>
      <c r="FM6" s="29">
        <v>824.78529038399995</v>
      </c>
      <c r="FN6" s="29">
        <v>129.93258980499999</v>
      </c>
      <c r="FO6" s="29">
        <v>150.564157037</v>
      </c>
      <c r="FP6" s="29">
        <v>2179.1875260000002</v>
      </c>
      <c r="FQ6" s="29">
        <v>0.34984764701299997</v>
      </c>
      <c r="FR6" s="29">
        <v>1880.5577208100001</v>
      </c>
      <c r="FS6" s="29">
        <v>792.430441739</v>
      </c>
      <c r="FT6" s="29">
        <v>1173.41251102</v>
      </c>
      <c r="FU6" s="29">
        <v>90.7397284818</v>
      </c>
      <c r="FV6" s="29">
        <v>0</v>
      </c>
      <c r="FW6" s="29">
        <v>11679.1415901</v>
      </c>
      <c r="FX6" s="29">
        <v>11589.4864473</v>
      </c>
      <c r="FY6" s="29">
        <v>444.01001165700001</v>
      </c>
      <c r="FZ6" s="29">
        <v>3.3057405816699998</v>
      </c>
      <c r="GA6" s="29">
        <v>504.342628402</v>
      </c>
      <c r="GB6" s="29">
        <v>3116.1583627800001</v>
      </c>
      <c r="GC6" s="29">
        <v>411.59845900599998</v>
      </c>
      <c r="GD6" s="29">
        <v>2.2284139230499999E-2</v>
      </c>
      <c r="GE6" s="29">
        <v>0.42796024345599998</v>
      </c>
      <c r="GF6" s="29">
        <v>2037.1983690100001</v>
      </c>
      <c r="GG6" s="29">
        <v>35746.415883100002</v>
      </c>
      <c r="GH6" s="29">
        <v>378.947872227</v>
      </c>
      <c r="GI6" s="29">
        <v>1564.4107971000001</v>
      </c>
      <c r="GK6" s="37">
        <f t="shared" si="1"/>
        <v>2.4208126316601834E-3</v>
      </c>
      <c r="GL6" s="55">
        <f t="shared" si="2"/>
        <v>-1.4688482243368743E-2</v>
      </c>
      <c r="GM6" s="55">
        <f t="shared" si="3"/>
        <v>-2.3052719022204457E-3</v>
      </c>
      <c r="GN6" s="55">
        <f t="shared" si="4"/>
        <v>-7.8071851831160201E-3</v>
      </c>
      <c r="GO6" s="55">
        <f t="shared" si="5"/>
        <v>-6.4029397811140049E-3</v>
      </c>
      <c r="GP6" s="55">
        <f t="shared" si="6"/>
        <v>-3.2477176552171876E-3</v>
      </c>
      <c r="GQ6" s="55">
        <f t="shared" si="7"/>
        <v>-3.7792251192013777E-3</v>
      </c>
      <c r="GR6" s="55">
        <f t="shared" si="8"/>
        <v>-3.1432640728884412E-3</v>
      </c>
      <c r="GS6" s="55">
        <f t="shared" si="9"/>
        <v>-1.8882209355738873E-2</v>
      </c>
      <c r="GT6" s="55">
        <f t="shared" si="10"/>
        <v>-2.0685168707954921E-2</v>
      </c>
      <c r="GU6" s="55">
        <f t="shared" si="11"/>
        <v>-3.8526205726316213E-6</v>
      </c>
      <c r="GV6" s="55">
        <f t="shared" si="12"/>
        <v>-5.0478858013430718E-4</v>
      </c>
      <c r="GW6" s="55">
        <f t="shared" si="13"/>
        <v>-1.0396610376480113E-2</v>
      </c>
      <c r="GX6" s="55">
        <f t="shared" si="14"/>
        <v>-3.3589497109650572E-4</v>
      </c>
      <c r="GY6" s="55">
        <f t="shared" si="15"/>
        <v>-2.1895060747313226E-2</v>
      </c>
      <c r="GZ6" s="55">
        <f t="shared" si="16"/>
        <v>-2.9654873509149759E-4</v>
      </c>
      <c r="HA6" s="55">
        <f t="shared" si="17"/>
        <v>-9.032649796183041E-5</v>
      </c>
      <c r="HB6" s="55">
        <f t="shared" si="18"/>
        <v>-2.6246534863569009E-5</v>
      </c>
      <c r="HC6" s="55">
        <f t="shared" si="19"/>
        <v>-6.5709400726836982E-4</v>
      </c>
      <c r="HD6" s="55">
        <f t="shared" si="20"/>
        <v>-2.3637687319964639E-3</v>
      </c>
      <c r="HE6" s="55">
        <f t="shared" si="21"/>
        <v>-9.2238141652329166E-4</v>
      </c>
      <c r="HF6" s="55">
        <f t="shared" si="22"/>
        <v>-6.1678737731724805E-5</v>
      </c>
      <c r="HG6" s="55">
        <f t="shared" si="23"/>
        <v>-1.8935605317428566E-3</v>
      </c>
      <c r="HH6" s="55">
        <f t="shared" si="24"/>
        <v>-1.4618352631596066E-5</v>
      </c>
      <c r="HI6" s="55">
        <f t="shared" si="25"/>
        <v>-2.757321248843988E-3</v>
      </c>
      <c r="HJ6" s="55">
        <f t="shared" si="26"/>
        <v>2.1441517518695575E-5</v>
      </c>
      <c r="HK6" s="55">
        <f t="shared" si="27"/>
        <v>-1.4468707324160704E-2</v>
      </c>
      <c r="HL6" s="55">
        <f t="shared" si="28"/>
        <v>-3.189411008352452E-4</v>
      </c>
      <c r="HM6" s="55">
        <f t="shared" si="29"/>
        <v>-2.7768695958463942E-4</v>
      </c>
      <c r="HN6" s="55">
        <f t="shared" si="30"/>
        <v>7.6099952400929339E-5</v>
      </c>
      <c r="HO6" s="55">
        <f t="shared" si="31"/>
        <v>1.6566915907772801E-6</v>
      </c>
      <c r="HP6" s="55">
        <f t="shared" si="32"/>
        <v>-2.1229324362694015E-2</v>
      </c>
      <c r="HQ6" s="55">
        <f t="shared" si="33"/>
        <v>3.4808262484528277E-6</v>
      </c>
      <c r="HR6" s="55">
        <f t="shared" si="34"/>
        <v>-1.3536366138795585E-4</v>
      </c>
      <c r="HS6" s="55">
        <f t="shared" si="35"/>
        <v>-4.0539526561819716E-4</v>
      </c>
      <c r="HT6" s="55">
        <f t="shared" si="36"/>
        <v>-4.061081821826816E-3</v>
      </c>
      <c r="HU6" s="55">
        <f t="shared" si="37"/>
        <v>-1.9386853916798487E-2</v>
      </c>
      <c r="HV6" s="55">
        <f t="shared" si="38"/>
        <v>-1.6011186323423913E-2</v>
      </c>
      <c r="HW6" s="55">
        <f t="shared" si="39"/>
        <v>-3.7987775352108546E-4</v>
      </c>
      <c r="HX6" s="55">
        <f t="shared" si="40"/>
        <v>-8.7385496064421237E-4</v>
      </c>
      <c r="HY6" s="55">
        <f t="shared" si="41"/>
        <v>0</v>
      </c>
      <c r="HZ6" s="55">
        <f t="shared" si="42"/>
        <v>5.4110043455362276E-5</v>
      </c>
      <c r="IA6" s="55">
        <f t="shared" si="43"/>
        <v>-4.0627399317056346E-3</v>
      </c>
      <c r="IB6" s="55">
        <f t="shared" si="44"/>
        <v>-4.4878827175006699E-6</v>
      </c>
      <c r="IC6" s="55">
        <f t="shared" si="45"/>
        <v>-4.9285071266554432E-5</v>
      </c>
      <c r="ID6" s="55">
        <f t="shared" si="46"/>
        <v>-1.3547814603104352E-3</v>
      </c>
      <c r="IE6" s="55">
        <f t="shared" si="47"/>
        <v>-2.3747307579681967E-3</v>
      </c>
      <c r="IF6" s="55">
        <f t="shared" si="48"/>
        <v>-2.1822425193229657E-2</v>
      </c>
      <c r="IG6" s="55">
        <f t="shared" si="49"/>
        <v>-1.653123036557864E-3</v>
      </c>
      <c r="IH6" s="55">
        <f t="shared" si="50"/>
        <v>-5.5523032573006687E-5</v>
      </c>
      <c r="II6" s="55">
        <f t="shared" si="51"/>
        <v>0</v>
      </c>
      <c r="IJ6" s="55">
        <f t="shared" si="52"/>
        <v>-9.2984133523387391E-4</v>
      </c>
      <c r="IK6" s="55">
        <f t="shared" si="53"/>
        <v>-2.0063651760177593E-2</v>
      </c>
      <c r="IL6" s="55">
        <f t="shared" si="54"/>
        <v>-1.9585253315650929E-2</v>
      </c>
      <c r="IM6" s="55">
        <f t="shared" si="55"/>
        <v>-1.2320221767932388E-3</v>
      </c>
      <c r="IN6" s="55">
        <f t="shared" si="56"/>
        <v>-1.9430853867768216E-2</v>
      </c>
      <c r="IO6" s="55">
        <f t="shared" si="57"/>
        <v>2.8083402244055612E-6</v>
      </c>
      <c r="IP6" s="55">
        <f t="shared" si="58"/>
        <v>4.0460331622820874E-5</v>
      </c>
      <c r="IQ6" s="55">
        <f t="shared" si="59"/>
        <v>-7.5761840362431354E-6</v>
      </c>
      <c r="IR6" s="55">
        <f t="shared" si="60"/>
        <v>-1.5398237765378378E-4</v>
      </c>
      <c r="IS6" s="55">
        <f t="shared" si="61"/>
        <v>-2.4156785352365748E-2</v>
      </c>
      <c r="IT6" s="55">
        <f t="shared" si="62"/>
        <v>-2.1114323011004233E-2</v>
      </c>
      <c r="IU6" s="55">
        <f t="shared" si="63"/>
        <v>-4.2025025201096345E-3</v>
      </c>
      <c r="IV6" s="55">
        <f t="shared" si="64"/>
        <v>-9.7327184479678694E-4</v>
      </c>
      <c r="IW6" s="55">
        <f t="shared" si="65"/>
        <v>-8.1771377100807598E-5</v>
      </c>
      <c r="IX6" s="55">
        <f t="shared" si="66"/>
        <v>-5.0425249764629945E-4</v>
      </c>
    </row>
    <row r="7" spans="1:258" x14ac:dyDescent="0.3">
      <c r="A7" s="29" t="s">
        <v>5</v>
      </c>
      <c r="B7" s="27">
        <v>22903.038567</v>
      </c>
      <c r="C7" s="27">
        <v>236.22020130000001</v>
      </c>
      <c r="D7" s="27">
        <v>18451.201176999999</v>
      </c>
      <c r="E7" s="27">
        <v>12900.515402000001</v>
      </c>
      <c r="F7" s="27">
        <v>5917.5237289999995</v>
      </c>
      <c r="G7" s="27">
        <v>3349.8098046</v>
      </c>
      <c r="H7" s="27">
        <v>22634.808309</v>
      </c>
      <c r="I7" s="29">
        <v>81.130754756000002</v>
      </c>
      <c r="J7" s="29">
        <v>27.835217505999999</v>
      </c>
      <c r="K7" s="29">
        <v>2.9191764999999998</v>
      </c>
      <c r="L7" s="29">
        <v>0.14319372850000001</v>
      </c>
      <c r="M7" s="29">
        <v>180.39530629999999</v>
      </c>
      <c r="N7" s="40">
        <v>6.0572294999999996E-3</v>
      </c>
      <c r="O7" s="29">
        <v>16.660445704000001</v>
      </c>
      <c r="P7" s="29">
        <v>6.0554109600000003E-2</v>
      </c>
      <c r="Q7" s="29">
        <v>0.360628909</v>
      </c>
      <c r="R7" s="29">
        <v>29.389739518999999</v>
      </c>
      <c r="S7" s="29">
        <v>2.6985279100000001</v>
      </c>
      <c r="T7" s="29">
        <v>0.1168727923</v>
      </c>
      <c r="U7" s="29">
        <v>0.151977051</v>
      </c>
      <c r="V7" s="29">
        <v>9.9390172079999992</v>
      </c>
      <c r="W7" s="29">
        <v>0.101983012</v>
      </c>
      <c r="Y7" s="29">
        <v>4.8779799999999997E-5</v>
      </c>
      <c r="Z7" s="29">
        <v>2.4928919999999999</v>
      </c>
      <c r="AA7" s="29">
        <v>201.37567941</v>
      </c>
      <c r="AB7" s="29">
        <v>91.476162000000002</v>
      </c>
      <c r="AC7" s="29">
        <v>0.63300000000000001</v>
      </c>
      <c r="AD7" s="29">
        <v>0.27739839910000003</v>
      </c>
      <c r="AF7" s="29">
        <v>6.5910563586000004</v>
      </c>
      <c r="AG7" s="29">
        <v>5.0000000000000001E-3</v>
      </c>
      <c r="AH7" s="29">
        <v>2.1664739598999998</v>
      </c>
      <c r="AI7" s="29">
        <v>40.205439747</v>
      </c>
      <c r="AJ7" s="29">
        <v>98.070870924999994</v>
      </c>
      <c r="AK7" s="29">
        <v>25.029499568999999</v>
      </c>
      <c r="AL7" s="29">
        <v>0.87974582160000003</v>
      </c>
      <c r="AM7" s="29">
        <v>146.86823339</v>
      </c>
      <c r="AN7" s="29">
        <v>4.6220287999999998E-2</v>
      </c>
      <c r="AP7" s="29">
        <v>0.25065999999999999</v>
      </c>
      <c r="AQ7" s="29">
        <v>275.78862280999999</v>
      </c>
      <c r="AR7" s="29">
        <v>0.4698</v>
      </c>
      <c r="AS7" s="29">
        <v>1.3534866772</v>
      </c>
      <c r="AT7" s="29">
        <v>4.4951478150000002</v>
      </c>
      <c r="AU7" s="29">
        <v>247.51911061000001</v>
      </c>
      <c r="AV7" s="29">
        <v>0.44258077979999999</v>
      </c>
      <c r="AZ7" s="29">
        <v>8.6071396000000008E-3</v>
      </c>
      <c r="BA7" s="29">
        <v>3.7196612599999998E-2</v>
      </c>
      <c r="BB7" s="29">
        <v>9.4885938999999999E-3</v>
      </c>
      <c r="BC7" s="8">
        <v>9.9158537000000004E-6</v>
      </c>
      <c r="BD7" s="29">
        <v>4.1224701642000001</v>
      </c>
      <c r="BE7" s="29">
        <v>4.8911600000000002</v>
      </c>
      <c r="BF7" s="29">
        <v>0.9</v>
      </c>
      <c r="BG7" s="29">
        <v>1.1342100000000001E-2</v>
      </c>
      <c r="BI7" s="29">
        <v>44.057557547999998</v>
      </c>
      <c r="BJ7" s="29">
        <v>42.650233086999997</v>
      </c>
      <c r="BK7" s="29">
        <v>34.575264673</v>
      </c>
      <c r="BL7" s="29">
        <v>98.700710094000002</v>
      </c>
      <c r="BM7" s="29">
        <v>0.67463928679999996</v>
      </c>
      <c r="BN7" s="29">
        <v>65.639573532</v>
      </c>
      <c r="BP7" s="29" t="s">
        <v>5</v>
      </c>
      <c r="BQ7" s="29">
        <v>278.52469015399998</v>
      </c>
      <c r="BR7" s="29">
        <v>4.8912243464699996</v>
      </c>
      <c r="BS7" s="29">
        <v>27.309110690200001</v>
      </c>
      <c r="BT7" s="29">
        <v>0.899996781031</v>
      </c>
      <c r="BU7" s="29">
        <v>2.9053225388400001</v>
      </c>
      <c r="BV7" s="29">
        <v>81.752244514300003</v>
      </c>
      <c r="BW7" s="29">
        <v>80.213373583199996</v>
      </c>
      <c r="BX7" s="29">
        <v>152.607209826</v>
      </c>
      <c r="BY7" s="29">
        <v>5.8707361473100003E-2</v>
      </c>
      <c r="BZ7" s="29">
        <v>8.4480377903100007E-2</v>
      </c>
      <c r="CA7" s="29">
        <v>179.951791689</v>
      </c>
      <c r="CB7" s="29">
        <v>1.9382156517100001E-3</v>
      </c>
      <c r="CC7" s="29">
        <v>4.1187428914700001E-3</v>
      </c>
      <c r="CD7" s="8">
        <v>4.87820764894E-5</v>
      </c>
      <c r="CE7" s="29">
        <v>16.290874878499999</v>
      </c>
      <c r="CF7" s="29">
        <v>1.44935828315E-2</v>
      </c>
      <c r="CG7" s="29">
        <v>4.5896201436300001E-2</v>
      </c>
      <c r="CH7" s="29">
        <v>0.36052746574700001</v>
      </c>
      <c r="CI7" s="29">
        <v>1.1342406030699999E-2</v>
      </c>
      <c r="CJ7" s="29">
        <v>129200.563874</v>
      </c>
      <c r="CK7" s="29">
        <v>29.3895091849</v>
      </c>
      <c r="CL7" s="29">
        <v>0</v>
      </c>
      <c r="CM7" s="29">
        <v>3.3883132402900001E-2</v>
      </c>
      <c r="CN7" s="29">
        <v>8.2955876821999994E-2</v>
      </c>
      <c r="CO7" s="29">
        <v>2.69451287982</v>
      </c>
      <c r="CP7" s="29">
        <v>0.150925715159</v>
      </c>
      <c r="CQ7" s="29">
        <v>40.151155907000003</v>
      </c>
      <c r="CR7" s="29">
        <v>9.9389566985499993</v>
      </c>
      <c r="CS7" s="29">
        <v>1.3466558256300001</v>
      </c>
      <c r="CT7" s="29">
        <v>146.84786621800001</v>
      </c>
      <c r="CU7" s="29">
        <v>4.4753578442500004</v>
      </c>
      <c r="CV7" s="29">
        <v>22647.648430099998</v>
      </c>
      <c r="CW7" s="29">
        <v>0.10198181106699999</v>
      </c>
      <c r="CX7" s="29">
        <v>0</v>
      </c>
      <c r="CY7" s="29">
        <v>1.4024624209000001</v>
      </c>
      <c r="CZ7" s="29">
        <v>32.822544901199997</v>
      </c>
      <c r="DA7" s="29">
        <v>2.0901041188099998</v>
      </c>
      <c r="DB7" s="29">
        <v>4.8561457390900002E-2</v>
      </c>
      <c r="DC7" s="29">
        <v>7.4736119435699999</v>
      </c>
      <c r="DD7" s="29">
        <v>0.12555273408500001</v>
      </c>
      <c r="DE7" s="29">
        <v>370.72984249699999</v>
      </c>
      <c r="DF7" s="29">
        <v>1101.36613754</v>
      </c>
      <c r="DG7" s="29">
        <v>101.504112225</v>
      </c>
      <c r="DH7" s="29">
        <v>34.507941050100001</v>
      </c>
      <c r="DI7" s="29">
        <v>918.83207030799997</v>
      </c>
      <c r="DJ7" s="29">
        <v>2.4928930929800002</v>
      </c>
      <c r="DK7" s="29">
        <v>198.71307920300001</v>
      </c>
      <c r="DL7" s="29">
        <v>198.71307920300001</v>
      </c>
      <c r="DM7" s="29">
        <v>91.431117598100002</v>
      </c>
      <c r="DN7" s="29">
        <v>0.63299719991000003</v>
      </c>
      <c r="DO7" s="29">
        <v>98.688787114099995</v>
      </c>
      <c r="DP7" s="29">
        <v>3.2397403087200002E-2</v>
      </c>
      <c r="DQ7" s="29">
        <v>0.21470118593500001</v>
      </c>
      <c r="DR7" s="29">
        <v>29.699795351799999</v>
      </c>
      <c r="DS7" s="29">
        <v>0</v>
      </c>
      <c r="DT7" s="29">
        <v>1047.6459101600001</v>
      </c>
      <c r="DU7" s="29">
        <v>14.249342052099999</v>
      </c>
      <c r="DV7" s="29">
        <v>116.926581641</v>
      </c>
      <c r="DW7" s="29">
        <v>1.6829465139899999</v>
      </c>
      <c r="DX7" s="29">
        <v>4.7899274859199998</v>
      </c>
      <c r="DY7" s="29">
        <v>4.9987970810799996E-3</v>
      </c>
      <c r="DZ7" s="29">
        <v>0.71484069241699999</v>
      </c>
      <c r="EA7" s="29">
        <v>1.45133089335</v>
      </c>
      <c r="EB7" s="29">
        <v>97.917516493999997</v>
      </c>
      <c r="EC7" s="29">
        <v>0.672352237066</v>
      </c>
      <c r="ED7" s="29">
        <v>24.731275331500001</v>
      </c>
      <c r="EE7" s="29">
        <v>236.237531875</v>
      </c>
      <c r="EF7" s="29">
        <v>0</v>
      </c>
      <c r="EG7" s="29">
        <v>0.36064859348400002</v>
      </c>
      <c r="EH7" s="29">
        <v>0.51898029120900002</v>
      </c>
      <c r="EI7" s="29">
        <v>16524.408862100001</v>
      </c>
      <c r="EJ7" s="29">
        <v>1806.3434710500001</v>
      </c>
      <c r="EK7" s="29">
        <v>18360.452128500001</v>
      </c>
      <c r="EL7" s="29">
        <v>16.338428223899999</v>
      </c>
      <c r="EM7" s="29">
        <v>663.84032232200002</v>
      </c>
      <c r="EN7" s="29">
        <v>0.433499085023</v>
      </c>
      <c r="EO7" s="29">
        <v>0</v>
      </c>
      <c r="EP7" s="29">
        <v>0</v>
      </c>
      <c r="EQ7" s="29">
        <v>0</v>
      </c>
      <c r="ER7" s="29">
        <v>8.4105461603399996E-3</v>
      </c>
      <c r="ES7" s="29">
        <v>3.6373330779999997E-2</v>
      </c>
      <c r="ET7" s="29">
        <v>9.2925412723100006E-3</v>
      </c>
      <c r="EU7" s="8">
        <v>9.6820884175299993E-6</v>
      </c>
      <c r="EV7" s="29">
        <v>4.0336294994799999</v>
      </c>
      <c r="EW7" s="29">
        <v>152.30300369700001</v>
      </c>
      <c r="EX7" s="29">
        <v>12229.3533967</v>
      </c>
      <c r="EY7" s="29">
        <v>154.351207722</v>
      </c>
      <c r="EZ7" s="29">
        <v>36.693036512100001</v>
      </c>
      <c r="FA7" s="29">
        <v>662.71808331199998</v>
      </c>
      <c r="FB7" s="29">
        <v>72.166057288199994</v>
      </c>
      <c r="FC7" s="29">
        <v>72.774407045700002</v>
      </c>
      <c r="FD7" s="29">
        <v>3.02982469154E-2</v>
      </c>
      <c r="FE7" s="29">
        <v>64.387336694400005</v>
      </c>
      <c r="FF7" s="29">
        <v>12793.6458511</v>
      </c>
      <c r="FG7" s="29">
        <v>5878.5677620200004</v>
      </c>
      <c r="FH7" s="29">
        <v>6915.0780891100003</v>
      </c>
      <c r="FI7" s="29">
        <v>10.8675067446</v>
      </c>
      <c r="FJ7" s="29">
        <v>3.4296284664400001</v>
      </c>
      <c r="FK7" s="29">
        <v>2803.0856271799998</v>
      </c>
      <c r="FL7" s="29">
        <v>42.534545271500001</v>
      </c>
      <c r="FM7" s="29">
        <v>224.716001242</v>
      </c>
      <c r="FN7" s="29">
        <v>22.659033454100001</v>
      </c>
      <c r="FO7" s="29">
        <v>50.7242967472</v>
      </c>
      <c r="FP7" s="29">
        <v>584.43419129799997</v>
      </c>
      <c r="FQ7" s="29">
        <v>4.6106412467700003E-2</v>
      </c>
      <c r="FR7" s="29">
        <v>378.803157951</v>
      </c>
      <c r="FS7" s="29">
        <v>404.16337147000002</v>
      </c>
      <c r="FT7" s="29">
        <v>483.25961106199998</v>
      </c>
      <c r="FU7" s="29">
        <v>33.3008168084</v>
      </c>
      <c r="FV7" s="29">
        <v>0</v>
      </c>
      <c r="FW7" s="29">
        <v>3339.6784245700001</v>
      </c>
      <c r="FX7" s="29">
        <v>9081.0809855200005</v>
      </c>
      <c r="FY7" s="29">
        <v>65.508405065999995</v>
      </c>
      <c r="FZ7" s="29">
        <v>3.80975478471</v>
      </c>
      <c r="GA7" s="29">
        <v>129.225345447</v>
      </c>
      <c r="GB7" s="29">
        <v>2366.5672187999999</v>
      </c>
      <c r="GC7" s="29">
        <v>275.16245944500002</v>
      </c>
      <c r="GD7" s="29">
        <v>0.25042930732300001</v>
      </c>
      <c r="GE7" s="29">
        <v>0.46746337787699999</v>
      </c>
      <c r="GF7" s="29">
        <v>1306.8976548000001</v>
      </c>
      <c r="GG7" s="29">
        <v>22603.8603286</v>
      </c>
      <c r="GH7" s="29">
        <v>247.15297340199999</v>
      </c>
      <c r="GI7" s="29">
        <v>1415.09331264</v>
      </c>
      <c r="GK7" s="37">
        <f t="shared" si="1"/>
        <v>1.6175960779145797E-3</v>
      </c>
      <c r="GL7" s="55">
        <f t="shared" si="2"/>
        <v>-1.1150928124793975E-2</v>
      </c>
      <c r="GM7" s="55">
        <f t="shared" si="3"/>
        <v>7.3366185045192225E-5</v>
      </c>
      <c r="GN7" s="55">
        <f t="shared" si="4"/>
        <v>-4.9183274102024077E-3</v>
      </c>
      <c r="GO7" s="55">
        <f t="shared" si="5"/>
        <v>-8.2841303288884536E-3</v>
      </c>
      <c r="GP7" s="55">
        <f t="shared" si="6"/>
        <v>-6.5831534885255677E-3</v>
      </c>
      <c r="GQ7" s="55">
        <f t="shared" si="7"/>
        <v>-3.0244642594595699E-3</v>
      </c>
      <c r="GR7" s="55">
        <f t="shared" si="8"/>
        <v>-1.3672738013732048E-3</v>
      </c>
      <c r="GS7" s="55">
        <f t="shared" si="9"/>
        <v>-1.1307440385079881E-2</v>
      </c>
      <c r="GT7" s="55">
        <f t="shared" si="10"/>
        <v>-1.8900761802439447E-2</v>
      </c>
      <c r="GU7" s="55">
        <f t="shared" si="11"/>
        <v>-4.7458456725722846E-3</v>
      </c>
      <c r="GV7" s="55">
        <f t="shared" si="12"/>
        <v>-4.1825321979864646E-5</v>
      </c>
      <c r="GW7" s="55">
        <f t="shared" si="13"/>
        <v>-2.4585706806717704E-3</v>
      </c>
      <c r="GX7" s="55">
        <f t="shared" si="14"/>
        <v>-4.4732797395117849E-5</v>
      </c>
      <c r="GY7" s="55">
        <f t="shared" si="15"/>
        <v>-2.2182529331209427E-2</v>
      </c>
      <c r="GZ7" s="55">
        <f t="shared" si="16"/>
        <v>-2.7136941371193658E-3</v>
      </c>
      <c r="HA7" s="55">
        <f t="shared" si="17"/>
        <v>-2.8129539942120584E-4</v>
      </c>
      <c r="HB7" s="55">
        <f t="shared" si="18"/>
        <v>-7.837228358233288E-6</v>
      </c>
      <c r="HC7" s="55">
        <f t="shared" si="19"/>
        <v>-1.487859423325422E-3</v>
      </c>
      <c r="HD7" s="55">
        <f t="shared" si="20"/>
        <v>-2.8905850912920399E-4</v>
      </c>
      <c r="HE7" s="55">
        <f t="shared" si="21"/>
        <v>-6.9177276048079531E-3</v>
      </c>
      <c r="HF7" s="55">
        <f t="shared" si="22"/>
        <v>-6.0880717613818015E-6</v>
      </c>
      <c r="HG7" s="55">
        <f t="shared" si="23"/>
        <v>-1.1775814191519043E-5</v>
      </c>
      <c r="HH7" s="55">
        <f t="shared" si="24"/>
        <v>0</v>
      </c>
      <c r="HI7" s="55">
        <f t="shared" si="25"/>
        <v>4.6668690728608609E-5</v>
      </c>
      <c r="HJ7" s="55">
        <f t="shared" si="26"/>
        <v>4.3843856865177517E-7</v>
      </c>
      <c r="HK7" s="55">
        <f t="shared" si="27"/>
        <v>-1.3222054494370965E-2</v>
      </c>
      <c r="HL7" s="55">
        <f t="shared" si="28"/>
        <v>-4.9241683204855329E-4</v>
      </c>
      <c r="HM7" s="55">
        <f t="shared" si="29"/>
        <v>-4.4235229067566198E-6</v>
      </c>
      <c r="HN7" s="55">
        <f t="shared" si="30"/>
        <v>-5.6350808263193011E-6</v>
      </c>
      <c r="HO7" s="55">
        <f t="shared" si="31"/>
        <v>0</v>
      </c>
      <c r="HP7" s="55">
        <f t="shared" si="32"/>
        <v>-1.7930715845844075E-2</v>
      </c>
      <c r="HQ7" s="55">
        <f t="shared" si="33"/>
        <v>-2.4058378400009656E-4</v>
      </c>
      <c r="HR7" s="55">
        <f t="shared" si="34"/>
        <v>-1.3956970570450498E-4</v>
      </c>
      <c r="HS7" s="55">
        <f t="shared" si="35"/>
        <v>-1.3501615786716279E-3</v>
      </c>
      <c r="HT7" s="55">
        <f t="shared" si="36"/>
        <v>-1.5637103000469433E-3</v>
      </c>
      <c r="HU7" s="55">
        <f t="shared" si="37"/>
        <v>-1.1914910111481412E-2</v>
      </c>
      <c r="HV7" s="55">
        <f t="shared" si="38"/>
        <v>-1.3292124171424089E-4</v>
      </c>
      <c r="HW7" s="55">
        <f t="shared" si="39"/>
        <v>-1.3867649613452711E-4</v>
      </c>
      <c r="HX7" s="55">
        <f t="shared" si="40"/>
        <v>-2.4637564417598424E-3</v>
      </c>
      <c r="HY7" s="55">
        <f t="shared" si="41"/>
        <v>0</v>
      </c>
      <c r="HZ7" s="55">
        <f t="shared" si="42"/>
        <v>-9.2034100773952135E-4</v>
      </c>
      <c r="IA7" s="55">
        <f t="shared" si="43"/>
        <v>-2.2704466871041047E-3</v>
      </c>
      <c r="IB7" s="55">
        <f t="shared" si="44"/>
        <v>-4.9736528799489343E-3</v>
      </c>
      <c r="IC7" s="55">
        <f t="shared" si="45"/>
        <v>-5.0468554179869413E-3</v>
      </c>
      <c r="ID7" s="55">
        <f t="shared" si="46"/>
        <v>-4.4025183518908986E-3</v>
      </c>
      <c r="IE7" s="55">
        <f t="shared" si="47"/>
        <v>-1.4792280365653267E-3</v>
      </c>
      <c r="IF7" s="55">
        <f t="shared" si="48"/>
        <v>-2.0519858049651334E-2</v>
      </c>
      <c r="IG7" s="55">
        <f t="shared" si="49"/>
        <v>0</v>
      </c>
      <c r="IH7" s="55">
        <f t="shared" si="50"/>
        <v>0</v>
      </c>
      <c r="II7" s="55">
        <f t="shared" si="51"/>
        <v>0</v>
      </c>
      <c r="IJ7" s="55">
        <f t="shared" si="52"/>
        <v>-2.2840740222222166E-2</v>
      </c>
      <c r="IK7" s="55">
        <f t="shared" si="53"/>
        <v>-2.2133247154876693E-2</v>
      </c>
      <c r="IL7" s="55">
        <f t="shared" si="54"/>
        <v>-2.0661926282881524E-2</v>
      </c>
      <c r="IM7" s="55">
        <f t="shared" si="55"/>
        <v>-2.3574902327371069E-2</v>
      </c>
      <c r="IN7" s="55">
        <f t="shared" si="56"/>
        <v>-2.1550347529862707E-2</v>
      </c>
      <c r="IO7" s="55">
        <f t="shared" si="57"/>
        <v>1.315566654933005E-5</v>
      </c>
      <c r="IP7" s="55">
        <f t="shared" si="58"/>
        <v>-3.5766322222426554E-6</v>
      </c>
      <c r="IQ7" s="55">
        <f t="shared" si="59"/>
        <v>2.6981837578434647E-5</v>
      </c>
      <c r="IR7" s="55">
        <f t="shared" si="60"/>
        <v>0</v>
      </c>
      <c r="IS7" s="55">
        <f t="shared" si="61"/>
        <v>-2.1499142784051871E-3</v>
      </c>
      <c r="IT7" s="55">
        <f t="shared" si="62"/>
        <v>-2.1068567611531243E-3</v>
      </c>
      <c r="IU7" s="55">
        <f t="shared" si="63"/>
        <v>-1.9471614617189506E-3</v>
      </c>
      <c r="IV7" s="55">
        <f t="shared" si="64"/>
        <v>-1.2079933253419902E-4</v>
      </c>
      <c r="IW7" s="55">
        <f t="shared" si="65"/>
        <v>-3.390033427860486E-3</v>
      </c>
      <c r="IX7" s="55">
        <f t="shared" si="66"/>
        <v>-1.9983138058637657E-3</v>
      </c>
    </row>
    <row r="8" spans="1:258" x14ac:dyDescent="0.3">
      <c r="A8" s="29" t="s">
        <v>6</v>
      </c>
      <c r="B8" s="27">
        <v>2754.5078247000001</v>
      </c>
      <c r="C8" s="27">
        <v>269.74587104</v>
      </c>
      <c r="D8" s="27">
        <v>2616.5630621999999</v>
      </c>
      <c r="E8" s="27">
        <v>221.22355691999999</v>
      </c>
      <c r="F8" s="27">
        <v>202.16661227</v>
      </c>
      <c r="G8" s="27">
        <v>235.38400823000001</v>
      </c>
      <c r="H8" s="27">
        <v>974.53086088999999</v>
      </c>
      <c r="I8" s="29">
        <v>5.9868573207000004</v>
      </c>
      <c r="J8" s="29">
        <v>3.3082040021000001</v>
      </c>
      <c r="K8" s="29">
        <v>0.50441910479999996</v>
      </c>
      <c r="L8" s="29">
        <v>5.3588328999999999E-3</v>
      </c>
      <c r="M8" s="29">
        <v>5.5615977467000004</v>
      </c>
      <c r="N8" s="40">
        <v>4.5947840000000001E-4</v>
      </c>
      <c r="O8" s="29">
        <v>2.4805207123000002</v>
      </c>
      <c r="P8" s="29">
        <v>1.4714365199999999E-2</v>
      </c>
      <c r="Q8" s="29">
        <v>2.1321681999999999E-3</v>
      </c>
      <c r="R8" s="29">
        <v>1.17015221E-2</v>
      </c>
      <c r="S8" s="29">
        <v>0.36099999999999999</v>
      </c>
      <c r="T8" s="29">
        <v>1.1853293900000001E-2</v>
      </c>
      <c r="U8" s="29">
        <v>4.2725120999999996E-3</v>
      </c>
      <c r="V8" s="29">
        <v>18.564489483999999</v>
      </c>
      <c r="W8" s="29">
        <v>5.6227350000000002E-3</v>
      </c>
      <c r="X8" s="8">
        <v>3.7761199999999999E-6</v>
      </c>
      <c r="Y8" s="29">
        <v>2.5012500000000002E-5</v>
      </c>
      <c r="Z8" s="29">
        <v>0.12895000000000001</v>
      </c>
      <c r="AA8" s="29">
        <v>22.068152994999998</v>
      </c>
      <c r="AB8" s="29">
        <v>70.797470000000004</v>
      </c>
      <c r="AC8" s="8">
        <v>5.8127906000000003E-6</v>
      </c>
      <c r="AD8" s="29">
        <v>3.6084680899999999E-2</v>
      </c>
      <c r="AF8" s="29">
        <v>1.4288912630999999</v>
      </c>
      <c r="AG8" s="29">
        <v>9.4974444000000005E-2</v>
      </c>
      <c r="AH8" s="29">
        <v>0.250811646</v>
      </c>
      <c r="AI8" s="29">
        <v>61.759364161000001</v>
      </c>
      <c r="AJ8" s="29">
        <v>20.569617679</v>
      </c>
      <c r="AK8" s="29">
        <v>2.9480179747999999</v>
      </c>
      <c r="AL8" s="29">
        <v>0.57970414159999994</v>
      </c>
      <c r="AM8" s="29">
        <v>7.4321098799999999E-2</v>
      </c>
      <c r="AN8" s="29">
        <v>2.0513647999999998E-3</v>
      </c>
      <c r="AP8" s="29">
        <v>1.49364E-5</v>
      </c>
      <c r="AQ8" s="29">
        <v>27.429959137000001</v>
      </c>
      <c r="AS8" s="29">
        <v>1.8763596099999998E-2</v>
      </c>
      <c r="AT8" s="29">
        <v>0.2266795855</v>
      </c>
      <c r="AU8" s="29">
        <v>17.972768731999999</v>
      </c>
      <c r="AV8" s="29">
        <v>9.4834096800000003E-2</v>
      </c>
      <c r="AW8" s="8">
        <v>4.8970987E-6</v>
      </c>
      <c r="AX8" s="29">
        <v>4.3529699999999998E-5</v>
      </c>
      <c r="AZ8" s="29">
        <v>2.0372875000000002E-3</v>
      </c>
      <c r="BA8" s="29">
        <v>1.0605958800000001E-2</v>
      </c>
      <c r="BB8" s="29">
        <v>2.0534558999999999E-3</v>
      </c>
      <c r="BC8" s="29">
        <v>1.2265E-5</v>
      </c>
      <c r="BD8" s="29">
        <v>0.57258631540000005</v>
      </c>
      <c r="BE8" s="29">
        <v>0.77756150170000005</v>
      </c>
      <c r="BF8" s="29">
        <v>0.17328452999999999</v>
      </c>
      <c r="BG8" s="29">
        <v>7.1781620000000004E-2</v>
      </c>
      <c r="BI8" s="29">
        <v>0.6144517571</v>
      </c>
      <c r="BJ8" s="29">
        <v>0.58456294379999996</v>
      </c>
      <c r="BK8" s="29">
        <v>3.3178330579000002</v>
      </c>
      <c r="BL8" s="29">
        <v>7.9502453888</v>
      </c>
      <c r="BM8" s="29">
        <v>8.702586E-3</v>
      </c>
      <c r="BN8" s="29">
        <v>5.6810341896000001</v>
      </c>
      <c r="BP8" s="29" t="s">
        <v>6</v>
      </c>
      <c r="BQ8" s="29">
        <v>13.761526611100001</v>
      </c>
      <c r="BR8" s="29">
        <v>0.77755745856699998</v>
      </c>
      <c r="BS8" s="29">
        <v>3.2374233552699998</v>
      </c>
      <c r="BT8" s="29">
        <v>0.17328460669000001</v>
      </c>
      <c r="BU8" s="29">
        <v>0.50441363819700002</v>
      </c>
      <c r="BV8" s="29">
        <v>5.8623282895899997</v>
      </c>
      <c r="BW8" s="29">
        <v>5.8607961932999997</v>
      </c>
      <c r="BX8" s="29">
        <v>14.4355342293</v>
      </c>
      <c r="BY8" s="29">
        <v>2.1963926740400002E-3</v>
      </c>
      <c r="BZ8" s="29">
        <v>3.16066298164E-3</v>
      </c>
      <c r="CA8" s="29">
        <v>5.4969391246299999</v>
      </c>
      <c r="CB8" s="29">
        <v>1.4697472971900001E-4</v>
      </c>
      <c r="CC8" s="29">
        <v>3.1232484972700003E-4</v>
      </c>
      <c r="CD8" s="8">
        <v>2.4995621148499999E-5</v>
      </c>
      <c r="CE8" s="29">
        <v>2.4285665480800001</v>
      </c>
      <c r="CF8" s="29">
        <v>3.53111099721E-3</v>
      </c>
      <c r="CG8" s="29">
        <v>1.11819185613E-2</v>
      </c>
      <c r="CH8" s="29">
        <v>2.1323594099099999E-3</v>
      </c>
      <c r="CI8" s="29">
        <v>7.1568933611100005E-2</v>
      </c>
      <c r="CJ8" s="29">
        <v>139.28424975300001</v>
      </c>
      <c r="CK8" s="29">
        <v>1.17030446031E-2</v>
      </c>
      <c r="CL8" s="29">
        <v>0</v>
      </c>
      <c r="CM8" s="29">
        <v>3.4373873851500001E-3</v>
      </c>
      <c r="CN8" s="29">
        <v>8.4156151225999992E-3</v>
      </c>
      <c r="CO8" s="29">
        <v>0.36099805484000003</v>
      </c>
      <c r="CP8" s="29">
        <v>4.2697914439299997E-3</v>
      </c>
      <c r="CQ8" s="29">
        <v>61.759247206600001</v>
      </c>
      <c r="CR8" s="29">
        <v>18.564294662599998</v>
      </c>
      <c r="CS8" s="29">
        <v>1.8752189825500001E-2</v>
      </c>
      <c r="CT8" s="29">
        <v>7.4246284714800007E-2</v>
      </c>
      <c r="CU8" s="29">
        <v>0.22664388503899999</v>
      </c>
      <c r="CV8" s="29">
        <v>2708.5532595899999</v>
      </c>
      <c r="CW8" s="29">
        <v>5.6199922359300002E-3</v>
      </c>
      <c r="CX8" s="8">
        <v>3.7761096455E-6</v>
      </c>
      <c r="CY8" s="29">
        <v>2.92444352037E-2</v>
      </c>
      <c r="CZ8" s="29">
        <v>0.441094800969</v>
      </c>
      <c r="DA8" s="29">
        <v>2.8088420879000001E-2</v>
      </c>
      <c r="DB8" s="29">
        <v>6.5260797319400003E-4</v>
      </c>
      <c r="DC8" s="29">
        <v>0.100435896941</v>
      </c>
      <c r="DD8" s="29">
        <v>1.68728180668E-3</v>
      </c>
      <c r="DE8" s="29">
        <v>36.315434224900002</v>
      </c>
      <c r="DF8" s="29">
        <v>5.3361532082899998</v>
      </c>
      <c r="DG8" s="29">
        <v>7.34886332525</v>
      </c>
      <c r="DH8" s="29">
        <v>3.3067512729700002</v>
      </c>
      <c r="DI8" s="29">
        <v>10.5505979224</v>
      </c>
      <c r="DJ8" s="29">
        <v>0.12895121105900001</v>
      </c>
      <c r="DK8" s="29">
        <v>21.701506876900002</v>
      </c>
      <c r="DL8" s="29">
        <v>21.701506876900002</v>
      </c>
      <c r="DM8" s="29">
        <v>70.797238783899999</v>
      </c>
      <c r="DN8" s="8">
        <v>5.8125352270999997E-6</v>
      </c>
      <c r="DO8" s="29">
        <v>7.9468524916099996</v>
      </c>
      <c r="DP8" s="29">
        <v>1.8920911107300001E-2</v>
      </c>
      <c r="DQ8" s="29">
        <v>9.9443991521599995E-3</v>
      </c>
      <c r="DR8" s="29">
        <v>3.8078625286399999</v>
      </c>
      <c r="DS8" s="29">
        <v>0</v>
      </c>
      <c r="DT8" s="29">
        <v>43.388896898699997</v>
      </c>
      <c r="DU8" s="29">
        <v>0.109042196541</v>
      </c>
      <c r="DV8" s="29">
        <v>9.9180310516100008</v>
      </c>
      <c r="DW8" s="29">
        <v>0.36428543240900002</v>
      </c>
      <c r="DX8" s="29">
        <v>1.0368122235299999</v>
      </c>
      <c r="DY8" s="29">
        <v>9.4973869334300007E-2</v>
      </c>
      <c r="DZ8" s="29">
        <v>8.2739468667400007E-2</v>
      </c>
      <c r="EA8" s="29">
        <v>0.16798685744399999</v>
      </c>
      <c r="EB8" s="29">
        <v>20.5176619581</v>
      </c>
      <c r="EC8" s="29">
        <v>8.6905846756700003E-3</v>
      </c>
      <c r="ED8" s="29">
        <v>2.8911768309700001</v>
      </c>
      <c r="EE8" s="29">
        <v>269.71007158200001</v>
      </c>
      <c r="EF8" s="29">
        <v>0</v>
      </c>
      <c r="EG8" s="29">
        <v>0.23766955967100001</v>
      </c>
      <c r="EH8" s="29">
        <v>0.342011470692</v>
      </c>
      <c r="EI8" s="29">
        <v>2345.2928635500002</v>
      </c>
      <c r="EJ8" s="29">
        <v>256.78004262899998</v>
      </c>
      <c r="EK8" s="29">
        <v>2605.8807687100002</v>
      </c>
      <c r="EL8" s="29">
        <v>0.188290823705</v>
      </c>
      <c r="EM8" s="29">
        <v>28.566669681699999</v>
      </c>
      <c r="EN8" s="29">
        <v>9.2809205498300004E-2</v>
      </c>
      <c r="EO8" s="8">
        <v>4.8959869562700001E-6</v>
      </c>
      <c r="EP8" s="8">
        <v>4.3519405873799997E-5</v>
      </c>
      <c r="EQ8" s="29">
        <v>0</v>
      </c>
      <c r="ER8" s="29">
        <v>1.9935406379099998E-3</v>
      </c>
      <c r="ES8" s="29">
        <v>1.0422378888500001E-2</v>
      </c>
      <c r="ET8" s="29">
        <v>2.0096974592799998E-3</v>
      </c>
      <c r="EU8" s="8">
        <v>1.22635458607E-5</v>
      </c>
      <c r="EV8" s="29">
        <v>0.56047604398200002</v>
      </c>
      <c r="EW8" s="29">
        <v>0.13176583409000001</v>
      </c>
      <c r="EX8" s="29">
        <v>448.77919075099999</v>
      </c>
      <c r="EY8" s="29">
        <v>0.27372012555300002</v>
      </c>
      <c r="EZ8" s="29">
        <v>0.801380972789</v>
      </c>
      <c r="FA8" s="29">
        <v>72.193301586800004</v>
      </c>
      <c r="FB8" s="29">
        <v>0.23174352144300001</v>
      </c>
      <c r="FC8" s="29">
        <v>1.0057207264600001</v>
      </c>
      <c r="FD8" s="29">
        <v>7.2163807415199996E-3</v>
      </c>
      <c r="FE8" s="29">
        <v>0.41346900455800001</v>
      </c>
      <c r="FF8" s="29">
        <v>220.20263068700001</v>
      </c>
      <c r="FG8" s="29">
        <v>201.290440241</v>
      </c>
      <c r="FH8" s="29">
        <v>18.912190446299999</v>
      </c>
      <c r="FI8" s="29">
        <v>5.3949056256400001E-2</v>
      </c>
      <c r="FJ8" s="29">
        <v>7.7794426384899997E-3</v>
      </c>
      <c r="FK8" s="29">
        <v>54.112931871699999</v>
      </c>
      <c r="FL8" s="29">
        <v>3.0609463884400001</v>
      </c>
      <c r="FM8" s="29">
        <v>12.774748149500001</v>
      </c>
      <c r="FN8" s="29">
        <v>0.322962199354</v>
      </c>
      <c r="FO8" s="29">
        <v>1.9182548873700001</v>
      </c>
      <c r="FP8" s="29">
        <v>35.480584335099998</v>
      </c>
      <c r="FQ8" s="29">
        <v>2.0482450117099999E-3</v>
      </c>
      <c r="FR8" s="29">
        <v>9.0275237003100006</v>
      </c>
      <c r="FS8" s="29">
        <v>0.68121744443499999</v>
      </c>
      <c r="FT8" s="29">
        <v>17.765752387900001</v>
      </c>
      <c r="FU8" s="29">
        <v>6.0212306770899997E-2</v>
      </c>
      <c r="FV8" s="29">
        <v>0</v>
      </c>
      <c r="FW8" s="29">
        <v>234.09255798500001</v>
      </c>
      <c r="FX8" s="29">
        <v>290.34164415499998</v>
      </c>
      <c r="FY8" s="29">
        <v>5.6709287129000003</v>
      </c>
      <c r="FZ8" s="29">
        <v>0.291070162051</v>
      </c>
      <c r="GA8" s="29">
        <v>4.2060397250400001</v>
      </c>
      <c r="GB8" s="29">
        <v>102.657546207</v>
      </c>
      <c r="GC8" s="29">
        <v>27.371166300799999</v>
      </c>
      <c r="GD8" s="8">
        <v>1.49334994285E-5</v>
      </c>
      <c r="GE8" s="29">
        <v>0</v>
      </c>
      <c r="GF8" s="29">
        <v>84.7831322726</v>
      </c>
      <c r="GG8" s="29">
        <v>970.96511736900004</v>
      </c>
      <c r="GH8" s="29">
        <v>17.9357742794</v>
      </c>
      <c r="GI8" s="29">
        <v>68.334343945800001</v>
      </c>
      <c r="GK8" s="37">
        <f t="shared" si="1"/>
        <v>1.461257389195524E-3</v>
      </c>
      <c r="GL8" s="55">
        <f t="shared" si="2"/>
        <v>-1.6683403364448682E-2</v>
      </c>
      <c r="GM8" s="55">
        <f t="shared" si="3"/>
        <v>-1.3271549945124752E-4</v>
      </c>
      <c r="GN8" s="55">
        <f t="shared" si="4"/>
        <v>-4.0825668008238327E-3</v>
      </c>
      <c r="GO8" s="55">
        <f t="shared" si="5"/>
        <v>-4.614907414083283E-3</v>
      </c>
      <c r="GP8" s="55">
        <f t="shared" si="6"/>
        <v>-4.333910625310607E-3</v>
      </c>
      <c r="GQ8" s="55">
        <f t="shared" si="7"/>
        <v>-5.4865674805659797E-3</v>
      </c>
      <c r="GR8" s="55">
        <f t="shared" si="8"/>
        <v>-3.6589334048831397E-3</v>
      </c>
      <c r="GS8" s="55">
        <f t="shared" si="9"/>
        <v>-2.1056310622959915E-2</v>
      </c>
      <c r="GT8" s="55">
        <f t="shared" si="10"/>
        <v>-2.1395490358233581E-2</v>
      </c>
      <c r="GU8" s="55">
        <f t="shared" si="11"/>
        <v>-1.0837422587522278E-5</v>
      </c>
      <c r="GV8" s="55">
        <f t="shared" si="12"/>
        <v>-3.3164764663583311E-4</v>
      </c>
      <c r="GW8" s="55">
        <f t="shared" si="13"/>
        <v>-1.162590770042044E-2</v>
      </c>
      <c r="GX8" s="55">
        <f t="shared" si="14"/>
        <v>-3.8918163291245514E-4</v>
      </c>
      <c r="GY8" s="55">
        <f t="shared" si="15"/>
        <v>-2.0944862085762191E-2</v>
      </c>
      <c r="GZ8" s="55">
        <f t="shared" si="16"/>
        <v>-9.0771261406380729E-5</v>
      </c>
      <c r="HA8" s="55">
        <f t="shared" si="17"/>
        <v>8.9678623853433435E-5</v>
      </c>
      <c r="HB8" s="55">
        <f t="shared" si="18"/>
        <v>1.3011154335208146E-4</v>
      </c>
      <c r="HC8" s="55">
        <f t="shared" si="19"/>
        <v>-5.3882548475371789E-6</v>
      </c>
      <c r="HD8" s="55">
        <f t="shared" si="20"/>
        <v>-2.4583229983107304E-5</v>
      </c>
      <c r="HE8" s="55">
        <f t="shared" si="21"/>
        <v>-6.3678136101706282E-4</v>
      </c>
      <c r="HF8" s="55">
        <f t="shared" si="22"/>
        <v>-1.0494304202054241E-5</v>
      </c>
      <c r="HG8" s="55">
        <f t="shared" si="23"/>
        <v>-4.8779892169913759E-4</v>
      </c>
      <c r="HH8" s="55">
        <f t="shared" si="24"/>
        <v>-2.7421003569311831E-6</v>
      </c>
      <c r="HI8" s="55">
        <f t="shared" si="25"/>
        <v>-6.7481665167424729E-4</v>
      </c>
      <c r="HJ8" s="55">
        <f t="shared" si="26"/>
        <v>9.3916944552174631E-6</v>
      </c>
      <c r="HK8" s="55">
        <f t="shared" si="27"/>
        <v>-1.6614263920640211E-2</v>
      </c>
      <c r="HL8" s="55">
        <f t="shared" si="28"/>
        <v>-3.2658808288611414E-6</v>
      </c>
      <c r="HM8" s="55">
        <f t="shared" si="29"/>
        <v>-4.3932926123399031E-5</v>
      </c>
      <c r="HN8" s="55">
        <f t="shared" si="30"/>
        <v>-8.2857848411767093E-5</v>
      </c>
      <c r="HO8" s="55">
        <f t="shared" si="31"/>
        <v>0</v>
      </c>
      <c r="HP8" s="55">
        <f t="shared" si="32"/>
        <v>-1.9451170203603353E-2</v>
      </c>
      <c r="HQ8" s="55">
        <f t="shared" si="33"/>
        <v>-6.0507403444058204E-6</v>
      </c>
      <c r="HR8" s="55">
        <f t="shared" si="34"/>
        <v>-3.4017514720986882E-4</v>
      </c>
      <c r="HS8" s="55">
        <f t="shared" si="35"/>
        <v>-1.8937112061965353E-6</v>
      </c>
      <c r="HT8" s="55">
        <f t="shared" si="36"/>
        <v>-2.5258476706177847E-3</v>
      </c>
      <c r="HU8" s="55">
        <f t="shared" si="37"/>
        <v>-1.9281138824757696E-2</v>
      </c>
      <c r="HV8" s="55">
        <f t="shared" si="38"/>
        <v>-3.9867296680255046E-5</v>
      </c>
      <c r="HW8" s="55">
        <f t="shared" si="39"/>
        <v>-1.0066331957943595E-3</v>
      </c>
      <c r="HX8" s="55">
        <f t="shared" si="40"/>
        <v>-1.5208354408732636E-3</v>
      </c>
      <c r="HY8" s="55">
        <f t="shared" si="41"/>
        <v>0</v>
      </c>
      <c r="HZ8" s="55">
        <f t="shared" si="42"/>
        <v>-1.9419481936746647E-4</v>
      </c>
      <c r="IA8" s="55">
        <f t="shared" si="43"/>
        <v>-2.1433803785984138E-3</v>
      </c>
      <c r="IB8" s="55">
        <f t="shared" si="44"/>
        <v>0</v>
      </c>
      <c r="IC8" s="55">
        <f t="shared" si="45"/>
        <v>-6.0789384077595068E-4</v>
      </c>
      <c r="ID8" s="55">
        <f t="shared" si="46"/>
        <v>-1.5749305752994487E-4</v>
      </c>
      <c r="IE8" s="55">
        <f t="shared" si="47"/>
        <v>-2.0583613549831517E-3</v>
      </c>
      <c r="IF8" s="55">
        <f t="shared" si="48"/>
        <v>-2.1351933218390698E-2</v>
      </c>
      <c r="IG8" s="55">
        <f t="shared" si="49"/>
        <v>-2.2702089504544767E-4</v>
      </c>
      <c r="IH8" s="55">
        <f t="shared" si="50"/>
        <v>-2.3648511705801713E-4</v>
      </c>
      <c r="II8" s="55">
        <f t="shared" si="51"/>
        <v>0</v>
      </c>
      <c r="IJ8" s="55">
        <f t="shared" si="52"/>
        <v>-2.147309208445072E-2</v>
      </c>
      <c r="IK8" s="55">
        <f t="shared" si="53"/>
        <v>-1.7309129232144494E-2</v>
      </c>
      <c r="IL8" s="55">
        <f t="shared" si="54"/>
        <v>-2.1309656915446819E-2</v>
      </c>
      <c r="IM8" s="55">
        <f t="shared" si="55"/>
        <v>-1.1856007337954341E-4</v>
      </c>
      <c r="IN8" s="55">
        <f t="shared" si="56"/>
        <v>-2.115012373206995E-2</v>
      </c>
      <c r="IO8" s="55">
        <f t="shared" si="57"/>
        <v>-5.1997597504826873E-6</v>
      </c>
      <c r="IP8" s="55">
        <f t="shared" si="58"/>
        <v>4.425669159104267E-7</v>
      </c>
      <c r="IQ8" s="55">
        <f t="shared" si="59"/>
        <v>-2.9629644594256735E-3</v>
      </c>
      <c r="IR8" s="55">
        <f t="shared" si="60"/>
        <v>0</v>
      </c>
      <c r="IS8" s="55">
        <f t="shared" si="61"/>
        <v>-2.1561193656526437E-2</v>
      </c>
      <c r="IT8" s="55">
        <f t="shared" si="62"/>
        <v>-2.1561296973758019E-2</v>
      </c>
      <c r="IU8" s="55">
        <f t="shared" si="63"/>
        <v>-3.3400670668505984E-3</v>
      </c>
      <c r="IV8" s="55">
        <f t="shared" si="64"/>
        <v>-4.2676634796457195E-4</v>
      </c>
      <c r="IW8" s="55">
        <f t="shared" si="65"/>
        <v>-1.3790526551532714E-3</v>
      </c>
      <c r="IX8" s="55">
        <f t="shared" si="66"/>
        <v>-1.7788093439922161E-3</v>
      </c>
    </row>
    <row r="9" spans="1:258" x14ac:dyDescent="0.3">
      <c r="A9" s="29" t="s">
        <v>7</v>
      </c>
      <c r="B9" s="27">
        <v>6573.7443531999998</v>
      </c>
      <c r="C9" s="27">
        <v>102.57301508</v>
      </c>
      <c r="D9" s="27">
        <v>3085.1016037999998</v>
      </c>
      <c r="E9" s="27">
        <v>653.21771150999996</v>
      </c>
      <c r="F9" s="27">
        <v>413.55845133999998</v>
      </c>
      <c r="G9" s="27">
        <v>960.72531177999997</v>
      </c>
      <c r="H9" s="27">
        <v>1175.7750476000001</v>
      </c>
      <c r="I9" s="29">
        <v>16.836377082999999</v>
      </c>
      <c r="J9" s="29">
        <v>9.4010355635000007</v>
      </c>
      <c r="K9" s="29">
        <v>5.6398999999999998E-2</v>
      </c>
      <c r="L9" s="29">
        <v>2.7469747999999999E-2</v>
      </c>
      <c r="M9" s="29">
        <v>13.303329962999999</v>
      </c>
      <c r="N9" s="40">
        <v>1.4792077E-3</v>
      </c>
      <c r="O9" s="29">
        <v>6.6072049439000002</v>
      </c>
      <c r="P9" s="29">
        <v>4.7522648000000001E-2</v>
      </c>
      <c r="Q9" s="29">
        <v>9.818304999999999E-4</v>
      </c>
      <c r="R9" s="29">
        <v>0.37286983499999998</v>
      </c>
      <c r="S9" s="29">
        <v>1.3470446411000001</v>
      </c>
      <c r="T9" s="29">
        <v>1.1380899E-3</v>
      </c>
      <c r="U9" s="29">
        <v>1.7836049999999999E-2</v>
      </c>
      <c r="V9" s="29">
        <v>3.3051968399999998</v>
      </c>
      <c r="W9" s="29">
        <v>5.1836499999999997E-3</v>
      </c>
      <c r="Y9" s="29">
        <v>3.1548599999999998E-5</v>
      </c>
      <c r="Z9" s="29">
        <v>1.4445479649999999</v>
      </c>
      <c r="AA9" s="29">
        <v>50.806770143000001</v>
      </c>
      <c r="AB9" s="29">
        <v>31.214713824</v>
      </c>
      <c r="AC9" s="29">
        <v>1.1900000000000001E-3</v>
      </c>
      <c r="AD9" s="29">
        <v>4.8565314999999996E-3</v>
      </c>
      <c r="AE9" s="29">
        <v>2.2000000000000001E-3</v>
      </c>
      <c r="AF9" s="29">
        <v>0.57780997609999996</v>
      </c>
      <c r="AG9" s="29">
        <v>6.3499999999999999E-5</v>
      </c>
      <c r="AH9" s="29">
        <v>0.18375786089999999</v>
      </c>
      <c r="AI9" s="29">
        <v>1.4027894110000001</v>
      </c>
      <c r="AJ9" s="29">
        <v>27.825553983999999</v>
      </c>
      <c r="AK9" s="29">
        <v>2.9909655755000002</v>
      </c>
      <c r="AL9" s="29">
        <v>0.32275462869999999</v>
      </c>
      <c r="AM9" s="29">
        <v>0.40296501639999999</v>
      </c>
      <c r="AN9" s="29">
        <v>3.41516E-3</v>
      </c>
      <c r="AO9" s="29">
        <v>0.02</v>
      </c>
      <c r="AP9" s="29">
        <v>2.5999999999999999E-3</v>
      </c>
      <c r="AQ9" s="29">
        <v>9.9344712058999995</v>
      </c>
      <c r="AR9" s="29">
        <v>2.1527999999999999E-3</v>
      </c>
      <c r="AS9" s="29">
        <v>3.1864956E-2</v>
      </c>
      <c r="AT9" s="29">
        <v>24.784261637</v>
      </c>
      <c r="AU9" s="29">
        <v>7.3722033839999996</v>
      </c>
      <c r="AV9" s="29">
        <v>3.5973290900000003E-2</v>
      </c>
      <c r="AZ9" s="29">
        <v>7.2641831999999996E-3</v>
      </c>
      <c r="BA9" s="29">
        <v>4.4218981999999997E-3</v>
      </c>
      <c r="BB9" s="29">
        <v>4.8588807999999997E-3</v>
      </c>
      <c r="BC9" s="29">
        <v>2.6545200000000001E-5</v>
      </c>
      <c r="BD9" s="29">
        <v>1.9549350506000001</v>
      </c>
      <c r="BE9" s="29">
        <v>0.64553000000000005</v>
      </c>
      <c r="BF9" s="29">
        <v>2.5204118000000001E-2</v>
      </c>
      <c r="BG9" s="29">
        <v>0.19594254999999999</v>
      </c>
      <c r="BI9" s="29">
        <v>1.2874002900000001E-2</v>
      </c>
      <c r="BJ9" s="29">
        <v>1.2227524700000001E-2</v>
      </c>
      <c r="BK9" s="29">
        <v>1.7137203342</v>
      </c>
      <c r="BL9" s="29">
        <v>16.197562626</v>
      </c>
      <c r="BM9" s="29">
        <v>1.02586E-2</v>
      </c>
      <c r="BN9" s="29">
        <v>6.0993462990999996</v>
      </c>
      <c r="BP9" s="29" t="s">
        <v>7</v>
      </c>
      <c r="BQ9" s="29">
        <v>16.215903492599999</v>
      </c>
      <c r="BR9" s="29">
        <v>0.64553268553999998</v>
      </c>
      <c r="BS9" s="29">
        <v>9.2042730629499996</v>
      </c>
      <c r="BT9" s="29">
        <v>2.52040459207E-2</v>
      </c>
      <c r="BU9" s="29">
        <v>5.63980626002E-2</v>
      </c>
      <c r="BV9" s="29">
        <v>16.549586979899999</v>
      </c>
      <c r="BW9" s="29">
        <v>16.4924802064</v>
      </c>
      <c r="BX9" s="29">
        <v>47.402185150199998</v>
      </c>
      <c r="BY9" s="29">
        <v>1.1262098965499999E-2</v>
      </c>
      <c r="BZ9" s="29">
        <v>1.6206456533099999E-2</v>
      </c>
      <c r="CA9" s="29">
        <v>13.1622158208</v>
      </c>
      <c r="CB9" s="29">
        <v>4.7331918406899999E-4</v>
      </c>
      <c r="CC9" s="29">
        <v>1.0058031482E-3</v>
      </c>
      <c r="CD9" s="8">
        <v>3.1548866945600002E-5</v>
      </c>
      <c r="CE9" s="29">
        <v>6.4704790561700003</v>
      </c>
      <c r="CF9" s="29">
        <v>1.14052151325E-2</v>
      </c>
      <c r="CG9" s="29">
        <v>3.6116615243900002E-2</v>
      </c>
      <c r="CH9" s="29">
        <v>9.8156850921300005E-4</v>
      </c>
      <c r="CI9" s="29">
        <v>0.19594350823199999</v>
      </c>
      <c r="CJ9" s="29">
        <v>1158.4986641099999</v>
      </c>
      <c r="CK9" s="29">
        <v>0.37286792660200002</v>
      </c>
      <c r="CL9" s="29">
        <v>0</v>
      </c>
      <c r="CM9" s="29">
        <v>3.30040660946E-4</v>
      </c>
      <c r="CN9" s="29">
        <v>8.0804256904600002E-4</v>
      </c>
      <c r="CO9" s="29">
        <v>1.3470212691700001</v>
      </c>
      <c r="CP9" s="29">
        <v>1.78373853007E-2</v>
      </c>
      <c r="CQ9" s="29">
        <v>1.40280410786</v>
      </c>
      <c r="CR9" s="29">
        <v>3.3029772351200002</v>
      </c>
      <c r="CS9" s="29">
        <v>3.1867641297000003E-2</v>
      </c>
      <c r="CT9" s="29">
        <v>0.40296588548099999</v>
      </c>
      <c r="CU9" s="29">
        <v>24.781557097</v>
      </c>
      <c r="CV9" s="29">
        <v>6543.3039457200002</v>
      </c>
      <c r="CW9" s="29">
        <v>5.1834307199999999E-3</v>
      </c>
      <c r="CX9" s="29">
        <v>0</v>
      </c>
      <c r="CY9" s="29">
        <v>6.3253822682300003E-4</v>
      </c>
      <c r="CZ9" s="29">
        <v>9.2265572479700003E-3</v>
      </c>
      <c r="DA9" s="29">
        <v>5.8753629094399995E-4</v>
      </c>
      <c r="DB9" s="8">
        <v>1.36506329051E-5</v>
      </c>
      <c r="DC9" s="29">
        <v>2.10086264213E-3</v>
      </c>
      <c r="DD9" s="8">
        <v>3.5293439474900003E-5</v>
      </c>
      <c r="DE9" s="29">
        <v>74.093349450100007</v>
      </c>
      <c r="DF9" s="29">
        <v>74.863681093300002</v>
      </c>
      <c r="DG9" s="29">
        <v>17.7782184412</v>
      </c>
      <c r="DH9" s="29">
        <v>1.6978713676699999</v>
      </c>
      <c r="DI9" s="29">
        <v>7.9209431501700003</v>
      </c>
      <c r="DJ9" s="29">
        <v>1.4445444751000001</v>
      </c>
      <c r="DK9" s="29">
        <v>49.809766445000001</v>
      </c>
      <c r="DL9" s="29">
        <v>49.809766445000001</v>
      </c>
      <c r="DM9" s="29">
        <v>31.2137551247</v>
      </c>
      <c r="DN9" s="29">
        <v>1.1899150878800001E-3</v>
      </c>
      <c r="DO9" s="29">
        <v>16.196576778000001</v>
      </c>
      <c r="DP9" s="29">
        <v>1.45529726008E-3</v>
      </c>
      <c r="DQ9" s="29">
        <v>2.4311113756299999E-3</v>
      </c>
      <c r="DR9" s="29">
        <v>5.9309166864499998</v>
      </c>
      <c r="DS9" s="29">
        <v>2.1999056972899999E-3</v>
      </c>
      <c r="DT9" s="29">
        <v>28.967876303699999</v>
      </c>
      <c r="DU9" s="29">
        <v>0.41792655486000002</v>
      </c>
      <c r="DV9" s="29">
        <v>9.3105649891500004</v>
      </c>
      <c r="DW9" s="29">
        <v>0.147578687919</v>
      </c>
      <c r="DX9" s="29">
        <v>0.42003067731499999</v>
      </c>
      <c r="DY9" s="8">
        <v>6.3500088295100003E-5</v>
      </c>
      <c r="DZ9" s="29">
        <v>6.0639199512800002E-2</v>
      </c>
      <c r="EA9" s="29">
        <v>0.123115517893</v>
      </c>
      <c r="EB9" s="29">
        <v>27.6806814141</v>
      </c>
      <c r="EC9" s="29">
        <v>1.0258733609999999E-2</v>
      </c>
      <c r="ED9" s="29">
        <v>2.9325239446700002</v>
      </c>
      <c r="EE9" s="29">
        <v>102.572442115</v>
      </c>
      <c r="EF9" s="29">
        <v>0</v>
      </c>
      <c r="EG9" s="29">
        <v>0.132330586044</v>
      </c>
      <c r="EH9" s="29">
        <v>0.19042720812200001</v>
      </c>
      <c r="EI9" s="29">
        <v>2761.6219020399999</v>
      </c>
      <c r="EJ9" s="29">
        <v>300.91587590199998</v>
      </c>
      <c r="EK9" s="29">
        <v>3068.4686946299998</v>
      </c>
      <c r="EL9" s="29">
        <v>0.90204705343799996</v>
      </c>
      <c r="EM9" s="29">
        <v>65.750000191799998</v>
      </c>
      <c r="EN9" s="29">
        <v>3.5235300186800003E-2</v>
      </c>
      <c r="EO9" s="29">
        <v>0</v>
      </c>
      <c r="EP9" s="29">
        <v>0</v>
      </c>
      <c r="EQ9" s="29">
        <v>0</v>
      </c>
      <c r="ER9" s="29">
        <v>7.2479157966699997E-3</v>
      </c>
      <c r="ES9" s="29">
        <v>4.3549990266599998E-3</v>
      </c>
      <c r="ET9" s="29">
        <v>4.8427691595400004E-3</v>
      </c>
      <c r="EU9" s="8">
        <v>2.6539373569900001E-5</v>
      </c>
      <c r="EV9" s="29">
        <v>1.91738569355</v>
      </c>
      <c r="EW9" s="29">
        <v>1.2219011667999999</v>
      </c>
      <c r="EX9" s="29">
        <v>508.51417665000002</v>
      </c>
      <c r="EY9" s="29">
        <v>1.5420564272999999</v>
      </c>
      <c r="EZ9" s="29">
        <v>0.42670898879500002</v>
      </c>
      <c r="FA9" s="29">
        <v>125.09342295099999</v>
      </c>
      <c r="FB9" s="29">
        <v>0.92535471816699999</v>
      </c>
      <c r="FC9" s="29">
        <v>1.17080044203</v>
      </c>
      <c r="FD9" s="29">
        <v>9.7027977755400003E-4</v>
      </c>
      <c r="FE9" s="29">
        <v>0.47613110776700002</v>
      </c>
      <c r="FF9" s="29">
        <v>651.61991185199997</v>
      </c>
      <c r="FG9" s="29">
        <v>412.23439291199998</v>
      </c>
      <c r="FH9" s="29">
        <v>239.38551894</v>
      </c>
      <c r="FI9" s="29">
        <v>0.14357830211</v>
      </c>
      <c r="FJ9" s="29">
        <v>3.74896895341E-2</v>
      </c>
      <c r="FK9" s="29">
        <v>135.88973009899999</v>
      </c>
      <c r="FL9" s="29">
        <v>0.28482246840499997</v>
      </c>
      <c r="FM9" s="29">
        <v>27.4538655291</v>
      </c>
      <c r="FN9" s="29">
        <v>1.0480463793999999</v>
      </c>
      <c r="FO9" s="29">
        <v>4.7321947452800002</v>
      </c>
      <c r="FP9" s="29">
        <v>72.497311022600002</v>
      </c>
      <c r="FQ9" s="29">
        <v>3.41229464773E-3</v>
      </c>
      <c r="FR9" s="29">
        <v>52.409121982899997</v>
      </c>
      <c r="FS9" s="29">
        <v>5.4227537271899999</v>
      </c>
      <c r="FT9" s="29">
        <v>32.973176694899998</v>
      </c>
      <c r="FU9" s="29">
        <v>0.89504845207999995</v>
      </c>
      <c r="FV9" s="29">
        <v>1.9998376198899999E-2</v>
      </c>
      <c r="FW9" s="29">
        <v>959.040746044</v>
      </c>
      <c r="FX9" s="29">
        <v>304.48791458599999</v>
      </c>
      <c r="FY9" s="29">
        <v>6.0740991910100002</v>
      </c>
      <c r="FZ9" s="29">
        <v>4.0569962080500002</v>
      </c>
      <c r="GA9" s="29">
        <v>0.80150753296599997</v>
      </c>
      <c r="GB9" s="29">
        <v>68.539652226699999</v>
      </c>
      <c r="GC9" s="29">
        <v>9.8482691790400008</v>
      </c>
      <c r="GD9" s="29">
        <v>2.59991597095E-3</v>
      </c>
      <c r="GE9" s="29">
        <v>2.1529108483899998E-3</v>
      </c>
      <c r="GF9" s="29">
        <v>86.213224436900006</v>
      </c>
      <c r="GG9" s="29">
        <v>1166.70039165</v>
      </c>
      <c r="GH9" s="29">
        <v>7.3287463621200004</v>
      </c>
      <c r="GI9" s="29">
        <v>38.553925454500003</v>
      </c>
      <c r="GK9" s="37">
        <f t="shared" si="1"/>
        <v>1.9328587894116215E-3</v>
      </c>
      <c r="GL9" s="55">
        <f t="shared" si="2"/>
        <v>-4.6306040887004662E-3</v>
      </c>
      <c r="GM9" s="55">
        <f t="shared" si="3"/>
        <v>-5.5859233498849979E-6</v>
      </c>
      <c r="GN9" s="55">
        <f t="shared" si="4"/>
        <v>-5.3913651172826076E-3</v>
      </c>
      <c r="GO9" s="55">
        <f t="shared" si="5"/>
        <v>-2.446044603270873E-3</v>
      </c>
      <c r="GP9" s="55">
        <f t="shared" si="6"/>
        <v>-3.2016234312461163E-3</v>
      </c>
      <c r="GQ9" s="55">
        <f t="shared" si="7"/>
        <v>-1.7534311996827276E-3</v>
      </c>
      <c r="GR9" s="55">
        <f t="shared" si="8"/>
        <v>-7.7180205248642813E-3</v>
      </c>
      <c r="GS9" s="55">
        <f t="shared" si="9"/>
        <v>-2.042582408939022E-2</v>
      </c>
      <c r="GT9" s="55">
        <f t="shared" si="10"/>
        <v>-2.0929875142047281E-2</v>
      </c>
      <c r="GU9" s="55">
        <f t="shared" si="11"/>
        <v>-1.6620858525827209E-5</v>
      </c>
      <c r="GV9" s="55">
        <f t="shared" si="12"/>
        <v>-4.3411443017186163E-5</v>
      </c>
      <c r="GW9" s="55">
        <f t="shared" si="13"/>
        <v>-1.060743006393694E-2</v>
      </c>
      <c r="GX9" s="55">
        <f t="shared" si="14"/>
        <v>-5.7711794631743182E-5</v>
      </c>
      <c r="GY9" s="55">
        <f t="shared" si="15"/>
        <v>-2.0693453418034202E-2</v>
      </c>
      <c r="GZ9" s="55">
        <f t="shared" si="16"/>
        <v>-1.7204925112721146E-5</v>
      </c>
      <c r="HA9" s="55">
        <f t="shared" si="17"/>
        <v>-2.6683912039792091E-4</v>
      </c>
      <c r="HB9" s="55">
        <f t="shared" si="18"/>
        <v>-5.118134589678543E-6</v>
      </c>
      <c r="HC9" s="55">
        <f t="shared" si="19"/>
        <v>-1.7350523722012743E-5</v>
      </c>
      <c r="HD9" s="55">
        <f t="shared" si="20"/>
        <v>-5.8607039741882597E-6</v>
      </c>
      <c r="HE9" s="55">
        <f t="shared" si="21"/>
        <v>7.4865270057060572E-5</v>
      </c>
      <c r="HF9" s="55">
        <f t="shared" si="22"/>
        <v>-6.7154998248141102E-4</v>
      </c>
      <c r="HG9" s="55">
        <f t="shared" si="23"/>
        <v>-4.2302238769946993E-5</v>
      </c>
      <c r="HH9" s="55">
        <f t="shared" si="24"/>
        <v>0</v>
      </c>
      <c r="HI9" s="55">
        <f t="shared" si="25"/>
        <v>8.4614087472633269E-6</v>
      </c>
      <c r="HJ9" s="55">
        <f t="shared" si="26"/>
        <v>-2.4159114715693017E-6</v>
      </c>
      <c r="HK9" s="55">
        <f t="shared" si="27"/>
        <v>-1.962344182072287E-2</v>
      </c>
      <c r="HL9" s="55">
        <f t="shared" si="28"/>
        <v>-3.071305748325675E-5</v>
      </c>
      <c r="HM9" s="55">
        <f t="shared" si="29"/>
        <v>-7.135472268907042E-5</v>
      </c>
      <c r="HN9" s="55">
        <f t="shared" si="30"/>
        <v>3.2309738750855911E-5</v>
      </c>
      <c r="HO9" s="55">
        <f t="shared" si="31"/>
        <v>-4.2864868181935212E-5</v>
      </c>
      <c r="HP9" s="55">
        <f t="shared" si="32"/>
        <v>-1.7653919606667713E-2</v>
      </c>
      <c r="HQ9" s="55">
        <f t="shared" si="33"/>
        <v>1.3904740158226517E-6</v>
      </c>
      <c r="HR9" s="55">
        <f t="shared" si="34"/>
        <v>-1.7106719595960054E-5</v>
      </c>
      <c r="HS9" s="55">
        <f t="shared" si="35"/>
        <v>1.0476882620184924E-5</v>
      </c>
      <c r="HT9" s="55">
        <f t="shared" si="36"/>
        <v>-5.2064577037101208E-3</v>
      </c>
      <c r="HU9" s="55">
        <f t="shared" si="37"/>
        <v>-1.9539385979134943E-2</v>
      </c>
      <c r="HV9" s="55">
        <f t="shared" si="38"/>
        <v>9.8076548515926104E-6</v>
      </c>
      <c r="HW9" s="55">
        <f t="shared" si="39"/>
        <v>2.1567157560304263E-6</v>
      </c>
      <c r="HX9" s="55">
        <f t="shared" si="40"/>
        <v>-8.3900967158199362E-4</v>
      </c>
      <c r="HY9" s="55">
        <f t="shared" si="41"/>
        <v>-8.1190055000075756E-5</v>
      </c>
      <c r="HZ9" s="55">
        <f t="shared" si="42"/>
        <v>-3.2318865384554013E-5</v>
      </c>
      <c r="IA9" s="55">
        <f t="shared" si="43"/>
        <v>-8.6770624297349726E-3</v>
      </c>
      <c r="IB9" s="55">
        <f t="shared" si="44"/>
        <v>5.1490333519119105E-5</v>
      </c>
      <c r="IC9" s="55">
        <f t="shared" si="45"/>
        <v>8.4271166104960278E-5</v>
      </c>
      <c r="ID9" s="55">
        <f t="shared" si="46"/>
        <v>-1.0912328313877647E-4</v>
      </c>
      <c r="IE9" s="55">
        <f t="shared" si="47"/>
        <v>-5.894712830944766E-3</v>
      </c>
      <c r="IF9" s="55">
        <f t="shared" si="48"/>
        <v>-2.0514962482901442E-2</v>
      </c>
      <c r="IG9" s="55">
        <f t="shared" si="49"/>
        <v>0</v>
      </c>
      <c r="IH9" s="55">
        <f t="shared" si="50"/>
        <v>0</v>
      </c>
      <c r="II9" s="55">
        <f t="shared" si="51"/>
        <v>0</v>
      </c>
      <c r="IJ9" s="55">
        <f t="shared" si="52"/>
        <v>-2.2393988260097806E-3</v>
      </c>
      <c r="IK9" s="55">
        <f t="shared" si="53"/>
        <v>-1.5129062297273137E-2</v>
      </c>
      <c r="IL9" s="55">
        <f t="shared" si="54"/>
        <v>-3.3159159739006867E-3</v>
      </c>
      <c r="IM9" s="55">
        <f t="shared" si="55"/>
        <v>-2.1949090984435025E-4</v>
      </c>
      <c r="IN9" s="55">
        <f t="shared" si="56"/>
        <v>-1.9207470365051556E-2</v>
      </c>
      <c r="IO9" s="55">
        <f t="shared" si="57"/>
        <v>4.1602094402056079E-6</v>
      </c>
      <c r="IP9" s="55">
        <f t="shared" si="58"/>
        <v>-2.8598223512864111E-6</v>
      </c>
      <c r="IQ9" s="55">
        <f t="shared" si="59"/>
        <v>4.8903722034744061E-6</v>
      </c>
      <c r="IR9" s="55">
        <f t="shared" si="60"/>
        <v>0</v>
      </c>
      <c r="IS9" s="55">
        <f t="shared" si="61"/>
        <v>-2.1560071246605101E-2</v>
      </c>
      <c r="IT9" s="55">
        <f t="shared" si="62"/>
        <v>-2.1559919365855024E-2</v>
      </c>
      <c r="IU9" s="55">
        <f t="shared" si="63"/>
        <v>-9.2482806054809078E-3</v>
      </c>
      <c r="IV9" s="55">
        <f t="shared" si="64"/>
        <v>-6.0863972114956353E-5</v>
      </c>
      <c r="IW9" s="55">
        <f t="shared" si="65"/>
        <v>1.3024194334465547E-5</v>
      </c>
      <c r="IX9" s="55">
        <f t="shared" si="66"/>
        <v>-4.1393137644479706E-3</v>
      </c>
    </row>
    <row r="10" spans="1:258" x14ac:dyDescent="0.3">
      <c r="A10" s="29" t="s">
        <v>8</v>
      </c>
      <c r="B10" s="27">
        <v>302.85071900000003</v>
      </c>
      <c r="C10" s="27">
        <v>8.2100329999999999E-2</v>
      </c>
      <c r="D10" s="27">
        <v>451.30326244000003</v>
      </c>
      <c r="E10" s="27">
        <v>33.15714088</v>
      </c>
      <c r="F10" s="27">
        <v>31.638356949999999</v>
      </c>
      <c r="G10" s="27">
        <v>49.453704735999999</v>
      </c>
      <c r="H10" s="27">
        <v>42.002018829999997</v>
      </c>
      <c r="I10" s="29">
        <v>1.9778894200000001E-2</v>
      </c>
      <c r="J10" s="29">
        <v>5.8071190000000003E-3</v>
      </c>
      <c r="L10" s="29">
        <v>1.0688064E-3</v>
      </c>
      <c r="M10" s="29">
        <v>9.4722837000000004E-3</v>
      </c>
      <c r="N10" s="40">
        <v>3.7399919999999998E-4</v>
      </c>
      <c r="O10" s="29">
        <v>5.0823120999999999E-3</v>
      </c>
      <c r="P10" s="29">
        <v>3.6068183E-3</v>
      </c>
      <c r="T10" s="29">
        <v>1.8489480000000001E-4</v>
      </c>
      <c r="AA10" s="29">
        <v>0.1879065261</v>
      </c>
      <c r="AD10" s="29">
        <v>6.3911969999999997E-4</v>
      </c>
      <c r="AF10" s="29">
        <v>1.9186621500000001E-2</v>
      </c>
      <c r="AH10" s="29">
        <v>1.8387612E-3</v>
      </c>
      <c r="AJ10" s="29">
        <v>2.628694E-3</v>
      </c>
      <c r="AK10" s="29">
        <v>6.9793870999999997E-3</v>
      </c>
      <c r="AL10" s="29">
        <v>7.4297425999999998E-3</v>
      </c>
      <c r="AQ10" s="29">
        <v>1.43234959E-2</v>
      </c>
      <c r="AU10" s="29">
        <v>8.1707515000000001E-3</v>
      </c>
      <c r="AV10" s="29">
        <v>6.2591250000000001E-4</v>
      </c>
      <c r="AZ10" s="8">
        <v>5.3803921999999998E-6</v>
      </c>
      <c r="BA10" s="29">
        <v>6.8317099999999997E-5</v>
      </c>
      <c r="BB10" s="29">
        <v>1.5903500000000001E-5</v>
      </c>
      <c r="BD10" s="29">
        <v>6.6024615999999998E-3</v>
      </c>
      <c r="BI10" s="29">
        <v>0.48344799999999999</v>
      </c>
      <c r="BJ10" s="29">
        <v>0.468945</v>
      </c>
      <c r="BK10" s="29">
        <v>3.0710173999999998E-3</v>
      </c>
      <c r="BL10" s="29">
        <v>3.3266066096000002</v>
      </c>
      <c r="BN10" s="29">
        <v>3.0183275000000001E-3</v>
      </c>
      <c r="BP10" s="29" t="s">
        <v>8</v>
      </c>
      <c r="BQ10" s="29">
        <v>6.1969563479300003E-4</v>
      </c>
      <c r="BR10" s="29">
        <v>0</v>
      </c>
      <c r="BS10" s="29">
        <v>5.7296873671600001E-3</v>
      </c>
      <c r="BT10" s="29">
        <v>0</v>
      </c>
      <c r="BU10" s="29">
        <v>0</v>
      </c>
      <c r="BV10" s="29">
        <v>1.9640422818900001E-2</v>
      </c>
      <c r="BW10" s="29">
        <v>1.9640422818900001E-2</v>
      </c>
      <c r="BX10" s="29">
        <v>0.17031098458999999</v>
      </c>
      <c r="BY10" s="29">
        <v>4.3819584759399998E-4</v>
      </c>
      <c r="BZ10" s="29">
        <v>6.3057645353500002E-4</v>
      </c>
      <c r="CA10" s="29">
        <v>9.3914374617100008E-3</v>
      </c>
      <c r="CB10" s="29">
        <v>1.19673715945E-4</v>
      </c>
      <c r="CC10" s="29">
        <v>2.5431053203000002E-4</v>
      </c>
      <c r="CD10" s="29">
        <v>0</v>
      </c>
      <c r="CE10" s="29">
        <v>5.0225662876699998E-3</v>
      </c>
      <c r="CF10" s="29">
        <v>8.6562090422599995E-4</v>
      </c>
      <c r="CG10" s="29">
        <v>2.7411159796500001E-3</v>
      </c>
      <c r="CH10" s="29">
        <v>0</v>
      </c>
      <c r="CI10" s="29">
        <v>0</v>
      </c>
      <c r="CJ10" s="29">
        <v>23.3120055431</v>
      </c>
      <c r="CK10" s="29">
        <v>0</v>
      </c>
      <c r="CL10" s="29">
        <v>0</v>
      </c>
      <c r="CM10" s="8">
        <v>5.3625004822599997E-5</v>
      </c>
      <c r="CN10" s="29">
        <v>1.3127201177299999E-4</v>
      </c>
      <c r="CO10" s="29">
        <v>0</v>
      </c>
      <c r="CP10" s="29">
        <v>0</v>
      </c>
      <c r="CQ10" s="29">
        <v>0</v>
      </c>
      <c r="CR10" s="29">
        <v>0</v>
      </c>
      <c r="CS10" s="29">
        <v>0</v>
      </c>
      <c r="CT10" s="29">
        <v>0</v>
      </c>
      <c r="CU10" s="29">
        <v>0</v>
      </c>
      <c r="CV10" s="29">
        <v>302.75737319299998</v>
      </c>
      <c r="CW10" s="29">
        <v>0</v>
      </c>
      <c r="CX10" s="29">
        <v>0</v>
      </c>
      <c r="CY10" s="29">
        <v>1.45028742759E-2</v>
      </c>
      <c r="CZ10" s="29">
        <v>0.361650490253</v>
      </c>
      <c r="DA10" s="29">
        <v>2.3029338007100001E-2</v>
      </c>
      <c r="DB10" s="29">
        <v>5.3507663817200005E-4</v>
      </c>
      <c r="DC10" s="29">
        <v>8.2347646841599995E-2</v>
      </c>
      <c r="DD10" s="29">
        <v>1.3833777013500001E-3</v>
      </c>
      <c r="DE10" s="29">
        <v>6.4123845097000004E-2</v>
      </c>
      <c r="DF10" s="29">
        <v>1.8457308345E-3</v>
      </c>
      <c r="DG10" s="29">
        <v>2.71011135072E-2</v>
      </c>
      <c r="DH10" s="29">
        <v>3.0552596781299999E-3</v>
      </c>
      <c r="DI10" s="29">
        <v>8.2709176681699994E-3</v>
      </c>
      <c r="DJ10" s="29">
        <v>0</v>
      </c>
      <c r="DK10" s="29">
        <v>0.18750199957200001</v>
      </c>
      <c r="DL10" s="29">
        <v>0.18750199957200001</v>
      </c>
      <c r="DM10" s="29">
        <v>0</v>
      </c>
      <c r="DN10" s="29">
        <v>0</v>
      </c>
      <c r="DO10" s="29">
        <v>3.3266058729500001</v>
      </c>
      <c r="DP10" s="29">
        <v>1.9160531213600001E-4</v>
      </c>
      <c r="DQ10" s="29">
        <v>3.2035097610699998E-4</v>
      </c>
      <c r="DR10" s="29">
        <v>6.1769559681899996E-4</v>
      </c>
      <c r="DS10" s="29">
        <v>0</v>
      </c>
      <c r="DT10" s="29">
        <v>2.3410930078199998E-2</v>
      </c>
      <c r="DU10" s="29">
        <v>0</v>
      </c>
      <c r="DV10" s="29">
        <v>1.3709407000800001E-2</v>
      </c>
      <c r="DW10" s="29">
        <v>4.9737275197499998E-3</v>
      </c>
      <c r="DX10" s="29">
        <v>1.41560574745E-2</v>
      </c>
      <c r="DY10" s="29">
        <v>0</v>
      </c>
      <c r="DZ10" s="29">
        <v>6.0677392152600005E-4</v>
      </c>
      <c r="EA10" s="29">
        <v>1.23194927165E-3</v>
      </c>
      <c r="EB10" s="29">
        <v>2.5720487812299999E-3</v>
      </c>
      <c r="EC10" s="29">
        <v>0</v>
      </c>
      <c r="ED10" s="29">
        <v>6.8796427331800003E-3</v>
      </c>
      <c r="EE10" s="29">
        <v>8.2098596206900007E-2</v>
      </c>
      <c r="EF10" s="29">
        <v>0</v>
      </c>
      <c r="EG10" s="29">
        <v>3.04613314815E-3</v>
      </c>
      <c r="EH10" s="29">
        <v>4.38340911721E-3</v>
      </c>
      <c r="EI10" s="29">
        <v>406.16538897800001</v>
      </c>
      <c r="EJ10" s="29">
        <v>45.128764254300002</v>
      </c>
      <c r="EK10" s="29">
        <v>451.29477092799999</v>
      </c>
      <c r="EL10" s="29">
        <v>1.2877084688300001E-2</v>
      </c>
      <c r="EM10" s="29">
        <v>0.312498505707</v>
      </c>
      <c r="EN10" s="29">
        <v>6.2185812485899996E-4</v>
      </c>
      <c r="EO10" s="29">
        <v>0</v>
      </c>
      <c r="EP10" s="29">
        <v>0</v>
      </c>
      <c r="EQ10" s="29">
        <v>0</v>
      </c>
      <c r="ER10" s="8">
        <v>5.2930478347900002E-6</v>
      </c>
      <c r="ES10" s="8">
        <v>6.7950225808399999E-5</v>
      </c>
      <c r="ET10" s="8">
        <v>1.5816932158300001E-5</v>
      </c>
      <c r="EU10" s="29">
        <v>0</v>
      </c>
      <c r="EV10" s="29">
        <v>6.5813597446999998E-3</v>
      </c>
      <c r="EW10" s="29">
        <v>6.2998947292999999E-2</v>
      </c>
      <c r="EX10" s="29">
        <v>20.991037556799998</v>
      </c>
      <c r="EY10" s="29">
        <v>3.9595544459000001E-2</v>
      </c>
      <c r="EZ10" s="29">
        <v>7.5346847666100003E-4</v>
      </c>
      <c r="FA10" s="29">
        <v>10.8749409437</v>
      </c>
      <c r="FB10" s="29">
        <v>3.4818740389199999E-2</v>
      </c>
      <c r="FC10" s="29">
        <v>1.5852334419099999E-4</v>
      </c>
      <c r="FD10" s="29">
        <v>1.27149809576E-4</v>
      </c>
      <c r="FE10" s="29">
        <v>6.7095818383200003E-3</v>
      </c>
      <c r="FF10" s="29">
        <v>33.154378489800003</v>
      </c>
      <c r="FG10" s="29">
        <v>31.635955676399998</v>
      </c>
      <c r="FH10" s="29">
        <v>1.51842281343</v>
      </c>
      <c r="FI10" s="29">
        <v>1.7095575874800001E-4</v>
      </c>
      <c r="FJ10" s="29">
        <v>3.2247832580999998E-4</v>
      </c>
      <c r="FK10" s="29">
        <v>6.2591162772800004</v>
      </c>
      <c r="FL10" s="29">
        <v>9.98938474512E-4</v>
      </c>
      <c r="FM10" s="29">
        <v>3.0100405099300001</v>
      </c>
      <c r="FN10" s="29">
        <v>3.5143901188800001E-3</v>
      </c>
      <c r="FO10" s="29">
        <v>0.54885762000000005</v>
      </c>
      <c r="FP10" s="29">
        <v>7.5607085655099997</v>
      </c>
      <c r="FQ10" s="29">
        <v>0</v>
      </c>
      <c r="FR10" s="29">
        <v>1.67289525974</v>
      </c>
      <c r="FS10" s="29">
        <v>0.131339605483</v>
      </c>
      <c r="FT10" s="29">
        <v>3.0963488152899998</v>
      </c>
      <c r="FU10" s="29">
        <v>4.56177075238E-3</v>
      </c>
      <c r="FV10" s="29">
        <v>0</v>
      </c>
      <c r="FW10" s="29">
        <v>49.453001096800001</v>
      </c>
      <c r="FX10" s="29">
        <v>13.680605875199999</v>
      </c>
      <c r="FY10" s="29">
        <v>3.0062398066499998E-3</v>
      </c>
      <c r="FZ10" s="29">
        <v>0.90678894382099995</v>
      </c>
      <c r="GA10" s="29">
        <v>0</v>
      </c>
      <c r="GB10" s="29">
        <v>3.2625669849899999</v>
      </c>
      <c r="GC10" s="29">
        <v>1.4230275849300001E-2</v>
      </c>
      <c r="GD10" s="29">
        <v>0</v>
      </c>
      <c r="GE10" s="29">
        <v>0</v>
      </c>
      <c r="GF10" s="29">
        <v>3.83532995784</v>
      </c>
      <c r="GG10" s="29">
        <v>41.998017273199999</v>
      </c>
      <c r="GH10" s="29">
        <v>8.1158235271699998E-3</v>
      </c>
      <c r="GI10" s="29">
        <v>4.9602238603500002</v>
      </c>
      <c r="GK10" s="37">
        <f t="shared" si="1"/>
        <v>1.368718710276277E-6</v>
      </c>
      <c r="GL10" s="55">
        <f t="shared" si="2"/>
        <v>-3.082238249533373E-4</v>
      </c>
      <c r="GM10" s="55">
        <f t="shared" si="3"/>
        <v>-2.1117979671850531E-5</v>
      </c>
      <c r="GN10" s="55">
        <f t="shared" si="4"/>
        <v>-1.8815534268741409E-5</v>
      </c>
      <c r="GO10" s="55">
        <f t="shared" si="5"/>
        <v>-8.3312074765276182E-5</v>
      </c>
      <c r="GP10" s="55">
        <f t="shared" si="6"/>
        <v>-7.5897544357160716E-5</v>
      </c>
      <c r="GQ10" s="55">
        <f t="shared" si="7"/>
        <v>-1.4228240406937199E-5</v>
      </c>
      <c r="GR10" s="55">
        <f t="shared" si="8"/>
        <v>-9.5270582497348398E-5</v>
      </c>
      <c r="GS10" s="55">
        <f t="shared" si="9"/>
        <v>-7.0009667729553811E-3</v>
      </c>
      <c r="GT10" s="55">
        <f t="shared" si="10"/>
        <v>-1.3333915292591769E-2</v>
      </c>
      <c r="GU10" s="55">
        <f t="shared" si="11"/>
        <v>0</v>
      </c>
      <c r="GV10" s="55">
        <f t="shared" si="12"/>
        <v>-3.1903692754862389E-5</v>
      </c>
      <c r="GW10" s="55">
        <f t="shared" si="13"/>
        <v>-8.5350313451865445E-3</v>
      </c>
      <c r="GX10" s="55">
        <f t="shared" si="14"/>
        <v>-3.9978761986554172E-5</v>
      </c>
      <c r="GY10" s="55">
        <f t="shared" si="15"/>
        <v>-1.1755636244771366E-2</v>
      </c>
      <c r="GZ10" s="55">
        <f t="shared" si="16"/>
        <v>-2.2572837672390417E-5</v>
      </c>
      <c r="HA10" s="55">
        <f t="shared" si="17"/>
        <v>0</v>
      </c>
      <c r="HB10" s="55">
        <f t="shared" si="18"/>
        <v>0</v>
      </c>
      <c r="HC10" s="55">
        <f t="shared" si="19"/>
        <v>0</v>
      </c>
      <c r="HD10" s="55">
        <f t="shared" si="20"/>
        <v>1.1988415033667228E-5</v>
      </c>
      <c r="HE10" s="55">
        <f t="shared" si="21"/>
        <v>0</v>
      </c>
      <c r="HF10" s="55">
        <f t="shared" si="22"/>
        <v>0</v>
      </c>
      <c r="HG10" s="55">
        <f t="shared" si="23"/>
        <v>0</v>
      </c>
      <c r="HH10" s="55">
        <f t="shared" si="24"/>
        <v>0</v>
      </c>
      <c r="HI10" s="55">
        <f t="shared" si="25"/>
        <v>0</v>
      </c>
      <c r="HJ10" s="55">
        <f t="shared" si="26"/>
        <v>0</v>
      </c>
      <c r="HK10" s="55">
        <f t="shared" si="27"/>
        <v>-2.1528072302540069E-3</v>
      </c>
      <c r="HL10" s="55">
        <f t="shared" si="28"/>
        <v>0</v>
      </c>
      <c r="HM10" s="55">
        <f t="shared" si="29"/>
        <v>0</v>
      </c>
      <c r="HN10" s="55">
        <f t="shared" si="30"/>
        <v>-2.1282681475678033E-5</v>
      </c>
      <c r="HO10" s="55">
        <f t="shared" si="31"/>
        <v>0</v>
      </c>
      <c r="HP10" s="55">
        <f t="shared" si="32"/>
        <v>-2.962298795022458E-3</v>
      </c>
      <c r="HQ10" s="55">
        <f t="shared" si="33"/>
        <v>0</v>
      </c>
      <c r="HR10" s="55">
        <f t="shared" si="34"/>
        <v>-2.0669798775436486E-5</v>
      </c>
      <c r="HS10" s="55">
        <f t="shared" si="35"/>
        <v>0</v>
      </c>
      <c r="HT10" s="55">
        <f t="shared" si="36"/>
        <v>-2.1548806658363461E-2</v>
      </c>
      <c r="HU10" s="55">
        <f t="shared" si="37"/>
        <v>-1.4291278788648852E-2</v>
      </c>
      <c r="HV10" s="55">
        <f t="shared" si="38"/>
        <v>-2.6963873553226187E-5</v>
      </c>
      <c r="HW10" s="55">
        <f t="shared" si="39"/>
        <v>0</v>
      </c>
      <c r="HX10" s="55">
        <f t="shared" si="40"/>
        <v>0</v>
      </c>
      <c r="HY10" s="55">
        <f t="shared" si="41"/>
        <v>0</v>
      </c>
      <c r="HZ10" s="55">
        <f t="shared" si="42"/>
        <v>0</v>
      </c>
      <c r="IA10" s="55">
        <f t="shared" si="43"/>
        <v>-6.5081912509919815E-3</v>
      </c>
      <c r="IB10" s="55">
        <f t="shared" si="44"/>
        <v>0</v>
      </c>
      <c r="IC10" s="55">
        <f t="shared" si="45"/>
        <v>0</v>
      </c>
      <c r="ID10" s="55">
        <f t="shared" si="46"/>
        <v>0</v>
      </c>
      <c r="IE10" s="55">
        <f t="shared" si="47"/>
        <v>-6.7225117334678867E-3</v>
      </c>
      <c r="IF10" s="55">
        <f t="shared" si="48"/>
        <v>-6.4775430128013898E-3</v>
      </c>
      <c r="IG10" s="55">
        <f t="shared" si="49"/>
        <v>0</v>
      </c>
      <c r="IH10" s="55">
        <f t="shared" si="50"/>
        <v>0</v>
      </c>
      <c r="II10" s="55">
        <f t="shared" si="51"/>
        <v>0</v>
      </c>
      <c r="IJ10" s="55">
        <f t="shared" si="52"/>
        <v>-1.623382868074184E-2</v>
      </c>
      <c r="IK10" s="55">
        <f t="shared" si="53"/>
        <v>-5.37016635073793E-3</v>
      </c>
      <c r="IL10" s="55">
        <f t="shared" si="54"/>
        <v>-5.4433201307888569E-3</v>
      </c>
      <c r="IM10" s="55">
        <f t="shared" si="55"/>
        <v>0</v>
      </c>
      <c r="IN10" s="55">
        <f t="shared" si="56"/>
        <v>-3.1960587699593783E-3</v>
      </c>
      <c r="IO10" s="55">
        <f t="shared" si="57"/>
        <v>0</v>
      </c>
      <c r="IP10" s="55">
        <f t="shared" si="58"/>
        <v>0</v>
      </c>
      <c r="IQ10" s="55">
        <f t="shared" si="59"/>
        <v>0</v>
      </c>
      <c r="IR10" s="55">
        <f t="shared" si="60"/>
        <v>0</v>
      </c>
      <c r="IS10" s="55">
        <f t="shared" si="61"/>
        <v>1.6624686047353517E-6</v>
      </c>
      <c r="IT10" s="55">
        <f t="shared" si="62"/>
        <v>1.9819834351282946E-6</v>
      </c>
      <c r="IU10" s="55">
        <f t="shared" si="63"/>
        <v>-5.1311079741846784E-3</v>
      </c>
      <c r="IV10" s="55">
        <f t="shared" si="64"/>
        <v>-2.2144187352500007E-7</v>
      </c>
      <c r="IW10" s="55">
        <f t="shared" si="65"/>
        <v>0</v>
      </c>
      <c r="IX10" s="55">
        <f t="shared" si="66"/>
        <v>-4.004765337757509E-3</v>
      </c>
    </row>
    <row r="11" spans="1:258" x14ac:dyDescent="0.3">
      <c r="A11" s="29" t="s">
        <v>9</v>
      </c>
      <c r="B11" s="27">
        <v>79785.947274999999</v>
      </c>
      <c r="C11" s="27">
        <v>1996.3523475</v>
      </c>
      <c r="D11" s="27">
        <v>40198.141108000003</v>
      </c>
      <c r="E11" s="27">
        <v>13457.680611</v>
      </c>
      <c r="F11" s="27">
        <v>10748.562656</v>
      </c>
      <c r="G11" s="27">
        <v>32796.040645000001</v>
      </c>
      <c r="H11" s="27">
        <v>26194.202366000001</v>
      </c>
      <c r="I11" s="29">
        <v>314.55102277999998</v>
      </c>
      <c r="J11" s="29">
        <v>103.77015900000001</v>
      </c>
      <c r="K11" s="29">
        <v>4.4275315500000003</v>
      </c>
      <c r="L11" s="29">
        <v>0.23755185870000001</v>
      </c>
      <c r="M11" s="29">
        <v>135.62235233999999</v>
      </c>
      <c r="N11" s="40">
        <v>6.4104636999999997E-3</v>
      </c>
      <c r="O11" s="29">
        <v>62.515678205</v>
      </c>
      <c r="P11" s="29">
        <v>6.4455289700000001E-2</v>
      </c>
      <c r="Q11" s="29">
        <v>6.3911847865000002</v>
      </c>
      <c r="R11" s="29">
        <v>29.790473933000001</v>
      </c>
      <c r="S11" s="29">
        <v>16.482556206999998</v>
      </c>
      <c r="T11" s="29">
        <v>3.0017386855999999</v>
      </c>
      <c r="U11" s="29">
        <v>0.66629543150000003</v>
      </c>
      <c r="V11" s="29">
        <v>8.5929357900000003</v>
      </c>
      <c r="W11" s="29">
        <v>0.35878884500000002</v>
      </c>
      <c r="X11" s="29">
        <v>0.88169038700000002</v>
      </c>
      <c r="Y11" s="29">
        <v>2.1170769000000002E-3</v>
      </c>
      <c r="Z11" s="29">
        <v>2.978024</v>
      </c>
      <c r="AA11" s="29">
        <v>547.74412018999999</v>
      </c>
      <c r="AB11" s="29">
        <v>492.74894899999998</v>
      </c>
      <c r="AC11" s="29">
        <v>6.4068480000000001</v>
      </c>
      <c r="AD11" s="29">
        <v>0.46427464619999997</v>
      </c>
      <c r="AE11" s="29">
        <v>1.0000000000000001E-5</v>
      </c>
      <c r="AF11" s="29">
        <v>20.567071943999998</v>
      </c>
      <c r="AG11" s="29">
        <v>6.5665649999999998</v>
      </c>
      <c r="AH11" s="29">
        <v>6.5058762509000001</v>
      </c>
      <c r="AI11" s="29">
        <v>30.848955658000001</v>
      </c>
      <c r="AJ11" s="29">
        <v>2679.7750102</v>
      </c>
      <c r="AK11" s="29">
        <v>401.78691968999999</v>
      </c>
      <c r="AL11" s="29">
        <v>1.0644823744</v>
      </c>
      <c r="AM11" s="29">
        <v>57.653497277</v>
      </c>
      <c r="AN11" s="29">
        <v>0.49830827750000001</v>
      </c>
      <c r="AP11" s="29">
        <v>1.0416510000000001</v>
      </c>
      <c r="AQ11" s="29">
        <v>471.50603074999998</v>
      </c>
      <c r="AR11" s="29">
        <v>0.73596399999999995</v>
      </c>
      <c r="AS11" s="29">
        <v>2.2142517014999998</v>
      </c>
      <c r="AT11" s="29">
        <v>6.5594930932000004</v>
      </c>
      <c r="AU11" s="29">
        <v>311.1994661</v>
      </c>
      <c r="AV11" s="29">
        <v>1.4178790684</v>
      </c>
      <c r="AZ11" s="29">
        <v>2.9999598299999999E-2</v>
      </c>
      <c r="BA11" s="29">
        <v>0.12631523980000001</v>
      </c>
      <c r="BB11" s="29">
        <v>3.0467271899999999E-2</v>
      </c>
      <c r="BC11" s="29">
        <v>1.54319E-5</v>
      </c>
      <c r="BD11" s="29">
        <v>16.780893244000001</v>
      </c>
      <c r="BE11" s="29">
        <v>8.2601999999999995E-2</v>
      </c>
      <c r="BF11" s="29">
        <v>1.6024339999999999</v>
      </c>
      <c r="BG11" s="29">
        <v>0.34984539999999997</v>
      </c>
      <c r="BI11" s="29">
        <v>45.164360516000002</v>
      </c>
      <c r="BJ11" s="29">
        <v>43.601357700999998</v>
      </c>
      <c r="BK11" s="29">
        <v>69.246995337000001</v>
      </c>
      <c r="BL11" s="29">
        <v>170.09566280999999</v>
      </c>
      <c r="BM11" s="29">
        <v>26.373896354999999</v>
      </c>
      <c r="BN11" s="29">
        <v>943.11444172999995</v>
      </c>
      <c r="BP11" s="29" t="s">
        <v>9</v>
      </c>
      <c r="BQ11" s="29">
        <v>504.430364688</v>
      </c>
      <c r="BR11" s="29">
        <v>8.2602477140800004E-2</v>
      </c>
      <c r="BS11" s="29">
        <v>101.849505494</v>
      </c>
      <c r="BT11" s="29">
        <v>1.6024452545600001</v>
      </c>
      <c r="BU11" s="29">
        <v>4.4275064016599996</v>
      </c>
      <c r="BV11" s="29">
        <v>316.45017115899998</v>
      </c>
      <c r="BW11" s="29">
        <v>311.177573263</v>
      </c>
      <c r="BX11" s="29">
        <v>447.13874066699998</v>
      </c>
      <c r="BY11" s="29">
        <v>9.7372213073499997E-2</v>
      </c>
      <c r="BZ11" s="29">
        <v>0.140120478746</v>
      </c>
      <c r="CA11" s="29">
        <v>134.042698833</v>
      </c>
      <c r="CB11" s="29">
        <v>2.0511996706400002E-3</v>
      </c>
      <c r="CC11" s="29">
        <v>4.3588919519599997E-3</v>
      </c>
      <c r="CD11" s="29">
        <v>2.1170584385499999E-3</v>
      </c>
      <c r="CE11" s="29">
        <v>61.1548312866</v>
      </c>
      <c r="CF11" s="29">
        <v>1.54677763532E-2</v>
      </c>
      <c r="CG11" s="29">
        <v>4.8981246764400001E-2</v>
      </c>
      <c r="CH11" s="29">
        <v>6.3910701871400004</v>
      </c>
      <c r="CI11" s="29">
        <v>0.34983651435699997</v>
      </c>
      <c r="CJ11" s="29">
        <v>57903.363410899998</v>
      </c>
      <c r="CK11" s="29">
        <v>29.7903167437</v>
      </c>
      <c r="CL11" s="29">
        <v>0</v>
      </c>
      <c r="CM11" s="29">
        <v>0.87051036635500001</v>
      </c>
      <c r="CN11" s="29">
        <v>2.1312461639800002</v>
      </c>
      <c r="CO11" s="29">
        <v>16.4720107425</v>
      </c>
      <c r="CP11" s="29">
        <v>0.66617295427099998</v>
      </c>
      <c r="CQ11" s="29">
        <v>30.733158238000001</v>
      </c>
      <c r="CR11" s="29">
        <v>8.5928282205799995</v>
      </c>
      <c r="CS11" s="29">
        <v>2.2142263954899999</v>
      </c>
      <c r="CT11" s="29">
        <v>57.6384785945</v>
      </c>
      <c r="CU11" s="29">
        <v>6.5478126405200001</v>
      </c>
      <c r="CV11" s="29">
        <v>78981.712574999998</v>
      </c>
      <c r="CW11" s="29">
        <v>0.35879169438800002</v>
      </c>
      <c r="CX11" s="29">
        <v>0.88167555087500005</v>
      </c>
      <c r="CY11" s="29">
        <v>1.5509930677299999</v>
      </c>
      <c r="CZ11" s="29">
        <v>33.441276261299997</v>
      </c>
      <c r="DA11" s="29">
        <v>2.1294974333700001</v>
      </c>
      <c r="DB11" s="29">
        <v>4.9476870487099998E-2</v>
      </c>
      <c r="DC11" s="29">
        <v>7.6144820723100004</v>
      </c>
      <c r="DD11" s="29">
        <v>0.12791943721099999</v>
      </c>
      <c r="DE11" s="29">
        <v>1388.2682039599999</v>
      </c>
      <c r="DF11" s="29">
        <v>835.68049441400001</v>
      </c>
      <c r="DG11" s="29">
        <v>262.24661230300001</v>
      </c>
      <c r="DH11" s="29">
        <v>68.977833751299997</v>
      </c>
      <c r="DI11" s="29">
        <v>628.97815236099996</v>
      </c>
      <c r="DJ11" s="29">
        <v>2.9779985383100001</v>
      </c>
      <c r="DK11" s="29">
        <v>537.93731138999999</v>
      </c>
      <c r="DL11" s="29">
        <v>537.93731138999999</v>
      </c>
      <c r="DM11" s="29">
        <v>492.56326627599998</v>
      </c>
      <c r="DN11" s="29">
        <v>6.4069608052799998</v>
      </c>
      <c r="DO11" s="29">
        <v>170.045389191</v>
      </c>
      <c r="DP11" s="29">
        <v>7.0661961192399994E-2</v>
      </c>
      <c r="DQ11" s="29">
        <v>0.33459960104800002</v>
      </c>
      <c r="DR11" s="29">
        <v>109.836743728</v>
      </c>
      <c r="DS11" s="8">
        <v>1.0000157492700001E-5</v>
      </c>
      <c r="DT11" s="29">
        <v>859.48252762799996</v>
      </c>
      <c r="DU11" s="29">
        <v>31.110268806299999</v>
      </c>
      <c r="DV11" s="29">
        <v>276.40440813599997</v>
      </c>
      <c r="DW11" s="29">
        <v>5.2419576060099997</v>
      </c>
      <c r="DX11" s="29">
        <v>14.919417428699999</v>
      </c>
      <c r="DY11" s="29">
        <v>6.5666234489599997</v>
      </c>
      <c r="DZ11" s="29">
        <v>2.1450846700600001</v>
      </c>
      <c r="EA11" s="29">
        <v>4.3551889507099997</v>
      </c>
      <c r="EB11" s="29">
        <v>2678.1217948200001</v>
      </c>
      <c r="EC11" s="29">
        <v>26.373747593800001</v>
      </c>
      <c r="ED11" s="29">
        <v>400.43542205</v>
      </c>
      <c r="EE11" s="29">
        <v>1996.3529263800001</v>
      </c>
      <c r="EF11" s="29">
        <v>0</v>
      </c>
      <c r="EG11" s="29">
        <v>0.43623645277</v>
      </c>
      <c r="EH11" s="29">
        <v>0.62775347976899998</v>
      </c>
      <c r="EI11" s="29">
        <v>35898.197457599999</v>
      </c>
      <c r="EJ11" s="29">
        <v>3878.85426809</v>
      </c>
      <c r="EK11" s="29">
        <v>39886.888469400001</v>
      </c>
      <c r="EL11" s="29">
        <v>36.703329192600002</v>
      </c>
      <c r="EM11" s="29">
        <v>1061.6964581</v>
      </c>
      <c r="EN11" s="29">
        <v>1.38811829605</v>
      </c>
      <c r="EO11" s="29">
        <v>0</v>
      </c>
      <c r="EP11" s="29">
        <v>0</v>
      </c>
      <c r="EQ11" s="29">
        <v>0</v>
      </c>
      <c r="ER11" s="29">
        <v>2.9357072068499999E-2</v>
      </c>
      <c r="ES11" s="29">
        <v>0.123616792771</v>
      </c>
      <c r="ET11" s="29">
        <v>2.98245387694E-2</v>
      </c>
      <c r="EU11" s="8">
        <v>1.50987405421E-5</v>
      </c>
      <c r="EV11" s="29">
        <v>16.451670679799999</v>
      </c>
      <c r="EW11" s="29">
        <v>21.295687878900001</v>
      </c>
      <c r="EX11" s="29">
        <v>8864.7891236899995</v>
      </c>
      <c r="EY11" s="29">
        <v>148.34402951999999</v>
      </c>
      <c r="EZ11" s="29">
        <v>87.626512400500005</v>
      </c>
      <c r="FA11" s="29">
        <v>1208.2357726299999</v>
      </c>
      <c r="FB11" s="29">
        <v>36.7836388781</v>
      </c>
      <c r="FC11" s="29">
        <v>81.369697291600005</v>
      </c>
      <c r="FD11" s="29">
        <v>5.8972506785000003E-2</v>
      </c>
      <c r="FE11" s="29">
        <v>449.77392193899999</v>
      </c>
      <c r="FF11" s="29">
        <v>13431.835916100001</v>
      </c>
      <c r="FG11" s="29">
        <v>10725.9253188</v>
      </c>
      <c r="FH11" s="29">
        <v>2705.9105973699998</v>
      </c>
      <c r="FI11" s="29">
        <v>13.088244256799999</v>
      </c>
      <c r="FJ11" s="29">
        <v>3.4298389281500001</v>
      </c>
      <c r="FK11" s="29">
        <v>2974.5650027000002</v>
      </c>
      <c r="FL11" s="29">
        <v>352.24664771699997</v>
      </c>
      <c r="FM11" s="29">
        <v>906.25745046600002</v>
      </c>
      <c r="FN11" s="29">
        <v>21.802587264300001</v>
      </c>
      <c r="FO11" s="29">
        <v>57.4242790833</v>
      </c>
      <c r="FP11" s="29">
        <v>2323.1702346699999</v>
      </c>
      <c r="FQ11" s="29">
        <v>0.497804436919</v>
      </c>
      <c r="FR11" s="29">
        <v>391.40798533200001</v>
      </c>
      <c r="FS11" s="29">
        <v>667.63213937900002</v>
      </c>
      <c r="FT11" s="29">
        <v>1360.48383573</v>
      </c>
      <c r="FU11" s="29">
        <v>12.3957980284</v>
      </c>
      <c r="FV11" s="29">
        <v>0</v>
      </c>
      <c r="FW11" s="29">
        <v>32763.279081100001</v>
      </c>
      <c r="FX11" s="29">
        <v>5121.4147927599997</v>
      </c>
      <c r="FY11" s="29">
        <v>942.84418197399998</v>
      </c>
      <c r="FZ11" s="29">
        <v>75.965950752699996</v>
      </c>
      <c r="GA11" s="29">
        <v>1493.4014358100001</v>
      </c>
      <c r="GB11" s="29">
        <v>3150.02674153</v>
      </c>
      <c r="GC11" s="29">
        <v>470.02960453399999</v>
      </c>
      <c r="GD11" s="29">
        <v>1.04164194194</v>
      </c>
      <c r="GE11" s="29">
        <v>0.73596501984200002</v>
      </c>
      <c r="GF11" s="29">
        <v>1986.5817569799999</v>
      </c>
      <c r="GG11" s="29">
        <v>26098.2754155</v>
      </c>
      <c r="GH11" s="29">
        <v>310.22195535600002</v>
      </c>
      <c r="GI11" s="29">
        <v>1021.14313083</v>
      </c>
      <c r="GK11" s="37">
        <f t="shared" si="1"/>
        <v>2.7537054892678176E-3</v>
      </c>
      <c r="GL11" s="55">
        <f t="shared" si="2"/>
        <v>-1.0079904136852913E-2</v>
      </c>
      <c r="GM11" s="55">
        <f t="shared" si="3"/>
        <v>2.8996885287970143E-7</v>
      </c>
      <c r="GN11" s="55">
        <f t="shared" si="4"/>
        <v>-7.742960993240032E-3</v>
      </c>
      <c r="GO11" s="55">
        <f t="shared" si="5"/>
        <v>-1.9204419875200598E-3</v>
      </c>
      <c r="GP11" s="55">
        <f t="shared" si="6"/>
        <v>-2.1060804057706577E-3</v>
      </c>
      <c r="GQ11" s="55">
        <f t="shared" si="7"/>
        <v>-9.9894875282740409E-4</v>
      </c>
      <c r="GR11" s="55">
        <f t="shared" si="8"/>
        <v>-3.6621443615520821E-3</v>
      </c>
      <c r="GS11" s="55">
        <f t="shared" si="9"/>
        <v>-1.072464965201975E-2</v>
      </c>
      <c r="GT11" s="55">
        <f t="shared" si="10"/>
        <v>-1.8508726636913102E-2</v>
      </c>
      <c r="GU11" s="55">
        <f t="shared" si="11"/>
        <v>-5.6799911455558393E-6</v>
      </c>
      <c r="GV11" s="55">
        <f t="shared" si="12"/>
        <v>-2.4906932247887155E-4</v>
      </c>
      <c r="GW11" s="55">
        <f t="shared" si="13"/>
        <v>-1.1647442178556665E-2</v>
      </c>
      <c r="GX11" s="55">
        <f t="shared" si="14"/>
        <v>-5.804219747782417E-5</v>
      </c>
      <c r="GY11" s="55">
        <f t="shared" si="15"/>
        <v>-2.1768090141124945E-2</v>
      </c>
      <c r="GZ11" s="55">
        <f t="shared" si="16"/>
        <v>-9.7223710096738789E-5</v>
      </c>
      <c r="HA11" s="55">
        <f t="shared" si="17"/>
        <v>-1.793084753892067E-5</v>
      </c>
      <c r="HB11" s="55">
        <f t="shared" si="18"/>
        <v>-5.2764954446417259E-6</v>
      </c>
      <c r="HC11" s="55">
        <f t="shared" si="19"/>
        <v>-6.3979545208645982E-4</v>
      </c>
      <c r="HD11" s="55">
        <f t="shared" si="20"/>
        <v>5.9447996209438803E-6</v>
      </c>
      <c r="HE11" s="55">
        <f t="shared" si="21"/>
        <v>-1.838182031720127E-4</v>
      </c>
      <c r="HF11" s="55">
        <f t="shared" si="22"/>
        <v>-1.2518354917299568E-5</v>
      </c>
      <c r="HG11" s="55">
        <f t="shared" si="23"/>
        <v>7.9416850320205978E-6</v>
      </c>
      <c r="HH11" s="55">
        <f t="shared" si="24"/>
        <v>-1.6826910238245445E-5</v>
      </c>
      <c r="HI11" s="55">
        <f t="shared" si="25"/>
        <v>-8.7202548004937022E-6</v>
      </c>
      <c r="HJ11" s="55">
        <f t="shared" si="26"/>
        <v>-8.5498605786758146E-6</v>
      </c>
      <c r="HK11" s="55">
        <f t="shared" si="27"/>
        <v>-1.7903996480324133E-2</v>
      </c>
      <c r="HL11" s="55">
        <f t="shared" si="28"/>
        <v>-3.7683027914485305E-4</v>
      </c>
      <c r="HM11" s="55">
        <f t="shared" si="29"/>
        <v>1.7606985525438361E-5</v>
      </c>
      <c r="HN11" s="55">
        <f t="shared" si="30"/>
        <v>-8.7399074948640225E-5</v>
      </c>
      <c r="HO11" s="55">
        <f t="shared" si="31"/>
        <v>1.5749269999986359E-5</v>
      </c>
      <c r="HP11" s="55">
        <f t="shared" si="32"/>
        <v>-1.9725555022836093E-2</v>
      </c>
      <c r="HQ11" s="55">
        <f t="shared" si="33"/>
        <v>8.9009946600630842E-6</v>
      </c>
      <c r="HR11" s="55">
        <f t="shared" si="34"/>
        <v>-8.6116457091006573E-4</v>
      </c>
      <c r="HS11" s="55">
        <f t="shared" si="35"/>
        <v>-3.753690117868554E-3</v>
      </c>
      <c r="HT11" s="55">
        <f t="shared" si="36"/>
        <v>-6.1692320202527294E-4</v>
      </c>
      <c r="HU11" s="55">
        <f t="shared" si="37"/>
        <v>-3.3637173680087528E-3</v>
      </c>
      <c r="HV11" s="55">
        <f t="shared" si="38"/>
        <v>-4.6261156862979064E-4</v>
      </c>
      <c r="HW11" s="55">
        <f t="shared" si="39"/>
        <v>-2.6049907133718039E-4</v>
      </c>
      <c r="HX11" s="55">
        <f t="shared" si="40"/>
        <v>-1.0111021705835571E-3</v>
      </c>
      <c r="HY11" s="55">
        <f t="shared" si="41"/>
        <v>0</v>
      </c>
      <c r="HZ11" s="55">
        <f t="shared" si="42"/>
        <v>-8.6958683859245585E-6</v>
      </c>
      <c r="IA11" s="55">
        <f t="shared" si="43"/>
        <v>-3.131298689120729E-3</v>
      </c>
      <c r="IB11" s="55">
        <f t="shared" si="44"/>
        <v>1.3857226713151309E-6</v>
      </c>
      <c r="IC11" s="55">
        <f t="shared" si="45"/>
        <v>-1.142869619691609E-5</v>
      </c>
      <c r="ID11" s="55">
        <f t="shared" si="46"/>
        <v>-1.7806944094672509E-3</v>
      </c>
      <c r="IE11" s="55">
        <f t="shared" si="47"/>
        <v>-3.1411067514038114E-3</v>
      </c>
      <c r="IF11" s="55">
        <f t="shared" si="48"/>
        <v>-2.0989640804545757E-2</v>
      </c>
      <c r="IG11" s="55">
        <f t="shared" si="49"/>
        <v>0</v>
      </c>
      <c r="IH11" s="55">
        <f t="shared" si="50"/>
        <v>0</v>
      </c>
      <c r="II11" s="55">
        <f t="shared" si="51"/>
        <v>0</v>
      </c>
      <c r="IJ11" s="55">
        <f t="shared" si="52"/>
        <v>-2.1417827834714728E-2</v>
      </c>
      <c r="IK11" s="55">
        <f t="shared" si="53"/>
        <v>-2.1362798608248402E-2</v>
      </c>
      <c r="IL11" s="55">
        <f t="shared" si="54"/>
        <v>-2.1095854355112086E-2</v>
      </c>
      <c r="IM11" s="55">
        <f t="shared" si="55"/>
        <v>-2.1589010938380931E-2</v>
      </c>
      <c r="IN11" s="55">
        <f t="shared" si="56"/>
        <v>-1.9618893905884019E-2</v>
      </c>
      <c r="IO11" s="55">
        <f t="shared" si="57"/>
        <v>5.7763831385350003E-6</v>
      </c>
      <c r="IP11" s="55">
        <f t="shared" si="58"/>
        <v>7.0234156290826596E-6</v>
      </c>
      <c r="IQ11" s="55">
        <f t="shared" si="59"/>
        <v>-2.5398770428310934E-5</v>
      </c>
      <c r="IR11" s="55">
        <f t="shared" si="60"/>
        <v>0</v>
      </c>
      <c r="IS11" s="55">
        <f t="shared" si="61"/>
        <v>-5.5511773160851052E-3</v>
      </c>
      <c r="IT11" s="55">
        <f t="shared" si="62"/>
        <v>-5.4747292035916273E-3</v>
      </c>
      <c r="IU11" s="55">
        <f t="shared" si="63"/>
        <v>-3.8869785525002592E-3</v>
      </c>
      <c r="IV11" s="55">
        <f t="shared" si="64"/>
        <v>-2.9556085187281707E-4</v>
      </c>
      <c r="IW11" s="55">
        <f t="shared" si="65"/>
        <v>-5.6404710929335864E-6</v>
      </c>
      <c r="IX11" s="55">
        <f t="shared" si="66"/>
        <v>-2.865609347516964E-4</v>
      </c>
    </row>
    <row r="12" spans="1:258" x14ac:dyDescent="0.3">
      <c r="A12" s="29" t="s">
        <v>10</v>
      </c>
      <c r="B12" s="27">
        <v>66366.995070000004</v>
      </c>
      <c r="C12" s="27">
        <v>5779.8421196999998</v>
      </c>
      <c r="D12" s="27">
        <v>45742.439194999999</v>
      </c>
      <c r="E12" s="27">
        <v>16538.299308000001</v>
      </c>
      <c r="F12" s="27">
        <v>12925.753024</v>
      </c>
      <c r="G12" s="27">
        <v>27584.936253</v>
      </c>
      <c r="H12" s="27">
        <v>29054.166681999999</v>
      </c>
      <c r="I12" s="29">
        <v>370.81889288000002</v>
      </c>
      <c r="J12" s="29">
        <v>102.94649401</v>
      </c>
      <c r="K12" s="29">
        <v>5.4217677000000002</v>
      </c>
      <c r="L12" s="29">
        <v>0.34085393019999999</v>
      </c>
      <c r="M12" s="29">
        <v>101.25143744</v>
      </c>
      <c r="N12" s="40">
        <v>3.1497438500000002E-2</v>
      </c>
      <c r="O12" s="29">
        <v>26.670764371000001</v>
      </c>
      <c r="P12" s="29">
        <v>0.1147206699</v>
      </c>
      <c r="Q12" s="29">
        <v>0.69623582880000001</v>
      </c>
      <c r="R12" s="29">
        <v>5.0291121934999996</v>
      </c>
      <c r="S12" s="29">
        <v>7.3480927999999999</v>
      </c>
      <c r="T12" s="29">
        <v>0.17124479249999999</v>
      </c>
      <c r="U12" s="29">
        <v>1.1296739099999999</v>
      </c>
      <c r="V12" s="29">
        <v>33.737974676</v>
      </c>
      <c r="W12" s="29">
        <v>0.47673716300000002</v>
      </c>
      <c r="X12" s="29">
        <v>0.62250000000000005</v>
      </c>
      <c r="Y12" s="29">
        <v>2.8711546000000001E-3</v>
      </c>
      <c r="Z12" s="29">
        <v>5.6185499999999999</v>
      </c>
      <c r="AA12" s="29">
        <v>412.51201702999998</v>
      </c>
      <c r="AB12" s="29">
        <v>889.73987</v>
      </c>
      <c r="AD12" s="29">
        <v>0.1258608913</v>
      </c>
      <c r="AE12" s="29">
        <v>3.7499999999999999E-3</v>
      </c>
      <c r="AF12" s="29">
        <v>9.0734196968000003</v>
      </c>
      <c r="AG12" s="29">
        <v>3.2660499999999999</v>
      </c>
      <c r="AH12" s="29">
        <v>12.945080775999999</v>
      </c>
      <c r="AI12" s="29">
        <v>33.864948411999997</v>
      </c>
      <c r="AJ12" s="29">
        <v>5426.6895365999999</v>
      </c>
      <c r="AK12" s="29">
        <v>20.447456235000001</v>
      </c>
      <c r="AL12" s="29">
        <v>1.4783805909000001</v>
      </c>
      <c r="AM12" s="29">
        <v>31.350378203999998</v>
      </c>
      <c r="AN12" s="29">
        <v>0.89072575499999995</v>
      </c>
      <c r="AP12" s="29">
        <v>0.13750000000000001</v>
      </c>
      <c r="AQ12" s="29">
        <v>374.54221086000001</v>
      </c>
      <c r="AR12" s="29">
        <v>8.3559999999999999</v>
      </c>
      <c r="AS12" s="29">
        <v>2.8593498503000001</v>
      </c>
      <c r="AT12" s="29">
        <v>7.4018861476</v>
      </c>
      <c r="AU12" s="29">
        <v>96.024614975999995</v>
      </c>
      <c r="AV12" s="29">
        <v>0.42366575509999999</v>
      </c>
      <c r="AZ12" s="29">
        <v>1.0426105099999999E-2</v>
      </c>
      <c r="BA12" s="29">
        <v>3.5405275899999998E-2</v>
      </c>
      <c r="BB12" s="29">
        <v>8.6750946000000006E-3</v>
      </c>
      <c r="BC12" s="8">
        <v>4.4521279999999999E-7</v>
      </c>
      <c r="BD12" s="29">
        <v>6.4606736361000001</v>
      </c>
      <c r="BE12" s="29">
        <v>0.37902999999999998</v>
      </c>
      <c r="BF12" s="29">
        <v>2.7144050000000002</v>
      </c>
      <c r="BG12" s="29">
        <v>0.44981029500000003</v>
      </c>
      <c r="BI12" s="29">
        <v>59.654686312999999</v>
      </c>
      <c r="BJ12" s="29">
        <v>57.738722797999998</v>
      </c>
      <c r="BK12" s="29">
        <v>31.087432067000002</v>
      </c>
      <c r="BL12" s="29">
        <v>543.97571459000005</v>
      </c>
      <c r="BM12" s="29">
        <v>13.257682558999999</v>
      </c>
      <c r="BN12" s="29">
        <v>736.64606242000002</v>
      </c>
      <c r="BP12" s="29" t="s">
        <v>10</v>
      </c>
      <c r="BQ12" s="29">
        <v>640.336200405</v>
      </c>
      <c r="BR12" s="29">
        <v>0.37903041482700001</v>
      </c>
      <c r="BS12" s="29">
        <v>102.105177794</v>
      </c>
      <c r="BT12" s="29">
        <v>2.7144113983999998</v>
      </c>
      <c r="BU12" s="29">
        <v>5.42177055293</v>
      </c>
      <c r="BV12" s="29">
        <v>371.52252664399998</v>
      </c>
      <c r="BW12" s="29">
        <v>369.40931320999999</v>
      </c>
      <c r="BX12" s="29">
        <v>285.41267663000002</v>
      </c>
      <c r="BY12" s="29">
        <v>0.13974662710399999</v>
      </c>
      <c r="BZ12" s="29">
        <v>0.20109734106800001</v>
      </c>
      <c r="CA12" s="29">
        <v>100.57466341600001</v>
      </c>
      <c r="CB12" s="29">
        <v>1.0078918474700001E-2</v>
      </c>
      <c r="CC12" s="29">
        <v>2.14180076644E-2</v>
      </c>
      <c r="CD12" s="29">
        <v>2.8711358526799999E-3</v>
      </c>
      <c r="CE12" s="29">
        <v>26.113358330400001</v>
      </c>
      <c r="CF12" s="29">
        <v>2.7532013207700001E-2</v>
      </c>
      <c r="CG12" s="29">
        <v>8.7184738840500001E-2</v>
      </c>
      <c r="CH12" s="29">
        <v>0.69566999590099998</v>
      </c>
      <c r="CI12" s="29">
        <v>0.44981256080100002</v>
      </c>
      <c r="CJ12" s="29">
        <v>32617.6436827</v>
      </c>
      <c r="CK12" s="29">
        <v>5.0287634963499999</v>
      </c>
      <c r="CL12" s="29">
        <v>0</v>
      </c>
      <c r="CM12" s="29">
        <v>4.9660759386699997E-2</v>
      </c>
      <c r="CN12" s="29">
        <v>0.121582699723</v>
      </c>
      <c r="CO12" s="29">
        <v>7.3436012918599998</v>
      </c>
      <c r="CP12" s="29">
        <v>1.12930877074</v>
      </c>
      <c r="CQ12" s="29">
        <v>33.861683448999997</v>
      </c>
      <c r="CR12" s="29">
        <v>33.7378281855</v>
      </c>
      <c r="CS12" s="29">
        <v>2.85933404278</v>
      </c>
      <c r="CT12" s="29">
        <v>31.350197236700001</v>
      </c>
      <c r="CU12" s="29">
        <v>7.4016808788999997</v>
      </c>
      <c r="CV12" s="29">
        <v>66024.955404599998</v>
      </c>
      <c r="CW12" s="29">
        <v>0.47674074419599999</v>
      </c>
      <c r="CX12" s="29">
        <v>0.62248324773899999</v>
      </c>
      <c r="CY12" s="29">
        <v>1.9082232638100001</v>
      </c>
      <c r="CZ12" s="29">
        <v>44.405438232199998</v>
      </c>
      <c r="DA12" s="29">
        <v>2.8276702544100001</v>
      </c>
      <c r="DB12" s="29">
        <v>6.5698649628899999E-2</v>
      </c>
      <c r="DC12" s="29">
        <v>10.1110035306</v>
      </c>
      <c r="DD12" s="29">
        <v>0.169860039549</v>
      </c>
      <c r="DE12" s="29">
        <v>743.71114803199998</v>
      </c>
      <c r="DF12" s="29">
        <v>360.55464541399999</v>
      </c>
      <c r="DG12" s="29">
        <v>169.95531971400001</v>
      </c>
      <c r="DH12" s="29">
        <v>31.000820381899999</v>
      </c>
      <c r="DI12" s="29">
        <v>519.48143956399997</v>
      </c>
      <c r="DJ12" s="29">
        <v>5.6185783537000002</v>
      </c>
      <c r="DK12" s="29">
        <v>408.459351185</v>
      </c>
      <c r="DL12" s="29">
        <v>408.459351185</v>
      </c>
      <c r="DM12" s="29">
        <v>889.19633997699998</v>
      </c>
      <c r="DN12" s="29">
        <v>0</v>
      </c>
      <c r="DO12" s="29">
        <v>543.964982545</v>
      </c>
      <c r="DP12" s="29">
        <v>3.0441665965399999E-2</v>
      </c>
      <c r="DQ12" s="29">
        <v>7.3872352082899995E-2</v>
      </c>
      <c r="DR12" s="29">
        <v>63.451695759400003</v>
      </c>
      <c r="DS12" s="29">
        <v>3.7498978708900002E-3</v>
      </c>
      <c r="DT12" s="29">
        <v>1227.10309327</v>
      </c>
      <c r="DU12" s="29">
        <v>36.458301366900002</v>
      </c>
      <c r="DV12" s="29">
        <v>265.29818452199999</v>
      </c>
      <c r="DW12" s="29">
        <v>2.3305031274500001</v>
      </c>
      <c r="DX12" s="29">
        <v>6.6329796320999996</v>
      </c>
      <c r="DY12" s="29">
        <v>3.2660469988799998</v>
      </c>
      <c r="DZ12" s="29">
        <v>4.2717057654600001</v>
      </c>
      <c r="EA12" s="29">
        <v>8.6727968736100003</v>
      </c>
      <c r="EB12" s="29">
        <v>5426.1196346400002</v>
      </c>
      <c r="EC12" s="29">
        <v>13.257369217100001</v>
      </c>
      <c r="ED12" s="29">
        <v>20.1090452111</v>
      </c>
      <c r="EE12" s="29">
        <v>5779.8106566400002</v>
      </c>
      <c r="EF12" s="29">
        <v>0</v>
      </c>
      <c r="EG12" s="29">
        <v>0.60613007324400003</v>
      </c>
      <c r="EH12" s="29">
        <v>0.872232813647</v>
      </c>
      <c r="EI12" s="29">
        <v>41006.5662581</v>
      </c>
      <c r="EJ12" s="29">
        <v>4492.82768158</v>
      </c>
      <c r="EK12" s="29">
        <v>45562.845635400001</v>
      </c>
      <c r="EL12" s="29">
        <v>78.105657575400002</v>
      </c>
      <c r="EM12" s="29">
        <v>679.92320514300002</v>
      </c>
      <c r="EN12" s="29">
        <v>0.41568187726799999</v>
      </c>
      <c r="EO12" s="29">
        <v>0</v>
      </c>
      <c r="EP12" s="29">
        <v>0</v>
      </c>
      <c r="EQ12" s="29">
        <v>0</v>
      </c>
      <c r="ER12" s="29">
        <v>1.02529954567E-2</v>
      </c>
      <c r="ES12" s="29">
        <v>3.4682049288799997E-2</v>
      </c>
      <c r="ET12" s="29">
        <v>8.5027414752399996E-3</v>
      </c>
      <c r="EU12" s="8">
        <v>4.35602503525E-7</v>
      </c>
      <c r="EV12" s="29">
        <v>6.3393568198299999</v>
      </c>
      <c r="EW12" s="29">
        <v>58.5766681689</v>
      </c>
      <c r="EX12" s="29">
        <v>7811.5141288300001</v>
      </c>
      <c r="EY12" s="29">
        <v>169.11613231499999</v>
      </c>
      <c r="EZ12" s="29">
        <v>188.60583934100001</v>
      </c>
      <c r="FA12" s="29">
        <v>817.33010332599997</v>
      </c>
      <c r="FB12" s="29">
        <v>49.692881567299999</v>
      </c>
      <c r="FC12" s="29">
        <v>155.55263208</v>
      </c>
      <c r="FD12" s="29">
        <v>2.14791447329E-2</v>
      </c>
      <c r="FE12" s="29">
        <v>265.28245577899997</v>
      </c>
      <c r="FF12" s="29">
        <v>16528.268264999999</v>
      </c>
      <c r="FG12" s="29">
        <v>12916.6195407</v>
      </c>
      <c r="FH12" s="29">
        <v>3611.6487242899998</v>
      </c>
      <c r="FI12" s="29">
        <v>10.9353232347</v>
      </c>
      <c r="FJ12" s="29">
        <v>3.1085264908100001</v>
      </c>
      <c r="FK12" s="29">
        <v>4929.6175915200001</v>
      </c>
      <c r="FL12" s="29">
        <v>671.75463622100006</v>
      </c>
      <c r="FM12" s="29">
        <v>855.36159779499997</v>
      </c>
      <c r="FN12" s="29">
        <v>46.827179712000003</v>
      </c>
      <c r="FO12" s="29">
        <v>97.522218152600004</v>
      </c>
      <c r="FP12" s="29">
        <v>2054.3423149</v>
      </c>
      <c r="FQ12" s="29">
        <v>0.88958794573800004</v>
      </c>
      <c r="FR12" s="29">
        <v>328.081979795</v>
      </c>
      <c r="FS12" s="29">
        <v>362.351231278</v>
      </c>
      <c r="FT12" s="29">
        <v>2154.4502827599999</v>
      </c>
      <c r="FU12" s="29">
        <v>26.191926064</v>
      </c>
      <c r="FV12" s="29">
        <v>0</v>
      </c>
      <c r="FW12" s="29">
        <v>27561.711190499998</v>
      </c>
      <c r="FX12" s="29">
        <v>4569.2478236799998</v>
      </c>
      <c r="FY12" s="29">
        <v>736.51846549100003</v>
      </c>
      <c r="FZ12" s="29">
        <v>194.20722283200001</v>
      </c>
      <c r="GA12" s="29">
        <v>4690.3117875799999</v>
      </c>
      <c r="GB12" s="29">
        <v>3116.96230294</v>
      </c>
      <c r="GC12" s="29">
        <v>374.13777696199998</v>
      </c>
      <c r="GD12" s="29">
        <v>0.137499493473</v>
      </c>
      <c r="GE12" s="29">
        <v>8.3559585269699994</v>
      </c>
      <c r="GF12" s="29">
        <v>2270.6654885900002</v>
      </c>
      <c r="GG12" s="29">
        <v>28997.229101500001</v>
      </c>
      <c r="GH12" s="29">
        <v>95.758341378599994</v>
      </c>
      <c r="GI12" s="29">
        <v>1189.79442791</v>
      </c>
      <c r="GK12" s="37">
        <f t="shared" si="1"/>
        <v>1.3926192465490189E-3</v>
      </c>
      <c r="GL12" s="55">
        <f t="shared" si="2"/>
        <v>-5.1537615201538598E-3</v>
      </c>
      <c r="GM12" s="55">
        <f t="shared" si="3"/>
        <v>-5.4435846772327732E-6</v>
      </c>
      <c r="GN12" s="55">
        <f t="shared" si="4"/>
        <v>-3.9261911424178942E-3</v>
      </c>
      <c r="GO12" s="55">
        <f t="shared" si="5"/>
        <v>-6.0653413106088897E-4</v>
      </c>
      <c r="GP12" s="55">
        <f t="shared" si="6"/>
        <v>-7.0661131177745769E-4</v>
      </c>
      <c r="GQ12" s="55">
        <f t="shared" si="7"/>
        <v>-8.4194729641529163E-4</v>
      </c>
      <c r="GR12" s="55">
        <f t="shared" si="8"/>
        <v>-1.9597044762351703E-3</v>
      </c>
      <c r="GS12" s="55">
        <f t="shared" si="9"/>
        <v>-3.8012617400704531E-3</v>
      </c>
      <c r="GT12" s="55">
        <f t="shared" si="10"/>
        <v>-8.1723639458597987E-3</v>
      </c>
      <c r="GU12" s="55">
        <f t="shared" si="11"/>
        <v>5.2619923199531899E-7</v>
      </c>
      <c r="GV12" s="55">
        <f t="shared" si="12"/>
        <v>-2.9226677815099185E-5</v>
      </c>
      <c r="GW12" s="55">
        <f t="shared" si="13"/>
        <v>-6.684092997702301E-3</v>
      </c>
      <c r="GX12" s="55">
        <f t="shared" si="14"/>
        <v>-1.6266748167426683E-5</v>
      </c>
      <c r="GY12" s="55">
        <f t="shared" si="15"/>
        <v>-2.0899515021252486E-2</v>
      </c>
      <c r="GZ12" s="55">
        <f t="shared" si="16"/>
        <v>-3.4151228400364376E-5</v>
      </c>
      <c r="HA12" s="55">
        <f t="shared" si="17"/>
        <v>-8.1270293138356999E-4</v>
      </c>
      <c r="HB12" s="55">
        <f t="shared" si="18"/>
        <v>-6.9335726979888424E-5</v>
      </c>
      <c r="HC12" s="55">
        <f t="shared" si="19"/>
        <v>-6.1124815135705688E-4</v>
      </c>
      <c r="HD12" s="55">
        <f t="shared" si="20"/>
        <v>-7.7864575064773841E-6</v>
      </c>
      <c r="HE12" s="55">
        <f t="shared" si="21"/>
        <v>-3.2322536332624058E-4</v>
      </c>
      <c r="HF12" s="55">
        <f t="shared" si="22"/>
        <v>-4.3420063417382241E-6</v>
      </c>
      <c r="HG12" s="55">
        <f t="shared" si="23"/>
        <v>7.5118876351763575E-6</v>
      </c>
      <c r="HH12" s="55">
        <f t="shared" si="24"/>
        <v>-2.6911262650704676E-5</v>
      </c>
      <c r="HI12" s="55">
        <f t="shared" si="25"/>
        <v>-6.5295404156294053E-6</v>
      </c>
      <c r="HJ12" s="55">
        <f t="shared" si="26"/>
        <v>5.0464443673752925E-6</v>
      </c>
      <c r="HK12" s="55">
        <f t="shared" si="27"/>
        <v>-9.8243582676168385E-3</v>
      </c>
      <c r="HL12" s="55">
        <f t="shared" si="28"/>
        <v>-6.1088644144947294E-4</v>
      </c>
      <c r="HM12" s="55">
        <f t="shared" si="29"/>
        <v>0</v>
      </c>
      <c r="HN12" s="55">
        <f t="shared" si="30"/>
        <v>-5.3812203378216569E-4</v>
      </c>
      <c r="HO12" s="55">
        <f t="shared" si="31"/>
        <v>-2.7234429333250487E-5</v>
      </c>
      <c r="HP12" s="55">
        <f t="shared" si="32"/>
        <v>-1.2116372979944048E-2</v>
      </c>
      <c r="HQ12" s="55">
        <f t="shared" si="33"/>
        <v>-9.188836668354477E-7</v>
      </c>
      <c r="HR12" s="55">
        <f t="shared" si="34"/>
        <v>-4.4660743335856229E-5</v>
      </c>
      <c r="HS12" s="55">
        <f t="shared" si="35"/>
        <v>-9.6411279305020866E-5</v>
      </c>
      <c r="HT12" s="55">
        <f t="shared" si="36"/>
        <v>-1.0501834611249194E-4</v>
      </c>
      <c r="HU12" s="55">
        <f t="shared" si="37"/>
        <v>-1.6550275007838934E-2</v>
      </c>
      <c r="HV12" s="55">
        <f t="shared" si="38"/>
        <v>-1.1975271529615723E-5</v>
      </c>
      <c r="HW12" s="55">
        <f t="shared" si="39"/>
        <v>-5.7724120206545828E-6</v>
      </c>
      <c r="HX12" s="55">
        <f t="shared" si="40"/>
        <v>-1.2773957142396893E-3</v>
      </c>
      <c r="HY12" s="55">
        <f t="shared" si="41"/>
        <v>0</v>
      </c>
      <c r="HZ12" s="55">
        <f t="shared" si="42"/>
        <v>-3.6838327273484719E-6</v>
      </c>
      <c r="IA12" s="55">
        <f t="shared" si="43"/>
        <v>-1.0798085937267277E-3</v>
      </c>
      <c r="IB12" s="55">
        <f t="shared" si="44"/>
        <v>-4.9632635232719784E-6</v>
      </c>
      <c r="IC12" s="55">
        <f t="shared" si="45"/>
        <v>-5.528361630326152E-6</v>
      </c>
      <c r="ID12" s="55">
        <f t="shared" si="46"/>
        <v>-2.7731945061978198E-5</v>
      </c>
      <c r="IE12" s="55">
        <f t="shared" si="47"/>
        <v>-2.7729722995145857E-3</v>
      </c>
      <c r="IF12" s="55">
        <f t="shared" si="48"/>
        <v>-1.8844756121758111E-2</v>
      </c>
      <c r="IG12" s="55">
        <f t="shared" si="49"/>
        <v>0</v>
      </c>
      <c r="IH12" s="55">
        <f t="shared" si="50"/>
        <v>0</v>
      </c>
      <c r="II12" s="55">
        <f t="shared" si="51"/>
        <v>0</v>
      </c>
      <c r="IJ12" s="55">
        <f t="shared" si="52"/>
        <v>-1.6603481514875531E-2</v>
      </c>
      <c r="IK12" s="55">
        <f t="shared" si="53"/>
        <v>-2.0427085873944588E-2</v>
      </c>
      <c r="IL12" s="55">
        <f t="shared" si="54"/>
        <v>-1.9867578707441533E-2</v>
      </c>
      <c r="IM12" s="55">
        <f t="shared" si="55"/>
        <v>-2.1585849452216983E-2</v>
      </c>
      <c r="IN12" s="55">
        <f t="shared" si="56"/>
        <v>-1.8777734815782057E-2</v>
      </c>
      <c r="IO12" s="55">
        <f t="shared" si="57"/>
        <v>1.0944437116538287E-6</v>
      </c>
      <c r="IP12" s="55">
        <f t="shared" si="58"/>
        <v>2.3572016702030694E-6</v>
      </c>
      <c r="IQ12" s="55">
        <f t="shared" si="59"/>
        <v>5.0372368644649471E-6</v>
      </c>
      <c r="IR12" s="55">
        <f t="shared" si="60"/>
        <v>0</v>
      </c>
      <c r="IS12" s="55">
        <f t="shared" si="61"/>
        <v>-2.7959637894491695E-3</v>
      </c>
      <c r="IT12" s="55">
        <f t="shared" si="62"/>
        <v>-2.7546866973234456E-3</v>
      </c>
      <c r="IU12" s="55">
        <f t="shared" si="63"/>
        <v>-2.7860675308702377E-3</v>
      </c>
      <c r="IV12" s="55">
        <f t="shared" si="64"/>
        <v>-1.9728904640794788E-5</v>
      </c>
      <c r="IW12" s="55">
        <f t="shared" si="65"/>
        <v>-2.3634741486973375E-5</v>
      </c>
      <c r="IX12" s="55">
        <f t="shared" si="66"/>
        <v>-1.7321334560700127E-4</v>
      </c>
    </row>
    <row r="13" spans="1:258" x14ac:dyDescent="0.3">
      <c r="A13" s="29" t="s">
        <v>12</v>
      </c>
      <c r="B13" s="27">
        <v>13170.598970999999</v>
      </c>
      <c r="C13" s="27">
        <v>1477.0032342</v>
      </c>
      <c r="D13" s="27">
        <v>8829.8854527000003</v>
      </c>
      <c r="E13" s="27">
        <v>2301.126064</v>
      </c>
      <c r="F13" s="27">
        <v>1526.1222367</v>
      </c>
      <c r="G13" s="27">
        <v>4719.1934695999998</v>
      </c>
      <c r="H13" s="27">
        <v>1806.2518385999999</v>
      </c>
      <c r="I13" s="29">
        <v>62.063950398999999</v>
      </c>
      <c r="J13" s="29">
        <v>13.908007305</v>
      </c>
      <c r="K13" s="29">
        <v>0.26373924999999998</v>
      </c>
      <c r="L13" s="29">
        <v>0.41963867690000001</v>
      </c>
      <c r="M13" s="29">
        <v>13.121707602000001</v>
      </c>
      <c r="N13" s="40">
        <v>2.9849244E-3</v>
      </c>
      <c r="O13" s="29">
        <v>3.7537908804</v>
      </c>
      <c r="P13" s="29">
        <v>3.6695843184000001</v>
      </c>
      <c r="Q13" s="29">
        <v>0.15921587600000001</v>
      </c>
      <c r="R13" s="29">
        <v>0.10157934</v>
      </c>
      <c r="S13" s="29">
        <v>2.6404095999999999</v>
      </c>
      <c r="T13" s="29">
        <v>0.98488112049999998</v>
      </c>
      <c r="U13" s="29">
        <v>0.13415531</v>
      </c>
      <c r="V13" s="29">
        <v>0.39796659000000001</v>
      </c>
      <c r="W13" s="29">
        <v>2.4394102000000001E-2</v>
      </c>
      <c r="Y13" s="29">
        <v>1.475316E-4</v>
      </c>
      <c r="Z13" s="29">
        <v>8.5329999999999998E-5</v>
      </c>
      <c r="AA13" s="29">
        <v>50.173862429000003</v>
      </c>
      <c r="AB13" s="29">
        <v>54.1448806</v>
      </c>
      <c r="AD13" s="29">
        <v>0.44736354859999999</v>
      </c>
      <c r="AF13" s="29">
        <v>3.9441719219000002</v>
      </c>
      <c r="AG13" s="8">
        <v>7.9609999999999999E-7</v>
      </c>
      <c r="AH13" s="29">
        <v>1.8846164553</v>
      </c>
      <c r="AI13" s="29">
        <v>1.9767386537</v>
      </c>
      <c r="AJ13" s="29">
        <v>399.60281368</v>
      </c>
      <c r="AK13" s="29">
        <v>12.518340890999999</v>
      </c>
      <c r="AL13" s="29">
        <v>0.76527745609999998</v>
      </c>
      <c r="AM13" s="29">
        <v>0.61974863999999996</v>
      </c>
      <c r="AN13" s="29">
        <v>0.13237366</v>
      </c>
      <c r="AQ13" s="29">
        <v>17.806049405</v>
      </c>
      <c r="AS13" s="29">
        <v>0.1463015</v>
      </c>
      <c r="AT13" s="29">
        <v>0.42372371050000002</v>
      </c>
      <c r="AU13" s="29">
        <v>5.6253061008999996</v>
      </c>
      <c r="AV13" s="29">
        <v>0.27982804300000003</v>
      </c>
      <c r="AW13" s="8">
        <v>7.0292450000000002E-7</v>
      </c>
      <c r="AZ13" s="29">
        <v>5.8803876999999997E-3</v>
      </c>
      <c r="BA13" s="29">
        <v>2.2951016000000001E-2</v>
      </c>
      <c r="BB13" s="29">
        <v>5.722609E-3</v>
      </c>
      <c r="BC13" s="29">
        <v>1.6312700000000001E-5</v>
      </c>
      <c r="BD13" s="29">
        <v>1.2506368627</v>
      </c>
      <c r="BF13" s="29">
        <v>5.3820000000000003E-5</v>
      </c>
      <c r="BG13" s="29">
        <v>2.3113064999999999E-2</v>
      </c>
      <c r="BI13" s="29">
        <v>54.724559427999999</v>
      </c>
      <c r="BJ13" s="29">
        <v>53.076055803999999</v>
      </c>
      <c r="BK13" s="29">
        <v>1.7948311825000001</v>
      </c>
      <c r="BL13" s="29">
        <v>10.97382264</v>
      </c>
      <c r="BM13" s="29">
        <v>0.1291032</v>
      </c>
      <c r="BN13" s="29">
        <v>59.636622971000001</v>
      </c>
      <c r="BP13" s="29" t="s">
        <v>12</v>
      </c>
      <c r="BQ13" s="29">
        <v>16.5844415969</v>
      </c>
      <c r="BR13" s="29">
        <v>0</v>
      </c>
      <c r="BS13" s="29">
        <v>13.800073406399999</v>
      </c>
      <c r="BT13" s="8">
        <v>5.3810773326299998E-5</v>
      </c>
      <c r="BU13" s="29">
        <v>0.26373961131399998</v>
      </c>
      <c r="BV13" s="29">
        <v>62.043168200099998</v>
      </c>
      <c r="BW13" s="29">
        <v>61.8701160333</v>
      </c>
      <c r="BX13" s="29">
        <v>42.098232398100002</v>
      </c>
      <c r="BY13" s="29">
        <v>0.172049982642</v>
      </c>
      <c r="BZ13" s="29">
        <v>0.247586084944</v>
      </c>
      <c r="CA13" s="29">
        <v>13.0094295012</v>
      </c>
      <c r="CB13" s="29">
        <v>9.5515099566199999E-4</v>
      </c>
      <c r="CC13" s="29">
        <v>2.0296956960299999E-3</v>
      </c>
      <c r="CD13" s="29">
        <v>1.4756313593099999E-4</v>
      </c>
      <c r="CE13" s="29">
        <v>3.6708116951499998</v>
      </c>
      <c r="CF13" s="29">
        <v>0.88069292976299995</v>
      </c>
      <c r="CG13" s="29">
        <v>2.7888660499200002</v>
      </c>
      <c r="CH13" s="29">
        <v>0.15921445027600001</v>
      </c>
      <c r="CI13" s="29">
        <v>2.3115016253600001E-2</v>
      </c>
      <c r="CJ13" s="29">
        <v>167.416173372</v>
      </c>
      <c r="CK13" s="29">
        <v>0.101579693842</v>
      </c>
      <c r="CL13" s="29">
        <v>0</v>
      </c>
      <c r="CM13" s="29">
        <v>0.28561487413800002</v>
      </c>
      <c r="CN13" s="29">
        <v>0.69925592711499995</v>
      </c>
      <c r="CO13" s="29">
        <v>2.64040280627</v>
      </c>
      <c r="CP13" s="29">
        <v>0.13415224556899999</v>
      </c>
      <c r="CQ13" s="29">
        <v>1.9767083701599999</v>
      </c>
      <c r="CR13" s="29">
        <v>0.39796738111500002</v>
      </c>
      <c r="CS13" s="29">
        <v>0.146304268258</v>
      </c>
      <c r="CT13" s="29">
        <v>0.61974826963700003</v>
      </c>
      <c r="CU13" s="29">
        <v>0.42372337918899999</v>
      </c>
      <c r="CV13" s="29">
        <v>13077.663399999999</v>
      </c>
      <c r="CW13" s="29">
        <v>2.4393952754500001E-2</v>
      </c>
      <c r="CX13" s="29">
        <v>0</v>
      </c>
      <c r="CY13" s="29">
        <v>1.6481011833100001</v>
      </c>
      <c r="CZ13" s="29">
        <v>40.926075650500003</v>
      </c>
      <c r="DA13" s="29">
        <v>2.60612012642</v>
      </c>
      <c r="DB13" s="29">
        <v>6.0550542717399999E-2</v>
      </c>
      <c r="DC13" s="29">
        <v>9.3187281678500007</v>
      </c>
      <c r="DD13" s="29">
        <v>0.15655043196099999</v>
      </c>
      <c r="DE13" s="29">
        <v>78.418434083099996</v>
      </c>
      <c r="DF13" s="29">
        <v>26.820320321600001</v>
      </c>
      <c r="DG13" s="29">
        <v>21.353648069599998</v>
      </c>
      <c r="DH13" s="29">
        <v>1.7710479722300001</v>
      </c>
      <c r="DI13" s="29">
        <v>36.095574069100003</v>
      </c>
      <c r="DJ13" s="8">
        <v>8.5324673562699998E-5</v>
      </c>
      <c r="DK13" s="29">
        <v>49.606413057099999</v>
      </c>
      <c r="DL13" s="29">
        <v>49.606413057099999</v>
      </c>
      <c r="DM13" s="29">
        <v>54.145619157600002</v>
      </c>
      <c r="DN13" s="29">
        <v>0</v>
      </c>
      <c r="DO13" s="29">
        <v>10.9669649831</v>
      </c>
      <c r="DP13" s="29">
        <v>4.6171652739000001E-2</v>
      </c>
      <c r="DQ13" s="29">
        <v>0.35580237416100002</v>
      </c>
      <c r="DR13" s="29">
        <v>3.1127598807300001</v>
      </c>
      <c r="DS13" s="29">
        <v>0</v>
      </c>
      <c r="DT13" s="29">
        <v>27.957426591200001</v>
      </c>
      <c r="DU13" s="29">
        <v>3.0528246707100002</v>
      </c>
      <c r="DV13" s="29">
        <v>8.8569471281999999</v>
      </c>
      <c r="DW13" s="29">
        <v>1.0062427452</v>
      </c>
      <c r="DX13" s="29">
        <v>2.8639243470700002</v>
      </c>
      <c r="DY13" s="8">
        <v>7.96004834736E-7</v>
      </c>
      <c r="DZ13" s="29">
        <v>0.62192444885599996</v>
      </c>
      <c r="EA13" s="29">
        <v>1.2626957472</v>
      </c>
      <c r="EB13" s="29">
        <v>399.52516243500003</v>
      </c>
      <c r="EC13" s="29">
        <v>0.12910385138</v>
      </c>
      <c r="ED13" s="29">
        <v>12.381505869</v>
      </c>
      <c r="EE13" s="29">
        <v>1477.0008240899999</v>
      </c>
      <c r="EF13" s="29">
        <v>0</v>
      </c>
      <c r="EG13" s="29">
        <v>0.313762150829</v>
      </c>
      <c r="EH13" s="29">
        <v>0.45151285432400001</v>
      </c>
      <c r="EI13" s="29">
        <v>7938.3167577499999</v>
      </c>
      <c r="EJ13" s="29">
        <v>878.92334674100005</v>
      </c>
      <c r="EK13" s="29">
        <v>8820.3528643699992</v>
      </c>
      <c r="EL13" s="29">
        <v>4.0889252472999997</v>
      </c>
      <c r="EM13" s="29">
        <v>55.813171505200003</v>
      </c>
      <c r="EN13" s="29">
        <v>0.27426310108500002</v>
      </c>
      <c r="EO13" s="8">
        <v>7.0291606673400002E-7</v>
      </c>
      <c r="EP13" s="29">
        <v>0</v>
      </c>
      <c r="EQ13" s="29">
        <v>0</v>
      </c>
      <c r="ER13" s="29">
        <v>5.7601431963400004E-3</v>
      </c>
      <c r="ES13" s="29">
        <v>2.2445959719E-2</v>
      </c>
      <c r="ET13" s="29">
        <v>5.6022348229599998E-3</v>
      </c>
      <c r="EU13" s="8">
        <v>1.60379849733E-5</v>
      </c>
      <c r="EV13" s="29">
        <v>1.22402738452</v>
      </c>
      <c r="EW13" s="29">
        <v>13.996012661</v>
      </c>
      <c r="EX13" s="29">
        <v>545.34415709200005</v>
      </c>
      <c r="EY13" s="29">
        <v>14.2620169516</v>
      </c>
      <c r="EZ13" s="29">
        <v>4.7463911413500002</v>
      </c>
      <c r="FA13" s="29">
        <v>159.54336296899999</v>
      </c>
      <c r="FB13" s="29">
        <v>10.0755000921</v>
      </c>
      <c r="FC13" s="29">
        <v>8.9714221742800007</v>
      </c>
      <c r="FD13" s="29">
        <v>4.5385752354800003E-2</v>
      </c>
      <c r="FE13" s="29">
        <v>20.674919644399999</v>
      </c>
      <c r="FF13" s="29">
        <v>2298.5790592799999</v>
      </c>
      <c r="FG13" s="29">
        <v>1524.14514925</v>
      </c>
      <c r="FH13" s="29">
        <v>774.43391003399995</v>
      </c>
      <c r="FI13" s="29">
        <v>1.24885455668</v>
      </c>
      <c r="FJ13" s="29">
        <v>0.55583915690300001</v>
      </c>
      <c r="FK13" s="29">
        <v>779.49080846599998</v>
      </c>
      <c r="FL13" s="29">
        <v>32.295765631999998</v>
      </c>
      <c r="FM13" s="29">
        <v>76.316527079699995</v>
      </c>
      <c r="FN13" s="29">
        <v>10.0526008143</v>
      </c>
      <c r="FO13" s="29">
        <v>3.8448038087</v>
      </c>
      <c r="FP13" s="29">
        <v>199.470904507</v>
      </c>
      <c r="FQ13" s="29">
        <v>0.132270672344</v>
      </c>
      <c r="FR13" s="29">
        <v>20.882629442599999</v>
      </c>
      <c r="FS13" s="29">
        <v>68.417733932900006</v>
      </c>
      <c r="FT13" s="29">
        <v>118.722087176</v>
      </c>
      <c r="FU13" s="29">
        <v>1.4595984824399999</v>
      </c>
      <c r="FV13" s="29">
        <v>0</v>
      </c>
      <c r="FW13" s="29">
        <v>4717.9347929100004</v>
      </c>
      <c r="FX13" s="29">
        <v>295.04366245799997</v>
      </c>
      <c r="FY13" s="29">
        <v>59.620010585599999</v>
      </c>
      <c r="FZ13" s="29">
        <v>66.928559419300001</v>
      </c>
      <c r="GA13" s="29">
        <v>226.13563149699999</v>
      </c>
      <c r="GB13" s="29">
        <v>177.49983265200001</v>
      </c>
      <c r="GC13" s="29">
        <v>17.658521437899999</v>
      </c>
      <c r="GD13" s="29">
        <v>0</v>
      </c>
      <c r="GE13" s="29">
        <v>0</v>
      </c>
      <c r="GF13" s="29">
        <v>140.010116404</v>
      </c>
      <c r="GG13" s="29">
        <v>1799.6679897399999</v>
      </c>
      <c r="GH13" s="29">
        <v>5.5382429125400003</v>
      </c>
      <c r="GI13" s="29">
        <v>63.814763776299998</v>
      </c>
      <c r="GK13" s="37">
        <f t="shared" si="1"/>
        <v>3.5290650256227944E-4</v>
      </c>
      <c r="GL13" s="55">
        <f t="shared" si="2"/>
        <v>-7.0562903938258545E-3</v>
      </c>
      <c r="GM13" s="55">
        <f t="shared" si="3"/>
        <v>-1.6317567519297979E-6</v>
      </c>
      <c r="GN13" s="55">
        <f t="shared" si="4"/>
        <v>-1.0795823321905289E-3</v>
      </c>
      <c r="GO13" s="55">
        <f t="shared" si="5"/>
        <v>-1.1068514497518341E-3</v>
      </c>
      <c r="GP13" s="55">
        <f t="shared" si="6"/>
        <v>-1.295497439494192E-3</v>
      </c>
      <c r="GQ13" s="55">
        <f t="shared" si="7"/>
        <v>-2.667143650938585E-4</v>
      </c>
      <c r="GR13" s="55">
        <f t="shared" si="8"/>
        <v>-3.6450337208254616E-3</v>
      </c>
      <c r="GS13" s="55">
        <f t="shared" si="9"/>
        <v>-3.1231393498780922E-3</v>
      </c>
      <c r="GT13" s="55">
        <f t="shared" si="10"/>
        <v>-7.7605580895257296E-3</v>
      </c>
      <c r="GU13" s="55">
        <f t="shared" si="11"/>
        <v>1.3699667379692191E-6</v>
      </c>
      <c r="GV13" s="55">
        <f t="shared" si="12"/>
        <v>-6.2180016848190446E-6</v>
      </c>
      <c r="GW13" s="55">
        <f t="shared" si="13"/>
        <v>-8.5566684006041834E-3</v>
      </c>
      <c r="GX13" s="55">
        <f t="shared" si="14"/>
        <v>-2.6033593346673308E-5</v>
      </c>
      <c r="GY13" s="55">
        <f t="shared" si="15"/>
        <v>-2.2105436315929771E-2</v>
      </c>
      <c r="GZ13" s="55">
        <f t="shared" si="16"/>
        <v>-6.9050646617149879E-6</v>
      </c>
      <c r="HA13" s="55">
        <f t="shared" si="17"/>
        <v>-8.9546597727363895E-6</v>
      </c>
      <c r="HB13" s="55">
        <f t="shared" si="18"/>
        <v>3.4834051884183387E-6</v>
      </c>
      <c r="HC13" s="55">
        <f t="shared" si="19"/>
        <v>-2.5729833734503923E-6</v>
      </c>
      <c r="HD13" s="55">
        <f t="shared" si="20"/>
        <v>-1.0477657440294501E-5</v>
      </c>
      <c r="HE13" s="55">
        <f t="shared" si="21"/>
        <v>-2.2842413021225367E-5</v>
      </c>
      <c r="HF13" s="55">
        <f t="shared" si="22"/>
        <v>1.9878930038059258E-6</v>
      </c>
      <c r="HG13" s="55">
        <f t="shared" si="23"/>
        <v>-6.1180977270724067E-6</v>
      </c>
      <c r="HH13" s="55">
        <f t="shared" si="24"/>
        <v>0</v>
      </c>
      <c r="HI13" s="55">
        <f t="shared" si="25"/>
        <v>2.1375712728656876E-4</v>
      </c>
      <c r="HJ13" s="55">
        <f t="shared" si="26"/>
        <v>-6.2421625454112632E-5</v>
      </c>
      <c r="HK13" s="55">
        <f t="shared" si="27"/>
        <v>-1.1309660935571581E-2</v>
      </c>
      <c r="HL13" s="55">
        <f t="shared" si="28"/>
        <v>1.3640395764430859E-5</v>
      </c>
      <c r="HM13" s="55">
        <f t="shared" si="29"/>
        <v>0</v>
      </c>
      <c r="HN13" s="55">
        <f t="shared" si="30"/>
        <v>-8.4256869200954899E-6</v>
      </c>
      <c r="HO13" s="55">
        <f t="shared" si="31"/>
        <v>0</v>
      </c>
      <c r="HP13" s="55">
        <f t="shared" si="32"/>
        <v>-1.8763084139179802E-2</v>
      </c>
      <c r="HQ13" s="55">
        <f t="shared" si="33"/>
        <v>-1.1953933425447967E-4</v>
      </c>
      <c r="HR13" s="55">
        <f t="shared" si="34"/>
        <v>1.9848898110425692E-6</v>
      </c>
      <c r="HS13" s="55">
        <f t="shared" si="35"/>
        <v>-1.5319951346849111E-5</v>
      </c>
      <c r="HT13" s="55">
        <f t="shared" si="36"/>
        <v>-1.9432106667335118E-4</v>
      </c>
      <c r="HU13" s="55">
        <f t="shared" si="37"/>
        <v>-1.0930763364846257E-2</v>
      </c>
      <c r="HV13" s="55">
        <f t="shared" si="38"/>
        <v>-3.2026907110417504E-6</v>
      </c>
      <c r="HW13" s="55">
        <f t="shared" si="39"/>
        <v>-5.9760195671458538E-7</v>
      </c>
      <c r="HX13" s="55">
        <f t="shared" si="40"/>
        <v>-7.7800716547388009E-4</v>
      </c>
      <c r="HY13" s="55">
        <f t="shared" si="41"/>
        <v>0</v>
      </c>
      <c r="HZ13" s="55">
        <f t="shared" si="42"/>
        <v>0</v>
      </c>
      <c r="IA13" s="55">
        <f t="shared" si="43"/>
        <v>-8.2852722546402635E-3</v>
      </c>
      <c r="IB13" s="55">
        <f t="shared" si="44"/>
        <v>0</v>
      </c>
      <c r="IC13" s="55">
        <f t="shared" si="45"/>
        <v>1.8921596839380195E-5</v>
      </c>
      <c r="ID13" s="55">
        <f t="shared" si="46"/>
        <v>-7.8190337669006371E-7</v>
      </c>
      <c r="IE13" s="55">
        <f t="shared" si="47"/>
        <v>-1.5477057923313706E-2</v>
      </c>
      <c r="IF13" s="55">
        <f t="shared" si="48"/>
        <v>-1.9887005803060308E-2</v>
      </c>
      <c r="IG13" s="55">
        <f t="shared" si="49"/>
        <v>-1.1997399436205287E-5</v>
      </c>
      <c r="IH13" s="55">
        <f t="shared" si="50"/>
        <v>0</v>
      </c>
      <c r="II13" s="55">
        <f t="shared" si="51"/>
        <v>0</v>
      </c>
      <c r="IJ13" s="55">
        <f t="shared" si="52"/>
        <v>-2.0448397247684772E-2</v>
      </c>
      <c r="IK13" s="55">
        <f t="shared" si="53"/>
        <v>-2.2005835427939279E-2</v>
      </c>
      <c r="IL13" s="55">
        <f t="shared" si="54"/>
        <v>-2.1034842156785513E-2</v>
      </c>
      <c r="IM13" s="55">
        <f t="shared" si="55"/>
        <v>-1.6840561445989936E-2</v>
      </c>
      <c r="IN13" s="55">
        <f t="shared" si="56"/>
        <v>-2.1276742253185085E-2</v>
      </c>
      <c r="IO13" s="55">
        <f t="shared" si="57"/>
        <v>0</v>
      </c>
      <c r="IP13" s="55">
        <f t="shared" si="58"/>
        <v>-1.7143578037914016E-4</v>
      </c>
      <c r="IQ13" s="55">
        <f t="shared" si="59"/>
        <v>8.4422104987034189E-5</v>
      </c>
      <c r="IR13" s="55">
        <f t="shared" si="60"/>
        <v>0</v>
      </c>
      <c r="IS13" s="55">
        <f t="shared" si="61"/>
        <v>-1.5410494538001536E-4</v>
      </c>
      <c r="IT13" s="55">
        <f t="shared" si="62"/>
        <v>-1.513089929146931E-4</v>
      </c>
      <c r="IU13" s="55">
        <f t="shared" si="63"/>
        <v>-1.3250945549582329E-2</v>
      </c>
      <c r="IV13" s="55">
        <f t="shared" si="64"/>
        <v>-6.2491049153673927E-4</v>
      </c>
      <c r="IW13" s="55">
        <f t="shared" si="65"/>
        <v>5.0454210274733315E-6</v>
      </c>
      <c r="IX13" s="55">
        <f t="shared" si="66"/>
        <v>-2.7856012920249068E-4</v>
      </c>
    </row>
    <row r="14" spans="1:258" x14ac:dyDescent="0.3">
      <c r="A14" s="29" t="s">
        <v>13</v>
      </c>
      <c r="B14" s="27">
        <v>55020.694909999998</v>
      </c>
      <c r="C14" s="27">
        <v>1567.5846783</v>
      </c>
      <c r="D14" s="27">
        <v>43327.207649999997</v>
      </c>
      <c r="E14" s="27">
        <v>18078.195950000001</v>
      </c>
      <c r="F14" s="27">
        <v>10817.956794</v>
      </c>
      <c r="G14" s="27">
        <v>36146.076935999998</v>
      </c>
      <c r="H14" s="27">
        <v>40719.907926</v>
      </c>
      <c r="I14" s="29">
        <v>117.88977462</v>
      </c>
      <c r="J14" s="29">
        <v>26.568149504000001</v>
      </c>
      <c r="K14" s="8">
        <v>32.671867399999996</v>
      </c>
      <c r="L14" s="29">
        <v>0.23243916589999999</v>
      </c>
      <c r="M14" s="29">
        <v>134.28033149000001</v>
      </c>
      <c r="N14" s="40">
        <v>6.2170532700000003E-2</v>
      </c>
      <c r="O14" s="29">
        <v>40.200407812000002</v>
      </c>
      <c r="P14" s="29">
        <v>0.79953899930000005</v>
      </c>
      <c r="Q14" s="29">
        <v>1.4373003341999999</v>
      </c>
      <c r="R14" s="29">
        <v>3.2327049959999998</v>
      </c>
      <c r="S14" s="29">
        <v>79.132356040999994</v>
      </c>
      <c r="T14" s="29">
        <v>1.1360629754</v>
      </c>
      <c r="U14" s="29">
        <v>0.90139513069999999</v>
      </c>
      <c r="V14" s="29">
        <v>96.285042150999999</v>
      </c>
      <c r="W14" s="29">
        <v>0.34274921800000002</v>
      </c>
      <c r="Y14" s="29">
        <v>2.2989557899999999E-2</v>
      </c>
      <c r="Z14" s="29">
        <v>6.32191467</v>
      </c>
      <c r="AA14" s="29">
        <v>463.60839528999998</v>
      </c>
      <c r="AB14" s="29">
        <v>622.16806759999997</v>
      </c>
      <c r="AC14" s="29">
        <v>9.0482699999999999E-2</v>
      </c>
      <c r="AD14" s="29">
        <v>0.42476717139999998</v>
      </c>
      <c r="AE14" s="29">
        <v>8.6415999999999993E-3</v>
      </c>
      <c r="AF14" s="29">
        <v>18.468771856</v>
      </c>
      <c r="AG14" s="29">
        <v>87.665812000000003</v>
      </c>
      <c r="AH14" s="29">
        <v>18.565504147999999</v>
      </c>
      <c r="AI14" s="29">
        <v>108.00841758</v>
      </c>
      <c r="AJ14" s="29">
        <v>500.62880493</v>
      </c>
      <c r="AK14" s="29">
        <v>95.060957055000003</v>
      </c>
      <c r="AL14" s="29">
        <v>5.1429999823000001</v>
      </c>
      <c r="AM14" s="29">
        <v>114.83926925</v>
      </c>
      <c r="AN14" s="29">
        <v>4.6996837399999998E-2</v>
      </c>
      <c r="AO14" s="29">
        <v>4.1000000000000002E-2</v>
      </c>
      <c r="AP14" s="29">
        <v>0.17991414999999999</v>
      </c>
      <c r="AQ14" s="29">
        <v>953.50336320999997</v>
      </c>
      <c r="AR14" s="29">
        <v>9.1036839199999999</v>
      </c>
      <c r="AS14" s="29">
        <v>0.43185326899999998</v>
      </c>
      <c r="AT14" s="29">
        <v>16.600388907999999</v>
      </c>
      <c r="AU14" s="29">
        <v>393.56832018</v>
      </c>
      <c r="AV14" s="29">
        <v>0.74351781900000002</v>
      </c>
      <c r="AZ14" s="29">
        <v>0.47646522819999998</v>
      </c>
      <c r="BA14" s="29">
        <v>1.7787602423</v>
      </c>
      <c r="BB14" s="29">
        <v>1.8881848713</v>
      </c>
      <c r="BC14" s="29">
        <v>7.1757519999999999E-4</v>
      </c>
      <c r="BD14" s="29">
        <v>8.1805457818999994</v>
      </c>
      <c r="BE14" s="29">
        <v>28.994930950000001</v>
      </c>
      <c r="BF14" s="29">
        <v>1.2429249600000001</v>
      </c>
      <c r="BG14" s="29">
        <v>12.35555791</v>
      </c>
      <c r="BI14" s="29">
        <v>168.20940299</v>
      </c>
      <c r="BJ14" s="29">
        <v>163.16293365000001</v>
      </c>
      <c r="BK14" s="29">
        <v>81.312905388999994</v>
      </c>
      <c r="BL14" s="29">
        <v>2868.0235115999999</v>
      </c>
      <c r="BM14" s="29">
        <v>24.048982745</v>
      </c>
      <c r="BN14" s="29">
        <v>339.77785986999999</v>
      </c>
      <c r="BP14" s="29" t="s">
        <v>13</v>
      </c>
      <c r="BQ14" s="29">
        <v>942.76221393799995</v>
      </c>
      <c r="BR14" s="29">
        <v>28.994327314300001</v>
      </c>
      <c r="BS14" s="29">
        <v>26.061307674399998</v>
      </c>
      <c r="BT14" s="29">
        <v>1.24292745233</v>
      </c>
      <c r="BU14" s="8">
        <v>32.671989325299997</v>
      </c>
      <c r="BV14" s="29">
        <v>156.532934049</v>
      </c>
      <c r="BW14" s="29">
        <v>116.983632215</v>
      </c>
      <c r="BX14" s="29">
        <v>415.916023333</v>
      </c>
      <c r="BY14" s="29">
        <v>9.5296365658899998E-2</v>
      </c>
      <c r="BZ14" s="29">
        <v>0.13713428511</v>
      </c>
      <c r="CA14" s="29">
        <v>133.81906171700001</v>
      </c>
      <c r="CB14" s="29">
        <v>1.98944091475E-2</v>
      </c>
      <c r="CC14" s="29">
        <v>4.2275467641599999E-2</v>
      </c>
      <c r="CD14" s="29">
        <v>2.2993008140999999E-2</v>
      </c>
      <c r="CE14" s="29">
        <v>39.833033366199999</v>
      </c>
      <c r="CF14" s="29">
        <v>0.19187759384</v>
      </c>
      <c r="CG14" s="29">
        <v>0.60761564183200001</v>
      </c>
      <c r="CH14" s="29">
        <v>1.4373229427400001</v>
      </c>
      <c r="CI14" s="29">
        <v>12.3549697878</v>
      </c>
      <c r="CJ14" s="29">
        <v>37630.057617300001</v>
      </c>
      <c r="CK14" s="29">
        <v>3.2326977983699998</v>
      </c>
      <c r="CL14" s="29">
        <v>0</v>
      </c>
      <c r="CM14" s="29">
        <v>0.32944871633700001</v>
      </c>
      <c r="CN14" s="29">
        <v>0.80658106520299999</v>
      </c>
      <c r="CO14" s="29">
        <v>79.133345131599995</v>
      </c>
      <c r="CP14" s="29">
        <v>0.90140590655999997</v>
      </c>
      <c r="CQ14" s="29">
        <v>107.995735858</v>
      </c>
      <c r="CR14" s="29">
        <v>96.181472404499999</v>
      </c>
      <c r="CS14" s="29">
        <v>0.43186063893900001</v>
      </c>
      <c r="CT14" s="29">
        <v>114.83629425399999</v>
      </c>
      <c r="CU14" s="29">
        <v>16.600493644699998</v>
      </c>
      <c r="CV14" s="29">
        <v>54706.856694800001</v>
      </c>
      <c r="CW14" s="29">
        <v>0.34274653744700001</v>
      </c>
      <c r="CX14" s="29">
        <v>0</v>
      </c>
      <c r="CY14" s="29">
        <v>5.0265127144999999</v>
      </c>
      <c r="CZ14" s="29">
        <v>125.333849844</v>
      </c>
      <c r="DA14" s="29">
        <v>7.9810855513599996</v>
      </c>
      <c r="DB14" s="29">
        <v>0.185433182478</v>
      </c>
      <c r="DC14" s="29">
        <v>28.538156568000002</v>
      </c>
      <c r="DD14" s="29">
        <v>0.47942767861699997</v>
      </c>
      <c r="DE14" s="29">
        <v>1276.37800735</v>
      </c>
      <c r="DF14" s="29">
        <v>845.47790166799996</v>
      </c>
      <c r="DG14" s="29">
        <v>198.076494344</v>
      </c>
      <c r="DH14" s="29">
        <v>81.226555897400004</v>
      </c>
      <c r="DI14" s="29">
        <v>1467.7135352600001</v>
      </c>
      <c r="DJ14" s="29">
        <v>6.3219377858000003</v>
      </c>
      <c r="DK14" s="29">
        <v>460.85806520599999</v>
      </c>
      <c r="DL14" s="29">
        <v>460.85806520599999</v>
      </c>
      <c r="DM14" s="29">
        <v>622.10412157200005</v>
      </c>
      <c r="DN14" s="29">
        <v>9.0483604991E-2</v>
      </c>
      <c r="DO14" s="29">
        <v>2867.99885851</v>
      </c>
      <c r="DP14" s="29">
        <v>9.5277351383599995E-2</v>
      </c>
      <c r="DQ14" s="29">
        <v>0.26797782899200001</v>
      </c>
      <c r="DR14" s="29">
        <v>50.978442381000001</v>
      </c>
      <c r="DS14" s="29">
        <v>8.6419880233899998E-3</v>
      </c>
      <c r="DT14" s="29">
        <v>1105.95857553</v>
      </c>
      <c r="DU14" s="29">
        <v>48.198582621699998</v>
      </c>
      <c r="DV14" s="29">
        <v>788.56623904499997</v>
      </c>
      <c r="DW14" s="29">
        <v>4.7618543833600002</v>
      </c>
      <c r="DX14" s="29">
        <v>13.553000621800001</v>
      </c>
      <c r="DY14" s="29">
        <v>87.666630917399999</v>
      </c>
      <c r="DZ14" s="29">
        <v>6.1264089156599999</v>
      </c>
      <c r="EA14" s="29">
        <v>12.438441709599999</v>
      </c>
      <c r="EB14" s="29">
        <v>500.43570564499998</v>
      </c>
      <c r="EC14" s="29">
        <v>24.048970774200001</v>
      </c>
      <c r="ED14" s="29">
        <v>94.706497294100004</v>
      </c>
      <c r="EE14" s="29">
        <v>1567.553034</v>
      </c>
      <c r="EF14" s="29">
        <v>0</v>
      </c>
      <c r="EG14" s="29">
        <v>2.1081998887500002</v>
      </c>
      <c r="EH14" s="29">
        <v>3.0337538245500002</v>
      </c>
      <c r="EI14" s="29">
        <v>38856.591908000002</v>
      </c>
      <c r="EJ14" s="29">
        <v>4266.4274868399998</v>
      </c>
      <c r="EK14" s="29">
        <v>43173.997837199997</v>
      </c>
      <c r="EL14" s="29">
        <v>54.2366868346</v>
      </c>
      <c r="EM14" s="29">
        <v>1736.57365777</v>
      </c>
      <c r="EN14" s="29">
        <v>0.73155173866699996</v>
      </c>
      <c r="EO14" s="29">
        <v>0</v>
      </c>
      <c r="EP14" s="29">
        <v>0</v>
      </c>
      <c r="EQ14" s="29">
        <v>0</v>
      </c>
      <c r="ER14" s="29">
        <v>0.476160982505</v>
      </c>
      <c r="ES14" s="29">
        <v>1.77764570936</v>
      </c>
      <c r="ET14" s="29">
        <v>1.88790272489</v>
      </c>
      <c r="EU14" s="29">
        <v>7.1713099826800001E-4</v>
      </c>
      <c r="EV14" s="29">
        <v>8.0881973670599994</v>
      </c>
      <c r="EW14" s="29">
        <v>157.69507376199999</v>
      </c>
      <c r="EX14" s="29">
        <v>17251.768566899998</v>
      </c>
      <c r="EY14" s="29">
        <v>162.70504678699999</v>
      </c>
      <c r="EZ14" s="29">
        <v>54.478696557200003</v>
      </c>
      <c r="FA14" s="29">
        <v>1001.3131475500001</v>
      </c>
      <c r="FB14" s="29">
        <v>171.74101874999999</v>
      </c>
      <c r="FC14" s="29">
        <v>135.46943608800001</v>
      </c>
      <c r="FD14" s="29">
        <v>6.1442848826599998E-2</v>
      </c>
      <c r="FE14" s="29">
        <v>93.262265009999993</v>
      </c>
      <c r="FF14" s="29">
        <v>18066.036325699999</v>
      </c>
      <c r="FG14" s="29">
        <v>10808.7300748</v>
      </c>
      <c r="FH14" s="29">
        <v>7257.3062508700004</v>
      </c>
      <c r="FI14" s="29">
        <v>15.796776686099999</v>
      </c>
      <c r="FJ14" s="29">
        <v>11.118327067099999</v>
      </c>
      <c r="FK14" s="29">
        <v>5482.9357133599997</v>
      </c>
      <c r="FL14" s="29">
        <v>84.368847636300004</v>
      </c>
      <c r="FM14" s="29">
        <v>435.37152895299999</v>
      </c>
      <c r="FN14" s="29">
        <v>50.341389106400001</v>
      </c>
      <c r="FO14" s="29">
        <v>73.565848547100003</v>
      </c>
      <c r="FP14" s="29">
        <v>1120.9277135499999</v>
      </c>
      <c r="FQ14" s="29">
        <v>4.6957626084400003E-2</v>
      </c>
      <c r="FR14" s="29">
        <v>1255.38698125</v>
      </c>
      <c r="FS14" s="29">
        <v>494.08873807499998</v>
      </c>
      <c r="FT14" s="29">
        <v>1182.55272289</v>
      </c>
      <c r="FU14" s="29">
        <v>80.997784464099993</v>
      </c>
      <c r="FV14" s="29">
        <v>4.1001218648900002E-2</v>
      </c>
      <c r="FW14" s="29">
        <v>36124.428835300001</v>
      </c>
      <c r="FX14" s="29">
        <v>11569.376370100001</v>
      </c>
      <c r="FY14" s="29">
        <v>338.61112766799999</v>
      </c>
      <c r="FZ14" s="29">
        <v>376.61917939199998</v>
      </c>
      <c r="GA14" s="29">
        <v>107.49987068</v>
      </c>
      <c r="GB14" s="29">
        <v>4293.9547945599998</v>
      </c>
      <c r="GC14" s="29">
        <v>953.02726487200005</v>
      </c>
      <c r="GD14" s="29">
        <v>0.17991266711500001</v>
      </c>
      <c r="GE14" s="29">
        <v>9.1039305210800006</v>
      </c>
      <c r="GF14" s="29">
        <v>3702.3220686099999</v>
      </c>
      <c r="GG14" s="29">
        <v>40676.507390799998</v>
      </c>
      <c r="GH14" s="29">
        <v>393.12178905299999</v>
      </c>
      <c r="GI14" s="29">
        <v>2711.3384022300002</v>
      </c>
      <c r="GK14" s="37">
        <f t="shared" si="1"/>
        <v>1.1807672426637189E-3</v>
      </c>
      <c r="GL14" s="55">
        <f t="shared" si="2"/>
        <v>-5.7040031157977542E-3</v>
      </c>
      <c r="GM14" s="55">
        <f t="shared" si="3"/>
        <v>-2.018666068760169E-5</v>
      </c>
      <c r="GN14" s="55">
        <f t="shared" si="4"/>
        <v>-3.5361109360575143E-3</v>
      </c>
      <c r="GO14" s="55">
        <f t="shared" si="5"/>
        <v>-6.7261270613687407E-4</v>
      </c>
      <c r="GP14" s="55">
        <f t="shared" si="6"/>
        <v>-8.5290775103829045E-4</v>
      </c>
      <c r="GQ14" s="55">
        <f t="shared" si="7"/>
        <v>-5.9890595425684948E-4</v>
      </c>
      <c r="GR14" s="55">
        <f t="shared" si="8"/>
        <v>-1.065830877586307E-3</v>
      </c>
      <c r="GS14" s="55">
        <f t="shared" si="9"/>
        <v>-7.6863528488438559E-3</v>
      </c>
      <c r="GT14" s="55">
        <f t="shared" si="10"/>
        <v>-1.9077046729343884E-2</v>
      </c>
      <c r="GU14" s="55">
        <f t="shared" si="11"/>
        <v>3.7318130153838125E-6</v>
      </c>
      <c r="GV14" s="55">
        <f t="shared" si="12"/>
        <v>-3.6633805094800939E-5</v>
      </c>
      <c r="GW14" s="55">
        <f t="shared" si="13"/>
        <v>-3.4351253670709711E-3</v>
      </c>
      <c r="GX14" s="55">
        <f t="shared" si="14"/>
        <v>-1.0550189479129915E-5</v>
      </c>
      <c r="GY14" s="55">
        <f t="shared" si="15"/>
        <v>-9.138575098990416E-3</v>
      </c>
      <c r="GZ14" s="55">
        <f t="shared" si="16"/>
        <v>-5.7237518169949908E-5</v>
      </c>
      <c r="HA14" s="55">
        <f t="shared" si="17"/>
        <v>1.5729864846040775E-5</v>
      </c>
      <c r="HB14" s="55">
        <f t="shared" si="18"/>
        <v>-2.2265038130348922E-6</v>
      </c>
      <c r="HC14" s="55">
        <f t="shared" si="19"/>
        <v>1.249919311752195E-5</v>
      </c>
      <c r="HD14" s="55">
        <f t="shared" si="20"/>
        <v>-2.9218327433226349E-5</v>
      </c>
      <c r="HE14" s="55">
        <f t="shared" si="21"/>
        <v>1.1954646339846867E-5</v>
      </c>
      <c r="HF14" s="55">
        <f t="shared" si="22"/>
        <v>-1.0756576949675686E-3</v>
      </c>
      <c r="HG14" s="55">
        <f t="shared" si="23"/>
        <v>-7.8207414028638232E-6</v>
      </c>
      <c r="HH14" s="55">
        <f t="shared" si="24"/>
        <v>0</v>
      </c>
      <c r="HI14" s="55">
        <f t="shared" si="25"/>
        <v>1.5007861460440694E-4</v>
      </c>
      <c r="HJ14" s="55">
        <f t="shared" si="26"/>
        <v>3.6564555529443314E-6</v>
      </c>
      <c r="HK14" s="55">
        <f t="shared" si="27"/>
        <v>-5.9324423628687216E-3</v>
      </c>
      <c r="HL14" s="55">
        <f t="shared" si="28"/>
        <v>-1.0277934746247727E-4</v>
      </c>
      <c r="HM14" s="55">
        <f t="shared" si="29"/>
        <v>1.0001812501177564E-5</v>
      </c>
      <c r="HN14" s="55">
        <f t="shared" si="30"/>
        <v>-1.6277669851951537E-4</v>
      </c>
      <c r="HO14" s="55">
        <f t="shared" si="31"/>
        <v>4.4901799435345033E-5</v>
      </c>
      <c r="HP14" s="55">
        <f t="shared" si="32"/>
        <v>-8.3338974589149406E-3</v>
      </c>
      <c r="HQ14" s="55">
        <f t="shared" si="33"/>
        <v>9.3413541871558947E-6</v>
      </c>
      <c r="HR14" s="55">
        <f t="shared" si="34"/>
        <v>-3.520091535295244E-5</v>
      </c>
      <c r="HS14" s="55">
        <f t="shared" si="35"/>
        <v>-1.1741420052379956E-4</v>
      </c>
      <c r="HT14" s="55">
        <f t="shared" si="36"/>
        <v>-3.8571349290821678E-4</v>
      </c>
      <c r="HU14" s="55">
        <f t="shared" si="37"/>
        <v>-3.7287628052694371E-3</v>
      </c>
      <c r="HV14" s="55">
        <f t="shared" si="38"/>
        <v>-2.0343554415720787E-4</v>
      </c>
      <c r="HW14" s="55">
        <f t="shared" si="39"/>
        <v>-2.5905737814559093E-5</v>
      </c>
      <c r="HX14" s="55">
        <f t="shared" si="40"/>
        <v>-8.3433945280741073E-4</v>
      </c>
      <c r="HY14" s="55">
        <f t="shared" si="41"/>
        <v>2.9723143902450045E-5</v>
      </c>
      <c r="HZ14" s="55">
        <f t="shared" si="42"/>
        <v>-8.2421810623958996E-6</v>
      </c>
      <c r="IA14" s="55">
        <f t="shared" si="43"/>
        <v>-4.9931479674820273E-4</v>
      </c>
      <c r="IB14" s="55">
        <f t="shared" si="44"/>
        <v>2.7088053821691802E-5</v>
      </c>
      <c r="IC14" s="55">
        <f t="shared" si="45"/>
        <v>1.7065840481165134E-5</v>
      </c>
      <c r="ID14" s="55">
        <f t="shared" si="46"/>
        <v>6.3092919436745279E-6</v>
      </c>
      <c r="IE14" s="55">
        <f t="shared" si="47"/>
        <v>-1.1345708079242545E-3</v>
      </c>
      <c r="IF14" s="55">
        <f t="shared" si="48"/>
        <v>-1.6093871629188301E-2</v>
      </c>
      <c r="IG14" s="55">
        <f t="shared" si="49"/>
        <v>0</v>
      </c>
      <c r="IH14" s="55">
        <f t="shared" si="50"/>
        <v>0</v>
      </c>
      <c r="II14" s="55">
        <f t="shared" si="51"/>
        <v>0</v>
      </c>
      <c r="IJ14" s="55">
        <f t="shared" si="52"/>
        <v>-6.3854753084368471E-4</v>
      </c>
      <c r="IK14" s="55">
        <f t="shared" si="53"/>
        <v>-6.2657850872517682E-4</v>
      </c>
      <c r="IL14" s="55">
        <f t="shared" si="54"/>
        <v>-1.4942732265710906E-4</v>
      </c>
      <c r="IM14" s="55">
        <f t="shared" si="55"/>
        <v>-6.1903161090290175E-4</v>
      </c>
      <c r="IN14" s="55">
        <f t="shared" si="56"/>
        <v>-1.1288784061856485E-2</v>
      </c>
      <c r="IO14" s="55">
        <f t="shared" si="57"/>
        <v>-2.0818663132536844E-5</v>
      </c>
      <c r="IP14" s="55">
        <f t="shared" si="58"/>
        <v>2.0052135729391664E-6</v>
      </c>
      <c r="IQ14" s="55">
        <f t="shared" si="59"/>
        <v>-4.7599809274814835E-5</v>
      </c>
      <c r="IR14" s="55">
        <f t="shared" si="60"/>
        <v>0</v>
      </c>
      <c r="IS14" s="55">
        <f t="shared" si="61"/>
        <v>-3.9530337735314636E-3</v>
      </c>
      <c r="IT14" s="55">
        <f t="shared" si="62"/>
        <v>-3.9529862029115291E-3</v>
      </c>
      <c r="IU14" s="55">
        <f t="shared" si="63"/>
        <v>-1.0619407975510705E-3</v>
      </c>
      <c r="IV14" s="55">
        <f t="shared" si="64"/>
        <v>-8.5958465473486357E-6</v>
      </c>
      <c r="IW14" s="55">
        <f t="shared" si="65"/>
        <v>-4.9776741603551417E-7</v>
      </c>
      <c r="IX14" s="55">
        <f t="shared" si="66"/>
        <v>-3.4338087903855378E-3</v>
      </c>
    </row>
    <row r="15" spans="1:258" x14ac:dyDescent="0.3">
      <c r="A15" s="29" t="s">
        <v>14</v>
      </c>
      <c r="B15" s="27">
        <v>286797.81641000003</v>
      </c>
      <c r="C15" s="27">
        <v>1265.1849192</v>
      </c>
      <c r="D15" s="27">
        <v>44671.563825999998</v>
      </c>
      <c r="E15" s="27">
        <v>24616.563326</v>
      </c>
      <c r="F15" s="27">
        <v>19361.722406000001</v>
      </c>
      <c r="G15" s="27">
        <v>48553.307265000003</v>
      </c>
      <c r="H15" s="27">
        <v>30628.409109</v>
      </c>
      <c r="I15" s="29">
        <v>155.86458277</v>
      </c>
      <c r="J15" s="29">
        <v>18.836281580000001</v>
      </c>
      <c r="K15" s="29">
        <v>2.0445992999999998</v>
      </c>
      <c r="L15" s="29">
        <v>0.34023947850000003</v>
      </c>
      <c r="M15" s="29">
        <v>101.67948646000001</v>
      </c>
      <c r="N15" s="40">
        <v>2.8700486000000001E-2</v>
      </c>
      <c r="O15" s="29">
        <v>10.049926472999999</v>
      </c>
      <c r="P15" s="29">
        <v>0.65366075400000001</v>
      </c>
      <c r="Q15" s="29">
        <v>2.3502563000000001E-2</v>
      </c>
      <c r="R15" s="29">
        <v>0.15244013249999999</v>
      </c>
      <c r="S15" s="29">
        <v>9.2527392800000001</v>
      </c>
      <c r="T15" s="29">
        <v>0.27789008079999999</v>
      </c>
      <c r="U15" s="29">
        <v>7.1506478999999998E-2</v>
      </c>
      <c r="V15" s="29">
        <v>187.51633163</v>
      </c>
      <c r="W15" s="29">
        <v>5.9046688999999999E-2</v>
      </c>
      <c r="X15" s="29">
        <v>2.0776700000000002E-3</v>
      </c>
      <c r="Y15" s="29">
        <v>3.7830401000000001E-3</v>
      </c>
      <c r="Z15" s="29">
        <v>0.33900000000000002</v>
      </c>
      <c r="AA15" s="29">
        <v>115.36902021</v>
      </c>
      <c r="AB15" s="29">
        <v>667.93015866999997</v>
      </c>
      <c r="AC15" s="29">
        <v>5.4571599999999998E-2</v>
      </c>
      <c r="AD15" s="29">
        <v>1.1318199964</v>
      </c>
      <c r="AF15" s="29">
        <v>29.772522656</v>
      </c>
      <c r="AG15" s="29">
        <v>1.082735</v>
      </c>
      <c r="AH15" s="29">
        <v>30.629230867</v>
      </c>
      <c r="AI15" s="29">
        <v>58.890577258999997</v>
      </c>
      <c r="AJ15" s="29">
        <v>263.30967231</v>
      </c>
      <c r="AK15" s="29">
        <v>29.312510735</v>
      </c>
      <c r="AL15" s="29">
        <v>6.4684338213999997</v>
      </c>
      <c r="AM15" s="29">
        <v>32.554374240000001</v>
      </c>
      <c r="AN15" s="29">
        <v>3.246773E-2</v>
      </c>
      <c r="AO15" s="29">
        <v>8.5000000000000006E-2</v>
      </c>
      <c r="AQ15" s="29">
        <v>547.87340661999997</v>
      </c>
      <c r="AR15" s="29">
        <v>28.3874295</v>
      </c>
      <c r="AS15" s="29">
        <v>0.28872999179999997</v>
      </c>
      <c r="AT15" s="29">
        <v>1.2003427877999999</v>
      </c>
      <c r="AU15" s="29">
        <v>469.05763954999998</v>
      </c>
      <c r="AV15" s="29">
        <v>1.7712650073</v>
      </c>
      <c r="AZ15" s="29">
        <v>3.8928622900000001E-2</v>
      </c>
      <c r="BA15" s="29">
        <v>0.1202703725</v>
      </c>
      <c r="BB15" s="29">
        <v>7.7552198599999997E-2</v>
      </c>
      <c r="BC15" s="29">
        <v>2.8557690999999998E-3</v>
      </c>
      <c r="BD15" s="29">
        <v>39.097825974999999</v>
      </c>
      <c r="BE15" s="29">
        <v>12.141311999999999</v>
      </c>
      <c r="BF15" s="29">
        <v>4.7500000000000001E-2</v>
      </c>
      <c r="BG15" s="29">
        <v>526.03050880000001</v>
      </c>
      <c r="BI15" s="29">
        <v>42.135742131999997</v>
      </c>
      <c r="BJ15" s="29">
        <v>40.849978641</v>
      </c>
      <c r="BK15" s="29">
        <v>104.52295501</v>
      </c>
      <c r="BL15" s="29">
        <v>1460.0399255</v>
      </c>
      <c r="BM15" s="29">
        <v>6.5223917929999997</v>
      </c>
      <c r="BN15" s="29">
        <v>1589.0490397000001</v>
      </c>
      <c r="BP15" s="29" t="s">
        <v>14</v>
      </c>
      <c r="BQ15" s="29">
        <v>782.30735908500003</v>
      </c>
      <c r="BR15" s="29">
        <v>12.1372295787</v>
      </c>
      <c r="BS15" s="29">
        <v>18.647955643100001</v>
      </c>
      <c r="BT15" s="29">
        <v>4.7501218678899997E-2</v>
      </c>
      <c r="BU15" s="29">
        <v>2.0389403202800001</v>
      </c>
      <c r="BV15" s="29">
        <v>229.466748072</v>
      </c>
      <c r="BW15" s="29">
        <v>155.52806737099999</v>
      </c>
      <c r="BX15" s="29">
        <v>223.799421693</v>
      </c>
      <c r="BY15" s="29">
        <v>0.13949782774</v>
      </c>
      <c r="BZ15" s="29">
        <v>0.200741516806</v>
      </c>
      <c r="CA15" s="29">
        <v>101.499410449</v>
      </c>
      <c r="CB15" s="29">
        <v>9.1842612810500001E-3</v>
      </c>
      <c r="CC15" s="29">
        <v>1.9516246810600001E-2</v>
      </c>
      <c r="CD15" s="29">
        <v>3.7799035421599999E-3</v>
      </c>
      <c r="CE15" s="29">
        <v>9.9115103795500001</v>
      </c>
      <c r="CF15" s="29">
        <v>0.15687727808800001</v>
      </c>
      <c r="CG15" s="29">
        <v>0.496777476665</v>
      </c>
      <c r="CH15" s="29">
        <v>2.3495313221899999E-2</v>
      </c>
      <c r="CI15" s="29">
        <v>526.03682782400006</v>
      </c>
      <c r="CJ15" s="29">
        <v>11595.1941651</v>
      </c>
      <c r="CK15" s="29">
        <v>0.15238338179399999</v>
      </c>
      <c r="CL15" s="29">
        <v>0</v>
      </c>
      <c r="CM15" s="29">
        <v>8.0588661548100002E-2</v>
      </c>
      <c r="CN15" s="29">
        <v>0.197303490128</v>
      </c>
      <c r="CO15" s="29">
        <v>9.2522471695099995</v>
      </c>
      <c r="CP15" s="29">
        <v>7.0820545741600002E-2</v>
      </c>
      <c r="CQ15" s="29">
        <v>58.790092259600002</v>
      </c>
      <c r="CR15" s="29">
        <v>187.51233862500001</v>
      </c>
      <c r="CS15" s="29">
        <v>0.28559596562099998</v>
      </c>
      <c r="CT15" s="29">
        <v>32.5023399317</v>
      </c>
      <c r="CU15" s="29">
        <v>1.19262018803</v>
      </c>
      <c r="CV15" s="29">
        <v>286667.83919700002</v>
      </c>
      <c r="CW15" s="29">
        <v>5.9046261928599998E-2</v>
      </c>
      <c r="CX15" s="29">
        <v>2.0775635119600002E-3</v>
      </c>
      <c r="CY15" s="29">
        <v>1.2844627288399999</v>
      </c>
      <c r="CZ15" s="29">
        <v>31.4830406954</v>
      </c>
      <c r="DA15" s="29">
        <v>2.0047861465899999</v>
      </c>
      <c r="DB15" s="29">
        <v>4.6579798201999999E-2</v>
      </c>
      <c r="DC15" s="29">
        <v>7.1685934262000002</v>
      </c>
      <c r="DD15" s="29">
        <v>0.120429009685</v>
      </c>
      <c r="DE15" s="29">
        <v>836.540763395</v>
      </c>
      <c r="DF15" s="29">
        <v>485.319536132</v>
      </c>
      <c r="DG15" s="29">
        <v>334.34650851599997</v>
      </c>
      <c r="DH15" s="29">
        <v>104.36649217900001</v>
      </c>
      <c r="DI15" s="29">
        <v>2336.6874826100002</v>
      </c>
      <c r="DJ15" s="29">
        <v>0.338994538131</v>
      </c>
      <c r="DK15" s="29">
        <v>114.375950323</v>
      </c>
      <c r="DL15" s="29">
        <v>114.375950323</v>
      </c>
      <c r="DM15" s="29">
        <v>667.93184807299997</v>
      </c>
      <c r="DN15" s="29">
        <v>5.4568898030700003E-2</v>
      </c>
      <c r="DO15" s="29">
        <v>1459.98629824</v>
      </c>
      <c r="DP15" s="29">
        <v>0.15714903525400001</v>
      </c>
      <c r="DQ15" s="29">
        <v>0.84125171692400003</v>
      </c>
      <c r="DR15" s="29">
        <v>10.6906223302</v>
      </c>
      <c r="DS15" s="29">
        <v>0</v>
      </c>
      <c r="DT15" s="29">
        <v>1044.5506713</v>
      </c>
      <c r="DU15" s="29">
        <v>27.2413630209</v>
      </c>
      <c r="DV15" s="29">
        <v>624.15971325299995</v>
      </c>
      <c r="DW15" s="29">
        <v>7.7178876860400001</v>
      </c>
      <c r="DX15" s="29">
        <v>21.966220130500002</v>
      </c>
      <c r="DY15" s="29">
        <v>1.08270169101</v>
      </c>
      <c r="DZ15" s="29">
        <v>10.107590563</v>
      </c>
      <c r="EA15" s="29">
        <v>20.521496106099999</v>
      </c>
      <c r="EB15" s="29">
        <v>262.90322500100001</v>
      </c>
      <c r="EC15" s="29">
        <v>6.5214336707099996</v>
      </c>
      <c r="ED15" s="29">
        <v>29.141874920999999</v>
      </c>
      <c r="EE15" s="29">
        <v>1265.11751675</v>
      </c>
      <c r="EF15" s="29">
        <v>0</v>
      </c>
      <c r="EG15" s="29">
        <v>2.6520898275999998</v>
      </c>
      <c r="EH15" s="29">
        <v>3.81642359105</v>
      </c>
      <c r="EI15" s="29">
        <v>40172.564379299998</v>
      </c>
      <c r="EJ15" s="29">
        <v>4452.9328521999996</v>
      </c>
      <c r="EK15" s="29">
        <v>44636.187853800002</v>
      </c>
      <c r="EL15" s="29">
        <v>34.196378770899997</v>
      </c>
      <c r="EM15" s="29">
        <v>866.13730189</v>
      </c>
      <c r="EN15" s="29">
        <v>1.7649038235100001</v>
      </c>
      <c r="EO15" s="29">
        <v>0</v>
      </c>
      <c r="EP15" s="29">
        <v>0</v>
      </c>
      <c r="EQ15" s="29">
        <v>0</v>
      </c>
      <c r="ER15" s="29">
        <v>3.87922908722E-2</v>
      </c>
      <c r="ES15" s="29">
        <v>0.119692581072</v>
      </c>
      <c r="ET15" s="29">
        <v>7.7413943498900004E-2</v>
      </c>
      <c r="EU15" s="29">
        <v>2.8555806813500002E-3</v>
      </c>
      <c r="EV15" s="29">
        <v>39.0635798494</v>
      </c>
      <c r="EW15" s="29">
        <v>382.14186159799999</v>
      </c>
      <c r="EX15" s="29">
        <v>10996.9612327</v>
      </c>
      <c r="EY15" s="29">
        <v>397.85596847400001</v>
      </c>
      <c r="EZ15" s="29">
        <v>608.74428408799997</v>
      </c>
      <c r="FA15" s="29">
        <v>2158.49760474</v>
      </c>
      <c r="FB15" s="29">
        <v>616.97121161099994</v>
      </c>
      <c r="FC15" s="29">
        <v>156.06313684099999</v>
      </c>
      <c r="FD15" s="29">
        <v>0.133431353837</v>
      </c>
      <c r="FE15" s="29">
        <v>723.098392945</v>
      </c>
      <c r="FF15" s="29">
        <v>24609.839870799999</v>
      </c>
      <c r="FG15" s="29">
        <v>19356.090702500001</v>
      </c>
      <c r="FH15" s="29">
        <v>5253.7491683199996</v>
      </c>
      <c r="FI15" s="29">
        <v>48.193735757100001</v>
      </c>
      <c r="FJ15" s="29">
        <v>39.812303024199998</v>
      </c>
      <c r="FK15" s="29">
        <v>6848.0686849100002</v>
      </c>
      <c r="FL15" s="29">
        <v>523.84063712800003</v>
      </c>
      <c r="FM15" s="29">
        <v>984.84466934099999</v>
      </c>
      <c r="FN15" s="29">
        <v>66.951735290299993</v>
      </c>
      <c r="FO15" s="29">
        <v>178.67652528100001</v>
      </c>
      <c r="FP15" s="29">
        <v>2476.1932409199999</v>
      </c>
      <c r="FQ15" s="29">
        <v>3.2097832836599997E-2</v>
      </c>
      <c r="FR15" s="29">
        <v>510.33610325900003</v>
      </c>
      <c r="FS15" s="29">
        <v>692.32795121599997</v>
      </c>
      <c r="FT15" s="29">
        <v>2354.4903146500001</v>
      </c>
      <c r="FU15" s="29">
        <v>99.318444653900002</v>
      </c>
      <c r="FV15" s="29">
        <v>8.5001911826099993E-2</v>
      </c>
      <c r="FW15" s="29">
        <v>48549.842798400001</v>
      </c>
      <c r="FX15" s="29">
        <v>7317.1928545600003</v>
      </c>
      <c r="FY15" s="29">
        <v>1589.01995201</v>
      </c>
      <c r="FZ15" s="29">
        <v>243.97493616200001</v>
      </c>
      <c r="GA15" s="29">
        <v>111.364255204</v>
      </c>
      <c r="GB15" s="29">
        <v>4464.1289286600004</v>
      </c>
      <c r="GC15" s="29">
        <v>546.45269251299999</v>
      </c>
      <c r="GD15" s="29">
        <v>0</v>
      </c>
      <c r="GE15" s="29">
        <v>28.3876627818</v>
      </c>
      <c r="GF15" s="29">
        <v>2363.6992222499998</v>
      </c>
      <c r="GG15" s="29">
        <v>30583.6868393</v>
      </c>
      <c r="GH15" s="29">
        <v>468.35754071399998</v>
      </c>
      <c r="GI15" s="29">
        <v>3208.97734829</v>
      </c>
      <c r="GK15" s="37">
        <f t="shared" si="1"/>
        <v>2.395057204530041E-4</v>
      </c>
      <c r="GL15" s="55">
        <f t="shared" si="2"/>
        <v>-4.5320154325789193E-4</v>
      </c>
      <c r="GM15" s="55">
        <f t="shared" si="3"/>
        <v>-5.3274781399178833E-5</v>
      </c>
      <c r="GN15" s="55">
        <f t="shared" si="4"/>
        <v>-7.9191255398599139E-4</v>
      </c>
      <c r="GO15" s="55">
        <f t="shared" si="5"/>
        <v>-2.7312728876738003E-4</v>
      </c>
      <c r="GP15" s="55">
        <f t="shared" si="6"/>
        <v>-2.9086789810879989E-4</v>
      </c>
      <c r="GQ15" s="55">
        <f t="shared" si="7"/>
        <v>-7.1353874641194261E-5</v>
      </c>
      <c r="GR15" s="55">
        <f t="shared" si="8"/>
        <v>-1.4601564691408778E-3</v>
      </c>
      <c r="GS15" s="55">
        <f t="shared" si="9"/>
        <v>-2.1590241542979796E-3</v>
      </c>
      <c r="GT15" s="55">
        <f t="shared" si="10"/>
        <v>-9.9980421348107758E-3</v>
      </c>
      <c r="GU15" s="55">
        <f t="shared" si="11"/>
        <v>-2.7677695673669336E-3</v>
      </c>
      <c r="GV15" s="55">
        <f t="shared" si="12"/>
        <v>-3.9370504737996731E-7</v>
      </c>
      <c r="GW15" s="55">
        <f t="shared" si="13"/>
        <v>-1.7710161338280548E-3</v>
      </c>
      <c r="GX15" s="55">
        <f t="shared" si="14"/>
        <v>7.6973086793435005E-7</v>
      </c>
      <c r="GY15" s="55">
        <f t="shared" si="15"/>
        <v>-1.3772846380703981E-2</v>
      </c>
      <c r="GZ15" s="55">
        <f t="shared" si="16"/>
        <v>-9.1779213655449151E-6</v>
      </c>
      <c r="HA15" s="55">
        <f t="shared" si="17"/>
        <v>-3.0846755309205787E-4</v>
      </c>
      <c r="HB15" s="55">
        <f t="shared" si="18"/>
        <v>-3.722819251682477E-4</v>
      </c>
      <c r="HC15" s="55">
        <f t="shared" si="19"/>
        <v>-5.3185383820805251E-5</v>
      </c>
      <c r="HD15" s="55">
        <f t="shared" si="20"/>
        <v>7.4521411272734239E-6</v>
      </c>
      <c r="HE15" s="55">
        <f t="shared" si="21"/>
        <v>-9.5926029080525069E-3</v>
      </c>
      <c r="HF15" s="55">
        <f t="shared" si="22"/>
        <v>-2.1294171901052007E-5</v>
      </c>
      <c r="HG15" s="55">
        <f t="shared" si="23"/>
        <v>-7.2327747285077313E-6</v>
      </c>
      <c r="HH15" s="55">
        <f t="shared" si="24"/>
        <v>-5.1253586950794471E-5</v>
      </c>
      <c r="HI15" s="55">
        <f t="shared" si="25"/>
        <v>-8.2911038664386838E-4</v>
      </c>
      <c r="HJ15" s="55">
        <f t="shared" si="26"/>
        <v>-1.6111707964669584E-5</v>
      </c>
      <c r="HK15" s="55">
        <f t="shared" si="27"/>
        <v>-8.6077690977384817E-3</v>
      </c>
      <c r="HL15" s="55">
        <f t="shared" si="28"/>
        <v>2.5293108539436141E-6</v>
      </c>
      <c r="HM15" s="55">
        <f t="shared" si="29"/>
        <v>-4.9512370903459343E-5</v>
      </c>
      <c r="HN15" s="55">
        <f t="shared" si="30"/>
        <v>1.0699241079505617E-5</v>
      </c>
      <c r="HO15" s="55">
        <f t="shared" si="31"/>
        <v>0</v>
      </c>
      <c r="HP15" s="55">
        <f t="shared" si="32"/>
        <v>-2.9696791394389541E-3</v>
      </c>
      <c r="HQ15" s="55">
        <f t="shared" si="33"/>
        <v>-3.0763751056334702E-5</v>
      </c>
      <c r="HR15" s="55">
        <f t="shared" si="34"/>
        <v>-4.7078524638407E-6</v>
      </c>
      <c r="HS15" s="55">
        <f t="shared" si="35"/>
        <v>-1.7063001260467141E-3</v>
      </c>
      <c r="HT15" s="55">
        <f t="shared" si="36"/>
        <v>-1.5436094900511954E-3</v>
      </c>
      <c r="HU15" s="55">
        <f t="shared" si="37"/>
        <v>-5.8212623115991369E-3</v>
      </c>
      <c r="HV15" s="55">
        <f t="shared" si="38"/>
        <v>1.2305490354825233E-5</v>
      </c>
      <c r="HW15" s="55">
        <f t="shared" si="39"/>
        <v>-1.5983814622388343E-3</v>
      </c>
      <c r="HX15" s="55">
        <f t="shared" si="40"/>
        <v>-1.1392763319148054E-2</v>
      </c>
      <c r="HY15" s="55">
        <f t="shared" si="41"/>
        <v>2.2492071764556487E-5</v>
      </c>
      <c r="HZ15" s="55">
        <f t="shared" si="42"/>
        <v>0</v>
      </c>
      <c r="IA15" s="55">
        <f t="shared" si="43"/>
        <v>-2.5931430323745848E-3</v>
      </c>
      <c r="IB15" s="55">
        <f t="shared" si="44"/>
        <v>8.2177852700586812E-6</v>
      </c>
      <c r="IC15" s="55">
        <f t="shared" si="45"/>
        <v>-1.0854522453527787E-2</v>
      </c>
      <c r="ID15" s="55">
        <f t="shared" si="46"/>
        <v>-6.433661990966723E-3</v>
      </c>
      <c r="IE15" s="55">
        <f t="shared" si="47"/>
        <v>-1.4925646167316434E-3</v>
      </c>
      <c r="IF15" s="55">
        <f t="shared" si="48"/>
        <v>-3.5913224524750913E-3</v>
      </c>
      <c r="IG15" s="55">
        <f t="shared" si="49"/>
        <v>0</v>
      </c>
      <c r="IH15" s="55">
        <f t="shared" si="50"/>
        <v>0</v>
      </c>
      <c r="II15" s="55">
        <f t="shared" si="51"/>
        <v>0</v>
      </c>
      <c r="IJ15" s="55">
        <f t="shared" si="52"/>
        <v>-3.5021025056604636E-3</v>
      </c>
      <c r="IK15" s="55">
        <f t="shared" si="53"/>
        <v>-4.8041044189831919E-3</v>
      </c>
      <c r="IL15" s="55">
        <f t="shared" si="54"/>
        <v>-1.7827360615923697E-3</v>
      </c>
      <c r="IM15" s="55">
        <f t="shared" si="55"/>
        <v>-6.5978250832525023E-5</v>
      </c>
      <c r="IN15" s="55">
        <f t="shared" si="56"/>
        <v>-8.7590869174917823E-4</v>
      </c>
      <c r="IO15" s="55">
        <f t="shared" si="57"/>
        <v>-3.3624218700579431E-4</v>
      </c>
      <c r="IP15" s="55">
        <f t="shared" si="58"/>
        <v>2.5656397894652532E-5</v>
      </c>
      <c r="IQ15" s="55">
        <f t="shared" si="59"/>
        <v>1.201265685989327E-5</v>
      </c>
      <c r="IR15" s="55">
        <f t="shared" si="60"/>
        <v>0</v>
      </c>
      <c r="IS15" s="55">
        <f t="shared" si="61"/>
        <v>-6.6096681045165612E-4</v>
      </c>
      <c r="IT15" s="55">
        <f t="shared" si="62"/>
        <v>-6.4992848971418557E-4</v>
      </c>
      <c r="IU15" s="55">
        <f t="shared" si="63"/>
        <v>-1.4969231494175578E-3</v>
      </c>
      <c r="IV15" s="55">
        <f t="shared" si="64"/>
        <v>-3.6729995572977052E-5</v>
      </c>
      <c r="IW15" s="55">
        <f t="shared" si="65"/>
        <v>-1.4689738372178476E-4</v>
      </c>
      <c r="IX15" s="55">
        <f t="shared" si="66"/>
        <v>-1.8305092714815289E-5</v>
      </c>
    </row>
    <row r="16" spans="1:258" x14ac:dyDescent="0.3">
      <c r="A16" s="29" t="s">
        <v>15</v>
      </c>
      <c r="B16" s="27">
        <v>18521.401828999999</v>
      </c>
      <c r="C16" s="27">
        <v>3567.3797949999998</v>
      </c>
      <c r="D16" s="27">
        <v>18651.609396</v>
      </c>
      <c r="E16" s="27">
        <v>7124.5098446000002</v>
      </c>
      <c r="F16" s="27">
        <v>4925.2878811999999</v>
      </c>
      <c r="G16" s="27">
        <v>24301.925442</v>
      </c>
      <c r="H16" s="27">
        <v>21479.092162000001</v>
      </c>
      <c r="I16" s="29">
        <v>519.75569062</v>
      </c>
      <c r="J16" s="29">
        <v>56.052443261000001</v>
      </c>
      <c r="K16" s="29">
        <v>1.3560246</v>
      </c>
      <c r="L16" s="29">
        <v>0.22495606209999999</v>
      </c>
      <c r="M16" s="29">
        <v>68.069004973000006</v>
      </c>
      <c r="N16" s="40">
        <v>4.8415906699999997E-2</v>
      </c>
      <c r="O16" s="29">
        <v>4.7955852544999997</v>
      </c>
      <c r="P16" s="29">
        <v>0.27049811039999999</v>
      </c>
      <c r="Q16" s="29">
        <v>0.20132743510000001</v>
      </c>
      <c r="R16" s="29">
        <v>9.7446846395000009</v>
      </c>
      <c r="S16" s="29">
        <v>13.4780523</v>
      </c>
      <c r="T16" s="29">
        <v>0.54925441519999996</v>
      </c>
      <c r="U16" s="29">
        <v>1.7918101369999999</v>
      </c>
      <c r="V16" s="29">
        <v>11.76382098</v>
      </c>
      <c r="W16" s="29">
        <v>4.039885E-2</v>
      </c>
      <c r="Y16" s="29">
        <v>1.219595E-4</v>
      </c>
      <c r="Z16" s="29">
        <v>1.6365000000000001</v>
      </c>
      <c r="AA16" s="29">
        <v>117.02245512</v>
      </c>
      <c r="AB16" s="29">
        <v>967.44590000000005</v>
      </c>
      <c r="AC16" s="29">
        <v>0.1603</v>
      </c>
      <c r="AD16" s="29">
        <v>0.35922086980000001</v>
      </c>
      <c r="AF16" s="29">
        <v>7.0922537927000002</v>
      </c>
      <c r="AG16" s="29">
        <v>0.1001625</v>
      </c>
      <c r="AH16" s="29">
        <v>11.407728277</v>
      </c>
      <c r="AI16" s="29">
        <v>12.54032151</v>
      </c>
      <c r="AJ16" s="29">
        <v>262.02575157000001</v>
      </c>
      <c r="AK16" s="29">
        <v>53.314153814999997</v>
      </c>
      <c r="AL16" s="29">
        <v>8.8945163417999993</v>
      </c>
      <c r="AM16" s="29">
        <v>5.3128916899999998</v>
      </c>
      <c r="AN16" s="29">
        <v>3.8256081999999997E-2</v>
      </c>
      <c r="AP16" s="29">
        <v>7.0000000000000007E-2</v>
      </c>
      <c r="AQ16" s="29">
        <v>293.70652090999999</v>
      </c>
      <c r="AR16" s="29">
        <v>11.099</v>
      </c>
      <c r="AS16" s="29">
        <v>0.63334254999999995</v>
      </c>
      <c r="AT16" s="29">
        <v>1.9058192985</v>
      </c>
      <c r="AU16" s="29">
        <v>298.6397217</v>
      </c>
      <c r="AV16" s="29">
        <v>0.24454863330000001</v>
      </c>
      <c r="AZ16" s="29">
        <v>4.4160611999999998E-3</v>
      </c>
      <c r="BA16" s="29">
        <v>1.9616078200000001E-2</v>
      </c>
      <c r="BB16" s="29">
        <v>5.0620455E-3</v>
      </c>
      <c r="BC16" s="8">
        <v>5.4446000000000004E-6</v>
      </c>
      <c r="BD16" s="29">
        <v>18.808103060000001</v>
      </c>
      <c r="BE16" s="29">
        <v>1.1399999999999999</v>
      </c>
      <c r="BF16" s="29">
        <v>10.28</v>
      </c>
      <c r="BG16" s="29">
        <v>0.38960683499999998</v>
      </c>
      <c r="BI16" s="29">
        <v>58.385784682000001</v>
      </c>
      <c r="BJ16" s="29">
        <v>56.626528661999998</v>
      </c>
      <c r="BK16" s="29">
        <v>74.090348965999993</v>
      </c>
      <c r="BL16" s="29">
        <v>1984.3465441999999</v>
      </c>
      <c r="BM16" s="29">
        <v>1.5655854380000001</v>
      </c>
      <c r="BN16" s="29">
        <v>210.21278358999999</v>
      </c>
      <c r="BP16" s="29" t="s">
        <v>15</v>
      </c>
      <c r="BQ16" s="29">
        <v>383.98673431700001</v>
      </c>
      <c r="BR16" s="29">
        <v>1.1399973945199999</v>
      </c>
      <c r="BS16" s="29">
        <v>55.957750586800003</v>
      </c>
      <c r="BT16" s="29">
        <v>10.190219000300001</v>
      </c>
      <c r="BU16" s="29">
        <v>1.3419481843000001</v>
      </c>
      <c r="BV16" s="29">
        <v>581.99839554000005</v>
      </c>
      <c r="BW16" s="29">
        <v>519.58096058599995</v>
      </c>
      <c r="BX16" s="29">
        <v>222.53334404700001</v>
      </c>
      <c r="BY16" s="29">
        <v>9.2206537196900001E-2</v>
      </c>
      <c r="BZ16" s="29">
        <v>0.132687532868</v>
      </c>
      <c r="CA16" s="29">
        <v>67.966082103399998</v>
      </c>
      <c r="CB16" s="29">
        <v>1.5492984727500001E-2</v>
      </c>
      <c r="CC16" s="29">
        <v>3.2922783208499999E-2</v>
      </c>
      <c r="CD16" s="29">
        <v>1.21962749649E-4</v>
      </c>
      <c r="CE16" s="29">
        <v>4.7236133700799998</v>
      </c>
      <c r="CF16" s="29">
        <v>6.4917243925999998E-2</v>
      </c>
      <c r="CG16" s="29">
        <v>0.20557534558599999</v>
      </c>
      <c r="CH16" s="29">
        <v>0.20132980780599999</v>
      </c>
      <c r="CI16" s="29">
        <v>0.38959906449499998</v>
      </c>
      <c r="CJ16" s="29">
        <v>7048.7231109799995</v>
      </c>
      <c r="CK16" s="29">
        <v>9.7447266402399997</v>
      </c>
      <c r="CL16" s="29">
        <v>0</v>
      </c>
      <c r="CM16" s="29">
        <v>0.15924796476299999</v>
      </c>
      <c r="CN16" s="29">
        <v>0.389878710327</v>
      </c>
      <c r="CO16" s="29">
        <v>13.4764271613</v>
      </c>
      <c r="CP16" s="29">
        <v>1.7918229006199999</v>
      </c>
      <c r="CQ16" s="29">
        <v>12.4892718378</v>
      </c>
      <c r="CR16" s="29">
        <v>11.7478420835</v>
      </c>
      <c r="CS16" s="29">
        <v>0.62572293399400003</v>
      </c>
      <c r="CT16" s="29">
        <v>5.2834409008099996</v>
      </c>
      <c r="CU16" s="29">
        <v>1.8856253922199999</v>
      </c>
      <c r="CV16" s="29">
        <v>18442.693426500002</v>
      </c>
      <c r="CW16" s="29">
        <v>4.0382186524499999E-2</v>
      </c>
      <c r="CX16" s="29">
        <v>0</v>
      </c>
      <c r="CY16" s="29">
        <v>1.7588437913999999</v>
      </c>
      <c r="CZ16" s="29">
        <v>43.664423404399997</v>
      </c>
      <c r="DA16" s="29">
        <v>2.7804789405700001</v>
      </c>
      <c r="DB16" s="29">
        <v>6.4602148915900007E-2</v>
      </c>
      <c r="DC16" s="29">
        <v>9.9422508404799999</v>
      </c>
      <c r="DD16" s="29">
        <v>0.167025671746</v>
      </c>
      <c r="DE16" s="29">
        <v>997.41647379799997</v>
      </c>
      <c r="DF16" s="29">
        <v>511.45166677700001</v>
      </c>
      <c r="DG16" s="29">
        <v>96.310989294500004</v>
      </c>
      <c r="DH16" s="29">
        <v>73.889074292000004</v>
      </c>
      <c r="DI16" s="29">
        <v>3388.30891496</v>
      </c>
      <c r="DJ16" s="29">
        <v>1.63676626417</v>
      </c>
      <c r="DK16" s="29">
        <v>116.50097110599999</v>
      </c>
      <c r="DL16" s="29">
        <v>116.50097110599999</v>
      </c>
      <c r="DM16" s="29">
        <v>967.35066809099999</v>
      </c>
      <c r="DN16" s="29">
        <v>0.15973316147700001</v>
      </c>
      <c r="DO16" s="29">
        <v>1984.3023913</v>
      </c>
      <c r="DP16" s="29">
        <v>6.2884823596099995E-2</v>
      </c>
      <c r="DQ16" s="29">
        <v>0.24690378871499999</v>
      </c>
      <c r="DR16" s="29">
        <v>3.36446359907</v>
      </c>
      <c r="DS16" s="29">
        <v>0</v>
      </c>
      <c r="DT16" s="29">
        <v>354.334831931</v>
      </c>
      <c r="DU16" s="29">
        <v>32.127904161300002</v>
      </c>
      <c r="DV16" s="29">
        <v>297.74276221899999</v>
      </c>
      <c r="DW16" s="29">
        <v>1.8283578069699999</v>
      </c>
      <c r="DX16" s="29">
        <v>5.2037892514799999</v>
      </c>
      <c r="DY16" s="29">
        <v>0.100162541905</v>
      </c>
      <c r="DZ16" s="29">
        <v>3.7638075335700001</v>
      </c>
      <c r="EA16" s="29">
        <v>7.6416613040200003</v>
      </c>
      <c r="EB16" s="29">
        <v>261.95646195</v>
      </c>
      <c r="EC16" s="29">
        <v>1.5655169084</v>
      </c>
      <c r="ED16" s="29">
        <v>53.1273988656</v>
      </c>
      <c r="EE16" s="29">
        <v>3532.3517217899998</v>
      </c>
      <c r="EF16" s="29">
        <v>0</v>
      </c>
      <c r="EG16" s="29">
        <v>3.6456546902700002</v>
      </c>
      <c r="EH16" s="29">
        <v>5.2461804938799999</v>
      </c>
      <c r="EI16" s="29">
        <v>16775.869227899999</v>
      </c>
      <c r="EJ16" s="29">
        <v>1860.6221788</v>
      </c>
      <c r="EK16" s="29">
        <v>18639.855870300002</v>
      </c>
      <c r="EL16" s="29">
        <v>36.684980995799997</v>
      </c>
      <c r="EM16" s="29">
        <v>574.57425609799998</v>
      </c>
      <c r="EN16" s="29">
        <v>0.240124288938</v>
      </c>
      <c r="EO16" s="29">
        <v>0</v>
      </c>
      <c r="EP16" s="29">
        <v>0</v>
      </c>
      <c r="EQ16" s="29">
        <v>0</v>
      </c>
      <c r="ER16" s="29">
        <v>4.3205611690500002E-3</v>
      </c>
      <c r="ES16" s="29">
        <v>1.9214803502399999E-2</v>
      </c>
      <c r="ET16" s="29">
        <v>4.9665099158900002E-3</v>
      </c>
      <c r="EU16" s="8">
        <v>5.3218053429000002E-6</v>
      </c>
      <c r="EV16" s="29">
        <v>18.7873517373</v>
      </c>
      <c r="EW16" s="29">
        <v>72.044665396499994</v>
      </c>
      <c r="EX16" s="29">
        <v>7904.9701309299999</v>
      </c>
      <c r="EY16" s="29">
        <v>132.00149240600001</v>
      </c>
      <c r="EZ16" s="29">
        <v>36.569038282199998</v>
      </c>
      <c r="FA16" s="29">
        <v>292.03899761299999</v>
      </c>
      <c r="FB16" s="29">
        <v>73.850227452599995</v>
      </c>
      <c r="FC16" s="29">
        <v>63.199992086500004</v>
      </c>
      <c r="FD16" s="29">
        <v>4.9432693509400001E-2</v>
      </c>
      <c r="FE16" s="29">
        <v>41.793549189099998</v>
      </c>
      <c r="FF16" s="29">
        <v>7120.4807182499999</v>
      </c>
      <c r="FG16" s="29">
        <v>4922.10282138</v>
      </c>
      <c r="FH16" s="29">
        <v>2198.3778968800002</v>
      </c>
      <c r="FI16" s="29">
        <v>9.1538864050900006</v>
      </c>
      <c r="FJ16" s="29">
        <v>5.5539757934400003</v>
      </c>
      <c r="FK16" s="29">
        <v>2787.40487338</v>
      </c>
      <c r="FL16" s="29">
        <v>61.7943904129</v>
      </c>
      <c r="FM16" s="29">
        <v>167.49576679</v>
      </c>
      <c r="FN16" s="29">
        <v>11.4840104105</v>
      </c>
      <c r="FO16" s="29">
        <v>35.632665914699999</v>
      </c>
      <c r="FP16" s="29">
        <v>427.20811443600002</v>
      </c>
      <c r="FQ16" s="29">
        <v>3.8226321640300001E-2</v>
      </c>
      <c r="FR16" s="29">
        <v>518.79112489800002</v>
      </c>
      <c r="FS16" s="29">
        <v>181.16467367300001</v>
      </c>
      <c r="FT16" s="29">
        <v>458.02480035399998</v>
      </c>
      <c r="FU16" s="29">
        <v>65.687701381300002</v>
      </c>
      <c r="FV16" s="29">
        <v>0</v>
      </c>
      <c r="FW16" s="29">
        <v>24297.814648899999</v>
      </c>
      <c r="FX16" s="29">
        <v>5624.4458390700001</v>
      </c>
      <c r="FY16" s="29">
        <v>210.19784553900001</v>
      </c>
      <c r="FZ16" s="29">
        <v>486.791816047</v>
      </c>
      <c r="GA16" s="29">
        <v>99.9952900503</v>
      </c>
      <c r="GB16" s="29">
        <v>1898.17213634</v>
      </c>
      <c r="GC16" s="29">
        <v>293.27758995200003</v>
      </c>
      <c r="GD16" s="29">
        <v>7.0000506537800003E-2</v>
      </c>
      <c r="GE16" s="29">
        <v>11.043071126799999</v>
      </c>
      <c r="GF16" s="29">
        <v>1846.53329545</v>
      </c>
      <c r="GG16" s="29">
        <v>21464.4112394</v>
      </c>
      <c r="GH16" s="29">
        <v>297.806924853</v>
      </c>
      <c r="GI16" s="29">
        <v>1356.4198767299999</v>
      </c>
      <c r="GK16" s="37">
        <f t="shared" si="1"/>
        <v>1.804983698629774E-4</v>
      </c>
      <c r="GL16" s="55">
        <f t="shared" si="2"/>
        <v>-4.2495920787571579E-3</v>
      </c>
      <c r="GM16" s="55">
        <f t="shared" si="3"/>
        <v>-9.8189918715957756E-3</v>
      </c>
      <c r="GN16" s="55">
        <f t="shared" si="4"/>
        <v>-6.301614756375277E-4</v>
      </c>
      <c r="GO16" s="55">
        <f t="shared" si="5"/>
        <v>-5.6553032249006727E-4</v>
      </c>
      <c r="GP16" s="55">
        <f t="shared" si="6"/>
        <v>-6.4667485369888044E-4</v>
      </c>
      <c r="GQ16" s="55">
        <f t="shared" si="7"/>
        <v>-1.6915503711060196E-4</v>
      </c>
      <c r="GR16" s="55">
        <f t="shared" si="8"/>
        <v>-6.8349828238892794E-4</v>
      </c>
      <c r="GS16" s="55">
        <f t="shared" si="9"/>
        <v>-3.3617724087180151E-4</v>
      </c>
      <c r="GT16" s="55">
        <f t="shared" si="10"/>
        <v>-1.6893585487268558E-3</v>
      </c>
      <c r="GU16" s="55">
        <f t="shared" si="11"/>
        <v>-1.038064921536081E-2</v>
      </c>
      <c r="GV16" s="55">
        <f t="shared" si="12"/>
        <v>-2.7557396996232887E-4</v>
      </c>
      <c r="GW16" s="55">
        <f t="shared" si="13"/>
        <v>-1.5120372281162699E-3</v>
      </c>
      <c r="GX16" s="55">
        <f t="shared" si="14"/>
        <v>-2.8660828528675104E-6</v>
      </c>
      <c r="GY16" s="55">
        <f t="shared" si="15"/>
        <v>-1.5007945975408143E-2</v>
      </c>
      <c r="GZ16" s="55">
        <f t="shared" si="16"/>
        <v>-2.0410079729665852E-5</v>
      </c>
      <c r="HA16" s="55">
        <f t="shared" si="17"/>
        <v>1.1785308836834149E-5</v>
      </c>
      <c r="HB16" s="55">
        <f t="shared" si="18"/>
        <v>4.3101179312234299E-6</v>
      </c>
      <c r="HC16" s="55">
        <f t="shared" si="19"/>
        <v>-1.2057667263983649E-4</v>
      </c>
      <c r="HD16" s="55">
        <f t="shared" si="20"/>
        <v>-2.3257001940244195E-4</v>
      </c>
      <c r="HE16" s="55">
        <f t="shared" si="21"/>
        <v>7.1233105207186991E-6</v>
      </c>
      <c r="HF16" s="55">
        <f t="shared" si="22"/>
        <v>-1.358308369973177E-3</v>
      </c>
      <c r="HG16" s="55">
        <f t="shared" si="23"/>
        <v>-4.1247400606701871E-4</v>
      </c>
      <c r="HH16" s="55">
        <f t="shared" si="24"/>
        <v>0</v>
      </c>
      <c r="HI16" s="55">
        <f t="shared" si="25"/>
        <v>2.6645312583326193E-5</v>
      </c>
      <c r="HJ16" s="55">
        <f t="shared" si="26"/>
        <v>1.6270343415824906E-4</v>
      </c>
      <c r="HK16" s="55">
        <f t="shared" si="27"/>
        <v>-4.4562730585788546E-3</v>
      </c>
      <c r="HL16" s="55">
        <f t="shared" si="28"/>
        <v>-9.8436417995117703E-5</v>
      </c>
      <c r="HM16" s="55">
        <f t="shared" si="29"/>
        <v>-3.5361105614472275E-3</v>
      </c>
      <c r="HN16" s="55">
        <f t="shared" si="30"/>
        <v>1.2137950120378764E-6</v>
      </c>
      <c r="HO16" s="55">
        <f t="shared" si="31"/>
        <v>0</v>
      </c>
      <c r="HP16" s="55">
        <f t="shared" si="32"/>
        <v>-8.4749835534464312E-3</v>
      </c>
      <c r="HQ16" s="55">
        <f t="shared" si="33"/>
        <v>4.1837014848659223E-7</v>
      </c>
      <c r="HR16" s="55">
        <f t="shared" si="34"/>
        <v>-1.9806216935897979E-4</v>
      </c>
      <c r="HS16" s="55">
        <f t="shared" si="35"/>
        <v>-4.0708423750771576E-3</v>
      </c>
      <c r="HT16" s="55">
        <f t="shared" si="36"/>
        <v>-2.6443820725573111E-4</v>
      </c>
      <c r="HU16" s="55">
        <f t="shared" si="37"/>
        <v>-3.5029150054230749E-3</v>
      </c>
      <c r="HV16" s="55">
        <f t="shared" si="38"/>
        <v>-3.0143939782297099E-4</v>
      </c>
      <c r="HW16" s="55">
        <f t="shared" si="39"/>
        <v>-5.5432692605860779E-3</v>
      </c>
      <c r="HX16" s="55">
        <f t="shared" si="40"/>
        <v>-7.7792492446026457E-4</v>
      </c>
      <c r="HY16" s="55">
        <f t="shared" si="41"/>
        <v>0</v>
      </c>
      <c r="HZ16" s="55">
        <f t="shared" si="42"/>
        <v>7.2362542856617214E-6</v>
      </c>
      <c r="IA16" s="55">
        <f t="shared" si="43"/>
        <v>-1.460406655837932E-3</v>
      </c>
      <c r="IB16" s="55">
        <f t="shared" si="44"/>
        <v>-5.039091197405257E-3</v>
      </c>
      <c r="IC16" s="55">
        <f t="shared" si="45"/>
        <v>-1.2030797561287993E-2</v>
      </c>
      <c r="ID16" s="55">
        <f t="shared" si="46"/>
        <v>-1.0595918666525175E-2</v>
      </c>
      <c r="IE16" s="55">
        <f t="shared" si="47"/>
        <v>-2.7886338838628692E-3</v>
      </c>
      <c r="IF16" s="55">
        <f t="shared" si="48"/>
        <v>-1.8091879321903412E-2</v>
      </c>
      <c r="IG16" s="55">
        <f t="shared" si="49"/>
        <v>0</v>
      </c>
      <c r="IH16" s="55">
        <f t="shared" si="50"/>
        <v>0</v>
      </c>
      <c r="II16" s="55">
        <f t="shared" si="51"/>
        <v>0</v>
      </c>
      <c r="IJ16" s="55">
        <f t="shared" si="52"/>
        <v>-2.162561310291615E-2</v>
      </c>
      <c r="IK16" s="55">
        <f t="shared" si="53"/>
        <v>-2.0456418123374023E-2</v>
      </c>
      <c r="IL16" s="55">
        <f t="shared" si="54"/>
        <v>-1.887292085975913E-2</v>
      </c>
      <c r="IM16" s="55">
        <f t="shared" si="55"/>
        <v>-2.2553476306799432E-2</v>
      </c>
      <c r="IN16" s="55">
        <f t="shared" si="56"/>
        <v>-1.1033182152289144E-3</v>
      </c>
      <c r="IO16" s="55">
        <f t="shared" si="57"/>
        <v>-2.2855087719062021E-6</v>
      </c>
      <c r="IP16" s="55">
        <f t="shared" si="58"/>
        <v>-8.7335602821010244E-3</v>
      </c>
      <c r="IQ16" s="55">
        <f t="shared" si="59"/>
        <v>-1.9944478130123958E-5</v>
      </c>
      <c r="IR16" s="55">
        <f t="shared" si="60"/>
        <v>0</v>
      </c>
      <c r="IS16" s="55">
        <f t="shared" si="61"/>
        <v>-1.3975806838161927E-4</v>
      </c>
      <c r="IT16" s="55">
        <f t="shared" si="62"/>
        <v>-1.3682025141151157E-4</v>
      </c>
      <c r="IU16" s="55">
        <f t="shared" si="63"/>
        <v>-2.7166112295186323E-3</v>
      </c>
      <c r="IV16" s="55">
        <f t="shared" si="64"/>
        <v>-2.2250599386999881E-5</v>
      </c>
      <c r="IW16" s="55">
        <f t="shared" si="65"/>
        <v>-4.377250729131622E-5</v>
      </c>
      <c r="IX16" s="55">
        <f t="shared" si="66"/>
        <v>-7.1061572682983327E-5</v>
      </c>
    </row>
    <row r="17" spans="1:258" x14ac:dyDescent="0.3">
      <c r="A17" s="29" t="s">
        <v>16</v>
      </c>
      <c r="B17" s="27">
        <v>16660.762943000002</v>
      </c>
      <c r="C17" s="27">
        <v>1519.6189790000001</v>
      </c>
      <c r="D17" s="27">
        <v>14528.623888</v>
      </c>
      <c r="E17" s="27">
        <v>7051.2186799999999</v>
      </c>
      <c r="F17" s="27">
        <v>4135.1532120000002</v>
      </c>
      <c r="G17" s="27">
        <v>4926.0070814000001</v>
      </c>
      <c r="H17" s="27">
        <v>13789.338814999999</v>
      </c>
      <c r="I17" s="29">
        <v>82.008010659999997</v>
      </c>
      <c r="J17" s="29">
        <v>31.219982862999998</v>
      </c>
      <c r="K17" s="29">
        <v>3.2221269800000001</v>
      </c>
      <c r="L17" s="29">
        <v>2.37250998E-2</v>
      </c>
      <c r="M17" s="29">
        <v>55.66441683</v>
      </c>
      <c r="N17" s="40">
        <v>1.14954351E-2</v>
      </c>
      <c r="O17" s="29">
        <v>15.672503404</v>
      </c>
      <c r="P17" s="29">
        <v>5.0419665199999998E-2</v>
      </c>
      <c r="Q17" s="29">
        <v>6.1649859297000003</v>
      </c>
      <c r="R17" s="29">
        <v>3.6896689915000001</v>
      </c>
      <c r="S17" s="29">
        <v>3.0558886900000002</v>
      </c>
      <c r="T17" s="29">
        <v>0.57824903679999995</v>
      </c>
      <c r="U17" s="29">
        <v>0.19574673000000001</v>
      </c>
      <c r="V17" s="29">
        <v>73.226704724000001</v>
      </c>
      <c r="W17" s="29">
        <v>0.63112642799999996</v>
      </c>
      <c r="X17" s="29">
        <v>7.7893280000000003E-4</v>
      </c>
      <c r="Y17" s="29">
        <v>1.4523584999999999E-3</v>
      </c>
      <c r="Z17" s="29">
        <v>0.02</v>
      </c>
      <c r="AA17" s="29">
        <v>141.54181735</v>
      </c>
      <c r="AB17" s="29">
        <v>92.234328869999999</v>
      </c>
      <c r="AC17" s="29">
        <v>9.8405500000000007E-2</v>
      </c>
      <c r="AD17" s="29">
        <v>9.6520052999999995E-2</v>
      </c>
      <c r="AE17" s="29">
        <v>0.04</v>
      </c>
      <c r="AF17" s="29">
        <v>5.4611079217</v>
      </c>
      <c r="AH17" s="29">
        <v>8.4426619798000004</v>
      </c>
      <c r="AI17" s="29">
        <v>15.014657897999999</v>
      </c>
      <c r="AJ17" s="29">
        <v>123.57902553</v>
      </c>
      <c r="AK17" s="29">
        <v>18.487187626000001</v>
      </c>
      <c r="AL17" s="29">
        <v>2.5653779271000001</v>
      </c>
      <c r="AM17" s="29">
        <v>114.58849173</v>
      </c>
      <c r="AN17" s="29">
        <v>8.9169950999999997E-2</v>
      </c>
      <c r="AP17" s="29">
        <v>4.5995000000000003E-3</v>
      </c>
      <c r="AQ17" s="29">
        <v>318.28496754000003</v>
      </c>
      <c r="AR17" s="29">
        <v>3.5000000000000003E-2</v>
      </c>
      <c r="AS17" s="29">
        <v>0.87879304400000002</v>
      </c>
      <c r="AT17" s="29">
        <v>2.3040379872000001</v>
      </c>
      <c r="AU17" s="29">
        <v>277.52177962000002</v>
      </c>
      <c r="AV17" s="29">
        <v>0.37745201280000001</v>
      </c>
      <c r="AZ17" s="29">
        <v>7.0391936999999998E-3</v>
      </c>
      <c r="BA17" s="29">
        <v>3.1042040699999999E-2</v>
      </c>
      <c r="BB17" s="29">
        <v>7.8052698000000004E-3</v>
      </c>
      <c r="BC17" s="29">
        <v>1.6095300000000002E-5</v>
      </c>
      <c r="BD17" s="29">
        <v>4.7345940675999998</v>
      </c>
      <c r="BE17" s="29">
        <v>0.04</v>
      </c>
      <c r="BF17" s="29">
        <v>1.5E-3</v>
      </c>
      <c r="BG17" s="29">
        <v>8.8757241412999992</v>
      </c>
      <c r="BI17" s="29">
        <v>75.43229212</v>
      </c>
      <c r="BJ17" s="29">
        <v>73.164892350000002</v>
      </c>
      <c r="BK17" s="29">
        <v>63.516496865999997</v>
      </c>
      <c r="BL17" s="29">
        <v>467.63346102000003</v>
      </c>
      <c r="BM17" s="29">
        <v>3.0258126220000001</v>
      </c>
      <c r="BN17" s="29">
        <v>649.41652102</v>
      </c>
      <c r="BP17" s="29" t="s">
        <v>16</v>
      </c>
      <c r="BQ17" s="29">
        <v>497.64583703099999</v>
      </c>
      <c r="BR17" s="29">
        <v>3.9999958751500003E-2</v>
      </c>
      <c r="BS17" s="29">
        <v>30.7401209977</v>
      </c>
      <c r="BT17" s="29">
        <v>1.5001985118800001E-3</v>
      </c>
      <c r="BU17" s="29">
        <v>3.2221182109400002</v>
      </c>
      <c r="BV17" s="29">
        <v>102.394006334</v>
      </c>
      <c r="BW17" s="29">
        <v>81.161216895999999</v>
      </c>
      <c r="BX17" s="29">
        <v>157.398004509</v>
      </c>
      <c r="BY17" s="29">
        <v>9.7161740111399997E-3</v>
      </c>
      <c r="BZ17" s="29">
        <v>1.39817833623E-2</v>
      </c>
      <c r="CA17" s="29">
        <v>55.282991341699997</v>
      </c>
      <c r="CB17" s="29">
        <v>3.6781381964000001E-3</v>
      </c>
      <c r="CC17" s="29">
        <v>7.8160979166300004E-3</v>
      </c>
      <c r="CD17" s="29">
        <v>1.4523704609500001E-3</v>
      </c>
      <c r="CE17" s="29">
        <v>15.3307629706</v>
      </c>
      <c r="CF17" s="29">
        <v>1.2099476817799999E-2</v>
      </c>
      <c r="CG17" s="29">
        <v>3.8315153312700002E-2</v>
      </c>
      <c r="CH17" s="29">
        <v>6.1641249021600002</v>
      </c>
      <c r="CI17" s="29">
        <v>8.8757030948099995</v>
      </c>
      <c r="CJ17" s="29">
        <v>10510.201824600001</v>
      </c>
      <c r="CK17" s="29">
        <v>3.68966765433</v>
      </c>
      <c r="CL17" s="29">
        <v>0</v>
      </c>
      <c r="CM17" s="29">
        <v>0.16768496704999999</v>
      </c>
      <c r="CN17" s="29">
        <v>0.41054052982799999</v>
      </c>
      <c r="CO17" s="29">
        <v>3.05585663445</v>
      </c>
      <c r="CP17" s="29">
        <v>0.19575065044600001</v>
      </c>
      <c r="CQ17" s="29">
        <v>15.013684276399999</v>
      </c>
      <c r="CR17" s="29">
        <v>72.149258268099999</v>
      </c>
      <c r="CS17" s="29">
        <v>0.87878113402799996</v>
      </c>
      <c r="CT17" s="29">
        <v>113.91366993600001</v>
      </c>
      <c r="CU17" s="29">
        <v>2.30402439664</v>
      </c>
      <c r="CV17" s="29">
        <v>16510.168407699999</v>
      </c>
      <c r="CW17" s="29">
        <v>0.63111943112699997</v>
      </c>
      <c r="CX17" s="29">
        <v>7.7892708243399995E-4</v>
      </c>
      <c r="CY17" s="29">
        <v>2.2671486865400001</v>
      </c>
      <c r="CZ17" s="29">
        <v>56.421266571899999</v>
      </c>
      <c r="DA17" s="29">
        <v>3.5928416807999999</v>
      </c>
      <c r="DB17" s="29">
        <v>8.3476151234900001E-2</v>
      </c>
      <c r="DC17" s="29">
        <v>12.8469393113</v>
      </c>
      <c r="DD17" s="29">
        <v>0.215821859364</v>
      </c>
      <c r="DE17" s="29">
        <v>286.04785860800001</v>
      </c>
      <c r="DF17" s="29">
        <v>216.004649503</v>
      </c>
      <c r="DG17" s="29">
        <v>86.254901940500005</v>
      </c>
      <c r="DH17" s="29">
        <v>63.440766811700001</v>
      </c>
      <c r="DI17" s="29">
        <v>518.41974394099998</v>
      </c>
      <c r="DJ17" s="29">
        <v>2.00000751243E-2</v>
      </c>
      <c r="DK17" s="29">
        <v>139.05696988</v>
      </c>
      <c r="DL17" s="29">
        <v>139.05696988</v>
      </c>
      <c r="DM17" s="29">
        <v>91.933747268299996</v>
      </c>
      <c r="DN17" s="29">
        <v>9.8410752690999997E-2</v>
      </c>
      <c r="DO17" s="29">
        <v>467.62235545999999</v>
      </c>
      <c r="DP17" s="29">
        <v>1.73449004788E-2</v>
      </c>
      <c r="DQ17" s="29">
        <v>6.6358200891699998E-2</v>
      </c>
      <c r="DR17" s="29">
        <v>13.690965780000001</v>
      </c>
      <c r="DS17" s="29">
        <v>4.0000276680099998E-2</v>
      </c>
      <c r="DT17" s="29">
        <v>283.21577866000001</v>
      </c>
      <c r="DU17" s="29">
        <v>10.095944985499999</v>
      </c>
      <c r="DV17" s="29">
        <v>351.08227828299999</v>
      </c>
      <c r="DW17" s="29">
        <v>1.3944991652200001</v>
      </c>
      <c r="DX17" s="29">
        <v>3.9689610977899998</v>
      </c>
      <c r="DY17" s="29">
        <v>0</v>
      </c>
      <c r="DZ17" s="29">
        <v>2.7858598267099999</v>
      </c>
      <c r="EA17" s="29">
        <v>5.6561380090900002</v>
      </c>
      <c r="EB17" s="29">
        <v>123.22521309299999</v>
      </c>
      <c r="EC17" s="29">
        <v>3.0257387744300002</v>
      </c>
      <c r="ED17" s="29">
        <v>18.236165136299999</v>
      </c>
      <c r="EE17" s="29">
        <v>1519.6085882699999</v>
      </c>
      <c r="EF17" s="29">
        <v>0</v>
      </c>
      <c r="EG17" s="29">
        <v>1.05161127025</v>
      </c>
      <c r="EH17" s="29">
        <v>1.5132988886700001</v>
      </c>
      <c r="EI17" s="29">
        <v>13039.1744899</v>
      </c>
      <c r="EJ17" s="29">
        <v>1435.1061398100001</v>
      </c>
      <c r="EK17" s="29">
        <v>14487.971595499999</v>
      </c>
      <c r="EL17" s="29">
        <v>12.1407409729</v>
      </c>
      <c r="EM17" s="29">
        <v>439.79946172299998</v>
      </c>
      <c r="EN17" s="29">
        <v>0.37032287119200002</v>
      </c>
      <c r="EO17" s="29">
        <v>0</v>
      </c>
      <c r="EP17" s="29">
        <v>0</v>
      </c>
      <c r="EQ17" s="29">
        <v>0</v>
      </c>
      <c r="ER17" s="29">
        <v>6.8851568542200002E-3</v>
      </c>
      <c r="ES17" s="29">
        <v>3.0394877096799999E-2</v>
      </c>
      <c r="ET17" s="29">
        <v>7.6511571332199997E-3</v>
      </c>
      <c r="EU17" s="8">
        <v>1.5732121930700001E-5</v>
      </c>
      <c r="EV17" s="29">
        <v>4.6362249681299996</v>
      </c>
      <c r="EW17" s="29">
        <v>54.126906742800003</v>
      </c>
      <c r="EX17" s="29">
        <v>6086.1877772400003</v>
      </c>
      <c r="EY17" s="29">
        <v>70.073593989700001</v>
      </c>
      <c r="EZ17" s="29">
        <v>96.725623078500007</v>
      </c>
      <c r="FA17" s="29">
        <v>396.58797286999999</v>
      </c>
      <c r="FB17" s="29">
        <v>99.227622010700003</v>
      </c>
      <c r="FC17" s="29">
        <v>54.386324242599997</v>
      </c>
      <c r="FD17" s="29">
        <v>1.26365307945E-2</v>
      </c>
      <c r="FE17" s="29">
        <v>43.520321848499997</v>
      </c>
      <c r="FF17" s="29">
        <v>7042.9433855899997</v>
      </c>
      <c r="FG17" s="29">
        <v>4129.2100680599997</v>
      </c>
      <c r="FH17" s="29">
        <v>2913.73331753</v>
      </c>
      <c r="FI17" s="29">
        <v>10.697873148899999</v>
      </c>
      <c r="FJ17" s="29">
        <v>9.0826421777099995</v>
      </c>
      <c r="FK17" s="29">
        <v>1899.1204119700001</v>
      </c>
      <c r="FL17" s="29">
        <v>50.526814134399999</v>
      </c>
      <c r="FM17" s="29">
        <v>189.98891367100001</v>
      </c>
      <c r="FN17" s="29">
        <v>20.5786996866</v>
      </c>
      <c r="FO17" s="29">
        <v>42.99686543</v>
      </c>
      <c r="FP17" s="29">
        <v>493.505114445</v>
      </c>
      <c r="FQ17" s="29">
        <v>8.9100063719099995E-2</v>
      </c>
      <c r="FR17" s="29">
        <v>464.16223634900001</v>
      </c>
      <c r="FS17" s="29">
        <v>168.11512769000001</v>
      </c>
      <c r="FT17" s="29">
        <v>329.97806379000002</v>
      </c>
      <c r="FU17" s="29">
        <v>99.971177128299999</v>
      </c>
      <c r="FV17" s="29">
        <v>0</v>
      </c>
      <c r="FW17" s="29">
        <v>4921.5870501700001</v>
      </c>
      <c r="FX17" s="29">
        <v>3635.0093132699999</v>
      </c>
      <c r="FY17" s="29">
        <v>649.19588115700003</v>
      </c>
      <c r="FZ17" s="29">
        <v>0.46392041018199998</v>
      </c>
      <c r="GA17" s="29">
        <v>29.131510285600001</v>
      </c>
      <c r="GB17" s="29">
        <v>1918.1993040899999</v>
      </c>
      <c r="GC17" s="29">
        <v>317.99903345199999</v>
      </c>
      <c r="GD17" s="29">
        <v>4.5994326818200003E-3</v>
      </c>
      <c r="GE17" s="29">
        <v>3.4998587982599999E-2</v>
      </c>
      <c r="GF17" s="29">
        <v>933.26672559300005</v>
      </c>
      <c r="GG17" s="29">
        <v>13763.701105300001</v>
      </c>
      <c r="GH17" s="29">
        <v>277.25993293300002</v>
      </c>
      <c r="GI17" s="29">
        <v>960.01236149199997</v>
      </c>
      <c r="GK17" s="37">
        <f t="shared" si="1"/>
        <v>9.4498844712343649E-4</v>
      </c>
      <c r="GL17" s="55">
        <f t="shared" si="2"/>
        <v>-9.0388738988255377E-3</v>
      </c>
      <c r="GM17" s="55">
        <f t="shared" si="3"/>
        <v>-6.8377206021679859E-6</v>
      </c>
      <c r="GN17" s="55">
        <f t="shared" si="4"/>
        <v>-2.7980827925195195E-3</v>
      </c>
      <c r="GO17" s="55">
        <f t="shared" si="5"/>
        <v>-1.173597754594138E-3</v>
      </c>
      <c r="GP17" s="55">
        <f t="shared" si="6"/>
        <v>-1.4372246045814667E-3</v>
      </c>
      <c r="GQ17" s="55">
        <f t="shared" si="7"/>
        <v>-8.9728479008677165E-4</v>
      </c>
      <c r="GR17" s="55">
        <f t="shared" si="8"/>
        <v>-1.8592414069998756E-3</v>
      </c>
      <c r="GS17" s="55">
        <f t="shared" si="9"/>
        <v>-1.0325744487459286E-2</v>
      </c>
      <c r="GT17" s="55">
        <f t="shared" si="10"/>
        <v>-1.5370343648352901E-2</v>
      </c>
      <c r="GU17" s="55">
        <f t="shared" si="11"/>
        <v>-2.7215128560555702E-6</v>
      </c>
      <c r="GV17" s="55">
        <f t="shared" si="12"/>
        <v>-1.1440384566896516E-3</v>
      </c>
      <c r="GW17" s="55">
        <f t="shared" si="13"/>
        <v>-6.8522318210012447E-3</v>
      </c>
      <c r="GX17" s="55">
        <f t="shared" si="14"/>
        <v>-1.0430113863194698E-4</v>
      </c>
      <c r="GY17" s="55">
        <f t="shared" si="15"/>
        <v>-2.1805095496918486E-2</v>
      </c>
      <c r="GZ17" s="55">
        <f t="shared" si="16"/>
        <v>-9.9863207738961588E-5</v>
      </c>
      <c r="HA17" s="55">
        <f t="shared" si="17"/>
        <v>-1.3966415330358395E-4</v>
      </c>
      <c r="HB17" s="55">
        <f t="shared" si="18"/>
        <v>-3.6240920341098536E-7</v>
      </c>
      <c r="HC17" s="55">
        <f t="shared" si="19"/>
        <v>-1.0489763617727626E-5</v>
      </c>
      <c r="HD17" s="55">
        <f t="shared" si="20"/>
        <v>-4.0708968803929052E-5</v>
      </c>
      <c r="HE17" s="55">
        <f t="shared" si="21"/>
        <v>2.0028155770496371E-5</v>
      </c>
      <c r="HF17" s="55">
        <f t="shared" si="22"/>
        <v>-1.4713845993220967E-2</v>
      </c>
      <c r="HG17" s="55">
        <f t="shared" si="23"/>
        <v>-1.1086325480236377E-5</v>
      </c>
      <c r="HH17" s="55">
        <f t="shared" si="24"/>
        <v>-7.3402557962368152E-6</v>
      </c>
      <c r="HI17" s="55">
        <f t="shared" si="25"/>
        <v>8.235535510132789E-6</v>
      </c>
      <c r="HJ17" s="55">
        <f t="shared" si="26"/>
        <v>3.756214999976748E-6</v>
      </c>
      <c r="HK17" s="55">
        <f t="shared" si="27"/>
        <v>-1.7555571325296435E-2</v>
      </c>
      <c r="HL17" s="55">
        <f t="shared" si="28"/>
        <v>-3.2588907555630262E-3</v>
      </c>
      <c r="HM17" s="55">
        <f t="shared" si="29"/>
        <v>5.3378022569781103E-5</v>
      </c>
      <c r="HN17" s="55">
        <f t="shared" si="30"/>
        <v>-1.8692575210251935E-3</v>
      </c>
      <c r="HO17" s="55">
        <f t="shared" si="31"/>
        <v>6.9170024999398727E-6</v>
      </c>
      <c r="HP17" s="55">
        <f t="shared" si="32"/>
        <v>-1.7880558320774519E-2</v>
      </c>
      <c r="HQ17" s="55">
        <f t="shared" si="33"/>
        <v>0</v>
      </c>
      <c r="HR17" s="55">
        <f t="shared" si="34"/>
        <v>-7.8665236342395314E-5</v>
      </c>
      <c r="HS17" s="55">
        <f t="shared" si="35"/>
        <v>-6.4844740826876859E-5</v>
      </c>
      <c r="HT17" s="55">
        <f t="shared" si="36"/>
        <v>-2.8630460183885378E-3</v>
      </c>
      <c r="HU17" s="55">
        <f t="shared" si="37"/>
        <v>-1.3578186946454166E-2</v>
      </c>
      <c r="HV17" s="55">
        <f t="shared" si="38"/>
        <v>-1.8233889637026413E-4</v>
      </c>
      <c r="HW17" s="55">
        <f t="shared" si="39"/>
        <v>-5.8890887192236552E-3</v>
      </c>
      <c r="HX17" s="55">
        <f t="shared" si="40"/>
        <v>-7.837537210265181E-4</v>
      </c>
      <c r="HY17" s="55">
        <f t="shared" si="41"/>
        <v>0</v>
      </c>
      <c r="HZ17" s="55">
        <f t="shared" si="42"/>
        <v>-1.4635977823677512E-5</v>
      </c>
      <c r="IA17" s="55">
        <f t="shared" si="43"/>
        <v>-8.9835875759384956E-4</v>
      </c>
      <c r="IB17" s="55">
        <f t="shared" si="44"/>
        <v>-4.0343354285836999E-5</v>
      </c>
      <c r="IC17" s="55">
        <f t="shared" si="45"/>
        <v>-1.3552647100911917E-5</v>
      </c>
      <c r="ID17" s="55">
        <f t="shared" si="46"/>
        <v>-5.8985833026868323E-6</v>
      </c>
      <c r="IE17" s="55">
        <f t="shared" si="47"/>
        <v>-9.4351761277453137E-4</v>
      </c>
      <c r="IF17" s="55">
        <f t="shared" si="48"/>
        <v>-1.8887544287060135E-2</v>
      </c>
      <c r="IG17" s="55">
        <f t="shared" si="49"/>
        <v>0</v>
      </c>
      <c r="IH17" s="55">
        <f t="shared" si="50"/>
        <v>0</v>
      </c>
      <c r="II17" s="55">
        <f t="shared" si="51"/>
        <v>0</v>
      </c>
      <c r="IJ17" s="55">
        <f t="shared" si="52"/>
        <v>-2.1882740033137546E-2</v>
      </c>
      <c r="IK17" s="55">
        <f t="shared" si="53"/>
        <v>-2.0847972253319014E-2</v>
      </c>
      <c r="IL17" s="55">
        <f t="shared" si="54"/>
        <v>-1.9744694383274315E-2</v>
      </c>
      <c r="IM17" s="55">
        <f t="shared" si="55"/>
        <v>-2.2564231129584448E-2</v>
      </c>
      <c r="IN17" s="55">
        <f t="shared" si="56"/>
        <v>-2.0776670199281557E-2</v>
      </c>
      <c r="IO17" s="55">
        <f t="shared" si="57"/>
        <v>-1.0312124999398153E-6</v>
      </c>
      <c r="IP17" s="55">
        <f t="shared" si="58"/>
        <v>1.3234125333337157E-4</v>
      </c>
      <c r="IQ17" s="55">
        <f t="shared" si="59"/>
        <v>-2.3712420152564472E-6</v>
      </c>
      <c r="IR17" s="55">
        <f t="shared" si="60"/>
        <v>0</v>
      </c>
      <c r="IS17" s="55">
        <f t="shared" si="61"/>
        <v>-6.3604839867222789E-5</v>
      </c>
      <c r="IT17" s="55">
        <f t="shared" si="62"/>
        <v>-6.2144223206937112E-5</v>
      </c>
      <c r="IU17" s="55">
        <f t="shared" si="63"/>
        <v>-1.1922895316434483E-3</v>
      </c>
      <c r="IV17" s="55">
        <f t="shared" si="64"/>
        <v>-2.3748428899440412E-5</v>
      </c>
      <c r="IW17" s="55">
        <f t="shared" si="65"/>
        <v>-2.4405863556461793E-5</v>
      </c>
      <c r="IX17" s="55">
        <f t="shared" si="66"/>
        <v>-3.3975092388075992E-4</v>
      </c>
    </row>
    <row r="18" spans="1:258" x14ac:dyDescent="0.3">
      <c r="A18" s="29" t="s">
        <v>17</v>
      </c>
      <c r="B18" s="27">
        <v>85792.588587000006</v>
      </c>
      <c r="C18" s="27">
        <v>441.72676382999998</v>
      </c>
      <c r="D18" s="27">
        <v>22587.464391000001</v>
      </c>
      <c r="E18" s="27">
        <v>15947.493978</v>
      </c>
      <c r="F18" s="27">
        <v>9870.8783383999998</v>
      </c>
      <c r="G18" s="27">
        <v>16074.131278999999</v>
      </c>
      <c r="H18" s="27">
        <v>46117.765194</v>
      </c>
      <c r="I18" s="29">
        <v>94.344180035999997</v>
      </c>
      <c r="J18" s="29">
        <v>25.392747286999999</v>
      </c>
      <c r="K18" s="29">
        <v>6.0941278700000003</v>
      </c>
      <c r="L18" s="29">
        <v>2.9534825818999999</v>
      </c>
      <c r="M18" s="29">
        <v>64.946076872999996</v>
      </c>
      <c r="N18" s="40">
        <v>1.8669716999999999E-2</v>
      </c>
      <c r="O18" s="29">
        <v>20.517307907999999</v>
      </c>
      <c r="P18" s="29">
        <v>0.29979299390000003</v>
      </c>
      <c r="Q18" s="29">
        <v>3.6662679678000001</v>
      </c>
      <c r="R18" s="29">
        <v>7.2361706362999998</v>
      </c>
      <c r="S18" s="29">
        <v>147.99421466999999</v>
      </c>
      <c r="T18" s="29">
        <v>1.6606849367000001</v>
      </c>
      <c r="U18" s="29">
        <v>9.9998845636000002</v>
      </c>
      <c r="V18" s="29">
        <v>11.661894574</v>
      </c>
      <c r="W18" s="29">
        <v>0.35360145599999998</v>
      </c>
      <c r="X18" s="8">
        <v>6.6577691000000002E-6</v>
      </c>
      <c r="Y18" s="29">
        <v>2.897865E-4</v>
      </c>
      <c r="Z18" s="29">
        <v>32.529972999999998</v>
      </c>
      <c r="AA18" s="29">
        <v>224.26734655999999</v>
      </c>
      <c r="AB18" s="29">
        <v>839.74365803000001</v>
      </c>
      <c r="AC18" s="29">
        <v>0.76719291000000001</v>
      </c>
      <c r="AD18" s="29">
        <v>0.4165755579</v>
      </c>
      <c r="AE18" s="29">
        <v>7.5505550000000005E-2</v>
      </c>
      <c r="AF18" s="29">
        <v>6.2921394391999996</v>
      </c>
      <c r="AG18" s="29">
        <v>0.2964425</v>
      </c>
      <c r="AH18" s="29">
        <v>28.630455551000001</v>
      </c>
      <c r="AI18" s="29">
        <v>74.636831674999996</v>
      </c>
      <c r="AJ18" s="29">
        <v>1931.1195995999999</v>
      </c>
      <c r="AK18" s="29">
        <v>51.330546040999998</v>
      </c>
      <c r="AL18" s="29">
        <v>13.682777711</v>
      </c>
      <c r="AM18" s="29">
        <v>140.02046777999999</v>
      </c>
      <c r="AN18" s="29">
        <v>9.0704447899999999E-2</v>
      </c>
      <c r="AO18" s="29">
        <v>0.1400245849</v>
      </c>
      <c r="AP18" s="29">
        <v>1.7039127199999999</v>
      </c>
      <c r="AQ18" s="29">
        <v>1059.4927932000001</v>
      </c>
      <c r="AR18" s="29">
        <v>6.9475785999999999</v>
      </c>
      <c r="AS18" s="29">
        <v>0.3706683227</v>
      </c>
      <c r="AT18" s="29">
        <v>34.006357084000001</v>
      </c>
      <c r="AU18" s="29">
        <v>412.12904626</v>
      </c>
      <c r="AV18" s="29">
        <v>0.30054136390000002</v>
      </c>
      <c r="AW18" s="8">
        <v>8.3300000000000001E-7</v>
      </c>
      <c r="AX18" s="29">
        <v>4.5252500000000001E-5</v>
      </c>
      <c r="AY18" s="29">
        <v>0.22889300000000001</v>
      </c>
      <c r="AZ18" s="29">
        <v>0.2485182688</v>
      </c>
      <c r="BA18" s="29">
        <v>3.0747744399999999E-2</v>
      </c>
      <c r="BB18" s="29">
        <v>8.0598175000000001E-3</v>
      </c>
      <c r="BC18" s="29">
        <v>4.0271790000000001E-4</v>
      </c>
      <c r="BD18" s="29">
        <v>4.4157970510000002</v>
      </c>
      <c r="BE18" s="29">
        <v>0.10857794</v>
      </c>
      <c r="BF18" s="29">
        <v>3.3844914300000002</v>
      </c>
      <c r="BG18" s="29">
        <v>654.78946549</v>
      </c>
      <c r="BH18" s="29">
        <v>1.50204E-2</v>
      </c>
      <c r="BI18" s="29">
        <v>28.860980765000001</v>
      </c>
      <c r="BJ18" s="29">
        <v>27.956650471</v>
      </c>
      <c r="BK18" s="29">
        <v>80.799352261999999</v>
      </c>
      <c r="BL18" s="29">
        <v>460.68070605999998</v>
      </c>
      <c r="BM18" s="29">
        <v>22.163699901000001</v>
      </c>
      <c r="BN18" s="29">
        <v>305.58589139999998</v>
      </c>
      <c r="BP18" s="29" t="s">
        <v>17</v>
      </c>
      <c r="BQ18" s="29">
        <v>2219.3831218599998</v>
      </c>
      <c r="BR18" s="29">
        <v>0.10857747059300001</v>
      </c>
      <c r="BS18" s="29">
        <v>25.064052630500001</v>
      </c>
      <c r="BT18" s="29">
        <v>3.3844304260999998</v>
      </c>
      <c r="BU18" s="29">
        <v>6.0940921055899997</v>
      </c>
      <c r="BV18" s="29">
        <v>98.126643396399999</v>
      </c>
      <c r="BW18" s="29">
        <v>93.765134873700006</v>
      </c>
      <c r="BX18" s="29">
        <v>120.880139125</v>
      </c>
      <c r="BY18" s="29">
        <v>1.21091798458</v>
      </c>
      <c r="BZ18" s="29">
        <v>1.7425294065300001</v>
      </c>
      <c r="CA18" s="29">
        <v>64.672599017899998</v>
      </c>
      <c r="CB18" s="29">
        <v>5.9740314525299999E-3</v>
      </c>
      <c r="CC18" s="29">
        <v>1.26946986229E-2</v>
      </c>
      <c r="CD18" s="29">
        <v>2.8972124197499999E-4</v>
      </c>
      <c r="CE18" s="29">
        <v>20.290327009999999</v>
      </c>
      <c r="CF18" s="29">
        <v>7.1929663489299994E-2</v>
      </c>
      <c r="CG18" s="29">
        <v>0.22777619419199999</v>
      </c>
      <c r="CH18" s="29">
        <v>3.6661194827900001</v>
      </c>
      <c r="CI18" s="29">
        <v>654.79313462000005</v>
      </c>
      <c r="CJ18" s="29">
        <v>2250.7534617699998</v>
      </c>
      <c r="CK18" s="29">
        <v>7.2350937338100003</v>
      </c>
      <c r="CL18" s="29">
        <v>1.5021279497799999E-2</v>
      </c>
      <c r="CM18" s="29">
        <v>0.47750239285599999</v>
      </c>
      <c r="CN18" s="29">
        <v>1.16906957813</v>
      </c>
      <c r="CO18" s="29">
        <v>147.99135879599999</v>
      </c>
      <c r="CP18" s="29">
        <v>9.9992193230099993</v>
      </c>
      <c r="CQ18" s="29">
        <v>74.627298685100001</v>
      </c>
      <c r="CR18" s="29">
        <v>11.642489322199999</v>
      </c>
      <c r="CS18" s="29">
        <v>0.37029168878399998</v>
      </c>
      <c r="CT18" s="29">
        <v>140.01236790799999</v>
      </c>
      <c r="CU18" s="29">
        <v>34.004560000300003</v>
      </c>
      <c r="CV18" s="29">
        <v>85663.208857299993</v>
      </c>
      <c r="CW18" s="29">
        <v>0.34506851432199998</v>
      </c>
      <c r="CX18" s="8">
        <v>6.6580749242700001E-6</v>
      </c>
      <c r="CY18" s="29">
        <v>0.90177775428600004</v>
      </c>
      <c r="CZ18" s="29">
        <v>21.517867708800001</v>
      </c>
      <c r="DA18" s="29">
        <v>1.3702309212099999</v>
      </c>
      <c r="DB18" s="29">
        <v>3.18359026615E-2</v>
      </c>
      <c r="DC18" s="29">
        <v>4.8995797292200001</v>
      </c>
      <c r="DD18" s="29">
        <v>8.2310108707099996E-2</v>
      </c>
      <c r="DE18" s="29">
        <v>567.03760581899996</v>
      </c>
      <c r="DF18" s="29">
        <v>401.31723553699999</v>
      </c>
      <c r="DG18" s="29">
        <v>140.66680889099999</v>
      </c>
      <c r="DH18" s="29">
        <v>80.737725395200002</v>
      </c>
      <c r="DI18" s="29">
        <v>21308.877887099999</v>
      </c>
      <c r="DJ18" s="29">
        <v>32.529366963000001</v>
      </c>
      <c r="DK18" s="29">
        <v>222.535381368</v>
      </c>
      <c r="DL18" s="29">
        <v>222.535381368</v>
      </c>
      <c r="DM18" s="29">
        <v>839.74327230899996</v>
      </c>
      <c r="DN18" s="29">
        <v>0.76719905276599998</v>
      </c>
      <c r="DO18" s="29">
        <v>460.64067682299998</v>
      </c>
      <c r="DP18" s="29">
        <v>7.1915752861599999E-2</v>
      </c>
      <c r="DQ18" s="29">
        <v>0.28792759333500001</v>
      </c>
      <c r="DR18" s="29">
        <v>19.819672639299998</v>
      </c>
      <c r="DS18" s="29">
        <v>7.5505336137000001E-2</v>
      </c>
      <c r="DT18" s="29">
        <v>597.37587511100003</v>
      </c>
      <c r="DU18" s="29">
        <v>11.8819131576</v>
      </c>
      <c r="DV18" s="29">
        <v>225.94110860000001</v>
      </c>
      <c r="DW18" s="29">
        <v>1.62218292048</v>
      </c>
      <c r="DX18" s="29">
        <v>4.6169856609400002</v>
      </c>
      <c r="DY18" s="29">
        <v>0.29644384478699998</v>
      </c>
      <c r="DZ18" s="29">
        <v>9.4423156053300001</v>
      </c>
      <c r="EA18" s="29">
        <v>19.170747861399999</v>
      </c>
      <c r="EB18" s="29">
        <v>1930.8901469</v>
      </c>
      <c r="EC18" s="29">
        <v>22.0064110814</v>
      </c>
      <c r="ED18" s="29">
        <v>51.175145143199998</v>
      </c>
      <c r="EE18" s="29">
        <v>441.71976568299999</v>
      </c>
      <c r="EF18" s="29">
        <v>0</v>
      </c>
      <c r="EG18" s="29">
        <v>5.5934661422899996</v>
      </c>
      <c r="EH18" s="29">
        <v>8.0491592047699996</v>
      </c>
      <c r="EI18" s="29">
        <v>20277.799754799998</v>
      </c>
      <c r="EJ18" s="29">
        <v>2233.2708038800001</v>
      </c>
      <c r="EK18" s="29">
        <v>22530.8902313</v>
      </c>
      <c r="EL18" s="29">
        <v>24.438826780100001</v>
      </c>
      <c r="EM18" s="29">
        <v>526.497930838</v>
      </c>
      <c r="EN18" s="29">
        <v>0.29639129337199999</v>
      </c>
      <c r="EO18" s="8">
        <v>8.3298625087499996E-7</v>
      </c>
      <c r="EP18" s="8">
        <v>4.5252811719799998E-5</v>
      </c>
      <c r="EQ18" s="29">
        <v>0.228888991992</v>
      </c>
      <c r="ER18" s="29">
        <v>0.24842871489500001</v>
      </c>
      <c r="ES18" s="29">
        <v>3.0371796295599999E-2</v>
      </c>
      <c r="ET18" s="29">
        <v>7.9701628783800001E-3</v>
      </c>
      <c r="EU18" s="29">
        <v>4.0275471017000002E-4</v>
      </c>
      <c r="EV18" s="29">
        <v>4.3697448806299999</v>
      </c>
      <c r="EW18" s="29">
        <v>402.167317277</v>
      </c>
      <c r="EX18" s="29">
        <v>7930.0628358100003</v>
      </c>
      <c r="EY18" s="29">
        <v>216.65435720900001</v>
      </c>
      <c r="EZ18" s="29">
        <v>286.45891514900001</v>
      </c>
      <c r="FA18" s="29">
        <v>622.47973532599997</v>
      </c>
      <c r="FB18" s="29">
        <v>148.08247030199999</v>
      </c>
      <c r="FC18" s="29">
        <v>102.961073852</v>
      </c>
      <c r="FD18" s="29">
        <v>5.6705183384599997E-2</v>
      </c>
      <c r="FE18" s="29">
        <v>270.93690930899999</v>
      </c>
      <c r="FF18" s="29">
        <v>15938.4876752</v>
      </c>
      <c r="FG18" s="29">
        <v>9865.3692523099999</v>
      </c>
      <c r="FH18" s="29">
        <v>6073.1184228700004</v>
      </c>
      <c r="FI18" s="29">
        <v>55.482436149199998</v>
      </c>
      <c r="FJ18" s="29">
        <v>7.8515900902500002</v>
      </c>
      <c r="FK18" s="29">
        <v>4458.1389742000001</v>
      </c>
      <c r="FL18" s="29">
        <v>342.28788471600001</v>
      </c>
      <c r="FM18" s="29">
        <v>406.76684831900002</v>
      </c>
      <c r="FN18" s="29">
        <v>25.2049202028</v>
      </c>
      <c r="FO18" s="29">
        <v>73.3411277031</v>
      </c>
      <c r="FP18" s="29">
        <v>1028.0783530399999</v>
      </c>
      <c r="FQ18" s="29">
        <v>9.0550865774299993E-2</v>
      </c>
      <c r="FR18" s="29">
        <v>618.44577575699998</v>
      </c>
      <c r="FS18" s="29">
        <v>444.41374968600002</v>
      </c>
      <c r="FT18" s="29">
        <v>939.27399215000003</v>
      </c>
      <c r="FU18" s="29">
        <v>34.788597627599998</v>
      </c>
      <c r="FV18" s="29">
        <v>0.14002425796099999</v>
      </c>
      <c r="FW18" s="29">
        <v>16067.9587202</v>
      </c>
      <c r="FX18" s="29">
        <v>4476.0374755399998</v>
      </c>
      <c r="FY18" s="29">
        <v>305.54224609300002</v>
      </c>
      <c r="FZ18" s="29">
        <v>87.0761304782</v>
      </c>
      <c r="GA18" s="29">
        <v>297.09937628599999</v>
      </c>
      <c r="GB18" s="29">
        <v>5403.6345604799999</v>
      </c>
      <c r="GC18" s="29">
        <v>1059.2111517999999</v>
      </c>
      <c r="GD18" s="29">
        <v>1.7039202838900001</v>
      </c>
      <c r="GE18" s="29">
        <v>6.94758836868</v>
      </c>
      <c r="GF18" s="29">
        <v>2190.6594084799999</v>
      </c>
      <c r="GG18" s="29">
        <v>46091.580909900003</v>
      </c>
      <c r="GH18" s="29">
        <v>411.95638241500001</v>
      </c>
      <c r="GI18" s="29">
        <v>3241.1508733300002</v>
      </c>
      <c r="GK18" s="37">
        <f t="shared" si="1"/>
        <v>8.7966664591736514E-4</v>
      </c>
      <c r="GL18" s="55">
        <f t="shared" si="2"/>
        <v>-1.5080525233110579E-3</v>
      </c>
      <c r="GM18" s="55">
        <f t="shared" si="3"/>
        <v>-1.5842705430191005E-5</v>
      </c>
      <c r="GN18" s="55">
        <f t="shared" si="4"/>
        <v>-2.5046706757640095E-3</v>
      </c>
      <c r="GO18" s="55">
        <f t="shared" si="5"/>
        <v>-5.6474721435385714E-4</v>
      </c>
      <c r="GP18" s="55">
        <f t="shared" si="6"/>
        <v>-5.5811508369709752E-4</v>
      </c>
      <c r="GQ18" s="55">
        <f t="shared" si="7"/>
        <v>-3.8400574767378842E-4</v>
      </c>
      <c r="GR18" s="55">
        <f t="shared" si="8"/>
        <v>-5.677700120517281E-4</v>
      </c>
      <c r="GS18" s="55">
        <f t="shared" si="9"/>
        <v>-6.1375822237157403E-3</v>
      </c>
      <c r="GT18" s="55">
        <f t="shared" si="10"/>
        <v>-1.2944430659075459E-2</v>
      </c>
      <c r="GU18" s="55">
        <f t="shared" si="11"/>
        <v>-5.8686674719607146E-6</v>
      </c>
      <c r="GV18" s="55">
        <f t="shared" si="12"/>
        <v>-1.1915015248597654E-5</v>
      </c>
      <c r="GW18" s="55">
        <f t="shared" si="13"/>
        <v>-4.2108448772783455E-3</v>
      </c>
      <c r="GX18" s="55">
        <f t="shared" si="14"/>
        <v>-5.286232083744933E-5</v>
      </c>
      <c r="GY18" s="55">
        <f t="shared" si="15"/>
        <v>-1.1062898652093513E-2</v>
      </c>
      <c r="GZ18" s="55">
        <f t="shared" si="16"/>
        <v>-2.9065461993121557E-4</v>
      </c>
      <c r="HA18" s="55">
        <f t="shared" si="17"/>
        <v>-4.0500315662708505E-5</v>
      </c>
      <c r="HB18" s="55">
        <f t="shared" si="18"/>
        <v>-1.488221525066355E-4</v>
      </c>
      <c r="HC18" s="55">
        <f t="shared" si="19"/>
        <v>-1.9297200274842932E-5</v>
      </c>
      <c r="HD18" s="55">
        <f t="shared" si="20"/>
        <v>-8.498280078365934E-3</v>
      </c>
      <c r="HE18" s="55">
        <f t="shared" si="21"/>
        <v>-6.6524826938748084E-5</v>
      </c>
      <c r="HF18" s="55">
        <f t="shared" si="22"/>
        <v>-1.6639879289651605E-3</v>
      </c>
      <c r="HG18" s="55">
        <f t="shared" si="23"/>
        <v>-2.4131523027439136E-2</v>
      </c>
      <c r="HH18" s="55">
        <f t="shared" si="24"/>
        <v>4.5934946887837206E-5</v>
      </c>
      <c r="HI18" s="55">
        <f t="shared" si="25"/>
        <v>-2.2519346139317776E-4</v>
      </c>
      <c r="HJ18" s="55">
        <f t="shared" si="26"/>
        <v>-1.8630110759611534E-5</v>
      </c>
      <c r="HK18" s="55">
        <f t="shared" si="27"/>
        <v>-7.7227702497323827E-3</v>
      </c>
      <c r="HL18" s="55">
        <f t="shared" si="28"/>
        <v>-4.5933184056214006E-7</v>
      </c>
      <c r="HM18" s="55">
        <f t="shared" si="29"/>
        <v>8.0068075706961801E-6</v>
      </c>
      <c r="HN18" s="55">
        <f t="shared" si="30"/>
        <v>-6.4882152318833673E-5</v>
      </c>
      <c r="HO18" s="55">
        <f t="shared" si="31"/>
        <v>-2.8324143060172403E-6</v>
      </c>
      <c r="HP18" s="55">
        <f t="shared" si="32"/>
        <v>-8.4185765893856415E-3</v>
      </c>
      <c r="HQ18" s="55">
        <f t="shared" si="33"/>
        <v>4.5364176863284424E-6</v>
      </c>
      <c r="HR18" s="55">
        <f t="shared" si="34"/>
        <v>-6.0746795450119986E-4</v>
      </c>
      <c r="HS18" s="55">
        <f t="shared" si="35"/>
        <v>-1.2772500769466725E-4</v>
      </c>
      <c r="HT18" s="55">
        <f t="shared" si="36"/>
        <v>-1.1881848231846339E-4</v>
      </c>
      <c r="HU18" s="55">
        <f t="shared" si="37"/>
        <v>-3.0274546013181751E-3</v>
      </c>
      <c r="HV18" s="55">
        <f t="shared" si="38"/>
        <v>-2.9345184719124003E-3</v>
      </c>
      <c r="HW18" s="55">
        <f t="shared" si="39"/>
        <v>-5.7847771318183399E-5</v>
      </c>
      <c r="HX18" s="55">
        <f t="shared" si="40"/>
        <v>-1.6932149332889032E-3</v>
      </c>
      <c r="HY18" s="55">
        <f t="shared" si="41"/>
        <v>-2.3348685535833529E-6</v>
      </c>
      <c r="HZ18" s="55">
        <f t="shared" si="42"/>
        <v>4.4391299573826579E-6</v>
      </c>
      <c r="IA18" s="55">
        <f t="shared" si="43"/>
        <v>-2.6582663120291804E-4</v>
      </c>
      <c r="IB18" s="55">
        <f t="shared" si="44"/>
        <v>1.4060553413561734E-6</v>
      </c>
      <c r="IC18" s="55">
        <f t="shared" si="45"/>
        <v>-1.0160941546247032E-3</v>
      </c>
      <c r="ID18" s="55">
        <f t="shared" si="46"/>
        <v>-5.2845522252173209E-5</v>
      </c>
      <c r="IE18" s="55">
        <f t="shared" si="47"/>
        <v>-4.1895577748494756E-4</v>
      </c>
      <c r="IF18" s="55">
        <f t="shared" si="48"/>
        <v>-1.3808650077800615E-2</v>
      </c>
      <c r="IG18" s="55">
        <f t="shared" si="49"/>
        <v>-1.6505552220942983E-5</v>
      </c>
      <c r="IH18" s="55">
        <f t="shared" si="50"/>
        <v>6.8884547814343911E-6</v>
      </c>
      <c r="II18" s="55">
        <f t="shared" si="51"/>
        <v>-1.7510400055996051E-5</v>
      </c>
      <c r="IJ18" s="55">
        <f t="shared" si="52"/>
        <v>-3.6035139562337013E-4</v>
      </c>
      <c r="IK18" s="55">
        <f t="shared" si="53"/>
        <v>-1.2226851488982718E-2</v>
      </c>
      <c r="IL18" s="55">
        <f t="shared" si="54"/>
        <v>-1.1123654055442328E-2</v>
      </c>
      <c r="IM18" s="55">
        <f t="shared" si="55"/>
        <v>9.1404355257151558E-5</v>
      </c>
      <c r="IN18" s="55">
        <f t="shared" si="56"/>
        <v>-1.0428959899679119E-2</v>
      </c>
      <c r="IO18" s="55">
        <f t="shared" si="57"/>
        <v>-4.3232262464383252E-6</v>
      </c>
      <c r="IP18" s="55">
        <f t="shared" si="58"/>
        <v>-1.8024539657472686E-5</v>
      </c>
      <c r="IQ18" s="55">
        <f t="shared" si="59"/>
        <v>5.6035263140690545E-6</v>
      </c>
      <c r="IR18" s="55">
        <f t="shared" si="60"/>
        <v>5.8553553833429394E-5</v>
      </c>
      <c r="IS18" s="55">
        <f t="shared" si="61"/>
        <v>-1.9881043053458004E-3</v>
      </c>
      <c r="IT18" s="55">
        <f t="shared" si="62"/>
        <v>-1.9611112017253883E-3</v>
      </c>
      <c r="IU18" s="55">
        <f t="shared" si="63"/>
        <v>-7.6271486187372175E-4</v>
      </c>
      <c r="IV18" s="55">
        <f t="shared" si="64"/>
        <v>-8.6891498761368447E-5</v>
      </c>
      <c r="IW18" s="55">
        <f t="shared" si="65"/>
        <v>-7.0966860362923802E-3</v>
      </c>
      <c r="IX18" s="55">
        <f t="shared" si="66"/>
        <v>-1.4282500674362922E-4</v>
      </c>
    </row>
    <row r="19" spans="1:258" x14ac:dyDescent="0.3">
      <c r="A19" s="29" t="s">
        <v>18</v>
      </c>
      <c r="B19" s="27">
        <v>70128.401937999995</v>
      </c>
      <c r="C19" s="27">
        <v>6298.1798497</v>
      </c>
      <c r="D19" s="27">
        <v>72368.167363999994</v>
      </c>
      <c r="E19" s="27">
        <v>21106.686308</v>
      </c>
      <c r="F19" s="27">
        <v>15050.937174999999</v>
      </c>
      <c r="G19" s="27">
        <v>77140.578534</v>
      </c>
      <c r="H19" s="27">
        <v>42798.284352000002</v>
      </c>
      <c r="I19" s="29">
        <v>400.52537818000002</v>
      </c>
      <c r="J19" s="29">
        <v>58.424818797</v>
      </c>
      <c r="K19" s="29">
        <v>6.918019481</v>
      </c>
      <c r="L19" s="29">
        <v>0.54786946000000003</v>
      </c>
      <c r="M19" s="29">
        <v>260.00110391999999</v>
      </c>
      <c r="N19" s="40">
        <v>0.2198204805</v>
      </c>
      <c r="O19" s="29">
        <v>71.411512791000007</v>
      </c>
      <c r="P19" s="29">
        <v>0.55674786340000004</v>
      </c>
      <c r="Q19" s="29">
        <v>34.031593909000001</v>
      </c>
      <c r="R19" s="29">
        <v>54.186953592000002</v>
      </c>
      <c r="S19" s="29">
        <v>176.72583039</v>
      </c>
      <c r="T19" s="29">
        <v>0.53900476360000005</v>
      </c>
      <c r="U19" s="29">
        <v>91.796208319000002</v>
      </c>
      <c r="V19" s="29">
        <v>23.061897835</v>
      </c>
      <c r="W19" s="29">
        <v>3.4494785435000002</v>
      </c>
      <c r="X19" s="29">
        <v>2.2149250184999998</v>
      </c>
      <c r="Y19" s="29">
        <v>0.3786603691</v>
      </c>
      <c r="Z19" s="29">
        <v>40.673624615000001</v>
      </c>
      <c r="AA19" s="29">
        <v>347.56843565000003</v>
      </c>
      <c r="AB19" s="29">
        <v>789.53451345999997</v>
      </c>
      <c r="AC19" s="29">
        <v>5.882225E-2</v>
      </c>
      <c r="AD19" s="29">
        <v>0.27234333309999997</v>
      </c>
      <c r="AE19" s="29">
        <v>7.1290049999999994E-2</v>
      </c>
      <c r="AF19" s="29">
        <v>10.438542453</v>
      </c>
      <c r="AG19" s="29">
        <v>23.068657145</v>
      </c>
      <c r="AH19" s="29">
        <v>18.801937557999999</v>
      </c>
      <c r="AI19" s="29">
        <v>39.293310792</v>
      </c>
      <c r="AJ19" s="29">
        <v>5311.9153763000004</v>
      </c>
      <c r="AK19" s="29">
        <v>96.382826477999998</v>
      </c>
      <c r="AL19" s="29">
        <v>13.422941177</v>
      </c>
      <c r="AM19" s="29">
        <v>60.153572367999999</v>
      </c>
      <c r="AN19" s="29">
        <v>3.4458736769999998</v>
      </c>
      <c r="AO19" s="29">
        <v>4.3681679000000001E-2</v>
      </c>
      <c r="AP19" s="29">
        <v>0.96528857150000003</v>
      </c>
      <c r="AQ19" s="29">
        <v>591.02810013999999</v>
      </c>
      <c r="AR19" s="29">
        <v>6.4851262734999997</v>
      </c>
      <c r="AS19" s="29">
        <v>1.0665220957999999</v>
      </c>
      <c r="AT19" s="29">
        <v>103.90612657</v>
      </c>
      <c r="AU19" s="29">
        <v>483.13161136999997</v>
      </c>
      <c r="AV19" s="29">
        <v>0.42453575090000001</v>
      </c>
      <c r="AZ19" s="29">
        <v>8.9775186999999992E-3</v>
      </c>
      <c r="BA19" s="29">
        <v>3.6132558600000003E-2</v>
      </c>
      <c r="BB19" s="29">
        <v>8.8676147999999996E-3</v>
      </c>
      <c r="BC19" s="8">
        <v>5.7150498000000001E-7</v>
      </c>
      <c r="BD19" s="29">
        <v>37.088761732999998</v>
      </c>
      <c r="BE19" s="29">
        <v>16.23937102</v>
      </c>
      <c r="BF19" s="29">
        <v>22.413889000000001</v>
      </c>
      <c r="BG19" s="29">
        <v>167.04171550999999</v>
      </c>
      <c r="BH19" s="29">
        <v>129.71291249999999</v>
      </c>
      <c r="BI19" s="29">
        <v>36.450619838999998</v>
      </c>
      <c r="BJ19" s="29">
        <v>35.335457593999998</v>
      </c>
      <c r="BK19" s="29">
        <v>140.74768483</v>
      </c>
      <c r="BL19" s="29">
        <v>1958.9105149</v>
      </c>
      <c r="BM19" s="29">
        <v>44.749591488</v>
      </c>
      <c r="BN19" s="29">
        <v>219.89302006</v>
      </c>
      <c r="BP19" s="29" t="s">
        <v>18</v>
      </c>
      <c r="BQ19" s="29">
        <v>1082.7406025600001</v>
      </c>
      <c r="BR19" s="29">
        <v>16.239258662699999</v>
      </c>
      <c r="BS19" s="29">
        <v>57.904890072999997</v>
      </c>
      <c r="BT19" s="29">
        <v>22.413858319100001</v>
      </c>
      <c r="BU19" s="29">
        <v>6.9173736265699999</v>
      </c>
      <c r="BV19" s="29">
        <v>403.02932691299998</v>
      </c>
      <c r="BW19" s="29">
        <v>399.61015367700003</v>
      </c>
      <c r="BX19" s="29">
        <v>173.656521613</v>
      </c>
      <c r="BY19" s="29">
        <v>0.22462343574999999</v>
      </c>
      <c r="BZ19" s="29">
        <v>0.32323932345900003</v>
      </c>
      <c r="CA19" s="29">
        <v>259.57865136800001</v>
      </c>
      <c r="CB19" s="29">
        <v>7.0342713173300001E-2</v>
      </c>
      <c r="CC19" s="29">
        <v>0.14947774000299999</v>
      </c>
      <c r="CD19" s="29">
        <v>0.378659674251</v>
      </c>
      <c r="CE19" s="29">
        <v>71.039518849000004</v>
      </c>
      <c r="CF19" s="29">
        <v>0.13361090307199999</v>
      </c>
      <c r="CG19" s="29">
        <v>0.42310228132400002</v>
      </c>
      <c r="CH19" s="29">
        <v>34.031266294300003</v>
      </c>
      <c r="CI19" s="29">
        <v>167.04252934900001</v>
      </c>
      <c r="CJ19" s="29">
        <v>30326.062695199998</v>
      </c>
      <c r="CK19" s="29">
        <v>54.179641572999998</v>
      </c>
      <c r="CL19" s="29">
        <v>129.712442939</v>
      </c>
      <c r="CM19" s="29">
        <v>0.15630888521399999</v>
      </c>
      <c r="CN19" s="29">
        <v>0.38269037209200002</v>
      </c>
      <c r="CO19" s="29">
        <v>176.72476566200001</v>
      </c>
      <c r="CP19" s="29">
        <v>91.794387217600004</v>
      </c>
      <c r="CQ19" s="29">
        <v>39.293156945100002</v>
      </c>
      <c r="CR19" s="29">
        <v>23.061359518</v>
      </c>
      <c r="CS19" s="29">
        <v>1.06652682554</v>
      </c>
      <c r="CT19" s="29">
        <v>60.153392976900001</v>
      </c>
      <c r="CU19" s="29">
        <v>103.906168373</v>
      </c>
      <c r="CV19" s="29">
        <v>69933.254220799994</v>
      </c>
      <c r="CW19" s="29">
        <v>3.44940380765</v>
      </c>
      <c r="CX19" s="29">
        <v>2.2148989587700001</v>
      </c>
      <c r="CY19" s="29">
        <v>1.11397547881</v>
      </c>
      <c r="CZ19" s="29">
        <v>27.233656645700002</v>
      </c>
      <c r="DA19" s="29">
        <v>1.73420578081</v>
      </c>
      <c r="DB19" s="29">
        <v>4.0292425645300001E-2</v>
      </c>
      <c r="DC19" s="29">
        <v>6.2010071294199998</v>
      </c>
      <c r="DD19" s="29">
        <v>0.104174607335</v>
      </c>
      <c r="DE19" s="29">
        <v>1508.8240516999999</v>
      </c>
      <c r="DF19" s="29">
        <v>766.34453064499996</v>
      </c>
      <c r="DG19" s="29">
        <v>490.19973118600001</v>
      </c>
      <c r="DH19" s="29">
        <v>140.68705078100001</v>
      </c>
      <c r="DI19" s="29">
        <v>355.504757934</v>
      </c>
      <c r="DJ19" s="29">
        <v>40.673514541099998</v>
      </c>
      <c r="DK19" s="29">
        <v>344.89048643400002</v>
      </c>
      <c r="DL19" s="29">
        <v>344.89048643400002</v>
      </c>
      <c r="DM19" s="29">
        <v>789.52846140300005</v>
      </c>
      <c r="DN19" s="29">
        <v>5.8824778815799998E-2</v>
      </c>
      <c r="DO19" s="29">
        <v>1958.82075046</v>
      </c>
      <c r="DP19" s="29">
        <v>5.3931690964000002E-2</v>
      </c>
      <c r="DQ19" s="29">
        <v>0.178717368549</v>
      </c>
      <c r="DR19" s="29">
        <v>18.0410844058</v>
      </c>
      <c r="DS19" s="29">
        <v>7.12896347933E-2</v>
      </c>
      <c r="DT19" s="29">
        <v>390.51362933500002</v>
      </c>
      <c r="DU19" s="29">
        <v>34.407465189299998</v>
      </c>
      <c r="DV19" s="29">
        <v>135.93497509400001</v>
      </c>
      <c r="DW19" s="29">
        <v>2.6842462228800001</v>
      </c>
      <c r="DX19" s="29">
        <v>7.6397841840399998</v>
      </c>
      <c r="DY19" s="29">
        <v>23.068528034100002</v>
      </c>
      <c r="DZ19" s="29">
        <v>6.20218915353</v>
      </c>
      <c r="EA19" s="29">
        <v>12.5923324829</v>
      </c>
      <c r="EB19" s="29">
        <v>5311.5478751999999</v>
      </c>
      <c r="EC19" s="29">
        <v>44.749588470100001</v>
      </c>
      <c r="ED19" s="29">
        <v>96.0905173015</v>
      </c>
      <c r="EE19" s="29">
        <v>6298.14788099</v>
      </c>
      <c r="EF19" s="29">
        <v>0</v>
      </c>
      <c r="EG19" s="29">
        <v>5.5030494925199998</v>
      </c>
      <c r="EH19" s="29">
        <v>7.91901518311</v>
      </c>
      <c r="EI19" s="29">
        <v>65078.791328799998</v>
      </c>
      <c r="EJ19" s="29">
        <v>7212.9187673400002</v>
      </c>
      <c r="EK19" s="29">
        <v>72309.751180599997</v>
      </c>
      <c r="EL19" s="29">
        <v>30.0722698744</v>
      </c>
      <c r="EM19" s="29">
        <v>1685.9693991900001</v>
      </c>
      <c r="EN19" s="29">
        <v>0.415853518536</v>
      </c>
      <c r="EO19" s="29">
        <v>0</v>
      </c>
      <c r="EP19" s="29">
        <v>0</v>
      </c>
      <c r="EQ19" s="29">
        <v>0</v>
      </c>
      <c r="ER19" s="29">
        <v>8.7902094852500001E-3</v>
      </c>
      <c r="ES19" s="29">
        <v>3.5345490964399998E-2</v>
      </c>
      <c r="ET19" s="29">
        <v>8.6802321571299995E-3</v>
      </c>
      <c r="EU19" s="8">
        <v>5.5861379664299997E-7</v>
      </c>
      <c r="EV19" s="29">
        <v>36.984822835899998</v>
      </c>
      <c r="EW19" s="29">
        <v>211.48856971199999</v>
      </c>
      <c r="EX19" s="29">
        <v>16652.698037499998</v>
      </c>
      <c r="EY19" s="29">
        <v>195.91702712599999</v>
      </c>
      <c r="EZ19" s="29">
        <v>123.532399915</v>
      </c>
      <c r="FA19" s="29">
        <v>1180.1959785399999</v>
      </c>
      <c r="FB19" s="29">
        <v>103.028006417</v>
      </c>
      <c r="FC19" s="29">
        <v>198.41552417</v>
      </c>
      <c r="FD19" s="29">
        <v>3.96952136594E-2</v>
      </c>
      <c r="FE19" s="29">
        <v>310.155498249</v>
      </c>
      <c r="FF19" s="29">
        <v>21097.207870499999</v>
      </c>
      <c r="FG19" s="29">
        <v>15043.4560525</v>
      </c>
      <c r="FH19" s="29">
        <v>6053.75181797</v>
      </c>
      <c r="FI19" s="29">
        <v>22.248028269500001</v>
      </c>
      <c r="FJ19" s="29">
        <v>5.1201711880999996</v>
      </c>
      <c r="FK19" s="29">
        <v>5880.0557019600001</v>
      </c>
      <c r="FL19" s="29">
        <v>419.66566159500002</v>
      </c>
      <c r="FM19" s="29">
        <v>877.37553001200001</v>
      </c>
      <c r="FN19" s="29">
        <v>116.784883609</v>
      </c>
      <c r="FO19" s="29">
        <v>93.846499804100006</v>
      </c>
      <c r="FP19" s="29">
        <v>2212.4026400299999</v>
      </c>
      <c r="FQ19" s="29">
        <v>3.4430971013999998</v>
      </c>
      <c r="FR19" s="29">
        <v>1485.4824940999999</v>
      </c>
      <c r="FS19" s="29">
        <v>798.36836567499995</v>
      </c>
      <c r="FT19" s="29">
        <v>2268.0250454100001</v>
      </c>
      <c r="FU19" s="29">
        <v>26.830520809199999</v>
      </c>
      <c r="FV19" s="29">
        <v>4.3679368821500003E-2</v>
      </c>
      <c r="FW19" s="29">
        <v>77134.527491300003</v>
      </c>
      <c r="FX19" s="29">
        <v>9887.2354371599995</v>
      </c>
      <c r="FY19" s="29">
        <v>219.822883284</v>
      </c>
      <c r="FZ19" s="29">
        <v>0.98588242263600001</v>
      </c>
      <c r="GA19" s="29">
        <v>3177.8384007</v>
      </c>
      <c r="GB19" s="29">
        <v>3637.0349938300001</v>
      </c>
      <c r="GC19" s="29">
        <v>590.73627854300003</v>
      </c>
      <c r="GD19" s="29">
        <v>0.96531700045000002</v>
      </c>
      <c r="GE19" s="29">
        <v>6.4850383780399996</v>
      </c>
      <c r="GF19" s="29">
        <v>3761.7595185800001</v>
      </c>
      <c r="GG19" s="29">
        <v>42773.183499999999</v>
      </c>
      <c r="GH19" s="29">
        <v>482.94495932199999</v>
      </c>
      <c r="GI19" s="29">
        <v>1680.8976339799999</v>
      </c>
      <c r="GK19" s="37">
        <f t="shared" si="1"/>
        <v>2.494972546751101E-4</v>
      </c>
      <c r="GL19" s="55">
        <f t="shared" si="2"/>
        <v>-2.7827201505679542E-3</v>
      </c>
      <c r="GM19" s="55">
        <f t="shared" si="3"/>
        <v>-5.0758648947638051E-6</v>
      </c>
      <c r="GN19" s="55">
        <f t="shared" si="4"/>
        <v>-8.0720827302663539E-4</v>
      </c>
      <c r="GO19" s="55">
        <f t="shared" si="5"/>
        <v>-4.4907274224325607E-4</v>
      </c>
      <c r="GP19" s="55">
        <f t="shared" si="6"/>
        <v>-4.9705359958752211E-4</v>
      </c>
      <c r="GQ19" s="55">
        <f t="shared" si="7"/>
        <v>-7.844175938258198E-5</v>
      </c>
      <c r="GR19" s="55">
        <f t="shared" si="8"/>
        <v>-5.8649201434239802E-4</v>
      </c>
      <c r="GS19" s="55">
        <f t="shared" si="9"/>
        <v>-2.2850599558979245E-3</v>
      </c>
      <c r="GT19" s="55">
        <f t="shared" si="10"/>
        <v>-8.8991071723563582E-3</v>
      </c>
      <c r="GU19" s="55">
        <f t="shared" si="11"/>
        <v>-9.3358284372268649E-5</v>
      </c>
      <c r="GV19" s="55">
        <f t="shared" si="12"/>
        <v>-1.2230634282972028E-5</v>
      </c>
      <c r="GW19" s="55">
        <f t="shared" si="13"/>
        <v>-1.6248106089963618E-3</v>
      </c>
      <c r="GX19" s="55">
        <f t="shared" si="14"/>
        <v>-1.2430006492060384E-7</v>
      </c>
      <c r="GY19" s="55">
        <f t="shared" si="15"/>
        <v>-5.2091592442344327E-3</v>
      </c>
      <c r="GZ19" s="55">
        <f t="shared" si="16"/>
        <v>-6.2288526422397858E-5</v>
      </c>
      <c r="HA19" s="55">
        <f t="shared" si="17"/>
        <v>-9.626780951665595E-6</v>
      </c>
      <c r="HB19" s="55">
        <f t="shared" si="18"/>
        <v>-1.3494058099408496E-4</v>
      </c>
      <c r="HC19" s="55">
        <f t="shared" si="19"/>
        <v>-6.0247446433780515E-6</v>
      </c>
      <c r="HD19" s="55">
        <f t="shared" si="20"/>
        <v>-1.0215668528053585E-5</v>
      </c>
      <c r="HE19" s="55">
        <f t="shared" si="21"/>
        <v>-1.9838525287110669E-5</v>
      </c>
      <c r="HF19" s="55">
        <f t="shared" si="22"/>
        <v>-2.3342268006373592E-5</v>
      </c>
      <c r="HG19" s="55">
        <f t="shared" si="23"/>
        <v>-2.166583994006913E-5</v>
      </c>
      <c r="HH19" s="55">
        <f t="shared" si="24"/>
        <v>-1.1765513406563441E-5</v>
      </c>
      <c r="HI19" s="55">
        <f t="shared" si="25"/>
        <v>-1.8350190743653291E-6</v>
      </c>
      <c r="HJ19" s="55">
        <f t="shared" si="26"/>
        <v>-2.706272210692834E-6</v>
      </c>
      <c r="HK19" s="55">
        <f t="shared" si="27"/>
        <v>-7.7048113157682863E-3</v>
      </c>
      <c r="HL19" s="55">
        <f t="shared" si="28"/>
        <v>-7.6653482485493083E-6</v>
      </c>
      <c r="HM19" s="55">
        <f t="shared" si="29"/>
        <v>4.2990803649956275E-5</v>
      </c>
      <c r="HN19" s="55">
        <f t="shared" si="30"/>
        <v>3.451791491771389E-6</v>
      </c>
      <c r="HO19" s="55">
        <f t="shared" si="31"/>
        <v>-5.8241886489638324E-6</v>
      </c>
      <c r="HP19" s="55">
        <f t="shared" si="32"/>
        <v>-1.0970118347038902E-2</v>
      </c>
      <c r="HQ19" s="55">
        <f t="shared" si="33"/>
        <v>-5.5968103902346749E-6</v>
      </c>
      <c r="HR19" s="55">
        <f t="shared" si="34"/>
        <v>-3.9442326340698435E-4</v>
      </c>
      <c r="HS19" s="55">
        <f t="shared" si="35"/>
        <v>-3.9153458157952643E-6</v>
      </c>
      <c r="HT19" s="55">
        <f t="shared" si="36"/>
        <v>-6.9184291157978377E-5</v>
      </c>
      <c r="HU19" s="55">
        <f t="shared" si="37"/>
        <v>-3.0327931560164357E-3</v>
      </c>
      <c r="HV19" s="55">
        <f t="shared" si="38"/>
        <v>-6.5298756691379041E-5</v>
      </c>
      <c r="HW19" s="55">
        <f t="shared" si="39"/>
        <v>-2.9822185605273055E-6</v>
      </c>
      <c r="HX19" s="55">
        <f t="shared" si="40"/>
        <v>-8.0576824929267353E-4</v>
      </c>
      <c r="HY19" s="55">
        <f t="shared" si="41"/>
        <v>-5.2886669031149831E-5</v>
      </c>
      <c r="HZ19" s="55">
        <f t="shared" si="42"/>
        <v>2.9451244777316156E-5</v>
      </c>
      <c r="IA19" s="55">
        <f t="shared" si="43"/>
        <v>-4.9375249151578594E-4</v>
      </c>
      <c r="IB19" s="55">
        <f t="shared" si="44"/>
        <v>-1.3553392222949146E-5</v>
      </c>
      <c r="IC19" s="55">
        <f t="shared" si="45"/>
        <v>4.4347323123672027E-6</v>
      </c>
      <c r="ID19" s="55">
        <f t="shared" si="46"/>
        <v>4.0231506439462223E-7</v>
      </c>
      <c r="IE19" s="55">
        <f t="shared" si="47"/>
        <v>-3.8633789138885368E-4</v>
      </c>
      <c r="IF19" s="55">
        <f t="shared" si="48"/>
        <v>-2.0451121832717266E-2</v>
      </c>
      <c r="IG19" s="55">
        <f t="shared" si="49"/>
        <v>0</v>
      </c>
      <c r="IH19" s="55">
        <f t="shared" si="50"/>
        <v>0</v>
      </c>
      <c r="II19" s="55">
        <f t="shared" si="51"/>
        <v>0</v>
      </c>
      <c r="IJ19" s="55">
        <f t="shared" si="52"/>
        <v>-2.0864252251571378E-2</v>
      </c>
      <c r="IK19" s="55">
        <f t="shared" si="53"/>
        <v>-2.1782781682114411E-2</v>
      </c>
      <c r="IL19" s="55">
        <f t="shared" si="54"/>
        <v>-2.1131121174771835E-2</v>
      </c>
      <c r="IM19" s="55">
        <f t="shared" si="55"/>
        <v>-2.2556554725035018E-2</v>
      </c>
      <c r="IN19" s="55">
        <f t="shared" si="56"/>
        <v>-2.8024364320451394E-3</v>
      </c>
      <c r="IO19" s="55">
        <f t="shared" si="57"/>
        <v>-6.9188209236942074E-6</v>
      </c>
      <c r="IP19" s="55">
        <f t="shared" si="58"/>
        <v>-1.3688342973472887E-6</v>
      </c>
      <c r="IQ19" s="55">
        <f t="shared" si="59"/>
        <v>4.8720704138616718E-6</v>
      </c>
      <c r="IR19" s="55">
        <f t="shared" si="60"/>
        <v>-3.6200019792826445E-6</v>
      </c>
      <c r="IS19" s="55">
        <f t="shared" si="61"/>
        <v>-6.3943415455336189E-4</v>
      </c>
      <c r="IT19" s="55">
        <f t="shared" si="62"/>
        <v>-6.2602854458153247E-4</v>
      </c>
      <c r="IU19" s="55">
        <f t="shared" si="63"/>
        <v>-4.3079961900064305E-4</v>
      </c>
      <c r="IV19" s="55">
        <f t="shared" si="64"/>
        <v>-4.5823655198734743E-5</v>
      </c>
      <c r="IW19" s="55">
        <f t="shared" si="65"/>
        <v>-6.7439721769194875E-8</v>
      </c>
      <c r="IX19" s="55">
        <f t="shared" si="66"/>
        <v>-3.1895862806768818E-4</v>
      </c>
    </row>
    <row r="20" spans="1:258" x14ac:dyDescent="0.3">
      <c r="A20" s="29" t="s">
        <v>19</v>
      </c>
      <c r="B20" s="27">
        <v>9416.8766668999997</v>
      </c>
      <c r="C20" s="27">
        <v>428.65808014999999</v>
      </c>
      <c r="D20" s="27">
        <v>7735.8521055000001</v>
      </c>
      <c r="E20" s="27">
        <v>2199.7586117000001</v>
      </c>
      <c r="F20" s="27">
        <v>1774.0008886999999</v>
      </c>
      <c r="G20" s="27">
        <v>3098.6203962999998</v>
      </c>
      <c r="H20" s="27">
        <v>2909.2503278999998</v>
      </c>
      <c r="I20" s="29">
        <v>91.931493113000002</v>
      </c>
      <c r="J20" s="29">
        <v>10.394598197000001</v>
      </c>
      <c r="K20" s="29">
        <v>0.1067944</v>
      </c>
      <c r="L20" s="29">
        <v>9.1408742599999995E-2</v>
      </c>
      <c r="M20" s="29">
        <v>18.955550732999999</v>
      </c>
      <c r="N20" s="40">
        <v>3.6231024000000001E-3</v>
      </c>
      <c r="O20" s="29">
        <v>2.6037704681</v>
      </c>
      <c r="P20" s="29">
        <v>5.0637912899999998E-2</v>
      </c>
      <c r="Q20" s="29">
        <v>0.81907441700000005</v>
      </c>
      <c r="R20" s="29">
        <v>4.2915601722999996</v>
      </c>
      <c r="S20" s="29">
        <v>2.0605550840000002</v>
      </c>
      <c r="T20" s="29">
        <v>7.6789833399999993E-2</v>
      </c>
      <c r="U20" s="29">
        <v>0.42320949569999999</v>
      </c>
      <c r="V20" s="29">
        <v>0.2144866064</v>
      </c>
      <c r="W20" s="29">
        <v>1.0196676E-2</v>
      </c>
      <c r="Y20" s="29">
        <v>1.47087E-5</v>
      </c>
      <c r="Z20" s="29">
        <v>5.0387500000000002E-2</v>
      </c>
      <c r="AA20" s="29">
        <v>59.169009932000002</v>
      </c>
      <c r="AB20" s="29">
        <v>131.91612548000001</v>
      </c>
      <c r="AC20" s="29">
        <v>1E-4</v>
      </c>
      <c r="AD20" s="29">
        <v>2.57494115E-2</v>
      </c>
      <c r="AF20" s="29">
        <v>2.2329748977000001</v>
      </c>
      <c r="AG20" s="29">
        <v>1.4E-2</v>
      </c>
      <c r="AH20" s="29">
        <v>5.5174122598000004</v>
      </c>
      <c r="AI20" s="29">
        <v>6.1069397585000003</v>
      </c>
      <c r="AJ20" s="29">
        <v>520.49311031000002</v>
      </c>
      <c r="AK20" s="29">
        <v>6.3837806662999999</v>
      </c>
      <c r="AL20" s="29">
        <v>0.92110327260000002</v>
      </c>
      <c r="AM20" s="29">
        <v>2.5992126551000001</v>
      </c>
      <c r="AN20" s="29">
        <v>0.11337779000000001</v>
      </c>
      <c r="AQ20" s="29">
        <v>14.481447521</v>
      </c>
      <c r="AS20" s="29">
        <v>5.8686049999999997E-2</v>
      </c>
      <c r="AT20" s="29">
        <v>0.2271238606</v>
      </c>
      <c r="AU20" s="29">
        <v>23.043530804</v>
      </c>
      <c r="AV20" s="29">
        <v>0.1187925365</v>
      </c>
      <c r="AZ20" s="29">
        <v>2.5666682999999999E-3</v>
      </c>
      <c r="BA20" s="29">
        <v>1.0789750900000001E-2</v>
      </c>
      <c r="BB20" s="29">
        <v>2.5683614E-3</v>
      </c>
      <c r="BC20" s="8">
        <v>9.2282700000000007E-6</v>
      </c>
      <c r="BD20" s="29">
        <v>1.9771845384</v>
      </c>
      <c r="BF20" s="8">
        <v>8.4999999999999999E-6</v>
      </c>
      <c r="BG20" s="29">
        <v>9.2243450000000001E-3</v>
      </c>
      <c r="BI20" s="29">
        <v>0.15603715000000001</v>
      </c>
      <c r="BJ20" s="29">
        <v>0.14787038050000001</v>
      </c>
      <c r="BK20" s="29">
        <v>3.8572917922999999</v>
      </c>
      <c r="BL20" s="29">
        <v>16.972008639999999</v>
      </c>
      <c r="BM20" s="29">
        <v>8.4996112299999996E-2</v>
      </c>
      <c r="BN20" s="29">
        <v>35.371189661000003</v>
      </c>
      <c r="BP20" s="29" t="s">
        <v>19</v>
      </c>
      <c r="BQ20" s="29">
        <v>38.3583173321</v>
      </c>
      <c r="BR20" s="29">
        <v>0</v>
      </c>
      <c r="BS20" s="29">
        <v>10.318570530400001</v>
      </c>
      <c r="BT20" s="8">
        <v>8.5007105276199997E-6</v>
      </c>
      <c r="BU20" s="29">
        <v>0.106786822924</v>
      </c>
      <c r="BV20" s="29">
        <v>92.097267507200002</v>
      </c>
      <c r="BW20" s="29">
        <v>91.795922054599998</v>
      </c>
      <c r="BX20" s="29">
        <v>25.418330127200001</v>
      </c>
      <c r="BY20" s="29">
        <v>3.7477192457999998E-2</v>
      </c>
      <c r="BZ20" s="29">
        <v>5.3930793752099998E-2</v>
      </c>
      <c r="CA20" s="29">
        <v>18.885694276599999</v>
      </c>
      <c r="CB20" s="29">
        <v>1.1593967548000001E-3</v>
      </c>
      <c r="CC20" s="29">
        <v>2.4636952341600001E-3</v>
      </c>
      <c r="CD20" s="8">
        <v>1.47086955141E-5</v>
      </c>
      <c r="CE20" s="29">
        <v>2.5476330976499999</v>
      </c>
      <c r="CF20" s="29">
        <v>1.21496163407E-2</v>
      </c>
      <c r="CG20" s="29">
        <v>3.8473705914399997E-2</v>
      </c>
      <c r="CH20" s="29">
        <v>0.81909353366899995</v>
      </c>
      <c r="CI20" s="29">
        <v>9.2240096055400001E-3</v>
      </c>
      <c r="CJ20" s="29">
        <v>1203.28803165</v>
      </c>
      <c r="CK20" s="29">
        <v>4.29157607467</v>
      </c>
      <c r="CL20" s="29">
        <v>0</v>
      </c>
      <c r="CM20" s="29">
        <v>2.22614614439E-2</v>
      </c>
      <c r="CN20" s="29">
        <v>5.4501943594700002E-2</v>
      </c>
      <c r="CO20" s="29">
        <v>2.0605646060699998</v>
      </c>
      <c r="CP20" s="29">
        <v>0.42320975892000001</v>
      </c>
      <c r="CQ20" s="29">
        <v>6.1068896502900003</v>
      </c>
      <c r="CR20" s="29">
        <v>0.21447961595699999</v>
      </c>
      <c r="CS20" s="29">
        <v>5.8682307181000003E-2</v>
      </c>
      <c r="CT20" s="29">
        <v>2.59921075911</v>
      </c>
      <c r="CU20" s="29">
        <v>0.22711040850299999</v>
      </c>
      <c r="CV20" s="29">
        <v>9368.4738279400008</v>
      </c>
      <c r="CW20" s="29">
        <v>1.01944396045E-2</v>
      </c>
      <c r="CX20" s="29">
        <v>0</v>
      </c>
      <c r="CY20" s="29">
        <v>7.9906771172999994E-3</v>
      </c>
      <c r="CZ20" s="29">
        <v>0.111579416423</v>
      </c>
      <c r="DA20" s="29">
        <v>7.1051878159900002E-3</v>
      </c>
      <c r="DB20" s="29">
        <v>1.65082653013E-4</v>
      </c>
      <c r="DC20" s="29">
        <v>2.54062367141E-2</v>
      </c>
      <c r="DD20" s="29">
        <v>4.2681185130300002E-4</v>
      </c>
      <c r="DE20" s="29">
        <v>90.858900811699996</v>
      </c>
      <c r="DF20" s="29">
        <v>41.850546296300003</v>
      </c>
      <c r="DG20" s="29">
        <v>20.216485548000001</v>
      </c>
      <c r="DH20" s="29">
        <v>3.8454503717000001</v>
      </c>
      <c r="DI20" s="29">
        <v>54.3726839136</v>
      </c>
      <c r="DJ20" s="29">
        <v>5.0388349495500001E-2</v>
      </c>
      <c r="DK20" s="29">
        <v>58.7688399516</v>
      </c>
      <c r="DL20" s="29">
        <v>58.7688399516</v>
      </c>
      <c r="DM20" s="29">
        <v>131.91641196099999</v>
      </c>
      <c r="DN20" s="29">
        <v>1.00022436438E-4</v>
      </c>
      <c r="DO20" s="29">
        <v>16.967295309000001</v>
      </c>
      <c r="DP20" s="29">
        <v>8.4617850004599995E-3</v>
      </c>
      <c r="DQ20" s="29">
        <v>1.24145309648E-2</v>
      </c>
      <c r="DR20" s="29">
        <v>2.4649763707000001</v>
      </c>
      <c r="DS20" s="29">
        <v>0</v>
      </c>
      <c r="DT20" s="29">
        <v>40.260831553099997</v>
      </c>
      <c r="DU20" s="29">
        <v>5.0037908834999998</v>
      </c>
      <c r="DV20" s="29">
        <v>23.372434541200001</v>
      </c>
      <c r="DW20" s="29">
        <v>0.57162992399599999</v>
      </c>
      <c r="DX20" s="29">
        <v>1.62694361415</v>
      </c>
      <c r="DY20" s="29">
        <v>1.39982099792E-2</v>
      </c>
      <c r="DZ20" s="29">
        <v>1.8206857164700001</v>
      </c>
      <c r="EA20" s="29">
        <v>3.6965519660299999</v>
      </c>
      <c r="EB20" s="29">
        <v>520.44055794400003</v>
      </c>
      <c r="EC20" s="29">
        <v>8.4997530293199994E-2</v>
      </c>
      <c r="ED20" s="29">
        <v>6.3150649352199997</v>
      </c>
      <c r="EE20" s="29">
        <v>428.64665333400001</v>
      </c>
      <c r="EF20" s="29">
        <v>0</v>
      </c>
      <c r="EG20" s="29">
        <v>0.37744116789799997</v>
      </c>
      <c r="EH20" s="29">
        <v>0.54314831241700001</v>
      </c>
      <c r="EI20" s="29">
        <v>6955.8962227299999</v>
      </c>
      <c r="EJ20" s="29">
        <v>770.41258443300001</v>
      </c>
      <c r="EK20" s="29">
        <v>7728.7737835300004</v>
      </c>
      <c r="EL20" s="29">
        <v>5.4078509280100002</v>
      </c>
      <c r="EM20" s="29">
        <v>75.445591128199993</v>
      </c>
      <c r="EN20" s="29">
        <v>0.116230773153</v>
      </c>
      <c r="EO20" s="29">
        <v>0</v>
      </c>
      <c r="EP20" s="29">
        <v>0</v>
      </c>
      <c r="EQ20" s="29">
        <v>0</v>
      </c>
      <c r="ER20" s="29">
        <v>2.5113259026999998E-3</v>
      </c>
      <c r="ES20" s="29">
        <v>1.05571204158E-2</v>
      </c>
      <c r="ET20" s="29">
        <v>2.5129834858400001E-3</v>
      </c>
      <c r="EU20" s="8">
        <v>9.0292810176499997E-6</v>
      </c>
      <c r="EV20" s="29">
        <v>1.96058820417</v>
      </c>
      <c r="EW20" s="29">
        <v>1.75517810634</v>
      </c>
      <c r="EX20" s="29">
        <v>971.48593040599997</v>
      </c>
      <c r="EY20" s="29">
        <v>23.218378680200001</v>
      </c>
      <c r="EZ20" s="29">
        <v>23.834694646700001</v>
      </c>
      <c r="FA20" s="29">
        <v>169.76384781499999</v>
      </c>
      <c r="FB20" s="29">
        <v>1.27496393294</v>
      </c>
      <c r="FC20" s="29">
        <v>2.81616926412</v>
      </c>
      <c r="FD20" s="29">
        <v>4.8723247738899998E-3</v>
      </c>
      <c r="FE20" s="29">
        <v>72.875686712900006</v>
      </c>
      <c r="FF20" s="29">
        <v>2198.3470852400001</v>
      </c>
      <c r="FG20" s="29">
        <v>1772.81043714</v>
      </c>
      <c r="FH20" s="29">
        <v>425.536648093</v>
      </c>
      <c r="FI20" s="29">
        <v>1.82691320954</v>
      </c>
      <c r="FJ20" s="29">
        <v>0.26782808361799998</v>
      </c>
      <c r="FK20" s="29">
        <v>276.54867399400001</v>
      </c>
      <c r="FL20" s="29">
        <v>155.45147136</v>
      </c>
      <c r="FM20" s="29">
        <v>160.342400355</v>
      </c>
      <c r="FN20" s="29">
        <v>5.1864010883900002</v>
      </c>
      <c r="FO20" s="29">
        <v>8.8494953895799995</v>
      </c>
      <c r="FP20" s="29">
        <v>404.56440983900001</v>
      </c>
      <c r="FQ20" s="29">
        <v>0.11328365478000001</v>
      </c>
      <c r="FR20" s="29">
        <v>41.275391443499998</v>
      </c>
      <c r="FS20" s="29">
        <v>88.639087337800007</v>
      </c>
      <c r="FT20" s="29">
        <v>375.391108234</v>
      </c>
      <c r="FU20" s="29">
        <v>0.203729095759</v>
      </c>
      <c r="FV20" s="29">
        <v>0</v>
      </c>
      <c r="FW20" s="29">
        <v>3097.7828617099999</v>
      </c>
      <c r="FX20" s="29">
        <v>598.34511187700002</v>
      </c>
      <c r="FY20" s="29">
        <v>35.360165875600003</v>
      </c>
      <c r="FZ20" s="29">
        <v>21.7965180558</v>
      </c>
      <c r="GA20" s="29">
        <v>332.80525005599998</v>
      </c>
      <c r="GB20" s="29">
        <v>272.716317065</v>
      </c>
      <c r="GC20" s="29">
        <v>14.416511313299999</v>
      </c>
      <c r="GD20" s="29">
        <v>0</v>
      </c>
      <c r="GE20" s="29">
        <v>0</v>
      </c>
      <c r="GF20" s="29">
        <v>266.269691271</v>
      </c>
      <c r="GG20" s="29">
        <v>2905.4712109400002</v>
      </c>
      <c r="GH20" s="29">
        <v>23.0038966935</v>
      </c>
      <c r="GI20" s="29">
        <v>129.46116614100001</v>
      </c>
      <c r="GK20" s="37">
        <f t="shared" si="1"/>
        <v>3.1893498758533458E-4</v>
      </c>
      <c r="GL20" s="55">
        <f t="shared" si="2"/>
        <v>-5.1400098644312974E-3</v>
      </c>
      <c r="GM20" s="55">
        <f t="shared" si="3"/>
        <v>-2.6657180930740492E-5</v>
      </c>
      <c r="GN20" s="55">
        <f t="shared" si="4"/>
        <v>-9.1500223549609923E-4</v>
      </c>
      <c r="GO20" s="55">
        <f t="shared" si="5"/>
        <v>-6.4167334201690421E-4</v>
      </c>
      <c r="GP20" s="55">
        <f t="shared" si="6"/>
        <v>-6.7105465819258955E-4</v>
      </c>
      <c r="GQ20" s="55">
        <f t="shared" si="7"/>
        <v>-2.7029273769706928E-4</v>
      </c>
      <c r="GR20" s="55">
        <f t="shared" si="8"/>
        <v>-1.2990002695049815E-3</v>
      </c>
      <c r="GS20" s="55">
        <f t="shared" si="9"/>
        <v>-1.4746965790424277E-3</v>
      </c>
      <c r="GT20" s="55">
        <f t="shared" si="10"/>
        <v>-7.3141515582528611E-3</v>
      </c>
      <c r="GU20" s="55">
        <f t="shared" si="11"/>
        <v>-7.0950124725572579E-5</v>
      </c>
      <c r="GV20" s="55">
        <f t="shared" si="12"/>
        <v>-8.2748091538205348E-6</v>
      </c>
      <c r="GW20" s="55">
        <f t="shared" si="13"/>
        <v>-3.685277066542098E-3</v>
      </c>
      <c r="GX20" s="55">
        <f t="shared" si="14"/>
        <v>-2.873515250398203E-6</v>
      </c>
      <c r="GY20" s="55">
        <f t="shared" si="15"/>
        <v>-2.1560030401206666E-2</v>
      </c>
      <c r="GZ20" s="55">
        <f t="shared" si="16"/>
        <v>-2.8813677468929175E-4</v>
      </c>
      <c r="HA20" s="55">
        <f t="shared" si="17"/>
        <v>2.333935550070626E-5</v>
      </c>
      <c r="HB20" s="55">
        <f t="shared" si="18"/>
        <v>3.7054985510905951E-6</v>
      </c>
      <c r="HC20" s="55">
        <f t="shared" si="19"/>
        <v>4.6211188788589827E-6</v>
      </c>
      <c r="HD20" s="55">
        <f t="shared" si="20"/>
        <v>-3.4416484878046729E-4</v>
      </c>
      <c r="HE20" s="55">
        <f t="shared" si="21"/>
        <v>6.2196146989371338E-7</v>
      </c>
      <c r="HF20" s="55">
        <f t="shared" si="22"/>
        <v>-3.2591512903017611E-5</v>
      </c>
      <c r="HG20" s="55">
        <f t="shared" si="23"/>
        <v>-2.1932593523615106E-4</v>
      </c>
      <c r="HH20" s="55">
        <f t="shared" si="24"/>
        <v>0</v>
      </c>
      <c r="HI20" s="55">
        <f t="shared" si="25"/>
        <v>-3.0498276533808896E-7</v>
      </c>
      <c r="HJ20" s="55">
        <f t="shared" si="26"/>
        <v>1.6859250806238712E-5</v>
      </c>
      <c r="HK20" s="55">
        <f t="shared" si="27"/>
        <v>-6.7631684366511562E-3</v>
      </c>
      <c r="HL20" s="55">
        <f t="shared" si="28"/>
        <v>2.1716905264369229E-6</v>
      </c>
      <c r="HM20" s="55">
        <f t="shared" si="29"/>
        <v>2.2436437999991772E-4</v>
      </c>
      <c r="HN20" s="55">
        <f t="shared" si="30"/>
        <v>-2.9933144297228693E-5</v>
      </c>
      <c r="HO20" s="55">
        <f t="shared" si="31"/>
        <v>0</v>
      </c>
      <c r="HP20" s="55">
        <f t="shared" si="32"/>
        <v>-1.5406066404702625E-2</v>
      </c>
      <c r="HQ20" s="55">
        <f t="shared" si="33"/>
        <v>-1.2785862857145634E-4</v>
      </c>
      <c r="HR20" s="55">
        <f t="shared" si="34"/>
        <v>-3.1641155632345869E-5</v>
      </c>
      <c r="HS20" s="55">
        <f t="shared" si="35"/>
        <v>-8.2051259684052796E-6</v>
      </c>
      <c r="HT20" s="55">
        <f t="shared" si="36"/>
        <v>-1.0096649688347773E-4</v>
      </c>
      <c r="HU20" s="55">
        <f t="shared" si="37"/>
        <v>-1.0764112157353832E-2</v>
      </c>
      <c r="HV20" s="55">
        <f t="shared" si="38"/>
        <v>-5.578009548807204E-4</v>
      </c>
      <c r="HW20" s="55">
        <f t="shared" si="39"/>
        <v>-7.2944781812724752E-7</v>
      </c>
      <c r="HX20" s="55">
        <f t="shared" si="40"/>
        <v>-8.3027919312944371E-4</v>
      </c>
      <c r="HY20" s="55">
        <f t="shared" si="41"/>
        <v>0</v>
      </c>
      <c r="HZ20" s="55">
        <f t="shared" si="42"/>
        <v>0</v>
      </c>
      <c r="IA20" s="55">
        <f t="shared" si="43"/>
        <v>-4.4840964693504994E-3</v>
      </c>
      <c r="IB20" s="55">
        <f t="shared" si="44"/>
        <v>0</v>
      </c>
      <c r="IC20" s="55">
        <f t="shared" si="45"/>
        <v>-6.3776979367223503E-5</v>
      </c>
      <c r="ID20" s="55">
        <f t="shared" si="46"/>
        <v>-5.9228021945732377E-5</v>
      </c>
      <c r="IE20" s="55">
        <f t="shared" si="47"/>
        <v>-1.7199669111957398E-3</v>
      </c>
      <c r="IF20" s="55">
        <f t="shared" si="48"/>
        <v>-2.1565019339409481E-2</v>
      </c>
      <c r="IG20" s="55">
        <f t="shared" si="49"/>
        <v>0</v>
      </c>
      <c r="IH20" s="55">
        <f t="shared" si="50"/>
        <v>0</v>
      </c>
      <c r="II20" s="55">
        <f t="shared" si="51"/>
        <v>0</v>
      </c>
      <c r="IJ20" s="55">
        <f t="shared" si="52"/>
        <v>-2.1561959252779209E-2</v>
      </c>
      <c r="IK20" s="55">
        <f t="shared" si="53"/>
        <v>-2.1560320192378173E-2</v>
      </c>
      <c r="IL20" s="55">
        <f t="shared" si="54"/>
        <v>-2.1561573912456396E-2</v>
      </c>
      <c r="IM20" s="55">
        <f t="shared" si="55"/>
        <v>-2.1562977930858217E-2</v>
      </c>
      <c r="IN20" s="55">
        <f t="shared" si="56"/>
        <v>-8.3939227258120423E-3</v>
      </c>
      <c r="IO20" s="55">
        <f t="shared" si="57"/>
        <v>0</v>
      </c>
      <c r="IP20" s="55">
        <f t="shared" si="58"/>
        <v>8.3591484705853965E-5</v>
      </c>
      <c r="IQ20" s="55">
        <f t="shared" si="59"/>
        <v>-3.6359704672797817E-5</v>
      </c>
      <c r="IR20" s="55">
        <f t="shared" si="60"/>
        <v>0</v>
      </c>
      <c r="IS20" s="55">
        <f t="shared" si="61"/>
        <v>-2.1557285718779327E-2</v>
      </c>
      <c r="IT20" s="55">
        <f t="shared" si="62"/>
        <v>-2.1557021979760175E-2</v>
      </c>
      <c r="IU20" s="55">
        <f t="shared" si="63"/>
        <v>-3.0698793966372415E-3</v>
      </c>
      <c r="IV20" s="55">
        <f t="shared" si="64"/>
        <v>-2.7771203161476961E-4</v>
      </c>
      <c r="IW20" s="55">
        <f t="shared" si="65"/>
        <v>1.6683035983964932E-5</v>
      </c>
      <c r="IX20" s="55">
        <f t="shared" si="66"/>
        <v>-3.1166001216390471E-4</v>
      </c>
    </row>
    <row r="21" spans="1:258" x14ac:dyDescent="0.3">
      <c r="A21" s="29" t="s">
        <v>20</v>
      </c>
      <c r="B21" s="27">
        <v>12740.129354999999</v>
      </c>
      <c r="C21" s="27">
        <v>192.67485249999999</v>
      </c>
      <c r="D21" s="27">
        <v>14397.219175</v>
      </c>
      <c r="E21" s="27">
        <v>2023.7295806</v>
      </c>
      <c r="F21" s="27">
        <v>1448.5762123</v>
      </c>
      <c r="G21" s="27">
        <v>18908.166033000001</v>
      </c>
      <c r="H21" s="27">
        <v>3359.6250872000001</v>
      </c>
      <c r="I21" s="29">
        <v>60.512641815000002</v>
      </c>
      <c r="J21" s="29">
        <v>30.740675431</v>
      </c>
      <c r="K21" s="29">
        <v>0.53270645000000005</v>
      </c>
      <c r="L21" s="29">
        <v>6.1148690999999998E-2</v>
      </c>
      <c r="M21" s="29">
        <v>29.958435037000001</v>
      </c>
      <c r="N21" s="40">
        <v>4.8877360000000002E-3</v>
      </c>
      <c r="O21" s="29">
        <v>21.192757645</v>
      </c>
      <c r="P21" s="29">
        <v>2.4316549699999999E-2</v>
      </c>
      <c r="Q21" s="29">
        <v>8.6805122900000004E-2</v>
      </c>
      <c r="R21" s="29">
        <v>7.1396887000000006E-2</v>
      </c>
      <c r="S21" s="29">
        <v>0.60953400000000002</v>
      </c>
      <c r="T21" s="29">
        <v>8.5156531300000005E-2</v>
      </c>
      <c r="U21" s="29">
        <v>6.1553169999999997E-2</v>
      </c>
      <c r="V21" s="29">
        <v>25.424434529999999</v>
      </c>
      <c r="W21" s="29">
        <v>3.8422089999999999E-2</v>
      </c>
      <c r="Y21" s="29">
        <v>2.2699220000000001E-4</v>
      </c>
      <c r="Z21" s="29">
        <v>1.83E-2</v>
      </c>
      <c r="AA21" s="29">
        <v>201.73886861</v>
      </c>
      <c r="AB21" s="29">
        <v>74.312121529999999</v>
      </c>
      <c r="AC21" s="29">
        <v>1.1463999999999999E-3</v>
      </c>
      <c r="AD21" s="29">
        <v>0.1214894161</v>
      </c>
      <c r="AF21" s="29">
        <v>2.5861790290000002</v>
      </c>
      <c r="AG21" s="29">
        <v>1.2271300000000001E-2</v>
      </c>
      <c r="AH21" s="29">
        <v>4.6426192075000001</v>
      </c>
      <c r="AI21" s="29">
        <v>24.09092145</v>
      </c>
      <c r="AJ21" s="29">
        <v>47.196191304000003</v>
      </c>
      <c r="AK21" s="29">
        <v>10.720663277</v>
      </c>
      <c r="AL21" s="29">
        <v>0.53747445900000002</v>
      </c>
      <c r="AM21" s="29">
        <v>1.0222289852999999</v>
      </c>
      <c r="AN21" s="29">
        <v>3.8833764999999999E-2</v>
      </c>
      <c r="AP21" s="29">
        <v>0.13089629999999999</v>
      </c>
      <c r="AQ21" s="29">
        <v>20.843064256000002</v>
      </c>
      <c r="AR21" s="29">
        <v>7.8700000000000003E-3</v>
      </c>
      <c r="AS21" s="29">
        <v>0.22509965000000001</v>
      </c>
      <c r="AT21" s="29">
        <v>0.68001789000000001</v>
      </c>
      <c r="AU21" s="29">
        <v>16.766119553999999</v>
      </c>
      <c r="AV21" s="29">
        <v>0.21925165220000001</v>
      </c>
      <c r="AZ21" s="29">
        <v>4.2385382999999997E-3</v>
      </c>
      <c r="BA21" s="29">
        <v>1.76605575E-2</v>
      </c>
      <c r="BB21" s="29">
        <v>4.3109550999999996E-3</v>
      </c>
      <c r="BC21" s="29">
        <v>8.3697100000000002E-5</v>
      </c>
      <c r="BD21" s="29">
        <v>5.5249654559000003</v>
      </c>
      <c r="BF21" s="29">
        <v>0.95899999999999996</v>
      </c>
      <c r="BG21" s="29">
        <v>0.23947648499999999</v>
      </c>
      <c r="BI21" s="29">
        <v>10.946572903</v>
      </c>
      <c r="BJ21" s="29">
        <v>10.547582819</v>
      </c>
      <c r="BK21" s="29">
        <v>4.5920384183999996</v>
      </c>
      <c r="BL21" s="29">
        <v>126.8266526</v>
      </c>
      <c r="BM21" s="29">
        <v>0.10471523000000001</v>
      </c>
      <c r="BN21" s="29">
        <v>115.37906828</v>
      </c>
      <c r="BP21" s="29" t="s">
        <v>20</v>
      </c>
      <c r="BQ21" s="29">
        <v>39.156974955400003</v>
      </c>
      <c r="BR21" s="29">
        <v>0</v>
      </c>
      <c r="BS21" s="29">
        <v>30.090520255800001</v>
      </c>
      <c r="BT21" s="29">
        <v>0.95899189319900002</v>
      </c>
      <c r="BU21" s="29">
        <v>0.53244705267799997</v>
      </c>
      <c r="BV21" s="29">
        <v>59.8170404894</v>
      </c>
      <c r="BW21" s="29">
        <v>59.371447225099999</v>
      </c>
      <c r="BX21" s="29">
        <v>127.28976153000001</v>
      </c>
      <c r="BY21" s="29">
        <v>2.5071019080199999E-2</v>
      </c>
      <c r="BZ21" s="29">
        <v>3.60777241555E-2</v>
      </c>
      <c r="CA21" s="29">
        <v>29.472905679899998</v>
      </c>
      <c r="CB21" s="29">
        <v>1.5640267685200001E-3</v>
      </c>
      <c r="CC21" s="29">
        <v>3.3235601668899998E-3</v>
      </c>
      <c r="CD21" s="29">
        <v>2.2699613844800001E-4</v>
      </c>
      <c r="CE21" s="29">
        <v>20.739734053100001</v>
      </c>
      <c r="CF21" s="29">
        <v>5.8358307396000004E-3</v>
      </c>
      <c r="CG21" s="29">
        <v>1.8480004060900002E-2</v>
      </c>
      <c r="CH21" s="29">
        <v>8.6803487018100006E-2</v>
      </c>
      <c r="CI21" s="29">
        <v>0.239465327546</v>
      </c>
      <c r="CJ21" s="29">
        <v>804.08249162100003</v>
      </c>
      <c r="CK21" s="29">
        <v>7.1395543022899993E-2</v>
      </c>
      <c r="CL21" s="29">
        <v>0</v>
      </c>
      <c r="CM21" s="29">
        <v>2.46956409848E-2</v>
      </c>
      <c r="CN21" s="29">
        <v>6.0461123176599997E-2</v>
      </c>
      <c r="CO21" s="29">
        <v>0.60952638309999996</v>
      </c>
      <c r="CP21" s="29">
        <v>6.1551322120899997E-2</v>
      </c>
      <c r="CQ21" s="29">
        <v>24.090750253300001</v>
      </c>
      <c r="CR21" s="29">
        <v>24.700560969000001</v>
      </c>
      <c r="CS21" s="29">
        <v>0.22509678850500001</v>
      </c>
      <c r="CT21" s="29">
        <v>1.0221859232699999</v>
      </c>
      <c r="CU21" s="29">
        <v>0.67985252112299999</v>
      </c>
      <c r="CV21" s="29">
        <v>12562.4138915</v>
      </c>
      <c r="CW21" s="29">
        <v>3.8424657260400001E-2</v>
      </c>
      <c r="CX21" s="29">
        <v>0</v>
      </c>
      <c r="CY21" s="29">
        <v>0.39524234980099998</v>
      </c>
      <c r="CZ21" s="29">
        <v>8.0799836683099997</v>
      </c>
      <c r="DA21" s="29">
        <v>0.51452063171600004</v>
      </c>
      <c r="DB21" s="29">
        <v>1.19544279941E-2</v>
      </c>
      <c r="DC21" s="29">
        <v>1.8397802356099999</v>
      </c>
      <c r="DD21" s="29">
        <v>3.0907202068699999E-2</v>
      </c>
      <c r="DE21" s="29">
        <v>247.32027259399999</v>
      </c>
      <c r="DF21" s="29">
        <v>106.07122995899999</v>
      </c>
      <c r="DG21" s="29">
        <v>66.911510100100003</v>
      </c>
      <c r="DH21" s="29">
        <v>4.5311312578800003</v>
      </c>
      <c r="DI21" s="29">
        <v>25.827172195100001</v>
      </c>
      <c r="DJ21" s="29">
        <v>1.8300316878599999E-2</v>
      </c>
      <c r="DK21" s="29">
        <v>198.35815921299999</v>
      </c>
      <c r="DL21" s="29">
        <v>198.35815921299999</v>
      </c>
      <c r="DM21" s="29">
        <v>74.286221858399998</v>
      </c>
      <c r="DN21" s="29">
        <v>1.1463078864799999E-3</v>
      </c>
      <c r="DO21" s="29">
        <v>126.824503509</v>
      </c>
      <c r="DP21" s="29">
        <v>2.77048204878E-2</v>
      </c>
      <c r="DQ21" s="29">
        <v>7.4325651529900005E-2</v>
      </c>
      <c r="DR21" s="29">
        <v>34.778861320700003</v>
      </c>
      <c r="DS21" s="29">
        <v>0</v>
      </c>
      <c r="DT21" s="29">
        <v>105.78947657000001</v>
      </c>
      <c r="DU21" s="29">
        <v>3.33177240893</v>
      </c>
      <c r="DV21" s="29">
        <v>25.828355182399999</v>
      </c>
      <c r="DW21" s="29">
        <v>0.65890363244500005</v>
      </c>
      <c r="DX21" s="29">
        <v>1.8753442016799999</v>
      </c>
      <c r="DY21" s="29">
        <v>1.226990633E-2</v>
      </c>
      <c r="DZ21" s="29">
        <v>1.53206132069</v>
      </c>
      <c r="EA21" s="29">
        <v>3.1105463496599999</v>
      </c>
      <c r="EB21" s="29">
        <v>46.7109945037</v>
      </c>
      <c r="EC21" s="29">
        <v>0.104715342238</v>
      </c>
      <c r="ED21" s="29">
        <v>10.498120031299999</v>
      </c>
      <c r="EE21" s="29">
        <v>192.67394977500001</v>
      </c>
      <c r="EF21" s="29">
        <v>0</v>
      </c>
      <c r="EG21" s="29">
        <v>0.220364457062</v>
      </c>
      <c r="EH21" s="29">
        <v>0.31711002054699999</v>
      </c>
      <c r="EI21" s="29">
        <v>12869.920958000001</v>
      </c>
      <c r="EJ21" s="29">
        <v>1395.21344471</v>
      </c>
      <c r="EK21" s="29">
        <v>14299.9132641</v>
      </c>
      <c r="EL21" s="29">
        <v>3.90814181989</v>
      </c>
      <c r="EM21" s="29">
        <v>173.19875654800001</v>
      </c>
      <c r="EN21" s="29">
        <v>0.21535336936999999</v>
      </c>
      <c r="EO21" s="29">
        <v>0</v>
      </c>
      <c r="EP21" s="29">
        <v>0</v>
      </c>
      <c r="EQ21" s="29">
        <v>0</v>
      </c>
      <c r="ER21" s="29">
        <v>4.1543222058600003E-3</v>
      </c>
      <c r="ES21" s="29">
        <v>1.73070820704E-2</v>
      </c>
      <c r="ET21" s="29">
        <v>4.2267367767299998E-3</v>
      </c>
      <c r="EU21" s="8">
        <v>8.3619249278199997E-5</v>
      </c>
      <c r="EV21" s="29">
        <v>5.4133375368000003</v>
      </c>
      <c r="EW21" s="29">
        <v>16.862876569299999</v>
      </c>
      <c r="EX21" s="29">
        <v>1230.6124308200001</v>
      </c>
      <c r="EY21" s="29">
        <v>77.566655784899993</v>
      </c>
      <c r="EZ21" s="29">
        <v>15.588561537</v>
      </c>
      <c r="FA21" s="29">
        <v>293.435012605</v>
      </c>
      <c r="FB21" s="29">
        <v>11.5123028199</v>
      </c>
      <c r="FC21" s="29">
        <v>13.8317781909</v>
      </c>
      <c r="FD21" s="29">
        <v>1.9462327092299999E-2</v>
      </c>
      <c r="FE21" s="29">
        <v>23.303339586300002</v>
      </c>
      <c r="FF21" s="29">
        <v>2018.63434117</v>
      </c>
      <c r="FG21" s="29">
        <v>1443.8495830300001</v>
      </c>
      <c r="FH21" s="29">
        <v>574.78475813600005</v>
      </c>
      <c r="FI21" s="29">
        <v>2.89861033152</v>
      </c>
      <c r="FJ21" s="29">
        <v>0.644524000963</v>
      </c>
      <c r="FK21" s="29">
        <v>415.74078509600002</v>
      </c>
      <c r="FL21" s="29">
        <v>60.489690520700002</v>
      </c>
      <c r="FM21" s="29">
        <v>60.966467814200001</v>
      </c>
      <c r="FN21" s="29">
        <v>8.16123558512</v>
      </c>
      <c r="FO21" s="29">
        <v>14.7388644792</v>
      </c>
      <c r="FP21" s="29">
        <v>170.59344709199999</v>
      </c>
      <c r="FQ21" s="29">
        <v>3.8798498768199997E-2</v>
      </c>
      <c r="FR21" s="29">
        <v>60.995838067800001</v>
      </c>
      <c r="FS21" s="29">
        <v>45.300494948800001</v>
      </c>
      <c r="FT21" s="29">
        <v>208.807220965</v>
      </c>
      <c r="FU21" s="29">
        <v>3.40771510729</v>
      </c>
      <c r="FV21" s="29">
        <v>0</v>
      </c>
      <c r="FW21" s="29">
        <v>18897.9370156</v>
      </c>
      <c r="FX21" s="29">
        <v>705.70902496600002</v>
      </c>
      <c r="FY21" s="29">
        <v>115.295085513</v>
      </c>
      <c r="FZ21" s="29">
        <v>375.44491625699999</v>
      </c>
      <c r="GA21" s="29">
        <v>59.245689049900001</v>
      </c>
      <c r="GB21" s="29">
        <v>303.62697928099999</v>
      </c>
      <c r="GC21" s="29">
        <v>20.582409151299998</v>
      </c>
      <c r="GD21" s="29">
        <v>0.13089601348900001</v>
      </c>
      <c r="GE21" s="29">
        <v>7.8714026574500003E-3</v>
      </c>
      <c r="GF21" s="29">
        <v>186.711396987</v>
      </c>
      <c r="GG21" s="29">
        <v>3329.2482483700001</v>
      </c>
      <c r="GH21" s="29">
        <v>16.587654373500001</v>
      </c>
      <c r="GI21" s="29">
        <v>98.604190847200002</v>
      </c>
      <c r="GK21" s="37">
        <f t="shared" si="1"/>
        <v>2.4321029560376776E-3</v>
      </c>
      <c r="GL21" s="55">
        <f t="shared" si="2"/>
        <v>-1.3949266804755988E-2</v>
      </c>
      <c r="GM21" s="55">
        <f t="shared" si="3"/>
        <v>-4.6852248140409507E-6</v>
      </c>
      <c r="GN21" s="55">
        <f t="shared" si="4"/>
        <v>-6.7586601077079542E-3</v>
      </c>
      <c r="GO21" s="55">
        <f t="shared" si="5"/>
        <v>-2.5177471727667014E-3</v>
      </c>
      <c r="GP21" s="55">
        <f t="shared" si="6"/>
        <v>-3.2629482866456125E-3</v>
      </c>
      <c r="GQ21" s="55">
        <f t="shared" si="7"/>
        <v>-5.4098411142299095E-4</v>
      </c>
      <c r="GR21" s="55">
        <f t="shared" si="8"/>
        <v>-9.0417347297870234E-3</v>
      </c>
      <c r="GS21" s="55">
        <f t="shared" si="9"/>
        <v>-1.8858779846182842E-2</v>
      </c>
      <c r="GT21" s="55">
        <f t="shared" si="10"/>
        <v>-2.114967111439453E-2</v>
      </c>
      <c r="GU21" s="55">
        <f t="shared" si="11"/>
        <v>-4.8694233381271762E-4</v>
      </c>
      <c r="GV21" s="55">
        <f t="shared" si="12"/>
        <v>8.5424069014933288E-7</v>
      </c>
      <c r="GW21" s="55">
        <f t="shared" si="13"/>
        <v>-1.6206766358134266E-2</v>
      </c>
      <c r="GX21" s="55">
        <f t="shared" si="14"/>
        <v>-3.04976762248448E-5</v>
      </c>
      <c r="GY21" s="55">
        <f t="shared" si="15"/>
        <v>-2.1376339950118804E-2</v>
      </c>
      <c r="GZ21" s="55">
        <f t="shared" si="16"/>
        <v>-2.9399709614134659E-5</v>
      </c>
      <c r="HA21" s="55">
        <f t="shared" si="17"/>
        <v>-1.8845453417327108E-5</v>
      </c>
      <c r="HB21" s="55">
        <f t="shared" si="18"/>
        <v>-1.8824029400790021E-5</v>
      </c>
      <c r="HC21" s="55">
        <f t="shared" si="19"/>
        <v>-1.2496267640627993E-5</v>
      </c>
      <c r="HD21" s="55">
        <f t="shared" si="20"/>
        <v>2.7345101595957953E-6</v>
      </c>
      <c r="HE21" s="55">
        <f t="shared" si="21"/>
        <v>-3.0020860014202252E-5</v>
      </c>
      <c r="HF21" s="55">
        <f t="shared" si="22"/>
        <v>-2.8471569747041993E-2</v>
      </c>
      <c r="HG21" s="55">
        <f t="shared" si="23"/>
        <v>6.6817302234264262E-5</v>
      </c>
      <c r="HH21" s="55">
        <f t="shared" si="24"/>
        <v>0</v>
      </c>
      <c r="HI21" s="55">
        <f t="shared" si="25"/>
        <v>1.735058737698415E-5</v>
      </c>
      <c r="HJ21" s="55">
        <f t="shared" si="26"/>
        <v>1.7315770491722171E-5</v>
      </c>
      <c r="HK21" s="55">
        <f t="shared" si="27"/>
        <v>-1.675784850134936E-2</v>
      </c>
      <c r="HL21" s="55">
        <f t="shared" si="28"/>
        <v>-3.4852553078498126E-4</v>
      </c>
      <c r="HM21" s="55">
        <f t="shared" si="29"/>
        <v>-8.0350244242822298E-5</v>
      </c>
      <c r="HN21" s="55">
        <f t="shared" si="30"/>
        <v>2.7846129388141823E-5</v>
      </c>
      <c r="HO21" s="55">
        <f t="shared" si="31"/>
        <v>0</v>
      </c>
      <c r="HP21" s="55">
        <f t="shared" si="32"/>
        <v>-2.0080278392436188E-2</v>
      </c>
      <c r="HQ21" s="55">
        <f t="shared" si="33"/>
        <v>-1.1357150424164508E-4</v>
      </c>
      <c r="HR21" s="55">
        <f t="shared" si="34"/>
        <v>-2.4850519685195285E-6</v>
      </c>
      <c r="HS21" s="55">
        <f t="shared" si="35"/>
        <v>-7.1062744674896061E-6</v>
      </c>
      <c r="HT21" s="55">
        <f t="shared" si="36"/>
        <v>-1.028042278188835E-2</v>
      </c>
      <c r="HU21" s="55">
        <f t="shared" si="37"/>
        <v>-2.0758346750563719E-2</v>
      </c>
      <c r="HV21" s="55">
        <f t="shared" si="38"/>
        <v>3.4623040585464896E-8</v>
      </c>
      <c r="HW21" s="55">
        <f t="shared" si="39"/>
        <v>-4.2125620207690476E-5</v>
      </c>
      <c r="HX21" s="55">
        <f t="shared" si="40"/>
        <v>-9.0813321345488602E-4</v>
      </c>
      <c r="HY21" s="55">
        <f t="shared" si="41"/>
        <v>0</v>
      </c>
      <c r="HZ21" s="55">
        <f t="shared" si="42"/>
        <v>-2.1888395621615007E-6</v>
      </c>
      <c r="IA21" s="55">
        <f t="shared" si="43"/>
        <v>-1.2505603854527749E-2</v>
      </c>
      <c r="IB21" s="55">
        <f t="shared" si="44"/>
        <v>1.7822839263024107E-4</v>
      </c>
      <c r="IC21" s="55">
        <f t="shared" si="45"/>
        <v>-1.271212549644612E-5</v>
      </c>
      <c r="ID21" s="55">
        <f t="shared" si="46"/>
        <v>-2.4318312713806283E-4</v>
      </c>
      <c r="IE21" s="55">
        <f t="shared" si="47"/>
        <v>-1.0644393887637559E-2</v>
      </c>
      <c r="IF21" s="55">
        <f t="shared" si="48"/>
        <v>-1.7779947338522339E-2</v>
      </c>
      <c r="IG21" s="55">
        <f t="shared" si="49"/>
        <v>0</v>
      </c>
      <c r="IH21" s="55">
        <f t="shared" si="50"/>
        <v>0</v>
      </c>
      <c r="II21" s="55">
        <f t="shared" si="51"/>
        <v>0</v>
      </c>
      <c r="IJ21" s="55">
        <f t="shared" si="52"/>
        <v>-1.9869136050982346E-2</v>
      </c>
      <c r="IK21" s="55">
        <f t="shared" si="53"/>
        <v>-2.0014964397358368E-2</v>
      </c>
      <c r="IL21" s="55">
        <f t="shared" si="54"/>
        <v>-1.9535885045520378E-2</v>
      </c>
      <c r="IM21" s="55">
        <f t="shared" si="55"/>
        <v>-9.3014837790084506E-4</v>
      </c>
      <c r="IN21" s="55">
        <f t="shared" si="56"/>
        <v>-2.0204274577100712E-2</v>
      </c>
      <c r="IO21" s="55">
        <f t="shared" si="57"/>
        <v>0</v>
      </c>
      <c r="IP21" s="55">
        <f t="shared" si="58"/>
        <v>-8.4533899895107052E-6</v>
      </c>
      <c r="IQ21" s="55">
        <f t="shared" si="59"/>
        <v>-4.6591021243643741E-5</v>
      </c>
      <c r="IR21" s="55">
        <f t="shared" si="60"/>
        <v>0</v>
      </c>
      <c r="IS21" s="55">
        <f t="shared" si="61"/>
        <v>-6.7769509377559514E-3</v>
      </c>
      <c r="IT21" s="55">
        <f t="shared" si="62"/>
        <v>-6.6779900674796147E-3</v>
      </c>
      <c r="IU21" s="55">
        <f t="shared" si="63"/>
        <v>-1.3263643500008254E-2</v>
      </c>
      <c r="IV21" s="55">
        <f t="shared" si="64"/>
        <v>-1.6945105432884538E-5</v>
      </c>
      <c r="IW21" s="55">
        <f t="shared" si="65"/>
        <v>1.0718402661319798E-6</v>
      </c>
      <c r="IX21" s="55">
        <f t="shared" si="66"/>
        <v>-7.2788564036751341E-4</v>
      </c>
    </row>
    <row r="22" spans="1:258" x14ac:dyDescent="0.3">
      <c r="A22" s="29" t="s">
        <v>21</v>
      </c>
      <c r="B22" s="27">
        <v>11224.308891000001</v>
      </c>
      <c r="C22" s="27">
        <v>148.47930604000001</v>
      </c>
      <c r="D22" s="27">
        <v>8208.0727640999994</v>
      </c>
      <c r="E22" s="27">
        <v>1235.6967838999999</v>
      </c>
      <c r="F22" s="27">
        <v>1016.3852779</v>
      </c>
      <c r="G22" s="27">
        <v>2092.4675778000001</v>
      </c>
      <c r="H22" s="27">
        <v>3444.8353517</v>
      </c>
      <c r="I22" s="29">
        <v>27.308411842000002</v>
      </c>
      <c r="J22" s="29">
        <v>15.226782745</v>
      </c>
      <c r="K22" s="29">
        <v>0.16348615</v>
      </c>
      <c r="L22" s="29">
        <v>2.0486791399999999E-2</v>
      </c>
      <c r="M22" s="29">
        <v>14.370145623999999</v>
      </c>
      <c r="N22" s="40">
        <v>9.5145590000000001E-4</v>
      </c>
      <c r="O22" s="29">
        <v>10.448650106000001</v>
      </c>
      <c r="P22" s="29">
        <v>5.2502224E-2</v>
      </c>
      <c r="Q22" s="29">
        <v>8.2220365E-3</v>
      </c>
      <c r="R22" s="29">
        <v>0.75569248219999996</v>
      </c>
      <c r="S22" s="29">
        <v>1.4872570000000001</v>
      </c>
      <c r="T22" s="29">
        <v>8.7115988000000005E-2</v>
      </c>
      <c r="U22" s="29">
        <v>1.11801147E-2</v>
      </c>
      <c r="V22" s="29">
        <v>9.9298539629999993</v>
      </c>
      <c r="W22" s="29">
        <v>6.33696E-3</v>
      </c>
      <c r="X22" s="8">
        <v>1.8615000000000001E-6</v>
      </c>
      <c r="Y22" s="29">
        <v>2.7627499999999999E-5</v>
      </c>
      <c r="Z22" s="29">
        <v>8.2699999999999996E-2</v>
      </c>
      <c r="AA22" s="29">
        <v>112.92182252000001</v>
      </c>
      <c r="AB22" s="29">
        <v>70.789599999999993</v>
      </c>
      <c r="AD22" s="29">
        <v>4.2361389000000003E-3</v>
      </c>
      <c r="AE22" s="29">
        <v>1E-3</v>
      </c>
      <c r="AF22" s="29">
        <v>3.7793737801999998</v>
      </c>
      <c r="AG22" s="29">
        <v>0.21099999999999999</v>
      </c>
      <c r="AH22" s="29">
        <v>2.4721512000000001E-2</v>
      </c>
      <c r="AI22" s="29">
        <v>11.960009980000001</v>
      </c>
      <c r="AJ22" s="29">
        <v>50.026970173000002</v>
      </c>
      <c r="AK22" s="29">
        <v>8.5357388886999992</v>
      </c>
      <c r="AL22" s="29">
        <v>0.32386198630000002</v>
      </c>
      <c r="AM22" s="29">
        <v>4.7950398441999997</v>
      </c>
      <c r="AN22" s="29">
        <v>8.9234481000000001E-3</v>
      </c>
      <c r="AQ22" s="29">
        <v>109.8208089</v>
      </c>
      <c r="AR22" s="29">
        <v>5.5500000000000001E-2</v>
      </c>
      <c r="AS22" s="29">
        <v>2.7410735299999999E-2</v>
      </c>
      <c r="AT22" s="29">
        <v>9.9193097800000005E-2</v>
      </c>
      <c r="AU22" s="29">
        <v>25.364515277999999</v>
      </c>
      <c r="AV22" s="29">
        <v>0.25050937359999997</v>
      </c>
      <c r="AW22" s="8">
        <v>1.5057175E-6</v>
      </c>
      <c r="AX22" s="29">
        <v>1.3413E-5</v>
      </c>
      <c r="AZ22" s="29">
        <v>5.3464081999999996E-3</v>
      </c>
      <c r="BA22" s="29">
        <v>2.2387239699999999E-2</v>
      </c>
      <c r="BB22" s="29">
        <v>5.3718804999999996E-3</v>
      </c>
      <c r="BC22" s="8">
        <v>1.6352715E-6</v>
      </c>
      <c r="BD22" s="29">
        <v>2.5434296484000001</v>
      </c>
      <c r="BE22" s="29">
        <v>0.232407</v>
      </c>
      <c r="BF22" s="29">
        <v>0.38750000000000001</v>
      </c>
      <c r="BG22" s="29">
        <v>4.3282700000000004E-3</v>
      </c>
      <c r="BI22" s="29">
        <v>5.9774197550999997</v>
      </c>
      <c r="BJ22" s="29">
        <v>5.7580330178999999</v>
      </c>
      <c r="BK22" s="29">
        <v>3.4270096073</v>
      </c>
      <c r="BL22" s="29">
        <v>27.717507785999999</v>
      </c>
      <c r="BM22" s="29">
        <v>1.3117295399999999E-2</v>
      </c>
      <c r="BN22" s="29">
        <v>11.123172844000001</v>
      </c>
      <c r="BP22" s="29" t="s">
        <v>128</v>
      </c>
      <c r="BQ22" s="29">
        <v>105.19637813999999</v>
      </c>
      <c r="BR22" s="29">
        <v>0.23240619143800001</v>
      </c>
      <c r="BS22" s="29">
        <v>14.9150055117</v>
      </c>
      <c r="BT22" s="29">
        <v>0.38749683335399998</v>
      </c>
      <c r="BU22" s="29">
        <v>0.16348597324899999</v>
      </c>
      <c r="BV22" s="29">
        <v>28.479665622999999</v>
      </c>
      <c r="BW22" s="29">
        <v>26.748489074799998</v>
      </c>
      <c r="BX22" s="29">
        <v>69.069232617400004</v>
      </c>
      <c r="BY22" s="29">
        <v>8.3994404875499997E-3</v>
      </c>
      <c r="BZ22" s="29">
        <v>1.20869964383E-2</v>
      </c>
      <c r="CA22" s="29">
        <v>14.107910820300001</v>
      </c>
      <c r="CB22" s="29">
        <v>3.0445900712600002E-4</v>
      </c>
      <c r="CC22" s="29">
        <v>6.4696040609100005E-4</v>
      </c>
      <c r="CD22" s="8">
        <v>2.76260442468E-5</v>
      </c>
      <c r="CE22" s="29">
        <v>10.223779181299999</v>
      </c>
      <c r="CF22" s="29">
        <v>1.2600076690399999E-2</v>
      </c>
      <c r="CG22" s="29">
        <v>3.9900189134900003E-2</v>
      </c>
      <c r="CH22" s="29">
        <v>8.22197714872E-3</v>
      </c>
      <c r="CI22" s="29">
        <v>4.3274191344700001E-3</v>
      </c>
      <c r="CJ22" s="29">
        <v>2914.8164254200001</v>
      </c>
      <c r="CK22" s="29">
        <v>0.75569080427900004</v>
      </c>
      <c r="CL22" s="29">
        <v>0</v>
      </c>
      <c r="CM22" s="29">
        <v>2.52632238889E-2</v>
      </c>
      <c r="CN22" s="29">
        <v>6.1851363729399998E-2</v>
      </c>
      <c r="CO22" s="29">
        <v>1.4872492054799999</v>
      </c>
      <c r="CP22" s="29">
        <v>1.1179431928700001E-2</v>
      </c>
      <c r="CQ22" s="29">
        <v>11.960061830600001</v>
      </c>
      <c r="CR22" s="29">
        <v>9.7307516837100003</v>
      </c>
      <c r="CS22" s="29">
        <v>2.74119172536E-2</v>
      </c>
      <c r="CT22" s="29">
        <v>4.6574803863199996</v>
      </c>
      <c r="CU22" s="29">
        <v>9.9193015657999997E-2</v>
      </c>
      <c r="CV22" s="29">
        <v>11044.5317875</v>
      </c>
      <c r="CW22" s="29">
        <v>6.3367062188700004E-3</v>
      </c>
      <c r="CX22" s="8">
        <v>1.8613776070999999E-6</v>
      </c>
      <c r="CY22" s="29">
        <v>0.21708668844500001</v>
      </c>
      <c r="CZ22" s="29">
        <v>4.4054494437600002</v>
      </c>
      <c r="DA22" s="29">
        <v>0.28053330817200001</v>
      </c>
      <c r="DB22" s="29">
        <v>6.5179093942899996E-3</v>
      </c>
      <c r="DC22" s="29">
        <v>1.00309959619</v>
      </c>
      <c r="DD22" s="29">
        <v>1.6851756194299999E-2</v>
      </c>
      <c r="DE22" s="29">
        <v>200.10640677999999</v>
      </c>
      <c r="DF22" s="29">
        <v>185.30628048899999</v>
      </c>
      <c r="DG22" s="29">
        <v>39.249732171200002</v>
      </c>
      <c r="DH22" s="29">
        <v>3.3886560458999999</v>
      </c>
      <c r="DI22" s="29">
        <v>47.187962926799997</v>
      </c>
      <c r="DJ22" s="29">
        <v>8.26997080134E-2</v>
      </c>
      <c r="DK22" s="29">
        <v>111.279830495</v>
      </c>
      <c r="DL22" s="29">
        <v>111.279830495</v>
      </c>
      <c r="DM22" s="29">
        <v>70.745684769500002</v>
      </c>
      <c r="DN22" s="29">
        <v>0</v>
      </c>
      <c r="DO22" s="29">
        <v>27.7077429695</v>
      </c>
      <c r="DP22" s="29">
        <v>1.72608987785E-3</v>
      </c>
      <c r="DQ22" s="29">
        <v>1.6676107869599999E-3</v>
      </c>
      <c r="DR22" s="29">
        <v>19.6991316871</v>
      </c>
      <c r="DS22" s="29">
        <v>1.0000157492699999E-3</v>
      </c>
      <c r="DT22" s="29">
        <v>128.02135469999999</v>
      </c>
      <c r="DU22" s="29">
        <v>1.26122950318</v>
      </c>
      <c r="DV22" s="29">
        <v>54.242749916000001</v>
      </c>
      <c r="DW22" s="29">
        <v>0.96386418867199997</v>
      </c>
      <c r="DX22" s="29">
        <v>2.7433027651500002</v>
      </c>
      <c r="DY22" s="29">
        <v>0.211002893996</v>
      </c>
      <c r="DZ22" s="29">
        <v>8.1578701108399997E-3</v>
      </c>
      <c r="EA22" s="29">
        <v>1.65629407751E-2</v>
      </c>
      <c r="EB22" s="29">
        <v>49.831213154399997</v>
      </c>
      <c r="EC22" s="29">
        <v>1.31176903097E-2</v>
      </c>
      <c r="ED22" s="29">
        <v>8.3592960033200008</v>
      </c>
      <c r="EE22" s="29">
        <v>148.419467217</v>
      </c>
      <c r="EF22" s="29">
        <v>0</v>
      </c>
      <c r="EG22" s="29">
        <v>0.132782500385</v>
      </c>
      <c r="EH22" s="29">
        <v>0.19107416022099999</v>
      </c>
      <c r="EI22" s="29">
        <v>7335.64294866</v>
      </c>
      <c r="EJ22" s="29">
        <v>795.37117454099996</v>
      </c>
      <c r="EK22" s="29">
        <v>8150.7132548899999</v>
      </c>
      <c r="EL22" s="29">
        <v>7.3436136646900003</v>
      </c>
      <c r="EM22" s="29">
        <v>144.800428845</v>
      </c>
      <c r="EN22" s="29">
        <v>0.24524467367700001</v>
      </c>
      <c r="EO22" s="8">
        <v>1.50590307379E-6</v>
      </c>
      <c r="EP22" s="8">
        <v>1.34113540237E-5</v>
      </c>
      <c r="EQ22" s="29">
        <v>0</v>
      </c>
      <c r="ER22" s="29">
        <v>5.2328243200699997E-3</v>
      </c>
      <c r="ES22" s="29">
        <v>2.19102836665E-2</v>
      </c>
      <c r="ET22" s="29">
        <v>5.2583306602300003E-3</v>
      </c>
      <c r="EU22" s="8">
        <v>1.6216631033499999E-6</v>
      </c>
      <c r="EV22" s="29">
        <v>2.4912541666800001</v>
      </c>
      <c r="EW22" s="29">
        <v>7.53735412245</v>
      </c>
      <c r="EX22" s="29">
        <v>1432.7624726399999</v>
      </c>
      <c r="EY22" s="29">
        <v>9.8117110529799998</v>
      </c>
      <c r="EZ22" s="29">
        <v>2.76702036498</v>
      </c>
      <c r="FA22" s="29">
        <v>281.20141228099999</v>
      </c>
      <c r="FB22" s="29">
        <v>4.1293934694700001</v>
      </c>
      <c r="FC22" s="29">
        <v>6.3883253752</v>
      </c>
      <c r="FD22" s="29">
        <v>8.4079654316399999E-4</v>
      </c>
      <c r="FE22" s="29">
        <v>3.0210657670700001</v>
      </c>
      <c r="FF22" s="29">
        <v>1230.1553062200001</v>
      </c>
      <c r="FG22" s="29">
        <v>1012.3488072</v>
      </c>
      <c r="FH22" s="29">
        <v>217.806499027</v>
      </c>
      <c r="FI22" s="29">
        <v>0.52882935619500004</v>
      </c>
      <c r="FJ22" s="29">
        <v>0.15620548936199999</v>
      </c>
      <c r="FK22" s="29">
        <v>342.17095649999999</v>
      </c>
      <c r="FL22" s="29">
        <v>11.050186515</v>
      </c>
      <c r="FM22" s="29">
        <v>56.955882129899997</v>
      </c>
      <c r="FN22" s="29">
        <v>1.1973686675499999</v>
      </c>
      <c r="FO22" s="29">
        <v>9.0976914378</v>
      </c>
      <c r="FP22" s="29">
        <v>154.56857906600001</v>
      </c>
      <c r="FQ22" s="29">
        <v>8.9147651258599993E-3</v>
      </c>
      <c r="FR22" s="29">
        <v>94.534760517699993</v>
      </c>
      <c r="FS22" s="29">
        <v>16.537605667200001</v>
      </c>
      <c r="FT22" s="29">
        <v>94.9763911374</v>
      </c>
      <c r="FU22" s="29">
        <v>10.252828798199999</v>
      </c>
      <c r="FV22" s="29">
        <v>0</v>
      </c>
      <c r="FW22" s="29">
        <v>2086.1408392399999</v>
      </c>
      <c r="FX22" s="29">
        <v>924.22614889700003</v>
      </c>
      <c r="FY22" s="29">
        <v>11.0795613707</v>
      </c>
      <c r="FZ22" s="29">
        <v>22.013948479500002</v>
      </c>
      <c r="GA22" s="29">
        <v>19.8556317892</v>
      </c>
      <c r="GB22" s="29">
        <v>324.17507490999998</v>
      </c>
      <c r="GC22" s="29">
        <v>109.62263066200001</v>
      </c>
      <c r="GD22" s="29">
        <v>0</v>
      </c>
      <c r="GE22" s="29">
        <v>5.5500152581899997E-2</v>
      </c>
      <c r="GF22" s="29">
        <v>196.33097419000001</v>
      </c>
      <c r="GG22" s="29">
        <v>3427.5289321400001</v>
      </c>
      <c r="GH22" s="29">
        <v>25.2421882328</v>
      </c>
      <c r="GI22" s="29">
        <v>172.62311388000001</v>
      </c>
      <c r="GK22" s="37">
        <f t="shared" si="1"/>
        <v>2.416859858894135E-3</v>
      </c>
      <c r="GL22" s="55">
        <f t="shared" si="2"/>
        <v>-1.6016763726464388E-2</v>
      </c>
      <c r="GM22" s="55">
        <f t="shared" si="3"/>
        <v>-4.0301119796375134E-4</v>
      </c>
      <c r="GN22" s="55">
        <f t="shared" si="4"/>
        <v>-6.9881823490741011E-3</v>
      </c>
      <c r="GO22" s="55">
        <f t="shared" si="5"/>
        <v>-4.484496319971238E-3</v>
      </c>
      <c r="GP22" s="55">
        <f t="shared" si="6"/>
        <v>-3.9713982362475104E-3</v>
      </c>
      <c r="GQ22" s="55">
        <f t="shared" si="7"/>
        <v>-3.0235778212879482E-3</v>
      </c>
      <c r="GR22" s="55">
        <f t="shared" si="8"/>
        <v>-5.0238742329032967E-3</v>
      </c>
      <c r="GS22" s="55">
        <f t="shared" si="9"/>
        <v>-2.0503673755895575E-2</v>
      </c>
      <c r="GT22" s="55">
        <f t="shared" si="10"/>
        <v>-2.0475581645924317E-2</v>
      </c>
      <c r="GU22" s="55">
        <f t="shared" si="11"/>
        <v>-1.0811374541684789E-6</v>
      </c>
      <c r="GV22" s="55">
        <f t="shared" si="12"/>
        <v>-1.7302570377200818E-5</v>
      </c>
      <c r="GW22" s="55">
        <f t="shared" si="13"/>
        <v>-1.8248583595564433E-2</v>
      </c>
      <c r="GX22" s="55">
        <f t="shared" si="14"/>
        <v>-3.8348370113520614E-5</v>
      </c>
      <c r="GY22" s="55">
        <f t="shared" si="15"/>
        <v>-2.1521528850015941E-2</v>
      </c>
      <c r="GZ22" s="55">
        <f t="shared" si="16"/>
        <v>-3.7296985742943275E-5</v>
      </c>
      <c r="HA22" s="55">
        <f t="shared" si="17"/>
        <v>-7.2185619706322242E-6</v>
      </c>
      <c r="HB22" s="55">
        <f t="shared" si="18"/>
        <v>-2.2203754032802804E-6</v>
      </c>
      <c r="HC22" s="55">
        <f t="shared" si="19"/>
        <v>-5.2408696009525884E-6</v>
      </c>
      <c r="HD22" s="55">
        <f t="shared" si="20"/>
        <v>-1.6074910382736647E-5</v>
      </c>
      <c r="HE22" s="55">
        <f t="shared" si="21"/>
        <v>-6.1070151632673008E-5</v>
      </c>
      <c r="HF22" s="55">
        <f t="shared" si="22"/>
        <v>-2.0050876884179916E-2</v>
      </c>
      <c r="HG22" s="55">
        <f t="shared" si="23"/>
        <v>-4.0047772117802648E-5</v>
      </c>
      <c r="HH22" s="55">
        <f t="shared" si="24"/>
        <v>-6.5749610529232324E-5</v>
      </c>
      <c r="HI22" s="55">
        <f t="shared" si="25"/>
        <v>-5.2692179893205234E-5</v>
      </c>
      <c r="HJ22" s="55">
        <f t="shared" si="26"/>
        <v>-3.5306723094997657E-6</v>
      </c>
      <c r="HK22" s="55">
        <f t="shared" si="27"/>
        <v>-1.4540962839217266E-2</v>
      </c>
      <c r="HL22" s="55">
        <f t="shared" si="28"/>
        <v>-6.2036274396226002E-4</v>
      </c>
      <c r="HM22" s="55">
        <f t="shared" si="29"/>
        <v>0</v>
      </c>
      <c r="HN22" s="55">
        <f t="shared" si="30"/>
        <v>-3.875444277806884E-4</v>
      </c>
      <c r="HO22" s="55">
        <f t="shared" si="31"/>
        <v>1.5749269999905044E-5</v>
      </c>
      <c r="HP22" s="55">
        <f t="shared" si="32"/>
        <v>-1.910550016415119E-2</v>
      </c>
      <c r="HQ22" s="55">
        <f t="shared" si="33"/>
        <v>1.3715620853120867E-5</v>
      </c>
      <c r="HR22" s="55">
        <f t="shared" si="34"/>
        <v>-2.8360484585379842E-5</v>
      </c>
      <c r="HS22" s="55">
        <f t="shared" si="35"/>
        <v>4.3353308305714398E-6</v>
      </c>
      <c r="HT22" s="55">
        <f t="shared" si="36"/>
        <v>-3.9130296702568901E-3</v>
      </c>
      <c r="HU22" s="55">
        <f t="shared" si="37"/>
        <v>-2.0671073433792774E-2</v>
      </c>
      <c r="HV22" s="55">
        <f t="shared" si="38"/>
        <v>-1.6444331923201642E-5</v>
      </c>
      <c r="HW22" s="55">
        <f t="shared" si="39"/>
        <v>-2.8687865450459135E-2</v>
      </c>
      <c r="HX22" s="55">
        <f t="shared" si="40"/>
        <v>-9.7305145305890707E-4</v>
      </c>
      <c r="HY22" s="55">
        <f t="shared" si="41"/>
        <v>0</v>
      </c>
      <c r="HZ22" s="55">
        <f t="shared" si="42"/>
        <v>0</v>
      </c>
      <c r="IA22" s="55">
        <f t="shared" si="43"/>
        <v>-1.8045599917266408E-3</v>
      </c>
      <c r="IB22" s="55">
        <f t="shared" si="44"/>
        <v>2.7492234233644823E-6</v>
      </c>
      <c r="IC22" s="55">
        <f t="shared" si="45"/>
        <v>4.3120098277715725E-5</v>
      </c>
      <c r="ID22" s="55">
        <f t="shared" si="46"/>
        <v>-8.281019731137558E-7</v>
      </c>
      <c r="IE22" s="55">
        <f t="shared" si="47"/>
        <v>-4.8227629765154436E-3</v>
      </c>
      <c r="IF22" s="55">
        <f t="shared" si="48"/>
        <v>-2.1015979750946798E-2</v>
      </c>
      <c r="IG22" s="55">
        <f t="shared" si="49"/>
        <v>1.2324608699837845E-4</v>
      </c>
      <c r="IH22" s="55">
        <f t="shared" si="50"/>
        <v>-1.2271500037280755E-4</v>
      </c>
      <c r="II22" s="55">
        <f t="shared" si="51"/>
        <v>0</v>
      </c>
      <c r="IJ22" s="55">
        <f t="shared" si="52"/>
        <v>-2.1244894830514432E-2</v>
      </c>
      <c r="IK22" s="55">
        <f t="shared" si="53"/>
        <v>-2.1304816488832187E-2</v>
      </c>
      <c r="IL22" s="55">
        <f t="shared" si="54"/>
        <v>-2.1137819385594919E-2</v>
      </c>
      <c r="IM22" s="55">
        <f t="shared" si="55"/>
        <v>-8.3217965029049254E-3</v>
      </c>
      <c r="IN22" s="55">
        <f t="shared" si="56"/>
        <v>-2.0513829329945138E-2</v>
      </c>
      <c r="IO22" s="55">
        <f t="shared" si="57"/>
        <v>-3.4790776525368394E-6</v>
      </c>
      <c r="IP22" s="55">
        <f t="shared" si="58"/>
        <v>-8.17198967749713E-6</v>
      </c>
      <c r="IQ22" s="55">
        <f t="shared" si="59"/>
        <v>-1.9658328385249954E-4</v>
      </c>
      <c r="IR22" s="55">
        <f t="shared" si="60"/>
        <v>0</v>
      </c>
      <c r="IS22" s="55">
        <f t="shared" si="61"/>
        <v>-8.010321326949895E-3</v>
      </c>
      <c r="IT22" s="55">
        <f t="shared" si="62"/>
        <v>-7.9160720419128288E-3</v>
      </c>
      <c r="IU22" s="55">
        <f t="shared" si="63"/>
        <v>-1.1191553510180358E-2</v>
      </c>
      <c r="IV22" s="55">
        <f t="shared" si="64"/>
        <v>-3.5229778143801944E-4</v>
      </c>
      <c r="IW22" s="55">
        <f t="shared" si="65"/>
        <v>3.0106030851461959E-5</v>
      </c>
      <c r="IX22" s="55">
        <f t="shared" si="66"/>
        <v>-3.9207763748384996E-3</v>
      </c>
    </row>
    <row r="23" spans="1:258" x14ac:dyDescent="0.3">
      <c r="A23" s="29" t="s">
        <v>22</v>
      </c>
      <c r="B23" s="27">
        <v>65263.393795999997</v>
      </c>
      <c r="C23" s="27">
        <v>1024.0489594000001</v>
      </c>
      <c r="D23" s="27">
        <v>45527.632470999997</v>
      </c>
      <c r="E23" s="27">
        <v>10592.653704</v>
      </c>
      <c r="F23" s="27">
        <v>7287.6448741000004</v>
      </c>
      <c r="G23" s="27">
        <v>21514.424478000001</v>
      </c>
      <c r="H23" s="27">
        <v>23241.856975999999</v>
      </c>
      <c r="I23" s="29">
        <v>54.951469772000003</v>
      </c>
      <c r="J23" s="29">
        <v>46.833602689999999</v>
      </c>
      <c r="K23" s="29">
        <v>2.2675603</v>
      </c>
      <c r="L23" s="29">
        <v>0.27971758130000002</v>
      </c>
      <c r="M23" s="29">
        <v>83.648966602000002</v>
      </c>
      <c r="N23" s="40">
        <v>1.31218668E-2</v>
      </c>
      <c r="O23" s="29">
        <v>14.862459530000001</v>
      </c>
      <c r="P23" s="29">
        <v>0.38641112909999997</v>
      </c>
      <c r="Q23" s="29">
        <v>0.50526875579999997</v>
      </c>
      <c r="R23" s="29">
        <v>1.2616322003</v>
      </c>
      <c r="S23" s="29">
        <v>13.302557999999999</v>
      </c>
      <c r="T23" s="29">
        <v>1.0169892059000001</v>
      </c>
      <c r="U23" s="29">
        <v>0.76022519609999994</v>
      </c>
      <c r="V23" s="29">
        <v>46.392568754999999</v>
      </c>
      <c r="W23" s="29">
        <v>3.4374034999999997E-2</v>
      </c>
      <c r="X23" s="29">
        <v>3.0770352800000001E-2</v>
      </c>
      <c r="Y23" s="29">
        <v>5.9526350700000001E-2</v>
      </c>
      <c r="Z23" s="29">
        <v>1.0349090000000001</v>
      </c>
      <c r="AA23" s="29">
        <v>338.56533903000002</v>
      </c>
      <c r="AB23" s="29">
        <v>701.73188941000001</v>
      </c>
      <c r="AD23" s="29">
        <v>0.55320896649999995</v>
      </c>
      <c r="AE23" s="29">
        <v>0.22</v>
      </c>
      <c r="AF23" s="29">
        <v>9.8366219434000008</v>
      </c>
      <c r="AH23" s="29">
        <v>11.450583754</v>
      </c>
      <c r="AI23" s="29">
        <v>37.348658960000002</v>
      </c>
      <c r="AJ23" s="29">
        <v>2176.6436755</v>
      </c>
      <c r="AK23" s="29">
        <v>16.002030612999999</v>
      </c>
      <c r="AL23" s="29">
        <v>5.3549338798999999</v>
      </c>
      <c r="AM23" s="29">
        <v>5.5231356906000002</v>
      </c>
      <c r="AN23" s="29">
        <v>0.25288909189999997</v>
      </c>
      <c r="AO23" s="29">
        <v>3.0000000000000001E-3</v>
      </c>
      <c r="AP23" s="29">
        <v>5.229955E-2</v>
      </c>
      <c r="AQ23" s="29">
        <v>217.55637093000001</v>
      </c>
      <c r="AR23" s="29">
        <v>1.2725</v>
      </c>
      <c r="AS23" s="29">
        <v>0.54400133429999997</v>
      </c>
      <c r="AT23" s="29">
        <v>1.1633963297000001</v>
      </c>
      <c r="AU23" s="29">
        <v>131.53050683999999</v>
      </c>
      <c r="AV23" s="29">
        <v>1.1580450632999999</v>
      </c>
      <c r="AW23" s="29">
        <v>5.6585000000000001E-5</v>
      </c>
      <c r="AZ23" s="29">
        <v>1.4967717803</v>
      </c>
      <c r="BA23" s="29">
        <v>5.8476225899999998E-2</v>
      </c>
      <c r="BB23" s="29">
        <v>3.9862769100000001E-2</v>
      </c>
      <c r="BC23" s="29">
        <v>1.1060963999999999E-3</v>
      </c>
      <c r="BD23" s="29">
        <v>3.8454271427000002</v>
      </c>
      <c r="BE23" s="29">
        <v>5.6488742717999996</v>
      </c>
      <c r="BF23" s="29">
        <v>0.20119569000000001</v>
      </c>
      <c r="BG23" s="29">
        <v>6.0362249999999999E-2</v>
      </c>
      <c r="BH23" s="29">
        <v>4.4000000000000003E-3</v>
      </c>
      <c r="BI23" s="29">
        <v>28.643037716999999</v>
      </c>
      <c r="BJ23" s="29">
        <v>27.723958320000001</v>
      </c>
      <c r="BK23" s="29">
        <v>53.887523051000002</v>
      </c>
      <c r="BL23" s="29">
        <v>106.78107857000001</v>
      </c>
      <c r="BM23" s="29">
        <v>16.475283224999998</v>
      </c>
      <c r="BN23" s="29">
        <v>411.65141420999998</v>
      </c>
      <c r="BP23" s="29" t="s">
        <v>22</v>
      </c>
      <c r="BQ23" s="29">
        <v>949.19093325300003</v>
      </c>
      <c r="BR23" s="29">
        <v>5.6488208283999999</v>
      </c>
      <c r="BS23" s="29">
        <v>46.478875034200001</v>
      </c>
      <c r="BT23" s="29">
        <v>0.20119597762300001</v>
      </c>
      <c r="BU23" s="29">
        <v>2.2675563938100001</v>
      </c>
      <c r="BV23" s="29">
        <v>126.443198833</v>
      </c>
      <c r="BW23" s="29">
        <v>54.322415572200001</v>
      </c>
      <c r="BX23" s="29">
        <v>188.98288319100001</v>
      </c>
      <c r="BY23" s="29">
        <v>0.11465744121</v>
      </c>
      <c r="BZ23" s="29">
        <v>0.16499456075300001</v>
      </c>
      <c r="CA23" s="29">
        <v>83.340438707000004</v>
      </c>
      <c r="CB23" s="29">
        <v>4.1989267947200003E-3</v>
      </c>
      <c r="CC23" s="29">
        <v>8.9226765338499998E-3</v>
      </c>
      <c r="CD23" s="29">
        <v>5.9524591311799997E-2</v>
      </c>
      <c r="CE23" s="29">
        <v>14.6058451251</v>
      </c>
      <c r="CF23" s="29">
        <v>9.2735784959000006E-2</v>
      </c>
      <c r="CG23" s="29">
        <v>0.29366491124900002</v>
      </c>
      <c r="CH23" s="29">
        <v>0.50527561146300004</v>
      </c>
      <c r="CI23" s="29">
        <v>6.0363448655999997E-2</v>
      </c>
      <c r="CJ23" s="29">
        <v>9019.3256968999995</v>
      </c>
      <c r="CK23" s="29">
        <v>1.2616265742299999</v>
      </c>
      <c r="CL23" s="29">
        <v>4.4004326808800001E-3</v>
      </c>
      <c r="CM23" s="29">
        <v>0.29486053648900001</v>
      </c>
      <c r="CN23" s="29">
        <v>0.72190658733500002</v>
      </c>
      <c r="CO23" s="29">
        <v>13.3025313207</v>
      </c>
      <c r="CP23" s="29">
        <v>0.76022755084600002</v>
      </c>
      <c r="CQ23" s="29">
        <v>37.098378895899998</v>
      </c>
      <c r="CR23" s="29">
        <v>46.170682979699997</v>
      </c>
      <c r="CS23" s="29">
        <v>0.54400353188200001</v>
      </c>
      <c r="CT23" s="29">
        <v>5.5231538140499996</v>
      </c>
      <c r="CU23" s="29">
        <v>1.1633947418599999</v>
      </c>
      <c r="CV23" s="29">
        <v>65045.244958000003</v>
      </c>
      <c r="CW23" s="29">
        <v>3.4376711001499999E-2</v>
      </c>
      <c r="CX23" s="29">
        <v>3.0769981272999999E-2</v>
      </c>
      <c r="CY23" s="29">
        <v>0.91590419010500002</v>
      </c>
      <c r="CZ23" s="29">
        <v>21.3346225459</v>
      </c>
      <c r="DA23" s="29">
        <v>1.35855858549</v>
      </c>
      <c r="DB23" s="29">
        <v>3.1564957295699997E-2</v>
      </c>
      <c r="DC23" s="29">
        <v>4.8578444061499999</v>
      </c>
      <c r="DD23" s="29">
        <v>8.16096760655E-2</v>
      </c>
      <c r="DE23" s="29">
        <v>490.396512798</v>
      </c>
      <c r="DF23" s="29">
        <v>927.59094435500003</v>
      </c>
      <c r="DG23" s="29">
        <v>99.705438853499999</v>
      </c>
      <c r="DH23" s="29">
        <v>53.728680142599998</v>
      </c>
      <c r="DI23" s="29">
        <v>391.71783627500002</v>
      </c>
      <c r="DJ23" s="29">
        <v>1.0349152662900001</v>
      </c>
      <c r="DK23" s="29">
        <v>336.739877068</v>
      </c>
      <c r="DL23" s="29">
        <v>336.739877068</v>
      </c>
      <c r="DM23" s="29">
        <v>701.40583739399995</v>
      </c>
      <c r="DN23" s="29">
        <v>0</v>
      </c>
      <c r="DO23" s="29">
        <v>106.766720038</v>
      </c>
      <c r="DP23" s="29">
        <v>0.112936194873</v>
      </c>
      <c r="DQ23" s="29">
        <v>0.35883594443799999</v>
      </c>
      <c r="DR23" s="29">
        <v>21.804002668599999</v>
      </c>
      <c r="DS23" s="29">
        <v>0.219997635543</v>
      </c>
      <c r="DT23" s="29">
        <v>1008.45503333</v>
      </c>
      <c r="DU23" s="29">
        <v>14.1337806268</v>
      </c>
      <c r="DV23" s="29">
        <v>533.32937793799999</v>
      </c>
      <c r="DW23" s="29">
        <v>2.5290084146899998</v>
      </c>
      <c r="DX23" s="29">
        <v>7.1979460127800001</v>
      </c>
      <c r="DY23" s="29">
        <v>0</v>
      </c>
      <c r="DZ23" s="29">
        <v>3.7769203239700002</v>
      </c>
      <c r="EA23" s="29">
        <v>7.6682533828299997</v>
      </c>
      <c r="EB23" s="29">
        <v>2176.16818134</v>
      </c>
      <c r="EC23" s="29">
        <v>16.4752233635</v>
      </c>
      <c r="ED23" s="29">
        <v>15.755967658199999</v>
      </c>
      <c r="EE23" s="29">
        <v>1023.85372881</v>
      </c>
      <c r="EF23" s="29">
        <v>0</v>
      </c>
      <c r="EG23" s="29">
        <v>2.1941467748600001</v>
      </c>
      <c r="EH23" s="29">
        <v>3.1574398772799999</v>
      </c>
      <c r="EI23" s="29">
        <v>40913.408903299998</v>
      </c>
      <c r="EJ23" s="29">
        <v>4524.1192404699996</v>
      </c>
      <c r="EK23" s="29">
        <v>45459.332146399996</v>
      </c>
      <c r="EL23" s="29">
        <v>19.972154959699999</v>
      </c>
      <c r="EM23" s="29">
        <v>722.60585172599997</v>
      </c>
      <c r="EN23" s="29">
        <v>1.1497707849800001</v>
      </c>
      <c r="EO23" s="8">
        <v>5.65788576349E-5</v>
      </c>
      <c r="EP23" s="29">
        <v>0</v>
      </c>
      <c r="EQ23" s="29">
        <v>0</v>
      </c>
      <c r="ER23" s="29">
        <v>1.4965595528</v>
      </c>
      <c r="ES23" s="29">
        <v>5.7723962132599997E-2</v>
      </c>
      <c r="ET23" s="29">
        <v>3.96831084397E-2</v>
      </c>
      <c r="EU23" s="29">
        <v>1.1058130770199999E-3</v>
      </c>
      <c r="EV23" s="29">
        <v>3.7848258753700001</v>
      </c>
      <c r="EW23" s="29">
        <v>71.996893748399998</v>
      </c>
      <c r="EX23" s="29">
        <v>8307.2118059799996</v>
      </c>
      <c r="EY23" s="29">
        <v>162.31895140200001</v>
      </c>
      <c r="EZ23" s="29">
        <v>119.629965654</v>
      </c>
      <c r="FA23" s="29">
        <v>883.16763847100003</v>
      </c>
      <c r="FB23" s="29">
        <v>102.29351579199999</v>
      </c>
      <c r="FC23" s="29">
        <v>72.334922239199997</v>
      </c>
      <c r="FD23" s="29">
        <v>8.1357128023700001E-2</v>
      </c>
      <c r="FE23" s="29">
        <v>137.98068000800001</v>
      </c>
      <c r="FF23" s="29">
        <v>10576.165790700001</v>
      </c>
      <c r="FG23" s="29">
        <v>7277.9340054200002</v>
      </c>
      <c r="FH23" s="29">
        <v>3298.23178525</v>
      </c>
      <c r="FI23" s="29">
        <v>10.5616488848</v>
      </c>
      <c r="FJ23" s="29">
        <v>10.457736222599999</v>
      </c>
      <c r="FK23" s="29">
        <v>2797.28488973</v>
      </c>
      <c r="FL23" s="29">
        <v>233.25234529299999</v>
      </c>
      <c r="FM23" s="29">
        <v>385.93532023099999</v>
      </c>
      <c r="FN23" s="29">
        <v>16.792409275200001</v>
      </c>
      <c r="FO23" s="29">
        <v>67.1024263443</v>
      </c>
      <c r="FP23" s="29">
        <v>988.73714340799995</v>
      </c>
      <c r="FQ23" s="29">
        <v>0.25268965940100002</v>
      </c>
      <c r="FR23" s="29">
        <v>569.39662061599995</v>
      </c>
      <c r="FS23" s="29">
        <v>253.612288987</v>
      </c>
      <c r="FT23" s="29">
        <v>936.94039178200001</v>
      </c>
      <c r="FU23" s="29">
        <v>27.534837944700001</v>
      </c>
      <c r="FV23" s="29">
        <v>2.9998589394699998E-3</v>
      </c>
      <c r="FW23" s="29">
        <v>21498.620521699999</v>
      </c>
      <c r="FX23" s="29">
        <v>5281.3002517599998</v>
      </c>
      <c r="FY23" s="29">
        <v>411.60248519599998</v>
      </c>
      <c r="FZ23" s="29">
        <v>173.92114320300001</v>
      </c>
      <c r="GA23" s="29">
        <v>498.78969142199998</v>
      </c>
      <c r="GB23" s="29">
        <v>3927.0929186799999</v>
      </c>
      <c r="GC23" s="29">
        <v>217.294693244</v>
      </c>
      <c r="GD23" s="29">
        <v>5.2294673019000003E-2</v>
      </c>
      <c r="GE23" s="29">
        <v>1.2725046424499999</v>
      </c>
      <c r="GF23" s="29">
        <v>1479.4679221199999</v>
      </c>
      <c r="GG23" s="29">
        <v>23192.120578099999</v>
      </c>
      <c r="GH23" s="29">
        <v>131.36944323200001</v>
      </c>
      <c r="GI23" s="29">
        <v>2824.5732967399999</v>
      </c>
      <c r="GK23" s="37">
        <f t="shared" si="1"/>
        <v>4.7963754941188013E-4</v>
      </c>
      <c r="GL23" s="55">
        <f t="shared" si="2"/>
        <v>-3.3425910807194964E-3</v>
      </c>
      <c r="GM23" s="55">
        <f t="shared" si="3"/>
        <v>-1.9064575790833134E-4</v>
      </c>
      <c r="GN23" s="55">
        <f t="shared" si="4"/>
        <v>-1.5001949561841681E-3</v>
      </c>
      <c r="GO23" s="55">
        <f t="shared" si="5"/>
        <v>-1.5565422754992284E-3</v>
      </c>
      <c r="GP23" s="55">
        <f t="shared" si="6"/>
        <v>-1.3325112361762088E-3</v>
      </c>
      <c r="GQ23" s="55">
        <f t="shared" si="7"/>
        <v>-7.3457490420729941E-4</v>
      </c>
      <c r="GR23" s="55">
        <f t="shared" si="8"/>
        <v>-2.1399494004011358E-3</v>
      </c>
      <c r="GS23" s="55">
        <f t="shared" si="9"/>
        <v>-1.1447449948291118E-2</v>
      </c>
      <c r="GT23" s="55">
        <f t="shared" si="10"/>
        <v>-7.5742124334957474E-3</v>
      </c>
      <c r="GU23" s="55">
        <f t="shared" si="11"/>
        <v>-1.7226399667972072E-6</v>
      </c>
      <c r="GV23" s="55">
        <f t="shared" si="12"/>
        <v>-2.3444839146412737E-4</v>
      </c>
      <c r="GW23" s="55">
        <f t="shared" si="13"/>
        <v>-3.6883646927518732E-3</v>
      </c>
      <c r="GX23" s="55">
        <f t="shared" si="14"/>
        <v>-2.0078806927041136E-5</v>
      </c>
      <c r="GY23" s="55">
        <f t="shared" si="15"/>
        <v>-1.7265944736940892E-2</v>
      </c>
      <c r="GZ23" s="55">
        <f t="shared" si="16"/>
        <v>-2.6999460456219415E-5</v>
      </c>
      <c r="HA23" s="55">
        <f t="shared" si="17"/>
        <v>1.3568349361355002E-5</v>
      </c>
      <c r="HB23" s="55">
        <f t="shared" si="18"/>
        <v>-4.4593582810900191E-6</v>
      </c>
      <c r="HC23" s="55">
        <f t="shared" si="19"/>
        <v>-2.0055766717531792E-6</v>
      </c>
      <c r="HD23" s="55">
        <f t="shared" si="20"/>
        <v>-2.1837210730610065E-4</v>
      </c>
      <c r="HE23" s="55">
        <f t="shared" si="21"/>
        <v>3.0974321979292722E-6</v>
      </c>
      <c r="HF23" s="55">
        <f t="shared" si="22"/>
        <v>-4.7827870121136236E-3</v>
      </c>
      <c r="HG23" s="55">
        <f t="shared" si="23"/>
        <v>7.7849501811514982E-5</v>
      </c>
      <c r="HH23" s="55">
        <f t="shared" si="24"/>
        <v>-1.2074187202743926E-5</v>
      </c>
      <c r="HI23" s="55">
        <f t="shared" si="25"/>
        <v>-2.9556459942770776E-5</v>
      </c>
      <c r="HJ23" s="55">
        <f t="shared" si="26"/>
        <v>6.0549188382756417E-6</v>
      </c>
      <c r="HK23" s="55">
        <f t="shared" si="27"/>
        <v>-5.391756779444771E-3</v>
      </c>
      <c r="HL23" s="55">
        <f t="shared" si="28"/>
        <v>-4.6463901800757469E-4</v>
      </c>
      <c r="HM23" s="55">
        <f t="shared" si="29"/>
        <v>0</v>
      </c>
      <c r="HN23" s="55">
        <f t="shared" si="30"/>
        <v>-1.4406701649136963E-4</v>
      </c>
      <c r="HO23" s="55">
        <f t="shared" si="31"/>
        <v>-1.0747531818173178E-5</v>
      </c>
      <c r="HP23" s="55">
        <f t="shared" si="32"/>
        <v>-1.1148900157089359E-2</v>
      </c>
      <c r="HQ23" s="55">
        <f t="shared" si="33"/>
        <v>0</v>
      </c>
      <c r="HR23" s="55">
        <f t="shared" si="34"/>
        <v>-4.7246911740285268E-4</v>
      </c>
      <c r="HS23" s="55">
        <f t="shared" si="35"/>
        <v>-6.7011794015964738E-3</v>
      </c>
      <c r="HT23" s="55">
        <f t="shared" si="36"/>
        <v>-2.1845291691608603E-4</v>
      </c>
      <c r="HU23" s="55">
        <f t="shared" si="37"/>
        <v>-1.5376983131134527E-2</v>
      </c>
      <c r="HV23" s="55">
        <f t="shared" si="38"/>
        <v>-6.2507359289046304E-4</v>
      </c>
      <c r="HW23" s="55">
        <f t="shared" si="39"/>
        <v>3.2813696810405183E-6</v>
      </c>
      <c r="HX23" s="55">
        <f t="shared" si="40"/>
        <v>-7.8861645435783967E-4</v>
      </c>
      <c r="HY23" s="55">
        <f t="shared" si="41"/>
        <v>-4.7020176666742047E-5</v>
      </c>
      <c r="HZ23" s="55">
        <f t="shared" si="42"/>
        <v>-9.3250917072850402E-5</v>
      </c>
      <c r="IA23" s="55">
        <f t="shared" si="43"/>
        <v>-1.2028040589269124E-3</v>
      </c>
      <c r="IB23" s="55">
        <f t="shared" si="44"/>
        <v>3.6482907661932171E-6</v>
      </c>
      <c r="IC23" s="55">
        <f t="shared" si="45"/>
        <v>4.0396628858798593E-6</v>
      </c>
      <c r="ID23" s="55">
        <f t="shared" si="46"/>
        <v>-1.3648315364374225E-6</v>
      </c>
      <c r="IE23" s="55">
        <f t="shared" si="47"/>
        <v>-1.2245342306473688E-3</v>
      </c>
      <c r="IF23" s="55">
        <f t="shared" si="48"/>
        <v>-7.1450400180638881E-3</v>
      </c>
      <c r="IG23" s="55">
        <f t="shared" si="49"/>
        <v>-1.085511195546663E-4</v>
      </c>
      <c r="IH23" s="55">
        <f t="shared" si="50"/>
        <v>0</v>
      </c>
      <c r="II23" s="55">
        <f t="shared" si="51"/>
        <v>0</v>
      </c>
      <c r="IJ23" s="55">
        <f t="shared" si="52"/>
        <v>-1.4179015317720219E-4</v>
      </c>
      <c r="IK23" s="55">
        <f t="shared" si="53"/>
        <v>-1.2864437740671645E-2</v>
      </c>
      <c r="IL23" s="55">
        <f t="shared" si="54"/>
        <v>-4.5069789268603602E-3</v>
      </c>
      <c r="IM23" s="55">
        <f t="shared" si="55"/>
        <v>-2.5614673368429773E-4</v>
      </c>
      <c r="IN23" s="55">
        <f t="shared" si="56"/>
        <v>-1.575930711495678E-2</v>
      </c>
      <c r="IO23" s="55">
        <f t="shared" si="57"/>
        <v>-9.4608938751714838E-6</v>
      </c>
      <c r="IP23" s="55">
        <f t="shared" si="58"/>
        <v>1.4295683968200471E-6</v>
      </c>
      <c r="IQ23" s="55">
        <f t="shared" si="59"/>
        <v>1.9857709081391825E-5</v>
      </c>
      <c r="IR23" s="55">
        <f t="shared" si="60"/>
        <v>9.833656363632132E-5</v>
      </c>
      <c r="IS23" s="55">
        <f t="shared" si="61"/>
        <v>-2.1971606718390671E-3</v>
      </c>
      <c r="IT23" s="55">
        <f t="shared" si="62"/>
        <v>-2.1554695909238863E-3</v>
      </c>
      <c r="IU23" s="55">
        <f t="shared" si="63"/>
        <v>-2.9476750721994143E-3</v>
      </c>
      <c r="IV23" s="55">
        <f t="shared" si="64"/>
        <v>-1.3446700662973844E-4</v>
      </c>
      <c r="IW23" s="55">
        <f t="shared" si="65"/>
        <v>-3.6334124992684912E-6</v>
      </c>
      <c r="IX23" s="55">
        <f t="shared" si="66"/>
        <v>-1.1886030828755688E-4</v>
      </c>
    </row>
    <row r="24" spans="1:258" x14ac:dyDescent="0.3">
      <c r="A24" s="29" t="s">
        <v>23</v>
      </c>
      <c r="B24" s="27">
        <v>25535.733424999999</v>
      </c>
      <c r="C24" s="27">
        <v>582.78256895000004</v>
      </c>
      <c r="D24" s="27">
        <v>45215.834747000001</v>
      </c>
      <c r="E24" s="27">
        <v>20362.765637</v>
      </c>
      <c r="F24" s="27">
        <v>13626.401329</v>
      </c>
      <c r="G24" s="27">
        <v>12877.374421</v>
      </c>
      <c r="H24" s="27">
        <v>19788.35024</v>
      </c>
      <c r="I24" s="29">
        <v>187.93179960000001</v>
      </c>
      <c r="J24" s="29">
        <v>74.798185989999993</v>
      </c>
      <c r="K24" s="29">
        <v>31.714645619999999</v>
      </c>
      <c r="L24" s="29">
        <v>6.3258017407000002</v>
      </c>
      <c r="M24" s="29">
        <v>77.758681467000002</v>
      </c>
      <c r="N24" s="40">
        <v>0.1516034037</v>
      </c>
      <c r="O24" s="29">
        <v>19.916643197999999</v>
      </c>
      <c r="P24" s="29">
        <v>0.31615298069999997</v>
      </c>
      <c r="Q24" s="29">
        <v>0.51090802680000003</v>
      </c>
      <c r="R24" s="29">
        <v>8.6946315857999998</v>
      </c>
      <c r="S24" s="29">
        <v>51.340562382999998</v>
      </c>
      <c r="T24" s="29">
        <v>0.70655470590000002</v>
      </c>
      <c r="U24" s="29">
        <v>0.45223579559999999</v>
      </c>
      <c r="V24" s="29">
        <v>76.473158705000003</v>
      </c>
      <c r="W24" s="29">
        <v>0.55583254090000001</v>
      </c>
      <c r="X24" s="29">
        <v>1.39819773E-2</v>
      </c>
      <c r="Y24" s="29">
        <v>0.1954742236</v>
      </c>
      <c r="Z24" s="29">
        <v>0.40828796560000002</v>
      </c>
      <c r="AA24" s="29">
        <v>388.68361413000002</v>
      </c>
      <c r="AB24" s="29">
        <v>722.67169265999996</v>
      </c>
      <c r="AC24" s="29">
        <v>5.3353236900000001</v>
      </c>
      <c r="AD24" s="29">
        <v>0.49806018060000001</v>
      </c>
      <c r="AF24" s="29">
        <v>10.303059862</v>
      </c>
      <c r="AG24" s="29">
        <v>0.1606746</v>
      </c>
      <c r="AH24" s="29">
        <v>30.158239899000002</v>
      </c>
      <c r="AI24" s="29">
        <v>57.464076804999998</v>
      </c>
      <c r="AJ24" s="29">
        <v>509.44942228999997</v>
      </c>
      <c r="AK24" s="29">
        <v>26.890962467000001</v>
      </c>
      <c r="AL24" s="29">
        <v>4.7207828773999996</v>
      </c>
      <c r="AM24" s="29">
        <v>34.958778889999998</v>
      </c>
      <c r="AN24" s="29">
        <v>0.30055525570000002</v>
      </c>
      <c r="AP24" s="29">
        <v>0.31717162999999998</v>
      </c>
      <c r="AQ24" s="29">
        <v>422.98570064</v>
      </c>
      <c r="AR24" s="29">
        <v>4.6894135948000004</v>
      </c>
      <c r="AS24" s="29">
        <v>4.9734815797999996</v>
      </c>
      <c r="AT24" s="29">
        <v>4.6787652824999997</v>
      </c>
      <c r="AU24" s="29">
        <v>419.45318630000003</v>
      </c>
      <c r="AV24" s="29">
        <v>0.73517626960000004</v>
      </c>
      <c r="AW24" s="29">
        <v>2.222034E-4</v>
      </c>
      <c r="AX24" s="29">
        <v>1.4199829000000001E-3</v>
      </c>
      <c r="AY24" s="29">
        <v>5.4325520999999998E-3</v>
      </c>
      <c r="AZ24" s="29">
        <v>1.6984816E-2</v>
      </c>
      <c r="BA24" s="29">
        <v>5.9442130400000001E-2</v>
      </c>
      <c r="BB24" s="29">
        <v>2.8634667900000001E-2</v>
      </c>
      <c r="BC24" s="29">
        <v>3.3343120999999999E-3</v>
      </c>
      <c r="BD24" s="29">
        <v>3.4217488647000001</v>
      </c>
      <c r="BE24" s="29">
        <v>8.7306818415999992</v>
      </c>
      <c r="BF24" s="29">
        <v>13.430450478999999</v>
      </c>
      <c r="BG24" s="29">
        <v>2.4480580199999999</v>
      </c>
      <c r="BH24" s="29">
        <v>2.4300452000000001E-3</v>
      </c>
      <c r="BI24" s="29">
        <v>47.019445965000003</v>
      </c>
      <c r="BJ24" s="29">
        <v>45.557761980000002</v>
      </c>
      <c r="BK24" s="29">
        <v>108.21160241</v>
      </c>
      <c r="BL24" s="29">
        <v>1367.1764737999999</v>
      </c>
      <c r="BM24" s="29">
        <v>6.3722770006999996</v>
      </c>
      <c r="BN24" s="29">
        <v>239.28257148</v>
      </c>
      <c r="BP24" s="29" t="s">
        <v>23</v>
      </c>
      <c r="BQ24" s="29">
        <v>607.21631128700005</v>
      </c>
      <c r="BR24" s="29">
        <v>8.7307408445399997</v>
      </c>
      <c r="BS24" s="29">
        <v>74.527119189700002</v>
      </c>
      <c r="BT24" s="29">
        <v>13.4305878009</v>
      </c>
      <c r="BU24" s="29">
        <v>31.714456546200001</v>
      </c>
      <c r="BV24" s="29">
        <v>218.96622550399999</v>
      </c>
      <c r="BW24" s="29">
        <v>187.42859139000001</v>
      </c>
      <c r="BX24" s="29">
        <v>139.561425891</v>
      </c>
      <c r="BY24" s="29">
        <v>2.5935020044299999</v>
      </c>
      <c r="BZ24" s="29">
        <v>3.73213796315</v>
      </c>
      <c r="CA24" s="29">
        <v>77.503906552700002</v>
      </c>
      <c r="CB24" s="29">
        <v>4.8512832096900001E-2</v>
      </c>
      <c r="CC24" s="29">
        <v>0.103089482324</v>
      </c>
      <c r="CD24" s="29">
        <v>0.19528869832699999</v>
      </c>
      <c r="CE24" s="29">
        <v>19.728953742800002</v>
      </c>
      <c r="CF24" s="29">
        <v>7.58739371666E-2</v>
      </c>
      <c r="CG24" s="29">
        <v>0.24026657147800001</v>
      </c>
      <c r="CH24" s="29">
        <v>0.51076237517199996</v>
      </c>
      <c r="CI24" s="29">
        <v>2.4480670405899998</v>
      </c>
      <c r="CJ24" s="29">
        <v>17301.327432400001</v>
      </c>
      <c r="CK24" s="29">
        <v>8.6945248726899997</v>
      </c>
      <c r="CL24" s="29">
        <v>2.4300794265399999E-3</v>
      </c>
      <c r="CM24" s="29">
        <v>0.20463673376300001</v>
      </c>
      <c r="CN24" s="29">
        <v>0.50100557429000003</v>
      </c>
      <c r="CO24" s="29">
        <v>51.338178958</v>
      </c>
      <c r="CP24" s="29">
        <v>0.45213203303999999</v>
      </c>
      <c r="CQ24" s="29">
        <v>57.463190074300002</v>
      </c>
      <c r="CR24" s="29">
        <v>76.419462652000007</v>
      </c>
      <c r="CS24" s="29">
        <v>4.9734436195300002</v>
      </c>
      <c r="CT24" s="29">
        <v>34.957910395699997</v>
      </c>
      <c r="CU24" s="29">
        <v>4.6787043757499998</v>
      </c>
      <c r="CV24" s="29">
        <v>25344.282014600001</v>
      </c>
      <c r="CW24" s="29">
        <v>0.55582759530400005</v>
      </c>
      <c r="CX24" s="29">
        <v>1.3968909952500001E-2</v>
      </c>
      <c r="CY24" s="29">
        <v>1.4588046030299999</v>
      </c>
      <c r="CZ24" s="29">
        <v>35.091923514500003</v>
      </c>
      <c r="DA24" s="29">
        <v>2.2346145331999998</v>
      </c>
      <c r="DB24" s="29">
        <v>5.1918856300499999E-2</v>
      </c>
      <c r="DC24" s="29">
        <v>7.9903510668699997</v>
      </c>
      <c r="DD24" s="29">
        <v>0.134232527401</v>
      </c>
      <c r="DE24" s="29">
        <v>602.94296098200005</v>
      </c>
      <c r="DF24" s="29">
        <v>368.83038543399999</v>
      </c>
      <c r="DG24" s="29">
        <v>80.474803910099993</v>
      </c>
      <c r="DH24" s="29">
        <v>108.118579956</v>
      </c>
      <c r="DI24" s="29">
        <v>858.84447367099995</v>
      </c>
      <c r="DJ24" s="29">
        <v>0.408286425668</v>
      </c>
      <c r="DK24" s="29">
        <v>387.31538584100002</v>
      </c>
      <c r="DL24" s="29">
        <v>387.31538584100002</v>
      </c>
      <c r="DM24" s="29">
        <v>722.58705528200005</v>
      </c>
      <c r="DN24" s="29">
        <v>5.3355697315599997</v>
      </c>
      <c r="DO24" s="29">
        <v>1367.15810781</v>
      </c>
      <c r="DP24" s="29">
        <v>8.0595198732399995E-2</v>
      </c>
      <c r="DQ24" s="29">
        <v>0.358699102386</v>
      </c>
      <c r="DR24" s="29">
        <v>19.0139644496</v>
      </c>
      <c r="DS24" s="29">
        <v>0</v>
      </c>
      <c r="DT24" s="29">
        <v>404.01282087800001</v>
      </c>
      <c r="DU24" s="29">
        <v>13.8141953444</v>
      </c>
      <c r="DV24" s="29">
        <v>399.09040906899997</v>
      </c>
      <c r="DW24" s="29">
        <v>2.64988541003</v>
      </c>
      <c r="DX24" s="29">
        <v>7.5419695981499997</v>
      </c>
      <c r="DY24" s="29">
        <v>0.160676327929</v>
      </c>
      <c r="DZ24" s="29">
        <v>9.9523415456999995</v>
      </c>
      <c r="EA24" s="29">
        <v>20.206304058899999</v>
      </c>
      <c r="EB24" s="29">
        <v>509.14056648399998</v>
      </c>
      <c r="EC24" s="29">
        <v>6.3721485190299996</v>
      </c>
      <c r="ED24" s="29">
        <v>26.662880253800001</v>
      </c>
      <c r="EE24" s="29">
        <v>582.25012699499996</v>
      </c>
      <c r="EF24" s="29">
        <v>0</v>
      </c>
      <c r="EG24" s="29">
        <v>1.93510725082</v>
      </c>
      <c r="EH24" s="29">
        <v>2.78465619264</v>
      </c>
      <c r="EI24" s="29">
        <v>40641.420267699999</v>
      </c>
      <c r="EJ24" s="29">
        <v>4496.6922194299996</v>
      </c>
      <c r="EK24" s="29">
        <v>45157.126451600001</v>
      </c>
      <c r="EL24" s="29">
        <v>20.988590601199999</v>
      </c>
      <c r="EM24" s="29">
        <v>647.77271326499999</v>
      </c>
      <c r="EN24" s="29">
        <v>0.72690860593899997</v>
      </c>
      <c r="EO24" s="29">
        <v>2.22199636793E-4</v>
      </c>
      <c r="EP24" s="29">
        <v>1.4199553336500001E-3</v>
      </c>
      <c r="EQ24" s="29">
        <v>5.4328108379199996E-3</v>
      </c>
      <c r="ER24" s="29">
        <v>1.6806745664500002E-2</v>
      </c>
      <c r="ES24" s="29">
        <v>5.8695438582500002E-2</v>
      </c>
      <c r="ET24" s="29">
        <v>2.8455839952399999E-2</v>
      </c>
      <c r="EU24" s="29">
        <v>3.33412769681E-3</v>
      </c>
      <c r="EV24" s="29">
        <v>3.37506421426</v>
      </c>
      <c r="EW24" s="29">
        <v>216.479218592</v>
      </c>
      <c r="EX24" s="29">
        <v>9237.3649759700002</v>
      </c>
      <c r="EY24" s="29">
        <v>208.16262620500001</v>
      </c>
      <c r="EZ24" s="29">
        <v>66.075195165599993</v>
      </c>
      <c r="FA24" s="29">
        <v>1109.14333738</v>
      </c>
      <c r="FB24" s="29">
        <v>180.011821123</v>
      </c>
      <c r="FC24" s="29">
        <v>159.81263516600001</v>
      </c>
      <c r="FD24" s="29">
        <v>5.8743663117200001E-2</v>
      </c>
      <c r="FE24" s="29">
        <v>102.065957243</v>
      </c>
      <c r="FF24" s="29">
        <v>20352.651685600002</v>
      </c>
      <c r="FG24" s="29">
        <v>13619.481286</v>
      </c>
      <c r="FH24" s="29">
        <v>6733.1703995799999</v>
      </c>
      <c r="FI24" s="29">
        <v>21.349110898999999</v>
      </c>
      <c r="FJ24" s="29">
        <v>10.0391463131</v>
      </c>
      <c r="FK24" s="29">
        <v>7199.0971603600001</v>
      </c>
      <c r="FL24" s="29">
        <v>113.813448575</v>
      </c>
      <c r="FM24" s="29">
        <v>630.62603902499995</v>
      </c>
      <c r="FN24" s="29">
        <v>30.216961722200001</v>
      </c>
      <c r="FO24" s="29">
        <v>70.292318434600006</v>
      </c>
      <c r="FP24" s="29">
        <v>1595.7599806999999</v>
      </c>
      <c r="FQ24" s="29">
        <v>0.30020302208299998</v>
      </c>
      <c r="FR24" s="29">
        <v>314.64300473399999</v>
      </c>
      <c r="FS24" s="29">
        <v>639.65061898199997</v>
      </c>
      <c r="FT24" s="29">
        <v>1105.4396392000001</v>
      </c>
      <c r="FU24" s="29">
        <v>161.44607089300001</v>
      </c>
      <c r="FV24" s="29">
        <v>0</v>
      </c>
      <c r="FW24" s="29">
        <v>12869.101105600001</v>
      </c>
      <c r="FX24" s="29">
        <v>5051.0995244799997</v>
      </c>
      <c r="FY24" s="29">
        <v>239.238364029</v>
      </c>
      <c r="FZ24" s="29">
        <v>85.965397414999998</v>
      </c>
      <c r="GA24" s="29">
        <v>381.008940311</v>
      </c>
      <c r="GB24" s="29">
        <v>2350.7662887299998</v>
      </c>
      <c r="GC24" s="29">
        <v>422.617328606</v>
      </c>
      <c r="GD24" s="29">
        <v>0.317174043297</v>
      </c>
      <c r="GE24" s="29">
        <v>4.6894839693400003</v>
      </c>
      <c r="GF24" s="29">
        <v>1690.5596411500001</v>
      </c>
      <c r="GG24" s="29">
        <v>19769.150911500001</v>
      </c>
      <c r="GH24" s="29">
        <v>419.07203838700002</v>
      </c>
      <c r="GI24" s="29">
        <v>1292.17949509</v>
      </c>
      <c r="GK24" s="37">
        <f t="shared" si="1"/>
        <v>4.2106232047292504E-4</v>
      </c>
      <c r="GL24" s="55">
        <f t="shared" si="2"/>
        <v>-7.4973922704159521E-3</v>
      </c>
      <c r="GM24" s="55">
        <f t="shared" si="3"/>
        <v>-9.1362024770126941E-4</v>
      </c>
      <c r="GN24" s="55">
        <f t="shared" si="4"/>
        <v>-1.2984012288724798E-3</v>
      </c>
      <c r="GO24" s="55">
        <f t="shared" si="5"/>
        <v>-4.9668849410225955E-4</v>
      </c>
      <c r="GP24" s="55">
        <f t="shared" si="6"/>
        <v>-5.078408328743917E-4</v>
      </c>
      <c r="GQ24" s="55">
        <f t="shared" si="7"/>
        <v>-6.4246911905488455E-4</v>
      </c>
      <c r="GR24" s="55">
        <f t="shared" si="8"/>
        <v>-9.7023391374939378E-4</v>
      </c>
      <c r="GS24" s="55">
        <f t="shared" si="9"/>
        <v>-2.6776107666240685E-3</v>
      </c>
      <c r="GT24" s="55">
        <f t="shared" si="10"/>
        <v>-3.6239755912827985E-3</v>
      </c>
      <c r="GU24" s="55">
        <f t="shared" si="11"/>
        <v>-5.9617188305787327E-6</v>
      </c>
      <c r="GV24" s="55">
        <f t="shared" si="12"/>
        <v>-2.5573536230115504E-5</v>
      </c>
      <c r="GW24" s="55">
        <f t="shared" si="13"/>
        <v>-3.2764819245054244E-3</v>
      </c>
      <c r="GX24" s="55">
        <f t="shared" si="14"/>
        <v>-7.1850570199485728E-6</v>
      </c>
      <c r="GY24" s="55">
        <f t="shared" si="15"/>
        <v>-9.423749440811641E-3</v>
      </c>
      <c r="GZ24" s="55">
        <f t="shared" si="16"/>
        <v>-3.9449431640130039E-5</v>
      </c>
      <c r="HA24" s="55">
        <f t="shared" si="17"/>
        <v>-2.8508385141712018E-4</v>
      </c>
      <c r="HB24" s="55">
        <f t="shared" si="18"/>
        <v>-1.2273448155570342E-5</v>
      </c>
      <c r="HC24" s="55">
        <f t="shared" si="19"/>
        <v>-4.6423819478593991E-5</v>
      </c>
      <c r="HD24" s="55">
        <f t="shared" si="20"/>
        <v>-1.2913336212766761E-3</v>
      </c>
      <c r="HE24" s="55">
        <f t="shared" si="21"/>
        <v>-2.2944349166861497E-4</v>
      </c>
      <c r="HF24" s="55">
        <f t="shared" si="22"/>
        <v>-7.0215555247471603E-4</v>
      </c>
      <c r="HG24" s="55">
        <f t="shared" si="23"/>
        <v>-8.897636672984571E-6</v>
      </c>
      <c r="HH24" s="55">
        <f t="shared" si="24"/>
        <v>-9.3458508904885351E-4</v>
      </c>
      <c r="HI24" s="55">
        <f t="shared" si="25"/>
        <v>-9.4910351648023344E-4</v>
      </c>
      <c r="HJ24" s="55">
        <f t="shared" si="26"/>
        <v>-3.771681092203015E-6</v>
      </c>
      <c r="HK24" s="55">
        <f t="shared" si="27"/>
        <v>-3.5201594285432887E-3</v>
      </c>
      <c r="HL24" s="55">
        <f t="shared" si="28"/>
        <v>-1.1711732846263721E-4</v>
      </c>
      <c r="HM24" s="55">
        <f t="shared" si="29"/>
        <v>4.6115582539216546E-5</v>
      </c>
      <c r="HN24" s="55">
        <f t="shared" si="30"/>
        <v>-4.4605783126982822E-5</v>
      </c>
      <c r="HO24" s="55">
        <f t="shared" si="31"/>
        <v>0</v>
      </c>
      <c r="HP24" s="55">
        <f t="shared" si="32"/>
        <v>-1.0793381316762881E-2</v>
      </c>
      <c r="HQ24" s="55">
        <f t="shared" si="33"/>
        <v>1.0754213796050934E-5</v>
      </c>
      <c r="HR24" s="55">
        <f t="shared" si="34"/>
        <v>1.3452562263374664E-5</v>
      </c>
      <c r="HS24" s="55">
        <f t="shared" si="35"/>
        <v>-1.5431044041742138E-5</v>
      </c>
      <c r="HT24" s="55">
        <f t="shared" si="36"/>
        <v>-6.0625410980284355E-4</v>
      </c>
      <c r="HU24" s="55">
        <f t="shared" si="37"/>
        <v>-8.4817422760489862E-3</v>
      </c>
      <c r="HV24" s="55">
        <f t="shared" si="38"/>
        <v>-2.1594594932128583E-4</v>
      </c>
      <c r="HW24" s="55">
        <f t="shared" si="39"/>
        <v>-2.4843382050996388E-5</v>
      </c>
      <c r="HX24" s="55">
        <f t="shared" si="40"/>
        <v>-1.1719429632986507E-3</v>
      </c>
      <c r="HY24" s="55">
        <f t="shared" si="41"/>
        <v>0</v>
      </c>
      <c r="HZ24" s="55">
        <f t="shared" si="42"/>
        <v>7.6088047345677809E-6</v>
      </c>
      <c r="IA24" s="55">
        <f t="shared" si="43"/>
        <v>-8.708853122992976E-4</v>
      </c>
      <c r="IB24" s="55">
        <f t="shared" si="44"/>
        <v>1.5007108794573972E-5</v>
      </c>
      <c r="IC24" s="55">
        <f t="shared" si="45"/>
        <v>-7.6325345515577973E-6</v>
      </c>
      <c r="ID24" s="55">
        <f t="shared" si="46"/>
        <v>-1.3017697260371757E-5</v>
      </c>
      <c r="IE24" s="55">
        <f t="shared" si="47"/>
        <v>-9.0867807290276055E-4</v>
      </c>
      <c r="IF24" s="55">
        <f t="shared" si="48"/>
        <v>-1.1245824984936467E-2</v>
      </c>
      <c r="IG24" s="55">
        <f t="shared" si="49"/>
        <v>-1.6935865967873753E-5</v>
      </c>
      <c r="IH24" s="55">
        <f t="shared" si="50"/>
        <v>-1.941315631334966E-5</v>
      </c>
      <c r="II24" s="55">
        <f t="shared" si="51"/>
        <v>4.762732418153645E-5</v>
      </c>
      <c r="IJ24" s="55">
        <f t="shared" si="52"/>
        <v>-1.0484089759936066E-2</v>
      </c>
      <c r="IK24" s="55">
        <f t="shared" si="53"/>
        <v>-1.2561659760094988E-2</v>
      </c>
      <c r="IL24" s="55">
        <f t="shared" si="54"/>
        <v>-6.2451552860510523E-3</v>
      </c>
      <c r="IM24" s="55">
        <f t="shared" si="55"/>
        <v>-5.5304717875663554E-5</v>
      </c>
      <c r="IN24" s="55">
        <f t="shared" si="56"/>
        <v>-1.3643505787819726E-2</v>
      </c>
      <c r="IO24" s="55">
        <f t="shared" si="57"/>
        <v>6.7581136354504447E-6</v>
      </c>
      <c r="IP24" s="55">
        <f t="shared" si="58"/>
        <v>1.0224668205672225E-5</v>
      </c>
      <c r="IQ24" s="55">
        <f t="shared" si="59"/>
        <v>3.684794202652518E-6</v>
      </c>
      <c r="IR24" s="55">
        <f t="shared" si="60"/>
        <v>1.4084733897028565E-5</v>
      </c>
      <c r="IS24" s="55">
        <f t="shared" si="61"/>
        <v>-1.2250434371638538E-3</v>
      </c>
      <c r="IT24" s="55">
        <f t="shared" si="62"/>
        <v>-1.2011450815455434E-3</v>
      </c>
      <c r="IU24" s="55">
        <f t="shared" si="63"/>
        <v>-8.5963475198844576E-4</v>
      </c>
      <c r="IV24" s="55">
        <f t="shared" si="64"/>
        <v>-1.3433518168174406E-5</v>
      </c>
      <c r="IW24" s="55">
        <f t="shared" si="65"/>
        <v>-2.0162599646233165E-5</v>
      </c>
      <c r="IX24" s="55">
        <f t="shared" si="66"/>
        <v>-1.8474998294516594E-4</v>
      </c>
    </row>
    <row r="25" spans="1:258" x14ac:dyDescent="0.3">
      <c r="A25" s="29" t="s">
        <v>24</v>
      </c>
      <c r="B25" s="27">
        <v>35340.709941000001</v>
      </c>
      <c r="C25" s="27">
        <v>1920.2244291</v>
      </c>
      <c r="D25" s="27">
        <v>21514.629126</v>
      </c>
      <c r="E25" s="27">
        <v>9976.0790145999999</v>
      </c>
      <c r="F25" s="27">
        <v>8614.8639979</v>
      </c>
      <c r="G25" s="27">
        <v>12739.620521999999</v>
      </c>
      <c r="H25" s="27">
        <v>27932.166128000001</v>
      </c>
      <c r="I25" s="29">
        <v>290.52459936999998</v>
      </c>
      <c r="J25" s="29">
        <v>92.329270536999999</v>
      </c>
      <c r="K25" s="29">
        <v>2.7451648849999999</v>
      </c>
      <c r="L25" s="29">
        <v>0.1111994883</v>
      </c>
      <c r="M25" s="29">
        <v>91.658535595000004</v>
      </c>
      <c r="N25" s="40">
        <v>5.9772311E-3</v>
      </c>
      <c r="O25" s="29">
        <v>35.984148707999999</v>
      </c>
      <c r="P25" s="29">
        <v>0.35764483860000001</v>
      </c>
      <c r="Q25" s="29">
        <v>0.60235131060000002</v>
      </c>
      <c r="R25" s="29">
        <v>6.3786811687</v>
      </c>
      <c r="S25" s="29">
        <v>39.368574299999999</v>
      </c>
      <c r="T25" s="29">
        <v>0.57932366499999999</v>
      </c>
      <c r="U25" s="29">
        <v>0.98683497499999995</v>
      </c>
      <c r="V25" s="29">
        <v>7.5694784100000003</v>
      </c>
      <c r="W25" s="29">
        <v>0.84453391749999995</v>
      </c>
      <c r="X25" s="29">
        <v>0.10353125000000001</v>
      </c>
      <c r="Y25" s="29">
        <v>0.2879430529</v>
      </c>
      <c r="Z25" s="29">
        <v>3.8E-3</v>
      </c>
      <c r="AA25" s="29">
        <v>530.55410771000004</v>
      </c>
      <c r="AB25" s="29">
        <v>279.08479999999997</v>
      </c>
      <c r="AC25" s="29">
        <v>0.1225</v>
      </c>
      <c r="AD25" s="29">
        <v>0.1619592715</v>
      </c>
      <c r="AF25" s="29">
        <v>4.9371389392999996</v>
      </c>
      <c r="AH25" s="29">
        <v>42.748148761000003</v>
      </c>
      <c r="AI25" s="29">
        <v>33.318776986000003</v>
      </c>
      <c r="AJ25" s="29">
        <v>4202.7798069</v>
      </c>
      <c r="AK25" s="29">
        <v>46.321011173999999</v>
      </c>
      <c r="AL25" s="29">
        <v>3.3222177730000002</v>
      </c>
      <c r="AM25" s="29">
        <v>10.781550221</v>
      </c>
      <c r="AN25" s="29">
        <v>1.1347538189999999</v>
      </c>
      <c r="AP25" s="29">
        <v>0.14860000000000001</v>
      </c>
      <c r="AQ25" s="29">
        <v>273.32794826000003</v>
      </c>
      <c r="AR25" s="29">
        <v>1.8762000000000001</v>
      </c>
      <c r="AS25" s="29">
        <v>1.3271199339999999</v>
      </c>
      <c r="AT25" s="29">
        <v>11.399744481000001</v>
      </c>
      <c r="AU25" s="29">
        <v>359.91544243999999</v>
      </c>
      <c r="AV25" s="29">
        <v>1.1356956846999999</v>
      </c>
      <c r="AW25" s="29">
        <v>3.2000000000000002E-3</v>
      </c>
      <c r="AX25" s="29">
        <v>0.1623</v>
      </c>
      <c r="AZ25" s="29">
        <v>1.5067552E-2</v>
      </c>
      <c r="BA25" s="29">
        <v>3.5114571400000003E-2</v>
      </c>
      <c r="BB25" s="29">
        <v>1.03998897E-2</v>
      </c>
      <c r="BC25" s="29">
        <v>7.0462179999999995E-4</v>
      </c>
      <c r="BD25" s="29">
        <v>23.076483462999999</v>
      </c>
      <c r="BE25" s="29">
        <v>5.7000000000000002E-3</v>
      </c>
      <c r="BG25" s="29">
        <v>416.66024487999999</v>
      </c>
      <c r="BH25" s="29">
        <v>0.17119999999999999</v>
      </c>
      <c r="BI25" s="29">
        <v>16.129504257000001</v>
      </c>
      <c r="BJ25" s="29">
        <v>15.641516243</v>
      </c>
      <c r="BK25" s="29">
        <v>82.331190109999994</v>
      </c>
      <c r="BL25" s="29">
        <v>304.14248941</v>
      </c>
      <c r="BM25" s="29">
        <v>41.832367300999998</v>
      </c>
      <c r="BN25" s="29">
        <v>328.12063264</v>
      </c>
      <c r="BP25" s="29" t="s">
        <v>24</v>
      </c>
      <c r="BQ25" s="29">
        <v>406.93855334099999</v>
      </c>
      <c r="BR25" s="29">
        <v>5.69974103959E-3</v>
      </c>
      <c r="BS25" s="29">
        <v>91.248672953600007</v>
      </c>
      <c r="BT25" s="29">
        <v>0</v>
      </c>
      <c r="BU25" s="29">
        <v>2.7313814671599999</v>
      </c>
      <c r="BV25" s="29">
        <v>304.654308684</v>
      </c>
      <c r="BW25" s="29">
        <v>288.63491057300001</v>
      </c>
      <c r="BX25" s="29">
        <v>281.464713023</v>
      </c>
      <c r="BY25" s="29">
        <v>4.5591637834999997E-2</v>
      </c>
      <c r="BZ25" s="29">
        <v>6.5607542944899996E-2</v>
      </c>
      <c r="CA25" s="29">
        <v>90.874445582299998</v>
      </c>
      <c r="CB25" s="29">
        <v>1.9127068101900001E-3</v>
      </c>
      <c r="CC25" s="29">
        <v>4.06460631845E-3</v>
      </c>
      <c r="CD25" s="29">
        <v>0.28792551579999998</v>
      </c>
      <c r="CE25" s="29">
        <v>35.231484796099998</v>
      </c>
      <c r="CF25" s="29">
        <v>8.5833186400799996E-2</v>
      </c>
      <c r="CG25" s="29">
        <v>0.271812050034</v>
      </c>
      <c r="CH25" s="29">
        <v>0.60231922109799996</v>
      </c>
      <c r="CI25" s="29">
        <v>416.65957110199997</v>
      </c>
      <c r="CJ25" s="29">
        <v>8879.2728008199992</v>
      </c>
      <c r="CK25" s="29">
        <v>6.3785472693800003</v>
      </c>
      <c r="CL25" s="29">
        <v>0.17120080579999999</v>
      </c>
      <c r="CM25" s="29">
        <v>0.167996563121</v>
      </c>
      <c r="CN25" s="29">
        <v>0.41130355267099999</v>
      </c>
      <c r="CO25" s="29">
        <v>39.368080694</v>
      </c>
      <c r="CP25" s="29">
        <v>0.985281496358</v>
      </c>
      <c r="CQ25" s="29">
        <v>33.266628444399998</v>
      </c>
      <c r="CR25" s="29">
        <v>7.55420213868</v>
      </c>
      <c r="CS25" s="29">
        <v>1.31933603409</v>
      </c>
      <c r="CT25" s="29">
        <v>10.7560460717</v>
      </c>
      <c r="CU25" s="29">
        <v>11.387151647</v>
      </c>
      <c r="CV25" s="29">
        <v>35159.332662699999</v>
      </c>
      <c r="CW25" s="29">
        <v>0.84364206264099995</v>
      </c>
      <c r="CX25" s="29">
        <v>0.103521529344</v>
      </c>
      <c r="CY25" s="29">
        <v>0.48776934670900002</v>
      </c>
      <c r="CZ25" s="29">
        <v>12.0596317369</v>
      </c>
      <c r="DA25" s="29">
        <v>0.76794092572799999</v>
      </c>
      <c r="DB25" s="29">
        <v>1.7842418132899999E-2</v>
      </c>
      <c r="DC25" s="29">
        <v>2.7459440592200002</v>
      </c>
      <c r="DD25" s="29">
        <v>4.6130356307799998E-2</v>
      </c>
      <c r="DE25" s="29">
        <v>770.37086962000001</v>
      </c>
      <c r="DF25" s="29">
        <v>684.73584862799999</v>
      </c>
      <c r="DG25" s="29">
        <v>158.69501769999999</v>
      </c>
      <c r="DH25" s="29">
        <v>82.161218968100002</v>
      </c>
      <c r="DI25" s="29">
        <v>414.36235211000002</v>
      </c>
      <c r="DJ25" s="29">
        <v>3.7988711790899999E-3</v>
      </c>
      <c r="DK25" s="29">
        <v>525.07902211199996</v>
      </c>
      <c r="DL25" s="29">
        <v>525.07902211199996</v>
      </c>
      <c r="DM25" s="29">
        <v>279.08401551200001</v>
      </c>
      <c r="DN25" s="29">
        <v>0.11908550229000001</v>
      </c>
      <c r="DO25" s="29">
        <v>304.11639676599998</v>
      </c>
      <c r="DP25" s="29">
        <v>2.0834912102099999E-2</v>
      </c>
      <c r="DQ25" s="29">
        <v>0.122628955921</v>
      </c>
      <c r="DR25" s="29">
        <v>31.086142601900001</v>
      </c>
      <c r="DS25" s="29">
        <v>0</v>
      </c>
      <c r="DT25" s="29">
        <v>637.81398387900003</v>
      </c>
      <c r="DU25" s="29">
        <v>20.6547547881</v>
      </c>
      <c r="DV25" s="29">
        <v>177.92151793100001</v>
      </c>
      <c r="DW25" s="29">
        <v>1.2651288809700001</v>
      </c>
      <c r="DX25" s="29">
        <v>3.6007482560400002</v>
      </c>
      <c r="DY25" s="29">
        <v>0</v>
      </c>
      <c r="DZ25" s="29">
        <v>14.106724102799999</v>
      </c>
      <c r="EA25" s="29">
        <v>28.640811803999998</v>
      </c>
      <c r="EB25" s="29">
        <v>4201.91281222</v>
      </c>
      <c r="EC25" s="29">
        <v>41.8304399632</v>
      </c>
      <c r="ED25" s="29">
        <v>45.9705266028</v>
      </c>
      <c r="EE25" s="29">
        <v>1920.2059569800001</v>
      </c>
      <c r="EF25" s="29">
        <v>0</v>
      </c>
      <c r="EG25" s="29">
        <v>1.36210093869</v>
      </c>
      <c r="EH25" s="29">
        <v>1.9600926424</v>
      </c>
      <c r="EI25" s="29">
        <v>19281.768436900002</v>
      </c>
      <c r="EJ25" s="29">
        <v>2111.3331546499999</v>
      </c>
      <c r="EK25" s="29">
        <v>21424.187734200001</v>
      </c>
      <c r="EL25" s="29">
        <v>37.746743341299997</v>
      </c>
      <c r="EM25" s="29">
        <v>764.94943646900003</v>
      </c>
      <c r="EN25" s="29">
        <v>1.1305018576999999</v>
      </c>
      <c r="EO25" s="29">
        <v>3.1997903404499999E-3</v>
      </c>
      <c r="EP25" s="29">
        <v>0.162298292308</v>
      </c>
      <c r="EQ25" s="29">
        <v>0</v>
      </c>
      <c r="ER25" s="29">
        <v>1.4955424941799999E-2</v>
      </c>
      <c r="ES25" s="29">
        <v>3.4642700427000003E-2</v>
      </c>
      <c r="ET25" s="29">
        <v>1.02876023744E-2</v>
      </c>
      <c r="EU25" s="29">
        <v>7.0448575017199996E-4</v>
      </c>
      <c r="EV25" s="29">
        <v>22.8698741135</v>
      </c>
      <c r="EW25" s="29">
        <v>27.777554954599999</v>
      </c>
      <c r="EX25" s="29">
        <v>8844.6627450699998</v>
      </c>
      <c r="EY25" s="29">
        <v>66.400981118100006</v>
      </c>
      <c r="EZ25" s="29">
        <v>64.613605315800001</v>
      </c>
      <c r="FA25" s="29">
        <v>715.06312384099999</v>
      </c>
      <c r="FB25" s="29">
        <v>49.734935185200001</v>
      </c>
      <c r="FC25" s="29">
        <v>67.925945915200003</v>
      </c>
      <c r="FD25" s="29">
        <v>1.84934558686E-2</v>
      </c>
      <c r="FE25" s="29">
        <v>220.71010431100001</v>
      </c>
      <c r="FF25" s="29">
        <v>9967.2904719399994</v>
      </c>
      <c r="FG25" s="29">
        <v>8606.8776410699993</v>
      </c>
      <c r="FH25" s="29">
        <v>1360.41283088</v>
      </c>
      <c r="FI25" s="29">
        <v>9.2187837475300007</v>
      </c>
      <c r="FJ25" s="29">
        <v>4.8535739264000002</v>
      </c>
      <c r="FK25" s="29">
        <v>2825.1436574700001</v>
      </c>
      <c r="FL25" s="29">
        <v>278.46213139700001</v>
      </c>
      <c r="FM25" s="29">
        <v>750.06096606100004</v>
      </c>
      <c r="FN25" s="29">
        <v>69.741434624299998</v>
      </c>
      <c r="FO25" s="29">
        <v>202.48409300899999</v>
      </c>
      <c r="FP25" s="29">
        <v>1897.0332397899999</v>
      </c>
      <c r="FQ25" s="29">
        <v>1.13293165568</v>
      </c>
      <c r="FR25" s="29">
        <v>888.04484585</v>
      </c>
      <c r="FS25" s="29">
        <v>356.70177056099999</v>
      </c>
      <c r="FT25" s="29">
        <v>955.57393252600002</v>
      </c>
      <c r="FU25" s="29">
        <v>45.377807311300003</v>
      </c>
      <c r="FV25" s="29">
        <v>0</v>
      </c>
      <c r="FW25" s="29">
        <v>12728.493218699999</v>
      </c>
      <c r="FX25" s="29">
        <v>5343.5484442899997</v>
      </c>
      <c r="FY25" s="29">
        <v>327.94713128299998</v>
      </c>
      <c r="FZ25" s="29">
        <v>107.994062525</v>
      </c>
      <c r="GA25" s="29">
        <v>3244.9884496200002</v>
      </c>
      <c r="GB25" s="29">
        <v>2633.9872970900001</v>
      </c>
      <c r="GC25" s="29">
        <v>272.71967800800002</v>
      </c>
      <c r="GD25" s="29">
        <v>0.14860376020300001</v>
      </c>
      <c r="GE25" s="29">
        <v>1.8762254457600001</v>
      </c>
      <c r="GF25" s="29">
        <v>2020.3334230800001</v>
      </c>
      <c r="GG25" s="29">
        <v>27864.5141774</v>
      </c>
      <c r="GH25" s="29">
        <v>359.28132511000001</v>
      </c>
      <c r="GI25" s="29">
        <v>1779.7019504699999</v>
      </c>
      <c r="GK25" s="37">
        <f t="shared" si="1"/>
        <v>1.4509834859352153E-3</v>
      </c>
      <c r="GL25" s="55">
        <f t="shared" si="2"/>
        <v>-5.1322477279829642E-3</v>
      </c>
      <c r="GM25" s="55">
        <f t="shared" si="3"/>
        <v>-9.6197713766717887E-6</v>
      </c>
      <c r="GN25" s="55">
        <f t="shared" si="4"/>
        <v>-4.2037160515447829E-3</v>
      </c>
      <c r="GO25" s="55">
        <f t="shared" si="5"/>
        <v>-8.8096161298827839E-4</v>
      </c>
      <c r="GP25" s="55">
        <f t="shared" si="6"/>
        <v>-9.2704386650183351E-4</v>
      </c>
      <c r="GQ25" s="55">
        <f t="shared" si="7"/>
        <v>-8.734407183309794E-4</v>
      </c>
      <c r="GR25" s="55">
        <f t="shared" si="8"/>
        <v>-2.4220087439686309E-3</v>
      </c>
      <c r="GS25" s="55">
        <f t="shared" si="9"/>
        <v>-6.5044020406455627E-3</v>
      </c>
      <c r="GT25" s="55">
        <f t="shared" si="10"/>
        <v>-1.1703737905813456E-2</v>
      </c>
      <c r="GU25" s="55">
        <f t="shared" si="11"/>
        <v>-5.0209799474394906E-3</v>
      </c>
      <c r="GV25" s="55">
        <f t="shared" si="12"/>
        <v>-2.7654812509570943E-6</v>
      </c>
      <c r="GW25" s="55">
        <f t="shared" si="13"/>
        <v>-8.5544680330107495E-3</v>
      </c>
      <c r="GX25" s="55">
        <f t="shared" si="14"/>
        <v>1.3723518235776535E-5</v>
      </c>
      <c r="GY25" s="55">
        <f t="shared" si="15"/>
        <v>-2.091654072485168E-2</v>
      </c>
      <c r="GZ25" s="55">
        <f t="shared" si="16"/>
        <v>1.1123739449157115E-6</v>
      </c>
      <c r="HA25" s="55">
        <f t="shared" si="17"/>
        <v>-5.327373151741184E-5</v>
      </c>
      <c r="HB25" s="55">
        <f t="shared" si="18"/>
        <v>-2.0991693495636967E-5</v>
      </c>
      <c r="HC25" s="55">
        <f t="shared" si="19"/>
        <v>-1.2538071514546747E-5</v>
      </c>
      <c r="HD25" s="55">
        <f t="shared" si="20"/>
        <v>-4.064948391148873E-5</v>
      </c>
      <c r="HE25" s="55">
        <f t="shared" si="21"/>
        <v>-1.5742030647018265E-3</v>
      </c>
      <c r="HF25" s="55">
        <f t="shared" si="22"/>
        <v>-2.0181405497925599E-3</v>
      </c>
      <c r="HG25" s="55">
        <f t="shared" si="23"/>
        <v>-1.0560320201704718E-3</v>
      </c>
      <c r="HH25" s="55">
        <f t="shared" si="24"/>
        <v>-9.3891032900781572E-5</v>
      </c>
      <c r="HI25" s="55">
        <f t="shared" si="25"/>
        <v>-6.0904751211728847E-5</v>
      </c>
      <c r="HJ25" s="55">
        <f t="shared" si="26"/>
        <v>-2.9705813421055592E-4</v>
      </c>
      <c r="HK25" s="55">
        <f t="shared" si="27"/>
        <v>-1.0319561225587099E-2</v>
      </c>
      <c r="HL25" s="55">
        <f t="shared" si="28"/>
        <v>-2.8109305844145659E-6</v>
      </c>
      <c r="HM25" s="55">
        <f t="shared" si="29"/>
        <v>-2.7873450693877484E-2</v>
      </c>
      <c r="HN25" s="55">
        <f t="shared" si="30"/>
        <v>-1.202529674272835E-5</v>
      </c>
      <c r="HO25" s="55">
        <f t="shared" si="31"/>
        <v>0</v>
      </c>
      <c r="HP25" s="55">
        <f t="shared" si="32"/>
        <v>-1.4433825575122107E-2</v>
      </c>
      <c r="HQ25" s="55">
        <f t="shared" si="33"/>
        <v>0</v>
      </c>
      <c r="HR25" s="55">
        <f t="shared" si="34"/>
        <v>-1.4336391581151373E-5</v>
      </c>
      <c r="HS25" s="55">
        <f t="shared" si="35"/>
        <v>-1.5651397295259864E-3</v>
      </c>
      <c r="HT25" s="55">
        <f t="shared" si="36"/>
        <v>-2.0629076940377778E-4</v>
      </c>
      <c r="HU25" s="55">
        <f t="shared" si="37"/>
        <v>-7.5664274660032947E-3</v>
      </c>
      <c r="HV25" s="55">
        <f t="shared" si="38"/>
        <v>-7.2818555715244315E-6</v>
      </c>
      <c r="HW25" s="55">
        <f t="shared" si="39"/>
        <v>-2.3655363818018862E-3</v>
      </c>
      <c r="HX25" s="55">
        <f t="shared" si="40"/>
        <v>-1.6057785305413092E-3</v>
      </c>
      <c r="HY25" s="55">
        <f t="shared" si="41"/>
        <v>0</v>
      </c>
      <c r="HZ25" s="55">
        <f t="shared" si="42"/>
        <v>2.5304192462969326E-5</v>
      </c>
      <c r="IA25" s="55">
        <f t="shared" si="43"/>
        <v>-2.2254228148721957E-3</v>
      </c>
      <c r="IB25" s="55">
        <f t="shared" si="44"/>
        <v>1.3562392069056965E-5</v>
      </c>
      <c r="IC25" s="55">
        <f t="shared" si="45"/>
        <v>-5.8652573219504876E-3</v>
      </c>
      <c r="ID25" s="55">
        <f t="shared" si="46"/>
        <v>-1.1046593211795006E-3</v>
      </c>
      <c r="IE25" s="55">
        <f t="shared" si="47"/>
        <v>-1.7618508550260163E-3</v>
      </c>
      <c r="IF25" s="55">
        <f t="shared" si="48"/>
        <v>-4.5732559082251132E-3</v>
      </c>
      <c r="IG25" s="55">
        <f t="shared" si="49"/>
        <v>-6.5518609375082816E-5</v>
      </c>
      <c r="IH25" s="55">
        <f t="shared" si="50"/>
        <v>-1.0521823783133311E-5</v>
      </c>
      <c r="II25" s="55">
        <f t="shared" si="51"/>
        <v>0</v>
      </c>
      <c r="IJ25" s="55">
        <f t="shared" si="52"/>
        <v>-7.4416241072206317E-3</v>
      </c>
      <c r="IK25" s="55">
        <f t="shared" si="53"/>
        <v>-1.3438038802318948E-2</v>
      </c>
      <c r="IL25" s="55">
        <f t="shared" si="54"/>
        <v>-1.0796972740970436E-2</v>
      </c>
      <c r="IM25" s="55">
        <f t="shared" si="55"/>
        <v>-1.930820590563462E-4</v>
      </c>
      <c r="IN25" s="55">
        <f t="shared" si="56"/>
        <v>-8.9532423703667392E-3</v>
      </c>
      <c r="IO25" s="55">
        <f t="shared" si="57"/>
        <v>-4.5431650877222507E-5</v>
      </c>
      <c r="IP25" s="55">
        <f t="shared" si="58"/>
        <v>0</v>
      </c>
      <c r="IQ25" s="55">
        <f t="shared" si="59"/>
        <v>-1.6170921231393842E-6</v>
      </c>
      <c r="IR25" s="55">
        <f t="shared" si="60"/>
        <v>4.7067757009538454E-6</v>
      </c>
      <c r="IS25" s="55">
        <f t="shared" si="61"/>
        <v>-2.6320796564217853E-4</v>
      </c>
      <c r="IT25" s="55">
        <f t="shared" si="62"/>
        <v>-2.5743966561419249E-4</v>
      </c>
      <c r="IU25" s="55">
        <f t="shared" si="63"/>
        <v>-2.0644805652985177E-3</v>
      </c>
      <c r="IV25" s="55">
        <f t="shared" si="64"/>
        <v>-8.5790854315136338E-5</v>
      </c>
      <c r="IW25" s="55">
        <f t="shared" si="65"/>
        <v>-4.6072883854027377E-5</v>
      </c>
      <c r="IX25" s="55">
        <f t="shared" si="66"/>
        <v>-5.2877307837687515E-4</v>
      </c>
    </row>
    <row r="26" spans="1:258" x14ac:dyDescent="0.3">
      <c r="A26" s="29" t="s">
        <v>25</v>
      </c>
      <c r="B26" s="27">
        <v>74472.309678999998</v>
      </c>
      <c r="C26" s="27">
        <v>1325.9964640000001</v>
      </c>
      <c r="D26" s="27">
        <v>26848.918331000001</v>
      </c>
      <c r="E26" s="27">
        <v>7943.1437749999996</v>
      </c>
      <c r="F26" s="27">
        <v>4586.1432099000003</v>
      </c>
      <c r="G26" s="27">
        <v>32858.251569</v>
      </c>
      <c r="H26" s="27">
        <v>13510.499618</v>
      </c>
      <c r="I26" s="29">
        <v>77.862216883000002</v>
      </c>
      <c r="J26" s="29">
        <v>15.382585281000001</v>
      </c>
      <c r="K26" s="29">
        <v>1.6128270499999999</v>
      </c>
      <c r="L26" s="29">
        <v>0.38964152629999999</v>
      </c>
      <c r="M26" s="29">
        <v>70.488988753000001</v>
      </c>
      <c r="N26" s="40">
        <v>0.1053941525</v>
      </c>
      <c r="O26" s="29">
        <v>8.8054979250999992</v>
      </c>
      <c r="P26" s="29">
        <v>0.31988690180000001</v>
      </c>
      <c r="Q26" s="29">
        <v>5.6329257000000001E-2</v>
      </c>
      <c r="R26" s="29">
        <v>1.7416365133</v>
      </c>
      <c r="S26" s="29">
        <v>3.69653981</v>
      </c>
      <c r="T26" s="29">
        <v>1.6354005636</v>
      </c>
      <c r="U26" s="29">
        <v>3.2768219649999999</v>
      </c>
      <c r="V26" s="29">
        <v>31.634581456999999</v>
      </c>
      <c r="W26" s="29">
        <v>1.0525112350000001</v>
      </c>
      <c r="X26" s="29">
        <v>9.5E-4</v>
      </c>
      <c r="Y26" s="29">
        <v>6.2751242E-3</v>
      </c>
      <c r="Z26" s="29">
        <v>5.3509549999999999</v>
      </c>
      <c r="AA26" s="29">
        <v>107.49421483</v>
      </c>
      <c r="AB26" s="29">
        <v>551.25048794999998</v>
      </c>
      <c r="AC26" s="29">
        <v>0.32373499999999999</v>
      </c>
      <c r="AD26" s="29">
        <v>0.52806407879999995</v>
      </c>
      <c r="AE26" s="29">
        <v>1.6074999999999999E-2</v>
      </c>
      <c r="AF26" s="29">
        <v>9.9491053866999994</v>
      </c>
      <c r="AG26" s="29">
        <v>1.7299999999999999E-2</v>
      </c>
      <c r="AH26" s="29">
        <v>7.7765134424999998</v>
      </c>
      <c r="AI26" s="29">
        <v>13.498030555</v>
      </c>
      <c r="AJ26" s="29">
        <v>168.18882407000001</v>
      </c>
      <c r="AK26" s="29">
        <v>22.40373104</v>
      </c>
      <c r="AL26" s="29">
        <v>2.6910576408</v>
      </c>
      <c r="AM26" s="29">
        <v>11.784903411</v>
      </c>
      <c r="AN26" s="29">
        <v>0.1136707336</v>
      </c>
      <c r="AP26" s="29">
        <v>0.98669499999999999</v>
      </c>
      <c r="AQ26" s="29">
        <v>189.38757669</v>
      </c>
      <c r="AR26" s="29">
        <v>3.0717850000000002</v>
      </c>
      <c r="AS26" s="29">
        <v>0.73341475</v>
      </c>
      <c r="AT26" s="29">
        <v>3.0894805145999999</v>
      </c>
      <c r="AU26" s="29">
        <v>457.55515405</v>
      </c>
      <c r="AV26" s="29">
        <v>0.29202110380000001</v>
      </c>
      <c r="AZ26" s="29">
        <v>6.2009999000000003E-3</v>
      </c>
      <c r="BA26" s="29">
        <v>2.65830393E-2</v>
      </c>
      <c r="BB26" s="29">
        <v>6.3875154E-3</v>
      </c>
      <c r="BC26" s="8">
        <v>8.5661982000000005E-6</v>
      </c>
      <c r="BD26" s="29">
        <v>4.3255869320000002</v>
      </c>
      <c r="BE26" s="29">
        <v>1.1274599999999999</v>
      </c>
      <c r="BF26" s="29">
        <v>7.9055E-2</v>
      </c>
      <c r="BG26" s="29">
        <v>346.21656110999999</v>
      </c>
      <c r="BH26" s="29">
        <v>1.7794999999999998E-2</v>
      </c>
      <c r="BI26" s="29">
        <v>51.418801252000002</v>
      </c>
      <c r="BJ26" s="29">
        <v>49.836327517999997</v>
      </c>
      <c r="BK26" s="29">
        <v>110.48837351</v>
      </c>
      <c r="BL26" s="29">
        <v>572.18642953999995</v>
      </c>
      <c r="BM26" s="29">
        <v>9.5697402037000003</v>
      </c>
      <c r="BN26" s="29">
        <v>374.36780584000002</v>
      </c>
      <c r="BP26" s="29" t="s">
        <v>25</v>
      </c>
      <c r="BQ26" s="29">
        <v>526.95035329699999</v>
      </c>
      <c r="BR26" s="29">
        <v>1.12759035629</v>
      </c>
      <c r="BS26" s="29">
        <v>15.134594975100001</v>
      </c>
      <c r="BT26" s="29">
        <v>7.9050928234700002E-2</v>
      </c>
      <c r="BU26" s="29">
        <v>1.61285217213</v>
      </c>
      <c r="BV26" s="29">
        <v>83.746233903399997</v>
      </c>
      <c r="BW26" s="29">
        <v>77.420044022100001</v>
      </c>
      <c r="BX26" s="29">
        <v>124.76032097700001</v>
      </c>
      <c r="BY26" s="29">
        <v>0.159752997142</v>
      </c>
      <c r="BZ26" s="29">
        <v>0.22988978708300001</v>
      </c>
      <c r="CA26" s="29">
        <v>70.271986437500004</v>
      </c>
      <c r="CB26" s="29">
        <v>3.37260379707E-2</v>
      </c>
      <c r="CC26" s="29">
        <v>7.1667782595599999E-2</v>
      </c>
      <c r="CD26" s="29">
        <v>6.2752087104900002E-3</v>
      </c>
      <c r="CE26" s="29">
        <v>8.62549011688</v>
      </c>
      <c r="CF26" s="29">
        <v>7.6771978984399997E-2</v>
      </c>
      <c r="CG26" s="29">
        <v>0.24311117529099999</v>
      </c>
      <c r="CH26" s="29">
        <v>5.6325689861700001E-2</v>
      </c>
      <c r="CI26" s="29">
        <v>346.21038257499998</v>
      </c>
      <c r="CJ26" s="29">
        <v>20905.596513100001</v>
      </c>
      <c r="CK26" s="29">
        <v>1.7416421744299999</v>
      </c>
      <c r="CL26" s="29">
        <v>1.7793935580899999E-2</v>
      </c>
      <c r="CM26" s="29">
        <v>0.46981644044999998</v>
      </c>
      <c r="CN26" s="29">
        <v>1.15023948602</v>
      </c>
      <c r="CO26" s="29">
        <v>3.6963581690499998</v>
      </c>
      <c r="CP26" s="29">
        <v>3.2775577543900001</v>
      </c>
      <c r="CQ26" s="29">
        <v>13.489690036500001</v>
      </c>
      <c r="CR26" s="29">
        <v>31.634315012999998</v>
      </c>
      <c r="CS26" s="29">
        <v>0.73341354274199999</v>
      </c>
      <c r="CT26" s="29">
        <v>11.732970298</v>
      </c>
      <c r="CU26" s="29">
        <v>3.0894766096700002</v>
      </c>
      <c r="CV26" s="29">
        <v>74324.249421899993</v>
      </c>
      <c r="CW26" s="29">
        <v>1.0524961588099999</v>
      </c>
      <c r="CX26" s="29">
        <v>9.5011070950200001E-4</v>
      </c>
      <c r="CY26" s="29">
        <v>1.5802686155100001</v>
      </c>
      <c r="CZ26" s="29">
        <v>38.402081598300001</v>
      </c>
      <c r="DA26" s="29">
        <v>2.4453978694399998</v>
      </c>
      <c r="DB26" s="29">
        <v>5.68160221681E-2</v>
      </c>
      <c r="DC26" s="29">
        <v>8.7440220178800008</v>
      </c>
      <c r="DD26" s="29">
        <v>0.14689320291399999</v>
      </c>
      <c r="DE26" s="29">
        <v>243.83929832699999</v>
      </c>
      <c r="DF26" s="29">
        <v>216.214188122</v>
      </c>
      <c r="DG26" s="29">
        <v>52.316524359600002</v>
      </c>
      <c r="DH26" s="29">
        <v>110.372643462</v>
      </c>
      <c r="DI26" s="29">
        <v>384.94572955899997</v>
      </c>
      <c r="DJ26" s="29">
        <v>5.3508964408499997</v>
      </c>
      <c r="DK26" s="29">
        <v>106.174366201</v>
      </c>
      <c r="DL26" s="29">
        <v>106.174366201</v>
      </c>
      <c r="DM26" s="29">
        <v>551.24528050200001</v>
      </c>
      <c r="DN26" s="29">
        <v>0.32374592515200001</v>
      </c>
      <c r="DO26" s="29">
        <v>572.18091651300006</v>
      </c>
      <c r="DP26" s="29">
        <v>8.5077307388200005E-2</v>
      </c>
      <c r="DQ26" s="29">
        <v>0.37630046321299998</v>
      </c>
      <c r="DR26" s="29">
        <v>14.2899166088</v>
      </c>
      <c r="DS26" s="29">
        <v>1.60791997354E-2</v>
      </c>
      <c r="DT26" s="29">
        <v>444.58795936500002</v>
      </c>
      <c r="DU26" s="29">
        <v>11.113035223500001</v>
      </c>
      <c r="DV26" s="29">
        <v>364.37883253899997</v>
      </c>
      <c r="DW26" s="29">
        <v>2.5670097373599998</v>
      </c>
      <c r="DX26" s="29">
        <v>7.3061084470799997</v>
      </c>
      <c r="DY26" s="29">
        <v>1.7300293997000001E-2</v>
      </c>
      <c r="DZ26" s="29">
        <v>2.5661358786499999</v>
      </c>
      <c r="EA26" s="29">
        <v>5.2100394105800003</v>
      </c>
      <c r="EB26" s="29">
        <v>167.99591302900001</v>
      </c>
      <c r="EC26" s="29">
        <v>9.5698172204399992</v>
      </c>
      <c r="ED26" s="29">
        <v>22.185369488100001</v>
      </c>
      <c r="EE26" s="29">
        <v>1325.6867885300001</v>
      </c>
      <c r="EF26" s="29">
        <v>0</v>
      </c>
      <c r="EG26" s="29">
        <v>1.1033100441000001</v>
      </c>
      <c r="EH26" s="29">
        <v>1.58768864163</v>
      </c>
      <c r="EI26" s="29">
        <v>24126.6395496</v>
      </c>
      <c r="EJ26" s="29">
        <v>2666.4464766900001</v>
      </c>
      <c r="EK26" s="29">
        <v>26807.375942899998</v>
      </c>
      <c r="EL26" s="29">
        <v>16.4536509542</v>
      </c>
      <c r="EM26" s="29">
        <v>470.03248493299998</v>
      </c>
      <c r="EN26" s="29">
        <v>0.28640722240499999</v>
      </c>
      <c r="EO26" s="29">
        <v>0</v>
      </c>
      <c r="EP26" s="29">
        <v>0</v>
      </c>
      <c r="EQ26" s="29">
        <v>0</v>
      </c>
      <c r="ER26" s="29">
        <v>6.0797723702300001E-3</v>
      </c>
      <c r="ES26" s="29">
        <v>2.6073609527699999E-2</v>
      </c>
      <c r="ET26" s="29">
        <v>6.2662004211999998E-3</v>
      </c>
      <c r="EU26" s="8">
        <v>8.3729067826400005E-6</v>
      </c>
      <c r="EV26" s="29">
        <v>4.2839866652899996</v>
      </c>
      <c r="EW26" s="29">
        <v>173.250701392</v>
      </c>
      <c r="EX26" s="29">
        <v>5389.0557791800002</v>
      </c>
      <c r="EY26" s="29">
        <v>264.19212702499999</v>
      </c>
      <c r="EZ26" s="29">
        <v>77.856947434700004</v>
      </c>
      <c r="FA26" s="29">
        <v>321.136709075</v>
      </c>
      <c r="FB26" s="29">
        <v>51.556969713999997</v>
      </c>
      <c r="FC26" s="29">
        <v>58.9203739664</v>
      </c>
      <c r="FD26" s="29">
        <v>6.6685923264399996E-2</v>
      </c>
      <c r="FE26" s="29">
        <v>102.052792975</v>
      </c>
      <c r="FF26" s="29">
        <v>7936.9554811600001</v>
      </c>
      <c r="FG26" s="29">
        <v>4580.98127699</v>
      </c>
      <c r="FH26" s="29">
        <v>3355.9742041700001</v>
      </c>
      <c r="FI26" s="29">
        <v>20.487371234899999</v>
      </c>
      <c r="FJ26" s="29">
        <v>3.16944653433</v>
      </c>
      <c r="FK26" s="29">
        <v>1763.7078389400001</v>
      </c>
      <c r="FL26" s="29">
        <v>196.514662652</v>
      </c>
      <c r="FM26" s="29">
        <v>163.19897610999999</v>
      </c>
      <c r="FN26" s="29">
        <v>40.092628553600001</v>
      </c>
      <c r="FO26" s="29">
        <v>113.956787354</v>
      </c>
      <c r="FP26" s="29">
        <v>419.73378655599998</v>
      </c>
      <c r="FQ26" s="29">
        <v>0.11357461805500001</v>
      </c>
      <c r="FR26" s="29">
        <v>211.170527924</v>
      </c>
      <c r="FS26" s="29">
        <v>207.34568800900001</v>
      </c>
      <c r="FT26" s="29">
        <v>554.25694955100005</v>
      </c>
      <c r="FU26" s="29">
        <v>49.550519917300001</v>
      </c>
      <c r="FV26" s="29">
        <v>0</v>
      </c>
      <c r="FW26" s="29">
        <v>32853.266239500001</v>
      </c>
      <c r="FX26" s="29">
        <v>3663.4596225099999</v>
      </c>
      <c r="FY26" s="29">
        <v>374.333891317</v>
      </c>
      <c r="FZ26" s="29">
        <v>412.03169298</v>
      </c>
      <c r="GA26" s="29">
        <v>131.15514440300001</v>
      </c>
      <c r="GB26" s="29">
        <v>2006.76408526</v>
      </c>
      <c r="GC26" s="29">
        <v>189.16877429100001</v>
      </c>
      <c r="GD26" s="29">
        <v>0.98669536574600003</v>
      </c>
      <c r="GE26" s="29">
        <v>3.0719054381099999</v>
      </c>
      <c r="GF26" s="29">
        <v>1110.3224239000001</v>
      </c>
      <c r="GG26" s="29">
        <v>13473.992045999999</v>
      </c>
      <c r="GH26" s="29">
        <v>456.87345639400002</v>
      </c>
      <c r="GI26" s="29">
        <v>1400.6504436800001</v>
      </c>
      <c r="GK26" s="37">
        <f t="shared" si="1"/>
        <v>5.3305913414418774E-4</v>
      </c>
      <c r="GL26" s="55">
        <f t="shared" si="2"/>
        <v>-1.9881249519209691E-3</v>
      </c>
      <c r="GM26" s="55">
        <f t="shared" si="3"/>
        <v>-2.3354170120924391E-4</v>
      </c>
      <c r="GN26" s="55">
        <f t="shared" si="4"/>
        <v>-1.5472648688434206E-3</v>
      </c>
      <c r="GO26" s="55">
        <f t="shared" si="5"/>
        <v>-7.790736281869027E-4</v>
      </c>
      <c r="GP26" s="55">
        <f t="shared" si="6"/>
        <v>-1.1255498735533193E-3</v>
      </c>
      <c r="GQ26" s="55">
        <f t="shared" si="7"/>
        <v>-1.5172229993828227E-4</v>
      </c>
      <c r="GR26" s="55">
        <f t="shared" si="8"/>
        <v>-2.7021629867308166E-3</v>
      </c>
      <c r="GS26" s="55">
        <f t="shared" si="9"/>
        <v>-5.6789143515452974E-3</v>
      </c>
      <c r="GT26" s="55">
        <f t="shared" si="10"/>
        <v>-1.6121497223636951E-2</v>
      </c>
      <c r="GU26" s="55">
        <f t="shared" si="11"/>
        <v>1.5576456260486709E-5</v>
      </c>
      <c r="GV26" s="55">
        <f t="shared" si="12"/>
        <v>3.2284161597017453E-6</v>
      </c>
      <c r="GW26" s="55">
        <f t="shared" si="13"/>
        <v>-3.078527857172034E-3</v>
      </c>
      <c r="GX26" s="55">
        <f t="shared" si="14"/>
        <v>-3.1494508198498969E-6</v>
      </c>
      <c r="GY26" s="55">
        <f t="shared" si="15"/>
        <v>-2.0442660909258566E-2</v>
      </c>
      <c r="GZ26" s="55">
        <f t="shared" si="16"/>
        <v>-1.1715154884245634E-5</v>
      </c>
      <c r="HA26" s="55">
        <f t="shared" si="17"/>
        <v>-6.3326564026920922E-5</v>
      </c>
      <c r="HB26" s="55">
        <f t="shared" si="18"/>
        <v>3.2504658444277459E-6</v>
      </c>
      <c r="HC26" s="55">
        <f t="shared" si="19"/>
        <v>-4.9138101937598922E-5</v>
      </c>
      <c r="HD26" s="55">
        <f t="shared" si="20"/>
        <v>-9.3828004413926656E-3</v>
      </c>
      <c r="HE26" s="55">
        <f t="shared" si="21"/>
        <v>2.2454359677126539E-4</v>
      </c>
      <c r="HF26" s="55">
        <f t="shared" si="22"/>
        <v>-8.4225549297453762E-6</v>
      </c>
      <c r="HG26" s="55">
        <f t="shared" si="23"/>
        <v>-1.4324018118614199E-5</v>
      </c>
      <c r="HH26" s="55">
        <f t="shared" si="24"/>
        <v>1.1653631789474621E-4</v>
      </c>
      <c r="HI26" s="55">
        <f t="shared" si="25"/>
        <v>1.3467540610609713E-5</v>
      </c>
      <c r="HJ26" s="55">
        <f t="shared" si="26"/>
        <v>-1.0943682015676177E-5</v>
      </c>
      <c r="HK26" s="55">
        <f t="shared" si="27"/>
        <v>-1.2278322429605361E-2</v>
      </c>
      <c r="HL26" s="55">
        <f t="shared" si="28"/>
        <v>-9.4466093251548708E-6</v>
      </c>
      <c r="HM26" s="55">
        <f t="shared" si="29"/>
        <v>3.3747206820450815E-5</v>
      </c>
      <c r="HN26" s="55">
        <f t="shared" si="30"/>
        <v>-7.2895395722705447E-7</v>
      </c>
      <c r="HO26" s="55">
        <f t="shared" si="31"/>
        <v>2.6125881181966916E-4</v>
      </c>
      <c r="HP26" s="55">
        <f t="shared" si="32"/>
        <v>-7.6375914523511132E-3</v>
      </c>
      <c r="HQ26" s="55">
        <f t="shared" si="33"/>
        <v>1.6994046242879894E-5</v>
      </c>
      <c r="HR26" s="55">
        <f t="shared" si="34"/>
        <v>-4.3483917632221135E-5</v>
      </c>
      <c r="HS26" s="55">
        <f t="shared" si="35"/>
        <v>-6.1790632833538957E-4</v>
      </c>
      <c r="HT26" s="55">
        <f t="shared" si="36"/>
        <v>-1.14699084238625E-3</v>
      </c>
      <c r="HU26" s="55">
        <f t="shared" si="37"/>
        <v>-9.7466601214830188E-3</v>
      </c>
      <c r="HV26" s="55">
        <f t="shared" si="38"/>
        <v>-2.1907769311889646E-5</v>
      </c>
      <c r="HW26" s="55">
        <f t="shared" si="39"/>
        <v>-4.4067491424262528E-3</v>
      </c>
      <c r="HX26" s="55">
        <f t="shared" si="40"/>
        <v>-8.4556105125723673E-4</v>
      </c>
      <c r="HY26" s="55">
        <f t="shared" si="41"/>
        <v>0</v>
      </c>
      <c r="HZ26" s="55">
        <f t="shared" si="42"/>
        <v>3.7067786908993053E-7</v>
      </c>
      <c r="IA26" s="55">
        <f t="shared" si="43"/>
        <v>-1.1553154796322541E-3</v>
      </c>
      <c r="IB26" s="55">
        <f t="shared" si="44"/>
        <v>3.9207857971743475E-5</v>
      </c>
      <c r="IC26" s="55">
        <f t="shared" si="45"/>
        <v>-1.6460781570227645E-6</v>
      </c>
      <c r="ID26" s="55">
        <f t="shared" si="46"/>
        <v>-1.2639438835573914E-6</v>
      </c>
      <c r="IE26" s="55">
        <f t="shared" si="47"/>
        <v>-1.4898699095967118E-3</v>
      </c>
      <c r="IF26" s="55">
        <f t="shared" si="48"/>
        <v>-1.9224231817317101E-2</v>
      </c>
      <c r="IG26" s="55">
        <f t="shared" si="49"/>
        <v>0</v>
      </c>
      <c r="IH26" s="55">
        <f t="shared" si="50"/>
        <v>0</v>
      </c>
      <c r="II26" s="55">
        <f t="shared" si="51"/>
        <v>0</v>
      </c>
      <c r="IJ26" s="55">
        <f t="shared" si="52"/>
        <v>-1.9549674524265065E-2</v>
      </c>
      <c r="IK26" s="55">
        <f t="shared" si="53"/>
        <v>-1.91637143725699E-2</v>
      </c>
      <c r="IL26" s="55">
        <f t="shared" si="54"/>
        <v>-1.89925144916285E-2</v>
      </c>
      <c r="IM26" s="55">
        <f t="shared" si="55"/>
        <v>-2.2564434402183225E-2</v>
      </c>
      <c r="IN26" s="55">
        <f t="shared" si="56"/>
        <v>-9.6172536499610009E-3</v>
      </c>
      <c r="IO26" s="55">
        <f t="shared" si="57"/>
        <v>1.1561943660984263E-4</v>
      </c>
      <c r="IP26" s="55">
        <f t="shared" si="58"/>
        <v>-5.1505474669512479E-5</v>
      </c>
      <c r="IQ26" s="55">
        <f t="shared" si="59"/>
        <v>-1.7845867858529747E-5</v>
      </c>
      <c r="IR26" s="55">
        <f t="shared" si="60"/>
        <v>-5.98156279853762E-5</v>
      </c>
      <c r="IS26" s="55">
        <f t="shared" si="61"/>
        <v>-8.4253083955774296E-4</v>
      </c>
      <c r="IT26" s="55">
        <f t="shared" si="62"/>
        <v>-8.2503686257872884E-4</v>
      </c>
      <c r="IU26" s="55">
        <f t="shared" si="63"/>
        <v>-1.0474409598357313E-3</v>
      </c>
      <c r="IV26" s="55">
        <f t="shared" si="64"/>
        <v>-9.6350187898107871E-6</v>
      </c>
      <c r="IW26" s="55">
        <f t="shared" si="65"/>
        <v>8.0479447048152785E-6</v>
      </c>
      <c r="IX26" s="55">
        <f t="shared" si="66"/>
        <v>-9.0591451697948414E-5</v>
      </c>
    </row>
    <row r="27" spans="1:258" x14ac:dyDescent="0.3">
      <c r="A27" s="29" t="s">
        <v>26</v>
      </c>
      <c r="B27" s="27">
        <v>8402.2353774999992</v>
      </c>
      <c r="C27" s="27">
        <v>161.59934034</v>
      </c>
      <c r="D27" s="27">
        <v>6995.3347100999999</v>
      </c>
      <c r="E27" s="27">
        <v>6599.7816432999998</v>
      </c>
      <c r="F27" s="27">
        <v>2244.5463438000002</v>
      </c>
      <c r="G27" s="27">
        <v>3385.3894670999998</v>
      </c>
      <c r="H27" s="27">
        <v>3253.5432262999998</v>
      </c>
      <c r="I27" s="29">
        <v>12.420534055999999</v>
      </c>
      <c r="J27" s="29">
        <v>10.114888841000001</v>
      </c>
      <c r="K27" s="29">
        <v>0.50401680000000004</v>
      </c>
      <c r="L27" s="29">
        <v>5.8053480999999997E-3</v>
      </c>
      <c r="M27" s="29">
        <v>22.344138428000001</v>
      </c>
      <c r="N27" s="40">
        <v>9.5019989999999997E-4</v>
      </c>
      <c r="O27" s="29">
        <v>10.417727960000001</v>
      </c>
      <c r="P27" s="29">
        <v>6.3016230999999997E-3</v>
      </c>
      <c r="Q27" s="29">
        <v>5.8703712399999997E-2</v>
      </c>
      <c r="R27" s="29">
        <v>1.1963268975000001</v>
      </c>
      <c r="S27" s="29">
        <v>0.77703045999999998</v>
      </c>
      <c r="T27" s="29">
        <v>1.47711691E-2</v>
      </c>
      <c r="U27" s="29">
        <v>9.8122642999999996E-2</v>
      </c>
      <c r="V27" s="29">
        <v>0.59457770499999996</v>
      </c>
      <c r="W27" s="29">
        <v>4.6324555000000003E-2</v>
      </c>
      <c r="Y27" s="29">
        <v>2.819384E-4</v>
      </c>
      <c r="AA27" s="29">
        <v>100.29529094999999</v>
      </c>
      <c r="AB27" s="29">
        <v>40.993400000000001</v>
      </c>
      <c r="AD27" s="29">
        <v>4.8778830799999999E-2</v>
      </c>
      <c r="AF27" s="29">
        <v>2.4428076357999999</v>
      </c>
      <c r="AH27" s="29">
        <v>0.2037167677</v>
      </c>
      <c r="AI27" s="29">
        <v>4.5973908588999999</v>
      </c>
      <c r="AJ27" s="29">
        <v>61.040319926000002</v>
      </c>
      <c r="AK27" s="29">
        <v>9.6034236053999997</v>
      </c>
      <c r="AL27" s="29">
        <v>0.44381820319999998</v>
      </c>
      <c r="AM27" s="29">
        <v>1.5643622569</v>
      </c>
      <c r="AN27" s="29">
        <v>7.2892210999999998E-2</v>
      </c>
      <c r="AQ27" s="29">
        <v>36.431485647999999</v>
      </c>
      <c r="AS27" s="29">
        <v>0.27995467480000003</v>
      </c>
      <c r="AT27" s="29">
        <v>0.71278962219999997</v>
      </c>
      <c r="AU27" s="29">
        <v>35.519332480000003</v>
      </c>
      <c r="AV27" s="29">
        <v>0.17378040689999999</v>
      </c>
      <c r="AZ27" s="29">
        <v>3.4912751999999999E-3</v>
      </c>
      <c r="BA27" s="29">
        <v>1.44121614E-2</v>
      </c>
      <c r="BB27" s="29">
        <v>3.5949193999999999E-3</v>
      </c>
      <c r="BC27" s="8">
        <v>5.3297900000000003E-6</v>
      </c>
      <c r="BD27" s="29">
        <v>1.3401978563000001</v>
      </c>
      <c r="BG27" s="29">
        <v>0.84867009000000004</v>
      </c>
      <c r="BI27" s="29">
        <v>31.067646557</v>
      </c>
      <c r="BJ27" s="29">
        <v>30.128823473000001</v>
      </c>
      <c r="BK27" s="29">
        <v>6.5342324145999999</v>
      </c>
      <c r="BL27" s="29">
        <v>44.335566931999999</v>
      </c>
      <c r="BM27" s="29">
        <v>0.121210322</v>
      </c>
      <c r="BN27" s="29">
        <v>3.2626129346999999</v>
      </c>
      <c r="BP27" s="29" t="s">
        <v>26</v>
      </c>
      <c r="BQ27" s="29">
        <v>5.5142388001300002</v>
      </c>
      <c r="BR27" s="29">
        <v>0</v>
      </c>
      <c r="BS27" s="29">
        <v>10.0125909929</v>
      </c>
      <c r="BT27" s="29">
        <v>0</v>
      </c>
      <c r="BU27" s="29">
        <v>0.50401738948499997</v>
      </c>
      <c r="BV27" s="29">
        <v>12.2791267311</v>
      </c>
      <c r="BW27" s="29">
        <v>12.2354030927</v>
      </c>
      <c r="BX27" s="29">
        <v>28.8330949516</v>
      </c>
      <c r="BY27" s="29">
        <v>2.3801941883399998E-3</v>
      </c>
      <c r="BZ27" s="29">
        <v>3.4252158622600001E-3</v>
      </c>
      <c r="CA27" s="29">
        <v>22.247808703</v>
      </c>
      <c r="CB27" s="29">
        <v>3.0404325468299999E-4</v>
      </c>
      <c r="CC27" s="29">
        <v>6.4609136504700001E-4</v>
      </c>
      <c r="CD27" s="29">
        <v>2.81906586121E-4</v>
      </c>
      <c r="CE27" s="29">
        <v>10.3413416248</v>
      </c>
      <c r="CF27" s="29">
        <v>1.51233562724E-3</v>
      </c>
      <c r="CG27" s="29">
        <v>4.7891266996300001E-3</v>
      </c>
      <c r="CH27" s="29">
        <v>5.8703951895400001E-2</v>
      </c>
      <c r="CI27" s="29">
        <v>0.84867515581399999</v>
      </c>
      <c r="CJ27" s="29">
        <v>10598.551848499999</v>
      </c>
      <c r="CK27" s="29">
        <v>1.1963041269800001</v>
      </c>
      <c r="CL27" s="29">
        <v>0</v>
      </c>
      <c r="CM27" s="29">
        <v>4.27807095069E-3</v>
      </c>
      <c r="CN27" s="29">
        <v>1.04739259255E-2</v>
      </c>
      <c r="CO27" s="29">
        <v>0.77703650663000001</v>
      </c>
      <c r="CP27" s="29">
        <v>9.81224616947E-2</v>
      </c>
      <c r="CQ27" s="29">
        <v>4.5973984058699999</v>
      </c>
      <c r="CR27" s="29">
        <v>0.59457287008600002</v>
      </c>
      <c r="CS27" s="29">
        <v>0.27996122676899998</v>
      </c>
      <c r="CT27" s="29">
        <v>1.5643675662000001</v>
      </c>
      <c r="CU27" s="29">
        <v>0.71279223408799997</v>
      </c>
      <c r="CV27" s="29">
        <v>8331.2693016400008</v>
      </c>
      <c r="CW27" s="29">
        <v>4.6319666849300001E-2</v>
      </c>
      <c r="CX27" s="29">
        <v>0</v>
      </c>
      <c r="CY27" s="29">
        <v>0.938418971996</v>
      </c>
      <c r="CZ27" s="29">
        <v>23.229334467200001</v>
      </c>
      <c r="DA27" s="29">
        <v>1.4792179590100001</v>
      </c>
      <c r="DB27" s="29">
        <v>3.4368208255300001E-2</v>
      </c>
      <c r="DC27" s="29">
        <v>5.2892117623199999</v>
      </c>
      <c r="DD27" s="29">
        <v>8.8856904891499999E-2</v>
      </c>
      <c r="DE27" s="29">
        <v>89.738055244199998</v>
      </c>
      <c r="DF27" s="29">
        <v>156.454368023</v>
      </c>
      <c r="DG27" s="29">
        <v>13.854138062000001</v>
      </c>
      <c r="DH27" s="29">
        <v>6.51799593383</v>
      </c>
      <c r="DI27" s="29">
        <v>17.707051418599999</v>
      </c>
      <c r="DJ27" s="29">
        <v>0</v>
      </c>
      <c r="DK27" s="29">
        <v>99.749313223399994</v>
      </c>
      <c r="DL27" s="29">
        <v>99.749313223399994</v>
      </c>
      <c r="DM27" s="29">
        <v>40.993794097299997</v>
      </c>
      <c r="DN27" s="29">
        <v>0</v>
      </c>
      <c r="DO27" s="29">
        <v>44.332039103200003</v>
      </c>
      <c r="DP27" s="29">
        <v>6.3477226008800004E-3</v>
      </c>
      <c r="DQ27" s="29">
        <v>3.6805869452599997E-2</v>
      </c>
      <c r="DR27" s="29">
        <v>2.9065140408399999</v>
      </c>
      <c r="DS27" s="29">
        <v>0</v>
      </c>
      <c r="DT27" s="29">
        <v>58.222757626000003</v>
      </c>
      <c r="DU27" s="29">
        <v>0.73381113690099997</v>
      </c>
      <c r="DV27" s="29">
        <v>2.9350519123900001</v>
      </c>
      <c r="DW27" s="29">
        <v>0.62306029949800001</v>
      </c>
      <c r="DX27" s="29">
        <v>1.7733260207099999</v>
      </c>
      <c r="DY27" s="29">
        <v>0</v>
      </c>
      <c r="DZ27" s="29">
        <v>6.7161202169299994E-2</v>
      </c>
      <c r="EA27" s="29">
        <v>0.13635636448800001</v>
      </c>
      <c r="EB27" s="29">
        <v>60.972110822399998</v>
      </c>
      <c r="EC27" s="29">
        <v>0.121209699516</v>
      </c>
      <c r="ED27" s="29">
        <v>9.5097777669399992</v>
      </c>
      <c r="EE27" s="29">
        <v>161.60046159800001</v>
      </c>
      <c r="EF27" s="29">
        <v>0</v>
      </c>
      <c r="EG27" s="29">
        <v>0.18196717626600001</v>
      </c>
      <c r="EH27" s="29">
        <v>0.261854894038</v>
      </c>
      <c r="EI27" s="29">
        <v>6288.0813367399996</v>
      </c>
      <c r="EJ27" s="29">
        <v>695.76972162499999</v>
      </c>
      <c r="EK27" s="29">
        <v>6986.7575724099997</v>
      </c>
      <c r="EL27" s="29">
        <v>3.0717703139900001</v>
      </c>
      <c r="EM27" s="29">
        <v>133.31633867299999</v>
      </c>
      <c r="EN27" s="29">
        <v>0.170291781176</v>
      </c>
      <c r="EO27" s="29">
        <v>0</v>
      </c>
      <c r="EP27" s="29">
        <v>0</v>
      </c>
      <c r="EQ27" s="29">
        <v>0</v>
      </c>
      <c r="ER27" s="29">
        <v>3.4159801391700001E-3</v>
      </c>
      <c r="ES27" s="29">
        <v>1.4095699833900001E-2</v>
      </c>
      <c r="ET27" s="29">
        <v>3.5195531480700002E-3</v>
      </c>
      <c r="EU27" s="8">
        <v>5.2040496194299998E-6</v>
      </c>
      <c r="EV27" s="29">
        <v>1.3197619659199999</v>
      </c>
      <c r="EW27" s="29">
        <v>48.592774505800001</v>
      </c>
      <c r="EX27" s="29">
        <v>1506.1177477199999</v>
      </c>
      <c r="EY27" s="29">
        <v>54.533761371600001</v>
      </c>
      <c r="EZ27" s="29">
        <v>15.2461420939</v>
      </c>
      <c r="FA27" s="29">
        <v>145.64201277999999</v>
      </c>
      <c r="FB27" s="29">
        <v>29.149567758100002</v>
      </c>
      <c r="FC27" s="29">
        <v>37.941125120599999</v>
      </c>
      <c r="FD27" s="29">
        <v>5.6255993450400003E-3</v>
      </c>
      <c r="FE27" s="29">
        <v>33.727209243399997</v>
      </c>
      <c r="FF27" s="29">
        <v>6594.3784542800004</v>
      </c>
      <c r="FG27" s="29">
        <v>2242.3724980900001</v>
      </c>
      <c r="FH27" s="29">
        <v>4352.0059561799999</v>
      </c>
      <c r="FI27" s="29">
        <v>4.1198907292299998</v>
      </c>
      <c r="FJ27" s="29">
        <v>1.20738706493</v>
      </c>
      <c r="FK27" s="29">
        <v>950.63193854300005</v>
      </c>
      <c r="FL27" s="29">
        <v>15.522066065500001</v>
      </c>
      <c r="FM27" s="29">
        <v>153.670859519</v>
      </c>
      <c r="FN27" s="29">
        <v>9.2905677408000003</v>
      </c>
      <c r="FO27" s="29">
        <v>14.5623409135</v>
      </c>
      <c r="FP27" s="29">
        <v>390.55788593599999</v>
      </c>
      <c r="FQ27" s="29">
        <v>7.2832095713700001E-2</v>
      </c>
      <c r="FR27" s="29">
        <v>209.96387034099999</v>
      </c>
      <c r="FS27" s="29">
        <v>149.22549882300001</v>
      </c>
      <c r="FT27" s="29">
        <v>184.327448686</v>
      </c>
      <c r="FU27" s="29">
        <v>4.4240211976200001</v>
      </c>
      <c r="FV27" s="29">
        <v>0</v>
      </c>
      <c r="FW27" s="29">
        <v>3384.41338959</v>
      </c>
      <c r="FX27" s="29">
        <v>843.25825673500003</v>
      </c>
      <c r="FY27" s="29">
        <v>3.2473014664000002</v>
      </c>
      <c r="FZ27" s="29">
        <v>4.5522631739900001</v>
      </c>
      <c r="GA27" s="29">
        <v>220.80043247</v>
      </c>
      <c r="GB27" s="29">
        <v>340.42479699199998</v>
      </c>
      <c r="GC27" s="29">
        <v>36.342970701299997</v>
      </c>
      <c r="GD27" s="29">
        <v>0</v>
      </c>
      <c r="GE27" s="29">
        <v>0</v>
      </c>
      <c r="GF27" s="29">
        <v>257.06336801200001</v>
      </c>
      <c r="GG27" s="29">
        <v>3248.6577562500001</v>
      </c>
      <c r="GH27" s="29">
        <v>35.464448603999998</v>
      </c>
      <c r="GI27" s="29">
        <v>79.3916451602</v>
      </c>
      <c r="GK27" s="37">
        <f t="shared" si="1"/>
        <v>4.1600327630051607E-4</v>
      </c>
      <c r="GL27" s="55">
        <f t="shared" si="2"/>
        <v>-8.446094720225953E-3</v>
      </c>
      <c r="GM27" s="55">
        <f t="shared" si="3"/>
        <v>6.9385060462057374E-6</v>
      </c>
      <c r="GN27" s="55">
        <f t="shared" si="4"/>
        <v>-1.2261225581695701E-3</v>
      </c>
      <c r="GO27" s="55">
        <f t="shared" si="5"/>
        <v>-8.1869208892459077E-4</v>
      </c>
      <c r="GP27" s="55">
        <f t="shared" si="6"/>
        <v>-9.6850114768390956E-4</v>
      </c>
      <c r="GQ27" s="55">
        <f t="shared" si="7"/>
        <v>-2.8832059634072117E-4</v>
      </c>
      <c r="GR27" s="55">
        <f t="shared" si="8"/>
        <v>-1.5015844911811739E-3</v>
      </c>
      <c r="GS27" s="55">
        <f t="shared" si="9"/>
        <v>-1.490523374158517E-2</v>
      </c>
      <c r="GT27" s="55">
        <f t="shared" si="10"/>
        <v>-1.01135909359027E-2</v>
      </c>
      <c r="GU27" s="55">
        <f t="shared" si="11"/>
        <v>1.1695741092844415E-6</v>
      </c>
      <c r="GV27" s="55">
        <f t="shared" si="12"/>
        <v>1.0671298074375559E-5</v>
      </c>
      <c r="GW27" s="55">
        <f t="shared" si="13"/>
        <v>-4.3111854731121418E-3</v>
      </c>
      <c r="GX27" s="55">
        <f t="shared" si="14"/>
        <v>-6.8701617417518416E-5</v>
      </c>
      <c r="GY27" s="55">
        <f t="shared" si="15"/>
        <v>-7.332341129783205E-3</v>
      </c>
      <c r="GZ27" s="55">
        <f t="shared" si="16"/>
        <v>-2.5512971411948472E-5</v>
      </c>
      <c r="HA27" s="55">
        <f t="shared" si="17"/>
        <v>4.0797317616464924E-6</v>
      </c>
      <c r="HB27" s="55">
        <f t="shared" si="18"/>
        <v>-1.9033693923940884E-5</v>
      </c>
      <c r="HC27" s="55">
        <f t="shared" si="19"/>
        <v>7.78171553279123E-6</v>
      </c>
      <c r="HD27" s="55">
        <f t="shared" si="20"/>
        <v>-1.2979489761579788E-3</v>
      </c>
      <c r="HE27" s="55">
        <f t="shared" si="21"/>
        <v>-1.8477417082568128E-6</v>
      </c>
      <c r="HF27" s="55">
        <f t="shared" si="22"/>
        <v>-8.1316772547675739E-6</v>
      </c>
      <c r="HG27" s="55">
        <f t="shared" si="23"/>
        <v>-1.0551964719364474E-4</v>
      </c>
      <c r="HH27" s="55">
        <f t="shared" si="24"/>
        <v>0</v>
      </c>
      <c r="HI27" s="55">
        <f t="shared" si="25"/>
        <v>-1.1283982245767877E-4</v>
      </c>
      <c r="HJ27" s="55">
        <f t="shared" si="26"/>
        <v>0</v>
      </c>
      <c r="HK27" s="55">
        <f t="shared" si="27"/>
        <v>-5.4437025051573508E-3</v>
      </c>
      <c r="HL27" s="55">
        <f t="shared" si="28"/>
        <v>9.6136768356765141E-6</v>
      </c>
      <c r="HM27" s="55">
        <f t="shared" si="29"/>
        <v>0</v>
      </c>
      <c r="HN27" s="55">
        <f t="shared" si="30"/>
        <v>7.3925207734850905E-6</v>
      </c>
      <c r="HO27" s="55">
        <f t="shared" si="31"/>
        <v>0</v>
      </c>
      <c r="HP27" s="55">
        <f t="shared" si="32"/>
        <v>-1.9003262848733288E-2</v>
      </c>
      <c r="HQ27" s="55">
        <f t="shared" si="33"/>
        <v>0</v>
      </c>
      <c r="HR27" s="55">
        <f t="shared" si="34"/>
        <v>-9.7783331705587635E-4</v>
      </c>
      <c r="HS27" s="55">
        <f t="shared" si="35"/>
        <v>1.6415767620539889E-6</v>
      </c>
      <c r="HT27" s="55">
        <f t="shared" si="36"/>
        <v>-1.1174434158060663E-3</v>
      </c>
      <c r="HU27" s="55">
        <f t="shared" si="37"/>
        <v>-9.7512972777066206E-3</v>
      </c>
      <c r="HV27" s="55">
        <f t="shared" si="38"/>
        <v>8.7132613582298169E-6</v>
      </c>
      <c r="HW27" s="55">
        <f t="shared" si="39"/>
        <v>3.3939069909615022E-6</v>
      </c>
      <c r="HX27" s="55">
        <f t="shared" si="40"/>
        <v>-8.2471481486543288E-4</v>
      </c>
      <c r="HY27" s="55">
        <f t="shared" si="41"/>
        <v>0</v>
      </c>
      <c r="HZ27" s="55">
        <f t="shared" si="42"/>
        <v>0</v>
      </c>
      <c r="IA27" s="55">
        <f t="shared" si="43"/>
        <v>-2.429627700479494E-3</v>
      </c>
      <c r="IB27" s="55">
        <f t="shared" si="44"/>
        <v>0</v>
      </c>
      <c r="IC27" s="55">
        <f t="shared" si="45"/>
        <v>2.3403677772617553E-5</v>
      </c>
      <c r="ID27" s="55">
        <f t="shared" si="46"/>
        <v>3.6643182204744624E-6</v>
      </c>
      <c r="IE27" s="55">
        <f t="shared" si="47"/>
        <v>-1.5451832049746114E-3</v>
      </c>
      <c r="IF27" s="55">
        <f t="shared" si="48"/>
        <v>-2.0074908249049533E-2</v>
      </c>
      <c r="IG27" s="55">
        <f t="shared" si="49"/>
        <v>0</v>
      </c>
      <c r="IH27" s="55">
        <f t="shared" si="50"/>
        <v>0</v>
      </c>
      <c r="II27" s="55">
        <f t="shared" si="51"/>
        <v>0</v>
      </c>
      <c r="IJ27" s="55">
        <f t="shared" si="52"/>
        <v>-2.1566635832660757E-2</v>
      </c>
      <c r="IK27" s="55">
        <f t="shared" si="53"/>
        <v>-2.1957953239407864E-2</v>
      </c>
      <c r="IL27" s="55">
        <f t="shared" si="54"/>
        <v>-2.0964656935006598E-2</v>
      </c>
      <c r="IM27" s="55">
        <f t="shared" si="55"/>
        <v>-2.3591995288745053E-2</v>
      </c>
      <c r="IN27" s="55">
        <f t="shared" si="56"/>
        <v>-1.5248412974200154E-2</v>
      </c>
      <c r="IO27" s="55">
        <f t="shared" si="57"/>
        <v>0</v>
      </c>
      <c r="IP27" s="55">
        <f t="shared" si="58"/>
        <v>0</v>
      </c>
      <c r="IQ27" s="55">
        <f t="shared" si="59"/>
        <v>5.9691204622862574E-6</v>
      </c>
      <c r="IR27" s="55">
        <f t="shared" si="60"/>
        <v>0</v>
      </c>
      <c r="IS27" s="55">
        <f t="shared" si="61"/>
        <v>-2.6517242984852997E-4</v>
      </c>
      <c r="IT27" s="55">
        <f t="shared" si="62"/>
        <v>-2.6002247748628559E-4</v>
      </c>
      <c r="IU27" s="55">
        <f t="shared" si="63"/>
        <v>-2.4848336789676136E-3</v>
      </c>
      <c r="IV27" s="55">
        <f t="shared" si="64"/>
        <v>-7.9571076770183988E-5</v>
      </c>
      <c r="IW27" s="55">
        <f t="shared" si="65"/>
        <v>-5.1355692298097801E-6</v>
      </c>
      <c r="IX27" s="55">
        <f t="shared" si="66"/>
        <v>-4.6930079069914697E-3</v>
      </c>
    </row>
    <row r="28" spans="1:258" x14ac:dyDescent="0.3">
      <c r="A28" s="29" t="s">
        <v>27</v>
      </c>
      <c r="B28" s="27">
        <v>12954.801087</v>
      </c>
      <c r="C28" s="27">
        <v>1079.9706040999999</v>
      </c>
      <c r="D28" s="27">
        <v>10364.772225000001</v>
      </c>
      <c r="E28" s="27">
        <v>3645.5274853000001</v>
      </c>
      <c r="F28" s="27">
        <v>1918.0912782</v>
      </c>
      <c r="G28" s="27">
        <v>2649.3603155999999</v>
      </c>
      <c r="H28" s="27">
        <v>4992.4093106999999</v>
      </c>
      <c r="I28" s="29">
        <v>145.78741429999999</v>
      </c>
      <c r="J28" s="29">
        <v>40.499610711999999</v>
      </c>
      <c r="K28" s="29">
        <v>2.4978535000000002</v>
      </c>
      <c r="L28" s="29">
        <v>0.3161248773</v>
      </c>
      <c r="M28" s="29">
        <v>17.077997856</v>
      </c>
      <c r="N28" s="40">
        <v>2.3605723499999998E-2</v>
      </c>
      <c r="O28" s="29">
        <v>6.6275803994000002</v>
      </c>
      <c r="P28" s="29">
        <v>0.14654145900000001</v>
      </c>
      <c r="Q28" s="29">
        <v>0.1232663106</v>
      </c>
      <c r="R28" s="29">
        <v>0.92650568109999998</v>
      </c>
      <c r="S28" s="29">
        <v>5.7288751002999998</v>
      </c>
      <c r="T28" s="29">
        <v>0.1900626285</v>
      </c>
      <c r="U28" s="29">
        <v>0.54987651800000004</v>
      </c>
      <c r="V28" s="29">
        <v>14.10891528</v>
      </c>
      <c r="W28" s="29">
        <v>0.10317170019999999</v>
      </c>
      <c r="X28" s="29">
        <v>1.0000099999999999E-5</v>
      </c>
      <c r="Y28" s="29">
        <v>5.6740000999999998E-3</v>
      </c>
      <c r="Z28" s="8">
        <v>5.0000000000000002E-11</v>
      </c>
      <c r="AA28" s="29">
        <v>74.129077437999996</v>
      </c>
      <c r="AB28" s="29">
        <v>74.158583500000006</v>
      </c>
      <c r="AC28" s="29">
        <v>0.23777000049999999</v>
      </c>
      <c r="AD28" s="29">
        <v>0.16372382739999999</v>
      </c>
      <c r="AE28" s="29">
        <v>5.9500001999999996E-3</v>
      </c>
      <c r="AF28" s="29">
        <v>5.1058081190999998</v>
      </c>
      <c r="AH28" s="29">
        <v>5.8935551433000004</v>
      </c>
      <c r="AI28" s="29">
        <v>9.6266845805999992</v>
      </c>
      <c r="AJ28" s="29">
        <v>46.803441890000002</v>
      </c>
      <c r="AK28" s="29">
        <v>6.1016232689000001</v>
      </c>
      <c r="AL28" s="29">
        <v>0.52208272830000002</v>
      </c>
      <c r="AM28" s="29">
        <v>4.7468832691999996</v>
      </c>
      <c r="AN28" s="29">
        <v>8.4420038000000003E-2</v>
      </c>
      <c r="AP28" s="8">
        <v>5.0000000000000002E-11</v>
      </c>
      <c r="AQ28" s="29">
        <v>52.088841385999999</v>
      </c>
      <c r="AR28" s="29">
        <v>3.1200001E-3</v>
      </c>
      <c r="AS28" s="29">
        <v>0.95291460279999995</v>
      </c>
      <c r="AT28" s="29">
        <v>2.4530295081000002</v>
      </c>
      <c r="AU28" s="29">
        <v>47.241097076999999</v>
      </c>
      <c r="AV28" s="29">
        <v>0.23460064759999999</v>
      </c>
      <c r="AW28" s="8">
        <v>2.3550000000000001E-7</v>
      </c>
      <c r="AX28" s="29">
        <v>5.9993700000000001E-5</v>
      </c>
      <c r="AZ28" s="29">
        <v>4.0829739E-3</v>
      </c>
      <c r="BA28" s="29">
        <v>1.80716283E-2</v>
      </c>
      <c r="BB28" s="29">
        <v>4.7623348999999999E-3</v>
      </c>
      <c r="BC28" s="29">
        <v>1.76925E-5</v>
      </c>
      <c r="BD28" s="29">
        <v>1.7984486725</v>
      </c>
      <c r="BE28" s="29">
        <v>1.8151E-3</v>
      </c>
      <c r="BF28" s="29">
        <v>0.13553500020000001</v>
      </c>
      <c r="BG28" s="29">
        <v>1.3858528501</v>
      </c>
      <c r="BI28" s="29">
        <v>75.805983776000005</v>
      </c>
      <c r="BJ28" s="29">
        <v>73.523226186000002</v>
      </c>
      <c r="BK28" s="29">
        <v>14.410990805999999</v>
      </c>
      <c r="BL28" s="29">
        <v>513.28300920000004</v>
      </c>
      <c r="BM28" s="29">
        <v>1.9123746862</v>
      </c>
      <c r="BN28" s="29">
        <v>65.820517895999998</v>
      </c>
      <c r="BP28" s="29" t="s">
        <v>27</v>
      </c>
      <c r="BQ28" s="29">
        <v>211.000009678</v>
      </c>
      <c r="BR28" s="29">
        <v>1.81523051922E-3</v>
      </c>
      <c r="BS28" s="29">
        <v>40.303439515100003</v>
      </c>
      <c r="BT28" s="29">
        <v>0.135532986178</v>
      </c>
      <c r="BU28" s="29">
        <v>2.4978697229</v>
      </c>
      <c r="BV28" s="29">
        <v>146.11419819</v>
      </c>
      <c r="BW28" s="29">
        <v>145.441468512</v>
      </c>
      <c r="BX28" s="29">
        <v>69.738890074799997</v>
      </c>
      <c r="BY28" s="29">
        <v>0.12961112741</v>
      </c>
      <c r="BZ28" s="29">
        <v>0.186511039233</v>
      </c>
      <c r="CA28" s="29">
        <v>16.916358352</v>
      </c>
      <c r="CB28" s="29">
        <v>7.5540251164200002E-3</v>
      </c>
      <c r="CC28" s="29">
        <v>1.60516890723E-2</v>
      </c>
      <c r="CD28" s="29">
        <v>5.6739511496200004E-3</v>
      </c>
      <c r="CE28" s="29">
        <v>6.4865469831600002</v>
      </c>
      <c r="CF28" s="29">
        <v>3.5167503050500003E-2</v>
      </c>
      <c r="CG28" s="29">
        <v>0.111364832077</v>
      </c>
      <c r="CH28" s="29">
        <v>0.123264816481</v>
      </c>
      <c r="CI28" s="29">
        <v>1.38583996605</v>
      </c>
      <c r="CJ28" s="29">
        <v>6481.4691859699997</v>
      </c>
      <c r="CK28" s="29">
        <v>0.92651948735199996</v>
      </c>
      <c r="CL28" s="29">
        <v>0</v>
      </c>
      <c r="CM28" s="29">
        <v>5.4995402295000002E-2</v>
      </c>
      <c r="CN28" s="29">
        <v>0.13464612345400001</v>
      </c>
      <c r="CO28" s="29">
        <v>5.7288627998799999</v>
      </c>
      <c r="CP28" s="29">
        <v>0.54987453041099998</v>
      </c>
      <c r="CQ28" s="29">
        <v>9.6267057656899997</v>
      </c>
      <c r="CR28" s="29">
        <v>14.108910079999999</v>
      </c>
      <c r="CS28" s="29">
        <v>0.95290806922799998</v>
      </c>
      <c r="CT28" s="29">
        <v>4.7468836202600002</v>
      </c>
      <c r="CU28" s="29">
        <v>2.4530290240400001</v>
      </c>
      <c r="CV28" s="29">
        <v>12872.851251399999</v>
      </c>
      <c r="CW28" s="29">
        <v>0.103176312916</v>
      </c>
      <c r="CX28" s="8">
        <v>1.0001215368999999E-5</v>
      </c>
      <c r="CY28" s="29">
        <v>2.2822956154999998</v>
      </c>
      <c r="CZ28" s="29">
        <v>56.6945223536</v>
      </c>
      <c r="DA28" s="29">
        <v>3.6102241478999999</v>
      </c>
      <c r="DB28" s="29">
        <v>8.3879966290300007E-2</v>
      </c>
      <c r="DC28" s="29">
        <v>12.9091999801</v>
      </c>
      <c r="DD28" s="29">
        <v>0.21686869520999999</v>
      </c>
      <c r="DE28" s="29">
        <v>111.56856435500001</v>
      </c>
      <c r="DF28" s="29">
        <v>82.006418721499998</v>
      </c>
      <c r="DG28" s="29">
        <v>26.249952913400001</v>
      </c>
      <c r="DH28" s="29">
        <v>14.387164501899999</v>
      </c>
      <c r="DI28" s="29">
        <v>501.34788355199998</v>
      </c>
      <c r="DJ28" s="8">
        <v>5.0000187810599997E-11</v>
      </c>
      <c r="DK28" s="29">
        <v>73.1263321781</v>
      </c>
      <c r="DL28" s="29">
        <v>73.1263321781</v>
      </c>
      <c r="DM28" s="29">
        <v>74.158394956500004</v>
      </c>
      <c r="DN28" s="29">
        <v>0.237769844313</v>
      </c>
      <c r="DO28" s="29">
        <v>513.27778874000001</v>
      </c>
      <c r="DP28" s="29">
        <v>2.7727690869399999E-2</v>
      </c>
      <c r="DQ28" s="29">
        <v>0.11401540914</v>
      </c>
      <c r="DR28" s="29">
        <v>6.56395406606</v>
      </c>
      <c r="DS28" s="29">
        <v>5.9498037181600003E-3</v>
      </c>
      <c r="DT28" s="29">
        <v>224.32427119100001</v>
      </c>
      <c r="DU28" s="29">
        <v>2.6989078936099999</v>
      </c>
      <c r="DV28" s="29">
        <v>35.128808527399997</v>
      </c>
      <c r="DW28" s="29">
        <v>1.3142641988599999</v>
      </c>
      <c r="DX28" s="29">
        <v>3.74059219957</v>
      </c>
      <c r="DY28" s="29">
        <v>0</v>
      </c>
      <c r="DZ28" s="29">
        <v>1.9448619945800001</v>
      </c>
      <c r="EA28" s="29">
        <v>3.9486765080700001</v>
      </c>
      <c r="EB28" s="29">
        <v>46.683511130100001</v>
      </c>
      <c r="EC28" s="29">
        <v>1.91237918723</v>
      </c>
      <c r="ED28" s="29">
        <v>5.9817747108999999</v>
      </c>
      <c r="EE28" s="29">
        <v>1079.9633477699999</v>
      </c>
      <c r="EF28" s="29">
        <v>0</v>
      </c>
      <c r="EG28" s="29">
        <v>0.21404877692499999</v>
      </c>
      <c r="EH28" s="29">
        <v>0.30802165701700002</v>
      </c>
      <c r="EI28" s="29">
        <v>9308.8528756199994</v>
      </c>
      <c r="EJ28" s="29">
        <v>1027.7535281299999</v>
      </c>
      <c r="EK28" s="29">
        <v>10343.1703578</v>
      </c>
      <c r="EL28" s="29">
        <v>5.4634044517399998</v>
      </c>
      <c r="EM28" s="29">
        <v>167.145737701</v>
      </c>
      <c r="EN28" s="29">
        <v>0.23083269732100001</v>
      </c>
      <c r="EO28" s="8">
        <v>2.35496486384E-7</v>
      </c>
      <c r="EP28" s="8">
        <v>5.9995044186100001E-5</v>
      </c>
      <c r="EQ28" s="29">
        <v>0</v>
      </c>
      <c r="ER28" s="29">
        <v>4.00152378987E-3</v>
      </c>
      <c r="ES28" s="29">
        <v>1.7729024582999998E-2</v>
      </c>
      <c r="ET28" s="29">
        <v>4.6808276305399998E-3</v>
      </c>
      <c r="EU28" s="8">
        <v>1.72915007725E-5</v>
      </c>
      <c r="EV28" s="29">
        <v>1.7594014529299999</v>
      </c>
      <c r="EW28" s="29">
        <v>12.275810595099999</v>
      </c>
      <c r="EX28" s="29">
        <v>1821.6141009</v>
      </c>
      <c r="EY28" s="29">
        <v>20.838944707500001</v>
      </c>
      <c r="EZ28" s="29">
        <v>4.3357133566900004</v>
      </c>
      <c r="FA28" s="29">
        <v>314.24681131199998</v>
      </c>
      <c r="FB28" s="29">
        <v>10.2628514556</v>
      </c>
      <c r="FC28" s="29">
        <v>16.487735395000001</v>
      </c>
      <c r="FD28" s="29">
        <v>2.1950221878200001E-2</v>
      </c>
      <c r="FE28" s="29">
        <v>9.5304025877399994</v>
      </c>
      <c r="FF28" s="29">
        <v>3641.4304432600002</v>
      </c>
      <c r="FG28" s="29">
        <v>1915.5335523000001</v>
      </c>
      <c r="FH28" s="29">
        <v>1725.8968909600001</v>
      </c>
      <c r="FI28" s="29">
        <v>1.51838765276</v>
      </c>
      <c r="FJ28" s="29">
        <v>0.70357563921999999</v>
      </c>
      <c r="FK28" s="29">
        <v>1002.87235772</v>
      </c>
      <c r="FL28" s="29">
        <v>2.5347975915899998</v>
      </c>
      <c r="FM28" s="29">
        <v>88.851997164899998</v>
      </c>
      <c r="FN28" s="29">
        <v>2.1245885683100001</v>
      </c>
      <c r="FO28" s="29">
        <v>13.703550802000001</v>
      </c>
      <c r="FP28" s="29">
        <v>232.57353152900001</v>
      </c>
      <c r="FQ28" s="29">
        <v>8.4356175432799996E-2</v>
      </c>
      <c r="FR28" s="29">
        <v>108.867183318</v>
      </c>
      <c r="FS28" s="29">
        <v>62.9134088068</v>
      </c>
      <c r="FT28" s="29">
        <v>115.518328823</v>
      </c>
      <c r="FU28" s="29">
        <v>4.2407585911699996</v>
      </c>
      <c r="FV28" s="29">
        <v>0</v>
      </c>
      <c r="FW28" s="29">
        <v>2646.6147815700001</v>
      </c>
      <c r="FX28" s="29">
        <v>1051.77416266</v>
      </c>
      <c r="FY28" s="29">
        <v>65.793016195299998</v>
      </c>
      <c r="FZ28" s="29">
        <v>12.6231982556</v>
      </c>
      <c r="GA28" s="29">
        <v>7.8430656650200001</v>
      </c>
      <c r="GB28" s="29">
        <v>668.92244643100003</v>
      </c>
      <c r="GC28" s="29">
        <v>51.969111869599999</v>
      </c>
      <c r="GD28" s="8">
        <v>5.0002363829200002E-11</v>
      </c>
      <c r="GE28" s="29">
        <v>3.1202551571199999E-3</v>
      </c>
      <c r="GF28" s="29">
        <v>375.91751974499999</v>
      </c>
      <c r="GG28" s="29">
        <v>4983.1243374799997</v>
      </c>
      <c r="GH28" s="29">
        <v>47.165608454199997</v>
      </c>
      <c r="GI28" s="29">
        <v>249.425310384</v>
      </c>
      <c r="GK28" s="37">
        <f t="shared" si="1"/>
        <v>6.3461722460270468E-4</v>
      </c>
      <c r="GL28" s="55">
        <f t="shared" si="2"/>
        <v>-6.3258273940026855E-3</v>
      </c>
      <c r="GM28" s="55">
        <f t="shared" si="3"/>
        <v>-6.7190069548841643E-6</v>
      </c>
      <c r="GN28" s="55">
        <f t="shared" si="4"/>
        <v>-2.0841622691810694E-3</v>
      </c>
      <c r="GO28" s="55">
        <f t="shared" si="5"/>
        <v>-1.1238543822589639E-3</v>
      </c>
      <c r="GP28" s="55">
        <f t="shared" si="6"/>
        <v>-1.3334745478850085E-3</v>
      </c>
      <c r="GQ28" s="55">
        <f t="shared" si="7"/>
        <v>-1.0363007303436703E-3</v>
      </c>
      <c r="GR28" s="55">
        <f t="shared" si="8"/>
        <v>-1.8598181042768583E-3</v>
      </c>
      <c r="GS28" s="55">
        <f t="shared" si="9"/>
        <v>-2.3729468669230285E-3</v>
      </c>
      <c r="GT28" s="55">
        <f t="shared" si="10"/>
        <v>-4.8437798154408193E-3</v>
      </c>
      <c r="GU28" s="55">
        <f t="shared" si="11"/>
        <v>6.4947363805791978E-6</v>
      </c>
      <c r="GV28" s="55">
        <f t="shared" si="12"/>
        <v>-8.5746399434879814E-6</v>
      </c>
      <c r="GW28" s="55">
        <f t="shared" si="13"/>
        <v>-9.4647806705990042E-3</v>
      </c>
      <c r="GX28" s="55">
        <f t="shared" si="14"/>
        <v>-3.9445010008006757E-7</v>
      </c>
      <c r="GY28" s="55">
        <f t="shared" si="15"/>
        <v>-2.1279774478898492E-2</v>
      </c>
      <c r="GZ28" s="55">
        <f t="shared" si="16"/>
        <v>-6.2261373417992578E-5</v>
      </c>
      <c r="HA28" s="55">
        <f t="shared" si="17"/>
        <v>-1.2121065299370415E-5</v>
      </c>
      <c r="HB28" s="55">
        <f t="shared" si="18"/>
        <v>1.4901421849448316E-5</v>
      </c>
      <c r="HC28" s="55">
        <f t="shared" si="19"/>
        <v>-2.1470916688766207E-6</v>
      </c>
      <c r="HD28" s="55">
        <f t="shared" si="20"/>
        <v>-2.2155999542013646E-3</v>
      </c>
      <c r="HE28" s="55">
        <f t="shared" si="21"/>
        <v>-3.6146097077962976E-6</v>
      </c>
      <c r="HF28" s="55">
        <f t="shared" si="22"/>
        <v>-3.6856128888539007E-7</v>
      </c>
      <c r="HG28" s="55">
        <f t="shared" si="23"/>
        <v>4.4709120728538137E-5</v>
      </c>
      <c r="HH28" s="55">
        <f t="shared" si="24"/>
        <v>1.1153578464215711E-4</v>
      </c>
      <c r="HI28" s="55">
        <f t="shared" si="25"/>
        <v>-8.6271376694922652E-6</v>
      </c>
      <c r="HJ28" s="55">
        <f t="shared" si="26"/>
        <v>3.7562119998996584E-6</v>
      </c>
      <c r="HK28" s="55">
        <f t="shared" si="27"/>
        <v>-1.3527016584533523E-2</v>
      </c>
      <c r="HL28" s="55">
        <f t="shared" si="28"/>
        <v>-2.5424366419022784E-6</v>
      </c>
      <c r="HM28" s="55">
        <f t="shared" si="29"/>
        <v>-6.5688270038917007E-7</v>
      </c>
      <c r="HN28" s="55">
        <f t="shared" si="30"/>
        <v>-1.8632298599682962E-4</v>
      </c>
      <c r="HO28" s="55">
        <f t="shared" si="31"/>
        <v>-3.3022156873099597E-5</v>
      </c>
      <c r="HP28" s="55">
        <f t="shared" si="32"/>
        <v>-9.9791687195211129E-3</v>
      </c>
      <c r="HQ28" s="55">
        <f t="shared" si="33"/>
        <v>0</v>
      </c>
      <c r="HR28" s="55">
        <f t="shared" si="34"/>
        <v>-2.8235334353483868E-6</v>
      </c>
      <c r="HS28" s="55">
        <f t="shared" si="35"/>
        <v>2.2006631486793544E-6</v>
      </c>
      <c r="HT28" s="55">
        <f t="shared" si="36"/>
        <v>-2.5624346214081564E-3</v>
      </c>
      <c r="HU28" s="55">
        <f t="shared" si="37"/>
        <v>-1.9642077643644236E-2</v>
      </c>
      <c r="HV28" s="55">
        <f t="shared" si="38"/>
        <v>-2.3548677888693129E-5</v>
      </c>
      <c r="HW28" s="55">
        <f t="shared" si="39"/>
        <v>7.3955894998085752E-8</v>
      </c>
      <c r="HX28" s="55">
        <f t="shared" si="40"/>
        <v>-7.5648588549565737E-4</v>
      </c>
      <c r="HY28" s="55">
        <f t="shared" si="41"/>
        <v>0</v>
      </c>
      <c r="HZ28" s="55">
        <f t="shared" si="42"/>
        <v>4.7276584000001142E-5</v>
      </c>
      <c r="IA28" s="55">
        <f t="shared" si="43"/>
        <v>-2.2985636311768595E-3</v>
      </c>
      <c r="IB28" s="55">
        <f t="shared" si="44"/>
        <v>8.1749074302889504E-5</v>
      </c>
      <c r="IC28" s="55">
        <f t="shared" si="45"/>
        <v>-6.8564087283165011E-6</v>
      </c>
      <c r="ID28" s="55">
        <f t="shared" si="46"/>
        <v>-1.9733150314127486E-7</v>
      </c>
      <c r="IE28" s="55">
        <f t="shared" si="47"/>
        <v>-1.5979438978091494E-3</v>
      </c>
      <c r="IF28" s="55">
        <f t="shared" si="48"/>
        <v>-1.6061124798872815E-2</v>
      </c>
      <c r="IG28" s="55">
        <f t="shared" si="49"/>
        <v>-1.4919813163527352E-5</v>
      </c>
      <c r="IH28" s="55">
        <f t="shared" si="50"/>
        <v>2.2405454239350272E-5</v>
      </c>
      <c r="II28" s="55">
        <f t="shared" si="51"/>
        <v>0</v>
      </c>
      <c r="IJ28" s="55">
        <f t="shared" si="52"/>
        <v>-1.9948721722174125E-2</v>
      </c>
      <c r="IK28" s="55">
        <f t="shared" si="53"/>
        <v>-1.8958098922386611E-2</v>
      </c>
      <c r="IL28" s="55">
        <f t="shared" si="54"/>
        <v>-1.7114980607516719E-2</v>
      </c>
      <c r="IM28" s="55">
        <f t="shared" si="55"/>
        <v>-2.266492737035472E-2</v>
      </c>
      <c r="IN28" s="55">
        <f t="shared" si="56"/>
        <v>-2.1711611883658034E-2</v>
      </c>
      <c r="IO28" s="55">
        <f t="shared" si="57"/>
        <v>7.1907454134752645E-5</v>
      </c>
      <c r="IP28" s="55">
        <f t="shared" si="58"/>
        <v>-1.4859792651607297E-5</v>
      </c>
      <c r="IQ28" s="55">
        <f t="shared" si="59"/>
        <v>-9.2968384046439302E-6</v>
      </c>
      <c r="IR28" s="55">
        <f t="shared" si="60"/>
        <v>0</v>
      </c>
      <c r="IS28" s="55">
        <f t="shared" si="61"/>
        <v>-1.1863202549143147E-4</v>
      </c>
      <c r="IT28" s="55">
        <f t="shared" si="62"/>
        <v>-1.1603194449224524E-4</v>
      </c>
      <c r="IU28" s="55">
        <f t="shared" si="63"/>
        <v>-1.6533425370086226E-3</v>
      </c>
      <c r="IV28" s="55">
        <f t="shared" si="64"/>
        <v>-1.0170724349845261E-5</v>
      </c>
      <c r="IW28" s="55">
        <f t="shared" si="65"/>
        <v>2.3536339570525788E-6</v>
      </c>
      <c r="IX28" s="55">
        <f t="shared" si="66"/>
        <v>-4.1782868897285839E-4</v>
      </c>
    </row>
    <row r="29" spans="1:258" x14ac:dyDescent="0.3">
      <c r="A29" s="29" t="s">
        <v>28</v>
      </c>
      <c r="B29" s="27">
        <v>9043.4947439999996</v>
      </c>
      <c r="C29" s="27">
        <v>99.8709925</v>
      </c>
      <c r="D29" s="27">
        <v>9028.4256647999991</v>
      </c>
      <c r="E29" s="27">
        <v>3069.7514664999999</v>
      </c>
      <c r="F29" s="27">
        <v>1357.7623973</v>
      </c>
      <c r="G29" s="27">
        <v>1336.6585673</v>
      </c>
      <c r="H29" s="27">
        <v>2285.5288031</v>
      </c>
      <c r="I29" s="29">
        <v>26.720889213</v>
      </c>
      <c r="J29" s="29">
        <v>14.784424227000001</v>
      </c>
      <c r="K29" s="29">
        <v>8.6879750000000006E-2</v>
      </c>
      <c r="L29" s="29">
        <v>1.2541631536</v>
      </c>
      <c r="M29" s="29">
        <v>12.424772642000001</v>
      </c>
      <c r="N29" s="40">
        <v>7.6429790000000003E-4</v>
      </c>
      <c r="O29" s="29">
        <v>10.426199028999999</v>
      </c>
      <c r="P29" s="29">
        <v>5.9466185800000002E-2</v>
      </c>
      <c r="Q29" s="29">
        <v>5.8384799999999997E-5</v>
      </c>
      <c r="R29" s="29">
        <v>3.3042599999999998E-4</v>
      </c>
      <c r="S29" s="29">
        <v>0.78981143949999999</v>
      </c>
      <c r="T29" s="29">
        <v>1.3440279100000001E-2</v>
      </c>
      <c r="U29" s="29">
        <v>1.04314957E-2</v>
      </c>
      <c r="V29" s="29">
        <v>0.32986925589999999</v>
      </c>
      <c r="W29" s="29">
        <v>5.1584129999999999E-2</v>
      </c>
      <c r="Y29" s="29">
        <v>2.5308820000000001E-4</v>
      </c>
      <c r="Z29" s="29">
        <v>1.2999999999999999E-2</v>
      </c>
      <c r="AA29" s="29">
        <v>80.172047183999993</v>
      </c>
      <c r="AB29" s="29">
        <v>18.618949400000002</v>
      </c>
      <c r="AD29" s="29">
        <v>0.58676603709999997</v>
      </c>
      <c r="AF29" s="29">
        <v>4.5406245730999997</v>
      </c>
      <c r="AH29" s="29">
        <v>11.946033181000001</v>
      </c>
      <c r="AI29" s="29">
        <v>0.37655477100000001</v>
      </c>
      <c r="AJ29" s="29">
        <v>11.551212587</v>
      </c>
      <c r="AK29" s="29">
        <v>7.4981915664000001</v>
      </c>
      <c r="AL29" s="29">
        <v>0.88483849270000003</v>
      </c>
      <c r="AM29" s="29">
        <v>7.6294094199999996E-2</v>
      </c>
      <c r="AN29" s="29">
        <v>6.9712165000000003E-3</v>
      </c>
      <c r="AQ29" s="29">
        <v>168.43338609</v>
      </c>
      <c r="AS29" s="29">
        <v>4.8392230000000001E-2</v>
      </c>
      <c r="AT29" s="29">
        <v>0.1186524275</v>
      </c>
      <c r="AU29" s="29">
        <v>8.0977299391000006</v>
      </c>
      <c r="AV29" s="29">
        <v>0.20186228279999999</v>
      </c>
      <c r="AZ29" s="29">
        <v>3.9216017999999997E-3</v>
      </c>
      <c r="BA29" s="29">
        <v>1.70857593E-2</v>
      </c>
      <c r="BB29" s="29">
        <v>4.2308733000000001E-3</v>
      </c>
      <c r="BC29" s="29">
        <v>2.0542300000000002E-5</v>
      </c>
      <c r="BD29" s="29">
        <v>2.1686282223000002</v>
      </c>
      <c r="BG29" s="29">
        <v>0.43910618000000001</v>
      </c>
      <c r="BI29" s="29">
        <v>30.588030428</v>
      </c>
      <c r="BJ29" s="29">
        <v>29.605364479999999</v>
      </c>
      <c r="BK29" s="29">
        <v>2.5674459490000001</v>
      </c>
      <c r="BL29" s="29">
        <v>26.026840760999999</v>
      </c>
      <c r="BM29" s="29">
        <v>6.0210224999999997E-3</v>
      </c>
      <c r="BN29" s="29">
        <v>11.713727279</v>
      </c>
      <c r="BP29" s="29" t="s">
        <v>28</v>
      </c>
      <c r="BQ29" s="29">
        <v>21.619790171999998</v>
      </c>
      <c r="BR29" s="29">
        <v>0</v>
      </c>
      <c r="BS29" s="29">
        <v>14.425801444799999</v>
      </c>
      <c r="BT29" s="29">
        <v>0</v>
      </c>
      <c r="BU29" s="29">
        <v>8.6879232174300006E-2</v>
      </c>
      <c r="BV29" s="29">
        <v>26.217718668100002</v>
      </c>
      <c r="BW29" s="29">
        <v>26.087062789899999</v>
      </c>
      <c r="BX29" s="29">
        <v>71.219610079199995</v>
      </c>
      <c r="BY29" s="29">
        <v>0.51423526305400002</v>
      </c>
      <c r="BZ29" s="29">
        <v>0.73999814653600005</v>
      </c>
      <c r="CA29" s="29">
        <v>12.137648134999999</v>
      </c>
      <c r="CB29" s="29">
        <v>2.4454997988299998E-4</v>
      </c>
      <c r="CC29" s="29">
        <v>5.19680802703E-4</v>
      </c>
      <c r="CD29" s="29">
        <v>2.4607836659299999E-4</v>
      </c>
      <c r="CE29" s="29">
        <v>10.173126783200001</v>
      </c>
      <c r="CF29" s="29">
        <v>1.42714938056E-2</v>
      </c>
      <c r="CG29" s="29">
        <v>4.5193013608000002E-2</v>
      </c>
      <c r="CH29" s="8">
        <v>5.8382283845900002E-5</v>
      </c>
      <c r="CI29" s="29">
        <v>0.43910445930000003</v>
      </c>
      <c r="CJ29" s="29">
        <v>1734.86610455</v>
      </c>
      <c r="CK29" s="29">
        <v>3.3042454693399999E-4</v>
      </c>
      <c r="CL29" s="29">
        <v>0</v>
      </c>
      <c r="CM29" s="29">
        <v>3.8976822034100002E-3</v>
      </c>
      <c r="CN29" s="29">
        <v>9.5425899784500005E-3</v>
      </c>
      <c r="CO29" s="29">
        <v>0.78978885340500005</v>
      </c>
      <c r="CP29" s="29">
        <v>1.0432850954100001E-2</v>
      </c>
      <c r="CQ29" s="29">
        <v>0.37656964683400002</v>
      </c>
      <c r="CR29" s="29">
        <v>0.32988173850300001</v>
      </c>
      <c r="CS29" s="29">
        <v>4.8394920647800002E-2</v>
      </c>
      <c r="CT29" s="29">
        <v>7.6293439324500001E-2</v>
      </c>
      <c r="CU29" s="29">
        <v>0.118653244489</v>
      </c>
      <c r="CV29" s="29">
        <v>8885.4484938799997</v>
      </c>
      <c r="CW29" s="29">
        <v>5.0433877046800003E-2</v>
      </c>
      <c r="CX29" s="29">
        <v>0</v>
      </c>
      <c r="CY29" s="29">
        <v>0.97861572347199999</v>
      </c>
      <c r="CZ29" s="29">
        <v>22.771608701000002</v>
      </c>
      <c r="DA29" s="29">
        <v>1.4500695637400001</v>
      </c>
      <c r="DB29" s="29">
        <v>3.3691099774300001E-2</v>
      </c>
      <c r="DC29" s="29">
        <v>5.18505042445</v>
      </c>
      <c r="DD29" s="29">
        <v>8.7106315959399994E-2</v>
      </c>
      <c r="DE29" s="29">
        <v>131.418059301</v>
      </c>
      <c r="DF29" s="29">
        <v>100.294487457</v>
      </c>
      <c r="DG29" s="29">
        <v>36.972017586699998</v>
      </c>
      <c r="DH29" s="29">
        <v>2.5267071748199998</v>
      </c>
      <c r="DI29" s="29">
        <v>9.6194410228200002</v>
      </c>
      <c r="DJ29" s="29">
        <v>1.3000757801899999E-2</v>
      </c>
      <c r="DK29" s="29">
        <v>78.337165668799997</v>
      </c>
      <c r="DL29" s="29">
        <v>78.337165668799997</v>
      </c>
      <c r="DM29" s="29">
        <v>18.618669262800001</v>
      </c>
      <c r="DN29" s="29">
        <v>0</v>
      </c>
      <c r="DO29" s="29">
        <v>26.0179658518</v>
      </c>
      <c r="DP29" s="29">
        <v>6.9558568661999998E-2</v>
      </c>
      <c r="DQ29" s="29">
        <v>0.45278872192699998</v>
      </c>
      <c r="DR29" s="29">
        <v>23.427227955100001</v>
      </c>
      <c r="DS29" s="29">
        <v>0</v>
      </c>
      <c r="DT29" s="29">
        <v>124.407260147</v>
      </c>
      <c r="DU29" s="29">
        <v>0.93644957313499999</v>
      </c>
      <c r="DV29" s="29">
        <v>20.365982518199999</v>
      </c>
      <c r="DW29" s="29">
        <v>1.1668363101200001</v>
      </c>
      <c r="DX29" s="29">
        <v>3.32099318684</v>
      </c>
      <c r="DY29" s="29">
        <v>0</v>
      </c>
      <c r="DZ29" s="29">
        <v>3.9420561060599999</v>
      </c>
      <c r="EA29" s="29">
        <v>8.0035591375799999</v>
      </c>
      <c r="EB29" s="29">
        <v>11.2841641873</v>
      </c>
      <c r="EC29" s="29">
        <v>6.0210396789299996E-3</v>
      </c>
      <c r="ED29" s="29">
        <v>7.3305809013700003</v>
      </c>
      <c r="EE29" s="29">
        <v>99.850324331899998</v>
      </c>
      <c r="EF29" s="29">
        <v>0</v>
      </c>
      <c r="EG29" s="29">
        <v>0.36279871028499999</v>
      </c>
      <c r="EH29" s="29">
        <v>0.52207581868099995</v>
      </c>
      <c r="EI29" s="29">
        <v>8057.0829691400004</v>
      </c>
      <c r="EJ29" s="29">
        <v>871.80194386200003</v>
      </c>
      <c r="EK29" s="29">
        <v>8952.3121409600008</v>
      </c>
      <c r="EL29" s="29">
        <v>2.0247104450900002</v>
      </c>
      <c r="EM29" s="29">
        <v>83.888509428199995</v>
      </c>
      <c r="EN29" s="29">
        <v>0.19748824431100001</v>
      </c>
      <c r="EO29" s="29">
        <v>0</v>
      </c>
      <c r="EP29" s="29">
        <v>0</v>
      </c>
      <c r="EQ29" s="29">
        <v>0</v>
      </c>
      <c r="ER29" s="29">
        <v>3.8270892139699998E-3</v>
      </c>
      <c r="ES29" s="29">
        <v>1.6688345458800002E-2</v>
      </c>
      <c r="ET29" s="29">
        <v>4.1362284635699997E-3</v>
      </c>
      <c r="EU29" s="8">
        <v>2.0036579756099999E-5</v>
      </c>
      <c r="EV29" s="29">
        <v>2.1158767434999999</v>
      </c>
      <c r="EW29" s="29">
        <v>26.646811297100001</v>
      </c>
      <c r="EX29" s="29">
        <v>951.86030260799998</v>
      </c>
      <c r="EY29" s="29">
        <v>62.627913962400001</v>
      </c>
      <c r="EZ29" s="29">
        <v>5.5800566798400002</v>
      </c>
      <c r="FA29" s="29">
        <v>225.60116337900001</v>
      </c>
      <c r="FB29" s="29">
        <v>12.2622675239</v>
      </c>
      <c r="FC29" s="29">
        <v>18.954919984299998</v>
      </c>
      <c r="FD29" s="29">
        <v>6.4429225461200001E-2</v>
      </c>
      <c r="FE29" s="29">
        <v>13.6085737573</v>
      </c>
      <c r="FF29" s="29">
        <v>3061.2173162300001</v>
      </c>
      <c r="FG29" s="29">
        <v>1353.6398465899999</v>
      </c>
      <c r="FH29" s="29">
        <v>1707.57746965</v>
      </c>
      <c r="FI29" s="29">
        <v>4.7407094593999997</v>
      </c>
      <c r="FJ29" s="29">
        <v>0.66479563610299997</v>
      </c>
      <c r="FK29" s="29">
        <v>590.81468106299997</v>
      </c>
      <c r="FL29" s="29">
        <v>8.1674588225099995</v>
      </c>
      <c r="FM29" s="29">
        <v>49.3010598169</v>
      </c>
      <c r="FN29" s="29">
        <v>2.7685128739299998</v>
      </c>
      <c r="FO29" s="29">
        <v>10.8080540188</v>
      </c>
      <c r="FP29" s="29">
        <v>135.60935491699999</v>
      </c>
      <c r="FQ29" s="29">
        <v>6.9649140076500004E-3</v>
      </c>
      <c r="FR29" s="29">
        <v>97.279335679300004</v>
      </c>
      <c r="FS29" s="29">
        <v>66.778294002999999</v>
      </c>
      <c r="FT29" s="29">
        <v>105.01751305400001</v>
      </c>
      <c r="FU29" s="29">
        <v>13.6877063399</v>
      </c>
      <c r="FV29" s="29">
        <v>0</v>
      </c>
      <c r="FW29" s="29">
        <v>1326.18956407</v>
      </c>
      <c r="FX29" s="29">
        <v>579.92219684300005</v>
      </c>
      <c r="FY29" s="29">
        <v>11.6664287131</v>
      </c>
      <c r="FZ29" s="29">
        <v>1.3573318965300001</v>
      </c>
      <c r="GA29" s="29">
        <v>3.3340191368299998</v>
      </c>
      <c r="GB29" s="29">
        <v>212.47868185199999</v>
      </c>
      <c r="GC29" s="29">
        <v>168.24570964500001</v>
      </c>
      <c r="GD29" s="29">
        <v>0</v>
      </c>
      <c r="GE29" s="29">
        <v>0</v>
      </c>
      <c r="GF29" s="29">
        <v>79.695320190800004</v>
      </c>
      <c r="GG29" s="29">
        <v>2265.33892216</v>
      </c>
      <c r="GH29" s="29">
        <v>7.9704511045000004</v>
      </c>
      <c r="GI29" s="29">
        <v>98.756138070899993</v>
      </c>
      <c r="GK29" s="37">
        <f t="shared" si="1"/>
        <v>2.6168913221772208E-3</v>
      </c>
      <c r="GL29" s="55">
        <f t="shared" si="2"/>
        <v>-1.7476236188986277E-2</v>
      </c>
      <c r="GM29" s="55">
        <f t="shared" si="3"/>
        <v>-2.0694866029294791E-4</v>
      </c>
      <c r="GN29" s="55">
        <f t="shared" si="4"/>
        <v>-8.4304314689934903E-3</v>
      </c>
      <c r="GO29" s="55">
        <f t="shared" si="5"/>
        <v>-2.7800785708981526E-3</v>
      </c>
      <c r="GP29" s="55">
        <f t="shared" si="6"/>
        <v>-3.0362828711400502E-3</v>
      </c>
      <c r="GQ29" s="55">
        <f t="shared" si="7"/>
        <v>-7.8322194508856444E-3</v>
      </c>
      <c r="GR29" s="55">
        <f t="shared" si="8"/>
        <v>-8.8337897613082889E-3</v>
      </c>
      <c r="GS29" s="55">
        <f t="shared" si="9"/>
        <v>-2.3720259383869492E-2</v>
      </c>
      <c r="GT29" s="55">
        <f t="shared" si="10"/>
        <v>-2.4256797335743902E-2</v>
      </c>
      <c r="GU29" s="55">
        <f t="shared" si="11"/>
        <v>-5.9602577125270115E-6</v>
      </c>
      <c r="GV29" s="55">
        <f t="shared" si="12"/>
        <v>5.6018222029913225E-5</v>
      </c>
      <c r="GW29" s="55">
        <f t="shared" si="13"/>
        <v>-2.310903509247501E-2</v>
      </c>
      <c r="GX29" s="55">
        <f t="shared" si="14"/>
        <v>-8.7815777068133769E-5</v>
      </c>
      <c r="GY29" s="55">
        <f t="shared" si="15"/>
        <v>-2.4272723462892814E-2</v>
      </c>
      <c r="GZ29" s="55">
        <f t="shared" si="16"/>
        <v>-2.8224214777203465E-5</v>
      </c>
      <c r="HA29" s="55">
        <f t="shared" si="17"/>
        <v>-4.3096047258792042E-5</v>
      </c>
      <c r="HB29" s="55">
        <f t="shared" si="18"/>
        <v>-4.3975534612551031E-6</v>
      </c>
      <c r="HC29" s="55">
        <f t="shared" si="19"/>
        <v>-2.8596819279095112E-5</v>
      </c>
      <c r="HD29" s="55">
        <f t="shared" si="20"/>
        <v>-5.1473187041951965E-7</v>
      </c>
      <c r="HE29" s="55">
        <f t="shared" si="21"/>
        <v>1.2991944194553192E-4</v>
      </c>
      <c r="HF29" s="55">
        <f t="shared" si="22"/>
        <v>3.7841062107962069E-5</v>
      </c>
      <c r="HG29" s="55">
        <f t="shared" si="23"/>
        <v>-2.2298582009621867E-2</v>
      </c>
      <c r="HH29" s="55">
        <f t="shared" si="24"/>
        <v>0</v>
      </c>
      <c r="HI29" s="55">
        <f t="shared" si="25"/>
        <v>-2.7697195708847853E-2</v>
      </c>
      <c r="HJ29" s="55">
        <f t="shared" si="26"/>
        <v>5.829245384615869E-5</v>
      </c>
      <c r="HK29" s="55">
        <f t="shared" si="27"/>
        <v>-2.2886798823894629E-2</v>
      </c>
      <c r="HL29" s="55">
        <f t="shared" si="28"/>
        <v>-1.5045811338890678E-5</v>
      </c>
      <c r="HM29" s="55">
        <f t="shared" si="29"/>
        <v>0</v>
      </c>
      <c r="HN29" s="55">
        <f t="shared" si="30"/>
        <v>1.7858821979201115E-5</v>
      </c>
      <c r="HO29" s="55">
        <f t="shared" si="31"/>
        <v>0</v>
      </c>
      <c r="HP29" s="55">
        <f t="shared" si="32"/>
        <v>-1.1627271819117881E-2</v>
      </c>
      <c r="HQ29" s="55">
        <f t="shared" si="33"/>
        <v>0</v>
      </c>
      <c r="HR29" s="55">
        <f t="shared" si="34"/>
        <v>-3.498545112585603E-5</v>
      </c>
      <c r="HS29" s="55">
        <f t="shared" si="35"/>
        <v>3.9505100308516534E-5</v>
      </c>
      <c r="HT29" s="55">
        <f t="shared" si="36"/>
        <v>-2.3118646435487004E-2</v>
      </c>
      <c r="HU29" s="55">
        <f t="shared" si="37"/>
        <v>-2.2353478641580278E-2</v>
      </c>
      <c r="HV29" s="55">
        <f t="shared" si="38"/>
        <v>4.0726376957160415E-5</v>
      </c>
      <c r="HW29" s="55">
        <f t="shared" si="39"/>
        <v>-8.5835674027132767E-6</v>
      </c>
      <c r="HX29" s="55">
        <f t="shared" si="40"/>
        <v>-9.0407353580252109E-4</v>
      </c>
      <c r="HY29" s="55">
        <f t="shared" si="41"/>
        <v>0</v>
      </c>
      <c r="HZ29" s="55">
        <f t="shared" si="42"/>
        <v>0</v>
      </c>
      <c r="IA29" s="55">
        <f t="shared" si="43"/>
        <v>-1.1142472959589594E-3</v>
      </c>
      <c r="IB29" s="55">
        <f t="shared" si="44"/>
        <v>0</v>
      </c>
      <c r="IC29" s="55">
        <f t="shared" si="45"/>
        <v>5.5600822694072544E-5</v>
      </c>
      <c r="ID29" s="55">
        <f t="shared" si="46"/>
        <v>6.8855649834363265E-6</v>
      </c>
      <c r="IE29" s="55">
        <f t="shared" si="47"/>
        <v>-1.5717841365075983E-2</v>
      </c>
      <c r="IF29" s="55">
        <f t="shared" si="48"/>
        <v>-2.1668428734325087E-2</v>
      </c>
      <c r="IG29" s="55">
        <f t="shared" si="49"/>
        <v>0</v>
      </c>
      <c r="IH29" s="55">
        <f t="shared" si="50"/>
        <v>0</v>
      </c>
      <c r="II29" s="55">
        <f t="shared" si="51"/>
        <v>0</v>
      </c>
      <c r="IJ29" s="55">
        <f t="shared" si="52"/>
        <v>-2.4100505571473335E-2</v>
      </c>
      <c r="IK29" s="55">
        <f t="shared" si="53"/>
        <v>-2.3259946147081552E-2</v>
      </c>
      <c r="IL29" s="55">
        <f t="shared" si="54"/>
        <v>-2.2370047439142272E-2</v>
      </c>
      <c r="IM29" s="55">
        <f t="shared" si="55"/>
        <v>-2.4618482054103098E-2</v>
      </c>
      <c r="IN29" s="55">
        <f t="shared" si="56"/>
        <v>-2.4324814303141932E-2</v>
      </c>
      <c r="IO29" s="55">
        <f t="shared" si="57"/>
        <v>0</v>
      </c>
      <c r="IP29" s="55">
        <f t="shared" si="58"/>
        <v>0</v>
      </c>
      <c r="IQ29" s="55">
        <f t="shared" si="59"/>
        <v>-3.9186421835038926E-6</v>
      </c>
      <c r="IR29" s="55">
        <f t="shared" si="60"/>
        <v>0</v>
      </c>
      <c r="IS29" s="55">
        <f t="shared" si="61"/>
        <v>-2.6771452250596E-3</v>
      </c>
      <c r="IT29" s="55">
        <f t="shared" si="62"/>
        <v>-2.6291983376486028E-3</v>
      </c>
      <c r="IU29" s="55">
        <f t="shared" si="63"/>
        <v>-1.5867432066434622E-2</v>
      </c>
      <c r="IV29" s="55">
        <f t="shared" si="64"/>
        <v>-3.4099064429279376E-4</v>
      </c>
      <c r="IW29" s="55">
        <f t="shared" si="65"/>
        <v>2.8531582467732513E-6</v>
      </c>
      <c r="IX29" s="55">
        <f t="shared" si="66"/>
        <v>-4.0378749456456637E-3</v>
      </c>
    </row>
    <row r="30" spans="1:258" x14ac:dyDescent="0.3">
      <c r="A30" s="29" t="s">
        <v>29</v>
      </c>
      <c r="B30" s="27">
        <v>2655.9381658000002</v>
      </c>
      <c r="C30" s="27">
        <v>19.465867500000002</v>
      </c>
      <c r="D30" s="27">
        <v>944.18431565000003</v>
      </c>
      <c r="E30" s="27">
        <v>315.28839082000002</v>
      </c>
      <c r="F30" s="27">
        <v>290.05485259</v>
      </c>
      <c r="G30" s="27">
        <v>765.74805844000002</v>
      </c>
      <c r="H30" s="27">
        <v>361.09464142000002</v>
      </c>
      <c r="I30" s="29">
        <v>6.1688026079</v>
      </c>
      <c r="J30" s="29">
        <v>3.0682984278999998</v>
      </c>
      <c r="K30" s="29">
        <v>0.137684218</v>
      </c>
      <c r="L30" s="29">
        <v>4.9164248700000003E-2</v>
      </c>
      <c r="M30" s="29">
        <v>7.4856372289999999</v>
      </c>
      <c r="N30" s="40">
        <v>2.4473671999999998E-3</v>
      </c>
      <c r="O30" s="29">
        <v>2.1183834082000002</v>
      </c>
      <c r="P30" s="29">
        <v>1.07377046E-2</v>
      </c>
      <c r="Q30" s="29">
        <v>5.15799667E-2</v>
      </c>
      <c r="R30" s="29">
        <v>3.3733292499999998E-2</v>
      </c>
      <c r="S30" s="29">
        <v>0.15627128000000001</v>
      </c>
      <c r="T30" s="29">
        <v>2.5929133399999998E-2</v>
      </c>
      <c r="U30" s="29">
        <v>5.3380423099999998E-2</v>
      </c>
      <c r="V30" s="29">
        <v>0.19925887049999999</v>
      </c>
      <c r="W30" s="29">
        <v>3.0883052000000001E-2</v>
      </c>
      <c r="X30" s="8">
        <v>1.7402000000000001E-6</v>
      </c>
      <c r="Y30" s="29">
        <v>9.5662700000000001E-5</v>
      </c>
      <c r="Z30" s="29">
        <v>1.0000000000000001E-5</v>
      </c>
      <c r="AA30" s="29">
        <v>20.991842938000001</v>
      </c>
      <c r="AB30" s="29">
        <v>6.4451098</v>
      </c>
      <c r="AC30" s="29">
        <v>2.872E-3</v>
      </c>
      <c r="AD30" s="29">
        <v>8.9486932999999994E-3</v>
      </c>
      <c r="AF30" s="29">
        <v>1.1861686143000001</v>
      </c>
      <c r="AH30" s="29">
        <v>3.2357099643999998</v>
      </c>
      <c r="AI30" s="29">
        <v>4.1864630233</v>
      </c>
      <c r="AJ30" s="29">
        <v>9.6804069177999992</v>
      </c>
      <c r="AK30" s="29">
        <v>2.4141070323</v>
      </c>
      <c r="AL30" s="29">
        <v>0.42147684949999997</v>
      </c>
      <c r="AM30" s="29">
        <v>0.33327336299999999</v>
      </c>
      <c r="AN30" s="29">
        <v>4.7732761899999997E-2</v>
      </c>
      <c r="AQ30" s="29">
        <v>11.300737596999999</v>
      </c>
      <c r="AS30" s="29">
        <v>9.5153686599999995E-2</v>
      </c>
      <c r="AT30" s="29">
        <v>0.21803701650000001</v>
      </c>
      <c r="AU30" s="29">
        <v>4.2636347314999998</v>
      </c>
      <c r="AV30" s="29">
        <v>7.9176572900000006E-2</v>
      </c>
      <c r="AZ30" s="29">
        <v>4.6590030999999997E-3</v>
      </c>
      <c r="BA30" s="29">
        <v>7.5295364E-3</v>
      </c>
      <c r="BB30" s="29">
        <v>1.7660702999999999E-3</v>
      </c>
      <c r="BC30" s="29">
        <v>1.7555200000000001E-5</v>
      </c>
      <c r="BD30" s="29">
        <v>0.8486031637</v>
      </c>
      <c r="BG30" s="29">
        <v>1.498705E-2</v>
      </c>
      <c r="BI30" s="29">
        <v>0.19643899649999999</v>
      </c>
      <c r="BJ30" s="29">
        <v>0.1867221385</v>
      </c>
      <c r="BK30" s="29">
        <v>2.1554300491</v>
      </c>
      <c r="BL30" s="29">
        <v>1.7079042167</v>
      </c>
      <c r="BM30" s="29">
        <v>5.7111557E-2</v>
      </c>
      <c r="BN30" s="29">
        <v>13.813099758</v>
      </c>
      <c r="BP30" s="29" t="s">
        <v>29</v>
      </c>
      <c r="BQ30" s="29">
        <v>7.90195317389</v>
      </c>
      <c r="BR30" s="29">
        <v>0</v>
      </c>
      <c r="BS30" s="29">
        <v>3.00551592982</v>
      </c>
      <c r="BT30" s="29">
        <v>0</v>
      </c>
      <c r="BU30" s="29">
        <v>0.136382351944</v>
      </c>
      <c r="BV30" s="29">
        <v>6.0917540468300002</v>
      </c>
      <c r="BW30" s="29">
        <v>6.05580173316</v>
      </c>
      <c r="BX30" s="29">
        <v>12.055078932800001</v>
      </c>
      <c r="BY30" s="29">
        <v>2.0107218119799999E-2</v>
      </c>
      <c r="BZ30" s="29">
        <v>2.8934614814E-2</v>
      </c>
      <c r="CA30" s="29">
        <v>7.4148408895399998</v>
      </c>
      <c r="CB30" s="29">
        <v>7.8114704277499995E-4</v>
      </c>
      <c r="CC30" s="29">
        <v>1.6599068657399999E-3</v>
      </c>
      <c r="CD30" s="8">
        <v>9.4277853225099994E-5</v>
      </c>
      <c r="CE30" s="29">
        <v>2.07271879954</v>
      </c>
      <c r="CF30" s="29">
        <v>2.57140126876E-3</v>
      </c>
      <c r="CG30" s="29">
        <v>8.1427151022099992E-3</v>
      </c>
      <c r="CH30" s="29">
        <v>5.1424572049300003E-2</v>
      </c>
      <c r="CI30" s="29">
        <v>1.47683066883E-2</v>
      </c>
      <c r="CJ30" s="29">
        <v>748.04668488799996</v>
      </c>
      <c r="CK30" s="29">
        <v>3.3614004161699997E-2</v>
      </c>
      <c r="CL30" s="29">
        <v>0</v>
      </c>
      <c r="CM30" s="29">
        <v>7.5004203916499996E-3</v>
      </c>
      <c r="CN30" s="29">
        <v>1.8363042753099999E-2</v>
      </c>
      <c r="CO30" s="29">
        <v>0.15595715681299999</v>
      </c>
      <c r="CP30" s="29">
        <v>5.3038622113300002E-2</v>
      </c>
      <c r="CQ30" s="29">
        <v>4.1796653925299996</v>
      </c>
      <c r="CR30" s="29">
        <v>0.197388464667</v>
      </c>
      <c r="CS30" s="29">
        <v>9.3768029879900003E-2</v>
      </c>
      <c r="CT30" s="29">
        <v>0.32980776050900001</v>
      </c>
      <c r="CU30" s="29">
        <v>0.216047089778</v>
      </c>
      <c r="CV30" s="29">
        <v>2620.1614462299999</v>
      </c>
      <c r="CW30" s="29">
        <v>3.0245971596199999E-2</v>
      </c>
      <c r="CX30" s="8">
        <v>1.74038136543E-6</v>
      </c>
      <c r="CY30" s="29">
        <v>9.5073812177200005E-3</v>
      </c>
      <c r="CZ30" s="29">
        <v>0.14089541245699999</v>
      </c>
      <c r="DA30" s="29">
        <v>8.9720120107799999E-3</v>
      </c>
      <c r="DB30" s="29">
        <v>2.08456587719E-4</v>
      </c>
      <c r="DC30" s="29">
        <v>3.2081469222899998E-2</v>
      </c>
      <c r="DD30" s="29">
        <v>5.3895351509300005E-4</v>
      </c>
      <c r="DE30" s="29">
        <v>31.218981319000001</v>
      </c>
      <c r="DF30" s="29">
        <v>15.4768122505</v>
      </c>
      <c r="DG30" s="29">
        <v>6.24228694489</v>
      </c>
      <c r="DH30" s="29">
        <v>2.1397496891299999</v>
      </c>
      <c r="DI30" s="29">
        <v>30.6740704921</v>
      </c>
      <c r="DJ30" s="8">
        <v>1.00000375621E-5</v>
      </c>
      <c r="DK30" s="29">
        <v>20.6545023338</v>
      </c>
      <c r="DL30" s="29">
        <v>20.6545023338</v>
      </c>
      <c r="DM30" s="29">
        <v>6.4366068071000004</v>
      </c>
      <c r="DN30" s="29">
        <v>2.87203282241E-3</v>
      </c>
      <c r="DO30" s="29">
        <v>1.70228678105</v>
      </c>
      <c r="DP30" s="29">
        <v>2.6716252808100002E-3</v>
      </c>
      <c r="DQ30" s="29">
        <v>4.47489237984E-3</v>
      </c>
      <c r="DR30" s="29">
        <v>2.36512128706</v>
      </c>
      <c r="DS30" s="29">
        <v>0</v>
      </c>
      <c r="DT30" s="29">
        <v>7.5169801999999999</v>
      </c>
      <c r="DU30" s="29">
        <v>0.25843577107299998</v>
      </c>
      <c r="DV30" s="29">
        <v>3.4096739923300001</v>
      </c>
      <c r="DW30" s="29">
        <v>0.30239451335700002</v>
      </c>
      <c r="DX30" s="29">
        <v>0.86066202263000002</v>
      </c>
      <c r="DY30" s="29">
        <v>0</v>
      </c>
      <c r="DZ30" s="29">
        <v>1.0648630523</v>
      </c>
      <c r="EA30" s="29">
        <v>2.16196733621</v>
      </c>
      <c r="EB30" s="29">
        <v>9.6352967424999996</v>
      </c>
      <c r="EC30" s="29">
        <v>5.6582579937999998E-2</v>
      </c>
      <c r="ED30" s="29">
        <v>2.3654133966900002</v>
      </c>
      <c r="EE30" s="29">
        <v>19.4593797693</v>
      </c>
      <c r="EF30" s="29">
        <v>0</v>
      </c>
      <c r="EG30" s="29">
        <v>0.172731147561</v>
      </c>
      <c r="EH30" s="29">
        <v>0.248562230967</v>
      </c>
      <c r="EI30" s="29">
        <v>843.35865814099998</v>
      </c>
      <c r="EJ30" s="29">
        <v>91.341462243500004</v>
      </c>
      <c r="EK30" s="29">
        <v>937.06524167199996</v>
      </c>
      <c r="EL30" s="29">
        <v>0.42360839960199997</v>
      </c>
      <c r="EM30" s="29">
        <v>14.978724338599999</v>
      </c>
      <c r="EN30" s="29">
        <v>7.7473830709300001E-2</v>
      </c>
      <c r="EO30" s="29">
        <v>0</v>
      </c>
      <c r="EP30" s="29">
        <v>0</v>
      </c>
      <c r="EQ30" s="29">
        <v>0</v>
      </c>
      <c r="ER30" s="29">
        <v>4.6136018443899999E-3</v>
      </c>
      <c r="ES30" s="29">
        <v>7.3741323580100004E-3</v>
      </c>
      <c r="ET30" s="29">
        <v>1.72919149854E-3</v>
      </c>
      <c r="EU30" s="8">
        <v>1.7519218224700002E-5</v>
      </c>
      <c r="EV30" s="29">
        <v>0.83623088613700003</v>
      </c>
      <c r="EW30" s="29">
        <v>8.4626886848900001E-3</v>
      </c>
      <c r="EX30" s="29">
        <v>115.395885049</v>
      </c>
      <c r="EY30" s="29">
        <v>3.1766859426699998</v>
      </c>
      <c r="EZ30" s="29">
        <v>0.93360866824300004</v>
      </c>
      <c r="FA30" s="29">
        <v>54.007769187100003</v>
      </c>
      <c r="FB30" s="29">
        <v>0.149094093156</v>
      </c>
      <c r="FC30" s="29">
        <v>3.8780590910299999</v>
      </c>
      <c r="FD30" s="29">
        <v>1.78222805161E-3</v>
      </c>
      <c r="FE30" s="29">
        <v>4.2709183824799997</v>
      </c>
      <c r="FF30" s="29">
        <v>314.204842826</v>
      </c>
      <c r="FG30" s="29">
        <v>289.126975996</v>
      </c>
      <c r="FH30" s="29">
        <v>25.077866829800001</v>
      </c>
      <c r="FI30" s="29">
        <v>0.12445118680300001</v>
      </c>
      <c r="FJ30" s="29">
        <v>1.28957989213E-2</v>
      </c>
      <c r="FK30" s="29">
        <v>100.641339139</v>
      </c>
      <c r="FL30" s="29">
        <v>6.7947743602499999</v>
      </c>
      <c r="FM30" s="29">
        <v>16.166664340800001</v>
      </c>
      <c r="FN30" s="29">
        <v>7.66167847932E-4</v>
      </c>
      <c r="FO30" s="29">
        <v>1.6369947848599999</v>
      </c>
      <c r="FP30" s="29">
        <v>42.692536836499997</v>
      </c>
      <c r="FQ30" s="29">
        <v>4.74344331206E-2</v>
      </c>
      <c r="FR30" s="29">
        <v>4.5310594935499999</v>
      </c>
      <c r="FS30" s="29">
        <v>5.45783499723</v>
      </c>
      <c r="FT30" s="29">
        <v>49.152195198299999</v>
      </c>
      <c r="FU30" s="29">
        <v>2.1925132180300001E-2</v>
      </c>
      <c r="FV30" s="29">
        <v>0</v>
      </c>
      <c r="FW30" s="29">
        <v>764.99671418699995</v>
      </c>
      <c r="FX30" s="29">
        <v>64.737361576599994</v>
      </c>
      <c r="FY30" s="29">
        <v>13.7978833176</v>
      </c>
      <c r="FZ30" s="29">
        <v>8.9304080563500001</v>
      </c>
      <c r="GA30" s="29">
        <v>4.4766883523600001</v>
      </c>
      <c r="GB30" s="29">
        <v>26.761792466599999</v>
      </c>
      <c r="GC30" s="29">
        <v>11.2205578208</v>
      </c>
      <c r="GD30" s="29">
        <v>0</v>
      </c>
      <c r="GE30" s="29">
        <v>0</v>
      </c>
      <c r="GF30" s="29">
        <v>18.465056930599999</v>
      </c>
      <c r="GG30" s="29">
        <v>357.883895236</v>
      </c>
      <c r="GH30" s="29">
        <v>4.2205155116300004</v>
      </c>
      <c r="GI30" s="29">
        <v>11.7592069836</v>
      </c>
      <c r="GK30" s="37">
        <f t="shared" si="1"/>
        <v>2.5239665093541707E-3</v>
      </c>
      <c r="GL30" s="55">
        <f t="shared" si="2"/>
        <v>-1.3470464045695853E-2</v>
      </c>
      <c r="GM30" s="55">
        <f t="shared" si="3"/>
        <v>-3.3328751980880113E-4</v>
      </c>
      <c r="GN30" s="55">
        <f t="shared" si="4"/>
        <v>-7.5399197593100514E-3</v>
      </c>
      <c r="GO30" s="55">
        <f t="shared" si="5"/>
        <v>-3.4366885224728048E-3</v>
      </c>
      <c r="GP30" s="55">
        <f t="shared" si="6"/>
        <v>-3.198969387047541E-3</v>
      </c>
      <c r="GQ30" s="55">
        <f t="shared" si="7"/>
        <v>-9.8118988970174667E-4</v>
      </c>
      <c r="GR30" s="55">
        <f t="shared" si="8"/>
        <v>-8.8917026610358923E-3</v>
      </c>
      <c r="GS30" s="55">
        <f t="shared" si="9"/>
        <v>-1.8318121347453527E-2</v>
      </c>
      <c r="GT30" s="55">
        <f t="shared" si="10"/>
        <v>-2.0461666149915316E-2</v>
      </c>
      <c r="GU30" s="55">
        <f t="shared" si="11"/>
        <v>-9.455448670231726E-3</v>
      </c>
      <c r="GV30" s="55">
        <f t="shared" si="12"/>
        <v>-2.4899346463520757E-3</v>
      </c>
      <c r="GW30" s="55">
        <f t="shared" si="13"/>
        <v>-9.457623618965811E-3</v>
      </c>
      <c r="GX30" s="55">
        <f t="shared" si="14"/>
        <v>-2.5796257647810994E-3</v>
      </c>
      <c r="GY30" s="55">
        <f t="shared" si="15"/>
        <v>-2.1556347393601204E-2</v>
      </c>
      <c r="GZ30" s="55">
        <f t="shared" si="16"/>
        <v>-2.1967664327440426E-3</v>
      </c>
      <c r="HA30" s="55">
        <f t="shared" si="17"/>
        <v>-3.01269389342194E-3</v>
      </c>
      <c r="HB30" s="55">
        <f t="shared" si="18"/>
        <v>-3.5362198427562695E-3</v>
      </c>
      <c r="HC30" s="55">
        <f t="shared" si="19"/>
        <v>-2.0101146352677602E-3</v>
      </c>
      <c r="HD30" s="55">
        <f t="shared" si="20"/>
        <v>-2.5326822241578863E-3</v>
      </c>
      <c r="HE30" s="55">
        <f t="shared" si="21"/>
        <v>-6.4031149783073896E-3</v>
      </c>
      <c r="HF30" s="55">
        <f t="shared" si="22"/>
        <v>-9.3868133865588378E-3</v>
      </c>
      <c r="HG30" s="55">
        <f t="shared" si="23"/>
        <v>-2.0628803260765872E-2</v>
      </c>
      <c r="HH30" s="55">
        <f t="shared" si="24"/>
        <v>1.0422102631878461E-4</v>
      </c>
      <c r="HI30" s="55">
        <f t="shared" si="25"/>
        <v>-1.4476350499201962E-2</v>
      </c>
      <c r="HJ30" s="55">
        <f t="shared" si="26"/>
        <v>3.7562099999534572E-6</v>
      </c>
      <c r="HK30" s="55">
        <f t="shared" si="27"/>
        <v>-1.6070080421063854E-2</v>
      </c>
      <c r="HL30" s="55">
        <f t="shared" si="28"/>
        <v>-1.3192937225056369E-3</v>
      </c>
      <c r="HM30" s="55">
        <f t="shared" si="29"/>
        <v>1.1428415738154668E-5</v>
      </c>
      <c r="HN30" s="55">
        <f t="shared" si="30"/>
        <v>-2.2291062025782127E-3</v>
      </c>
      <c r="HO30" s="55">
        <f t="shared" si="31"/>
        <v>0</v>
      </c>
      <c r="HP30" s="55">
        <f t="shared" si="32"/>
        <v>-1.9484648332766214E-2</v>
      </c>
      <c r="HQ30" s="55">
        <f t="shared" si="33"/>
        <v>0</v>
      </c>
      <c r="HR30" s="55">
        <f t="shared" si="34"/>
        <v>-2.7442434543562492E-3</v>
      </c>
      <c r="HS30" s="55">
        <f t="shared" si="35"/>
        <v>-1.623716901873441E-3</v>
      </c>
      <c r="HT30" s="55">
        <f t="shared" si="36"/>
        <v>-4.6599461864617045E-3</v>
      </c>
      <c r="HU30" s="55">
        <f t="shared" si="37"/>
        <v>-2.0170454316438404E-2</v>
      </c>
      <c r="HV30" s="55">
        <f t="shared" si="38"/>
        <v>-4.3530498108651023E-4</v>
      </c>
      <c r="HW30" s="55">
        <f t="shared" si="39"/>
        <v>-1.0398678309613286E-2</v>
      </c>
      <c r="HX30" s="55">
        <f t="shared" si="40"/>
        <v>-6.2499794171767048E-3</v>
      </c>
      <c r="HY30" s="55">
        <f t="shared" si="41"/>
        <v>0</v>
      </c>
      <c r="HZ30" s="55">
        <f t="shared" si="42"/>
        <v>0</v>
      </c>
      <c r="IA30" s="55">
        <f t="shared" si="43"/>
        <v>-7.0950922903726997E-3</v>
      </c>
      <c r="IB30" s="55">
        <f t="shared" si="44"/>
        <v>0</v>
      </c>
      <c r="IC30" s="55">
        <f t="shared" si="45"/>
        <v>-1.4562301993877688E-2</v>
      </c>
      <c r="ID30" s="55">
        <f t="shared" si="46"/>
        <v>-9.12655453621114E-3</v>
      </c>
      <c r="IE30" s="55">
        <f t="shared" si="47"/>
        <v>-1.0113253734292001E-2</v>
      </c>
      <c r="IF30" s="55">
        <f t="shared" si="48"/>
        <v>-2.1505631379758854E-2</v>
      </c>
      <c r="IG30" s="55">
        <f t="shared" si="49"/>
        <v>0</v>
      </c>
      <c r="IH30" s="55">
        <f t="shared" si="50"/>
        <v>0</v>
      </c>
      <c r="II30" s="55">
        <f t="shared" si="51"/>
        <v>0</v>
      </c>
      <c r="IJ30" s="55">
        <f t="shared" si="52"/>
        <v>-9.7448434000826888E-3</v>
      </c>
      <c r="IK30" s="55">
        <f t="shared" si="53"/>
        <v>-2.06392576825845E-2</v>
      </c>
      <c r="IL30" s="55">
        <f t="shared" si="54"/>
        <v>-2.0881842280004306E-2</v>
      </c>
      <c r="IM30" s="55">
        <f t="shared" si="55"/>
        <v>-2.0496363071909971E-3</v>
      </c>
      <c r="IN30" s="55">
        <f t="shared" si="56"/>
        <v>-1.4579579822747209E-2</v>
      </c>
      <c r="IO30" s="55">
        <f t="shared" si="57"/>
        <v>0</v>
      </c>
      <c r="IP30" s="55">
        <f t="shared" si="58"/>
        <v>0</v>
      </c>
      <c r="IQ30" s="55">
        <f t="shared" si="59"/>
        <v>-1.459548821816165E-2</v>
      </c>
      <c r="IR30" s="55">
        <f t="shared" si="60"/>
        <v>0</v>
      </c>
      <c r="IS30" s="55">
        <f t="shared" si="61"/>
        <v>-2.1560441481831751E-2</v>
      </c>
      <c r="IT30" s="55">
        <f t="shared" si="62"/>
        <v>-2.1560564477511042E-2</v>
      </c>
      <c r="IU30" s="55">
        <f t="shared" si="63"/>
        <v>-7.274817374169718E-3</v>
      </c>
      <c r="IV30" s="55">
        <f t="shared" si="64"/>
        <v>-3.289081199678765E-3</v>
      </c>
      <c r="IW30" s="55">
        <f t="shared" si="65"/>
        <v>-9.2621719628481203E-3</v>
      </c>
      <c r="IX30" s="55">
        <f t="shared" si="66"/>
        <v>-1.1015949111050861E-3</v>
      </c>
    </row>
    <row r="31" spans="1:258" x14ac:dyDescent="0.3">
      <c r="A31" s="29" t="s">
        <v>30</v>
      </c>
      <c r="B31" s="27">
        <v>11519.394672</v>
      </c>
      <c r="C31" s="27">
        <v>712.54100000000005</v>
      </c>
      <c r="D31" s="27">
        <v>8054.8684042000004</v>
      </c>
      <c r="E31" s="27">
        <v>1974.7359311</v>
      </c>
      <c r="F31" s="27">
        <v>1608.7863319999999</v>
      </c>
      <c r="G31" s="27">
        <v>1335.6050015000001</v>
      </c>
      <c r="H31" s="27">
        <v>7611.0466184999996</v>
      </c>
      <c r="I31" s="29">
        <v>26.795526706</v>
      </c>
      <c r="J31" s="29">
        <v>15.112802125</v>
      </c>
      <c r="K31" s="29">
        <v>2.2230829766000002</v>
      </c>
      <c r="L31" s="29">
        <v>0.1019844094</v>
      </c>
      <c r="M31" s="29">
        <v>33.419680603000003</v>
      </c>
      <c r="N31" s="40">
        <v>5.1423247E-3</v>
      </c>
      <c r="O31" s="29">
        <v>9.4522069563999995</v>
      </c>
      <c r="P31" s="29">
        <v>0.1027091525</v>
      </c>
      <c r="Q31" s="29">
        <v>8.0694903600000006E-2</v>
      </c>
      <c r="R31" s="29">
        <v>4.1611924265000004</v>
      </c>
      <c r="S31" s="29">
        <v>6.0095000000000001</v>
      </c>
      <c r="T31" s="29">
        <v>4.5725574599999999E-2</v>
      </c>
      <c r="U31" s="29">
        <v>0.111850195</v>
      </c>
      <c r="V31" s="29">
        <v>7.9634012556</v>
      </c>
      <c r="W31" s="29">
        <v>7.8022375399999996E-2</v>
      </c>
      <c r="X31" s="29">
        <v>9.9500000000000006E-5</v>
      </c>
      <c r="Y31" s="29">
        <v>2.7618090000000001E-3</v>
      </c>
      <c r="Z31" s="29">
        <v>0.87307500000000005</v>
      </c>
      <c r="AA31" s="29">
        <v>123.67925614000001</v>
      </c>
      <c r="AB31" s="29">
        <v>50.560816250000002</v>
      </c>
      <c r="AD31" s="29">
        <v>0.18567786059999999</v>
      </c>
      <c r="AE31" s="29">
        <v>2.4379999999999999E-2</v>
      </c>
      <c r="AF31" s="29">
        <v>4.5813034225999996</v>
      </c>
      <c r="AG31" s="29">
        <v>6.6000000000000003E-2</v>
      </c>
      <c r="AH31" s="29">
        <v>2.2042352960999998</v>
      </c>
      <c r="AI31" s="29">
        <v>31.431283864000001</v>
      </c>
      <c r="AJ31" s="29">
        <v>45.540436350999997</v>
      </c>
      <c r="AK31" s="29">
        <v>12.633680785999999</v>
      </c>
      <c r="AL31" s="29">
        <v>0.4660917121</v>
      </c>
      <c r="AM31" s="29">
        <v>3.2917588000000002</v>
      </c>
      <c r="AN31" s="29">
        <v>5.2143638999999999E-2</v>
      </c>
      <c r="AO31" s="29">
        <v>2.1990000000000001E-4</v>
      </c>
      <c r="AP31" s="29">
        <v>1.2500000000000001E-2</v>
      </c>
      <c r="AQ31" s="29">
        <v>80.106228638999994</v>
      </c>
      <c r="AR31" s="29">
        <v>1.407</v>
      </c>
      <c r="AS31" s="29">
        <v>0.81115906989999997</v>
      </c>
      <c r="AT31" s="29">
        <v>11.605640424000001</v>
      </c>
      <c r="AU31" s="29">
        <v>52.130707180999998</v>
      </c>
      <c r="AV31" s="29">
        <v>0.25475359009999998</v>
      </c>
      <c r="AZ31" s="29">
        <v>5.4865284999999998E-3</v>
      </c>
      <c r="BA31" s="29">
        <v>2.30555619E-2</v>
      </c>
      <c r="BB31" s="29">
        <v>5.4952791000000001E-3</v>
      </c>
      <c r="BC31" s="8">
        <v>2.7398694E-7</v>
      </c>
      <c r="BD31" s="29">
        <v>2.2946174463000002</v>
      </c>
      <c r="BE31" s="29">
        <v>2.3787150266000001</v>
      </c>
      <c r="BF31" s="29">
        <v>8.4000000000000005E-2</v>
      </c>
      <c r="BG31" s="29">
        <v>0.51669079500000004</v>
      </c>
      <c r="BI31" s="29">
        <v>3.1690397422999999</v>
      </c>
      <c r="BJ31" s="29">
        <v>3.0176678080000001</v>
      </c>
      <c r="BK31" s="29">
        <v>12.846482075000001</v>
      </c>
      <c r="BL31" s="29">
        <v>46.287091715999999</v>
      </c>
      <c r="BM31" s="29">
        <v>2.7487213212000001</v>
      </c>
      <c r="BN31" s="29">
        <v>22.754540816999999</v>
      </c>
      <c r="BP31" s="29" t="s">
        <v>30</v>
      </c>
      <c r="BQ31" s="29">
        <v>389.54197047399998</v>
      </c>
      <c r="BR31" s="29">
        <v>2.3787068475800002</v>
      </c>
      <c r="BS31" s="29">
        <v>14.8328043114</v>
      </c>
      <c r="BT31" s="29">
        <v>8.3999602919999999E-2</v>
      </c>
      <c r="BU31" s="29">
        <v>2.2219167984100001</v>
      </c>
      <c r="BV31" s="29">
        <v>26.7730404482</v>
      </c>
      <c r="BW31" s="29">
        <v>26.297822437499999</v>
      </c>
      <c r="BX31" s="29">
        <v>58.821769459499997</v>
      </c>
      <c r="BY31" s="29">
        <v>4.1808508733099999E-2</v>
      </c>
      <c r="BZ31" s="29">
        <v>6.0163645760200002E-2</v>
      </c>
      <c r="CA31" s="29">
        <v>33.179535384600001</v>
      </c>
      <c r="CB31" s="29">
        <v>1.6455763003099999E-3</v>
      </c>
      <c r="CC31" s="29">
        <v>3.49677176926E-3</v>
      </c>
      <c r="CD31" s="29">
        <v>2.7618159463200002E-3</v>
      </c>
      <c r="CE31" s="29">
        <v>9.2511566829999996</v>
      </c>
      <c r="CF31" s="29">
        <v>2.4649718227299999E-2</v>
      </c>
      <c r="CG31" s="29">
        <v>7.8057529412400004E-2</v>
      </c>
      <c r="CH31" s="29">
        <v>8.0691865023300002E-2</v>
      </c>
      <c r="CI31" s="29">
        <v>0.51668611064699999</v>
      </c>
      <c r="CJ31" s="29">
        <v>5957.0790652100004</v>
      </c>
      <c r="CK31" s="29">
        <v>4.1611739230099998</v>
      </c>
      <c r="CL31" s="29">
        <v>0</v>
      </c>
      <c r="CM31" s="29">
        <v>1.32602925795E-2</v>
      </c>
      <c r="CN31" s="29">
        <v>3.2464774871699999E-2</v>
      </c>
      <c r="CO31" s="29">
        <v>6.0093836828600002</v>
      </c>
      <c r="CP31" s="29">
        <v>0.111853624612</v>
      </c>
      <c r="CQ31" s="29">
        <v>31.431066552899999</v>
      </c>
      <c r="CR31" s="29">
        <v>7.8129162611399998</v>
      </c>
      <c r="CS31" s="29">
        <v>0.81104753978400002</v>
      </c>
      <c r="CT31" s="29">
        <v>3.2917505942699998</v>
      </c>
      <c r="CU31" s="29">
        <v>11.6050550811</v>
      </c>
      <c r="CV31" s="29">
        <v>11364.4032986</v>
      </c>
      <c r="CW31" s="29">
        <v>7.8018495972000002E-2</v>
      </c>
      <c r="CX31" s="8">
        <v>9.9500830900000001E-5</v>
      </c>
      <c r="CY31" s="29">
        <v>0.14810823225399999</v>
      </c>
      <c r="CZ31" s="29">
        <v>2.2770473341600002</v>
      </c>
      <c r="DA31" s="29">
        <v>0.14499956127399999</v>
      </c>
      <c r="DB31" s="29">
        <v>3.3689280805200002E-3</v>
      </c>
      <c r="DC31" s="29">
        <v>0.51847673400200001</v>
      </c>
      <c r="DD31" s="29">
        <v>8.7101903727099996E-3</v>
      </c>
      <c r="DE31" s="29">
        <v>158.874586905</v>
      </c>
      <c r="DF31" s="29">
        <v>182.847202479</v>
      </c>
      <c r="DG31" s="29">
        <v>42.594411304099999</v>
      </c>
      <c r="DH31" s="29">
        <v>12.8089496401</v>
      </c>
      <c r="DI31" s="29">
        <v>26.289178586199998</v>
      </c>
      <c r="DJ31" s="29">
        <v>0.87308020253999996</v>
      </c>
      <c r="DK31" s="29">
        <v>122.220249307</v>
      </c>
      <c r="DL31" s="29">
        <v>122.220249307</v>
      </c>
      <c r="DM31" s="29">
        <v>50.533404644599997</v>
      </c>
      <c r="DN31" s="29">
        <v>0</v>
      </c>
      <c r="DO31" s="29">
        <v>46.280893154700003</v>
      </c>
      <c r="DP31" s="29">
        <v>5.5070775049900003E-2</v>
      </c>
      <c r="DQ31" s="29">
        <v>9.3784266610600006E-2</v>
      </c>
      <c r="DR31" s="29">
        <v>23.807760377800001</v>
      </c>
      <c r="DS31" s="29">
        <v>2.4380783715599999E-2</v>
      </c>
      <c r="DT31" s="29">
        <v>191.930316162</v>
      </c>
      <c r="DU31" s="29">
        <v>1.26449324602</v>
      </c>
      <c r="DV31" s="29">
        <v>51.717168898799997</v>
      </c>
      <c r="DW31" s="29">
        <v>1.1726974884900001</v>
      </c>
      <c r="DX31" s="29">
        <v>3.3376792330099998</v>
      </c>
      <c r="DY31" s="29">
        <v>6.6002270220499995E-2</v>
      </c>
      <c r="DZ31" s="29">
        <v>0.72738936054400005</v>
      </c>
      <c r="EA31" s="29">
        <v>1.4768203283600001</v>
      </c>
      <c r="EB31" s="29">
        <v>45.474104219399997</v>
      </c>
      <c r="EC31" s="29">
        <v>2.7487811306899999</v>
      </c>
      <c r="ED31" s="29">
        <v>12.4605716673</v>
      </c>
      <c r="EE31" s="29">
        <v>712.49766898999997</v>
      </c>
      <c r="EF31" s="29">
        <v>0</v>
      </c>
      <c r="EG31" s="29">
        <v>0.19108270107</v>
      </c>
      <c r="EH31" s="29">
        <v>0.27497207822000003</v>
      </c>
      <c r="EI31" s="29">
        <v>7187.9259202900002</v>
      </c>
      <c r="EJ31" s="29">
        <v>774.85257908799997</v>
      </c>
      <c r="EK31" s="29">
        <v>7986.5862597599998</v>
      </c>
      <c r="EL31" s="29">
        <v>10.4907554518</v>
      </c>
      <c r="EM31" s="29">
        <v>268.87558198400001</v>
      </c>
      <c r="EN31" s="29">
        <v>0.249276193959</v>
      </c>
      <c r="EO31" s="29">
        <v>0</v>
      </c>
      <c r="EP31" s="29">
        <v>0</v>
      </c>
      <c r="EQ31" s="29">
        <v>0</v>
      </c>
      <c r="ER31" s="29">
        <v>5.3682250098099999E-3</v>
      </c>
      <c r="ES31" s="29">
        <v>2.2558944012199999E-2</v>
      </c>
      <c r="ET31" s="29">
        <v>5.37695879998E-3</v>
      </c>
      <c r="EU31" s="8">
        <v>2.7309692069400001E-7</v>
      </c>
      <c r="EV31" s="29">
        <v>2.2508736964599998</v>
      </c>
      <c r="EW31" s="29">
        <v>23.669299961699998</v>
      </c>
      <c r="EX31" s="29">
        <v>3417.8121534799998</v>
      </c>
      <c r="EY31" s="29">
        <v>5.2103861588299996</v>
      </c>
      <c r="EZ31" s="29">
        <v>2.5804776143799999</v>
      </c>
      <c r="FA31" s="29">
        <v>263.46654640499997</v>
      </c>
      <c r="FB31" s="29">
        <v>8.8297644632600001</v>
      </c>
      <c r="FC31" s="29">
        <v>37.2189859207</v>
      </c>
      <c r="FD31" s="29">
        <v>3.6820947458199998E-2</v>
      </c>
      <c r="FE31" s="29">
        <v>3.9699378151100002</v>
      </c>
      <c r="FF31" s="29">
        <v>1970.8642120300001</v>
      </c>
      <c r="FG31" s="29">
        <v>1605.3554793000001</v>
      </c>
      <c r="FH31" s="29">
        <v>365.50873272799998</v>
      </c>
      <c r="FI31" s="29">
        <v>0.79174815324299996</v>
      </c>
      <c r="FJ31" s="29">
        <v>0.67117615967300004</v>
      </c>
      <c r="FK31" s="29">
        <v>664.31906523999999</v>
      </c>
      <c r="FL31" s="29">
        <v>19.726396368900001</v>
      </c>
      <c r="FM31" s="29">
        <v>66.000971808399996</v>
      </c>
      <c r="FN31" s="29">
        <v>1.5985984077199999</v>
      </c>
      <c r="FO31" s="29">
        <v>9.9205053930599991</v>
      </c>
      <c r="FP31" s="29">
        <v>175.05152439700001</v>
      </c>
      <c r="FQ31" s="29">
        <v>5.2103313598099998E-2</v>
      </c>
      <c r="FR31" s="29">
        <v>180.36690110200001</v>
      </c>
      <c r="FS31" s="29">
        <v>59.402240903900001</v>
      </c>
      <c r="FT31" s="29">
        <v>255.885297729</v>
      </c>
      <c r="FU31" s="29">
        <v>7.0425563995099996</v>
      </c>
      <c r="FV31" s="29">
        <v>2.1992302429999999E-4</v>
      </c>
      <c r="FW31" s="29">
        <v>1328.0872793799999</v>
      </c>
      <c r="FX31" s="29">
        <v>2114.9114923500001</v>
      </c>
      <c r="FY31" s="29">
        <v>22.716235253299999</v>
      </c>
      <c r="FZ31" s="29">
        <v>0.87730076277900004</v>
      </c>
      <c r="GA31" s="29">
        <v>26.563499029999999</v>
      </c>
      <c r="GB31" s="29">
        <v>1147.57010977</v>
      </c>
      <c r="GC31" s="29">
        <v>79.920774372899999</v>
      </c>
      <c r="GD31" s="29">
        <v>1.24991895458E-2</v>
      </c>
      <c r="GE31" s="29">
        <v>1.40698098077</v>
      </c>
      <c r="GF31" s="29">
        <v>494.781084991</v>
      </c>
      <c r="GG31" s="29">
        <v>7594.0270507100004</v>
      </c>
      <c r="GH31" s="29">
        <v>52.009435166300001</v>
      </c>
      <c r="GI31" s="29">
        <v>565.07558054100002</v>
      </c>
      <c r="GK31" s="37">
        <f t="shared" si="1"/>
        <v>2.98096828901156E-3</v>
      </c>
      <c r="GL31" s="55">
        <f t="shared" si="2"/>
        <v>-1.3454819268996408E-2</v>
      </c>
      <c r="GM31" s="55">
        <f t="shared" si="3"/>
        <v>-6.0811953277198218E-5</v>
      </c>
      <c r="GN31" s="55">
        <f t="shared" si="4"/>
        <v>-8.4771272494528465E-3</v>
      </c>
      <c r="GO31" s="55">
        <f t="shared" si="5"/>
        <v>-1.9606262331203126E-3</v>
      </c>
      <c r="GP31" s="55">
        <f t="shared" si="6"/>
        <v>-2.1325720089470728E-3</v>
      </c>
      <c r="GQ31" s="55">
        <f t="shared" si="7"/>
        <v>-5.6287016831751083E-3</v>
      </c>
      <c r="GR31" s="55">
        <f t="shared" si="8"/>
        <v>-2.2361665409629892E-3</v>
      </c>
      <c r="GS31" s="55">
        <f t="shared" si="9"/>
        <v>-1.8574155080465598E-2</v>
      </c>
      <c r="GT31" s="55">
        <f t="shared" si="10"/>
        <v>-1.8527193784719766E-2</v>
      </c>
      <c r="GU31" s="55">
        <f t="shared" si="11"/>
        <v>-5.2457699612438698E-4</v>
      </c>
      <c r="GV31" s="55">
        <f t="shared" si="12"/>
        <v>-1.2016451114546483E-4</v>
      </c>
      <c r="GW31" s="55">
        <f t="shared" si="13"/>
        <v>-7.1857424747035102E-3</v>
      </c>
      <c r="GX31" s="55">
        <f t="shared" si="14"/>
        <v>4.5445535556399265E-6</v>
      </c>
      <c r="GY31" s="55">
        <f t="shared" si="15"/>
        <v>-2.1270193757646272E-2</v>
      </c>
      <c r="GZ31" s="55">
        <f t="shared" si="16"/>
        <v>-1.8546159262631693E-5</v>
      </c>
      <c r="HA31" s="55">
        <f t="shared" si="17"/>
        <v>-3.7655125224092459E-5</v>
      </c>
      <c r="HB31" s="55">
        <f t="shared" si="18"/>
        <v>-4.4466797264210123E-6</v>
      </c>
      <c r="HC31" s="55">
        <f t="shared" si="19"/>
        <v>-1.9355543722409846E-5</v>
      </c>
      <c r="HD31" s="55">
        <f t="shared" si="20"/>
        <v>-1.1091141105024296E-5</v>
      </c>
      <c r="HE31" s="55">
        <f t="shared" si="21"/>
        <v>3.0662548241471249E-5</v>
      </c>
      <c r="HF31" s="55">
        <f t="shared" si="22"/>
        <v>-1.8897075461841956E-2</v>
      </c>
      <c r="HG31" s="55">
        <f t="shared" si="23"/>
        <v>-4.9721992955303633E-5</v>
      </c>
      <c r="HH31" s="55">
        <f t="shared" si="24"/>
        <v>8.3507537687923169E-6</v>
      </c>
      <c r="HI31" s="55">
        <f t="shared" si="25"/>
        <v>2.5151341023595529E-6</v>
      </c>
      <c r="HJ31" s="55">
        <f t="shared" si="26"/>
        <v>5.958869512831773E-6</v>
      </c>
      <c r="HK31" s="55">
        <f t="shared" si="27"/>
        <v>-1.1796697995567389E-2</v>
      </c>
      <c r="HL31" s="55">
        <f t="shared" si="28"/>
        <v>-5.4215116434170793E-4</v>
      </c>
      <c r="HM31" s="55">
        <f t="shared" si="29"/>
        <v>0</v>
      </c>
      <c r="HN31" s="55">
        <f t="shared" si="30"/>
        <v>-1.0079183882984099E-5</v>
      </c>
      <c r="HO31" s="55">
        <f t="shared" si="31"/>
        <v>3.2145840853163388E-5</v>
      </c>
      <c r="HP31" s="55">
        <f t="shared" si="32"/>
        <v>-1.5481773320254529E-2</v>
      </c>
      <c r="HQ31" s="55">
        <f t="shared" si="33"/>
        <v>3.4397280302907969E-5</v>
      </c>
      <c r="HR31" s="55">
        <f t="shared" si="34"/>
        <v>-1.1617269737469208E-5</v>
      </c>
      <c r="HS31" s="55">
        <f t="shared" si="35"/>
        <v>-6.9138473930042666E-6</v>
      </c>
      <c r="HT31" s="55">
        <f t="shared" si="36"/>
        <v>-1.4565545900515476E-3</v>
      </c>
      <c r="HU31" s="55">
        <f t="shared" si="37"/>
        <v>-1.3702191913209493E-2</v>
      </c>
      <c r="HV31" s="55">
        <f t="shared" si="38"/>
        <v>-7.9239362213807374E-5</v>
      </c>
      <c r="HW31" s="55">
        <f t="shared" si="39"/>
        <v>-2.4928102266717815E-6</v>
      </c>
      <c r="HX31" s="55">
        <f t="shared" si="40"/>
        <v>-7.733522760082044E-4</v>
      </c>
      <c r="HY31" s="55">
        <f t="shared" si="41"/>
        <v>1.0470350159155593E-4</v>
      </c>
      <c r="HZ31" s="55">
        <f t="shared" si="42"/>
        <v>-6.4836336000073658E-5</v>
      </c>
      <c r="IA31" s="55">
        <f t="shared" si="43"/>
        <v>-2.3151041966505254E-3</v>
      </c>
      <c r="IB31" s="55">
        <f t="shared" si="44"/>
        <v>-1.3517576403715728E-5</v>
      </c>
      <c r="IC31" s="55">
        <f t="shared" si="45"/>
        <v>-1.3749475304974116E-4</v>
      </c>
      <c r="ID31" s="55">
        <f t="shared" si="46"/>
        <v>-5.0436070618768276E-5</v>
      </c>
      <c r="IE31" s="55">
        <f t="shared" si="47"/>
        <v>-2.3263067251118527E-3</v>
      </c>
      <c r="IF31" s="55">
        <f t="shared" si="48"/>
        <v>-2.1500761339025329E-2</v>
      </c>
      <c r="IG31" s="55">
        <f t="shared" si="49"/>
        <v>0</v>
      </c>
      <c r="IH31" s="55">
        <f t="shared" si="50"/>
        <v>0</v>
      </c>
      <c r="II31" s="55">
        <f t="shared" si="51"/>
        <v>0</v>
      </c>
      <c r="IJ31" s="55">
        <f t="shared" si="52"/>
        <v>-2.1562539990451133E-2</v>
      </c>
      <c r="IK31" s="55">
        <f t="shared" si="53"/>
        <v>-2.1540047037413624E-2</v>
      </c>
      <c r="IL31" s="55">
        <f t="shared" si="54"/>
        <v>-2.1531263083616636E-2</v>
      </c>
      <c r="IM31" s="55">
        <f t="shared" si="55"/>
        <v>-3.2484004748547096E-3</v>
      </c>
      <c r="IN31" s="55">
        <f t="shared" si="56"/>
        <v>-1.9063635165214945E-2</v>
      </c>
      <c r="IO31" s="55">
        <f t="shared" si="57"/>
        <v>-3.4384194443139407E-6</v>
      </c>
      <c r="IP31" s="55">
        <f t="shared" si="58"/>
        <v>-4.7271428572121758E-6</v>
      </c>
      <c r="IQ31" s="55">
        <f t="shared" si="59"/>
        <v>-9.0660662922215521E-6</v>
      </c>
      <c r="IR31" s="55">
        <f t="shared" si="60"/>
        <v>0</v>
      </c>
      <c r="IS31" s="55">
        <f t="shared" si="61"/>
        <v>-2.1561345932247074E-2</v>
      </c>
      <c r="IT31" s="55">
        <f t="shared" si="62"/>
        <v>-2.1561372639585876E-2</v>
      </c>
      <c r="IU31" s="55">
        <f t="shared" si="63"/>
        <v>-2.9216118997310025E-3</v>
      </c>
      <c r="IV31" s="55">
        <f t="shared" si="64"/>
        <v>-1.339155490266747E-4</v>
      </c>
      <c r="IW31" s="55">
        <f t="shared" si="65"/>
        <v>2.1759022836705179E-5</v>
      </c>
      <c r="IX31" s="55">
        <f t="shared" si="66"/>
        <v>-1.6834250362627225E-3</v>
      </c>
    </row>
    <row r="32" spans="1:258" x14ac:dyDescent="0.3">
      <c r="A32" s="29" t="s">
        <v>31</v>
      </c>
      <c r="B32" s="27">
        <v>5228.8755656000003</v>
      </c>
      <c r="C32" s="27">
        <v>61.833068300000001</v>
      </c>
      <c r="D32" s="27">
        <v>3750.5850746000001</v>
      </c>
      <c r="E32" s="27">
        <v>2204.1588643</v>
      </c>
      <c r="F32" s="27">
        <v>663.45029337999995</v>
      </c>
      <c r="G32" s="27">
        <v>407.31805924000003</v>
      </c>
      <c r="H32" s="27">
        <v>1730.9656606000001</v>
      </c>
      <c r="I32" s="29">
        <v>21.729888683999999</v>
      </c>
      <c r="J32" s="29">
        <v>11.459681913000001</v>
      </c>
      <c r="L32" s="29">
        <v>8.8365229999999996E-4</v>
      </c>
      <c r="M32" s="29">
        <v>14.914826374</v>
      </c>
      <c r="N32" s="40">
        <v>2.702658E-4</v>
      </c>
      <c r="O32" s="29">
        <v>8.2863638494000007</v>
      </c>
      <c r="P32" s="29">
        <v>8.7802082000000004E-3</v>
      </c>
      <c r="Q32" s="29">
        <v>4.0049999999999999E-3</v>
      </c>
      <c r="R32" s="29">
        <v>0.30433199999999999</v>
      </c>
      <c r="S32" s="29">
        <v>3.4159999999999999</v>
      </c>
      <c r="T32" s="29">
        <v>1.35379703E-2</v>
      </c>
      <c r="V32" s="29">
        <v>0.55105199999999999</v>
      </c>
      <c r="Y32" s="29">
        <v>6.2383499999999999E-4</v>
      </c>
      <c r="Z32" s="29">
        <v>2.8805000000000001</v>
      </c>
      <c r="AA32" s="29">
        <v>78.259083197999999</v>
      </c>
      <c r="AB32" s="29">
        <v>4.2676639999999999</v>
      </c>
      <c r="AC32" s="29">
        <v>1.3619999999999999E-3</v>
      </c>
      <c r="AD32" s="29">
        <v>8.9163457999999994E-3</v>
      </c>
      <c r="AE32" s="29">
        <v>1.0549999999999999E-3</v>
      </c>
      <c r="AF32" s="29">
        <v>2.1694173044</v>
      </c>
      <c r="AG32" s="29">
        <v>1E-3</v>
      </c>
      <c r="AH32" s="29">
        <v>0.1155337335</v>
      </c>
      <c r="AI32" s="29">
        <v>1.2392359782</v>
      </c>
      <c r="AJ32" s="29">
        <v>13.387902990000001</v>
      </c>
      <c r="AK32" s="29">
        <v>5.9508987895000001</v>
      </c>
      <c r="AL32" s="29">
        <v>8.0892055999999997E-3</v>
      </c>
      <c r="AM32" s="29">
        <v>1.1186553199999999E-2</v>
      </c>
      <c r="AN32" s="29">
        <v>0.159</v>
      </c>
      <c r="AP32" s="29">
        <v>0.33318300000000001</v>
      </c>
      <c r="AQ32" s="29">
        <v>29.812634393</v>
      </c>
      <c r="AR32" s="29">
        <v>2.6849999999999999E-3</v>
      </c>
      <c r="AS32" s="8">
        <v>5.5272000000000002E-6</v>
      </c>
      <c r="AU32" s="29">
        <v>24.786569186000001</v>
      </c>
      <c r="AV32" s="29">
        <v>0.13517151920000001</v>
      </c>
      <c r="AZ32" s="29">
        <v>2.7813973999999998E-3</v>
      </c>
      <c r="BA32" s="29">
        <v>1.18763024E-2</v>
      </c>
      <c r="BB32" s="29">
        <v>2.8722142000000002E-3</v>
      </c>
      <c r="BC32" s="8">
        <v>7.0341049999999996E-6</v>
      </c>
      <c r="BD32" s="29">
        <v>2.2161965755000002</v>
      </c>
      <c r="BE32" s="29">
        <v>0.28337299999999999</v>
      </c>
      <c r="BF32" s="29">
        <v>2.9E-5</v>
      </c>
      <c r="BG32" s="29">
        <v>2.13</v>
      </c>
      <c r="BI32" s="29">
        <v>10.165349309</v>
      </c>
      <c r="BJ32" s="29">
        <v>9.8505346434999996</v>
      </c>
      <c r="BK32" s="29">
        <v>9.4146664766000008</v>
      </c>
      <c r="BL32" s="29">
        <v>21.378572559999999</v>
      </c>
      <c r="BM32" s="29">
        <v>1.179458E-3</v>
      </c>
      <c r="BN32" s="29">
        <v>6.3302254965999998</v>
      </c>
      <c r="BP32" s="29" t="s">
        <v>31</v>
      </c>
      <c r="BQ32" s="29">
        <v>18.962222384299999</v>
      </c>
      <c r="BR32" s="29">
        <v>0.28337734228400002</v>
      </c>
      <c r="BS32" s="29">
        <v>11.191029195600001</v>
      </c>
      <c r="BT32" s="8">
        <v>2.9002103619400001E-5</v>
      </c>
      <c r="BU32" s="29">
        <v>0</v>
      </c>
      <c r="BV32" s="29">
        <v>21.317809224099999</v>
      </c>
      <c r="BW32" s="29">
        <v>21.2548367636</v>
      </c>
      <c r="BX32" s="29">
        <v>45.022819082600002</v>
      </c>
      <c r="BY32" s="29">
        <v>3.6220584004400001E-4</v>
      </c>
      <c r="BZ32" s="29">
        <v>5.2122269989000002E-4</v>
      </c>
      <c r="CA32" s="29">
        <v>14.708367040800001</v>
      </c>
      <c r="CB32" s="8">
        <v>8.6483738156999994E-5</v>
      </c>
      <c r="CC32" s="29">
        <v>1.8375028246700001E-4</v>
      </c>
      <c r="CD32" s="29">
        <v>6.2387241918700003E-4</v>
      </c>
      <c r="CE32" s="29">
        <v>8.0966874941799993</v>
      </c>
      <c r="CF32" s="29">
        <v>2.10721661293E-3</v>
      </c>
      <c r="CG32" s="29">
        <v>6.6731403958399998E-3</v>
      </c>
      <c r="CH32" s="29">
        <v>4.00492267782E-3</v>
      </c>
      <c r="CI32" s="29">
        <v>2.1299797575000001</v>
      </c>
      <c r="CJ32" s="29">
        <v>6967.5485832699997</v>
      </c>
      <c r="CK32" s="29">
        <v>0.30433277383200003</v>
      </c>
      <c r="CL32" s="29">
        <v>0</v>
      </c>
      <c r="CM32" s="29">
        <v>3.9260049800200003E-3</v>
      </c>
      <c r="CN32" s="29">
        <v>9.6118808589200008E-3</v>
      </c>
      <c r="CO32" s="29">
        <v>3.41603524784</v>
      </c>
      <c r="CP32" s="29">
        <v>0</v>
      </c>
      <c r="CQ32" s="29">
        <v>1.2392386886</v>
      </c>
      <c r="CR32" s="29">
        <v>0.55104370477800002</v>
      </c>
      <c r="CS32" s="8">
        <v>5.5269300748999996E-6</v>
      </c>
      <c r="CT32" s="29">
        <v>1.11887818948E-2</v>
      </c>
      <c r="CU32" s="29">
        <v>0</v>
      </c>
      <c r="CV32" s="29">
        <v>5150.14841892</v>
      </c>
      <c r="CW32" s="29">
        <v>0</v>
      </c>
      <c r="CX32" s="29">
        <v>0</v>
      </c>
      <c r="CY32" s="29">
        <v>0.31421607482800001</v>
      </c>
      <c r="CZ32" s="29">
        <v>7.5877702895499999</v>
      </c>
      <c r="DA32" s="29">
        <v>0.48317891757800002</v>
      </c>
      <c r="DB32" s="29">
        <v>1.12260081019E-2</v>
      </c>
      <c r="DC32" s="29">
        <v>1.7277085941799999</v>
      </c>
      <c r="DD32" s="29">
        <v>2.9024735240800001E-2</v>
      </c>
      <c r="DE32" s="29">
        <v>83.432514995800005</v>
      </c>
      <c r="DF32" s="29">
        <v>145.068181479</v>
      </c>
      <c r="DG32" s="29">
        <v>21.7818882141</v>
      </c>
      <c r="DH32" s="29">
        <v>9.3849302588299999</v>
      </c>
      <c r="DI32" s="29">
        <v>6.0311849143799998</v>
      </c>
      <c r="DJ32" s="29">
        <v>2.88054963594</v>
      </c>
      <c r="DK32" s="29">
        <v>76.844485849700007</v>
      </c>
      <c r="DL32" s="29">
        <v>76.844485849700007</v>
      </c>
      <c r="DM32" s="29">
        <v>4.2676391919699999</v>
      </c>
      <c r="DN32" s="29">
        <v>1.3621032292199999E-3</v>
      </c>
      <c r="DO32" s="29">
        <v>21.373524094899999</v>
      </c>
      <c r="DP32" s="29">
        <v>1.5675861398299999E-3</v>
      </c>
      <c r="DQ32" s="29">
        <v>6.1106112881999996E-3</v>
      </c>
      <c r="DR32" s="29">
        <v>8.5059391196800007</v>
      </c>
      <c r="DS32" s="29">
        <v>1.0550133917E-3</v>
      </c>
      <c r="DT32" s="29">
        <v>38.993801333599997</v>
      </c>
      <c r="DU32" s="29">
        <v>0.48054163264299998</v>
      </c>
      <c r="DV32" s="29">
        <v>16.020727777299999</v>
      </c>
      <c r="DW32" s="29">
        <v>0.55365391579400003</v>
      </c>
      <c r="DX32" s="29">
        <v>1.57578224662</v>
      </c>
      <c r="DY32" s="29">
        <v>1.00015395427E-3</v>
      </c>
      <c r="DZ32" s="29">
        <v>3.8124196334799999E-2</v>
      </c>
      <c r="EA32" s="29">
        <v>7.74042321886E-2</v>
      </c>
      <c r="EB32" s="29">
        <v>13.190207709999999</v>
      </c>
      <c r="EC32" s="29">
        <v>1.1795309075899999E-3</v>
      </c>
      <c r="ED32" s="29">
        <v>5.8304959350700001</v>
      </c>
      <c r="EE32" s="29">
        <v>61.8073151595</v>
      </c>
      <c r="EF32" s="29">
        <v>0</v>
      </c>
      <c r="EG32" s="29">
        <v>3.3139121127400001E-3</v>
      </c>
      <c r="EH32" s="29">
        <v>4.7688129102699999E-3</v>
      </c>
      <c r="EI32" s="29">
        <v>3351.2860362699998</v>
      </c>
      <c r="EJ32" s="29">
        <v>363.858680698</v>
      </c>
      <c r="EK32" s="29">
        <v>3723.6506560900002</v>
      </c>
      <c r="EL32" s="29">
        <v>0.82554830122099998</v>
      </c>
      <c r="EM32" s="29">
        <v>70.481176152700002</v>
      </c>
      <c r="EN32" s="29">
        <v>0.13216436743099999</v>
      </c>
      <c r="EO32" s="29">
        <v>0</v>
      </c>
      <c r="EP32" s="29">
        <v>0</v>
      </c>
      <c r="EQ32" s="29">
        <v>0</v>
      </c>
      <c r="ER32" s="29">
        <v>2.7164341628500002E-3</v>
      </c>
      <c r="ES32" s="29">
        <v>1.1603295719700001E-2</v>
      </c>
      <c r="ET32" s="29">
        <v>2.80723750667E-3</v>
      </c>
      <c r="EU32" s="8">
        <v>6.8683330853100001E-6</v>
      </c>
      <c r="EV32" s="29">
        <v>2.1658461096299999</v>
      </c>
      <c r="EW32" s="29">
        <v>18.220680311500001</v>
      </c>
      <c r="EX32" s="29">
        <v>842.16947745200002</v>
      </c>
      <c r="EY32" s="29">
        <v>24.716010242599999</v>
      </c>
      <c r="EZ32" s="29">
        <v>3.1821292435699999</v>
      </c>
      <c r="FA32" s="29">
        <v>105.48395850999999</v>
      </c>
      <c r="FB32" s="29">
        <v>6.8973209431300004</v>
      </c>
      <c r="FC32" s="29">
        <v>13.4505780841</v>
      </c>
      <c r="FD32" s="29">
        <v>1.2381356287000001E-3</v>
      </c>
      <c r="FE32" s="29">
        <v>7.8735461366199999</v>
      </c>
      <c r="FF32" s="29">
        <v>2200.72689571</v>
      </c>
      <c r="FG32" s="29">
        <v>660.96214714799999</v>
      </c>
      <c r="FH32" s="29">
        <v>1539.76474856</v>
      </c>
      <c r="FI32" s="29">
        <v>0.88220468194500001</v>
      </c>
      <c r="FJ32" s="29">
        <v>0.358836243916</v>
      </c>
      <c r="FK32" s="29">
        <v>257.84082621200002</v>
      </c>
      <c r="FL32" s="29">
        <v>2.6895036516299999</v>
      </c>
      <c r="FM32" s="29">
        <v>23.808445047399999</v>
      </c>
      <c r="FN32" s="29">
        <v>4.2757050253799997</v>
      </c>
      <c r="FO32" s="29">
        <v>6.0522142854999998</v>
      </c>
      <c r="FP32" s="29">
        <v>65.917139568799996</v>
      </c>
      <c r="FQ32" s="29">
        <v>0.15887247777499999</v>
      </c>
      <c r="FR32" s="29">
        <v>141.20127068900001</v>
      </c>
      <c r="FS32" s="29">
        <v>44.871886190200001</v>
      </c>
      <c r="FT32" s="29">
        <v>63.881767127700002</v>
      </c>
      <c r="FU32" s="29">
        <v>10.5593956415</v>
      </c>
      <c r="FV32" s="29">
        <v>0</v>
      </c>
      <c r="FW32" s="29">
        <v>403.75590526600001</v>
      </c>
      <c r="FX32" s="29">
        <v>446.03447270999999</v>
      </c>
      <c r="FY32" s="29">
        <v>6.2947306142199997</v>
      </c>
      <c r="FZ32" s="29">
        <v>0</v>
      </c>
      <c r="GA32" s="29">
        <v>0.72123046379400002</v>
      </c>
      <c r="GB32" s="29">
        <v>112.65824810399999</v>
      </c>
      <c r="GC32" s="29">
        <v>29.686349132699998</v>
      </c>
      <c r="GD32" s="29">
        <v>0.33317941971600001</v>
      </c>
      <c r="GE32" s="29">
        <v>2.68503158948E-3</v>
      </c>
      <c r="GF32" s="29">
        <v>76.429426281000005</v>
      </c>
      <c r="GG32" s="29">
        <v>1718.7068915499999</v>
      </c>
      <c r="GH32" s="29">
        <v>24.703963140599999</v>
      </c>
      <c r="GI32" s="29">
        <v>43.514720115300001</v>
      </c>
      <c r="GK32" s="37">
        <f t="shared" si="1"/>
        <v>2.2843010543345701E-3</v>
      </c>
      <c r="GL32" s="55">
        <f t="shared" si="2"/>
        <v>-1.5056228761291342E-2</v>
      </c>
      <c r="GM32" s="55">
        <f t="shared" si="3"/>
        <v>-4.1649462347643004E-4</v>
      </c>
      <c r="GN32" s="55">
        <f t="shared" si="4"/>
        <v>-7.1813911627834339E-3</v>
      </c>
      <c r="GO32" s="55">
        <f t="shared" si="5"/>
        <v>-1.5570423010729431E-3</v>
      </c>
      <c r="GP32" s="55">
        <f t="shared" si="6"/>
        <v>-3.7503129576202388E-3</v>
      </c>
      <c r="GQ32" s="55">
        <f t="shared" si="7"/>
        <v>-8.7453867885124107E-3</v>
      </c>
      <c r="GR32" s="55">
        <f t="shared" si="8"/>
        <v>-7.0820405794479813E-3</v>
      </c>
      <c r="GS32" s="55">
        <f t="shared" si="9"/>
        <v>-2.1861682188449749E-2</v>
      </c>
      <c r="GT32" s="55">
        <f t="shared" si="10"/>
        <v>-2.3443296196139381E-2</v>
      </c>
      <c r="GU32" s="55">
        <f t="shared" si="11"/>
        <v>0</v>
      </c>
      <c r="GV32" s="55">
        <f t="shared" si="12"/>
        <v>-2.5322184528912627E-4</v>
      </c>
      <c r="GW32" s="55">
        <f t="shared" si="13"/>
        <v>-1.384255693112903E-2</v>
      </c>
      <c r="GX32" s="55">
        <f t="shared" si="14"/>
        <v>-1.1758563606638292E-4</v>
      </c>
      <c r="GY32" s="55">
        <f t="shared" si="15"/>
        <v>-2.289017941611814E-2</v>
      </c>
      <c r="GZ32" s="55">
        <f t="shared" si="16"/>
        <v>1.6948205168876393E-5</v>
      </c>
      <c r="HA32" s="55">
        <f t="shared" si="17"/>
        <v>-1.9306411985001088E-5</v>
      </c>
      <c r="HB32" s="55">
        <f t="shared" si="18"/>
        <v>2.542723078854316E-6</v>
      </c>
      <c r="HC32" s="55">
        <f t="shared" si="19"/>
        <v>1.0318454332577728E-5</v>
      </c>
      <c r="HD32" s="55">
        <f t="shared" si="20"/>
        <v>-6.2388273964595799E-6</v>
      </c>
      <c r="HE32" s="55">
        <f t="shared" si="21"/>
        <v>0</v>
      </c>
      <c r="HF32" s="55">
        <f t="shared" si="22"/>
        <v>-1.5053428714468803E-5</v>
      </c>
      <c r="HG32" s="55">
        <f t="shared" si="23"/>
        <v>0</v>
      </c>
      <c r="HH32" s="55">
        <f t="shared" si="24"/>
        <v>0</v>
      </c>
      <c r="HI32" s="55">
        <f t="shared" si="25"/>
        <v>5.9982506592350638E-5</v>
      </c>
      <c r="HJ32" s="55">
        <f t="shared" si="26"/>
        <v>1.7231709772594714E-5</v>
      </c>
      <c r="HK32" s="55">
        <f t="shared" si="27"/>
        <v>-1.8075823156795474E-2</v>
      </c>
      <c r="HL32" s="55">
        <f t="shared" si="28"/>
        <v>-5.8130232370789447E-6</v>
      </c>
      <c r="HM32" s="55">
        <f t="shared" si="29"/>
        <v>7.5792378854599299E-5</v>
      </c>
      <c r="HN32" s="55">
        <f t="shared" si="30"/>
        <v>-1.4292032056439762E-6</v>
      </c>
      <c r="HO32" s="55">
        <f t="shared" si="31"/>
        <v>1.2693554502375003E-5</v>
      </c>
      <c r="HP32" s="55">
        <f t="shared" si="32"/>
        <v>-1.8429438128344584E-2</v>
      </c>
      <c r="HQ32" s="55">
        <f t="shared" si="33"/>
        <v>1.539542699999577E-4</v>
      </c>
      <c r="HR32" s="55">
        <f t="shared" si="34"/>
        <v>-4.5917122551855912E-5</v>
      </c>
      <c r="HS32" s="55">
        <f t="shared" si="35"/>
        <v>2.1871540591738856E-6</v>
      </c>
      <c r="HT32" s="55">
        <f t="shared" si="36"/>
        <v>-1.4766709928184307E-2</v>
      </c>
      <c r="HU32" s="55">
        <f t="shared" si="37"/>
        <v>-2.0232717558975044E-2</v>
      </c>
      <c r="HV32" s="55">
        <f t="shared" si="38"/>
        <v>-8.0113886461244074E-4</v>
      </c>
      <c r="HW32" s="55">
        <f t="shared" si="39"/>
        <v>1.9922980386849384E-4</v>
      </c>
      <c r="HX32" s="55">
        <f t="shared" si="40"/>
        <v>-8.0202657232710472E-4</v>
      </c>
      <c r="HY32" s="55">
        <f t="shared" si="41"/>
        <v>0</v>
      </c>
      <c r="HZ32" s="55">
        <f t="shared" si="42"/>
        <v>-1.0745698309917423E-5</v>
      </c>
      <c r="IA32" s="55">
        <f t="shared" si="43"/>
        <v>-4.23596447852502E-3</v>
      </c>
      <c r="IB32" s="55">
        <f t="shared" si="44"/>
        <v>1.176516946001189E-5</v>
      </c>
      <c r="IC32" s="55">
        <f t="shared" si="45"/>
        <v>-4.8835775799787417E-5</v>
      </c>
      <c r="ID32" s="55">
        <f t="shared" si="46"/>
        <v>0</v>
      </c>
      <c r="IE32" s="55">
        <f t="shared" si="47"/>
        <v>-3.3326937980049237E-3</v>
      </c>
      <c r="IF32" s="55">
        <f t="shared" si="48"/>
        <v>-2.2246933280010185E-2</v>
      </c>
      <c r="IG32" s="55">
        <f t="shared" si="49"/>
        <v>0</v>
      </c>
      <c r="IH32" s="55">
        <f t="shared" si="50"/>
        <v>0</v>
      </c>
      <c r="II32" s="55">
        <f t="shared" si="51"/>
        <v>0</v>
      </c>
      <c r="IJ32" s="55">
        <f t="shared" si="52"/>
        <v>-2.3356330580448389E-2</v>
      </c>
      <c r="IK32" s="55">
        <f t="shared" si="53"/>
        <v>-2.2987515061926984E-2</v>
      </c>
      <c r="IL32" s="55">
        <f t="shared" si="54"/>
        <v>-2.2622509606003684E-2</v>
      </c>
      <c r="IM32" s="55">
        <f t="shared" si="55"/>
        <v>-2.3566880888186849E-2</v>
      </c>
      <c r="IN32" s="55">
        <f t="shared" si="56"/>
        <v>-2.2719313993453217E-2</v>
      </c>
      <c r="IO32" s="55">
        <f t="shared" si="57"/>
        <v>1.5323562936610838E-5</v>
      </c>
      <c r="IP32" s="55">
        <f t="shared" si="58"/>
        <v>7.2538600000041231E-5</v>
      </c>
      <c r="IQ32" s="55">
        <f t="shared" si="59"/>
        <v>-9.5035211266513907E-6</v>
      </c>
      <c r="IR32" s="55">
        <f t="shared" si="60"/>
        <v>0</v>
      </c>
      <c r="IS32" s="55">
        <f t="shared" si="61"/>
        <v>-1.2025843037658365E-3</v>
      </c>
      <c r="IT32" s="55">
        <f t="shared" si="62"/>
        <v>-1.1802505417278667E-3</v>
      </c>
      <c r="IU32" s="55">
        <f t="shared" si="63"/>
        <v>-3.1584993312200479E-3</v>
      </c>
      <c r="IV32" s="55">
        <f t="shared" si="64"/>
        <v>-2.3614603294167685E-4</v>
      </c>
      <c r="IW32" s="55">
        <f t="shared" si="65"/>
        <v>6.1814485975718273E-5</v>
      </c>
      <c r="IX32" s="55">
        <f t="shared" si="66"/>
        <v>-5.6072066309588173E-3</v>
      </c>
    </row>
    <row r="33" spans="1:258" x14ac:dyDescent="0.3">
      <c r="A33" s="29" t="s">
        <v>32</v>
      </c>
      <c r="B33" s="27">
        <v>44683.049703999997</v>
      </c>
      <c r="C33" s="27">
        <v>570.67283315999998</v>
      </c>
      <c r="D33" s="27">
        <v>26931.071271000001</v>
      </c>
      <c r="E33" s="27">
        <v>4258.8457251</v>
      </c>
      <c r="F33" s="27">
        <v>2943.1558220000002</v>
      </c>
      <c r="G33" s="27">
        <v>24749.496181999999</v>
      </c>
      <c r="H33" s="27">
        <v>8678.7640613000003</v>
      </c>
      <c r="I33" s="29">
        <v>79.732770725999998</v>
      </c>
      <c r="J33" s="29">
        <v>38.712846573999997</v>
      </c>
      <c r="K33" s="29">
        <v>2.40536299</v>
      </c>
      <c r="L33" s="29">
        <v>0.55932827460000001</v>
      </c>
      <c r="M33" s="29">
        <v>47.459807789999999</v>
      </c>
      <c r="N33" s="40">
        <v>3.4395065900000001E-2</v>
      </c>
      <c r="O33" s="29">
        <v>24.895539555999999</v>
      </c>
      <c r="P33" s="29">
        <v>0.1925547819</v>
      </c>
      <c r="Q33" s="29">
        <v>5.7575461500000001E-2</v>
      </c>
      <c r="R33" s="29">
        <v>6.5784891380000001</v>
      </c>
      <c r="S33" s="29">
        <v>21.409507864999998</v>
      </c>
      <c r="T33" s="29">
        <v>0.15597639020000001</v>
      </c>
      <c r="U33" s="29">
        <v>0.61468715360000004</v>
      </c>
      <c r="V33" s="29">
        <v>28.832129397999999</v>
      </c>
      <c r="W33" s="29">
        <v>1.3547199720000001</v>
      </c>
      <c r="X33" s="29">
        <v>6.0943843000000001E-3</v>
      </c>
      <c r="Y33" s="29">
        <v>3.3736204999999998E-2</v>
      </c>
      <c r="Z33" s="29">
        <v>0.31561475</v>
      </c>
      <c r="AA33" s="29">
        <v>228.68822163999999</v>
      </c>
      <c r="AB33" s="29">
        <v>593.56159649999995</v>
      </c>
      <c r="AC33" s="29">
        <v>5.3969999999999997E-2</v>
      </c>
      <c r="AD33" s="29">
        <v>0.1564342574</v>
      </c>
      <c r="AE33" s="29">
        <v>9.025E-3</v>
      </c>
      <c r="AF33" s="29">
        <v>8.8019976893000003</v>
      </c>
      <c r="AG33" s="29">
        <v>6.8522000000000001E-3</v>
      </c>
      <c r="AH33" s="29">
        <v>2.4210542823000001</v>
      </c>
      <c r="AI33" s="29">
        <v>25.978860708999999</v>
      </c>
      <c r="AJ33" s="29">
        <v>208.09414487000001</v>
      </c>
      <c r="AK33" s="29">
        <v>21.621042693</v>
      </c>
      <c r="AL33" s="29">
        <v>3.7332484484999999</v>
      </c>
      <c r="AM33" s="29">
        <v>25.149246091999998</v>
      </c>
      <c r="AN33" s="29">
        <v>0.58279724499999996</v>
      </c>
      <c r="AP33" s="29">
        <v>2.5000000000000001E-3</v>
      </c>
      <c r="AQ33" s="29">
        <v>235.21313615</v>
      </c>
      <c r="AR33" s="29">
        <v>3.5311919999999999</v>
      </c>
      <c r="AS33" s="29">
        <v>1.10591975</v>
      </c>
      <c r="AT33" s="29">
        <v>3.5654401454000002</v>
      </c>
      <c r="AU33" s="29">
        <v>97.395865893000007</v>
      </c>
      <c r="AV33" s="29">
        <v>0.67403672680000004</v>
      </c>
      <c r="AW33" s="29">
        <v>3.8607099999999998E-5</v>
      </c>
      <c r="AX33" s="29">
        <v>3.338301E-4</v>
      </c>
      <c r="AZ33" s="29">
        <v>1.30645208E-2</v>
      </c>
      <c r="BA33" s="29">
        <v>9.5865823200000005E-2</v>
      </c>
      <c r="BB33" s="29">
        <v>3.7460772900000001E-2</v>
      </c>
      <c r="BC33" s="8">
        <v>6.6947761E-6</v>
      </c>
      <c r="BD33" s="29">
        <v>87.580008211999996</v>
      </c>
      <c r="BE33" s="29">
        <v>5.0983200000000002</v>
      </c>
      <c r="BF33" s="29">
        <v>5.93254E-2</v>
      </c>
      <c r="BG33" s="29">
        <v>234.45437555000001</v>
      </c>
      <c r="BH33" s="29">
        <v>0.45700000000000002</v>
      </c>
      <c r="BI33" s="29">
        <v>44.351868734</v>
      </c>
      <c r="BJ33" s="29">
        <v>42.884280556999997</v>
      </c>
      <c r="BK33" s="29">
        <v>18.149330413000001</v>
      </c>
      <c r="BL33" s="29">
        <v>73.189105308999999</v>
      </c>
      <c r="BM33" s="29">
        <v>8.1457359878000002</v>
      </c>
      <c r="BN33" s="29">
        <v>64.978981595999997</v>
      </c>
      <c r="BP33" s="29" t="s">
        <v>32</v>
      </c>
      <c r="BQ33" s="29">
        <v>320.15703057799999</v>
      </c>
      <c r="BR33" s="29">
        <v>5.0981573470599999</v>
      </c>
      <c r="BS33" s="29">
        <v>37.969739428799997</v>
      </c>
      <c r="BT33" s="29">
        <v>5.9325625922199997E-2</v>
      </c>
      <c r="BU33" s="29">
        <v>2.39766022912</v>
      </c>
      <c r="BV33" s="29">
        <v>82.687951760100006</v>
      </c>
      <c r="BW33" s="29">
        <v>78.416201864300007</v>
      </c>
      <c r="BX33" s="29">
        <v>176.07878662100001</v>
      </c>
      <c r="BY33" s="29">
        <v>0.22932403854700001</v>
      </c>
      <c r="BZ33" s="29">
        <v>0.33000197222400002</v>
      </c>
      <c r="CA33" s="29">
        <v>46.842348343300003</v>
      </c>
      <c r="CB33" s="29">
        <v>1.10063909194E-2</v>
      </c>
      <c r="CC33" s="29">
        <v>2.3388457080200001E-2</v>
      </c>
      <c r="CD33" s="29">
        <v>3.3732405213E-2</v>
      </c>
      <c r="CE33" s="29">
        <v>24.366779071500002</v>
      </c>
      <c r="CF33" s="29">
        <v>4.6203859117799999E-2</v>
      </c>
      <c r="CG33" s="29">
        <v>0.14631172728299999</v>
      </c>
      <c r="CH33" s="29">
        <v>5.7563075541100003E-2</v>
      </c>
      <c r="CI33" s="29">
        <v>234.45402724499999</v>
      </c>
      <c r="CJ33" s="29">
        <v>51059.7595869</v>
      </c>
      <c r="CK33" s="29">
        <v>6.5783922495300002</v>
      </c>
      <c r="CL33" s="29">
        <v>0.45701381294900001</v>
      </c>
      <c r="CM33" s="29">
        <v>4.4152856188499998E-2</v>
      </c>
      <c r="CN33" s="29">
        <v>0.10809884736399999</v>
      </c>
      <c r="CO33" s="29">
        <v>21.4095951521</v>
      </c>
      <c r="CP33" s="29">
        <v>0.61339534750299995</v>
      </c>
      <c r="CQ33" s="29">
        <v>25.948441230099998</v>
      </c>
      <c r="CR33" s="29">
        <v>28.8230885736</v>
      </c>
      <c r="CS33" s="29">
        <v>1.1025416616299999</v>
      </c>
      <c r="CT33" s="29">
        <v>25.132566094200001</v>
      </c>
      <c r="CU33" s="29">
        <v>3.5501315377</v>
      </c>
      <c r="CV33" s="29">
        <v>44312.835220699999</v>
      </c>
      <c r="CW33" s="29">
        <v>1.3516634089399999</v>
      </c>
      <c r="CX33" s="29">
        <v>6.0944503903400003E-3</v>
      </c>
      <c r="CY33" s="29">
        <v>1.45965404543</v>
      </c>
      <c r="CZ33" s="29">
        <v>32.950442680800002</v>
      </c>
      <c r="DA33" s="29">
        <v>2.0982444223000001</v>
      </c>
      <c r="DB33" s="29">
        <v>4.8750587170199998E-2</v>
      </c>
      <c r="DC33" s="29">
        <v>7.50271879702</v>
      </c>
      <c r="DD33" s="29">
        <v>0.126042256312</v>
      </c>
      <c r="DE33" s="29">
        <v>543.37614360299995</v>
      </c>
      <c r="DF33" s="29">
        <v>797.47995874900005</v>
      </c>
      <c r="DG33" s="29">
        <v>105.052546873</v>
      </c>
      <c r="DH33" s="29">
        <v>18.029700149</v>
      </c>
      <c r="DI33" s="29">
        <v>122.353102221</v>
      </c>
      <c r="DJ33" s="29">
        <v>0.31562141493200002</v>
      </c>
      <c r="DK33" s="29">
        <v>224.87658461300001</v>
      </c>
      <c r="DL33" s="29">
        <v>224.87658461300001</v>
      </c>
      <c r="DM33" s="29">
        <v>593.50690515700001</v>
      </c>
      <c r="DN33" s="29">
        <v>5.3973226792999998E-2</v>
      </c>
      <c r="DO33" s="29">
        <v>73.153308352300002</v>
      </c>
      <c r="DP33" s="29">
        <v>2.7494614107E-2</v>
      </c>
      <c r="DQ33" s="29">
        <v>0.10789970498</v>
      </c>
      <c r="DR33" s="29">
        <v>61.491843762899997</v>
      </c>
      <c r="DS33" s="29">
        <v>9.0245006054399998E-3</v>
      </c>
      <c r="DT33" s="29">
        <v>393.47375907100002</v>
      </c>
      <c r="DU33" s="29">
        <v>5.1806163398900003</v>
      </c>
      <c r="DV33" s="29">
        <v>243.41172759599999</v>
      </c>
      <c r="DW33" s="29">
        <v>2.25129219534</v>
      </c>
      <c r="DX33" s="29">
        <v>6.40752805172</v>
      </c>
      <c r="DY33" s="29">
        <v>6.8515477592800004E-3</v>
      </c>
      <c r="DZ33" s="29">
        <v>0.79885064470699996</v>
      </c>
      <c r="EA33" s="29">
        <v>1.6219037727200001</v>
      </c>
      <c r="EB33" s="29">
        <v>207.58598138799999</v>
      </c>
      <c r="EC33" s="29">
        <v>8.1446295342399999</v>
      </c>
      <c r="ED33" s="29">
        <v>21.2342997728</v>
      </c>
      <c r="EE33" s="29">
        <v>570.62764052499995</v>
      </c>
      <c r="EF33" s="29">
        <v>0</v>
      </c>
      <c r="EG33" s="29">
        <v>1.5303843536799999</v>
      </c>
      <c r="EH33" s="29">
        <v>2.2022615587800001</v>
      </c>
      <c r="EI33" s="29">
        <v>24081.498710299998</v>
      </c>
      <c r="EJ33" s="29">
        <v>2614.2297414599998</v>
      </c>
      <c r="EK33" s="29">
        <v>26757.220295499999</v>
      </c>
      <c r="EL33" s="29">
        <v>8.5876518321699997</v>
      </c>
      <c r="EM33" s="29">
        <v>363.45875654100001</v>
      </c>
      <c r="EN33" s="29">
        <v>0.66306087349200005</v>
      </c>
      <c r="EO33" s="8">
        <v>3.8593092844799999E-5</v>
      </c>
      <c r="EP33" s="29">
        <v>3.3369768815499998E-4</v>
      </c>
      <c r="EQ33" s="29">
        <v>0</v>
      </c>
      <c r="ER33" s="29">
        <v>1.28275379955E-2</v>
      </c>
      <c r="ES33" s="29">
        <v>9.4856271843600001E-2</v>
      </c>
      <c r="ET33" s="29">
        <v>3.7223928068799997E-2</v>
      </c>
      <c r="EU33" s="8">
        <v>6.55028435478E-6</v>
      </c>
      <c r="EV33" s="29">
        <v>87.478242140899994</v>
      </c>
      <c r="EW33" s="29">
        <v>92.310548778400005</v>
      </c>
      <c r="EX33" s="29">
        <v>3391.4619995500002</v>
      </c>
      <c r="EY33" s="29">
        <v>93.730282361299999</v>
      </c>
      <c r="EZ33" s="29">
        <v>52.3511676583</v>
      </c>
      <c r="FA33" s="29">
        <v>470.64640551399998</v>
      </c>
      <c r="FB33" s="29">
        <v>15.0201316111</v>
      </c>
      <c r="FC33" s="29">
        <v>27.274267837499998</v>
      </c>
      <c r="FD33" s="29">
        <v>2.10201934358E-2</v>
      </c>
      <c r="FE33" s="29">
        <v>58.989752931200002</v>
      </c>
      <c r="FF33" s="29">
        <v>4250.6954140300004</v>
      </c>
      <c r="FG33" s="29">
        <v>2935.84599961</v>
      </c>
      <c r="FH33" s="29">
        <v>1314.8494144199999</v>
      </c>
      <c r="FI33" s="29">
        <v>9.0024800291399991</v>
      </c>
      <c r="FJ33" s="29">
        <v>0.66524143393000001</v>
      </c>
      <c r="FK33" s="29">
        <v>878.35953938700004</v>
      </c>
      <c r="FL33" s="29">
        <v>102.003132525</v>
      </c>
      <c r="FM33" s="29">
        <v>143.01649965600001</v>
      </c>
      <c r="FN33" s="29">
        <v>11.4708420037</v>
      </c>
      <c r="FO33" s="29">
        <v>31.076325400999998</v>
      </c>
      <c r="FP33" s="29">
        <v>382.85943328899998</v>
      </c>
      <c r="FQ33" s="29">
        <v>0.58194689428500002</v>
      </c>
      <c r="FR33" s="29">
        <v>235.73300688899999</v>
      </c>
      <c r="FS33" s="29">
        <v>72.069283986800002</v>
      </c>
      <c r="FT33" s="29">
        <v>483.779267683</v>
      </c>
      <c r="FU33" s="29">
        <v>11.221397528900001</v>
      </c>
      <c r="FV33" s="29">
        <v>0</v>
      </c>
      <c r="FW33" s="29">
        <v>24731.038256399999</v>
      </c>
      <c r="FX33" s="29">
        <v>2069.2724646699999</v>
      </c>
      <c r="FY33" s="29">
        <v>64.870507208800007</v>
      </c>
      <c r="FZ33" s="29">
        <v>288.75333063699998</v>
      </c>
      <c r="GA33" s="29">
        <v>89.049215614900007</v>
      </c>
      <c r="GB33" s="29">
        <v>1022.96062332</v>
      </c>
      <c r="GC33" s="29">
        <v>234.60967692700001</v>
      </c>
      <c r="GD33" s="29">
        <v>2.5001181914600002E-3</v>
      </c>
      <c r="GE33" s="29">
        <v>3.5312038537500001</v>
      </c>
      <c r="GF33" s="29">
        <v>501.07003157899999</v>
      </c>
      <c r="GG33" s="29">
        <v>8636.2313203699996</v>
      </c>
      <c r="GH33" s="29">
        <v>97.029562987800006</v>
      </c>
      <c r="GI33" s="29">
        <v>458.06623098</v>
      </c>
      <c r="GK33" s="37">
        <f t="shared" si="1"/>
        <v>2.2981402060378306E-3</v>
      </c>
      <c r="GL33" s="55">
        <f t="shared" si="2"/>
        <v>-8.2853450190275846E-3</v>
      </c>
      <c r="GM33" s="55">
        <f t="shared" si="3"/>
        <v>-7.9191845789799845E-5</v>
      </c>
      <c r="GN33" s="55">
        <f t="shared" si="4"/>
        <v>-6.455405124830965E-3</v>
      </c>
      <c r="GO33" s="55">
        <f t="shared" si="5"/>
        <v>-1.9137371006338144E-3</v>
      </c>
      <c r="GP33" s="55">
        <f t="shared" si="6"/>
        <v>-2.4836681548966711E-3</v>
      </c>
      <c r="GQ33" s="55">
        <f t="shared" si="7"/>
        <v>-7.4578995322837911E-4</v>
      </c>
      <c r="GR33" s="55">
        <f t="shared" si="8"/>
        <v>-4.9007831794461417E-3</v>
      </c>
      <c r="GS33" s="55">
        <f t="shared" si="9"/>
        <v>-1.6512267787913114E-2</v>
      </c>
      <c r="GT33" s="55">
        <f t="shared" si="10"/>
        <v>-1.9195363063254544E-2</v>
      </c>
      <c r="GU33" s="55">
        <f t="shared" si="11"/>
        <v>-3.2023278449129179E-3</v>
      </c>
      <c r="GV33" s="55">
        <f t="shared" si="12"/>
        <v>-4.0474066889351728E-6</v>
      </c>
      <c r="GW33" s="55">
        <f t="shared" si="13"/>
        <v>-1.3010154812091293E-2</v>
      </c>
      <c r="GX33" s="55">
        <f t="shared" si="14"/>
        <v>-6.3352226343999669E-6</v>
      </c>
      <c r="GY33" s="55">
        <f t="shared" si="15"/>
        <v>-2.1239165486275337E-2</v>
      </c>
      <c r="GZ33" s="55">
        <f t="shared" si="16"/>
        <v>-2.0355505489529749E-4</v>
      </c>
      <c r="HA33" s="55">
        <f t="shared" si="17"/>
        <v>-2.1512565557112856E-4</v>
      </c>
      <c r="HB33" s="55">
        <f t="shared" si="18"/>
        <v>-1.4728073265367689E-5</v>
      </c>
      <c r="HC33" s="55">
        <f t="shared" si="19"/>
        <v>4.0770250559552736E-6</v>
      </c>
      <c r="HD33" s="55">
        <f t="shared" si="20"/>
        <v>-2.3879810545198801E-2</v>
      </c>
      <c r="HE33" s="55">
        <f t="shared" si="21"/>
        <v>-2.1015667717056404E-3</v>
      </c>
      <c r="HF33" s="55">
        <f t="shared" si="22"/>
        <v>-3.1356769648192102E-4</v>
      </c>
      <c r="HG33" s="55">
        <f t="shared" si="23"/>
        <v>-2.2562323750846187E-3</v>
      </c>
      <c r="HH33" s="55">
        <f t="shared" si="24"/>
        <v>1.0844465453252182E-5</v>
      </c>
      <c r="HI33" s="55">
        <f t="shared" si="25"/>
        <v>-1.1263231889890006E-4</v>
      </c>
      <c r="HJ33" s="55">
        <f t="shared" si="26"/>
        <v>2.1117302027304721E-5</v>
      </c>
      <c r="HK33" s="55">
        <f t="shared" si="27"/>
        <v>-1.6667395459483925E-2</v>
      </c>
      <c r="HL33" s="55">
        <f t="shared" si="28"/>
        <v>-9.2140972937667032E-5</v>
      </c>
      <c r="HM33" s="55">
        <f t="shared" si="29"/>
        <v>5.9788641838076798E-5</v>
      </c>
      <c r="HN33" s="55">
        <f t="shared" si="30"/>
        <v>-1.2621837139871443E-4</v>
      </c>
      <c r="HO33" s="55">
        <f t="shared" si="31"/>
        <v>-5.5334577285349863E-5</v>
      </c>
      <c r="HP33" s="55">
        <f t="shared" si="32"/>
        <v>-1.6266471236870691E-2</v>
      </c>
      <c r="HQ33" s="55">
        <f t="shared" si="33"/>
        <v>-9.5187052333525055E-5</v>
      </c>
      <c r="HR33" s="55">
        <f t="shared" si="34"/>
        <v>-1.2385714570392107E-4</v>
      </c>
      <c r="HS33" s="55">
        <f t="shared" si="35"/>
        <v>-1.1709319835362278E-3</v>
      </c>
      <c r="HT33" s="55">
        <f t="shared" si="36"/>
        <v>-2.441988371741421E-3</v>
      </c>
      <c r="HU33" s="55">
        <f t="shared" si="37"/>
        <v>-1.7887339000778674E-2</v>
      </c>
      <c r="HV33" s="55">
        <f t="shared" si="38"/>
        <v>-1.6139725183365511E-4</v>
      </c>
      <c r="HW33" s="55">
        <f t="shared" si="39"/>
        <v>-6.632404700713119E-4</v>
      </c>
      <c r="HX33" s="55">
        <f t="shared" si="40"/>
        <v>-1.4590849944734175E-3</v>
      </c>
      <c r="HY33" s="55">
        <f t="shared" si="41"/>
        <v>0</v>
      </c>
      <c r="HZ33" s="55">
        <f t="shared" si="42"/>
        <v>4.7276584000041644E-5</v>
      </c>
      <c r="IA33" s="55">
        <f t="shared" si="43"/>
        <v>-2.565584698531249E-3</v>
      </c>
      <c r="IB33" s="55">
        <f t="shared" si="44"/>
        <v>3.356869295194002E-6</v>
      </c>
      <c r="IC33" s="55">
        <f t="shared" si="45"/>
        <v>-3.054551082933538E-3</v>
      </c>
      <c r="ID33" s="55">
        <f t="shared" si="46"/>
        <v>-4.2936095056176444E-3</v>
      </c>
      <c r="IE33" s="55">
        <f t="shared" si="47"/>
        <v>-3.7609697479606069E-3</v>
      </c>
      <c r="IF33" s="55">
        <f t="shared" si="48"/>
        <v>-1.6283761509714806E-2</v>
      </c>
      <c r="IG33" s="55">
        <f t="shared" si="49"/>
        <v>-3.6281293337235207E-4</v>
      </c>
      <c r="IH33" s="55">
        <f t="shared" si="50"/>
        <v>-3.9664441582714196E-4</v>
      </c>
      <c r="II33" s="55">
        <f t="shared" si="51"/>
        <v>0</v>
      </c>
      <c r="IJ33" s="55">
        <f t="shared" si="52"/>
        <v>-1.8139418056573476E-2</v>
      </c>
      <c r="IK33" s="55">
        <f t="shared" si="53"/>
        <v>-1.0530878708398804E-2</v>
      </c>
      <c r="IL33" s="55">
        <f t="shared" si="54"/>
        <v>-6.3224758291093508E-3</v>
      </c>
      <c r="IM33" s="55">
        <f t="shared" si="55"/>
        <v>-2.15827599103725E-2</v>
      </c>
      <c r="IN33" s="55">
        <f t="shared" si="56"/>
        <v>-1.1619783233367883E-3</v>
      </c>
      <c r="IO33" s="55">
        <f t="shared" si="57"/>
        <v>-3.1903242636846097E-5</v>
      </c>
      <c r="IP33" s="55">
        <f t="shared" si="58"/>
        <v>3.8081867125456102E-6</v>
      </c>
      <c r="IQ33" s="55">
        <f t="shared" si="59"/>
        <v>-1.4855982073269314E-6</v>
      </c>
      <c r="IR33" s="55">
        <f t="shared" si="60"/>
        <v>3.0225271334773822E-5</v>
      </c>
      <c r="IS33" s="55">
        <f t="shared" si="61"/>
        <v>-3.7431555807373698E-3</v>
      </c>
      <c r="IT33" s="55">
        <f t="shared" si="62"/>
        <v>-3.6862414699410468E-3</v>
      </c>
      <c r="IU33" s="55">
        <f t="shared" si="63"/>
        <v>-6.5914422889294336E-3</v>
      </c>
      <c r="IV33" s="55">
        <f t="shared" si="64"/>
        <v>-4.8910225844221408E-4</v>
      </c>
      <c r="IW33" s="55">
        <f t="shared" si="65"/>
        <v>-1.3583223930378163E-4</v>
      </c>
      <c r="IX33" s="55">
        <f t="shared" si="66"/>
        <v>-1.6693765358530639E-3</v>
      </c>
    </row>
    <row r="34" spans="1:258" x14ac:dyDescent="0.3">
      <c r="A34" s="29" t="s">
        <v>33</v>
      </c>
      <c r="B34" s="27">
        <v>36878.858446999999</v>
      </c>
      <c r="C34" s="27">
        <v>1249.0012131000001</v>
      </c>
      <c r="D34" s="27">
        <v>34878.752896999998</v>
      </c>
      <c r="E34" s="27">
        <v>11896.834946000001</v>
      </c>
      <c r="F34" s="27">
        <v>8333.7897620000003</v>
      </c>
      <c r="G34" s="27">
        <v>21504.452259000002</v>
      </c>
      <c r="H34" s="27">
        <v>39831.969468000003</v>
      </c>
      <c r="I34" s="29">
        <v>361.46520864000001</v>
      </c>
      <c r="J34" s="29">
        <v>103.90931009000001</v>
      </c>
      <c r="K34" s="29">
        <v>4.4555447373000003</v>
      </c>
      <c r="L34" s="29">
        <v>0.64371121870000003</v>
      </c>
      <c r="M34" s="29">
        <v>84.065910829000003</v>
      </c>
      <c r="N34" s="40">
        <v>3.11027057E-2</v>
      </c>
      <c r="O34" s="29">
        <v>29.660310491000001</v>
      </c>
      <c r="P34" s="29">
        <v>0.4037510212</v>
      </c>
      <c r="Q34" s="29">
        <v>1.5103941592000001</v>
      </c>
      <c r="R34" s="29">
        <v>25.628809217000001</v>
      </c>
      <c r="S34" s="29">
        <v>76.05856258</v>
      </c>
      <c r="T34" s="29">
        <v>2.2763342379</v>
      </c>
      <c r="U34" s="29">
        <v>4.3755074495999997</v>
      </c>
      <c r="V34" s="29">
        <v>19.983372649</v>
      </c>
      <c r="W34" s="29">
        <v>12.517366021999999</v>
      </c>
      <c r="X34" s="29">
        <v>4.8800524300000002E-2</v>
      </c>
      <c r="Y34" s="29">
        <v>0.10555887579999999</v>
      </c>
      <c r="Z34" s="29">
        <v>1.2466988081999999</v>
      </c>
      <c r="AA34" s="29">
        <v>621.12805865999997</v>
      </c>
      <c r="AB34" s="29">
        <v>577.18232777000003</v>
      </c>
      <c r="AC34" s="29">
        <v>0.50031835940000002</v>
      </c>
      <c r="AD34" s="29">
        <v>0.55638690729999996</v>
      </c>
      <c r="AE34" s="29">
        <v>1.105511E-2</v>
      </c>
      <c r="AF34" s="29">
        <v>8.4858762803999994</v>
      </c>
      <c r="AG34" s="29">
        <v>9.5099299999999998E-2</v>
      </c>
      <c r="AH34" s="29">
        <v>13.982398664</v>
      </c>
      <c r="AI34" s="29">
        <v>45.906162316</v>
      </c>
      <c r="AJ34" s="29">
        <v>3509.9128765999999</v>
      </c>
      <c r="AK34" s="29">
        <v>33.556923560999998</v>
      </c>
      <c r="AL34" s="29">
        <v>3.2073812818</v>
      </c>
      <c r="AM34" s="29">
        <v>11.532329978</v>
      </c>
      <c r="AN34" s="29">
        <v>0.3971530378</v>
      </c>
      <c r="AO34" s="29">
        <v>6.4513558499999998E-2</v>
      </c>
      <c r="AP34" s="29">
        <v>0.17030362499999999</v>
      </c>
      <c r="AQ34" s="29">
        <v>811.24502391999999</v>
      </c>
      <c r="AR34" s="29">
        <v>14.897615685</v>
      </c>
      <c r="AS34" s="29">
        <v>1.4699313731999999</v>
      </c>
      <c r="AT34" s="29">
        <v>4.4953328695000003</v>
      </c>
      <c r="AU34" s="29">
        <v>297.10687505999999</v>
      </c>
      <c r="AV34" s="29">
        <v>0.73111643829999995</v>
      </c>
      <c r="AW34" s="8">
        <v>4.0160516000000003E-7</v>
      </c>
      <c r="AX34" s="8">
        <v>3.5698197E-6</v>
      </c>
      <c r="AZ34" s="29">
        <v>1.24801883E-2</v>
      </c>
      <c r="BA34" s="29">
        <v>8.7835072799999997E-2</v>
      </c>
      <c r="BB34" s="29">
        <v>1.53742811E-2</v>
      </c>
      <c r="BC34" s="29">
        <v>3.5114899999999998E-5</v>
      </c>
      <c r="BD34" s="29">
        <v>42.217034554000001</v>
      </c>
      <c r="BE34" s="29">
        <v>1.50448363</v>
      </c>
      <c r="BF34" s="29">
        <v>20.612657630000001</v>
      </c>
      <c r="BG34" s="29">
        <v>4.4363248334999996</v>
      </c>
      <c r="BH34" s="29">
        <v>0.22526528400000001</v>
      </c>
      <c r="BI34" s="29">
        <v>35.662621882000003</v>
      </c>
      <c r="BJ34" s="29">
        <v>34.501227112999999</v>
      </c>
      <c r="BK34" s="29">
        <v>65.830354794000002</v>
      </c>
      <c r="BL34" s="29">
        <v>621.55291709999995</v>
      </c>
      <c r="BM34" s="29">
        <v>25.825196165000001</v>
      </c>
      <c r="BN34" s="29">
        <v>416.75068184000003</v>
      </c>
      <c r="BP34" s="29" t="s">
        <v>33</v>
      </c>
      <c r="BQ34" s="29">
        <v>1315.8736927499999</v>
      </c>
      <c r="BR34" s="29">
        <v>1.50447618305</v>
      </c>
      <c r="BS34" s="29">
        <v>103.067372917</v>
      </c>
      <c r="BT34" s="29">
        <v>20.612690801399999</v>
      </c>
      <c r="BU34" s="29">
        <v>4.4525933101500001</v>
      </c>
      <c r="BV34" s="29">
        <v>367.853113162</v>
      </c>
      <c r="BW34" s="29">
        <v>359.97108059800001</v>
      </c>
      <c r="BX34" s="29">
        <v>327.88384488200001</v>
      </c>
      <c r="BY34" s="29">
        <v>0.26380391969400002</v>
      </c>
      <c r="BZ34" s="29">
        <v>0.37962114277699999</v>
      </c>
      <c r="CA34" s="29">
        <v>83.365298514200006</v>
      </c>
      <c r="CB34" s="29">
        <v>9.9479910505300001E-3</v>
      </c>
      <c r="CC34" s="29">
        <v>2.1139339408900001E-2</v>
      </c>
      <c r="CD34" s="29">
        <v>0.105559736889</v>
      </c>
      <c r="CE34" s="29">
        <v>29.0601898279</v>
      </c>
      <c r="CF34" s="29">
        <v>9.6866333976599994E-2</v>
      </c>
      <c r="CG34" s="29">
        <v>0.30674298286700002</v>
      </c>
      <c r="CH34" s="29">
        <v>1.5104077034400001</v>
      </c>
      <c r="CI34" s="29">
        <v>4.4212343510899998</v>
      </c>
      <c r="CJ34" s="29">
        <v>24405.3236158</v>
      </c>
      <c r="CK34" s="29">
        <v>25.6289360452</v>
      </c>
      <c r="CL34" s="29">
        <v>0.225277262393</v>
      </c>
      <c r="CM34" s="29">
        <v>0.56665782948400001</v>
      </c>
      <c r="CN34" s="29">
        <v>1.38732100524</v>
      </c>
      <c r="CO34" s="29">
        <v>76.047073072800004</v>
      </c>
      <c r="CP34" s="29">
        <v>4.3751910974000001</v>
      </c>
      <c r="CQ34" s="29">
        <v>45.896627544399998</v>
      </c>
      <c r="CR34" s="29">
        <v>19.9803601359</v>
      </c>
      <c r="CS34" s="29">
        <v>1.46850715597</v>
      </c>
      <c r="CT34" s="29">
        <v>11.5275533741</v>
      </c>
      <c r="CU34" s="29">
        <v>4.49186420847</v>
      </c>
      <c r="CV34" s="29">
        <v>36567.885341499998</v>
      </c>
      <c r="CW34" s="29">
        <v>12.516798878299999</v>
      </c>
      <c r="CX34" s="29">
        <v>4.8801496582499999E-2</v>
      </c>
      <c r="CY34" s="29">
        <v>1.1566218368900001</v>
      </c>
      <c r="CZ34" s="29">
        <v>26.5390505596</v>
      </c>
      <c r="DA34" s="29">
        <v>1.6899655503</v>
      </c>
      <c r="DB34" s="29">
        <v>3.9264619302099998E-2</v>
      </c>
      <c r="DC34" s="29">
        <v>6.0428555778500002</v>
      </c>
      <c r="DD34" s="29">
        <v>0.101517278433</v>
      </c>
      <c r="DE34" s="29">
        <v>1418.9611320500001</v>
      </c>
      <c r="DF34" s="29">
        <v>538.97220914599995</v>
      </c>
      <c r="DG34" s="29">
        <v>207.12459340699999</v>
      </c>
      <c r="DH34" s="29">
        <v>65.601059203999995</v>
      </c>
      <c r="DI34" s="29">
        <v>713.48805907400003</v>
      </c>
      <c r="DJ34" s="29">
        <v>1.24667291783</v>
      </c>
      <c r="DK34" s="29">
        <v>616.56552784899998</v>
      </c>
      <c r="DL34" s="29">
        <v>616.56552784899998</v>
      </c>
      <c r="DM34" s="29">
        <v>576.888207319</v>
      </c>
      <c r="DN34" s="29">
        <v>0.50010896515400005</v>
      </c>
      <c r="DO34" s="29">
        <v>621.49873461799996</v>
      </c>
      <c r="DP34" s="29">
        <v>8.1992419370200006E-2</v>
      </c>
      <c r="DQ34" s="29">
        <v>0.40784827098499998</v>
      </c>
      <c r="DR34" s="29">
        <v>44.307517692700003</v>
      </c>
      <c r="DS34" s="29">
        <v>1.1055732212400001E-2</v>
      </c>
      <c r="DT34" s="29">
        <v>572.93431578699995</v>
      </c>
      <c r="DU34" s="29">
        <v>43.352028042000001</v>
      </c>
      <c r="DV34" s="29">
        <v>840.28329467100002</v>
      </c>
      <c r="DW34" s="29">
        <v>2.1733482240400002</v>
      </c>
      <c r="DX34" s="29">
        <v>6.18567819029</v>
      </c>
      <c r="DY34" s="29">
        <v>9.5101964197200003E-2</v>
      </c>
      <c r="DZ34" s="29">
        <v>4.6056469047600004</v>
      </c>
      <c r="EA34" s="29">
        <v>9.3508656527500005</v>
      </c>
      <c r="EB34" s="29">
        <v>3509.23074262</v>
      </c>
      <c r="EC34" s="29">
        <v>25.824317862600001</v>
      </c>
      <c r="ED34" s="29">
        <v>33.162215285199999</v>
      </c>
      <c r="EE34" s="29">
        <v>1248.7114965400001</v>
      </c>
      <c r="EF34" s="29">
        <v>0</v>
      </c>
      <c r="EG34" s="29">
        <v>1.3148197136199999</v>
      </c>
      <c r="EH34" s="29">
        <v>1.89206283272</v>
      </c>
      <c r="EI34" s="29">
        <v>31268.912935200002</v>
      </c>
      <c r="EJ34" s="29">
        <v>3430.02014646</v>
      </c>
      <c r="EK34" s="29">
        <v>34743.240599299999</v>
      </c>
      <c r="EL34" s="29">
        <v>132.81152822000001</v>
      </c>
      <c r="EM34" s="29">
        <v>1003.56367103</v>
      </c>
      <c r="EN34" s="29">
        <v>0.721396377443</v>
      </c>
      <c r="EO34" s="8">
        <v>4.0161226210799999E-7</v>
      </c>
      <c r="EP34" s="8">
        <v>3.5698819535199999E-6</v>
      </c>
      <c r="EQ34" s="29">
        <v>0</v>
      </c>
      <c r="ER34" s="29">
        <v>1.2270596453699999E-2</v>
      </c>
      <c r="ES34" s="29">
        <v>8.6955500665300001E-2</v>
      </c>
      <c r="ET34" s="29">
        <v>1.51646972081E-2</v>
      </c>
      <c r="EU34" s="8">
        <v>3.4990960199800003E-5</v>
      </c>
      <c r="EV34" s="29">
        <v>42.055639236499999</v>
      </c>
      <c r="EW34" s="29">
        <v>62.3756101313</v>
      </c>
      <c r="EX34" s="29">
        <v>14179.8063346</v>
      </c>
      <c r="EY34" s="29">
        <v>101.72595914599999</v>
      </c>
      <c r="EZ34" s="29">
        <v>94.666655225599996</v>
      </c>
      <c r="FA34" s="29">
        <v>764.38026579100006</v>
      </c>
      <c r="FB34" s="29">
        <v>41.299814114500002</v>
      </c>
      <c r="FC34" s="29">
        <v>42.915351459699998</v>
      </c>
      <c r="FD34" s="29">
        <v>6.6473077256499993E-2</v>
      </c>
      <c r="FE34" s="29">
        <v>173.34949848799999</v>
      </c>
      <c r="FF34" s="29">
        <v>11881.2957862</v>
      </c>
      <c r="FG34" s="29">
        <v>8321.1337460100003</v>
      </c>
      <c r="FH34" s="29">
        <v>3560.1620401599998</v>
      </c>
      <c r="FI34" s="29">
        <v>7.6016252206599999</v>
      </c>
      <c r="FJ34" s="29">
        <v>2.6322765696400001</v>
      </c>
      <c r="FK34" s="29">
        <v>3177.4398953800001</v>
      </c>
      <c r="FL34" s="29">
        <v>325.06066183399997</v>
      </c>
      <c r="FM34" s="29">
        <v>573.21960409200005</v>
      </c>
      <c r="FN34" s="29">
        <v>20.281635473600002</v>
      </c>
      <c r="FO34" s="29">
        <v>36.748515545899998</v>
      </c>
      <c r="FP34" s="29">
        <v>1460.2215847</v>
      </c>
      <c r="FQ34" s="29">
        <v>0.396684409111</v>
      </c>
      <c r="FR34" s="29">
        <v>705.73236111999995</v>
      </c>
      <c r="FS34" s="29">
        <v>335.36502660600001</v>
      </c>
      <c r="FT34" s="29">
        <v>1067.08829431</v>
      </c>
      <c r="FU34" s="29">
        <v>34.761471928399999</v>
      </c>
      <c r="FV34" s="29">
        <v>6.4514611569200006E-2</v>
      </c>
      <c r="FW34" s="29">
        <v>21467.997094999999</v>
      </c>
      <c r="FX34" s="29">
        <v>8029.8623701699998</v>
      </c>
      <c r="FY34" s="29">
        <v>416.63814157899998</v>
      </c>
      <c r="FZ34" s="29">
        <v>197.16789228600001</v>
      </c>
      <c r="GA34" s="29">
        <v>3406.3485907899999</v>
      </c>
      <c r="GB34" s="29">
        <v>4598.9350715099999</v>
      </c>
      <c r="GC34" s="29">
        <v>810.46524202399996</v>
      </c>
      <c r="GD34" s="29">
        <v>0.17030037991399999</v>
      </c>
      <c r="GE34" s="29">
        <v>14.8972703177</v>
      </c>
      <c r="GF34" s="29">
        <v>3160.36875366</v>
      </c>
      <c r="GG34" s="29">
        <v>39757.062369899999</v>
      </c>
      <c r="GH34" s="29">
        <v>296.18243403500003</v>
      </c>
      <c r="GI34" s="29">
        <v>2881.8232834300002</v>
      </c>
      <c r="GK34" s="37">
        <f t="shared" si="1"/>
        <v>1.2752845425015623E-3</v>
      </c>
      <c r="GL34" s="55">
        <f t="shared" si="2"/>
        <v>-8.4322866432243911E-3</v>
      </c>
      <c r="GM34" s="55">
        <f t="shared" si="3"/>
        <v>-2.3195858976062672E-4</v>
      </c>
      <c r="GN34" s="55">
        <f t="shared" si="4"/>
        <v>-3.8852391913259863E-3</v>
      </c>
      <c r="GO34" s="55">
        <f t="shared" si="5"/>
        <v>-1.3061591482552422E-3</v>
      </c>
      <c r="GP34" s="55">
        <f t="shared" si="6"/>
        <v>-1.5186387407693299E-3</v>
      </c>
      <c r="GQ34" s="55">
        <f t="shared" si="7"/>
        <v>-1.6952379703019662E-3</v>
      </c>
      <c r="GR34" s="55">
        <f t="shared" si="8"/>
        <v>-1.8805773126579278E-3</v>
      </c>
      <c r="GS34" s="55">
        <f t="shared" si="9"/>
        <v>-4.1335320973811098E-3</v>
      </c>
      <c r="GT34" s="55">
        <f t="shared" si="10"/>
        <v>-8.1026153697947734E-3</v>
      </c>
      <c r="GU34" s="55">
        <f t="shared" si="11"/>
        <v>-6.6241667944483718E-4</v>
      </c>
      <c r="GV34" s="55">
        <f t="shared" si="12"/>
        <v>-4.4454131089694411E-4</v>
      </c>
      <c r="GW34" s="55">
        <f t="shared" si="13"/>
        <v>-8.3340834339513132E-3</v>
      </c>
      <c r="GX34" s="55">
        <f t="shared" si="14"/>
        <v>-4.9433771834195923E-4</v>
      </c>
      <c r="GY34" s="55">
        <f t="shared" si="15"/>
        <v>-2.0233121405863176E-2</v>
      </c>
      <c r="GZ34" s="55">
        <f t="shared" si="16"/>
        <v>-3.5096965446383704E-4</v>
      </c>
      <c r="HA34" s="55">
        <f t="shared" si="17"/>
        <v>8.9673545925059746E-6</v>
      </c>
      <c r="HB34" s="55">
        <f t="shared" si="18"/>
        <v>4.9486575410210214E-6</v>
      </c>
      <c r="HC34" s="55">
        <f t="shared" si="19"/>
        <v>-1.5106132446181646E-4</v>
      </c>
      <c r="HD34" s="55">
        <f t="shared" si="20"/>
        <v>-0.14161163058083442</v>
      </c>
      <c r="HE34" s="55">
        <f t="shared" si="21"/>
        <v>-7.2300688238689315E-5</v>
      </c>
      <c r="HF34" s="55">
        <f t="shared" si="22"/>
        <v>-1.5075098447661623E-4</v>
      </c>
      <c r="HG34" s="55">
        <f t="shared" si="23"/>
        <v>-4.5308549658360508E-5</v>
      </c>
      <c r="HH34" s="55">
        <f t="shared" si="24"/>
        <v>1.9923607664958607E-5</v>
      </c>
      <c r="HI34" s="55">
        <f t="shared" si="25"/>
        <v>8.1574286717307704E-6</v>
      </c>
      <c r="HJ34" s="55">
        <f t="shared" si="26"/>
        <v>-2.0767141052515584E-5</v>
      </c>
      <c r="HK34" s="55">
        <f t="shared" si="27"/>
        <v>-7.345555795439402E-3</v>
      </c>
      <c r="HL34" s="55">
        <f t="shared" si="28"/>
        <v>-5.0957979281241871E-4</v>
      </c>
      <c r="HM34" s="55">
        <f t="shared" si="29"/>
        <v>-4.1852201116722004E-4</v>
      </c>
      <c r="HN34" s="55">
        <f t="shared" si="30"/>
        <v>-1.3145472573185569E-4</v>
      </c>
      <c r="HO34" s="55">
        <f t="shared" si="31"/>
        <v>5.6282786874199805E-5</v>
      </c>
      <c r="HP34" s="55">
        <f t="shared" si="32"/>
        <v>-1.4948352047388131E-2</v>
      </c>
      <c r="HQ34" s="55">
        <f t="shared" si="33"/>
        <v>2.8014898111823843E-5</v>
      </c>
      <c r="HR34" s="55">
        <f t="shared" si="34"/>
        <v>-1.8513351758913128E-3</v>
      </c>
      <c r="HS34" s="55">
        <f t="shared" si="35"/>
        <v>-2.0770134376226924E-4</v>
      </c>
      <c r="HT34" s="55">
        <f t="shared" si="36"/>
        <v>-1.9434498917268356E-4</v>
      </c>
      <c r="HU34" s="55">
        <f t="shared" si="37"/>
        <v>-1.1762349879377233E-2</v>
      </c>
      <c r="HV34" s="55">
        <f t="shared" si="38"/>
        <v>-1.5549615595436984E-4</v>
      </c>
      <c r="HW34" s="55">
        <f t="shared" si="39"/>
        <v>-4.1419244065268092E-4</v>
      </c>
      <c r="HX34" s="55">
        <f t="shared" si="40"/>
        <v>-1.1799700478080913E-3</v>
      </c>
      <c r="HY34" s="55">
        <f t="shared" si="41"/>
        <v>1.6323222970372881E-5</v>
      </c>
      <c r="HZ34" s="55">
        <f t="shared" si="42"/>
        <v>-1.9054708905918665E-5</v>
      </c>
      <c r="IA34" s="55">
        <f t="shared" si="43"/>
        <v>-9.6121624541012731E-4</v>
      </c>
      <c r="IB34" s="55">
        <f t="shared" si="44"/>
        <v>-2.3182723148597996E-5</v>
      </c>
      <c r="IC34" s="55">
        <f t="shared" si="45"/>
        <v>-9.6890049152388417E-4</v>
      </c>
      <c r="ID34" s="55">
        <f t="shared" si="46"/>
        <v>-7.7161383387969803E-4</v>
      </c>
      <c r="IE34" s="55">
        <f t="shared" si="47"/>
        <v>-3.1114763830802504E-3</v>
      </c>
      <c r="IF34" s="55">
        <f t="shared" si="48"/>
        <v>-1.3294819194054971E-2</v>
      </c>
      <c r="IG34" s="55">
        <f t="shared" si="49"/>
        <v>1.7684304653764712E-5</v>
      </c>
      <c r="IH34" s="55">
        <f t="shared" si="50"/>
        <v>1.7438841519044021E-5</v>
      </c>
      <c r="II34" s="55">
        <f t="shared" si="51"/>
        <v>0</v>
      </c>
      <c r="IJ34" s="55">
        <f t="shared" si="52"/>
        <v>-1.6793965063812446E-2</v>
      </c>
      <c r="IK34" s="55">
        <f t="shared" si="53"/>
        <v>-1.0013905683243157E-2</v>
      </c>
      <c r="IL34" s="55">
        <f t="shared" si="54"/>
        <v>-1.3632110050335903E-2</v>
      </c>
      <c r="IM34" s="55">
        <f t="shared" si="55"/>
        <v>-3.5295501396841455E-3</v>
      </c>
      <c r="IN34" s="55">
        <f t="shared" si="56"/>
        <v>-3.822990392505199E-3</v>
      </c>
      <c r="IO34" s="55">
        <f t="shared" si="57"/>
        <v>-4.9498378390395829E-6</v>
      </c>
      <c r="IP34" s="55">
        <f t="shared" si="58"/>
        <v>1.6092733209757517E-6</v>
      </c>
      <c r="IQ34" s="55">
        <f t="shared" si="59"/>
        <v>-3.4015729182063229E-3</v>
      </c>
      <c r="IR34" s="55">
        <f t="shared" si="60"/>
        <v>5.317460723326318E-5</v>
      </c>
      <c r="IS34" s="55">
        <f t="shared" si="61"/>
        <v>-2.6174872933842986E-3</v>
      </c>
      <c r="IT34" s="55">
        <f t="shared" si="62"/>
        <v>-2.5672573101473473E-3</v>
      </c>
      <c r="IU34" s="55">
        <f t="shared" si="63"/>
        <v>-3.4831285767414006E-3</v>
      </c>
      <c r="IV34" s="55">
        <f t="shared" si="64"/>
        <v>-8.717275795726039E-5</v>
      </c>
      <c r="IW34" s="55">
        <f t="shared" si="65"/>
        <v>-3.4009515141288302E-5</v>
      </c>
      <c r="IX34" s="55">
        <f t="shared" si="66"/>
        <v>-2.7004217606356782E-4</v>
      </c>
    </row>
    <row r="35" spans="1:258" x14ac:dyDescent="0.3">
      <c r="A35" s="29" t="s">
        <v>34</v>
      </c>
      <c r="B35" s="27">
        <v>12023.872751000001</v>
      </c>
      <c r="C35" s="27">
        <v>1200.8121495</v>
      </c>
      <c r="D35" s="27">
        <v>8072.3504142000002</v>
      </c>
      <c r="E35" s="27">
        <v>2988.3654139</v>
      </c>
      <c r="F35" s="27">
        <v>2419.1239092999999</v>
      </c>
      <c r="G35" s="27">
        <v>6299.2179512000002</v>
      </c>
      <c r="H35" s="27">
        <v>3866.7208105</v>
      </c>
      <c r="I35" s="29">
        <v>54.203456545999998</v>
      </c>
      <c r="J35" s="29">
        <v>10.873892406</v>
      </c>
      <c r="K35" s="29">
        <v>0.114455</v>
      </c>
      <c r="L35" s="29">
        <v>7.2430656100000004E-2</v>
      </c>
      <c r="M35" s="29">
        <v>13.192081138000001</v>
      </c>
      <c r="N35" s="40">
        <v>6.1019190000000004E-4</v>
      </c>
      <c r="O35" s="29">
        <v>5.3742881876000004</v>
      </c>
      <c r="P35" s="29">
        <v>1.49439772E-2</v>
      </c>
      <c r="Q35" s="29">
        <v>2.0969700000000001E-4</v>
      </c>
      <c r="R35" s="29">
        <v>1.22054E-3</v>
      </c>
      <c r="S35" s="29">
        <v>0.358485</v>
      </c>
      <c r="T35" s="29">
        <v>5.4251196999999998E-3</v>
      </c>
      <c r="U35" s="29">
        <v>1.38263E-2</v>
      </c>
      <c r="V35" s="29">
        <v>0.126272</v>
      </c>
      <c r="W35" s="29">
        <v>1.2719599999999999E-2</v>
      </c>
      <c r="Y35" s="29">
        <v>6.4023999999999996E-5</v>
      </c>
      <c r="AA35" s="29">
        <v>48.521561792</v>
      </c>
      <c r="AB35" s="29">
        <v>20.5</v>
      </c>
      <c r="AD35" s="29">
        <v>2.3202463600000001E-2</v>
      </c>
      <c r="AF35" s="29">
        <v>2.5445556848000002</v>
      </c>
      <c r="AH35" s="29">
        <v>1.2229263489</v>
      </c>
      <c r="AI35" s="29">
        <v>0.41391450000000002</v>
      </c>
      <c r="AJ35" s="29">
        <v>377.94051875999997</v>
      </c>
      <c r="AK35" s="29">
        <v>6.7530881867000003</v>
      </c>
      <c r="AL35" s="29">
        <v>2.2226126131999999</v>
      </c>
      <c r="AM35" s="29">
        <v>0.51091087000000002</v>
      </c>
      <c r="AN35" s="29">
        <v>6.93065E-3</v>
      </c>
      <c r="AO35" s="29">
        <v>1.29</v>
      </c>
      <c r="AQ35" s="29">
        <v>25.367815511</v>
      </c>
      <c r="AS35" s="29">
        <v>6.3490500000000005E-2</v>
      </c>
      <c r="AT35" s="29">
        <v>0.15632850000000001</v>
      </c>
      <c r="AU35" s="29">
        <v>30.0012416</v>
      </c>
      <c r="AV35" s="29">
        <v>0.18704712009999999</v>
      </c>
      <c r="AZ35" s="29">
        <v>3.7852163000000002E-3</v>
      </c>
      <c r="BA35" s="29">
        <v>1.62300667E-2</v>
      </c>
      <c r="BB35" s="29">
        <v>3.9491175999999996E-3</v>
      </c>
      <c r="BC35" s="8">
        <v>9.4400299999999996E-7</v>
      </c>
      <c r="BD35" s="29">
        <v>18.396009435</v>
      </c>
      <c r="BE35" s="29">
        <v>4.13</v>
      </c>
      <c r="BG35" s="29">
        <v>6.6690303499999999</v>
      </c>
      <c r="BI35" s="29">
        <v>18.04415796</v>
      </c>
      <c r="BJ35" s="29">
        <v>17.497863379999998</v>
      </c>
      <c r="BK35" s="29">
        <v>4.6859310040000004</v>
      </c>
      <c r="BL35" s="29">
        <v>531.06964965999998</v>
      </c>
      <c r="BM35" s="29">
        <v>5.1527070000000001E-2</v>
      </c>
      <c r="BN35" s="29">
        <v>213.45180879</v>
      </c>
      <c r="BP35" s="29" t="s">
        <v>34</v>
      </c>
      <c r="BQ35" s="29">
        <v>43.964436777300001</v>
      </c>
      <c r="BR35" s="29">
        <v>4.13004127604</v>
      </c>
      <c r="BS35" s="29">
        <v>10.7097939779</v>
      </c>
      <c r="BT35" s="29">
        <v>0</v>
      </c>
      <c r="BU35" s="29">
        <v>0.114454891748</v>
      </c>
      <c r="BV35" s="29">
        <v>54.912993579000002</v>
      </c>
      <c r="BW35" s="29">
        <v>53.913287512899998</v>
      </c>
      <c r="BX35" s="29">
        <v>68.291349313200001</v>
      </c>
      <c r="BY35" s="29">
        <v>2.96958587115E-2</v>
      </c>
      <c r="BZ35" s="29">
        <v>4.2732897801699997E-2</v>
      </c>
      <c r="CA35" s="29">
        <v>13.0540421458</v>
      </c>
      <c r="CB35" s="29">
        <v>1.95256610835E-4</v>
      </c>
      <c r="CC35" s="29">
        <v>4.14944477146E-4</v>
      </c>
      <c r="CD35" s="8">
        <v>6.4027420195400002E-5</v>
      </c>
      <c r="CE35" s="29">
        <v>5.2557118921499999</v>
      </c>
      <c r="CF35" s="29">
        <v>3.58659831016E-3</v>
      </c>
      <c r="CG35" s="29">
        <v>1.1357340466400001E-2</v>
      </c>
      <c r="CH35" s="29">
        <v>2.09681847996E-4</v>
      </c>
      <c r="CI35" s="29">
        <v>6.6688688979100004</v>
      </c>
      <c r="CJ35" s="29">
        <v>10996.947791799999</v>
      </c>
      <c r="CK35" s="29">
        <v>1.22046270368E-3</v>
      </c>
      <c r="CL35" s="29">
        <v>0</v>
      </c>
      <c r="CM35" s="29">
        <v>1.5733344744499999E-3</v>
      </c>
      <c r="CN35" s="29">
        <v>3.8520258687000002E-3</v>
      </c>
      <c r="CO35" s="29">
        <v>0.358481693095</v>
      </c>
      <c r="CP35" s="29">
        <v>1.38279551672E-2</v>
      </c>
      <c r="CQ35" s="29">
        <v>0.41391374179500001</v>
      </c>
      <c r="CR35" s="29">
        <v>0.126274398008</v>
      </c>
      <c r="CS35" s="29">
        <v>6.3488110501199999E-2</v>
      </c>
      <c r="CT35" s="29">
        <v>0.51091318432800004</v>
      </c>
      <c r="CU35" s="29">
        <v>0.15632805739700001</v>
      </c>
      <c r="CV35" s="29">
        <v>11950.432200200001</v>
      </c>
      <c r="CW35" s="29">
        <v>1.2721998492399999E-2</v>
      </c>
      <c r="CX35" s="29">
        <v>0</v>
      </c>
      <c r="CY35" s="29">
        <v>0.54603261032799999</v>
      </c>
      <c r="CZ35" s="29">
        <v>13.490578554800001</v>
      </c>
      <c r="DA35" s="29">
        <v>0.85906318887499999</v>
      </c>
      <c r="DB35" s="29">
        <v>1.99595317515E-2</v>
      </c>
      <c r="DC35" s="29">
        <v>3.0717704884899999</v>
      </c>
      <c r="DD35" s="29">
        <v>5.1604404801699998E-2</v>
      </c>
      <c r="DE35" s="29">
        <v>156.95711421300001</v>
      </c>
      <c r="DF35" s="29">
        <v>444.68457415199998</v>
      </c>
      <c r="DG35" s="29">
        <v>37.134464017600003</v>
      </c>
      <c r="DH35" s="29">
        <v>4.6650060787500003</v>
      </c>
      <c r="DI35" s="29">
        <v>233.57823094599999</v>
      </c>
      <c r="DJ35" s="29">
        <v>0</v>
      </c>
      <c r="DK35" s="29">
        <v>47.682889930800002</v>
      </c>
      <c r="DL35" s="29">
        <v>47.682889930800002</v>
      </c>
      <c r="DM35" s="29">
        <v>20.5000750331</v>
      </c>
      <c r="DN35" s="29">
        <v>0</v>
      </c>
      <c r="DO35" s="29">
        <v>531.06471245299997</v>
      </c>
      <c r="DP35" s="29">
        <v>3.8285298831099998E-3</v>
      </c>
      <c r="DQ35" s="29">
        <v>1.6321714336399999E-2</v>
      </c>
      <c r="DR35" s="29">
        <v>4.5969829566999998</v>
      </c>
      <c r="DS35" s="29">
        <v>0</v>
      </c>
      <c r="DT35" s="29">
        <v>46.384135133999997</v>
      </c>
      <c r="DU35" s="29">
        <v>6.9268167210299998</v>
      </c>
      <c r="DV35" s="29">
        <v>29.7663739443</v>
      </c>
      <c r="DW35" s="29">
        <v>0.64864686232699997</v>
      </c>
      <c r="DX35" s="29">
        <v>1.84614614197</v>
      </c>
      <c r="DY35" s="29">
        <v>0</v>
      </c>
      <c r="DZ35" s="29">
        <v>0.40357699931000002</v>
      </c>
      <c r="EA35" s="29">
        <v>0.81938043226900004</v>
      </c>
      <c r="EB35" s="29">
        <v>377.821049647</v>
      </c>
      <c r="EC35" s="29">
        <v>5.1527282775800001E-2</v>
      </c>
      <c r="ED35" s="29">
        <v>6.6376747708000003</v>
      </c>
      <c r="EE35" s="29">
        <v>1200.8122567099999</v>
      </c>
      <c r="EF35" s="29">
        <v>0</v>
      </c>
      <c r="EG35" s="29">
        <v>0.911283903088</v>
      </c>
      <c r="EH35" s="29">
        <v>1.3113498568099999</v>
      </c>
      <c r="EI35" s="29">
        <v>7253.1247666999998</v>
      </c>
      <c r="EJ35" s="29">
        <v>801.30630817600002</v>
      </c>
      <c r="EK35" s="29">
        <v>8059.0280578299999</v>
      </c>
      <c r="EL35" s="29">
        <v>7.86700686971</v>
      </c>
      <c r="EM35" s="29">
        <v>166.182793554</v>
      </c>
      <c r="EN35" s="29">
        <v>0.183137300073</v>
      </c>
      <c r="EO35" s="29">
        <v>0</v>
      </c>
      <c r="EP35" s="29">
        <v>0</v>
      </c>
      <c r="EQ35" s="29">
        <v>0</v>
      </c>
      <c r="ER35" s="29">
        <v>3.7008804585300001E-3</v>
      </c>
      <c r="ES35" s="29">
        <v>1.5875657401700001E-2</v>
      </c>
      <c r="ET35" s="29">
        <v>3.8647063746199998E-3</v>
      </c>
      <c r="EU35" s="8">
        <v>9.2237340785000004E-7</v>
      </c>
      <c r="EV35" s="29">
        <v>18.361179167100001</v>
      </c>
      <c r="EW35" s="29">
        <v>19.1527117328</v>
      </c>
      <c r="EX35" s="29">
        <v>1539.3183924699999</v>
      </c>
      <c r="EY35" s="29">
        <v>18.447820864899999</v>
      </c>
      <c r="EZ35" s="29">
        <v>6.6971901664100004</v>
      </c>
      <c r="FA35" s="29">
        <v>209.49886678199999</v>
      </c>
      <c r="FB35" s="29">
        <v>31.545058658599999</v>
      </c>
      <c r="FC35" s="29">
        <v>29.447526346899998</v>
      </c>
      <c r="FD35" s="29">
        <v>3.0518664635100002E-3</v>
      </c>
      <c r="FE35" s="29">
        <v>6.2577669659000001</v>
      </c>
      <c r="FF35" s="29">
        <v>2986.0136171600002</v>
      </c>
      <c r="FG35" s="29">
        <v>2417.0736705899999</v>
      </c>
      <c r="FH35" s="29">
        <v>568.93994656500001</v>
      </c>
      <c r="FI35" s="29">
        <v>0.84154522109600005</v>
      </c>
      <c r="FJ35" s="29">
        <v>2.3951877742200001</v>
      </c>
      <c r="FK35" s="29">
        <v>1460.0543670699999</v>
      </c>
      <c r="FL35" s="29">
        <v>0.42320604445299997</v>
      </c>
      <c r="FM35" s="29">
        <v>95.566832201400004</v>
      </c>
      <c r="FN35" s="29">
        <v>15.4402693729</v>
      </c>
      <c r="FO35" s="29">
        <v>11.0104849419</v>
      </c>
      <c r="FP35" s="29">
        <v>246.87115865300001</v>
      </c>
      <c r="FQ35" s="29">
        <v>6.9272488522199999E-3</v>
      </c>
      <c r="FR35" s="29">
        <v>444.75741373199997</v>
      </c>
      <c r="FS35" s="29">
        <v>68.129202213599996</v>
      </c>
      <c r="FT35" s="29">
        <v>192.886148408</v>
      </c>
      <c r="FU35" s="29">
        <v>2.4083271744200001</v>
      </c>
      <c r="FV35" s="29">
        <v>1.2900210669300001</v>
      </c>
      <c r="FW35" s="29">
        <v>6297.7127560199997</v>
      </c>
      <c r="FX35" s="29">
        <v>834.66126528200004</v>
      </c>
      <c r="FY35" s="29">
        <v>213.42930638600001</v>
      </c>
      <c r="FZ35" s="29">
        <v>39.552093398799997</v>
      </c>
      <c r="GA35" s="29">
        <v>11.3908405447</v>
      </c>
      <c r="GB35" s="29">
        <v>270.58865350399998</v>
      </c>
      <c r="GC35" s="29">
        <v>25.259454626899998</v>
      </c>
      <c r="GD35" s="29">
        <v>0</v>
      </c>
      <c r="GE35" s="29">
        <v>0</v>
      </c>
      <c r="GF35" s="29">
        <v>307.41341906100001</v>
      </c>
      <c r="GG35" s="29">
        <v>3859.3849356599999</v>
      </c>
      <c r="GH35" s="29">
        <v>29.9339912764</v>
      </c>
      <c r="GI35" s="29">
        <v>120.819864395</v>
      </c>
      <c r="GK35" s="37">
        <f t="shared" si="1"/>
        <v>5.7041406528342557E-4</v>
      </c>
      <c r="GL35" s="55">
        <f t="shared" si="2"/>
        <v>-6.1078948788685482E-3</v>
      </c>
      <c r="GM35" s="55">
        <f t="shared" si="3"/>
        <v>8.9281241817116053E-8</v>
      </c>
      <c r="GN35" s="55">
        <f t="shared" si="4"/>
        <v>-1.650368936730629E-3</v>
      </c>
      <c r="GO35" s="55">
        <f t="shared" si="5"/>
        <v>-7.8698432563191392E-4</v>
      </c>
      <c r="GP35" s="55">
        <f t="shared" si="6"/>
        <v>-8.4751289593648377E-4</v>
      </c>
      <c r="GQ35" s="55">
        <f t="shared" si="7"/>
        <v>-2.389495317770067E-4</v>
      </c>
      <c r="GR35" s="55">
        <f t="shared" si="8"/>
        <v>-1.8971824446387937E-3</v>
      </c>
      <c r="GS35" s="55">
        <f t="shared" si="9"/>
        <v>-5.3533307945729724E-3</v>
      </c>
      <c r="GT35" s="55">
        <f t="shared" si="10"/>
        <v>-1.5091047618739799E-2</v>
      </c>
      <c r="GU35" s="55">
        <f t="shared" si="11"/>
        <v>-9.4580402780885019E-7</v>
      </c>
      <c r="GV35" s="55">
        <f t="shared" si="12"/>
        <v>-2.6226281830008308E-5</v>
      </c>
      <c r="GW35" s="55">
        <f t="shared" si="13"/>
        <v>-1.0463776773050368E-2</v>
      </c>
      <c r="GX35" s="55">
        <f t="shared" si="14"/>
        <v>1.505752698444546E-5</v>
      </c>
      <c r="GY35" s="55">
        <f t="shared" si="15"/>
        <v>-2.2063628021212086E-2</v>
      </c>
      <c r="GZ35" s="55">
        <f t="shared" si="16"/>
        <v>-2.5711655929960783E-6</v>
      </c>
      <c r="HA35" s="55">
        <f t="shared" si="17"/>
        <v>-7.2256656032320787E-5</v>
      </c>
      <c r="HB35" s="55">
        <f t="shared" si="18"/>
        <v>-6.3329608206223479E-5</v>
      </c>
      <c r="HC35" s="55">
        <f t="shared" si="19"/>
        <v>-9.2246676987881848E-6</v>
      </c>
      <c r="HD35" s="55">
        <f t="shared" si="20"/>
        <v>4.4357205611625513E-5</v>
      </c>
      <c r="HE35" s="55">
        <f t="shared" si="21"/>
        <v>1.1971150633214129E-4</v>
      </c>
      <c r="HF35" s="55">
        <f t="shared" si="22"/>
        <v>1.8990813482039684E-5</v>
      </c>
      <c r="HG35" s="55">
        <f t="shared" si="23"/>
        <v>1.885666530393978E-4</v>
      </c>
      <c r="HH35" s="55">
        <f t="shared" si="24"/>
        <v>0</v>
      </c>
      <c r="HI35" s="55">
        <f t="shared" si="25"/>
        <v>5.3420520429941546E-5</v>
      </c>
      <c r="HJ35" s="55">
        <f t="shared" si="26"/>
        <v>0</v>
      </c>
      <c r="HK35" s="55">
        <f t="shared" si="27"/>
        <v>-1.7284519092670144E-2</v>
      </c>
      <c r="HL35" s="55">
        <f t="shared" si="28"/>
        <v>3.6601512195072866E-6</v>
      </c>
      <c r="HM35" s="55">
        <f t="shared" si="29"/>
        <v>0</v>
      </c>
      <c r="HN35" s="55">
        <f t="shared" si="30"/>
        <v>-1.5210323614124759E-5</v>
      </c>
      <c r="HO35" s="55">
        <f t="shared" si="31"/>
        <v>0</v>
      </c>
      <c r="HP35" s="55">
        <f t="shared" si="32"/>
        <v>-1.9556530360195806E-2</v>
      </c>
      <c r="HQ35" s="55">
        <f t="shared" si="33"/>
        <v>0</v>
      </c>
      <c r="HR35" s="55">
        <f t="shared" si="34"/>
        <v>2.5416640199275542E-5</v>
      </c>
      <c r="HS35" s="55">
        <f t="shared" si="35"/>
        <v>-1.8317913482290715E-6</v>
      </c>
      <c r="HT35" s="55">
        <f t="shared" si="36"/>
        <v>-3.1610559617145732E-4</v>
      </c>
      <c r="HU35" s="55">
        <f t="shared" si="37"/>
        <v>-1.7090464793174647E-2</v>
      </c>
      <c r="HV35" s="55">
        <f t="shared" si="38"/>
        <v>9.5143426588183618E-6</v>
      </c>
      <c r="HW35" s="55">
        <f t="shared" si="39"/>
        <v>4.5298077138568108E-6</v>
      </c>
      <c r="HX35" s="55">
        <f t="shared" si="40"/>
        <v>-4.9074008642770032E-4</v>
      </c>
      <c r="HY35" s="55">
        <f t="shared" si="41"/>
        <v>1.6330953488399578E-5</v>
      </c>
      <c r="HZ35" s="55">
        <f t="shared" si="42"/>
        <v>0</v>
      </c>
      <c r="IA35" s="55">
        <f t="shared" si="43"/>
        <v>-4.2715890949701196E-3</v>
      </c>
      <c r="IB35" s="55">
        <f t="shared" si="44"/>
        <v>0</v>
      </c>
      <c r="IC35" s="55">
        <f t="shared" si="45"/>
        <v>-3.7635532875102843E-5</v>
      </c>
      <c r="ID35" s="55">
        <f t="shared" si="46"/>
        <v>-2.8312367866411429E-6</v>
      </c>
      <c r="IE35" s="55">
        <f t="shared" si="47"/>
        <v>-2.2415846816153007E-3</v>
      </c>
      <c r="IF35" s="55">
        <f t="shared" si="48"/>
        <v>-2.0902861401499835E-2</v>
      </c>
      <c r="IG35" s="55">
        <f t="shared" si="49"/>
        <v>0</v>
      </c>
      <c r="IH35" s="55">
        <f t="shared" si="50"/>
        <v>0</v>
      </c>
      <c r="II35" s="55">
        <f t="shared" si="51"/>
        <v>0</v>
      </c>
      <c r="IJ35" s="55">
        <f t="shared" si="52"/>
        <v>-2.2280322915760473E-2</v>
      </c>
      <c r="IK35" s="55">
        <f t="shared" si="53"/>
        <v>-2.1836589143530708E-2</v>
      </c>
      <c r="IL35" s="55">
        <f t="shared" si="54"/>
        <v>-2.1374705422801229E-2</v>
      </c>
      <c r="IM35" s="55">
        <f t="shared" si="55"/>
        <v>-2.2912630733164956E-2</v>
      </c>
      <c r="IN35" s="55">
        <f t="shared" si="56"/>
        <v>-1.8933599715235494E-3</v>
      </c>
      <c r="IO35" s="55">
        <f t="shared" si="57"/>
        <v>9.9941985472515356E-6</v>
      </c>
      <c r="IP35" s="55">
        <f t="shared" si="58"/>
        <v>0</v>
      </c>
      <c r="IQ35" s="55">
        <f t="shared" si="59"/>
        <v>-2.4209230056887387E-5</v>
      </c>
      <c r="IR35" s="55">
        <f t="shared" si="60"/>
        <v>0</v>
      </c>
      <c r="IS35" s="55">
        <f t="shared" si="61"/>
        <v>-2.8536554408422656E-4</v>
      </c>
      <c r="IT35" s="55">
        <f t="shared" si="62"/>
        <v>-2.7930331696288953E-4</v>
      </c>
      <c r="IU35" s="55">
        <f t="shared" si="63"/>
        <v>-4.4654787345648492E-3</v>
      </c>
      <c r="IV35" s="55">
        <f t="shared" si="64"/>
        <v>-9.2967221967451035E-6</v>
      </c>
      <c r="IW35" s="55">
        <f t="shared" si="65"/>
        <v>4.1293983919532894E-6</v>
      </c>
      <c r="IX35" s="55">
        <f t="shared" si="66"/>
        <v>-1.0542147254480383E-4</v>
      </c>
    </row>
    <row r="36" spans="1:258" x14ac:dyDescent="0.3">
      <c r="A36" s="29" t="s">
        <v>35</v>
      </c>
      <c r="B36" s="27">
        <v>178069.21747999999</v>
      </c>
      <c r="C36" s="27">
        <v>3176.8333862999998</v>
      </c>
      <c r="D36" s="27">
        <v>46446.773043000001</v>
      </c>
      <c r="E36" s="27">
        <v>16223.378142</v>
      </c>
      <c r="F36" s="27">
        <v>13305.049235</v>
      </c>
      <c r="G36" s="27">
        <v>67051.000465999998</v>
      </c>
      <c r="H36" s="27">
        <v>29296.768585999998</v>
      </c>
      <c r="I36" s="29">
        <v>107.93428668999999</v>
      </c>
      <c r="J36" s="29">
        <v>41.995056400000003</v>
      </c>
      <c r="K36" s="29">
        <v>21.297143867999999</v>
      </c>
      <c r="L36" s="29">
        <v>2.4530403130999998</v>
      </c>
      <c r="M36" s="29">
        <v>83.055856312000003</v>
      </c>
      <c r="N36" s="40">
        <v>0.29224065589999998</v>
      </c>
      <c r="O36" s="29">
        <v>18.559097302000001</v>
      </c>
      <c r="P36" s="29">
        <v>1.1475159708</v>
      </c>
      <c r="Q36" s="29">
        <v>2.0786565611999999</v>
      </c>
      <c r="R36" s="29">
        <v>3.9479021434999999</v>
      </c>
      <c r="S36" s="29">
        <v>26.631817075000001</v>
      </c>
      <c r="T36" s="29">
        <v>1.4391247403</v>
      </c>
      <c r="U36" s="29">
        <v>0.91362327850000002</v>
      </c>
      <c r="V36" s="29">
        <v>70.832016761000006</v>
      </c>
      <c r="W36" s="29">
        <v>0.71049713150000005</v>
      </c>
      <c r="X36" s="29">
        <v>0.2472470655</v>
      </c>
      <c r="Y36" s="29">
        <v>7.3755501000000003E-3</v>
      </c>
      <c r="Z36" s="29">
        <v>7.6150000000000002E-3</v>
      </c>
      <c r="AA36" s="29">
        <v>266.97814258</v>
      </c>
      <c r="AB36" s="29">
        <v>1465.9864992</v>
      </c>
      <c r="AC36" s="29">
        <v>0.06</v>
      </c>
      <c r="AD36" s="29">
        <v>0.95800453900000004</v>
      </c>
      <c r="AE36" s="29">
        <v>2.0950000000000001E-3</v>
      </c>
      <c r="AF36" s="29">
        <v>20.738015504</v>
      </c>
      <c r="AG36" s="29">
        <v>0.11273</v>
      </c>
      <c r="AH36" s="29">
        <v>70.677905863000007</v>
      </c>
      <c r="AI36" s="29">
        <v>34.906062961000003</v>
      </c>
      <c r="AJ36" s="29">
        <v>494.86773862000001</v>
      </c>
      <c r="AK36" s="29">
        <v>40.996966790000002</v>
      </c>
      <c r="AL36" s="29">
        <v>11.030546616000001</v>
      </c>
      <c r="AM36" s="29">
        <v>58.128497901000003</v>
      </c>
      <c r="AN36" s="29">
        <v>0.25895945799999998</v>
      </c>
      <c r="AO36" s="29">
        <v>4.6350000000000002E-3</v>
      </c>
      <c r="AP36" s="29">
        <v>2.2374999999999999E-2</v>
      </c>
      <c r="AQ36" s="29">
        <v>282.15400161000002</v>
      </c>
      <c r="AR36" s="29">
        <v>0.65660019999999997</v>
      </c>
      <c r="AS36" s="29">
        <v>1.67907118</v>
      </c>
      <c r="AT36" s="29">
        <v>4.1393384655999999</v>
      </c>
      <c r="AU36" s="29">
        <v>334.32082725999999</v>
      </c>
      <c r="AV36" s="29">
        <v>1.0095513787999999</v>
      </c>
      <c r="AW36" s="29">
        <v>2.4666065599999999E-2</v>
      </c>
      <c r="AX36" s="29">
        <v>2.5922054399999998E-2</v>
      </c>
      <c r="AZ36" s="29">
        <v>10.415792624</v>
      </c>
      <c r="BA36" s="29">
        <v>0.81372912929999996</v>
      </c>
      <c r="BB36" s="29">
        <v>0.2117949972</v>
      </c>
      <c r="BC36" s="29">
        <v>1.57254891E-2</v>
      </c>
      <c r="BD36" s="29">
        <v>31.396742932999999</v>
      </c>
      <c r="BE36" s="29">
        <v>3.43471555</v>
      </c>
      <c r="BF36" s="29">
        <v>3.1053850000000001</v>
      </c>
      <c r="BG36" s="29">
        <v>2278.6107959000001</v>
      </c>
      <c r="BI36" s="29">
        <v>99.349228366999995</v>
      </c>
      <c r="BJ36" s="29">
        <v>96.334356138999993</v>
      </c>
      <c r="BK36" s="29">
        <v>65.901378781999995</v>
      </c>
      <c r="BL36" s="29">
        <v>795.72680808999996</v>
      </c>
      <c r="BM36" s="29">
        <v>5.5843279915000004</v>
      </c>
      <c r="BN36" s="29">
        <v>363.33727836000003</v>
      </c>
      <c r="BP36" s="29" t="s">
        <v>35</v>
      </c>
      <c r="BQ36" s="29">
        <v>875.00241487899996</v>
      </c>
      <c r="BR36" s="29">
        <v>3.4347187579999998</v>
      </c>
      <c r="BS36" s="29">
        <v>41.673230309200001</v>
      </c>
      <c r="BT36" s="29">
        <v>3.1053922946500001</v>
      </c>
      <c r="BU36" s="29">
        <v>21.2971344991</v>
      </c>
      <c r="BV36" s="29">
        <v>212.81888620000001</v>
      </c>
      <c r="BW36" s="29">
        <v>107.358242051</v>
      </c>
      <c r="BX36" s="29">
        <v>302.05885452299998</v>
      </c>
      <c r="BY36" s="29">
        <v>1.0057338957399999</v>
      </c>
      <c r="BZ36" s="29">
        <v>1.4472882648600001</v>
      </c>
      <c r="CA36" s="29">
        <v>82.721959456299999</v>
      </c>
      <c r="CB36" s="29">
        <v>9.3517225124600006E-2</v>
      </c>
      <c r="CC36" s="29">
        <v>0.198722943037</v>
      </c>
      <c r="CD36" s="29">
        <v>7.3750907886799997E-3</v>
      </c>
      <c r="CE36" s="29">
        <v>18.314467061199998</v>
      </c>
      <c r="CF36" s="29">
        <v>0.27540234687999998</v>
      </c>
      <c r="CG36" s="29">
        <v>0.87210173420699999</v>
      </c>
      <c r="CH36" s="29">
        <v>2.0786377905600002</v>
      </c>
      <c r="CI36" s="29">
        <v>2278.6091660000002</v>
      </c>
      <c r="CJ36" s="29">
        <v>38438.997432199998</v>
      </c>
      <c r="CK36" s="29">
        <v>3.9477658711500001</v>
      </c>
      <c r="CL36" s="29">
        <v>0</v>
      </c>
      <c r="CM36" s="29">
        <v>0.41723614597699998</v>
      </c>
      <c r="CN36" s="29">
        <v>1.02150353871</v>
      </c>
      <c r="CO36" s="29">
        <v>26.6315909526</v>
      </c>
      <c r="CP36" s="29">
        <v>0.91199432341599995</v>
      </c>
      <c r="CQ36" s="29">
        <v>34.858535582400002</v>
      </c>
      <c r="CR36" s="29">
        <v>70.828799958399998</v>
      </c>
      <c r="CS36" s="29">
        <v>1.67170548627</v>
      </c>
      <c r="CT36" s="29">
        <v>58.104319926099997</v>
      </c>
      <c r="CU36" s="29">
        <v>4.13933743631</v>
      </c>
      <c r="CV36" s="29">
        <v>177793.224789</v>
      </c>
      <c r="CW36" s="29">
        <v>0.70925088907199996</v>
      </c>
      <c r="CX36" s="29">
        <v>0.24724811985</v>
      </c>
      <c r="CY36" s="29">
        <v>3.0131383771400002</v>
      </c>
      <c r="CZ36" s="29">
        <v>74.268676280799994</v>
      </c>
      <c r="DA36" s="29">
        <v>4.7293124558599997</v>
      </c>
      <c r="DB36" s="29">
        <v>0.109881782188</v>
      </c>
      <c r="DC36" s="29">
        <v>16.910768718100002</v>
      </c>
      <c r="DD36" s="29">
        <v>0.28409345535800001</v>
      </c>
      <c r="DE36" s="29">
        <v>790.07864135800003</v>
      </c>
      <c r="DF36" s="29">
        <v>773.04777568099996</v>
      </c>
      <c r="DG36" s="29">
        <v>132.31299377900001</v>
      </c>
      <c r="DH36" s="29">
        <v>65.708744058700006</v>
      </c>
      <c r="DI36" s="29">
        <v>590.67945393000002</v>
      </c>
      <c r="DJ36" s="29">
        <v>7.6143497637199999E-3</v>
      </c>
      <c r="DK36" s="29">
        <v>265.285625584</v>
      </c>
      <c r="DL36" s="29">
        <v>265.285625584</v>
      </c>
      <c r="DM36" s="29">
        <v>1465.9340469399999</v>
      </c>
      <c r="DN36" s="29">
        <v>6.0000223680900001E-2</v>
      </c>
      <c r="DO36" s="29">
        <v>795.67113835700002</v>
      </c>
      <c r="DP36" s="29">
        <v>0.19556673286699999</v>
      </c>
      <c r="DQ36" s="29">
        <v>0.62550348220399998</v>
      </c>
      <c r="DR36" s="29">
        <v>13.0596566614</v>
      </c>
      <c r="DS36" s="29">
        <v>2.0950684562699999E-3</v>
      </c>
      <c r="DT36" s="29">
        <v>831.57545823099997</v>
      </c>
      <c r="DU36" s="29">
        <v>19.547324550300001</v>
      </c>
      <c r="DV36" s="29">
        <v>665.86138945100004</v>
      </c>
      <c r="DW36" s="29">
        <v>5.3391326533200001</v>
      </c>
      <c r="DX36" s="29">
        <v>15.196018389700001</v>
      </c>
      <c r="DY36" s="29">
        <v>0.112724876162</v>
      </c>
      <c r="DZ36" s="29">
        <v>23.3232830195</v>
      </c>
      <c r="EA36" s="29">
        <v>47.353347528999997</v>
      </c>
      <c r="EB36" s="29">
        <v>494.47149641300001</v>
      </c>
      <c r="EC36" s="29">
        <v>5.5844018328700002</v>
      </c>
      <c r="ED36" s="29">
        <v>40.616505527599998</v>
      </c>
      <c r="EE36" s="29">
        <v>3176.8028168699998</v>
      </c>
      <c r="EF36" s="29">
        <v>0</v>
      </c>
      <c r="EG36" s="29">
        <v>4.5215972688599999</v>
      </c>
      <c r="EH36" s="29">
        <v>6.5066601721800001</v>
      </c>
      <c r="EI36" s="29">
        <v>41762.578724899999</v>
      </c>
      <c r="EJ36" s="29">
        <v>4627.2291987999997</v>
      </c>
      <c r="EK36" s="29">
        <v>46402.867580400001</v>
      </c>
      <c r="EL36" s="29">
        <v>30.108142070500001</v>
      </c>
      <c r="EM36" s="29">
        <v>929.00421993700002</v>
      </c>
      <c r="EN36" s="29">
        <v>0.99427426656100004</v>
      </c>
      <c r="EO36" s="29">
        <v>2.4664948454E-2</v>
      </c>
      <c r="EP36" s="29">
        <v>2.5923016880599999E-2</v>
      </c>
      <c r="EQ36" s="29">
        <v>0</v>
      </c>
      <c r="ER36" s="29">
        <v>10.4154893297</v>
      </c>
      <c r="ES36" s="29">
        <v>0.81234041872200002</v>
      </c>
      <c r="ET36" s="29">
        <v>0.21146413425899999</v>
      </c>
      <c r="EU36" s="29">
        <v>1.5723711144999999E-2</v>
      </c>
      <c r="EV36" s="29">
        <v>31.320459871499999</v>
      </c>
      <c r="EW36" s="29">
        <v>197.76264547599999</v>
      </c>
      <c r="EX36" s="29">
        <v>11368.3460273</v>
      </c>
      <c r="EY36" s="29">
        <v>297.472815389</v>
      </c>
      <c r="EZ36" s="29">
        <v>254.90661389300001</v>
      </c>
      <c r="FA36" s="29">
        <v>1204.8676095599999</v>
      </c>
      <c r="FB36" s="29">
        <v>428.04257747899999</v>
      </c>
      <c r="FC36" s="29">
        <v>121.161046763</v>
      </c>
      <c r="FD36" s="29">
        <v>0.136924257252</v>
      </c>
      <c r="FE36" s="29">
        <v>238.97535128499999</v>
      </c>
      <c r="FF36" s="29">
        <v>16210.557581700001</v>
      </c>
      <c r="FG36" s="29">
        <v>13293.9707086</v>
      </c>
      <c r="FH36" s="29">
        <v>2916.5868730500001</v>
      </c>
      <c r="FI36" s="29">
        <v>58.484576325600003</v>
      </c>
      <c r="FJ36" s="29">
        <v>37.3358433541</v>
      </c>
      <c r="FK36" s="29">
        <v>5488.2045797299998</v>
      </c>
      <c r="FL36" s="29">
        <v>414.72228990799999</v>
      </c>
      <c r="FM36" s="29">
        <v>594.98118204499997</v>
      </c>
      <c r="FN36" s="29">
        <v>38.892002626699998</v>
      </c>
      <c r="FO36" s="29">
        <v>138.49714981</v>
      </c>
      <c r="FP36" s="29">
        <v>1512.40258264</v>
      </c>
      <c r="FQ36" s="29">
        <v>0.257938354551</v>
      </c>
      <c r="FR36" s="29">
        <v>877.68060751099995</v>
      </c>
      <c r="FS36" s="29">
        <v>484.04461462500001</v>
      </c>
      <c r="FT36" s="29">
        <v>1709.94557588</v>
      </c>
      <c r="FU36" s="29">
        <v>73.271651844800004</v>
      </c>
      <c r="FV36" s="29">
        <v>4.6349089171400003E-3</v>
      </c>
      <c r="FW36" s="29">
        <v>67045.780238399995</v>
      </c>
      <c r="FX36" s="29">
        <v>7955.5250791300004</v>
      </c>
      <c r="FY36" s="29">
        <v>363.01524879300001</v>
      </c>
      <c r="FZ36" s="29">
        <v>939.06003470999997</v>
      </c>
      <c r="GA36" s="29">
        <v>127.761890329</v>
      </c>
      <c r="GB36" s="29">
        <v>3685.85924927</v>
      </c>
      <c r="GC36" s="29">
        <v>281.60872121800003</v>
      </c>
      <c r="GD36" s="29">
        <v>2.23725122424E-2</v>
      </c>
      <c r="GE36" s="29">
        <v>0.65659534818999998</v>
      </c>
      <c r="GF36" s="29">
        <v>3071.2500144199998</v>
      </c>
      <c r="GG36" s="29">
        <v>29259.990121700001</v>
      </c>
      <c r="GH36" s="29">
        <v>333.74447483799997</v>
      </c>
      <c r="GI36" s="29">
        <v>2885.9666174399999</v>
      </c>
      <c r="GK36" s="37">
        <f t="shared" si="1"/>
        <v>2.8144072429946631E-4</v>
      </c>
      <c r="GL36" s="55">
        <f t="shared" si="2"/>
        <v>-1.5499180313463812E-3</v>
      </c>
      <c r="GM36" s="55">
        <f t="shared" si="3"/>
        <v>-9.6226104056460358E-6</v>
      </c>
      <c r="GN36" s="55">
        <f t="shared" si="4"/>
        <v>-9.4528553273986245E-4</v>
      </c>
      <c r="GO36" s="55">
        <f t="shared" si="5"/>
        <v>-7.9025220196329935E-4</v>
      </c>
      <c r="GP36" s="55">
        <f t="shared" si="6"/>
        <v>-8.3265579888705727E-4</v>
      </c>
      <c r="GQ36" s="55">
        <f t="shared" si="7"/>
        <v>-7.7854581791804894E-5</v>
      </c>
      <c r="GR36" s="55">
        <f t="shared" si="8"/>
        <v>-1.2553761412981564E-3</v>
      </c>
      <c r="GS36" s="55">
        <f t="shared" si="9"/>
        <v>-5.3369939864841712E-3</v>
      </c>
      <c r="GT36" s="55">
        <f t="shared" si="10"/>
        <v>-7.6634279933959536E-3</v>
      </c>
      <c r="GU36" s="55">
        <f t="shared" si="11"/>
        <v>-4.3991344834720086E-7</v>
      </c>
      <c r="GV36" s="55">
        <f t="shared" si="12"/>
        <v>-7.4000006861260576E-6</v>
      </c>
      <c r="GW36" s="55">
        <f t="shared" si="13"/>
        <v>-4.0201482535526228E-3</v>
      </c>
      <c r="GX36" s="55">
        <f t="shared" si="14"/>
        <v>-1.6689614880711693E-6</v>
      </c>
      <c r="GY36" s="55">
        <f t="shared" si="15"/>
        <v>-1.3181149752021648E-2</v>
      </c>
      <c r="GZ36" s="55">
        <f t="shared" si="16"/>
        <v>-1.0361261457526437E-5</v>
      </c>
      <c r="HA36" s="55">
        <f t="shared" si="17"/>
        <v>-9.0301786019088445E-6</v>
      </c>
      <c r="HB36" s="55">
        <f t="shared" si="18"/>
        <v>-3.4517661544414052E-5</v>
      </c>
      <c r="HC36" s="55">
        <f t="shared" si="19"/>
        <v>-8.4906861354619388E-6</v>
      </c>
      <c r="HD36" s="55">
        <f t="shared" si="20"/>
        <v>-2.6756236079979688E-4</v>
      </c>
      <c r="HE36" s="55">
        <f t="shared" si="21"/>
        <v>-1.7829614484807287E-3</v>
      </c>
      <c r="HF36" s="55">
        <f t="shared" si="22"/>
        <v>-4.5414527880265889E-5</v>
      </c>
      <c r="HG36" s="55">
        <f t="shared" si="23"/>
        <v>-1.7540428704744015E-3</v>
      </c>
      <c r="HH36" s="55">
        <f t="shared" si="24"/>
        <v>4.2643579929628565E-6</v>
      </c>
      <c r="HI36" s="55">
        <f t="shared" si="25"/>
        <v>-6.2274855946074822E-5</v>
      </c>
      <c r="HJ36" s="55">
        <f t="shared" si="26"/>
        <v>-8.5388874589675966E-5</v>
      </c>
      <c r="HK36" s="55">
        <f t="shared" si="27"/>
        <v>-6.3395339395352643E-3</v>
      </c>
      <c r="HL36" s="55">
        <f t="shared" si="28"/>
        <v>-3.5779497306921145E-5</v>
      </c>
      <c r="HM36" s="55">
        <f t="shared" si="29"/>
        <v>3.7280150000605179E-6</v>
      </c>
      <c r="HN36" s="55">
        <f t="shared" si="30"/>
        <v>-1.050796378335102E-5</v>
      </c>
      <c r="HO36" s="55">
        <f t="shared" si="31"/>
        <v>3.2676023866277007E-5</v>
      </c>
      <c r="HP36" s="55">
        <f t="shared" si="32"/>
        <v>-9.7822504251127602E-3</v>
      </c>
      <c r="HQ36" s="55">
        <f t="shared" si="33"/>
        <v>-4.5452301960423074E-5</v>
      </c>
      <c r="HR36" s="55">
        <f t="shared" si="34"/>
        <v>-1.8044033484498074E-5</v>
      </c>
      <c r="HS36" s="55">
        <f t="shared" si="35"/>
        <v>-1.3615794669568798E-3</v>
      </c>
      <c r="HT36" s="55">
        <f t="shared" si="36"/>
        <v>-8.0070325074123989E-4</v>
      </c>
      <c r="HU36" s="55">
        <f t="shared" si="37"/>
        <v>-9.280229543538002E-3</v>
      </c>
      <c r="HV36" s="55">
        <f t="shared" si="38"/>
        <v>-2.0753050956505604E-4</v>
      </c>
      <c r="HW36" s="55">
        <f t="shared" si="39"/>
        <v>-4.1594012873313912E-4</v>
      </c>
      <c r="HX36" s="55">
        <f t="shared" si="40"/>
        <v>-3.9431015838779348E-3</v>
      </c>
      <c r="HY36" s="55">
        <f t="shared" si="41"/>
        <v>-1.9651102481104158E-5</v>
      </c>
      <c r="HZ36" s="55">
        <f t="shared" si="42"/>
        <v>-1.1118469720666055E-4</v>
      </c>
      <c r="IA36" s="55">
        <f t="shared" si="43"/>
        <v>-1.9325630290145403E-3</v>
      </c>
      <c r="IB36" s="55">
        <f t="shared" si="44"/>
        <v>-7.3892910784734971E-6</v>
      </c>
      <c r="IC36" s="55">
        <f t="shared" si="45"/>
        <v>-4.3867668135426849E-3</v>
      </c>
      <c r="ID36" s="55">
        <f t="shared" si="46"/>
        <v>-2.4866050661298407E-7</v>
      </c>
      <c r="IE36" s="55">
        <f t="shared" si="47"/>
        <v>-1.7239500952532238E-3</v>
      </c>
      <c r="IF36" s="55">
        <f t="shared" si="48"/>
        <v>-1.5132575280278403E-2</v>
      </c>
      <c r="IG36" s="55">
        <f t="shared" si="49"/>
        <v>-4.5290806329432655E-5</v>
      </c>
      <c r="IH36" s="55">
        <f t="shared" si="50"/>
        <v>3.7129796317415081E-5</v>
      </c>
      <c r="II36" s="55">
        <f t="shared" si="51"/>
        <v>0</v>
      </c>
      <c r="IJ36" s="55">
        <f t="shared" si="52"/>
        <v>-2.9118696094355905E-5</v>
      </c>
      <c r="IK36" s="55">
        <f t="shared" si="53"/>
        <v>-1.7066005480159735E-3</v>
      </c>
      <c r="IL36" s="55">
        <f t="shared" si="54"/>
        <v>-1.5621848739306068E-3</v>
      </c>
      <c r="IM36" s="55">
        <f t="shared" si="55"/>
        <v>-1.1306198418977226E-4</v>
      </c>
      <c r="IN36" s="55">
        <f t="shared" si="56"/>
        <v>-2.4296488862805398E-3</v>
      </c>
      <c r="IO36" s="55">
        <f t="shared" si="57"/>
        <v>9.3399291823911381E-7</v>
      </c>
      <c r="IP36" s="55">
        <f t="shared" si="58"/>
        <v>2.3490324066242386E-6</v>
      </c>
      <c r="IQ36" s="55">
        <f t="shared" si="59"/>
        <v>-7.1530425592242029E-7</v>
      </c>
      <c r="IR36" s="55">
        <f t="shared" si="60"/>
        <v>0</v>
      </c>
      <c r="IS36" s="55">
        <f t="shared" si="61"/>
        <v>-3.3575799331608184E-4</v>
      </c>
      <c r="IT36" s="55">
        <f t="shared" si="62"/>
        <v>-3.2826758761297649E-4</v>
      </c>
      <c r="IU36" s="55">
        <f t="shared" si="63"/>
        <v>-2.9230757665513994E-3</v>
      </c>
      <c r="IV36" s="55">
        <f t="shared" si="64"/>
        <v>-6.9960861484069385E-5</v>
      </c>
      <c r="IW36" s="55">
        <f t="shared" si="65"/>
        <v>1.3222964358876877E-5</v>
      </c>
      <c r="IX36" s="55">
        <f t="shared" si="66"/>
        <v>-8.8631028573111007E-4</v>
      </c>
    </row>
    <row r="37" spans="1:258" x14ac:dyDescent="0.3">
      <c r="A37" s="29" t="s">
        <v>36</v>
      </c>
      <c r="B37" s="27">
        <v>22733.351631000001</v>
      </c>
      <c r="C37" s="27">
        <v>2623.8650782</v>
      </c>
      <c r="D37" s="27">
        <v>25718.792517999998</v>
      </c>
      <c r="E37" s="27">
        <v>5892.8710640999998</v>
      </c>
      <c r="F37" s="27">
        <v>3735.2607867000002</v>
      </c>
      <c r="G37" s="27">
        <v>25715.50272</v>
      </c>
      <c r="H37" s="27">
        <v>16526.056395</v>
      </c>
      <c r="I37" s="29">
        <v>111.3721632</v>
      </c>
      <c r="J37" s="29">
        <v>46.39846661</v>
      </c>
      <c r="K37" s="29">
        <v>2.2868534999999999</v>
      </c>
      <c r="L37" s="29">
        <v>0.13382637059999999</v>
      </c>
      <c r="M37" s="29">
        <v>98.200174583000006</v>
      </c>
      <c r="N37" s="40">
        <v>9.4377637000000007E-3</v>
      </c>
      <c r="O37" s="29">
        <v>30.755727679</v>
      </c>
      <c r="P37" s="29">
        <v>0.11980398790000001</v>
      </c>
      <c r="Q37" s="29">
        <v>1.3471898265</v>
      </c>
      <c r="R37" s="29">
        <v>5.6603868925</v>
      </c>
      <c r="S37" s="29">
        <v>11.82012484</v>
      </c>
      <c r="T37" s="29">
        <v>0.66340292030000003</v>
      </c>
      <c r="U37" s="29">
        <v>0.34825545000000002</v>
      </c>
      <c r="V37" s="29">
        <v>12.126968</v>
      </c>
      <c r="W37" s="29">
        <v>0.23018994000000001</v>
      </c>
      <c r="Y37" s="29">
        <v>1.2792255000000001E-3</v>
      </c>
      <c r="Z37" s="29">
        <v>6.4349999999999997E-3</v>
      </c>
      <c r="AA37" s="29">
        <v>253.08364073000001</v>
      </c>
      <c r="AB37" s="29">
        <v>208.02950000000001</v>
      </c>
      <c r="AC37" s="29">
        <v>1E-3</v>
      </c>
      <c r="AD37" s="29">
        <v>0.19120125290000001</v>
      </c>
      <c r="AF37" s="29">
        <v>9.3188208907999996</v>
      </c>
      <c r="AG37" s="29">
        <v>0.36140499999999998</v>
      </c>
      <c r="AH37" s="29">
        <v>3.5224676802000001</v>
      </c>
      <c r="AI37" s="29">
        <v>33.340446745999998</v>
      </c>
      <c r="AJ37" s="29">
        <v>1789.7717405999999</v>
      </c>
      <c r="AK37" s="29">
        <v>20.291120016000001</v>
      </c>
      <c r="AL37" s="29">
        <v>5.5413571544</v>
      </c>
      <c r="AM37" s="29">
        <v>22.030245773000001</v>
      </c>
      <c r="AN37" s="29">
        <v>0.17647753999999999</v>
      </c>
      <c r="AQ37" s="29">
        <v>557.10597461999998</v>
      </c>
      <c r="AS37" s="29">
        <v>1.2846307347999999</v>
      </c>
      <c r="AT37" s="29">
        <v>3.4167173279999998</v>
      </c>
      <c r="AU37" s="29">
        <v>162.288231</v>
      </c>
      <c r="AV37" s="29">
        <v>0.22517819</v>
      </c>
      <c r="AZ37" s="29">
        <v>4.7392457000000002E-3</v>
      </c>
      <c r="BA37" s="29">
        <v>2.0066502E-2</v>
      </c>
      <c r="BB37" s="29">
        <v>4.816308E-3</v>
      </c>
      <c r="BC37" s="8">
        <v>1.6979338000000001E-6</v>
      </c>
      <c r="BD37" s="29">
        <v>8.1310551395000008</v>
      </c>
      <c r="BF37" s="29">
        <v>0.30223359999999999</v>
      </c>
      <c r="BG37" s="29">
        <v>1.865410625</v>
      </c>
      <c r="BI37" s="29">
        <v>8.6510741589000002</v>
      </c>
      <c r="BJ37" s="29">
        <v>8.3784447057999998</v>
      </c>
      <c r="BK37" s="29">
        <v>30.639588557</v>
      </c>
      <c r="BL37" s="29">
        <v>264.18026228999997</v>
      </c>
      <c r="BM37" s="29">
        <v>1.84586085</v>
      </c>
      <c r="BN37" s="29">
        <v>156.86811413999999</v>
      </c>
      <c r="BP37" s="29" t="s">
        <v>36</v>
      </c>
      <c r="BQ37" s="29">
        <v>142.14171254199999</v>
      </c>
      <c r="BR37" s="29">
        <v>0</v>
      </c>
      <c r="BS37" s="29">
        <v>45.520957974700003</v>
      </c>
      <c r="BT37" s="29">
        <v>0.302233311133</v>
      </c>
      <c r="BU37" s="29">
        <v>2.2868391798599998</v>
      </c>
      <c r="BV37" s="29">
        <v>126.688040546</v>
      </c>
      <c r="BW37" s="29">
        <v>109.83649608499999</v>
      </c>
      <c r="BX37" s="29">
        <v>175.157849519</v>
      </c>
      <c r="BY37" s="29">
        <v>5.4868719593100003E-2</v>
      </c>
      <c r="BZ37" s="29">
        <v>7.8957080685E-2</v>
      </c>
      <c r="CA37" s="29">
        <v>97.561427008500004</v>
      </c>
      <c r="CB37" s="29">
        <v>3.02007785623E-3</v>
      </c>
      <c r="CC37" s="8">
        <v>6.4178415593300004E-3</v>
      </c>
      <c r="CD37" s="8">
        <v>1.27918788737E-3</v>
      </c>
      <c r="CE37" s="29">
        <v>30.1434795855</v>
      </c>
      <c r="CF37" s="29">
        <v>2.8752544530599999E-2</v>
      </c>
      <c r="CG37" s="29">
        <v>9.1049619575900007E-2</v>
      </c>
      <c r="CH37" s="29">
        <v>1.34723044353</v>
      </c>
      <c r="CI37" s="29">
        <v>1.86544983518</v>
      </c>
      <c r="CJ37" s="29">
        <v>2237.3088309899999</v>
      </c>
      <c r="CK37" s="29">
        <v>5.66029796735</v>
      </c>
      <c r="CL37" s="29">
        <v>0</v>
      </c>
      <c r="CM37" s="29">
        <v>0.19238646910099999</v>
      </c>
      <c r="CN37" s="29">
        <v>0.47101614923399998</v>
      </c>
      <c r="CO37" s="29">
        <v>11.820089514299999</v>
      </c>
      <c r="CP37" s="29">
        <v>0.34825284761500003</v>
      </c>
      <c r="CQ37" s="29">
        <v>33.218065656100002</v>
      </c>
      <c r="CR37" s="29">
        <v>12.127065502200001</v>
      </c>
      <c r="CS37" s="29">
        <v>1.28463625125</v>
      </c>
      <c r="CT37" s="29">
        <v>22.0304704996</v>
      </c>
      <c r="CU37" s="29">
        <v>3.4167422094200002</v>
      </c>
      <c r="CV37" s="29">
        <v>22568.217536100001</v>
      </c>
      <c r="CW37" s="29">
        <v>0.230194241991</v>
      </c>
      <c r="CX37" s="29">
        <v>0</v>
      </c>
      <c r="CY37" s="29">
        <v>0.27193137121700001</v>
      </c>
      <c r="CZ37" s="29">
        <v>6.4516360300800004</v>
      </c>
      <c r="DA37" s="29">
        <v>0.41083022582599998</v>
      </c>
      <c r="DB37" s="29">
        <v>9.5451303961299992E-3</v>
      </c>
      <c r="DC37" s="29">
        <v>1.4690148402000001</v>
      </c>
      <c r="DD37" s="29">
        <v>2.4678943351600001E-2</v>
      </c>
      <c r="DE37" s="29">
        <v>494.32612749499998</v>
      </c>
      <c r="DF37" s="29">
        <v>338.470318572</v>
      </c>
      <c r="DG37" s="29">
        <v>158.93784173700001</v>
      </c>
      <c r="DH37" s="29">
        <v>30.564433662199999</v>
      </c>
      <c r="DI37" s="29">
        <v>86.575823599900005</v>
      </c>
      <c r="DJ37" s="29">
        <v>6.4356852867899998E-3</v>
      </c>
      <c r="DK37" s="29">
        <v>248.64802194699999</v>
      </c>
      <c r="DL37" s="29">
        <v>248.64802194699999</v>
      </c>
      <c r="DM37" s="29">
        <v>208.02882891900001</v>
      </c>
      <c r="DN37" s="29">
        <v>1.0001131191499999E-3</v>
      </c>
      <c r="DO37" s="29">
        <v>264.17258626900002</v>
      </c>
      <c r="DP37" s="29">
        <v>3.04265616467E-2</v>
      </c>
      <c r="DQ37" s="29">
        <v>0.13549336248999999</v>
      </c>
      <c r="DR37" s="29">
        <v>26.801738901099998</v>
      </c>
      <c r="DS37" s="29">
        <v>0</v>
      </c>
      <c r="DT37" s="29">
        <v>500.65009146099999</v>
      </c>
      <c r="DU37" s="29">
        <v>13.7268086239</v>
      </c>
      <c r="DV37" s="29">
        <v>51.374099738799998</v>
      </c>
      <c r="DW37" s="29">
        <v>2.4053281235099999</v>
      </c>
      <c r="DX37" s="29">
        <v>6.84594383582</v>
      </c>
      <c r="DY37" s="29">
        <v>0.361404527478</v>
      </c>
      <c r="DZ37" s="29">
        <v>1.16129549724</v>
      </c>
      <c r="EA37" s="29">
        <v>2.3577856830799999</v>
      </c>
      <c r="EB37" s="29">
        <v>1789.16079221</v>
      </c>
      <c r="EC37" s="29">
        <v>1.8458965846199999</v>
      </c>
      <c r="ED37" s="29">
        <v>19.9971264574</v>
      </c>
      <c r="EE37" s="29">
        <v>2623.8650446900001</v>
      </c>
      <c r="EF37" s="29">
        <v>0</v>
      </c>
      <c r="EG37" s="29">
        <v>2.2719315445500001</v>
      </c>
      <c r="EH37" s="29">
        <v>3.2693668656699999</v>
      </c>
      <c r="EI37" s="29">
        <v>23077.144726499999</v>
      </c>
      <c r="EJ37" s="29">
        <v>2537.3287875800002</v>
      </c>
      <c r="EK37" s="29">
        <v>25641.275253</v>
      </c>
      <c r="EL37" s="29">
        <v>13.802324258900001</v>
      </c>
      <c r="EM37" s="29">
        <v>520.95656170699999</v>
      </c>
      <c r="EN37" s="29">
        <v>0.22025118131999999</v>
      </c>
      <c r="EO37" s="29">
        <v>0</v>
      </c>
      <c r="EP37" s="29">
        <v>0</v>
      </c>
      <c r="EQ37" s="29">
        <v>0</v>
      </c>
      <c r="ER37" s="29">
        <v>4.63283240619E-3</v>
      </c>
      <c r="ES37" s="29">
        <v>1.9619650681300001E-2</v>
      </c>
      <c r="ET37" s="29">
        <v>4.7098907658299997E-3</v>
      </c>
      <c r="EU37" s="8">
        <v>1.6596174811100001E-6</v>
      </c>
      <c r="EV37" s="29">
        <v>7.9661154233499998</v>
      </c>
      <c r="EW37" s="29">
        <v>52.441403373</v>
      </c>
      <c r="EX37" s="29">
        <v>8042.6411563199999</v>
      </c>
      <c r="EY37" s="29">
        <v>106.01933304000001</v>
      </c>
      <c r="EZ37" s="29">
        <v>54.686062364500003</v>
      </c>
      <c r="FA37" s="29">
        <v>416.819577176</v>
      </c>
      <c r="FB37" s="29">
        <v>37.731461553199999</v>
      </c>
      <c r="FC37" s="29">
        <v>52.9175011062</v>
      </c>
      <c r="FD37" s="29">
        <v>2.52802860521E-2</v>
      </c>
      <c r="FE37" s="29">
        <v>73.748713566600003</v>
      </c>
      <c r="FF37" s="29">
        <v>5886.3971039899998</v>
      </c>
      <c r="FG37" s="29">
        <v>3729.3929922299999</v>
      </c>
      <c r="FH37" s="29">
        <v>2157.0041117599999</v>
      </c>
      <c r="FI37" s="29">
        <v>8.6671099847599997</v>
      </c>
      <c r="FJ37" s="29">
        <v>2.3278766290899999</v>
      </c>
      <c r="FK37" s="29">
        <v>1399.5251818199999</v>
      </c>
      <c r="FL37" s="29">
        <v>80.179223653999998</v>
      </c>
      <c r="FM37" s="29">
        <v>179.051991754</v>
      </c>
      <c r="FN37" s="29">
        <v>36.342677991000002</v>
      </c>
      <c r="FO37" s="29">
        <v>41.725493751000002</v>
      </c>
      <c r="FP37" s="29">
        <v>464.92341483799999</v>
      </c>
      <c r="FQ37" s="29">
        <v>0.176333712231</v>
      </c>
      <c r="FR37" s="29">
        <v>944.09836638599995</v>
      </c>
      <c r="FS37" s="29">
        <v>154.32545187700001</v>
      </c>
      <c r="FT37" s="29">
        <v>536.96383364899998</v>
      </c>
      <c r="FU37" s="29">
        <v>30.996684102300001</v>
      </c>
      <c r="FV37" s="29">
        <v>0</v>
      </c>
      <c r="FW37" s="29">
        <v>25707.5846112</v>
      </c>
      <c r="FX37" s="29">
        <v>4565.2705146999997</v>
      </c>
      <c r="FY37" s="29">
        <v>156.75472564099999</v>
      </c>
      <c r="FZ37" s="29">
        <v>48.549530305499999</v>
      </c>
      <c r="GA37" s="29">
        <v>552.51219062200005</v>
      </c>
      <c r="GB37" s="29">
        <v>1209.7228177</v>
      </c>
      <c r="GC37" s="29">
        <v>556.78468250900005</v>
      </c>
      <c r="GD37" s="29">
        <v>0</v>
      </c>
      <c r="GE37" s="29">
        <v>0</v>
      </c>
      <c r="GF37" s="29">
        <v>1218.9149303199999</v>
      </c>
      <c r="GG37" s="29">
        <v>16487.0248741</v>
      </c>
      <c r="GH37" s="29">
        <v>162.077373247</v>
      </c>
      <c r="GI37" s="29">
        <v>523.01264149099995</v>
      </c>
      <c r="GK37" s="37">
        <f t="shared" si="1"/>
        <v>1.0452576416987772E-3</v>
      </c>
      <c r="GL37" s="55">
        <f t="shared" si="2"/>
        <v>-7.2639572721348231E-3</v>
      </c>
      <c r="GM37" s="55">
        <f t="shared" si="3"/>
        <v>-1.27712358935385E-8</v>
      </c>
      <c r="GN37" s="55">
        <f t="shared" si="4"/>
        <v>-3.0140320524669273E-3</v>
      </c>
      <c r="GO37" s="55">
        <f t="shared" si="5"/>
        <v>-1.098608817260582E-3</v>
      </c>
      <c r="GP37" s="55">
        <f t="shared" si="6"/>
        <v>-1.5709196238435329E-3</v>
      </c>
      <c r="GQ37" s="55">
        <f t="shared" si="7"/>
        <v>-3.0791188047987273E-4</v>
      </c>
      <c r="GR37" s="55">
        <f t="shared" si="8"/>
        <v>-2.3618169977810992E-3</v>
      </c>
      <c r="GS37" s="55">
        <f t="shared" si="9"/>
        <v>-1.378860813040228E-2</v>
      </c>
      <c r="GT37" s="55">
        <f t="shared" si="10"/>
        <v>-1.8912449040091161E-2</v>
      </c>
      <c r="GU37" s="55">
        <f t="shared" si="11"/>
        <v>-6.2619402598477273E-6</v>
      </c>
      <c r="GV37" s="55">
        <f t="shared" si="12"/>
        <v>-4.2616555872149093E-6</v>
      </c>
      <c r="GW37" s="55">
        <f t="shared" si="13"/>
        <v>-6.5045462211487659E-3</v>
      </c>
      <c r="GX37" s="55">
        <f t="shared" si="14"/>
        <v>1.6499200970680021E-5</v>
      </c>
      <c r="GY37" s="55">
        <f t="shared" si="15"/>
        <v>-1.9906799146164982E-2</v>
      </c>
      <c r="GZ37" s="55">
        <f t="shared" si="16"/>
        <v>-1.5223145172113568E-5</v>
      </c>
      <c r="HA37" s="55">
        <f t="shared" si="17"/>
        <v>3.014944828194413E-5</v>
      </c>
      <c r="HB37" s="55">
        <f t="shared" si="18"/>
        <v>-1.5710083372190601E-5</v>
      </c>
      <c r="HC37" s="55">
        <f t="shared" si="19"/>
        <v>-2.9886063369830298E-6</v>
      </c>
      <c r="HD37" s="55">
        <f t="shared" si="20"/>
        <v>-4.5517586805187354E-7</v>
      </c>
      <c r="HE37" s="55">
        <f t="shared" si="21"/>
        <v>-7.4726325172931093E-6</v>
      </c>
      <c r="HF37" s="55">
        <f t="shared" si="22"/>
        <v>8.0401135717461942E-6</v>
      </c>
      <c r="HG37" s="55">
        <f t="shared" si="23"/>
        <v>1.8688874935145406E-5</v>
      </c>
      <c r="HH37" s="55">
        <f t="shared" si="24"/>
        <v>0</v>
      </c>
      <c r="HI37" s="55">
        <f t="shared" si="25"/>
        <v>-2.940265809285038E-5</v>
      </c>
      <c r="HJ37" s="55">
        <f t="shared" si="26"/>
        <v>1.0649367365967416E-4</v>
      </c>
      <c r="HK37" s="55">
        <f t="shared" si="27"/>
        <v>-1.7526295932071421E-2</v>
      </c>
      <c r="HL37" s="55">
        <f t="shared" si="28"/>
        <v>-3.2258934430320423E-6</v>
      </c>
      <c r="HM37" s="55">
        <f t="shared" si="29"/>
        <v>1.1311914999991533E-4</v>
      </c>
      <c r="HN37" s="55">
        <f t="shared" si="30"/>
        <v>-5.4534747247056087E-6</v>
      </c>
      <c r="HO37" s="55">
        <f t="shared" si="31"/>
        <v>0</v>
      </c>
      <c r="HP37" s="55">
        <f t="shared" si="32"/>
        <v>-7.248656483642456E-3</v>
      </c>
      <c r="HQ37" s="55">
        <f t="shared" si="33"/>
        <v>-1.3074583914787739E-6</v>
      </c>
      <c r="HR37" s="55">
        <f t="shared" si="34"/>
        <v>-9.6139984449995384E-4</v>
      </c>
      <c r="HS37" s="55">
        <f t="shared" si="35"/>
        <v>-3.6706493716878088E-3</v>
      </c>
      <c r="HT37" s="55">
        <f t="shared" si="36"/>
        <v>-3.4135547910437038E-4</v>
      </c>
      <c r="HU37" s="55">
        <f t="shared" si="37"/>
        <v>-1.4488779247679771E-2</v>
      </c>
      <c r="HV37" s="55">
        <f t="shared" si="38"/>
        <v>-1.0601045621785691E-5</v>
      </c>
      <c r="HW37" s="55">
        <f t="shared" si="39"/>
        <v>1.0200821285184255E-5</v>
      </c>
      <c r="HX37" s="55">
        <f t="shared" si="40"/>
        <v>-8.1499191908493201E-4</v>
      </c>
      <c r="HY37" s="55">
        <f t="shared" si="41"/>
        <v>0</v>
      </c>
      <c r="HZ37" s="55">
        <f t="shared" si="42"/>
        <v>0</v>
      </c>
      <c r="IA37" s="55">
        <f t="shared" si="43"/>
        <v>-5.7671632622336615E-4</v>
      </c>
      <c r="IB37" s="55">
        <f t="shared" si="44"/>
        <v>0</v>
      </c>
      <c r="IC37" s="55">
        <f t="shared" si="45"/>
        <v>4.2941912027274475E-6</v>
      </c>
      <c r="ID37" s="55">
        <f t="shared" si="46"/>
        <v>7.2822588501662659E-6</v>
      </c>
      <c r="IE37" s="55">
        <f t="shared" si="47"/>
        <v>-1.299279385206923E-3</v>
      </c>
      <c r="IF37" s="55">
        <f t="shared" si="48"/>
        <v>-2.1880487981540356E-2</v>
      </c>
      <c r="IG37" s="55">
        <f t="shared" si="49"/>
        <v>0</v>
      </c>
      <c r="IH37" s="55">
        <f t="shared" si="50"/>
        <v>0</v>
      </c>
      <c r="II37" s="55">
        <f t="shared" si="51"/>
        <v>0</v>
      </c>
      <c r="IJ37" s="55">
        <f t="shared" si="52"/>
        <v>-2.2453635144934619E-2</v>
      </c>
      <c r="IK37" s="55">
        <f t="shared" si="53"/>
        <v>-2.2268520876234359E-2</v>
      </c>
      <c r="IL37" s="55">
        <f t="shared" si="54"/>
        <v>-2.2095188715090558E-2</v>
      </c>
      <c r="IM37" s="55">
        <f t="shared" si="55"/>
        <v>-2.2566438626759174E-2</v>
      </c>
      <c r="IN37" s="55">
        <f t="shared" si="56"/>
        <v>-2.0285155286764368E-2</v>
      </c>
      <c r="IO37" s="55">
        <f t="shared" si="57"/>
        <v>0</v>
      </c>
      <c r="IP37" s="55">
        <f t="shared" si="58"/>
        <v>-9.5577394434887058E-7</v>
      </c>
      <c r="IQ37" s="55">
        <f t="shared" si="59"/>
        <v>2.1019597226734524E-5</v>
      </c>
      <c r="IR37" s="55">
        <f t="shared" si="60"/>
        <v>0</v>
      </c>
      <c r="IS37" s="55">
        <f t="shared" si="61"/>
        <v>-1.5532889422113943E-3</v>
      </c>
      <c r="IT37" s="55">
        <f t="shared" si="62"/>
        <v>-1.5205132209622787E-3</v>
      </c>
      <c r="IU37" s="55">
        <f t="shared" si="63"/>
        <v>-2.4528689300180118E-3</v>
      </c>
      <c r="IV37" s="55">
        <f t="shared" si="64"/>
        <v>-2.9055997345955306E-5</v>
      </c>
      <c r="IW37" s="55">
        <f t="shared" si="65"/>
        <v>1.9359324945837472E-5</v>
      </c>
      <c r="IX37" s="55">
        <f t="shared" si="66"/>
        <v>-7.2282694046286436E-4</v>
      </c>
    </row>
    <row r="38" spans="1:258" x14ac:dyDescent="0.3">
      <c r="A38" s="29" t="s">
        <v>37</v>
      </c>
      <c r="B38" s="27">
        <v>27651.508286</v>
      </c>
      <c r="C38" s="27">
        <v>573.63489508999999</v>
      </c>
      <c r="D38" s="27">
        <v>14710.904323999999</v>
      </c>
      <c r="E38" s="27">
        <v>5734.9454149000003</v>
      </c>
      <c r="F38" s="27">
        <v>4455.2647688999996</v>
      </c>
      <c r="G38" s="27">
        <v>2218.1490423999999</v>
      </c>
      <c r="H38" s="27">
        <v>10234.293766000001</v>
      </c>
      <c r="I38" s="29">
        <v>134.75479476000001</v>
      </c>
      <c r="J38" s="29">
        <v>49.787175681000001</v>
      </c>
      <c r="K38" s="29">
        <v>0.20907124999999999</v>
      </c>
      <c r="L38" s="29">
        <v>2.7756278700000001E-2</v>
      </c>
      <c r="M38" s="29">
        <v>50.86852279</v>
      </c>
      <c r="N38" s="40">
        <v>3.4057845E-3</v>
      </c>
      <c r="O38" s="29">
        <v>9.6461608587000001</v>
      </c>
      <c r="P38" s="29">
        <v>1.2133655E-2</v>
      </c>
      <c r="Q38" s="29">
        <v>0.40986179210000001</v>
      </c>
      <c r="R38" s="29">
        <v>0.43501096350000001</v>
      </c>
      <c r="S38" s="29">
        <v>8.8551903999999997</v>
      </c>
      <c r="T38" s="29">
        <v>4.3479900000000002E-2</v>
      </c>
      <c r="U38" s="29">
        <v>0.323221747</v>
      </c>
      <c r="V38" s="29">
        <v>80.384248909999997</v>
      </c>
      <c r="W38" s="29">
        <v>1.8990697500000001E-2</v>
      </c>
      <c r="Y38" s="29">
        <v>1.155804E-4</v>
      </c>
      <c r="AA38" s="29">
        <v>230.98389349999999</v>
      </c>
      <c r="AB38" s="29">
        <v>225.89344</v>
      </c>
      <c r="AD38" s="29">
        <v>2.74680055E-2</v>
      </c>
      <c r="AF38" s="29">
        <v>5.5919741462000001</v>
      </c>
      <c r="AH38" s="29">
        <v>3.8029786858999999</v>
      </c>
      <c r="AI38" s="29">
        <v>6.0761267200000004</v>
      </c>
      <c r="AJ38" s="29">
        <v>1451.5694907</v>
      </c>
      <c r="AK38" s="29">
        <v>11.526655277</v>
      </c>
      <c r="AL38" s="29">
        <v>0.52907683250000004</v>
      </c>
      <c r="AM38" s="29">
        <v>7.1243992</v>
      </c>
      <c r="AN38" s="29">
        <v>0.3127973865</v>
      </c>
      <c r="AQ38" s="29">
        <v>56.962624847000001</v>
      </c>
      <c r="AR38" s="29">
        <v>2.2585000000000002</v>
      </c>
      <c r="AS38" s="29">
        <v>0.11461678</v>
      </c>
      <c r="AT38" s="29">
        <v>0.49193627600000001</v>
      </c>
      <c r="AU38" s="29">
        <v>97.660150893999997</v>
      </c>
      <c r="AV38" s="29">
        <v>0.38876523819999997</v>
      </c>
      <c r="AZ38" s="29">
        <v>9.9481562000000006E-3</v>
      </c>
      <c r="BA38" s="29">
        <v>3.1811478800000001E-2</v>
      </c>
      <c r="BB38" s="29">
        <v>7.8509236999999999E-3</v>
      </c>
      <c r="BC38" s="29">
        <v>6.7047199999999997E-5</v>
      </c>
      <c r="BD38" s="29">
        <v>2.7429684484000001</v>
      </c>
      <c r="BE38" s="29">
        <v>0.34799999999999998</v>
      </c>
      <c r="BF38" s="29">
        <v>3.8000000000000002E-4</v>
      </c>
      <c r="BG38" s="29">
        <v>1.8107476500000001E-2</v>
      </c>
      <c r="BI38" s="29">
        <v>67.607329586999995</v>
      </c>
      <c r="BJ38" s="29">
        <v>65.551282868000001</v>
      </c>
      <c r="BK38" s="29">
        <v>25.758393517999998</v>
      </c>
      <c r="BL38" s="29">
        <v>15.938458175999999</v>
      </c>
      <c r="BM38" s="29">
        <v>0.39310704699999999</v>
      </c>
      <c r="BN38" s="29">
        <v>113.63471883</v>
      </c>
      <c r="BP38" s="29" t="s">
        <v>37</v>
      </c>
      <c r="BQ38" s="29">
        <v>111.893679644</v>
      </c>
      <c r="BR38" s="29">
        <v>0.34799635961800002</v>
      </c>
      <c r="BS38" s="29">
        <v>49.4721007546</v>
      </c>
      <c r="BT38" s="29">
        <v>3.8009657236400001E-4</v>
      </c>
      <c r="BU38" s="29">
        <v>0.20901365827000001</v>
      </c>
      <c r="BV38" s="29">
        <v>138.01814580800001</v>
      </c>
      <c r="BW38" s="29">
        <v>134.19542889600001</v>
      </c>
      <c r="BX38" s="29">
        <v>98.012801445099996</v>
      </c>
      <c r="BY38" s="29">
        <v>1.1379976890000001E-2</v>
      </c>
      <c r="BZ38" s="29">
        <v>1.6376172548000001E-2</v>
      </c>
      <c r="CA38" s="29">
        <v>50.590747256599997</v>
      </c>
      <c r="CB38" s="29">
        <v>1.0898313243699999E-3</v>
      </c>
      <c r="CC38" s="8">
        <v>2.31593785171E-3</v>
      </c>
      <c r="CD38" s="8">
        <v>1.1557814784999999E-4</v>
      </c>
      <c r="CE38" s="29">
        <v>9.4166794743099995</v>
      </c>
      <c r="CF38" s="29">
        <v>2.91170031471E-3</v>
      </c>
      <c r="CG38" s="29">
        <v>9.2203879804000008E-3</v>
      </c>
      <c r="CH38" s="29">
        <v>0.40986410804000001</v>
      </c>
      <c r="CI38" s="29">
        <v>1.8106762732000001E-2</v>
      </c>
      <c r="CJ38" s="29">
        <v>27977.549455699998</v>
      </c>
      <c r="CK38" s="29">
        <v>0.43501346269699998</v>
      </c>
      <c r="CL38" s="29">
        <v>0</v>
      </c>
      <c r="CM38" s="29">
        <v>1.2530805421099999E-2</v>
      </c>
      <c r="CN38" s="29">
        <v>3.0679075628499999E-2</v>
      </c>
      <c r="CO38" s="29">
        <v>8.8552000917299996</v>
      </c>
      <c r="CP38" s="29">
        <v>0.32321913436799998</v>
      </c>
      <c r="CQ38" s="29">
        <v>6.0706387638699999</v>
      </c>
      <c r="CR38" s="29">
        <v>80.385427542499997</v>
      </c>
      <c r="CS38" s="29">
        <v>0.11461356436099999</v>
      </c>
      <c r="CT38" s="29">
        <v>7.1233536011699998</v>
      </c>
      <c r="CU38" s="29">
        <v>0.491939076649</v>
      </c>
      <c r="CV38" s="29">
        <v>27481.524654299999</v>
      </c>
      <c r="CW38" s="29">
        <v>1.8991264499800001E-2</v>
      </c>
      <c r="CX38" s="29">
        <v>0</v>
      </c>
      <c r="CY38" s="29">
        <v>2.05419417832</v>
      </c>
      <c r="CZ38" s="29">
        <v>50.524474535000003</v>
      </c>
      <c r="DA38" s="29">
        <v>3.2173268717800001</v>
      </c>
      <c r="DB38" s="29">
        <v>7.4751351669400001E-2</v>
      </c>
      <c r="DC38" s="29">
        <v>11.504290128399999</v>
      </c>
      <c r="DD38" s="29">
        <v>0.19326639501500001</v>
      </c>
      <c r="DE38" s="29">
        <v>279.02469189599998</v>
      </c>
      <c r="DF38" s="29">
        <v>329.100559191</v>
      </c>
      <c r="DG38" s="29">
        <v>56.2947381428</v>
      </c>
      <c r="DH38" s="29">
        <v>25.7056770475</v>
      </c>
      <c r="DI38" s="29">
        <v>184.38226090200001</v>
      </c>
      <c r="DJ38" s="29">
        <v>0</v>
      </c>
      <c r="DK38" s="29">
        <v>229.350316625</v>
      </c>
      <c r="DL38" s="29">
        <v>229.350316625</v>
      </c>
      <c r="DM38" s="29">
        <v>225.895454022</v>
      </c>
      <c r="DN38" s="29">
        <v>0</v>
      </c>
      <c r="DO38" s="29">
        <v>15.9287205373</v>
      </c>
      <c r="DP38" s="29">
        <v>6.24856167849E-3</v>
      </c>
      <c r="DQ38" s="29">
        <v>1.6740583857700001E-2</v>
      </c>
      <c r="DR38" s="29">
        <v>12.6729366841</v>
      </c>
      <c r="DS38" s="29">
        <v>0</v>
      </c>
      <c r="DT38" s="29">
        <v>173.876998085</v>
      </c>
      <c r="DU38" s="29">
        <v>11.794186827800001</v>
      </c>
      <c r="DV38" s="29">
        <v>64.920383911299993</v>
      </c>
      <c r="DW38" s="29">
        <v>1.4260505891299999</v>
      </c>
      <c r="DX38" s="29">
        <v>4.0587508826800001</v>
      </c>
      <c r="DY38" s="29">
        <v>0</v>
      </c>
      <c r="DZ38" s="29">
        <v>1.2530113008699999</v>
      </c>
      <c r="EA38" s="29">
        <v>2.5440184984799998</v>
      </c>
      <c r="EB38" s="29">
        <v>1451.27739632</v>
      </c>
      <c r="EC38" s="29">
        <v>0.39311016827799999</v>
      </c>
      <c r="ED38" s="29">
        <v>11.295575742</v>
      </c>
      <c r="EE38" s="29">
        <v>573.63735419199998</v>
      </c>
      <c r="EF38" s="29">
        <v>0</v>
      </c>
      <c r="EG38" s="29">
        <v>0.21683473274500001</v>
      </c>
      <c r="EH38" s="29">
        <v>0.31202832860399998</v>
      </c>
      <c r="EI38" s="29">
        <v>13201.4140663</v>
      </c>
      <c r="EJ38" s="29">
        <v>1454.15150647</v>
      </c>
      <c r="EK38" s="29">
        <v>14668.238509500001</v>
      </c>
      <c r="EL38" s="29">
        <v>12.814204743099999</v>
      </c>
      <c r="EM38" s="29">
        <v>198.609309967</v>
      </c>
      <c r="EN38" s="29">
        <v>0.38080930548000003</v>
      </c>
      <c r="EO38" s="29">
        <v>0</v>
      </c>
      <c r="EP38" s="29">
        <v>0</v>
      </c>
      <c r="EQ38" s="29">
        <v>0</v>
      </c>
      <c r="ER38" s="29">
        <v>9.77588386651E-3</v>
      </c>
      <c r="ES38" s="29">
        <v>3.1086453827599999E-2</v>
      </c>
      <c r="ET38" s="29">
        <v>7.6785020900499998E-3</v>
      </c>
      <c r="EU38" s="8">
        <v>6.5397591066400005E-5</v>
      </c>
      <c r="EV38" s="29">
        <v>2.6826857481199999</v>
      </c>
      <c r="EW38" s="29">
        <v>15.5321801198</v>
      </c>
      <c r="EX38" s="29">
        <v>2316.2281453800001</v>
      </c>
      <c r="EY38" s="29">
        <v>61.729111424099997</v>
      </c>
      <c r="EZ38" s="29">
        <v>74.767466911400007</v>
      </c>
      <c r="FA38" s="29">
        <v>375.17483561199998</v>
      </c>
      <c r="FB38" s="29">
        <v>41.414128112999997</v>
      </c>
      <c r="FC38" s="29">
        <v>14.423342202000001</v>
      </c>
      <c r="FD38" s="29">
        <v>4.4716687676700003E-3</v>
      </c>
      <c r="FE38" s="29">
        <v>126.888202279</v>
      </c>
      <c r="FF38" s="29">
        <v>5727.3286178999997</v>
      </c>
      <c r="FG38" s="29">
        <v>4449.0784064099998</v>
      </c>
      <c r="FH38" s="29">
        <v>1278.25021148</v>
      </c>
      <c r="FI38" s="29">
        <v>7.1597821552400003</v>
      </c>
      <c r="FJ38" s="29">
        <v>3.9449848170399999</v>
      </c>
      <c r="FK38" s="29">
        <v>933.80972846199995</v>
      </c>
      <c r="FL38" s="29">
        <v>429.76638148199999</v>
      </c>
      <c r="FM38" s="29">
        <v>346.68675862200001</v>
      </c>
      <c r="FN38" s="29">
        <v>11.047195909499999</v>
      </c>
      <c r="FO38" s="29">
        <v>23.150613332399999</v>
      </c>
      <c r="FP38" s="29">
        <v>880.14492807900001</v>
      </c>
      <c r="FQ38" s="29">
        <v>0.31254853014799999</v>
      </c>
      <c r="FR38" s="29">
        <v>120.390672982</v>
      </c>
      <c r="FS38" s="29">
        <v>117.02664821400001</v>
      </c>
      <c r="FT38" s="29">
        <v>972.15999417399996</v>
      </c>
      <c r="FU38" s="29">
        <v>14.252124506099999</v>
      </c>
      <c r="FV38" s="29">
        <v>0</v>
      </c>
      <c r="FW38" s="29">
        <v>2213.41094045</v>
      </c>
      <c r="FX38" s="29">
        <v>1406.8591936800001</v>
      </c>
      <c r="FY38" s="29">
        <v>113.586738825</v>
      </c>
      <c r="FZ38" s="29">
        <v>4.0301008224599998E-2</v>
      </c>
      <c r="GA38" s="29">
        <v>2705.1333411300002</v>
      </c>
      <c r="GB38" s="29">
        <v>884.93221052700005</v>
      </c>
      <c r="GC38" s="29">
        <v>56.689156990999997</v>
      </c>
      <c r="GD38" s="29">
        <v>0</v>
      </c>
      <c r="GE38" s="29">
        <v>2.2585253070700002</v>
      </c>
      <c r="GF38" s="29">
        <v>676.17189066799995</v>
      </c>
      <c r="GG38" s="29">
        <v>10214.767963800001</v>
      </c>
      <c r="GH38" s="29">
        <v>97.489812477399994</v>
      </c>
      <c r="GI38" s="29">
        <v>622.84919365600001</v>
      </c>
      <c r="GK38" s="37">
        <f t="shared" si="1"/>
        <v>8.6397127207144008E-4</v>
      </c>
      <c r="GL38" s="55">
        <f t="shared" si="2"/>
        <v>-6.1473547823090655E-3</v>
      </c>
      <c r="GM38" s="55">
        <f t="shared" si="3"/>
        <v>4.2868765848058631E-6</v>
      </c>
      <c r="GN38" s="55">
        <f t="shared" si="4"/>
        <v>-2.9002849559963129E-3</v>
      </c>
      <c r="GO38" s="55">
        <f t="shared" si="5"/>
        <v>-1.3281376628644689E-3</v>
      </c>
      <c r="GP38" s="55">
        <f t="shared" si="6"/>
        <v>-1.3885510313963101E-3</v>
      </c>
      <c r="GQ38" s="55">
        <f t="shared" si="7"/>
        <v>-2.1360611299921155E-3</v>
      </c>
      <c r="GR38" s="55">
        <f t="shared" si="8"/>
        <v>-1.9078797859865746E-3</v>
      </c>
      <c r="GS38" s="55">
        <f t="shared" si="9"/>
        <v>-4.1509904341158156E-3</v>
      </c>
      <c r="GT38" s="55">
        <f t="shared" si="10"/>
        <v>-6.3284354272026217E-3</v>
      </c>
      <c r="GU38" s="55">
        <f t="shared" si="11"/>
        <v>-2.7546460835706904E-4</v>
      </c>
      <c r="GV38" s="55">
        <f t="shared" si="12"/>
        <v>-4.6570363915381336E-6</v>
      </c>
      <c r="GW38" s="55">
        <f t="shared" si="13"/>
        <v>-5.4606565743365743E-3</v>
      </c>
      <c r="GX38" s="55">
        <f t="shared" si="14"/>
        <v>-4.4993803924201483E-6</v>
      </c>
      <c r="GY38" s="55">
        <f t="shared" si="15"/>
        <v>-2.3789918886022748E-2</v>
      </c>
      <c r="GZ38" s="55">
        <f t="shared" si="16"/>
        <v>-1.2912060628050834E-4</v>
      </c>
      <c r="HA38" s="55">
        <f t="shared" si="17"/>
        <v>5.650538900274429E-6</v>
      </c>
      <c r="HB38" s="55">
        <f t="shared" si="18"/>
        <v>5.7451356624510444E-6</v>
      </c>
      <c r="HC38" s="55">
        <f t="shared" si="19"/>
        <v>1.0944688439304731E-6</v>
      </c>
      <c r="HD38" s="55">
        <f t="shared" si="20"/>
        <v>-6.2102017345947334E-3</v>
      </c>
      <c r="HE38" s="55">
        <f t="shared" si="21"/>
        <v>-8.0830947306921783E-6</v>
      </c>
      <c r="HF38" s="55">
        <f t="shared" si="22"/>
        <v>1.46624807220616E-5</v>
      </c>
      <c r="HG38" s="55">
        <f t="shared" si="23"/>
        <v>2.9856712740550455E-5</v>
      </c>
      <c r="HH38" s="55">
        <f t="shared" si="24"/>
        <v>0</v>
      </c>
      <c r="HI38" s="55">
        <f t="shared" si="25"/>
        <v>-1.9485570217855813E-5</v>
      </c>
      <c r="HJ38" s="55">
        <f t="shared" si="26"/>
        <v>0</v>
      </c>
      <c r="HK38" s="55">
        <f t="shared" si="27"/>
        <v>-7.0722544773451426E-3</v>
      </c>
      <c r="HL38" s="55">
        <f t="shared" si="28"/>
        <v>8.9158056116961158E-6</v>
      </c>
      <c r="HM38" s="55">
        <f t="shared" si="29"/>
        <v>0</v>
      </c>
      <c r="HN38" s="55">
        <f t="shared" si="30"/>
        <v>-2.6180263215690039E-4</v>
      </c>
      <c r="HO38" s="55">
        <f t="shared" si="31"/>
        <v>0</v>
      </c>
      <c r="HP38" s="55">
        <f t="shared" si="32"/>
        <v>-1.9165445259225457E-2</v>
      </c>
      <c r="HQ38" s="55">
        <f t="shared" si="33"/>
        <v>0</v>
      </c>
      <c r="HR38" s="55">
        <f t="shared" si="34"/>
        <v>-1.5642702842528027E-3</v>
      </c>
      <c r="HS38" s="55">
        <f t="shared" si="35"/>
        <v>-9.0319974926403876E-4</v>
      </c>
      <c r="HT38" s="55">
        <f t="shared" si="36"/>
        <v>-2.0122659085313363E-4</v>
      </c>
      <c r="HU38" s="55">
        <f t="shared" si="37"/>
        <v>-2.0047405725847425E-2</v>
      </c>
      <c r="HV38" s="55">
        <f t="shared" si="38"/>
        <v>-4.0404557120742008E-4</v>
      </c>
      <c r="HW38" s="55">
        <f t="shared" si="39"/>
        <v>-1.4676308845807182E-4</v>
      </c>
      <c r="HX38" s="55">
        <f t="shared" si="40"/>
        <v>-7.95583220130275E-4</v>
      </c>
      <c r="HY38" s="55">
        <f t="shared" si="41"/>
        <v>0</v>
      </c>
      <c r="HZ38" s="55">
        <f t="shared" si="42"/>
        <v>0</v>
      </c>
      <c r="IA38" s="55">
        <f t="shared" si="43"/>
        <v>-4.8008296094944778E-3</v>
      </c>
      <c r="IB38" s="55">
        <f t="shared" si="44"/>
        <v>1.1205255700702118E-5</v>
      </c>
      <c r="IC38" s="55">
        <f t="shared" si="45"/>
        <v>-2.8055569175879332E-5</v>
      </c>
      <c r="ID38" s="55">
        <f t="shared" si="46"/>
        <v>5.6931133901373136E-6</v>
      </c>
      <c r="IE38" s="55">
        <f t="shared" si="47"/>
        <v>-1.7441957138166644E-3</v>
      </c>
      <c r="IF38" s="55">
        <f t="shared" si="48"/>
        <v>-2.0464619616805926E-2</v>
      </c>
      <c r="IG38" s="55">
        <f t="shared" si="49"/>
        <v>0</v>
      </c>
      <c r="IH38" s="55">
        <f t="shared" si="50"/>
        <v>0</v>
      </c>
      <c r="II38" s="55">
        <f t="shared" si="51"/>
        <v>0</v>
      </c>
      <c r="IJ38" s="55">
        <f t="shared" si="52"/>
        <v>-1.7317011316127163E-2</v>
      </c>
      <c r="IK38" s="55">
        <f t="shared" si="53"/>
        <v>-2.279130049119257E-2</v>
      </c>
      <c r="IL38" s="55">
        <f t="shared" si="54"/>
        <v>-2.1961952063041971E-2</v>
      </c>
      <c r="IM38" s="55">
        <f t="shared" si="55"/>
        <v>-2.4603696106623288E-2</v>
      </c>
      <c r="IN38" s="55">
        <f t="shared" si="56"/>
        <v>-2.1977175973410718E-2</v>
      </c>
      <c r="IO38" s="55">
        <f t="shared" si="57"/>
        <v>-1.0460867815973109E-5</v>
      </c>
      <c r="IP38" s="55">
        <f t="shared" si="58"/>
        <v>2.5413779999998264E-4</v>
      </c>
      <c r="IQ38" s="55">
        <f t="shared" si="59"/>
        <v>-3.9418413714346623E-5</v>
      </c>
      <c r="IR38" s="55">
        <f t="shared" si="60"/>
        <v>0</v>
      </c>
      <c r="IS38" s="55">
        <f t="shared" si="61"/>
        <v>-5.7724697978737483E-4</v>
      </c>
      <c r="IT38" s="55">
        <f t="shared" si="62"/>
        <v>-5.6709166486414164E-4</v>
      </c>
      <c r="IU38" s="55">
        <f t="shared" si="63"/>
        <v>-2.0465744675870388E-3</v>
      </c>
      <c r="IV38" s="55">
        <f t="shared" si="64"/>
        <v>-6.1095236392826589E-4</v>
      </c>
      <c r="IW38" s="55">
        <f t="shared" si="65"/>
        <v>7.9400204698104071E-6</v>
      </c>
      <c r="IX38" s="55">
        <f t="shared" si="66"/>
        <v>-4.2223015548424565E-4</v>
      </c>
    </row>
    <row r="39" spans="1:258" x14ac:dyDescent="0.3">
      <c r="A39" s="29" t="s">
        <v>38</v>
      </c>
      <c r="B39" s="27">
        <v>53291.747216000003</v>
      </c>
      <c r="C39" s="27">
        <v>1362.1114974</v>
      </c>
      <c r="D39" s="27">
        <v>42975.814268000002</v>
      </c>
      <c r="E39" s="27">
        <v>16264.015890000001</v>
      </c>
      <c r="F39" s="27">
        <v>11766.698558</v>
      </c>
      <c r="G39" s="27">
        <v>25917.978094999999</v>
      </c>
      <c r="H39" s="27">
        <v>21344.913189999999</v>
      </c>
      <c r="I39" s="29">
        <v>59.468205943000001</v>
      </c>
      <c r="J39" s="29">
        <v>23.57435946</v>
      </c>
      <c r="K39" s="29">
        <v>2.9463710000000001</v>
      </c>
      <c r="L39" s="29">
        <v>0.4162724384</v>
      </c>
      <c r="M39" s="29">
        <v>142.97731393000001</v>
      </c>
      <c r="N39" s="40">
        <v>1.8261413600000002E-2</v>
      </c>
      <c r="O39" s="29">
        <v>15.948305483</v>
      </c>
      <c r="P39" s="29">
        <v>1.0362617802</v>
      </c>
      <c r="Q39" s="29">
        <v>0.84394769810000003</v>
      </c>
      <c r="R39" s="29">
        <v>10.774269417999999</v>
      </c>
      <c r="S39" s="29">
        <v>39.612626200000001</v>
      </c>
      <c r="T39" s="29">
        <v>2.4293001911999998</v>
      </c>
      <c r="U39" s="29">
        <v>0.3931760138</v>
      </c>
      <c r="V39" s="29">
        <v>133.09626786000001</v>
      </c>
      <c r="W39" s="29">
        <v>0.74102903539999998</v>
      </c>
      <c r="Y39" s="29">
        <v>1.8698510000000001E-3</v>
      </c>
      <c r="Z39" s="29">
        <v>3.7593999999999999</v>
      </c>
      <c r="AA39" s="29">
        <v>374.32807212</v>
      </c>
      <c r="AB39" s="29">
        <v>770.58760800000005</v>
      </c>
      <c r="AC39" s="29">
        <v>0.1166</v>
      </c>
      <c r="AD39" s="29">
        <v>0.90832851579999996</v>
      </c>
      <c r="AF39" s="29">
        <v>20.711108351</v>
      </c>
      <c r="AG39" s="29">
        <v>1.16645</v>
      </c>
      <c r="AH39" s="29">
        <v>29.677674798000002</v>
      </c>
      <c r="AI39" s="29">
        <v>58.965214510000003</v>
      </c>
      <c r="AJ39" s="29">
        <v>430.86834886999998</v>
      </c>
      <c r="AK39" s="29">
        <v>41.897709466999999</v>
      </c>
      <c r="AL39" s="29">
        <v>15.736141783000001</v>
      </c>
      <c r="AM39" s="29">
        <v>12.772150204000001</v>
      </c>
      <c r="AN39" s="29">
        <v>5.2778942799999999E-2</v>
      </c>
      <c r="AO39" s="29">
        <v>9.74E-2</v>
      </c>
      <c r="AP39" s="29">
        <v>1.097075</v>
      </c>
      <c r="AQ39" s="29">
        <v>945.87666926999998</v>
      </c>
      <c r="AR39" s="29">
        <v>7.3518999999999997</v>
      </c>
      <c r="AS39" s="29">
        <v>0.99416931060000002</v>
      </c>
      <c r="AT39" s="29">
        <v>2.2332564516</v>
      </c>
      <c r="AU39" s="29">
        <v>388.56482174000001</v>
      </c>
      <c r="AV39" s="29">
        <v>4.4133372228000001</v>
      </c>
      <c r="AZ39" s="29">
        <v>0.35231144650000001</v>
      </c>
      <c r="BA39" s="29">
        <v>0.59372323979999997</v>
      </c>
      <c r="BB39" s="29">
        <v>0.29546957410000002</v>
      </c>
      <c r="BC39" s="29">
        <v>1.7410070900000001E-2</v>
      </c>
      <c r="BD39" s="29">
        <v>13.223314440999999</v>
      </c>
      <c r="BE39" s="29">
        <v>8.712135</v>
      </c>
      <c r="BF39" s="29">
        <v>2.071062</v>
      </c>
      <c r="BG39" s="29">
        <v>53.811243220000001</v>
      </c>
      <c r="BH39" s="29">
        <v>0.32379999999999998</v>
      </c>
      <c r="BI39" s="29">
        <v>56.970169833999996</v>
      </c>
      <c r="BJ39" s="29">
        <v>55.192734578</v>
      </c>
      <c r="BK39" s="29">
        <v>100.63993112</v>
      </c>
      <c r="BL39" s="29">
        <v>187.73822454</v>
      </c>
      <c r="BM39" s="29">
        <v>6.8766377005999999</v>
      </c>
      <c r="BN39" s="29">
        <v>414.61753292999998</v>
      </c>
      <c r="BP39" s="29" t="s">
        <v>129</v>
      </c>
      <c r="BQ39" s="29">
        <v>361.258189824</v>
      </c>
      <c r="BR39" s="29">
        <v>8.7121789849300004</v>
      </c>
      <c r="BS39" s="29">
        <v>23.158707682500001</v>
      </c>
      <c r="BT39" s="29">
        <v>2.0710463324299999</v>
      </c>
      <c r="BU39" s="29">
        <v>2.9421118524500001</v>
      </c>
      <c r="BV39" s="29">
        <v>124.41083189</v>
      </c>
      <c r="BW39" s="29">
        <v>58.748640403800003</v>
      </c>
      <c r="BX39" s="29">
        <v>197.46899166599999</v>
      </c>
      <c r="BY39" s="29">
        <v>0.170668889598</v>
      </c>
      <c r="BZ39" s="29">
        <v>0.245598231956</v>
      </c>
      <c r="CA39" s="29">
        <v>142.61935748600001</v>
      </c>
      <c r="CB39" s="29">
        <v>5.8435023594999996E-3</v>
      </c>
      <c r="CC39" s="8">
        <v>1.2417494998299999E-2</v>
      </c>
      <c r="CD39" s="8">
        <v>1.8696941042700001E-3</v>
      </c>
      <c r="CE39" s="29">
        <v>15.656503924000001</v>
      </c>
      <c r="CF39" s="29">
        <v>0.248698850172</v>
      </c>
      <c r="CG39" s="29">
        <v>0.787553145334</v>
      </c>
      <c r="CH39" s="29">
        <v>0.84394131912500003</v>
      </c>
      <c r="CI39" s="29">
        <v>53.809405832499998</v>
      </c>
      <c r="CJ39" s="29">
        <v>12296.1794544</v>
      </c>
      <c r="CK39" s="29">
        <v>10.774313816699999</v>
      </c>
      <c r="CL39" s="29">
        <v>0.32379975468099997</v>
      </c>
      <c r="CM39" s="29">
        <v>0.70449679765499995</v>
      </c>
      <c r="CN39" s="29">
        <v>1.72480690934</v>
      </c>
      <c r="CO39" s="29">
        <v>39.603084098799997</v>
      </c>
      <c r="CP39" s="29">
        <v>0.39315485149000001</v>
      </c>
      <c r="CQ39" s="29">
        <v>58.945055069699997</v>
      </c>
      <c r="CR39" s="29">
        <v>133.091093212</v>
      </c>
      <c r="CS39" s="29">
        <v>0.994124455001</v>
      </c>
      <c r="CT39" s="29">
        <v>12.7642474144</v>
      </c>
      <c r="CU39" s="29">
        <v>2.2274077556999998</v>
      </c>
      <c r="CV39" s="29">
        <v>53039.897564400002</v>
      </c>
      <c r="CW39" s="29">
        <v>0.74099038106799997</v>
      </c>
      <c r="CX39" s="29">
        <v>0</v>
      </c>
      <c r="CY39" s="29">
        <v>1.7736628700399999</v>
      </c>
      <c r="CZ39" s="29">
        <v>42.5085332413</v>
      </c>
      <c r="DA39" s="29">
        <v>2.7068984002900001</v>
      </c>
      <c r="DB39" s="29">
        <v>6.2892293495599993E-2</v>
      </c>
      <c r="DC39" s="29">
        <v>9.6790164116799993</v>
      </c>
      <c r="DD39" s="29">
        <v>0.16260295897999999</v>
      </c>
      <c r="DE39" s="29">
        <v>591.88434964800001</v>
      </c>
      <c r="DF39" s="29">
        <v>794.48608500099999</v>
      </c>
      <c r="DG39" s="29">
        <v>100.47952399099999</v>
      </c>
      <c r="DH39" s="29">
        <v>100.490169502</v>
      </c>
      <c r="DI39" s="29">
        <v>260.21842251999999</v>
      </c>
      <c r="DJ39" s="29">
        <v>3.7593194676400001</v>
      </c>
      <c r="DK39" s="29">
        <v>371.88899820099999</v>
      </c>
      <c r="DL39" s="29">
        <v>371.88899820099999</v>
      </c>
      <c r="DM39" s="29">
        <v>770.53540687700001</v>
      </c>
      <c r="DN39" s="29">
        <v>0.116600003055</v>
      </c>
      <c r="DO39" s="29">
        <v>187.69772325599999</v>
      </c>
      <c r="DP39" s="29">
        <v>0.19658660003699999</v>
      </c>
      <c r="DQ39" s="29">
        <v>0.57172951723900001</v>
      </c>
      <c r="DR39" s="29">
        <v>24.7274353052</v>
      </c>
      <c r="DS39" s="29">
        <v>0</v>
      </c>
      <c r="DT39" s="29">
        <v>819.29780333199994</v>
      </c>
      <c r="DU39" s="29">
        <v>11.7323591661</v>
      </c>
      <c r="DV39" s="29">
        <v>242.28007216099999</v>
      </c>
      <c r="DW39" s="29">
        <v>5.3497940438300002</v>
      </c>
      <c r="DX39" s="29">
        <v>15.22635897</v>
      </c>
      <c r="DY39" s="29">
        <v>1.1664329878599999</v>
      </c>
      <c r="DZ39" s="29">
        <v>9.7922804807499997</v>
      </c>
      <c r="EA39" s="29">
        <v>19.881287654400001</v>
      </c>
      <c r="EB39" s="29">
        <v>430.73745204199997</v>
      </c>
      <c r="EC39" s="29">
        <v>6.8765417146500001</v>
      </c>
      <c r="ED39" s="29">
        <v>41.588219861500001</v>
      </c>
      <c r="EE39" s="29">
        <v>1362.06449711</v>
      </c>
      <c r="EF39" s="29">
        <v>0</v>
      </c>
      <c r="EG39" s="29">
        <v>6.4518099804500002</v>
      </c>
      <c r="EH39" s="29">
        <v>9.2842994158199996</v>
      </c>
      <c r="EI39" s="29">
        <v>38613.584506200001</v>
      </c>
      <c r="EJ39" s="29">
        <v>4265.6757554899996</v>
      </c>
      <c r="EK39" s="29">
        <v>42903.987696999997</v>
      </c>
      <c r="EL39" s="29">
        <v>31.309371392900001</v>
      </c>
      <c r="EM39" s="29">
        <v>816.43802765500004</v>
      </c>
      <c r="EN39" s="29">
        <v>4.4030600708799996</v>
      </c>
      <c r="EO39" s="29">
        <v>0</v>
      </c>
      <c r="EP39" s="29">
        <v>0</v>
      </c>
      <c r="EQ39" s="29">
        <v>0</v>
      </c>
      <c r="ER39" s="29">
        <v>0.35209278528299998</v>
      </c>
      <c r="ES39" s="29">
        <v>0.59279026661699996</v>
      </c>
      <c r="ET39" s="29">
        <v>0.29525042597899998</v>
      </c>
      <c r="EU39" s="29">
        <v>1.7408125265300001E-2</v>
      </c>
      <c r="EV39" s="29">
        <v>13.154016546799999</v>
      </c>
      <c r="EW39" s="29">
        <v>166.458691063</v>
      </c>
      <c r="EX39" s="29">
        <v>8233.7364811099997</v>
      </c>
      <c r="EY39" s="29">
        <v>246.50018309000001</v>
      </c>
      <c r="EZ39" s="29">
        <v>151.40409205399999</v>
      </c>
      <c r="FA39" s="29">
        <v>1181.6139701699999</v>
      </c>
      <c r="FB39" s="29">
        <v>267.59026589199999</v>
      </c>
      <c r="FC39" s="29">
        <v>117.38696867199999</v>
      </c>
      <c r="FD39" s="29">
        <v>0.14000958034399999</v>
      </c>
      <c r="FE39" s="29">
        <v>227.392746523</v>
      </c>
      <c r="FF39" s="29">
        <v>16254.0086343</v>
      </c>
      <c r="FG39" s="29">
        <v>11758.542513799999</v>
      </c>
      <c r="FH39" s="29">
        <v>4495.4661205599996</v>
      </c>
      <c r="FI39" s="29">
        <v>20.009412186999999</v>
      </c>
      <c r="FJ39" s="29">
        <v>18.679726574299998</v>
      </c>
      <c r="FK39" s="29">
        <v>4816.5358830499999</v>
      </c>
      <c r="FL39" s="29">
        <v>304.05729915799998</v>
      </c>
      <c r="FM39" s="29">
        <v>515.99408016100006</v>
      </c>
      <c r="FN39" s="29">
        <v>63.380468376899998</v>
      </c>
      <c r="FO39" s="29">
        <v>111.019204156</v>
      </c>
      <c r="FP39" s="29">
        <v>1312.6814777300001</v>
      </c>
      <c r="FQ39" s="29">
        <v>5.27285392958E-2</v>
      </c>
      <c r="FR39" s="29">
        <v>1008.04874129</v>
      </c>
      <c r="FS39" s="29">
        <v>409.65298273100001</v>
      </c>
      <c r="FT39" s="29">
        <v>1784.2566166900001</v>
      </c>
      <c r="FU39" s="29">
        <v>43.928445502400002</v>
      </c>
      <c r="FV39" s="29">
        <v>9.7400964297199993E-2</v>
      </c>
      <c r="FW39" s="29">
        <v>25908.8474001</v>
      </c>
      <c r="FX39" s="29">
        <v>4569.3130688499996</v>
      </c>
      <c r="FY39" s="29">
        <v>414.41558290699999</v>
      </c>
      <c r="FZ39" s="29">
        <v>176.99866063499999</v>
      </c>
      <c r="GA39" s="29">
        <v>211.83820264799999</v>
      </c>
      <c r="GB39" s="29">
        <v>2974.1751297699998</v>
      </c>
      <c r="GC39" s="29">
        <v>941.53142598099998</v>
      </c>
      <c r="GD39" s="29">
        <v>1.0970748455599999</v>
      </c>
      <c r="GE39" s="29">
        <v>7.3518645632900004</v>
      </c>
      <c r="GF39" s="29">
        <v>2016.6455404799999</v>
      </c>
      <c r="GG39" s="29">
        <v>21307.861548000001</v>
      </c>
      <c r="GH39" s="29">
        <v>387.94219524499999</v>
      </c>
      <c r="GI39" s="29">
        <v>1603.5567378000001</v>
      </c>
      <c r="GK39" s="37">
        <f t="shared" si="1"/>
        <v>5.7634352032338084E-4</v>
      </c>
      <c r="GL39" s="55">
        <f t="shared" si="2"/>
        <v>-4.7258659127690887E-3</v>
      </c>
      <c r="GM39" s="55">
        <f t="shared" si="3"/>
        <v>-3.4505464559713847E-5</v>
      </c>
      <c r="GN39" s="55">
        <f t="shared" si="4"/>
        <v>-1.6713254239254165E-3</v>
      </c>
      <c r="GO39" s="55">
        <f t="shared" si="5"/>
        <v>-6.1530041335936707E-4</v>
      </c>
      <c r="GP39" s="55">
        <f t="shared" si="6"/>
        <v>-6.9314635365208153E-4</v>
      </c>
      <c r="GQ39" s="55">
        <f t="shared" si="7"/>
        <v>-3.5229194447697028E-4</v>
      </c>
      <c r="GR39" s="55">
        <f t="shared" si="8"/>
        <v>-1.7358534874415453E-3</v>
      </c>
      <c r="GS39" s="55">
        <f t="shared" si="9"/>
        <v>-1.2100004158351406E-2</v>
      </c>
      <c r="GT39" s="55">
        <f t="shared" si="10"/>
        <v>-1.7631519456775054E-2</v>
      </c>
      <c r="GU39" s="55">
        <f t="shared" si="11"/>
        <v>-1.4455571107643975E-3</v>
      </c>
      <c r="GV39" s="55">
        <f t="shared" si="12"/>
        <v>-1.2772515087488754E-5</v>
      </c>
      <c r="GW39" s="55">
        <f t="shared" si="13"/>
        <v>-2.5035890950871188E-3</v>
      </c>
      <c r="GX39" s="55">
        <f t="shared" si="14"/>
        <v>-2.279353664070781E-5</v>
      </c>
      <c r="GY39" s="55">
        <f t="shared" si="15"/>
        <v>-1.8296712419450686E-2</v>
      </c>
      <c r="GZ39" s="55">
        <f t="shared" si="16"/>
        <v>-9.4422994142072376E-6</v>
      </c>
      <c r="HA39" s="55">
        <f t="shared" si="17"/>
        <v>-7.5584956441730611E-6</v>
      </c>
      <c r="HB39" s="55">
        <f t="shared" si="18"/>
        <v>4.1208084072860118E-6</v>
      </c>
      <c r="HC39" s="55">
        <f t="shared" si="19"/>
        <v>-2.408853468040081E-4</v>
      </c>
      <c r="HD39" s="55">
        <f t="shared" si="20"/>
        <v>1.4472460063830379E-6</v>
      </c>
      <c r="HE39" s="55">
        <f t="shared" si="21"/>
        <v>-5.3824010766724797E-5</v>
      </c>
      <c r="HF39" s="55">
        <f t="shared" si="22"/>
        <v>-3.8878986490069892E-5</v>
      </c>
      <c r="HG39" s="55">
        <f t="shared" si="23"/>
        <v>-5.216304645761239E-5</v>
      </c>
      <c r="HH39" s="55">
        <f t="shared" si="24"/>
        <v>0</v>
      </c>
      <c r="HI39" s="55">
        <f t="shared" si="25"/>
        <v>-8.3908145622303058E-5</v>
      </c>
      <c r="HJ39" s="55">
        <f t="shared" si="26"/>
        <v>-2.142159919128551E-5</v>
      </c>
      <c r="HK39" s="55">
        <f t="shared" si="27"/>
        <v>-6.5158723073756126E-3</v>
      </c>
      <c r="HL39" s="55">
        <f t="shared" si="28"/>
        <v>-6.7741970488619196E-5</v>
      </c>
      <c r="HM39" s="55">
        <f t="shared" si="29"/>
        <v>2.6200686131832357E-8</v>
      </c>
      <c r="HN39" s="55">
        <f t="shared" si="30"/>
        <v>-3.1025999414290339E-6</v>
      </c>
      <c r="HO39" s="55">
        <f t="shared" si="31"/>
        <v>0</v>
      </c>
      <c r="HP39" s="55">
        <f t="shared" si="32"/>
        <v>-6.51608474461398E-3</v>
      </c>
      <c r="HQ39" s="55">
        <f t="shared" si="33"/>
        <v>-1.4584542843713854E-5</v>
      </c>
      <c r="HR39" s="55">
        <f t="shared" si="34"/>
        <v>-1.3837549194653745E-4</v>
      </c>
      <c r="HS39" s="55">
        <f t="shared" si="35"/>
        <v>-3.4188700011575395E-4</v>
      </c>
      <c r="HT39" s="55">
        <f t="shared" si="36"/>
        <v>-3.0379773390943173E-4</v>
      </c>
      <c r="HU39" s="55">
        <f t="shared" si="37"/>
        <v>-7.3867905772691924E-3</v>
      </c>
      <c r="HV39" s="55">
        <f t="shared" si="38"/>
        <v>-2.0581112224611507E-6</v>
      </c>
      <c r="HW39" s="55">
        <f t="shared" si="39"/>
        <v>-6.1875169597723706E-4</v>
      </c>
      <c r="HX39" s="55">
        <f t="shared" si="40"/>
        <v>-9.5499268318043442E-4</v>
      </c>
      <c r="HY39" s="55">
        <f t="shared" si="41"/>
        <v>9.9003819301120536E-6</v>
      </c>
      <c r="HZ39" s="55">
        <f t="shared" si="42"/>
        <v>-1.4077433185687433E-7</v>
      </c>
      <c r="IA39" s="55">
        <f t="shared" si="43"/>
        <v>-4.5938793398440916E-3</v>
      </c>
      <c r="IB39" s="55">
        <f t="shared" si="44"/>
        <v>-4.8200750825339559E-6</v>
      </c>
      <c r="IC39" s="55">
        <f t="shared" si="45"/>
        <v>-4.5118671962379684E-5</v>
      </c>
      <c r="ID39" s="55">
        <f t="shared" si="46"/>
        <v>-2.6189092147522468E-3</v>
      </c>
      <c r="IE39" s="55">
        <f t="shared" si="47"/>
        <v>-1.6023748424056706E-3</v>
      </c>
      <c r="IF39" s="55">
        <f t="shared" si="48"/>
        <v>-2.3286577483603681E-3</v>
      </c>
      <c r="IG39" s="55">
        <f t="shared" si="49"/>
        <v>0</v>
      </c>
      <c r="IH39" s="55">
        <f t="shared" si="50"/>
        <v>0</v>
      </c>
      <c r="II39" s="55">
        <f t="shared" si="51"/>
        <v>0</v>
      </c>
      <c r="IJ39" s="55">
        <f t="shared" si="52"/>
        <v>-6.2064749576632881E-4</v>
      </c>
      <c r="IK39" s="55">
        <f t="shared" si="53"/>
        <v>-1.5713940780123184E-3</v>
      </c>
      <c r="IL39" s="55">
        <f t="shared" si="54"/>
        <v>-7.4169437468331746E-4</v>
      </c>
      <c r="IM39" s="55">
        <f t="shared" si="55"/>
        <v>-1.117534047492371E-4</v>
      </c>
      <c r="IN39" s="55">
        <f t="shared" si="56"/>
        <v>-5.2405843110813451E-3</v>
      </c>
      <c r="IO39" s="55">
        <f t="shared" si="57"/>
        <v>5.0486970186369286E-6</v>
      </c>
      <c r="IP39" s="55">
        <f t="shared" si="58"/>
        <v>-7.5649932257190521E-6</v>
      </c>
      <c r="IQ39" s="55">
        <f t="shared" si="59"/>
        <v>-3.4145048321812933E-5</v>
      </c>
      <c r="IR39" s="55">
        <f t="shared" si="60"/>
        <v>-7.5762507721713464E-7</v>
      </c>
      <c r="IS39" s="55">
        <f t="shared" si="61"/>
        <v>-1.3439253988092618E-3</v>
      </c>
      <c r="IT39" s="55">
        <f t="shared" si="62"/>
        <v>-1.3188560561629937E-3</v>
      </c>
      <c r="IU39" s="55">
        <f t="shared" si="63"/>
        <v>-1.4880934071926999E-3</v>
      </c>
      <c r="IV39" s="55">
        <f t="shared" si="64"/>
        <v>-2.1573275287572612E-4</v>
      </c>
      <c r="IW39" s="55">
        <f t="shared" si="65"/>
        <v>-1.3958267714387037E-5</v>
      </c>
      <c r="IX39" s="55">
        <f t="shared" si="66"/>
        <v>-4.8707545378716573E-4</v>
      </c>
    </row>
    <row r="40" spans="1:258" x14ac:dyDescent="0.3">
      <c r="A40" s="29" t="s">
        <v>39</v>
      </c>
      <c r="B40" s="27">
        <v>1425.2734908</v>
      </c>
      <c r="C40" s="27">
        <v>12.646979999999999</v>
      </c>
      <c r="D40" s="27">
        <v>975.54674790000001</v>
      </c>
      <c r="E40" s="27">
        <v>178.95676494</v>
      </c>
      <c r="F40" s="27">
        <v>90.891173090999999</v>
      </c>
      <c r="G40" s="27">
        <v>248.49511462999999</v>
      </c>
      <c r="H40" s="27">
        <v>922.82863336000003</v>
      </c>
      <c r="I40" s="29">
        <v>5.1925034337999998</v>
      </c>
      <c r="J40" s="29">
        <v>1.9719497400999999</v>
      </c>
      <c r="K40" s="29">
        <v>0.26450750000000001</v>
      </c>
      <c r="L40" s="29">
        <v>1.8995863000000001E-3</v>
      </c>
      <c r="M40" s="29">
        <v>2.3146929975999999</v>
      </c>
      <c r="N40" s="40">
        <v>9.5444000000000003E-5</v>
      </c>
      <c r="O40" s="29">
        <v>1.2801204274</v>
      </c>
      <c r="P40" s="29">
        <v>1.01933575E-2</v>
      </c>
      <c r="Q40" s="29">
        <v>4.0913136000000003E-3</v>
      </c>
      <c r="R40" s="29">
        <v>0.12760081740000001</v>
      </c>
      <c r="S40" s="29">
        <v>6.9000000000000006E-2</v>
      </c>
      <c r="T40" s="29">
        <v>2.3618319999999999E-3</v>
      </c>
      <c r="U40" s="29">
        <v>5.4158466000000004E-3</v>
      </c>
      <c r="V40" s="29">
        <v>8.6803308757999993</v>
      </c>
      <c r="W40" s="29">
        <v>1.8565000000000002E-2</v>
      </c>
      <c r="Y40" s="29">
        <v>3.5200000000000001E-3</v>
      </c>
      <c r="Z40" s="29">
        <v>4.5199999999999997E-3</v>
      </c>
      <c r="AA40" s="29">
        <v>13.440150665000001</v>
      </c>
      <c r="AB40" s="29">
        <v>3.9934500000000002</v>
      </c>
      <c r="AC40" s="29">
        <v>2.4500000000000001E-2</v>
      </c>
      <c r="AD40" s="29">
        <v>4.0541112300000001E-2</v>
      </c>
      <c r="AE40" s="29">
        <v>1.7000000000000001E-4</v>
      </c>
      <c r="AF40" s="29">
        <v>0.32884181779999999</v>
      </c>
      <c r="AH40" s="29">
        <v>3.9301438000000001E-2</v>
      </c>
      <c r="AI40" s="29">
        <v>8.1874371449000005</v>
      </c>
      <c r="AJ40" s="29">
        <v>37.004354736000003</v>
      </c>
      <c r="AK40" s="29">
        <v>0.98320146929999996</v>
      </c>
      <c r="AL40" s="29">
        <v>7.5048413800000005E-2</v>
      </c>
      <c r="AM40" s="29">
        <v>22.798182247</v>
      </c>
      <c r="AN40" s="29">
        <v>4.0209633000000003E-3</v>
      </c>
      <c r="AP40" s="29">
        <v>2.4625000000000001E-2</v>
      </c>
      <c r="AQ40" s="29">
        <v>21.067813359999999</v>
      </c>
      <c r="AR40" s="29">
        <v>0.36749999999999999</v>
      </c>
      <c r="AS40" s="29">
        <v>0.22172</v>
      </c>
      <c r="AT40" s="29">
        <v>2.2190525499999999E-2</v>
      </c>
      <c r="AU40" s="29">
        <v>17.155475177</v>
      </c>
      <c r="AV40" s="29">
        <v>2.3696268499999999E-2</v>
      </c>
      <c r="AZ40" s="29">
        <v>4.8709030000000002E-4</v>
      </c>
      <c r="BA40" s="29">
        <v>2.0907851E-3</v>
      </c>
      <c r="BB40" s="29">
        <v>5.0752339999999999E-4</v>
      </c>
      <c r="BD40" s="29">
        <v>0.289030601</v>
      </c>
      <c r="BE40" s="29">
        <v>3.5999999999999997E-2</v>
      </c>
      <c r="BF40" s="29">
        <v>1.2540000000000001E-2</v>
      </c>
      <c r="BG40" s="29">
        <v>5.5094999999999998E-2</v>
      </c>
      <c r="BI40" s="29">
        <v>0.26854350030000002</v>
      </c>
      <c r="BJ40" s="29">
        <v>0.25454922949999997</v>
      </c>
      <c r="BK40" s="29">
        <v>3.1090035428</v>
      </c>
      <c r="BL40" s="29">
        <v>4.9678075103000001</v>
      </c>
      <c r="BM40" s="29">
        <v>4.7443478400000003E-2</v>
      </c>
      <c r="BN40" s="29">
        <v>15.86035008</v>
      </c>
      <c r="BP40" s="29" t="s">
        <v>39</v>
      </c>
      <c r="BQ40" s="29">
        <v>24.582304471299999</v>
      </c>
      <c r="BR40" s="29">
        <v>3.60001330159E-2</v>
      </c>
      <c r="BS40" s="29">
        <v>1.9331917937500001</v>
      </c>
      <c r="BT40" s="29">
        <v>1.25391556871E-2</v>
      </c>
      <c r="BU40" s="29">
        <v>0.26450502265800002</v>
      </c>
      <c r="BV40" s="29">
        <v>5.1559890609499996</v>
      </c>
      <c r="BW40" s="29">
        <v>5.1237112085999996</v>
      </c>
      <c r="BX40" s="29">
        <v>8.8354829891400009</v>
      </c>
      <c r="BY40" s="29">
        <v>7.7882391353500003E-4</v>
      </c>
      <c r="BZ40" s="29">
        <v>1.1207371715799999E-3</v>
      </c>
      <c r="CA40" s="29">
        <v>2.28336277471</v>
      </c>
      <c r="CB40" s="8">
        <v>3.0542932257499997E-5</v>
      </c>
      <c r="CC40" s="8">
        <v>6.4898008675200004E-5</v>
      </c>
      <c r="CD40" s="8">
        <v>3.5199586335800002E-3</v>
      </c>
      <c r="CE40" s="29">
        <v>1.2525658450399999</v>
      </c>
      <c r="CF40" s="29">
        <v>2.4463742566300001E-3</v>
      </c>
      <c r="CG40" s="29">
        <v>7.74682534433E-3</v>
      </c>
      <c r="CH40" s="29">
        <v>4.0913682680000004E-3</v>
      </c>
      <c r="CI40" s="29">
        <v>5.5095139117200001E-2</v>
      </c>
      <c r="CJ40" s="29">
        <v>10891.227192</v>
      </c>
      <c r="CK40" s="29">
        <v>0.12760057874299999</v>
      </c>
      <c r="CL40" s="29">
        <v>0</v>
      </c>
      <c r="CM40" s="29">
        <v>6.8494148161600001E-4</v>
      </c>
      <c r="CN40" s="29">
        <v>1.67688910751E-3</v>
      </c>
      <c r="CO40" s="29">
        <v>6.9000627573199996E-2</v>
      </c>
      <c r="CP40" s="29">
        <v>5.4159677423199996E-3</v>
      </c>
      <c r="CQ40" s="29">
        <v>8.1832636785500004</v>
      </c>
      <c r="CR40" s="29">
        <v>8.6803270455800003</v>
      </c>
      <c r="CS40" s="29">
        <v>0.22171909184300001</v>
      </c>
      <c r="CT40" s="29">
        <v>22.7870142853</v>
      </c>
      <c r="CU40" s="29">
        <v>2.2190636419300001E-2</v>
      </c>
      <c r="CV40" s="29">
        <v>1408.04287518</v>
      </c>
      <c r="CW40" s="29">
        <v>1.8566989661999999E-2</v>
      </c>
      <c r="CX40" s="29">
        <v>0</v>
      </c>
      <c r="CY40" s="29">
        <v>1.36925347906E-2</v>
      </c>
      <c r="CZ40" s="29">
        <v>0.192075726561</v>
      </c>
      <c r="DA40" s="29">
        <v>1.2231146162E-2</v>
      </c>
      <c r="DB40" s="29">
        <v>2.84177312345E-4</v>
      </c>
      <c r="DC40" s="29">
        <v>4.3735199997799998E-2</v>
      </c>
      <c r="DD40" s="29">
        <v>7.34728023501E-4</v>
      </c>
      <c r="DE40" s="29">
        <v>36.2523190645</v>
      </c>
      <c r="DF40" s="29">
        <v>79.947094953999994</v>
      </c>
      <c r="DG40" s="29">
        <v>5.99348259817</v>
      </c>
      <c r="DH40" s="29">
        <v>3.1040037120499999</v>
      </c>
      <c r="DI40" s="29">
        <v>15.1116764572</v>
      </c>
      <c r="DJ40" s="29">
        <v>4.5196908513700004E-3</v>
      </c>
      <c r="DK40" s="29">
        <v>13.240262962199999</v>
      </c>
      <c r="DL40" s="29">
        <v>13.240262962199999</v>
      </c>
      <c r="DM40" s="29">
        <v>3.9922357605199998</v>
      </c>
      <c r="DN40" s="29">
        <v>2.40160168221E-2</v>
      </c>
      <c r="DO40" s="29">
        <v>4.9670861440899996</v>
      </c>
      <c r="DP40" s="29">
        <v>2.1494142341499999E-2</v>
      </c>
      <c r="DQ40" s="29">
        <v>1.1302887247400001E-2</v>
      </c>
      <c r="DR40" s="29">
        <v>2.0919628836499999</v>
      </c>
      <c r="DS40" s="29">
        <v>1.6999757232499999E-4</v>
      </c>
      <c r="DT40" s="29">
        <v>69.684243261000006</v>
      </c>
      <c r="DU40" s="29">
        <v>0.25168336661200003</v>
      </c>
      <c r="DV40" s="29">
        <v>13.942130283799999</v>
      </c>
      <c r="DW40" s="29">
        <v>8.37663798013E-2</v>
      </c>
      <c r="DX40" s="29">
        <v>0.23841120422000001</v>
      </c>
      <c r="DY40" s="29">
        <v>0</v>
      </c>
      <c r="DZ40" s="29">
        <v>1.2969396991800001E-2</v>
      </c>
      <c r="EA40" s="29">
        <v>2.6331882581800001E-2</v>
      </c>
      <c r="EB40" s="29">
        <v>36.975349407700001</v>
      </c>
      <c r="EC40" s="29">
        <v>4.7442905110699998E-2</v>
      </c>
      <c r="ED40" s="29">
        <v>0.96463195928599998</v>
      </c>
      <c r="EE40" s="29">
        <v>12.638636358699999</v>
      </c>
      <c r="EF40" s="29">
        <v>0</v>
      </c>
      <c r="EG40" s="29">
        <v>3.0769745324300001E-2</v>
      </c>
      <c r="EH40" s="29">
        <v>4.4278495842599998E-2</v>
      </c>
      <c r="EI40" s="29">
        <v>872.54809531499996</v>
      </c>
      <c r="EJ40" s="29">
        <v>94.857849687300003</v>
      </c>
      <c r="EK40" s="29">
        <v>969.49790788600001</v>
      </c>
      <c r="EL40" s="29">
        <v>4.4490658490000001</v>
      </c>
      <c r="EM40" s="29">
        <v>25.187627731399999</v>
      </c>
      <c r="EN40" s="29">
        <v>2.3209956072899999E-2</v>
      </c>
      <c r="EO40" s="29">
        <v>0</v>
      </c>
      <c r="EP40" s="29">
        <v>0</v>
      </c>
      <c r="EQ40" s="29">
        <v>0</v>
      </c>
      <c r="ER40" s="29">
        <v>4.76578717682E-4</v>
      </c>
      <c r="ES40" s="29">
        <v>2.0466893786800001E-3</v>
      </c>
      <c r="ET40" s="29">
        <v>4.9702167826799998E-4</v>
      </c>
      <c r="EU40" s="29">
        <v>0</v>
      </c>
      <c r="EV40" s="29">
        <v>0.28283172583299998</v>
      </c>
      <c r="EW40" s="29">
        <v>1.2668375195799999</v>
      </c>
      <c r="EX40" s="29">
        <v>348.76783897600001</v>
      </c>
      <c r="EY40" s="29">
        <v>2.1035627733000002</v>
      </c>
      <c r="EZ40" s="29">
        <v>0.267862440737</v>
      </c>
      <c r="FA40" s="29">
        <v>29.596897949199999</v>
      </c>
      <c r="FB40" s="29">
        <v>1.0534159065699999</v>
      </c>
      <c r="FC40" s="29">
        <v>0.241635643959</v>
      </c>
      <c r="FD40" s="29">
        <v>7.7442742108799999E-3</v>
      </c>
      <c r="FE40" s="29">
        <v>0.54568140522599995</v>
      </c>
      <c r="FF40" s="29">
        <v>178.56233056100001</v>
      </c>
      <c r="FG40" s="29">
        <v>90.534231795400004</v>
      </c>
      <c r="FH40" s="29">
        <v>88.028098765400003</v>
      </c>
      <c r="FI40" s="29">
        <v>0.153884999124</v>
      </c>
      <c r="FJ40" s="29">
        <v>3.0839946823400001E-2</v>
      </c>
      <c r="FK40" s="29">
        <v>25.744051566100001</v>
      </c>
      <c r="FL40" s="29">
        <v>0.110951559979</v>
      </c>
      <c r="FM40" s="29">
        <v>4.9281099720599997</v>
      </c>
      <c r="FN40" s="29">
        <v>0.148987160009</v>
      </c>
      <c r="FO40" s="29">
        <v>0.77328486802600005</v>
      </c>
      <c r="FP40" s="29">
        <v>13.9027834157</v>
      </c>
      <c r="FQ40" s="29">
        <v>4.01780433429E-3</v>
      </c>
      <c r="FR40" s="29">
        <v>13.731880295</v>
      </c>
      <c r="FS40" s="29">
        <v>3.8214238922599999</v>
      </c>
      <c r="FT40" s="29">
        <v>5.3770799913999996</v>
      </c>
      <c r="FU40" s="29">
        <v>0.46694078530799998</v>
      </c>
      <c r="FV40" s="29">
        <v>0</v>
      </c>
      <c r="FW40" s="29">
        <v>247.75943283399999</v>
      </c>
      <c r="FX40" s="29">
        <v>241.395330973</v>
      </c>
      <c r="FY40" s="29">
        <v>15.855279982900001</v>
      </c>
      <c r="FZ40" s="29">
        <v>2.1041762580999999</v>
      </c>
      <c r="GA40" s="29">
        <v>3.3904289332099999</v>
      </c>
      <c r="GB40" s="29">
        <v>161.586174132</v>
      </c>
      <c r="GC40" s="29">
        <v>21.036723660900002</v>
      </c>
      <c r="GD40" s="29">
        <v>2.4626279946300001E-2</v>
      </c>
      <c r="GE40" s="29">
        <v>0.36749883223899998</v>
      </c>
      <c r="GF40" s="29">
        <v>55.957956205000002</v>
      </c>
      <c r="GG40" s="29">
        <v>920.79165286</v>
      </c>
      <c r="GH40" s="29">
        <v>17.139001955000001</v>
      </c>
      <c r="GI40" s="29">
        <v>77.711034076499999</v>
      </c>
      <c r="GK40" s="37">
        <f t="shared" si="1"/>
        <v>2.1577796781547948E-3</v>
      </c>
      <c r="GL40" s="55">
        <f t="shared" si="2"/>
        <v>-1.2089339857383096E-2</v>
      </c>
      <c r="GM40" s="55">
        <f t="shared" si="3"/>
        <v>-6.5973388903910342E-4</v>
      </c>
      <c r="GN40" s="55">
        <f t="shared" si="4"/>
        <v>-6.2004614612482445E-3</v>
      </c>
      <c r="GO40" s="55">
        <f t="shared" si="5"/>
        <v>-2.2040763819810541E-3</v>
      </c>
      <c r="GP40" s="55">
        <f t="shared" si="6"/>
        <v>-3.9271282728700887E-3</v>
      </c>
      <c r="GQ40" s="55">
        <f t="shared" si="7"/>
        <v>-2.9605483274606718E-3</v>
      </c>
      <c r="GR40" s="55">
        <f t="shared" si="8"/>
        <v>-2.2073226017959835E-3</v>
      </c>
      <c r="GS40" s="55">
        <f t="shared" si="9"/>
        <v>-1.3248373559506026E-2</v>
      </c>
      <c r="GT40" s="55">
        <f t="shared" si="10"/>
        <v>-1.9654631942107405E-2</v>
      </c>
      <c r="GU40" s="55">
        <f t="shared" si="11"/>
        <v>-9.3658667523023612E-6</v>
      </c>
      <c r="GV40" s="55">
        <f t="shared" si="12"/>
        <v>-1.3273882318623839E-5</v>
      </c>
      <c r="GW40" s="55">
        <f t="shared" si="13"/>
        <v>-1.3535368587749976E-2</v>
      </c>
      <c r="GX40" s="55">
        <f t="shared" si="14"/>
        <v>-3.2050912577091612E-5</v>
      </c>
      <c r="GY40" s="55">
        <f t="shared" si="15"/>
        <v>-2.1524992313391219E-2</v>
      </c>
      <c r="GZ40" s="55">
        <f t="shared" si="16"/>
        <v>-1.5490385773218128E-5</v>
      </c>
      <c r="HA40" s="55">
        <f t="shared" si="17"/>
        <v>1.3361967657559324E-5</v>
      </c>
      <c r="HB40" s="55">
        <f t="shared" si="18"/>
        <v>-1.8703406834402981E-6</v>
      </c>
      <c r="HC40" s="55">
        <f t="shared" si="19"/>
        <v>9.0952637679784996E-6</v>
      </c>
      <c r="HD40" s="55">
        <f t="shared" si="20"/>
        <v>-5.973642493035655E-7</v>
      </c>
      <c r="HE40" s="55">
        <f t="shared" si="21"/>
        <v>2.2368122464761788E-5</v>
      </c>
      <c r="HF40" s="55">
        <f t="shared" si="22"/>
        <v>-4.4125276487147131E-7</v>
      </c>
      <c r="HG40" s="55">
        <f t="shared" si="23"/>
        <v>1.071727444113837E-4</v>
      </c>
      <c r="HH40" s="55">
        <f t="shared" si="24"/>
        <v>0</v>
      </c>
      <c r="HI40" s="55">
        <f t="shared" si="25"/>
        <v>-1.1751823863612026E-5</v>
      </c>
      <c r="HJ40" s="55">
        <f t="shared" si="26"/>
        <v>-6.8395714601626867E-5</v>
      </c>
      <c r="HK40" s="55">
        <f t="shared" si="27"/>
        <v>-1.4872430211704153E-2</v>
      </c>
      <c r="HL40" s="55">
        <f t="shared" si="28"/>
        <v>-3.0405776458959622E-4</v>
      </c>
      <c r="HM40" s="55">
        <f t="shared" si="29"/>
        <v>-1.9754415424489819E-2</v>
      </c>
      <c r="HN40" s="55">
        <f t="shared" si="30"/>
        <v>4.7235946213951077E-6</v>
      </c>
      <c r="HO40" s="55">
        <f t="shared" si="31"/>
        <v>-1.4280441176584481E-5</v>
      </c>
      <c r="HP40" s="55">
        <f t="shared" si="32"/>
        <v>-2.0265773444766419E-2</v>
      </c>
      <c r="HQ40" s="55">
        <f t="shared" si="33"/>
        <v>0</v>
      </c>
      <c r="HR40" s="55">
        <f t="shared" si="34"/>
        <v>-4.0310586090703761E-6</v>
      </c>
      <c r="HS40" s="55">
        <f t="shared" si="35"/>
        <v>-5.0974026134659601E-4</v>
      </c>
      <c r="HT40" s="55">
        <f t="shared" si="36"/>
        <v>-7.8383553792343093E-4</v>
      </c>
      <c r="HU40" s="55">
        <f t="shared" si="37"/>
        <v>-1.8886780170518588E-2</v>
      </c>
      <c r="HV40" s="55">
        <f t="shared" si="38"/>
        <v>-2.3002897898634776E-6</v>
      </c>
      <c r="HW40" s="55">
        <f t="shared" si="39"/>
        <v>-4.8986193631597947E-4</v>
      </c>
      <c r="HX40" s="55">
        <f t="shared" si="40"/>
        <v>-7.8562410902887746E-4</v>
      </c>
      <c r="HY40" s="55">
        <f t="shared" si="41"/>
        <v>0</v>
      </c>
      <c r="HZ40" s="55">
        <f t="shared" si="42"/>
        <v>5.1977514720813349E-5</v>
      </c>
      <c r="IA40" s="55">
        <f t="shared" si="43"/>
        <v>-1.4756965314219562E-3</v>
      </c>
      <c r="IB40" s="55">
        <f t="shared" si="44"/>
        <v>-3.1775809524064511E-6</v>
      </c>
      <c r="IC40" s="55">
        <f t="shared" si="45"/>
        <v>-4.095963377188574E-6</v>
      </c>
      <c r="ID40" s="55">
        <f t="shared" si="46"/>
        <v>4.9984981203707095E-6</v>
      </c>
      <c r="IE40" s="55">
        <f t="shared" si="47"/>
        <v>-9.6023116993481251E-4</v>
      </c>
      <c r="IF40" s="55">
        <f t="shared" si="48"/>
        <v>-2.0522742941573285E-2</v>
      </c>
      <c r="IG40" s="55">
        <f t="shared" si="49"/>
        <v>0</v>
      </c>
      <c r="IH40" s="55">
        <f t="shared" si="50"/>
        <v>0</v>
      </c>
      <c r="II40" s="55">
        <f t="shared" si="51"/>
        <v>0</v>
      </c>
      <c r="IJ40" s="55">
        <f t="shared" si="52"/>
        <v>-2.1580356492420443E-2</v>
      </c>
      <c r="IK40" s="55">
        <f t="shared" si="53"/>
        <v>-2.1090508689773951E-2</v>
      </c>
      <c r="IL40" s="55">
        <f t="shared" si="54"/>
        <v>-2.0692093668981591E-2</v>
      </c>
      <c r="IM40" s="55">
        <f t="shared" si="55"/>
        <v>0</v>
      </c>
      <c r="IN40" s="55">
        <f t="shared" si="56"/>
        <v>-2.1447124095348012E-2</v>
      </c>
      <c r="IO40" s="55">
        <f t="shared" si="57"/>
        <v>3.6948861111922122E-6</v>
      </c>
      <c r="IP40" s="55">
        <f t="shared" si="58"/>
        <v>-6.7329577352543302E-5</v>
      </c>
      <c r="IQ40" s="55">
        <f t="shared" si="59"/>
        <v>2.5250421998887292E-6</v>
      </c>
      <c r="IR40" s="55">
        <f t="shared" si="60"/>
        <v>0</v>
      </c>
      <c r="IS40" s="55">
        <f t="shared" si="61"/>
        <v>-2.1560705979797631E-2</v>
      </c>
      <c r="IT40" s="55">
        <f t="shared" si="62"/>
        <v>-2.1560668064618774E-2</v>
      </c>
      <c r="IU40" s="55">
        <f t="shared" si="63"/>
        <v>-1.6081778875997042E-3</v>
      </c>
      <c r="IV40" s="55">
        <f t="shared" si="64"/>
        <v>-1.4520816446790137E-4</v>
      </c>
      <c r="IW40" s="55">
        <f t="shared" si="65"/>
        <v>-1.2083627072426702E-5</v>
      </c>
      <c r="IX40" s="55">
        <f t="shared" si="66"/>
        <v>-3.1967119732070003E-4</v>
      </c>
    </row>
    <row r="41" spans="1:258" x14ac:dyDescent="0.3">
      <c r="A41" s="29" t="s">
        <v>40</v>
      </c>
      <c r="B41" s="27">
        <v>89037.731411000001</v>
      </c>
      <c r="C41" s="27">
        <v>1850.3223424</v>
      </c>
      <c r="D41" s="27">
        <v>26035.961714000001</v>
      </c>
      <c r="E41" s="27">
        <v>7381.4585970999997</v>
      </c>
      <c r="F41" s="27">
        <v>5356.7665999000001</v>
      </c>
      <c r="G41" s="27">
        <v>17499.679843999998</v>
      </c>
      <c r="H41" s="27">
        <v>25102.058499999999</v>
      </c>
      <c r="I41" s="29">
        <v>335.27519153999998</v>
      </c>
      <c r="J41" s="29">
        <v>103.36378284</v>
      </c>
      <c r="K41" s="29">
        <v>38.932058705000003</v>
      </c>
      <c r="L41" s="29">
        <v>1.1907372109000001</v>
      </c>
      <c r="M41" s="29">
        <v>123.66911962</v>
      </c>
      <c r="N41" s="40">
        <v>2.34119481E-2</v>
      </c>
      <c r="O41" s="29">
        <v>16.554625909999999</v>
      </c>
      <c r="P41" s="29">
        <v>0.49505387670000001</v>
      </c>
      <c r="Q41" s="29">
        <v>5.0938878857000001</v>
      </c>
      <c r="R41" s="29">
        <v>19.189782721</v>
      </c>
      <c r="S41" s="29">
        <v>39.662239300000003</v>
      </c>
      <c r="T41" s="29">
        <v>0.56420779919999997</v>
      </c>
      <c r="U41" s="29">
        <v>8.2214862489999998</v>
      </c>
      <c r="V41" s="29">
        <v>16.329147330000001</v>
      </c>
      <c r="W41" s="29">
        <v>1.5313631805000001</v>
      </c>
      <c r="X41" s="29">
        <v>7.4599999999999996E-3</v>
      </c>
      <c r="Y41" s="29">
        <v>5.1252051000000003E-3</v>
      </c>
      <c r="Z41" s="29">
        <v>1.7900731297000001</v>
      </c>
      <c r="AA41" s="29">
        <v>364.06199492000002</v>
      </c>
      <c r="AB41" s="29">
        <v>799.74375434000001</v>
      </c>
      <c r="AC41" s="29">
        <v>1.307169E-2</v>
      </c>
      <c r="AD41" s="29">
        <v>0.73518852570000004</v>
      </c>
      <c r="AE41" s="29">
        <v>0.10256058999999999</v>
      </c>
      <c r="AF41" s="29">
        <v>5.8405820309000003</v>
      </c>
      <c r="AG41" s="29">
        <v>1.3779687</v>
      </c>
      <c r="AH41" s="29">
        <v>48.560112738000001</v>
      </c>
      <c r="AI41" s="29">
        <v>574.45573052999998</v>
      </c>
      <c r="AJ41" s="29">
        <v>3944.7850964999998</v>
      </c>
      <c r="AK41" s="29">
        <v>28.027319186</v>
      </c>
      <c r="AL41" s="29">
        <v>3.5530352333000002</v>
      </c>
      <c r="AM41" s="29">
        <v>20.142384876000001</v>
      </c>
      <c r="AN41" s="29">
        <v>0.74716493949999996</v>
      </c>
      <c r="AO41" s="29">
        <v>0.14605899999999999</v>
      </c>
      <c r="AQ41" s="29">
        <v>1213.5355327</v>
      </c>
      <c r="AR41" s="29">
        <v>6.4299217999999998</v>
      </c>
      <c r="AS41" s="29">
        <v>1.3899722080000001</v>
      </c>
      <c r="AT41" s="29">
        <v>5.3404260244000001</v>
      </c>
      <c r="AU41" s="29">
        <v>380.79317981999998</v>
      </c>
      <c r="AV41" s="29">
        <v>2.6438044929000002</v>
      </c>
      <c r="AZ41" s="29">
        <v>1.1290525900000001E-2</v>
      </c>
      <c r="BA41" s="29">
        <v>0.4608316576</v>
      </c>
      <c r="BB41" s="29">
        <v>6.4605393999999997E-3</v>
      </c>
      <c r="BC41" s="29">
        <v>1.0204166999999999E-3</v>
      </c>
      <c r="BD41" s="29">
        <v>142.98072142000001</v>
      </c>
      <c r="BE41" s="29">
        <v>1.0753704120000001</v>
      </c>
      <c r="BF41" s="29">
        <v>2.7559071157999999</v>
      </c>
      <c r="BG41" s="29">
        <v>381.49514955000001</v>
      </c>
      <c r="BI41" s="29">
        <v>15.898644788</v>
      </c>
      <c r="BJ41" s="29">
        <v>15.406461539</v>
      </c>
      <c r="BK41" s="29">
        <v>79.540709890000002</v>
      </c>
      <c r="BL41" s="29">
        <v>407.63872177000002</v>
      </c>
      <c r="BM41" s="29">
        <v>36.865081328999999</v>
      </c>
      <c r="BN41" s="29">
        <v>680.52784506</v>
      </c>
      <c r="BP41" s="29" t="s">
        <v>40</v>
      </c>
      <c r="BQ41" s="29">
        <v>608.02421606400003</v>
      </c>
      <c r="BR41" s="29">
        <v>1.0753591280300001</v>
      </c>
      <c r="BS41" s="29">
        <v>102.92642285399999</v>
      </c>
      <c r="BT41" s="29">
        <v>2.7559221119299999</v>
      </c>
      <c r="BU41" s="29">
        <v>38.932437041</v>
      </c>
      <c r="BV41" s="29">
        <v>345.576809115</v>
      </c>
      <c r="BW41" s="29">
        <v>334.486889061</v>
      </c>
      <c r="BX41" s="29">
        <v>157.37453065099999</v>
      </c>
      <c r="BY41" s="29">
        <v>0.48820424469700002</v>
      </c>
      <c r="BZ41" s="29">
        <v>0.70253062461299998</v>
      </c>
      <c r="CA41" s="29">
        <v>123.33142037899999</v>
      </c>
      <c r="CB41" s="29">
        <v>7.4917120397399997E-3</v>
      </c>
      <c r="CC41" s="8">
        <v>1.5920000824899999E-2</v>
      </c>
      <c r="CD41" s="8">
        <v>5.1151299183200003E-3</v>
      </c>
      <c r="CE41" s="29">
        <v>16.249691542400001</v>
      </c>
      <c r="CF41" s="29">
        <v>0.118811614812</v>
      </c>
      <c r="CG41" s="29">
        <v>0.37623927498699999</v>
      </c>
      <c r="CH41" s="29">
        <v>5.0938859776800003</v>
      </c>
      <c r="CI41" s="29">
        <v>381.49963439200002</v>
      </c>
      <c r="CJ41" s="29">
        <v>28058.650330199998</v>
      </c>
      <c r="CK41" s="29">
        <v>19.189777080900001</v>
      </c>
      <c r="CL41" s="29">
        <v>0</v>
      </c>
      <c r="CM41" s="29">
        <v>0.16356229311600001</v>
      </c>
      <c r="CN41" s="29">
        <v>0.40044596392600001</v>
      </c>
      <c r="CO41" s="29">
        <v>39.6620642516</v>
      </c>
      <c r="CP41" s="29">
        <v>8.2214182014400006</v>
      </c>
      <c r="CQ41" s="29">
        <v>574.44751049299998</v>
      </c>
      <c r="CR41" s="29">
        <v>16.3291654372</v>
      </c>
      <c r="CS41" s="29">
        <v>1.38992567794</v>
      </c>
      <c r="CT41" s="29">
        <v>20.142357085899999</v>
      </c>
      <c r="CU41" s="29">
        <v>5.3404228738799997</v>
      </c>
      <c r="CV41" s="29">
        <v>88900.479444199998</v>
      </c>
      <c r="CW41" s="29">
        <v>1.5313328342500001</v>
      </c>
      <c r="CX41" s="29">
        <v>7.4378770780899996E-3</v>
      </c>
      <c r="CY41" s="29">
        <v>0.49140421131299999</v>
      </c>
      <c r="CZ41" s="29">
        <v>11.8705017584</v>
      </c>
      <c r="DA41" s="29">
        <v>0.75589942745299998</v>
      </c>
      <c r="DB41" s="29">
        <v>1.7562492825200001E-2</v>
      </c>
      <c r="DC41" s="29">
        <v>2.7028781495200001</v>
      </c>
      <c r="DD41" s="29">
        <v>4.54070905986E-2</v>
      </c>
      <c r="DE41" s="29">
        <v>621.96850239699995</v>
      </c>
      <c r="DF41" s="29">
        <v>412.78469230799999</v>
      </c>
      <c r="DG41" s="29">
        <v>136.51445350899999</v>
      </c>
      <c r="DH41" s="29">
        <v>79.492715036700005</v>
      </c>
      <c r="DI41" s="29">
        <v>316.51730015200002</v>
      </c>
      <c r="DJ41" s="29">
        <v>1.79005032789</v>
      </c>
      <c r="DK41" s="29">
        <v>361.81405676899999</v>
      </c>
      <c r="DL41" s="29">
        <v>361.81405676899999</v>
      </c>
      <c r="DM41" s="29">
        <v>799.71863119600005</v>
      </c>
      <c r="DN41" s="29">
        <v>1.3073711159000001E-2</v>
      </c>
      <c r="DO41" s="29">
        <v>407.63279185200003</v>
      </c>
      <c r="DP41" s="29">
        <v>0.14602403040100001</v>
      </c>
      <c r="DQ41" s="29">
        <v>0.48472051506199998</v>
      </c>
      <c r="DR41" s="29">
        <v>14.2530700284</v>
      </c>
      <c r="DS41" s="29">
        <v>0.102560468066</v>
      </c>
      <c r="DT41" s="29">
        <v>677.86684714399996</v>
      </c>
      <c r="DU41" s="29">
        <v>32.382388927299999</v>
      </c>
      <c r="DV41" s="29">
        <v>291.530504662</v>
      </c>
      <c r="DW41" s="29">
        <v>1.49907167303</v>
      </c>
      <c r="DX41" s="29">
        <v>4.26658860552</v>
      </c>
      <c r="DY41" s="29">
        <v>1.37795648832</v>
      </c>
      <c r="DZ41" s="29">
        <v>16.024670839199999</v>
      </c>
      <c r="EA41" s="29">
        <v>32.534914348699999</v>
      </c>
      <c r="EB41" s="29">
        <v>3944.4667149799998</v>
      </c>
      <c r="EC41" s="29">
        <v>36.865254508600003</v>
      </c>
      <c r="ED41" s="29">
        <v>27.812487583999999</v>
      </c>
      <c r="EE41" s="29">
        <v>1849.8974749500001</v>
      </c>
      <c r="EF41" s="29">
        <v>0</v>
      </c>
      <c r="EG41" s="29">
        <v>1.4567462261799999</v>
      </c>
      <c r="EH41" s="29">
        <v>2.0962972074900001</v>
      </c>
      <c r="EI41" s="29">
        <v>23395.706483599999</v>
      </c>
      <c r="EJ41" s="29">
        <v>2585.2696768699998</v>
      </c>
      <c r="EK41" s="29">
        <v>25995.229230500001</v>
      </c>
      <c r="EL41" s="29">
        <v>68.435130175099999</v>
      </c>
      <c r="EM41" s="29">
        <v>686.09684144300002</v>
      </c>
      <c r="EN41" s="29">
        <v>2.6379086143800001</v>
      </c>
      <c r="EO41" s="29">
        <v>0</v>
      </c>
      <c r="EP41" s="29">
        <v>0</v>
      </c>
      <c r="EQ41" s="29">
        <v>0</v>
      </c>
      <c r="ER41" s="29">
        <v>1.1163344869000001E-2</v>
      </c>
      <c r="ES41" s="29">
        <v>0.46029410536199999</v>
      </c>
      <c r="ET41" s="29">
        <v>6.3332591805000003E-3</v>
      </c>
      <c r="EU41" s="29">
        <v>1.02017195532E-3</v>
      </c>
      <c r="EV41" s="29">
        <v>142.89672973500001</v>
      </c>
      <c r="EW41" s="29">
        <v>57.325905172799999</v>
      </c>
      <c r="EX41" s="29">
        <v>9010.5379126400003</v>
      </c>
      <c r="EY41" s="29">
        <v>167.40543926300001</v>
      </c>
      <c r="EZ41" s="29">
        <v>83.383348625799997</v>
      </c>
      <c r="FA41" s="29">
        <v>445.68382552700001</v>
      </c>
      <c r="FB41" s="29">
        <v>91.0557039766</v>
      </c>
      <c r="FC41" s="29">
        <v>41.826187811200001</v>
      </c>
      <c r="FD41" s="29">
        <v>0.10444182889299999</v>
      </c>
      <c r="FE41" s="29">
        <v>172.30571043899999</v>
      </c>
      <c r="FF41" s="29">
        <v>7376.0413232000001</v>
      </c>
      <c r="FG41" s="29">
        <v>5352.13255037</v>
      </c>
      <c r="FH41" s="29">
        <v>2023.9087728300001</v>
      </c>
      <c r="FI41" s="29">
        <v>11.9356605729</v>
      </c>
      <c r="FJ41" s="29">
        <v>8.9850012201599991</v>
      </c>
      <c r="FK41" s="29">
        <v>1370.0640903200001</v>
      </c>
      <c r="FL41" s="29">
        <v>352.48933122</v>
      </c>
      <c r="FM41" s="29">
        <v>351.12143041299998</v>
      </c>
      <c r="FN41" s="29">
        <v>28.6936258659</v>
      </c>
      <c r="FO41" s="29">
        <v>47.938345835100002</v>
      </c>
      <c r="FP41" s="29">
        <v>892.76596661600001</v>
      </c>
      <c r="FQ41" s="29">
        <v>0.74655717666400001</v>
      </c>
      <c r="FR41" s="29">
        <v>335.53163042099999</v>
      </c>
      <c r="FS41" s="29">
        <v>228.13741144700001</v>
      </c>
      <c r="FT41" s="29">
        <v>972.32636159100002</v>
      </c>
      <c r="FU41" s="29">
        <v>28.6892044457</v>
      </c>
      <c r="FV41" s="29">
        <v>0.14605757374700001</v>
      </c>
      <c r="FW41" s="29">
        <v>17494.984428700001</v>
      </c>
      <c r="FX41" s="29">
        <v>5798.1889046599999</v>
      </c>
      <c r="FY41" s="29">
        <v>680.47075572300002</v>
      </c>
      <c r="FZ41" s="29">
        <v>117.27729731300001</v>
      </c>
      <c r="GA41" s="29">
        <v>2290.2288049099998</v>
      </c>
      <c r="GB41" s="29">
        <v>3095.31889357</v>
      </c>
      <c r="GC41" s="29">
        <v>1213.2382757299999</v>
      </c>
      <c r="GD41" s="29">
        <v>0</v>
      </c>
      <c r="GE41" s="29">
        <v>6.4296745620499998</v>
      </c>
      <c r="GF41" s="29">
        <v>2315.28760078</v>
      </c>
      <c r="GG41" s="29">
        <v>25078.599825900001</v>
      </c>
      <c r="GH41" s="29">
        <v>380.64302960600003</v>
      </c>
      <c r="GI41" s="29">
        <v>1114.5694686500001</v>
      </c>
      <c r="GK41" s="37">
        <f t="shared" si="1"/>
        <v>5.4829560847561144E-4</v>
      </c>
      <c r="GL41" s="55">
        <f t="shared" si="2"/>
        <v>-1.5415034123729451E-3</v>
      </c>
      <c r="GM41" s="55">
        <f t="shared" si="3"/>
        <v>-2.2961807262667638E-4</v>
      </c>
      <c r="GN41" s="55">
        <f t="shared" si="4"/>
        <v>-1.5644700951491014E-3</v>
      </c>
      <c r="GO41" s="55">
        <f t="shared" si="5"/>
        <v>-7.3390290397725984E-4</v>
      </c>
      <c r="GP41" s="55">
        <f t="shared" si="6"/>
        <v>-8.650833377893657E-4</v>
      </c>
      <c r="GQ41" s="55">
        <f t="shared" si="7"/>
        <v>-2.6831435442556699E-4</v>
      </c>
      <c r="GR41" s="55">
        <f t="shared" si="8"/>
        <v>-9.3453188709597106E-4</v>
      </c>
      <c r="GS41" s="55">
        <f t="shared" si="9"/>
        <v>-2.3512102860313556E-3</v>
      </c>
      <c r="GT41" s="55">
        <f t="shared" si="10"/>
        <v>-4.2312691542743478E-3</v>
      </c>
      <c r="GU41" s="55">
        <f t="shared" si="11"/>
        <v>9.7178523967590443E-6</v>
      </c>
      <c r="GV41" s="55">
        <f t="shared" si="12"/>
        <v>-1.9665044299331804E-6</v>
      </c>
      <c r="GW41" s="55">
        <f t="shared" si="13"/>
        <v>-2.7306674619958769E-3</v>
      </c>
      <c r="GX41" s="55">
        <f t="shared" si="14"/>
        <v>-1.0047662800006713E-5</v>
      </c>
      <c r="GY41" s="55">
        <f t="shared" si="15"/>
        <v>-1.8419888752412034E-2</v>
      </c>
      <c r="GZ41" s="55">
        <f t="shared" si="16"/>
        <v>-6.0334867386353042E-6</v>
      </c>
      <c r="HA41" s="55">
        <f t="shared" si="17"/>
        <v>-3.7457047398527981E-7</v>
      </c>
      <c r="HB41" s="55">
        <f t="shared" si="18"/>
        <v>-2.9391161335609984E-7</v>
      </c>
      <c r="HC41" s="55">
        <f t="shared" si="19"/>
        <v>-4.4134774811544388E-6</v>
      </c>
      <c r="HD41" s="55">
        <f t="shared" si="20"/>
        <v>-3.5366784770244801E-4</v>
      </c>
      <c r="HE41" s="55">
        <f t="shared" si="21"/>
        <v>-8.2767954525869304E-6</v>
      </c>
      <c r="HF41" s="55">
        <f t="shared" si="22"/>
        <v>1.1088882740181188E-6</v>
      </c>
      <c r="HG41" s="55">
        <f t="shared" si="23"/>
        <v>-1.9816494471331967E-5</v>
      </c>
      <c r="HH41" s="55">
        <f t="shared" si="24"/>
        <v>-2.9655391300268119E-3</v>
      </c>
      <c r="HI41" s="55">
        <f t="shared" si="25"/>
        <v>-1.9658104375179153E-3</v>
      </c>
      <c r="HJ41" s="55">
        <f t="shared" si="26"/>
        <v>-1.2737920938437096E-5</v>
      </c>
      <c r="HK41" s="55">
        <f t="shared" si="27"/>
        <v>-6.1746026291318763E-3</v>
      </c>
      <c r="HL41" s="55">
        <f t="shared" si="28"/>
        <v>-3.1413992123884836E-5</v>
      </c>
      <c r="HM41" s="55">
        <f t="shared" si="29"/>
        <v>1.546210933705042E-4</v>
      </c>
      <c r="HN41" s="55">
        <f t="shared" si="30"/>
        <v>-2.9262480640704785E-6</v>
      </c>
      <c r="HO41" s="55">
        <f t="shared" si="31"/>
        <v>-1.1888972167005041E-6</v>
      </c>
      <c r="HP41" s="55">
        <f t="shared" si="32"/>
        <v>-1.2827788729551624E-2</v>
      </c>
      <c r="HQ41" s="55">
        <f t="shared" si="33"/>
        <v>-8.8620880866858447E-6</v>
      </c>
      <c r="HR41" s="55">
        <f t="shared" si="34"/>
        <v>-1.0863856573998449E-5</v>
      </c>
      <c r="HS41" s="55">
        <f t="shared" si="35"/>
        <v>-1.4309261032903351E-5</v>
      </c>
      <c r="HT41" s="55">
        <f t="shared" si="36"/>
        <v>-8.0709471418984472E-5</v>
      </c>
      <c r="HU41" s="55">
        <f t="shared" si="37"/>
        <v>-7.6650785105166746E-3</v>
      </c>
      <c r="HV41" s="55">
        <f t="shared" si="38"/>
        <v>2.3079900596192444E-6</v>
      </c>
      <c r="HW41" s="55">
        <f t="shared" si="39"/>
        <v>-1.3796827026002355E-6</v>
      </c>
      <c r="HX41" s="55">
        <f t="shared" si="40"/>
        <v>-8.134252611032047E-4</v>
      </c>
      <c r="HY41" s="55">
        <f t="shared" si="41"/>
        <v>-9.7649100704570943E-6</v>
      </c>
      <c r="HZ41" s="55">
        <f t="shared" si="42"/>
        <v>0</v>
      </c>
      <c r="IA41" s="55">
        <f t="shared" si="43"/>
        <v>-2.4495118765798868E-4</v>
      </c>
      <c r="IB41" s="55">
        <f t="shared" si="44"/>
        <v>-3.8451159701512135E-5</v>
      </c>
      <c r="IC41" s="55">
        <f t="shared" si="45"/>
        <v>-3.3475532627415718E-5</v>
      </c>
      <c r="ID41" s="55">
        <f t="shared" si="46"/>
        <v>-5.8993795364722411E-7</v>
      </c>
      <c r="IE41" s="55">
        <f t="shared" si="47"/>
        <v>-3.9430909469262518E-4</v>
      </c>
      <c r="IF41" s="55">
        <f t="shared" si="48"/>
        <v>-2.2300735685386671E-3</v>
      </c>
      <c r="IG41" s="55">
        <f t="shared" si="49"/>
        <v>0</v>
      </c>
      <c r="IH41" s="55">
        <f t="shared" si="50"/>
        <v>0</v>
      </c>
      <c r="II41" s="55">
        <f t="shared" si="51"/>
        <v>0</v>
      </c>
      <c r="IJ41" s="55">
        <f t="shared" si="52"/>
        <v>-1.1264402750274011E-2</v>
      </c>
      <c r="IK41" s="55">
        <f t="shared" si="53"/>
        <v>-1.1664828774992676E-3</v>
      </c>
      <c r="IL41" s="55">
        <f t="shared" si="54"/>
        <v>-1.9701175338393471E-2</v>
      </c>
      <c r="IM41" s="55">
        <f t="shared" si="55"/>
        <v>-2.3984777983337085E-4</v>
      </c>
      <c r="IN41" s="55">
        <f t="shared" si="56"/>
        <v>-5.8743363556880326E-4</v>
      </c>
      <c r="IO41" s="55">
        <f t="shared" si="57"/>
        <v>-1.0493100678636024E-5</v>
      </c>
      <c r="IP41" s="55">
        <f t="shared" si="58"/>
        <v>5.4414497186879782E-6</v>
      </c>
      <c r="IQ41" s="55">
        <f t="shared" si="59"/>
        <v>1.1755960738428629E-5</v>
      </c>
      <c r="IR41" s="55">
        <f t="shared" si="60"/>
        <v>0</v>
      </c>
      <c r="IS41" s="55">
        <f t="shared" si="61"/>
        <v>-9.4295193647678732E-4</v>
      </c>
      <c r="IT41" s="55">
        <f t="shared" si="62"/>
        <v>-9.2251034848095717E-4</v>
      </c>
      <c r="IU41" s="55">
        <f t="shared" si="63"/>
        <v>-6.0339986110723631E-4</v>
      </c>
      <c r="IV41" s="55">
        <f t="shared" si="64"/>
        <v>-1.4546993902454508E-5</v>
      </c>
      <c r="IW41" s="55">
        <f t="shared" si="65"/>
        <v>4.6976595130463114E-6</v>
      </c>
      <c r="IX41" s="55">
        <f t="shared" si="66"/>
        <v>-8.3889788514011554E-5</v>
      </c>
    </row>
    <row r="42" spans="1:258" x14ac:dyDescent="0.3">
      <c r="A42" s="29" t="s">
        <v>41</v>
      </c>
      <c r="B42" s="27">
        <v>4509.5300998000002</v>
      </c>
      <c r="C42" s="27">
        <v>34.753</v>
      </c>
      <c r="D42" s="27">
        <v>2849.4269608</v>
      </c>
      <c r="E42" s="27">
        <v>782.83593713000005</v>
      </c>
      <c r="F42" s="27">
        <v>694.16706046000002</v>
      </c>
      <c r="G42" s="27">
        <v>658.07744434000006</v>
      </c>
      <c r="H42" s="27">
        <v>3441.3616910999999</v>
      </c>
      <c r="I42" s="29">
        <v>75.022770277999996</v>
      </c>
      <c r="J42" s="29">
        <v>24.413931868999999</v>
      </c>
      <c r="K42" s="29">
        <v>0.19744400000000001</v>
      </c>
      <c r="L42" s="29">
        <v>6.1183918999999998E-3</v>
      </c>
      <c r="M42" s="29">
        <v>21.293847673999998</v>
      </c>
      <c r="N42" s="40">
        <v>1.6384590000000001E-4</v>
      </c>
      <c r="O42" s="29">
        <v>2.2478857163999999</v>
      </c>
      <c r="P42" s="29">
        <v>1.62327975E-2</v>
      </c>
      <c r="Q42" s="29">
        <v>0.1963506045</v>
      </c>
      <c r="R42" s="29">
        <v>0.12405413999999999</v>
      </c>
      <c r="S42" s="29">
        <v>0.44240000000000002</v>
      </c>
      <c r="T42" s="29">
        <v>8.8263883999999994E-3</v>
      </c>
      <c r="U42" s="29">
        <v>0.15015677999999999</v>
      </c>
      <c r="V42" s="29">
        <v>0.34849134999999998</v>
      </c>
      <c r="W42" s="29">
        <v>1.8147199999999999E-2</v>
      </c>
      <c r="Y42" s="29">
        <v>1.104473E-4</v>
      </c>
      <c r="AA42" s="29">
        <v>42.444876295</v>
      </c>
      <c r="AB42" s="29">
        <v>34.741</v>
      </c>
      <c r="AD42" s="29">
        <v>4.0174970000000001E-3</v>
      </c>
      <c r="AF42" s="29">
        <v>1.3019093614999999</v>
      </c>
      <c r="AH42" s="29">
        <v>0.79237495000000002</v>
      </c>
      <c r="AI42" s="29">
        <v>1.9770897999999999</v>
      </c>
      <c r="AJ42" s="29">
        <v>14.533100338000001</v>
      </c>
      <c r="AK42" s="29">
        <v>3.0329762196000001</v>
      </c>
      <c r="AL42" s="29">
        <v>4.7776470000000001E-2</v>
      </c>
      <c r="AM42" s="29">
        <v>0.52911814999999995</v>
      </c>
      <c r="AN42" s="29">
        <v>0.15568023</v>
      </c>
      <c r="AQ42" s="29">
        <v>39.147521908000002</v>
      </c>
      <c r="AS42" s="29">
        <v>0.1095256</v>
      </c>
      <c r="AT42" s="29">
        <v>0.34807767000000001</v>
      </c>
      <c r="AU42" s="29">
        <v>86.034278713000006</v>
      </c>
      <c r="AV42" s="29">
        <v>9.7743514500000003E-2</v>
      </c>
      <c r="AZ42" s="29">
        <v>2.4501479E-3</v>
      </c>
      <c r="BA42" s="29">
        <v>8.7245939000000008E-3</v>
      </c>
      <c r="BB42" s="29">
        <v>2.0727676999999999E-3</v>
      </c>
      <c r="BC42" s="29">
        <v>1.37365E-5</v>
      </c>
      <c r="BD42" s="29">
        <v>0.59559489519999997</v>
      </c>
      <c r="BG42" s="29">
        <v>1.7303200000000001E-2</v>
      </c>
      <c r="BI42" s="29">
        <v>0.19764671</v>
      </c>
      <c r="BJ42" s="29">
        <v>0.18720123999999999</v>
      </c>
      <c r="BK42" s="29">
        <v>11.582229980999999</v>
      </c>
      <c r="BL42" s="29">
        <v>229.61547449</v>
      </c>
      <c r="BM42" s="29">
        <v>0.13608679000000001</v>
      </c>
      <c r="BN42" s="29">
        <v>38.607575021999999</v>
      </c>
      <c r="BP42" s="29" t="s">
        <v>41</v>
      </c>
      <c r="BQ42" s="29">
        <v>113.173687194</v>
      </c>
      <c r="BR42" s="29">
        <v>0</v>
      </c>
      <c r="BS42" s="29">
        <v>24.343688912699999</v>
      </c>
      <c r="BT42" s="29">
        <v>0</v>
      </c>
      <c r="BU42" s="29">
        <v>0.197442320299</v>
      </c>
      <c r="BV42" s="29">
        <v>75.446390504600004</v>
      </c>
      <c r="BW42" s="29">
        <v>74.8937852376</v>
      </c>
      <c r="BX42" s="29">
        <v>28.091722018599999</v>
      </c>
      <c r="BY42" s="29">
        <v>2.5083289847200002E-3</v>
      </c>
      <c r="BZ42" s="29">
        <v>3.6095038057300001E-3</v>
      </c>
      <c r="CA42" s="29">
        <v>21.229664892399999</v>
      </c>
      <c r="CB42" s="8">
        <v>5.24237503927E-5</v>
      </c>
      <c r="CC42" s="8">
        <v>1.11392042417E-4</v>
      </c>
      <c r="CD42" s="8">
        <v>1.10443709585E-4</v>
      </c>
      <c r="CE42" s="29">
        <v>2.19662598723</v>
      </c>
      <c r="CF42" s="29">
        <v>3.8956416497200001E-3</v>
      </c>
      <c r="CG42" s="29">
        <v>1.2336157564299999E-2</v>
      </c>
      <c r="CH42" s="29">
        <v>0.19634041778799999</v>
      </c>
      <c r="CI42" s="29">
        <v>1.7304842782899999E-2</v>
      </c>
      <c r="CJ42" s="29">
        <v>364.49629491600001</v>
      </c>
      <c r="CK42" s="29">
        <v>0.124048904829</v>
      </c>
      <c r="CL42" s="29">
        <v>0</v>
      </c>
      <c r="CM42" s="29">
        <v>2.5596448949199999E-3</v>
      </c>
      <c r="CN42" s="29">
        <v>6.2666119259E-3</v>
      </c>
      <c r="CO42" s="29">
        <v>0.44238193673100001</v>
      </c>
      <c r="CP42" s="29">
        <v>0.150151666776</v>
      </c>
      <c r="CQ42" s="29">
        <v>1.97705152225</v>
      </c>
      <c r="CR42" s="29">
        <v>0.348486593826</v>
      </c>
      <c r="CS42" s="29">
        <v>0.109525601118</v>
      </c>
      <c r="CT42" s="29">
        <v>0.52911270624999995</v>
      </c>
      <c r="CU42" s="29">
        <v>0.34807319482799998</v>
      </c>
      <c r="CV42" s="29">
        <v>4468.5440754199999</v>
      </c>
      <c r="CW42" s="29">
        <v>1.8151470652300002E-2</v>
      </c>
      <c r="CX42" s="29">
        <v>0</v>
      </c>
      <c r="CY42" s="29">
        <v>1.0207231931700001E-2</v>
      </c>
      <c r="CZ42" s="29">
        <v>0.141076349918</v>
      </c>
      <c r="DA42" s="29">
        <v>8.9835763377899992E-3</v>
      </c>
      <c r="DB42" s="29">
        <v>2.0872206220299999E-4</v>
      </c>
      <c r="DC42" s="29">
        <v>3.2122689859300002E-2</v>
      </c>
      <c r="DD42" s="29">
        <v>5.3965252952799996E-4</v>
      </c>
      <c r="DE42" s="29">
        <v>98.977747075699995</v>
      </c>
      <c r="DF42" s="29">
        <v>32.974927729500003</v>
      </c>
      <c r="DG42" s="29">
        <v>15.2006225645</v>
      </c>
      <c r="DH42" s="29">
        <v>11.571689926399999</v>
      </c>
      <c r="DI42" s="29">
        <v>333.23575206700002</v>
      </c>
      <c r="DJ42" s="29">
        <v>0</v>
      </c>
      <c r="DK42" s="29">
        <v>42.082703410100002</v>
      </c>
      <c r="DL42" s="29">
        <v>42.082703410100002</v>
      </c>
      <c r="DM42" s="29">
        <v>34.740494337500003</v>
      </c>
      <c r="DN42" s="29">
        <v>0</v>
      </c>
      <c r="DO42" s="29">
        <v>229.612407762</v>
      </c>
      <c r="DP42" s="29">
        <v>9.4024479896100003E-4</v>
      </c>
      <c r="DQ42" s="29">
        <v>2.4047220556299999E-3</v>
      </c>
      <c r="DR42" s="29">
        <v>1.88664283868</v>
      </c>
      <c r="DS42" s="29">
        <v>0</v>
      </c>
      <c r="DT42" s="29">
        <v>143.17572080599999</v>
      </c>
      <c r="DU42" s="29">
        <v>5.1447111652600004</v>
      </c>
      <c r="DV42" s="29">
        <v>27.6265033301</v>
      </c>
      <c r="DW42" s="29">
        <v>0.331003351477</v>
      </c>
      <c r="DX42" s="29">
        <v>0.94208635070000002</v>
      </c>
      <c r="DY42" s="29">
        <v>0</v>
      </c>
      <c r="DZ42" s="29">
        <v>0.26149933865699998</v>
      </c>
      <c r="EA42" s="29">
        <v>0.53092635078799999</v>
      </c>
      <c r="EB42" s="29">
        <v>14.483434063500001</v>
      </c>
      <c r="EC42" s="29">
        <v>0.136080803168</v>
      </c>
      <c r="ED42" s="29">
        <v>2.9735134469900002</v>
      </c>
      <c r="EE42" s="29">
        <v>34.752055181700001</v>
      </c>
      <c r="EF42" s="29">
        <v>0</v>
      </c>
      <c r="EG42" s="29">
        <v>1.9587366523900002E-2</v>
      </c>
      <c r="EH42" s="29">
        <v>2.8186649360399999E-2</v>
      </c>
      <c r="EI42" s="29">
        <v>2559.3457282600002</v>
      </c>
      <c r="EJ42" s="29">
        <v>282.48505504899998</v>
      </c>
      <c r="EK42" s="29">
        <v>2843.7174261499999</v>
      </c>
      <c r="EL42" s="29">
        <v>4.8312704283899999</v>
      </c>
      <c r="EM42" s="29">
        <v>87.0708550178</v>
      </c>
      <c r="EN42" s="29">
        <v>9.5571299270400006E-2</v>
      </c>
      <c r="EO42" s="29">
        <v>0</v>
      </c>
      <c r="EP42" s="29">
        <v>0</v>
      </c>
      <c r="EQ42" s="29">
        <v>0</v>
      </c>
      <c r="ER42" s="29">
        <v>2.4031360839299998E-3</v>
      </c>
      <c r="ES42" s="29">
        <v>8.5268751879000008E-3</v>
      </c>
      <c r="ET42" s="29">
        <v>2.0257382819899999E-3</v>
      </c>
      <c r="EU42" s="8">
        <v>1.3426759075600001E-5</v>
      </c>
      <c r="EV42" s="29">
        <v>0.58205742885099998</v>
      </c>
      <c r="EW42" s="29">
        <v>2.08691009664</v>
      </c>
      <c r="EX42" s="29">
        <v>1234.83029569</v>
      </c>
      <c r="EY42" s="29">
        <v>8.9712779534199996</v>
      </c>
      <c r="EZ42" s="29">
        <v>11.796684473599999</v>
      </c>
      <c r="FA42" s="29">
        <v>68.255865013499999</v>
      </c>
      <c r="FB42" s="29">
        <v>10.9224495768</v>
      </c>
      <c r="FC42" s="29">
        <v>2.9051717074200001</v>
      </c>
      <c r="FD42" s="29">
        <v>6.7300936413199996E-4</v>
      </c>
      <c r="FE42" s="29">
        <v>15.0011067524</v>
      </c>
      <c r="FF42" s="29">
        <v>781.75660755299998</v>
      </c>
      <c r="FG42" s="29">
        <v>693.24363696800003</v>
      </c>
      <c r="FH42" s="29">
        <v>88.512970585100007</v>
      </c>
      <c r="FI42" s="29">
        <v>0.51149502736499997</v>
      </c>
      <c r="FJ42" s="29">
        <v>1.09023483056</v>
      </c>
      <c r="FK42" s="29">
        <v>320.76110352000001</v>
      </c>
      <c r="FL42" s="29">
        <v>4.3588644814700004</v>
      </c>
      <c r="FM42" s="29">
        <v>46.940297025600003</v>
      </c>
      <c r="FN42" s="29">
        <v>5.0563202830299998</v>
      </c>
      <c r="FO42" s="29">
        <v>4.08724851816</v>
      </c>
      <c r="FP42" s="29">
        <v>119.780319241</v>
      </c>
      <c r="FQ42" s="29">
        <v>0.155549812673</v>
      </c>
      <c r="FR42" s="29">
        <v>46.063940193299999</v>
      </c>
      <c r="FS42" s="29">
        <v>37.2212390531</v>
      </c>
      <c r="FT42" s="29">
        <v>32.606604503900002</v>
      </c>
      <c r="FU42" s="29">
        <v>0.89044490965</v>
      </c>
      <c r="FV42" s="29">
        <v>0</v>
      </c>
      <c r="FW42" s="29">
        <v>657.42704979899997</v>
      </c>
      <c r="FX42" s="29">
        <v>820.25370463499996</v>
      </c>
      <c r="FY42" s="29">
        <v>38.5971682566</v>
      </c>
      <c r="FZ42" s="29">
        <v>0.87420513346200002</v>
      </c>
      <c r="GA42" s="29">
        <v>153.919456524</v>
      </c>
      <c r="GB42" s="29">
        <v>428.472166249</v>
      </c>
      <c r="GC42" s="29">
        <v>39.090554803700002</v>
      </c>
      <c r="GD42" s="29">
        <v>0</v>
      </c>
      <c r="GE42" s="29">
        <v>0</v>
      </c>
      <c r="GF42" s="29">
        <v>253.50318937</v>
      </c>
      <c r="GG42" s="29">
        <v>3438.0193296399998</v>
      </c>
      <c r="GH42" s="29">
        <v>85.999108300900005</v>
      </c>
      <c r="GI42" s="29">
        <v>198.36660373699999</v>
      </c>
      <c r="GK42" s="37">
        <f t="shared" si="1"/>
        <v>6.6344244379943663E-4</v>
      </c>
      <c r="GL42" s="55">
        <f t="shared" si="2"/>
        <v>-9.0887572480818114E-3</v>
      </c>
      <c r="GM42" s="55">
        <f t="shared" si="3"/>
        <v>-2.7186668776765416E-5</v>
      </c>
      <c r="GN42" s="55">
        <f t="shared" si="4"/>
        <v>-2.0037483776727599E-3</v>
      </c>
      <c r="GO42" s="55">
        <f t="shared" si="5"/>
        <v>-1.3787430109009292E-3</v>
      </c>
      <c r="GP42" s="55">
        <f t="shared" si="6"/>
        <v>-1.3302611786103239E-3</v>
      </c>
      <c r="GQ42" s="55">
        <f t="shared" si="7"/>
        <v>-9.8832522918693416E-4</v>
      </c>
      <c r="GR42" s="55">
        <f t="shared" si="8"/>
        <v>-9.7123225049087028E-4</v>
      </c>
      <c r="GS42" s="55">
        <f t="shared" si="9"/>
        <v>-1.7192785593232152E-3</v>
      </c>
      <c r="GT42" s="55">
        <f t="shared" si="10"/>
        <v>-2.8771668847487743E-3</v>
      </c>
      <c r="GU42" s="55">
        <f t="shared" si="11"/>
        <v>-8.5072273657972271E-6</v>
      </c>
      <c r="GV42" s="55">
        <f t="shared" si="12"/>
        <v>-9.1381781215924251E-5</v>
      </c>
      <c r="GW42" s="55">
        <f t="shared" si="13"/>
        <v>-3.0141467424117715E-3</v>
      </c>
      <c r="GX42" s="55">
        <f t="shared" si="14"/>
        <v>-1.8375308933591425E-4</v>
      </c>
      <c r="GY42" s="55">
        <f t="shared" si="15"/>
        <v>-2.2803529910805514E-2</v>
      </c>
      <c r="GZ42" s="55">
        <f t="shared" si="16"/>
        <v>-6.1498086204714929E-5</v>
      </c>
      <c r="HA42" s="55">
        <f t="shared" si="17"/>
        <v>-5.188021715517493E-5</v>
      </c>
      <c r="HB42" s="55">
        <f t="shared" si="18"/>
        <v>-4.2200695599503178E-5</v>
      </c>
      <c r="HC42" s="55">
        <f t="shared" si="19"/>
        <v>-4.0830174050636405E-5</v>
      </c>
      <c r="HD42" s="55">
        <f t="shared" si="20"/>
        <v>-1.4907476765869021E-5</v>
      </c>
      <c r="HE42" s="55">
        <f t="shared" si="21"/>
        <v>-3.4052568255567688E-5</v>
      </c>
      <c r="HF42" s="55">
        <f t="shared" si="22"/>
        <v>-1.3647896855906879E-5</v>
      </c>
      <c r="HG42" s="55">
        <f t="shared" si="23"/>
        <v>2.3533395234542353E-4</v>
      </c>
      <c r="HH42" s="55">
        <f t="shared" si="24"/>
        <v>0</v>
      </c>
      <c r="HI42" s="55">
        <f t="shared" si="25"/>
        <v>-3.2507947229176212E-5</v>
      </c>
      <c r="HJ42" s="55">
        <f t="shared" si="26"/>
        <v>0</v>
      </c>
      <c r="HK42" s="55">
        <f t="shared" si="27"/>
        <v>-8.5327821992653985E-3</v>
      </c>
      <c r="HL42" s="55">
        <f t="shared" si="28"/>
        <v>-1.4555208543122463E-5</v>
      </c>
      <c r="HM42" s="55">
        <f t="shared" si="29"/>
        <v>0</v>
      </c>
      <c r="HN42" s="55">
        <f t="shared" si="30"/>
        <v>1.1928290749191826E-4</v>
      </c>
      <c r="HO42" s="55">
        <f t="shared" si="31"/>
        <v>0</v>
      </c>
      <c r="HP42" s="55">
        <f t="shared" si="32"/>
        <v>-2.2136456020098987E-2</v>
      </c>
      <c r="HQ42" s="55">
        <f t="shared" si="33"/>
        <v>0</v>
      </c>
      <c r="HR42" s="55">
        <f t="shared" si="34"/>
        <v>6.4034640418519204E-5</v>
      </c>
      <c r="HS42" s="55">
        <f t="shared" si="35"/>
        <v>-1.9360653218620112E-5</v>
      </c>
      <c r="HT42" s="55">
        <f t="shared" si="36"/>
        <v>-3.4174589966971041E-3</v>
      </c>
      <c r="HU42" s="55">
        <f t="shared" si="37"/>
        <v>-1.9605419991668132E-2</v>
      </c>
      <c r="HV42" s="55">
        <f t="shared" si="38"/>
        <v>-5.1366618337522409E-5</v>
      </c>
      <c r="HW42" s="55">
        <f t="shared" si="39"/>
        <v>-1.0288344862107667E-5</v>
      </c>
      <c r="HX42" s="55">
        <f t="shared" si="40"/>
        <v>-8.3772568295925685E-4</v>
      </c>
      <c r="HY42" s="55">
        <f t="shared" si="41"/>
        <v>0</v>
      </c>
      <c r="HZ42" s="55">
        <f t="shared" si="42"/>
        <v>0</v>
      </c>
      <c r="IA42" s="55">
        <f t="shared" si="43"/>
        <v>-1.4551905592869324E-3</v>
      </c>
      <c r="IB42" s="55">
        <f t="shared" si="44"/>
        <v>0</v>
      </c>
      <c r="IC42" s="55">
        <f t="shared" si="45"/>
        <v>1.0207659196888926E-8</v>
      </c>
      <c r="ID42" s="55">
        <f t="shared" si="46"/>
        <v>-1.2856820146001079E-5</v>
      </c>
      <c r="IE42" s="55">
        <f t="shared" si="47"/>
        <v>-4.0879533862689101E-4</v>
      </c>
      <c r="IF42" s="55">
        <f t="shared" si="48"/>
        <v>-2.2223625175663158E-2</v>
      </c>
      <c r="IG42" s="55">
        <f t="shared" si="49"/>
        <v>0</v>
      </c>
      <c r="IH42" s="55">
        <f t="shared" si="50"/>
        <v>0</v>
      </c>
      <c r="II42" s="55">
        <f t="shared" si="51"/>
        <v>0</v>
      </c>
      <c r="IJ42" s="55">
        <f t="shared" si="52"/>
        <v>-1.9187338066408242E-2</v>
      </c>
      <c r="IK42" s="55">
        <f t="shared" si="53"/>
        <v>-2.2662225241222973E-2</v>
      </c>
      <c r="IL42" s="55">
        <f t="shared" si="54"/>
        <v>-2.2689188957353959E-2</v>
      </c>
      <c r="IM42" s="55">
        <f t="shared" si="55"/>
        <v>-2.2548751457794853E-2</v>
      </c>
      <c r="IN42" s="55">
        <f t="shared" si="56"/>
        <v>-2.2729318968481304E-2</v>
      </c>
      <c r="IO42" s="55">
        <f t="shared" si="57"/>
        <v>0</v>
      </c>
      <c r="IP42" s="55">
        <f t="shared" si="58"/>
        <v>0</v>
      </c>
      <c r="IQ42" s="55">
        <f t="shared" si="59"/>
        <v>9.494098779404496E-5</v>
      </c>
      <c r="IR42" s="55">
        <f t="shared" si="60"/>
        <v>0</v>
      </c>
      <c r="IS42" s="55">
        <f t="shared" si="61"/>
        <v>-2.2810839408756115E-2</v>
      </c>
      <c r="IT42" s="55">
        <f t="shared" si="62"/>
        <v>-2.2811009655593014E-2</v>
      </c>
      <c r="IU42" s="55">
        <f t="shared" si="63"/>
        <v>-9.1001945370539343E-4</v>
      </c>
      <c r="IV42" s="55">
        <f t="shared" si="64"/>
        <v>-1.3355929110634702E-5</v>
      </c>
      <c r="IW42" s="55">
        <f t="shared" si="65"/>
        <v>-4.3992749039124551E-5</v>
      </c>
      <c r="IX42" s="55">
        <f t="shared" si="66"/>
        <v>-2.6955242317262666E-4</v>
      </c>
    </row>
    <row r="43" spans="1:258" x14ac:dyDescent="0.3">
      <c r="A43" s="29" t="s">
        <v>42</v>
      </c>
      <c r="B43" s="27">
        <v>47491.849185999999</v>
      </c>
      <c r="C43" s="27">
        <v>1145.8753701999999</v>
      </c>
      <c r="D43" s="27">
        <v>35687.807306000002</v>
      </c>
      <c r="E43" s="27">
        <v>13898.125265000001</v>
      </c>
      <c r="F43" s="27">
        <v>9377.4060097000001</v>
      </c>
      <c r="G43" s="27">
        <v>31881.998325</v>
      </c>
      <c r="H43" s="27">
        <v>37561.790129000001</v>
      </c>
      <c r="I43" s="29">
        <v>249.09023239000001</v>
      </c>
      <c r="J43" s="29">
        <v>48.579686764000002</v>
      </c>
      <c r="K43" s="29">
        <v>3.8665273710000001</v>
      </c>
      <c r="L43" s="29">
        <v>0.52568882370000003</v>
      </c>
      <c r="M43" s="29">
        <v>75.955052909000003</v>
      </c>
      <c r="N43" s="40">
        <v>2.0327182400000001E-2</v>
      </c>
      <c r="O43" s="29">
        <v>20.943903586000001</v>
      </c>
      <c r="P43" s="29">
        <v>0.1848941342</v>
      </c>
      <c r="Q43" s="29">
        <v>0.53171950270000001</v>
      </c>
      <c r="R43" s="29">
        <v>37.463206479999997</v>
      </c>
      <c r="S43" s="29">
        <v>86.659049611</v>
      </c>
      <c r="T43" s="29">
        <v>0.65500397519999998</v>
      </c>
      <c r="U43" s="29">
        <v>0.52915444739999995</v>
      </c>
      <c r="V43" s="29">
        <v>92.175144610000004</v>
      </c>
      <c r="W43" s="29">
        <v>0.2418036492</v>
      </c>
      <c r="X43" s="29">
        <v>1.3907437999999999E-3</v>
      </c>
      <c r="Y43" s="29">
        <v>8.5032903600000001E-2</v>
      </c>
      <c r="Z43" s="29">
        <v>0.20616180000000001</v>
      </c>
      <c r="AA43" s="29">
        <v>198.54512672999999</v>
      </c>
      <c r="AB43" s="29">
        <v>1215.7443033</v>
      </c>
      <c r="AC43" s="29">
        <v>0.73271980000000003</v>
      </c>
      <c r="AD43" s="29">
        <v>0.4710935195</v>
      </c>
      <c r="AE43" s="29">
        <v>5.0000000000000001E-3</v>
      </c>
      <c r="AF43" s="29">
        <v>7.6162014053</v>
      </c>
      <c r="AG43" s="29">
        <v>1.8482400000000001</v>
      </c>
      <c r="AH43" s="29">
        <v>33.282102049000002</v>
      </c>
      <c r="AI43" s="29">
        <v>51.476852747999999</v>
      </c>
      <c r="AJ43" s="29">
        <v>1488.1075979</v>
      </c>
      <c r="AK43" s="29">
        <v>24.345974477999999</v>
      </c>
      <c r="AL43" s="29">
        <v>2.2490072742999998</v>
      </c>
      <c r="AM43" s="29">
        <v>7.9105550207000004</v>
      </c>
      <c r="AN43" s="29">
        <v>0.29498723059999998</v>
      </c>
      <c r="AP43" s="29">
        <v>0.40336460000000002</v>
      </c>
      <c r="AQ43" s="29">
        <v>632.31025378000004</v>
      </c>
      <c r="AR43" s="29">
        <v>6.6470968370000003</v>
      </c>
      <c r="AS43" s="29">
        <v>1.5616925554000001</v>
      </c>
      <c r="AT43" s="29">
        <v>5.2227318839999999</v>
      </c>
      <c r="AU43" s="29">
        <v>457.40933193000001</v>
      </c>
      <c r="AV43" s="29">
        <v>1.4674313713</v>
      </c>
      <c r="AW43" s="29">
        <v>1.2408720000000001E-4</v>
      </c>
      <c r="AX43" s="29">
        <v>0.73160299650000005</v>
      </c>
      <c r="AY43" s="29">
        <v>0.23319999999999999</v>
      </c>
      <c r="AZ43" s="29">
        <v>0.54523077060000003</v>
      </c>
      <c r="BA43" s="29">
        <v>1.6197542265</v>
      </c>
      <c r="BB43" s="29">
        <v>0.40648317519999999</v>
      </c>
      <c r="BC43" s="29">
        <v>0.1194147564</v>
      </c>
      <c r="BD43" s="29">
        <v>7.8647575668999998</v>
      </c>
      <c r="BE43" s="29">
        <v>20.233638052</v>
      </c>
      <c r="BF43" s="29">
        <v>1.6947700000000001</v>
      </c>
      <c r="BG43" s="29">
        <v>1371.1321123</v>
      </c>
      <c r="BI43" s="29">
        <v>83.355922394999993</v>
      </c>
      <c r="BJ43" s="29">
        <v>80.797158039999999</v>
      </c>
      <c r="BK43" s="29">
        <v>81.189328724999996</v>
      </c>
      <c r="BL43" s="29">
        <v>287.63975320999998</v>
      </c>
      <c r="BM43" s="29">
        <v>2.7822742232</v>
      </c>
      <c r="BN43" s="29">
        <v>986.13021275000006</v>
      </c>
      <c r="BP43" s="29" t="s">
        <v>42</v>
      </c>
      <c r="BQ43" s="29">
        <v>1006.19017014</v>
      </c>
      <c r="BR43" s="29">
        <v>20.233789575500001</v>
      </c>
      <c r="BS43" s="29">
        <v>47.997399356899997</v>
      </c>
      <c r="BT43" s="29">
        <v>1.6947760806600001</v>
      </c>
      <c r="BU43" s="29">
        <v>3.8599211149000001</v>
      </c>
      <c r="BV43" s="29">
        <v>265.24364186999998</v>
      </c>
      <c r="BW43" s="29">
        <v>248.063267002</v>
      </c>
      <c r="BX43" s="29">
        <v>265.32857980300003</v>
      </c>
      <c r="BY43" s="29">
        <v>0.21552977283399999</v>
      </c>
      <c r="BZ43" s="29">
        <v>0.31015303306499997</v>
      </c>
      <c r="CA43" s="29">
        <v>75.496454818100005</v>
      </c>
      <c r="CB43" s="29">
        <v>6.5045542589100003E-3</v>
      </c>
      <c r="CC43" s="29">
        <v>1.3822097954100001E-2</v>
      </c>
      <c r="CD43" s="29">
        <v>8.5031455146799995E-2</v>
      </c>
      <c r="CE43" s="29">
        <v>20.532980867999999</v>
      </c>
      <c r="CF43" s="29">
        <v>4.4372530458799998E-2</v>
      </c>
      <c r="CG43" s="29">
        <v>0.140512688794</v>
      </c>
      <c r="CH43" s="29">
        <v>0.53170991742700002</v>
      </c>
      <c r="CI43" s="29">
        <v>1371.13035347</v>
      </c>
      <c r="CJ43" s="29">
        <v>16845.066134699999</v>
      </c>
      <c r="CK43" s="29">
        <v>37.463369918600002</v>
      </c>
      <c r="CL43" s="29">
        <v>0</v>
      </c>
      <c r="CM43" s="29">
        <v>0.189717448214</v>
      </c>
      <c r="CN43" s="29">
        <v>0.46447917351099999</v>
      </c>
      <c r="CO43" s="29">
        <v>86.658598746500004</v>
      </c>
      <c r="CP43" s="29">
        <v>0.52835204786800005</v>
      </c>
      <c r="CQ43" s="29">
        <v>51.4532089852</v>
      </c>
      <c r="CR43" s="29">
        <v>92.167508987399998</v>
      </c>
      <c r="CS43" s="29">
        <v>1.5580768946900001</v>
      </c>
      <c r="CT43" s="29">
        <v>7.8984982747199997</v>
      </c>
      <c r="CU43" s="29">
        <v>5.2137986842100004</v>
      </c>
      <c r="CV43" s="29">
        <v>47275.686153800001</v>
      </c>
      <c r="CW43" s="29">
        <v>0.24120290917100001</v>
      </c>
      <c r="CX43" s="29">
        <v>1.39214858377E-3</v>
      </c>
      <c r="CY43" s="29">
        <v>2.55479115281</v>
      </c>
      <c r="CZ43" s="29">
        <v>62.245261735299998</v>
      </c>
      <c r="DA43" s="29">
        <v>3.9637111955800002</v>
      </c>
      <c r="DB43" s="29">
        <v>9.2092758963200003E-2</v>
      </c>
      <c r="DC43" s="29">
        <v>14.1730833825</v>
      </c>
      <c r="DD43" s="29">
        <v>0.238101123474</v>
      </c>
      <c r="DE43" s="29">
        <v>1257.0282754699999</v>
      </c>
      <c r="DF43" s="29">
        <v>380.42645808999998</v>
      </c>
      <c r="DG43" s="29">
        <v>146.77794167900001</v>
      </c>
      <c r="DH43" s="29">
        <v>81.045580118100006</v>
      </c>
      <c r="DI43" s="29">
        <v>9552.2447682599995</v>
      </c>
      <c r="DJ43" s="29">
        <v>0.206162933198</v>
      </c>
      <c r="DK43" s="29">
        <v>195.57121574000001</v>
      </c>
      <c r="DL43" s="29">
        <v>195.57121574000001</v>
      </c>
      <c r="DM43" s="29">
        <v>1215.7396771000001</v>
      </c>
      <c r="DN43" s="29">
        <v>0.73271838930099997</v>
      </c>
      <c r="DO43" s="29">
        <v>287.61416256000001</v>
      </c>
      <c r="DP43" s="29">
        <v>7.1184545323199996E-2</v>
      </c>
      <c r="DQ43" s="29">
        <v>0.34037728612899998</v>
      </c>
      <c r="DR43" s="29">
        <v>37.207097514899999</v>
      </c>
      <c r="DS43" s="29">
        <v>4.9994339908600001E-3</v>
      </c>
      <c r="DT43" s="29">
        <v>584.96418684800005</v>
      </c>
      <c r="DU43" s="29">
        <v>23.779589492700001</v>
      </c>
      <c r="DV43" s="29">
        <v>452.10404168000002</v>
      </c>
      <c r="DW43" s="29">
        <v>1.95791307188</v>
      </c>
      <c r="DX43" s="29">
        <v>5.5725129294500002</v>
      </c>
      <c r="DY43" s="29">
        <v>1.8482306287200001</v>
      </c>
      <c r="DZ43" s="29">
        <v>10.982968249200001</v>
      </c>
      <c r="EA43" s="29">
        <v>22.298841663400001</v>
      </c>
      <c r="EB43" s="29">
        <v>1487.74565093</v>
      </c>
      <c r="EC43" s="29">
        <v>2.7822778948</v>
      </c>
      <c r="ED43" s="29">
        <v>24.080815187900001</v>
      </c>
      <c r="EE43" s="29">
        <v>1145.9079329900001</v>
      </c>
      <c r="EF43" s="29">
        <v>0</v>
      </c>
      <c r="EG43" s="29">
        <v>0.92198981214999998</v>
      </c>
      <c r="EH43" s="29">
        <v>1.3267697058900001</v>
      </c>
      <c r="EI43" s="29">
        <v>32021.499817100001</v>
      </c>
      <c r="EJ43" s="29">
        <v>3520.7359439500001</v>
      </c>
      <c r="EK43" s="29">
        <v>35579.442858599999</v>
      </c>
      <c r="EL43" s="29">
        <v>43.164187266399999</v>
      </c>
      <c r="EM43" s="29">
        <v>955.16700199499996</v>
      </c>
      <c r="EN43" s="29">
        <v>1.4609150113</v>
      </c>
      <c r="EO43" s="29">
        <v>1.2404767529599999E-4</v>
      </c>
      <c r="EP43" s="29">
        <v>0.73159915705599998</v>
      </c>
      <c r="EQ43" s="29">
        <v>0.233197656487</v>
      </c>
      <c r="ER43" s="29">
        <v>0.54508964233000001</v>
      </c>
      <c r="ES43" s="29">
        <v>1.61916616499</v>
      </c>
      <c r="ET43" s="29">
        <v>0.40634246098999999</v>
      </c>
      <c r="EU43" s="29">
        <v>0.11941555774900001</v>
      </c>
      <c r="EV43" s="29">
        <v>7.7821348245299999</v>
      </c>
      <c r="EW43" s="29">
        <v>96.942314228100003</v>
      </c>
      <c r="EX43" s="29">
        <v>9858.7188671099993</v>
      </c>
      <c r="EY43" s="29">
        <v>179.89960264000001</v>
      </c>
      <c r="EZ43" s="29">
        <v>147.270762013</v>
      </c>
      <c r="FA43" s="29">
        <v>551.03367239199997</v>
      </c>
      <c r="FB43" s="29">
        <v>122.171644466</v>
      </c>
      <c r="FC43" s="29">
        <v>111.01689965200001</v>
      </c>
      <c r="FD43" s="29">
        <v>5.9531117511700003E-2</v>
      </c>
      <c r="FE43" s="29">
        <v>156.372951527</v>
      </c>
      <c r="FF43" s="29">
        <v>13889.0632886</v>
      </c>
      <c r="FG43" s="29">
        <v>9370.5866750500008</v>
      </c>
      <c r="FH43" s="29">
        <v>4518.4766135600003</v>
      </c>
      <c r="FI43" s="29">
        <v>13.566845907199999</v>
      </c>
      <c r="FJ43" s="29">
        <v>10.0666794639</v>
      </c>
      <c r="FK43" s="29">
        <v>4710.3793996599998</v>
      </c>
      <c r="FL43" s="29">
        <v>216.75392537600001</v>
      </c>
      <c r="FM43" s="29">
        <v>439.45133775800002</v>
      </c>
      <c r="FN43" s="29">
        <v>18.726452727800002</v>
      </c>
      <c r="FO43" s="29">
        <v>43.8707900255</v>
      </c>
      <c r="FP43" s="29">
        <v>1117.72558497</v>
      </c>
      <c r="FQ43" s="29">
        <v>0.29435941473499999</v>
      </c>
      <c r="FR43" s="29">
        <v>611.88181816400004</v>
      </c>
      <c r="FS43" s="29">
        <v>335.94548816899999</v>
      </c>
      <c r="FT43" s="29">
        <v>951.43619755700001</v>
      </c>
      <c r="FU43" s="29">
        <v>147.95612651499999</v>
      </c>
      <c r="FV43" s="29">
        <v>0</v>
      </c>
      <c r="FW43" s="29">
        <v>31871.358648400001</v>
      </c>
      <c r="FX43" s="29">
        <v>5783.7784980500001</v>
      </c>
      <c r="FY43" s="29">
        <v>986.05512091799994</v>
      </c>
      <c r="FZ43" s="29">
        <v>599.19839655099997</v>
      </c>
      <c r="GA43" s="29">
        <v>413.548093634</v>
      </c>
      <c r="GB43" s="29">
        <v>4106.3220792499997</v>
      </c>
      <c r="GC43" s="29">
        <v>631.53104851099999</v>
      </c>
      <c r="GD43" s="29">
        <v>0.40336742033599998</v>
      </c>
      <c r="GE43" s="29">
        <v>6.6470915086</v>
      </c>
      <c r="GF43" s="29">
        <v>2993.3712448699998</v>
      </c>
      <c r="GG43" s="29">
        <v>37518.633831699997</v>
      </c>
      <c r="GH43" s="29">
        <v>456.79505585099997</v>
      </c>
      <c r="GI43" s="29">
        <v>3023.0090414699998</v>
      </c>
      <c r="GK43" s="37">
        <f t="shared" si="1"/>
        <v>1.0457470529476427E-3</v>
      </c>
      <c r="GL43" s="55">
        <f t="shared" si="2"/>
        <v>-4.5515817114933571E-3</v>
      </c>
      <c r="GM43" s="55">
        <f t="shared" si="3"/>
        <v>2.8417392368310445E-5</v>
      </c>
      <c r="GN43" s="55">
        <f t="shared" si="4"/>
        <v>-3.0364557416163876E-3</v>
      </c>
      <c r="GO43" s="55">
        <f t="shared" si="5"/>
        <v>-6.5202868928094062E-4</v>
      </c>
      <c r="GP43" s="55">
        <f t="shared" si="6"/>
        <v>-7.272090643132401E-4</v>
      </c>
      <c r="GQ43" s="55">
        <f t="shared" si="7"/>
        <v>-3.3372050558251202E-4</v>
      </c>
      <c r="GR43" s="55">
        <f t="shared" si="8"/>
        <v>-1.1489414416030279E-3</v>
      </c>
      <c r="GS43" s="55">
        <f t="shared" si="9"/>
        <v>-4.1228649479602654E-3</v>
      </c>
      <c r="GT43" s="55">
        <f t="shared" si="10"/>
        <v>-1.1986232227654228E-2</v>
      </c>
      <c r="GU43" s="55">
        <f t="shared" si="11"/>
        <v>-1.7085760596313609E-3</v>
      </c>
      <c r="GV43" s="55">
        <f t="shared" si="12"/>
        <v>-1.1447458513029213E-5</v>
      </c>
      <c r="GW43" s="55">
        <f t="shared" si="13"/>
        <v>-6.037756190485878E-3</v>
      </c>
      <c r="GX43" s="55">
        <f t="shared" si="14"/>
        <v>-2.6082660133060525E-5</v>
      </c>
      <c r="GY43" s="55">
        <f t="shared" si="15"/>
        <v>-1.9620158979087553E-2</v>
      </c>
      <c r="GZ43" s="55">
        <f t="shared" si="16"/>
        <v>-4.8216495556145253E-5</v>
      </c>
      <c r="HA43" s="55">
        <f t="shared" si="17"/>
        <v>-1.8026935162839429E-5</v>
      </c>
      <c r="HB43" s="55">
        <f t="shared" si="18"/>
        <v>4.362643120047605E-6</v>
      </c>
      <c r="HC43" s="55">
        <f t="shared" si="19"/>
        <v>-5.2027399564123905E-6</v>
      </c>
      <c r="HD43" s="55">
        <f t="shared" si="20"/>
        <v>-1.2325932445731056E-3</v>
      </c>
      <c r="HE43" s="55">
        <f t="shared" si="21"/>
        <v>-1.5163805878274054E-3</v>
      </c>
      <c r="HF43" s="55">
        <f t="shared" si="22"/>
        <v>-8.28381949636502E-5</v>
      </c>
      <c r="HG43" s="55">
        <f t="shared" si="23"/>
        <v>-2.4844125842910783E-3</v>
      </c>
      <c r="HH43" s="55">
        <f t="shared" si="24"/>
        <v>1.0100952957691142E-3</v>
      </c>
      <c r="HI43" s="55">
        <f t="shared" si="25"/>
        <v>-1.7034031988605602E-5</v>
      </c>
      <c r="HJ43" s="55">
        <f t="shared" si="26"/>
        <v>5.4966438981022977E-6</v>
      </c>
      <c r="HK43" s="55">
        <f t="shared" si="27"/>
        <v>-1.4978514149300567E-2</v>
      </c>
      <c r="HL43" s="55">
        <f t="shared" si="28"/>
        <v>-3.8052409435853561E-6</v>
      </c>
      <c r="HM43" s="55">
        <f t="shared" si="29"/>
        <v>-1.9252912232746039E-6</v>
      </c>
      <c r="HN43" s="55">
        <f t="shared" si="30"/>
        <v>-1.2110888314411887E-6</v>
      </c>
      <c r="HO43" s="55">
        <f t="shared" si="31"/>
        <v>-1.1320182799999523E-4</v>
      </c>
      <c r="HP43" s="55">
        <f t="shared" si="32"/>
        <v>-1.126222895186435E-2</v>
      </c>
      <c r="HQ43" s="55">
        <f t="shared" si="33"/>
        <v>-5.0703804700706742E-6</v>
      </c>
      <c r="HR43" s="55">
        <f t="shared" si="34"/>
        <v>-8.7775826048699897E-6</v>
      </c>
      <c r="HS43" s="55">
        <f t="shared" si="35"/>
        <v>-4.5930863170180199E-4</v>
      </c>
      <c r="HT43" s="55">
        <f t="shared" si="36"/>
        <v>-2.4322634365333393E-4</v>
      </c>
      <c r="HU43" s="55">
        <f t="shared" si="37"/>
        <v>-1.0891299107357833E-2</v>
      </c>
      <c r="HV43" s="55">
        <f t="shared" si="38"/>
        <v>-1.1016249828580774E-4</v>
      </c>
      <c r="HW43" s="55">
        <f t="shared" si="39"/>
        <v>-1.5241340144213841E-3</v>
      </c>
      <c r="HX43" s="55">
        <f t="shared" si="40"/>
        <v>-2.1282814978906823E-3</v>
      </c>
      <c r="HY43" s="55">
        <f t="shared" si="41"/>
        <v>0</v>
      </c>
      <c r="HZ43" s="55">
        <f t="shared" si="42"/>
        <v>6.9920265684310491E-6</v>
      </c>
      <c r="IA43" s="55">
        <f t="shared" si="43"/>
        <v>-1.2323147763963888E-3</v>
      </c>
      <c r="IB43" s="55">
        <f t="shared" si="44"/>
        <v>-8.0161311486807463E-7</v>
      </c>
      <c r="IC43" s="55">
        <f t="shared" si="45"/>
        <v>-2.3152192776342462E-3</v>
      </c>
      <c r="ID43" s="55">
        <f t="shared" si="46"/>
        <v>-1.7104457951147456E-3</v>
      </c>
      <c r="IE43" s="55">
        <f t="shared" si="47"/>
        <v>-1.3429461012702763E-3</v>
      </c>
      <c r="IF43" s="55">
        <f t="shared" si="48"/>
        <v>-4.4406574150225126E-3</v>
      </c>
      <c r="IG43" s="55">
        <f t="shared" si="49"/>
        <v>-3.185236188746331E-4</v>
      </c>
      <c r="IH43" s="55">
        <f t="shared" si="50"/>
        <v>-5.2479883467295472E-6</v>
      </c>
      <c r="II43" s="55">
        <f t="shared" si="51"/>
        <v>-1.0049369639758069E-5</v>
      </c>
      <c r="IJ43" s="55">
        <f t="shared" si="52"/>
        <v>-2.5884135234096912E-4</v>
      </c>
      <c r="IK43" s="55">
        <f t="shared" si="53"/>
        <v>-3.6305601206592395E-4</v>
      </c>
      <c r="IL43" s="55">
        <f t="shared" si="54"/>
        <v>-3.4617474617680956E-4</v>
      </c>
      <c r="IM43" s="55">
        <f t="shared" si="55"/>
        <v>6.7106363079610998E-6</v>
      </c>
      <c r="IN43" s="55">
        <f t="shared" si="56"/>
        <v>-1.050544046236466E-2</v>
      </c>
      <c r="IO43" s="55">
        <f t="shared" si="57"/>
        <v>7.4886928199441134E-6</v>
      </c>
      <c r="IP43" s="55">
        <f t="shared" si="58"/>
        <v>3.5878968827410144E-6</v>
      </c>
      <c r="IQ43" s="55">
        <f t="shared" si="59"/>
        <v>-1.2827574995827535E-6</v>
      </c>
      <c r="IR43" s="55">
        <f t="shared" si="60"/>
        <v>0</v>
      </c>
      <c r="IS43" s="55">
        <f t="shared" si="61"/>
        <v>-1.0662835203431463E-3</v>
      </c>
      <c r="IT43" s="55">
        <f t="shared" si="62"/>
        <v>-1.0508766179718021E-3</v>
      </c>
      <c r="IU43" s="55">
        <f t="shared" si="63"/>
        <v>-1.7705357238127634E-3</v>
      </c>
      <c r="IV43" s="55">
        <f t="shared" si="64"/>
        <v>-8.8967709485157328E-5</v>
      </c>
      <c r="IW43" s="55">
        <f t="shared" si="65"/>
        <v>1.3196398720934413E-6</v>
      </c>
      <c r="IX43" s="55">
        <f t="shared" si="66"/>
        <v>-7.6147988398717609E-5</v>
      </c>
    </row>
    <row r="44" spans="1:258" x14ac:dyDescent="0.3">
      <c r="A44" s="29" t="s">
        <v>43</v>
      </c>
      <c r="B44" s="27">
        <v>119459.4552</v>
      </c>
      <c r="C44" s="27">
        <v>1978.6008638999999</v>
      </c>
      <c r="D44" s="27">
        <v>108556.96408999999</v>
      </c>
      <c r="E44" s="27">
        <v>26658.393810000001</v>
      </c>
      <c r="F44" s="27">
        <v>20344.994564000001</v>
      </c>
      <c r="G44" s="27">
        <v>62357.605559000003</v>
      </c>
      <c r="H44" s="27">
        <v>72839.321800000005</v>
      </c>
      <c r="I44" s="29">
        <v>378.44680068999998</v>
      </c>
      <c r="J44" s="29">
        <v>79.977692707000003</v>
      </c>
      <c r="K44" s="29">
        <v>48.300227</v>
      </c>
      <c r="L44" s="29">
        <v>1.6589173274</v>
      </c>
      <c r="M44" s="29">
        <v>725.85037508000005</v>
      </c>
      <c r="N44" s="40">
        <v>0.1363700112</v>
      </c>
      <c r="O44" s="29">
        <v>421.97982394000002</v>
      </c>
      <c r="P44" s="29">
        <v>0.8829905227</v>
      </c>
      <c r="Q44" s="29">
        <v>5.4046682757999998</v>
      </c>
      <c r="R44" s="29">
        <v>59.143592519000002</v>
      </c>
      <c r="S44" s="29">
        <v>85.478591739999999</v>
      </c>
      <c r="T44" s="29">
        <v>4.807907642</v>
      </c>
      <c r="U44" s="29">
        <v>37.567112522000002</v>
      </c>
      <c r="V44" s="29">
        <v>19.46177205</v>
      </c>
      <c r="W44" s="29">
        <v>9.7698757710000006</v>
      </c>
      <c r="X44" s="29">
        <v>0.57084347700000004</v>
      </c>
      <c r="Y44" s="29">
        <v>2.1113983639999998</v>
      </c>
      <c r="Z44" s="29">
        <v>51.196399999999997</v>
      </c>
      <c r="AA44" s="29">
        <v>625.87716794999994</v>
      </c>
      <c r="AB44" s="29">
        <v>608.68969000000004</v>
      </c>
      <c r="AC44" s="29">
        <v>2.5657999999999999</v>
      </c>
      <c r="AD44" s="29">
        <v>1.78797524</v>
      </c>
      <c r="AE44" s="29">
        <v>2.12E-2</v>
      </c>
      <c r="AF44" s="29">
        <v>20.736957614000001</v>
      </c>
      <c r="AG44" s="29">
        <v>7.5444682500000004</v>
      </c>
      <c r="AH44" s="29">
        <v>21.477744336000001</v>
      </c>
      <c r="AI44" s="29">
        <v>108.58480844</v>
      </c>
      <c r="AJ44" s="29">
        <v>4209.2615232999997</v>
      </c>
      <c r="AK44" s="29">
        <v>150.49703503000001</v>
      </c>
      <c r="AL44" s="29">
        <v>15.834115385</v>
      </c>
      <c r="AM44" s="29">
        <v>39.998810769999999</v>
      </c>
      <c r="AN44" s="29">
        <v>4.6373115014000001</v>
      </c>
      <c r="AO44" s="29">
        <v>3.5000000000000003E-2</v>
      </c>
      <c r="AP44" s="29">
        <v>0.332785</v>
      </c>
      <c r="AQ44" s="29">
        <v>1141.3216953000001</v>
      </c>
      <c r="AR44" s="29">
        <v>1.6519649999999999</v>
      </c>
      <c r="AS44" s="29">
        <v>4.6870911617999997</v>
      </c>
      <c r="AT44" s="29">
        <v>53.023609276999998</v>
      </c>
      <c r="AU44" s="29">
        <v>1121.605648</v>
      </c>
      <c r="AV44" s="29">
        <v>9.2522580154000007</v>
      </c>
      <c r="AX44" s="29">
        <v>9.1000000000000004E-3</v>
      </c>
      <c r="AZ44" s="29">
        <v>3.6945867899999998E-2</v>
      </c>
      <c r="BA44" s="29">
        <v>9.9361540100000006E-2</v>
      </c>
      <c r="BB44" s="29">
        <v>2.4225708299999999E-2</v>
      </c>
      <c r="BC44" s="29">
        <v>1.04886E-5</v>
      </c>
      <c r="BD44" s="29">
        <v>29.473182444999999</v>
      </c>
      <c r="BE44" s="29">
        <v>68.984449999999995</v>
      </c>
      <c r="BF44" s="29">
        <v>40.235974265000003</v>
      </c>
      <c r="BG44" s="29">
        <v>89.981776100000005</v>
      </c>
      <c r="BH44" s="29">
        <v>2.64E-2</v>
      </c>
      <c r="BI44" s="29">
        <v>138.20409243</v>
      </c>
      <c r="BJ44" s="29">
        <v>133.85110487</v>
      </c>
      <c r="BK44" s="29">
        <v>341.5381572</v>
      </c>
      <c r="BL44" s="29">
        <v>2096.6668948000001</v>
      </c>
      <c r="BM44" s="29">
        <v>199.41214758000001</v>
      </c>
      <c r="BN44" s="29">
        <v>1446.6177255</v>
      </c>
      <c r="BP44" s="29" t="s">
        <v>43</v>
      </c>
      <c r="BQ44" s="29">
        <v>844.05928331999996</v>
      </c>
      <c r="BR44" s="29">
        <v>68.981823361300002</v>
      </c>
      <c r="BS44" s="29">
        <v>78.755179827700005</v>
      </c>
      <c r="BT44" s="29">
        <v>40.236020021500003</v>
      </c>
      <c r="BU44" s="29">
        <v>48.2121470059</v>
      </c>
      <c r="BV44" s="29">
        <v>401.20655260400002</v>
      </c>
      <c r="BW44" s="29">
        <v>376.26123985499999</v>
      </c>
      <c r="BX44" s="29">
        <v>566.441009065</v>
      </c>
      <c r="BY44" s="29">
        <v>0.68009199322699998</v>
      </c>
      <c r="BZ44" s="29">
        <v>0.97867648918200001</v>
      </c>
      <c r="CA44" s="29">
        <v>724.72255273500002</v>
      </c>
      <c r="CB44" s="29">
        <v>4.3632950297300001E-2</v>
      </c>
      <c r="CC44" s="29">
        <v>9.2719972602100006E-2</v>
      </c>
      <c r="CD44" s="29">
        <v>2.11148222402</v>
      </c>
      <c r="CE44" s="29">
        <v>421.081423121</v>
      </c>
      <c r="CF44" s="29">
        <v>0.21173241299199999</v>
      </c>
      <c r="CG44" s="29">
        <v>0.67048480946099998</v>
      </c>
      <c r="CH44" s="29">
        <v>5.4046335373799996</v>
      </c>
      <c r="CI44" s="29">
        <v>89.982375032799993</v>
      </c>
      <c r="CJ44" s="29">
        <v>60503.754685200001</v>
      </c>
      <c r="CK44" s="29">
        <v>59.143580856</v>
      </c>
      <c r="CL44" s="29">
        <v>2.6399735469800002E-2</v>
      </c>
      <c r="CM44" s="29">
        <v>1.39310427252</v>
      </c>
      <c r="CN44" s="29">
        <v>3.41069410342</v>
      </c>
      <c r="CO44" s="29">
        <v>85.476211448100003</v>
      </c>
      <c r="CP44" s="29">
        <v>37.563740741499998</v>
      </c>
      <c r="CQ44" s="29">
        <v>108.229067288</v>
      </c>
      <c r="CR44" s="29">
        <v>19.346450517499999</v>
      </c>
      <c r="CS44" s="29">
        <v>4.6382845104800001</v>
      </c>
      <c r="CT44" s="29">
        <v>39.811956071899999</v>
      </c>
      <c r="CU44" s="29">
        <v>52.895437010999999</v>
      </c>
      <c r="CV44" s="29">
        <v>118691.86159099999</v>
      </c>
      <c r="CW44" s="29">
        <v>9.7697720126099998</v>
      </c>
      <c r="CX44" s="29">
        <v>0.57087994758100002</v>
      </c>
      <c r="CY44" s="29">
        <v>4.3386993493099997</v>
      </c>
      <c r="CZ44" s="29">
        <v>102.98978661699999</v>
      </c>
      <c r="DA44" s="29">
        <v>6.5582480008999999</v>
      </c>
      <c r="DB44" s="29">
        <v>0.15237430218799999</v>
      </c>
      <c r="DC44" s="29">
        <v>23.450511777500001</v>
      </c>
      <c r="DD44" s="29">
        <v>0.393957138963</v>
      </c>
      <c r="DE44" s="29">
        <v>4522.7975068799997</v>
      </c>
      <c r="DF44" s="29">
        <v>3204.8853305600001</v>
      </c>
      <c r="DG44" s="29">
        <v>400.414212577</v>
      </c>
      <c r="DH44" s="29">
        <v>341.15011493999998</v>
      </c>
      <c r="DI44" s="29">
        <v>757.74373530599996</v>
      </c>
      <c r="DJ44" s="29">
        <v>51.196178529100003</v>
      </c>
      <c r="DK44" s="29">
        <v>619.40123135800002</v>
      </c>
      <c r="DL44" s="29">
        <v>619.40123135800002</v>
      </c>
      <c r="DM44" s="29">
        <v>608.66429336700003</v>
      </c>
      <c r="DN44" s="29">
        <v>2.5658369257400002</v>
      </c>
      <c r="DO44" s="29">
        <v>2096.3833277499998</v>
      </c>
      <c r="DP44" s="29">
        <v>0.29430797507500001</v>
      </c>
      <c r="DQ44" s="29">
        <v>1.2695373893899999</v>
      </c>
      <c r="DR44" s="29">
        <v>68.537410162399993</v>
      </c>
      <c r="DS44" s="29">
        <v>2.11996096386E-2</v>
      </c>
      <c r="DT44" s="29">
        <v>2065.5139472300002</v>
      </c>
      <c r="DU44" s="29">
        <v>38.545539427800001</v>
      </c>
      <c r="DV44" s="29">
        <v>430.52401998400001</v>
      </c>
      <c r="DW44" s="29">
        <v>5.3041736987199997</v>
      </c>
      <c r="DX44" s="29">
        <v>15.0964802207</v>
      </c>
      <c r="DY44" s="29">
        <v>7.5444726523999996</v>
      </c>
      <c r="DZ44" s="29">
        <v>7.08611293424</v>
      </c>
      <c r="EA44" s="29">
        <v>14.386955630499999</v>
      </c>
      <c r="EB44" s="29">
        <v>4208.2899109600003</v>
      </c>
      <c r="EC44" s="29">
        <v>199.40253462499999</v>
      </c>
      <c r="ED44" s="29">
        <v>149.68157371999999</v>
      </c>
      <c r="EE44" s="29">
        <v>1978.1953131099999</v>
      </c>
      <c r="EF44" s="29">
        <v>0</v>
      </c>
      <c r="EG44" s="29">
        <v>6.4899279661099998</v>
      </c>
      <c r="EH44" s="29">
        <v>9.3391876282300004</v>
      </c>
      <c r="EI44" s="29">
        <v>97505.882356700007</v>
      </c>
      <c r="EJ44" s="29">
        <v>10765.460977700001</v>
      </c>
      <c r="EK44" s="29">
        <v>108339.880745</v>
      </c>
      <c r="EL44" s="29">
        <v>94.434600278700003</v>
      </c>
      <c r="EM44" s="29">
        <v>3050.9331148699998</v>
      </c>
      <c r="EN44" s="29">
        <v>9.2282960759199995</v>
      </c>
      <c r="EO44" s="29">
        <v>0</v>
      </c>
      <c r="EP44" s="29">
        <v>9.0996382876700008E-3</v>
      </c>
      <c r="EQ44" s="29">
        <v>0</v>
      </c>
      <c r="ER44" s="29">
        <v>3.6429471440199999E-2</v>
      </c>
      <c r="ES44" s="29">
        <v>9.7192654112899998E-2</v>
      </c>
      <c r="ET44" s="29">
        <v>2.37091895064E-2</v>
      </c>
      <c r="EU44" s="8">
        <v>1.0252054682699999E-5</v>
      </c>
      <c r="EV44" s="29">
        <v>29.233363345600001</v>
      </c>
      <c r="EW44" s="29">
        <v>243.89037807400001</v>
      </c>
      <c r="EX44" s="29">
        <v>31777.9237345</v>
      </c>
      <c r="EY44" s="29">
        <v>373.55397761199998</v>
      </c>
      <c r="EZ44" s="29">
        <v>177.30373811499999</v>
      </c>
      <c r="FA44" s="29">
        <v>2758.07105761</v>
      </c>
      <c r="FB44" s="29">
        <v>252.48307568800001</v>
      </c>
      <c r="FC44" s="29">
        <v>314.02904884600002</v>
      </c>
      <c r="FD44" s="29">
        <v>0.223406979591</v>
      </c>
      <c r="FE44" s="29">
        <v>227.53799672900001</v>
      </c>
      <c r="FF44" s="29">
        <v>26627.1506629</v>
      </c>
      <c r="FG44" s="29">
        <v>20321.194051099999</v>
      </c>
      <c r="FH44" s="29">
        <v>6305.9566117799995</v>
      </c>
      <c r="FI44" s="29">
        <v>33.565845419200002</v>
      </c>
      <c r="FJ44" s="29">
        <v>21.427463689100001</v>
      </c>
      <c r="FK44" s="29">
        <v>7505.4252021599996</v>
      </c>
      <c r="FL44" s="29">
        <v>333.61527532600002</v>
      </c>
      <c r="FM44" s="29">
        <v>1181.11239116</v>
      </c>
      <c r="FN44" s="29">
        <v>163.00139571</v>
      </c>
      <c r="FO44" s="29">
        <v>207.580250713</v>
      </c>
      <c r="FP44" s="29">
        <v>3006.7598489000002</v>
      </c>
      <c r="FQ44" s="29">
        <v>4.6335987453999996</v>
      </c>
      <c r="FR44" s="29">
        <v>4186.8247828499998</v>
      </c>
      <c r="FS44" s="29">
        <v>684.36359565199996</v>
      </c>
      <c r="FT44" s="29">
        <v>2772.3247315399999</v>
      </c>
      <c r="FU44" s="29">
        <v>65.148778162900001</v>
      </c>
      <c r="FV44" s="29">
        <v>3.4997611810800001E-2</v>
      </c>
      <c r="FW44" s="29">
        <v>62310.742416699999</v>
      </c>
      <c r="FX44" s="29">
        <v>18829.8692238</v>
      </c>
      <c r="FY44" s="29">
        <v>1446.4202214500001</v>
      </c>
      <c r="FZ44" s="29">
        <v>2.6911742310600002</v>
      </c>
      <c r="GA44" s="29">
        <v>2755.8668506600002</v>
      </c>
      <c r="GB44" s="29">
        <v>6283.3232209099997</v>
      </c>
      <c r="GC44" s="29">
        <v>1139.14621889</v>
      </c>
      <c r="GD44" s="29">
        <v>0.33279189928399999</v>
      </c>
      <c r="GE44" s="29">
        <v>1.6464189063000001</v>
      </c>
      <c r="GF44" s="29">
        <v>5423.4351485799998</v>
      </c>
      <c r="GG44" s="29">
        <v>72751.102724900004</v>
      </c>
      <c r="GH44" s="29">
        <v>1120.39435402</v>
      </c>
      <c r="GI44" s="29">
        <v>2382.9658555599999</v>
      </c>
      <c r="GK44" s="37">
        <f t="shared" si="1"/>
        <v>6.3261478313527742E-4</v>
      </c>
      <c r="GL44" s="55">
        <f t="shared" si="2"/>
        <v>-6.4255575895176458E-3</v>
      </c>
      <c r="GM44" s="55">
        <f t="shared" si="3"/>
        <v>-2.0496846908306184E-4</v>
      </c>
      <c r="GN44" s="55">
        <f t="shared" si="4"/>
        <v>-1.9997182752828015E-3</v>
      </c>
      <c r="GO44" s="55">
        <f t="shared" si="5"/>
        <v>-1.171981602593101E-3</v>
      </c>
      <c r="GP44" s="55">
        <f t="shared" si="6"/>
        <v>-1.1698461174384216E-3</v>
      </c>
      <c r="GQ44" s="55">
        <f t="shared" si="7"/>
        <v>-7.5152247877228746E-4</v>
      </c>
      <c r="GR44" s="55">
        <f t="shared" si="8"/>
        <v>-1.2111463001018997E-3</v>
      </c>
      <c r="GS44" s="55">
        <f t="shared" si="9"/>
        <v>-5.7750807537946796E-3</v>
      </c>
      <c r="GT44" s="55">
        <f t="shared" si="10"/>
        <v>-1.5285673266153106E-2</v>
      </c>
      <c r="GU44" s="55">
        <f t="shared" si="11"/>
        <v>-1.8235937918055587E-3</v>
      </c>
      <c r="GV44" s="55">
        <f t="shared" si="12"/>
        <v>-8.9724176450165511E-5</v>
      </c>
      <c r="GW44" s="55">
        <f t="shared" si="13"/>
        <v>-1.553794533585139E-3</v>
      </c>
      <c r="GX44" s="55">
        <f t="shared" si="14"/>
        <v>-1.2530834638508693E-4</v>
      </c>
      <c r="GY44" s="55">
        <f t="shared" si="15"/>
        <v>-2.129013682719953E-3</v>
      </c>
      <c r="GZ44" s="55">
        <f t="shared" si="16"/>
        <v>-8.7577411888348894E-4</v>
      </c>
      <c r="HA44" s="55">
        <f t="shared" si="17"/>
        <v>-6.4274842094693423E-6</v>
      </c>
      <c r="HB44" s="55">
        <f t="shared" si="18"/>
        <v>-1.9719803118941035E-7</v>
      </c>
      <c r="HC44" s="55">
        <f t="shared" si="19"/>
        <v>-2.7846643838451978E-5</v>
      </c>
      <c r="HD44" s="55">
        <f t="shared" si="20"/>
        <v>-8.5468905935368923E-4</v>
      </c>
      <c r="HE44" s="55">
        <f t="shared" si="21"/>
        <v>-8.9753517735204527E-5</v>
      </c>
      <c r="HF44" s="55">
        <f t="shared" si="22"/>
        <v>-5.925541220178931E-3</v>
      </c>
      <c r="HG44" s="55">
        <f t="shared" si="23"/>
        <v>-1.0620236370737702E-5</v>
      </c>
      <c r="HH44" s="55">
        <f t="shared" si="24"/>
        <v>6.3888933603389525E-5</v>
      </c>
      <c r="HI44" s="55">
        <f t="shared" si="25"/>
        <v>3.9717763085355578E-5</v>
      </c>
      <c r="HJ44" s="55">
        <f t="shared" si="26"/>
        <v>-4.3259076808986218E-6</v>
      </c>
      <c r="HK44" s="55">
        <f t="shared" si="27"/>
        <v>-1.0346976888789902E-2</v>
      </c>
      <c r="HL44" s="55">
        <f t="shared" si="28"/>
        <v>-4.1723448609773454E-5</v>
      </c>
      <c r="HM44" s="55">
        <f t="shared" si="29"/>
        <v>1.4391511419580541E-5</v>
      </c>
      <c r="HN44" s="55">
        <f t="shared" si="30"/>
        <v>-4.0430981807107713E-4</v>
      </c>
      <c r="HO44" s="55">
        <f t="shared" si="31"/>
        <v>-1.8413273584887853E-5</v>
      </c>
      <c r="HP44" s="55">
        <f t="shared" si="32"/>
        <v>-1.6217600519805919E-2</v>
      </c>
      <c r="HQ44" s="55">
        <f t="shared" si="33"/>
        <v>5.8352687735346736E-7</v>
      </c>
      <c r="HR44" s="55">
        <f t="shared" si="34"/>
        <v>-2.1770308775690217E-4</v>
      </c>
      <c r="HS44" s="55">
        <f t="shared" si="35"/>
        <v>-3.2761595025198841E-3</v>
      </c>
      <c r="HT44" s="55">
        <f t="shared" si="36"/>
        <v>-2.3082726854131895E-4</v>
      </c>
      <c r="HU44" s="55">
        <f t="shared" si="37"/>
        <v>-5.4184543226214656E-3</v>
      </c>
      <c r="HV44" s="55">
        <f t="shared" si="38"/>
        <v>-3.1576065592762032E-4</v>
      </c>
      <c r="HW44" s="55">
        <f t="shared" si="39"/>
        <v>-4.6715063398871009E-3</v>
      </c>
      <c r="HX44" s="55">
        <f t="shared" si="40"/>
        <v>-8.0062682847155322E-4</v>
      </c>
      <c r="HY44" s="55">
        <f t="shared" si="41"/>
        <v>-6.8233977142911109E-5</v>
      </c>
      <c r="HZ44" s="55">
        <f t="shared" si="42"/>
        <v>2.0731956067715921E-5</v>
      </c>
      <c r="IA44" s="55">
        <f t="shared" si="43"/>
        <v>-1.9061027394456653E-3</v>
      </c>
      <c r="IB44" s="55">
        <f t="shared" si="44"/>
        <v>-3.3572707048877006E-3</v>
      </c>
      <c r="IC44" s="55">
        <f t="shared" si="45"/>
        <v>-1.041299382392559E-2</v>
      </c>
      <c r="ID44" s="55">
        <f t="shared" si="46"/>
        <v>-2.4172678500706504E-3</v>
      </c>
      <c r="IE44" s="55">
        <f t="shared" si="47"/>
        <v>-1.07996422999462E-3</v>
      </c>
      <c r="IF44" s="55">
        <f t="shared" si="48"/>
        <v>-2.5898477366408925E-3</v>
      </c>
      <c r="IG44" s="55">
        <f t="shared" si="49"/>
        <v>0</v>
      </c>
      <c r="IH44" s="55">
        <f t="shared" si="50"/>
        <v>-3.9748607692264957E-5</v>
      </c>
      <c r="II44" s="55">
        <f t="shared" si="51"/>
        <v>0</v>
      </c>
      <c r="IJ44" s="55">
        <f t="shared" si="52"/>
        <v>-1.3977110003145955E-2</v>
      </c>
      <c r="IK44" s="55">
        <f t="shared" si="53"/>
        <v>-2.1828224330230649E-2</v>
      </c>
      <c r="IL44" s="55">
        <f t="shared" si="54"/>
        <v>-2.1321101831313586E-2</v>
      </c>
      <c r="IM44" s="55">
        <f t="shared" si="55"/>
        <v>-2.2552611149247812E-2</v>
      </c>
      <c r="IN44" s="55">
        <f t="shared" si="56"/>
        <v>-8.1368579673242077E-3</v>
      </c>
      <c r="IO44" s="55">
        <f t="shared" si="57"/>
        <v>-3.8075808388608993E-5</v>
      </c>
      <c r="IP44" s="55">
        <f t="shared" si="58"/>
        <v>1.1372037296558142E-6</v>
      </c>
      <c r="IQ44" s="55">
        <f t="shared" si="59"/>
        <v>6.6561566791351746E-6</v>
      </c>
      <c r="IR44" s="55">
        <f t="shared" si="60"/>
        <v>-1.0020083333269261E-5</v>
      </c>
      <c r="IS44" s="55">
        <f t="shared" si="61"/>
        <v>-2.3191443791822372E-3</v>
      </c>
      <c r="IT44" s="55">
        <f t="shared" si="62"/>
        <v>-2.2878184961298716E-3</v>
      </c>
      <c r="IU44" s="55">
        <f t="shared" si="63"/>
        <v>-1.1361607826817078E-3</v>
      </c>
      <c r="IV44" s="55">
        <f t="shared" si="64"/>
        <v>-1.3524659100766609E-4</v>
      </c>
      <c r="IW44" s="55">
        <f t="shared" si="65"/>
        <v>-4.8206466439895672E-5</v>
      </c>
      <c r="IX44" s="55">
        <f t="shared" si="66"/>
        <v>-1.3652815565469634E-4</v>
      </c>
    </row>
    <row r="45" spans="1:258" x14ac:dyDescent="0.3">
      <c r="A45" s="29" t="s">
        <v>44</v>
      </c>
      <c r="B45" s="27">
        <v>16208.425493000001</v>
      </c>
      <c r="C45" s="27">
        <v>462.41629893999999</v>
      </c>
      <c r="D45" s="27">
        <v>14688.563657000001</v>
      </c>
      <c r="E45" s="27">
        <v>5490.3540457999998</v>
      </c>
      <c r="F45" s="27">
        <v>2709.9813995999998</v>
      </c>
      <c r="G45" s="27">
        <v>2422.3979675</v>
      </c>
      <c r="H45" s="27">
        <v>3401.9039687</v>
      </c>
      <c r="I45" s="29">
        <v>13.730676985000001</v>
      </c>
      <c r="J45" s="29">
        <v>6.8643866646999996</v>
      </c>
      <c r="K45" s="29">
        <v>0.29774099999999998</v>
      </c>
      <c r="L45" s="29">
        <v>1.3640756164000001</v>
      </c>
      <c r="M45" s="29">
        <v>23.145476468999998</v>
      </c>
      <c r="N45" s="40">
        <v>1.8371416799999998E-2</v>
      </c>
      <c r="O45" s="29">
        <v>5.1814983949000002</v>
      </c>
      <c r="P45" s="29">
        <v>9.2020917800000004E-2</v>
      </c>
      <c r="Q45" s="29">
        <v>8.3755029999999994E-3</v>
      </c>
      <c r="R45" s="29">
        <v>9.1204089999999995E-3</v>
      </c>
      <c r="S45" s="29">
        <v>1360.4404999999999</v>
      </c>
      <c r="T45" s="29">
        <v>0.24964079989999999</v>
      </c>
      <c r="U45" s="29">
        <v>3.5967831399999997E-2</v>
      </c>
      <c r="V45" s="29">
        <v>3.7313580000000002</v>
      </c>
      <c r="W45" s="29">
        <v>3.1461749999999997E-2</v>
      </c>
      <c r="X45" s="8">
        <v>2.9200000000000002E-7</v>
      </c>
      <c r="Y45" s="29">
        <v>1.6655110000000001E-4</v>
      </c>
      <c r="Z45" s="29">
        <v>1.1994</v>
      </c>
      <c r="AA45" s="29">
        <v>50.773937283999999</v>
      </c>
      <c r="AB45" s="29">
        <v>803.63288499999999</v>
      </c>
      <c r="AD45" s="29">
        <v>0.37255914289999997</v>
      </c>
      <c r="AF45" s="29">
        <v>7.9395275319999996</v>
      </c>
      <c r="AH45" s="29">
        <v>3.3415993569000002</v>
      </c>
      <c r="AI45" s="29">
        <v>20.201450740999999</v>
      </c>
      <c r="AJ45" s="29">
        <v>10.901673194000001</v>
      </c>
      <c r="AK45" s="29">
        <v>8.0491392999000002</v>
      </c>
      <c r="AL45" s="29">
        <v>0.98691884399999996</v>
      </c>
      <c r="AM45" s="29">
        <v>0.64703648540000003</v>
      </c>
      <c r="AN45" s="29">
        <v>1.8029647400000001E-2</v>
      </c>
      <c r="AQ45" s="29">
        <v>48.752220407000003</v>
      </c>
      <c r="AR45" s="29">
        <v>1.635E-3</v>
      </c>
      <c r="AS45" s="29">
        <v>0.1662136186</v>
      </c>
      <c r="AT45" s="29">
        <v>0.4072225713</v>
      </c>
      <c r="AU45" s="29">
        <v>29.976719315</v>
      </c>
      <c r="AV45" s="29">
        <v>0.29685524029999999</v>
      </c>
      <c r="AZ45" s="29">
        <v>5.1234955000000002E-3</v>
      </c>
      <c r="BA45" s="29">
        <v>2.2945519500000001E-2</v>
      </c>
      <c r="BB45" s="29">
        <v>5.7641217000000003E-3</v>
      </c>
      <c r="BC45" s="8">
        <v>1.5946036000000001E-7</v>
      </c>
      <c r="BD45" s="29">
        <v>1.6580078895999999</v>
      </c>
      <c r="BE45" s="29">
        <v>4.2419999999999999E-2</v>
      </c>
      <c r="BG45" s="29">
        <v>0.42809285000000002</v>
      </c>
      <c r="BI45" s="29">
        <v>56.511572125000001</v>
      </c>
      <c r="BJ45" s="29">
        <v>54.795095863</v>
      </c>
      <c r="BK45" s="29">
        <v>5.8388635874999997</v>
      </c>
      <c r="BL45" s="29">
        <v>49.030458998999997</v>
      </c>
      <c r="BM45" s="29">
        <v>8.9040750000000002E-2</v>
      </c>
      <c r="BN45" s="29">
        <v>30.234336853999999</v>
      </c>
      <c r="BP45" s="29" t="s">
        <v>44</v>
      </c>
      <c r="BQ45" s="29">
        <v>58.621659924100001</v>
      </c>
      <c r="BR45" s="29">
        <v>4.2420211202799998E-2</v>
      </c>
      <c r="BS45" s="29">
        <v>6.7167668112200003</v>
      </c>
      <c r="BT45" s="29">
        <v>0</v>
      </c>
      <c r="BU45" s="29">
        <v>0.29774112327699997</v>
      </c>
      <c r="BV45" s="29">
        <v>16.075506256899999</v>
      </c>
      <c r="BW45" s="29">
        <v>13.46569745</v>
      </c>
      <c r="BX45" s="29">
        <v>69.077388878899995</v>
      </c>
      <c r="BY45" s="29">
        <v>0.55926322233000003</v>
      </c>
      <c r="BZ45" s="29">
        <v>0.804791213793</v>
      </c>
      <c r="CA45" s="29">
        <v>23.0035491748</v>
      </c>
      <c r="CB45" s="29">
        <v>5.8787926123100003E-3</v>
      </c>
      <c r="CC45" s="29">
        <v>1.2492534625200001E-2</v>
      </c>
      <c r="CD45" s="29">
        <v>1.66549900131E-4</v>
      </c>
      <c r="CE45" s="29">
        <v>5.0715547862900001</v>
      </c>
      <c r="CF45" s="29">
        <v>2.2084462165900001E-2</v>
      </c>
      <c r="CG45" s="29">
        <v>6.9934580024999998E-2</v>
      </c>
      <c r="CH45" s="29">
        <v>8.3745865589000008E-3</v>
      </c>
      <c r="CI45" s="29">
        <v>0.42808621282300002</v>
      </c>
      <c r="CJ45" s="29">
        <v>4815.7437652400004</v>
      </c>
      <c r="CK45" s="29">
        <v>9.1218437709999992E-3</v>
      </c>
      <c r="CL45" s="29">
        <v>0</v>
      </c>
      <c r="CM45" s="29">
        <v>7.2396104276400003E-2</v>
      </c>
      <c r="CN45" s="29">
        <v>0.17724415612700001</v>
      </c>
      <c r="CO45" s="29">
        <v>1360.3526563600001</v>
      </c>
      <c r="CP45" s="29">
        <v>3.5965705801099999E-2</v>
      </c>
      <c r="CQ45" s="29">
        <v>20.2030301908</v>
      </c>
      <c r="CR45" s="29">
        <v>3.7313368314500002</v>
      </c>
      <c r="CS45" s="29">
        <v>0.16621715440099999</v>
      </c>
      <c r="CT45" s="29">
        <v>0.647043876844</v>
      </c>
      <c r="CU45" s="29">
        <v>0.40722324393600001</v>
      </c>
      <c r="CV45" s="29">
        <v>16108.364872</v>
      </c>
      <c r="CW45" s="29">
        <v>3.1468463588300001E-2</v>
      </c>
      <c r="CX45" s="8">
        <v>2.9199831015700002E-7</v>
      </c>
      <c r="CY45" s="29">
        <v>1.7152437672800001</v>
      </c>
      <c r="CZ45" s="29">
        <v>42.240125133699998</v>
      </c>
      <c r="DA45" s="29">
        <v>2.68980191063</v>
      </c>
      <c r="DB45" s="29">
        <v>6.2494923565599998E-2</v>
      </c>
      <c r="DC45" s="29">
        <v>9.61794644101</v>
      </c>
      <c r="DD45" s="29">
        <v>0.16157736634799999</v>
      </c>
      <c r="DE45" s="29">
        <v>126.51496520400001</v>
      </c>
      <c r="DF45" s="29">
        <v>148.836021007</v>
      </c>
      <c r="DG45" s="29">
        <v>34.885876494100003</v>
      </c>
      <c r="DH45" s="29">
        <v>5.81258391133</v>
      </c>
      <c r="DI45" s="29">
        <v>30.2937616655</v>
      </c>
      <c r="DJ45" s="29">
        <v>1.1994018820100001</v>
      </c>
      <c r="DK45" s="29">
        <v>49.980760984299998</v>
      </c>
      <c r="DL45" s="29">
        <v>49.980760984299998</v>
      </c>
      <c r="DM45" s="29">
        <v>803.589218426</v>
      </c>
      <c r="DN45" s="29">
        <v>0</v>
      </c>
      <c r="DO45" s="29">
        <v>49.024276974899998</v>
      </c>
      <c r="DP45" s="29">
        <v>5.6095453280399998E-2</v>
      </c>
      <c r="DQ45" s="29">
        <v>0.26971041025600001</v>
      </c>
      <c r="DR45" s="29">
        <v>8.6878160282000003</v>
      </c>
      <c r="DS45" s="29">
        <v>0</v>
      </c>
      <c r="DT45" s="29">
        <v>133.66925107399999</v>
      </c>
      <c r="DU45" s="29">
        <v>4.7273534954700001</v>
      </c>
      <c r="DV45" s="29">
        <v>27.000986982600001</v>
      </c>
      <c r="DW45" s="29">
        <v>2.04554997922</v>
      </c>
      <c r="DX45" s="29">
        <v>5.8219512187699998</v>
      </c>
      <c r="DY45" s="29">
        <v>0</v>
      </c>
      <c r="DZ45" s="29">
        <v>1.10273443942</v>
      </c>
      <c r="EA45" s="29">
        <v>2.2388683273000001</v>
      </c>
      <c r="EB45" s="29">
        <v>10.794540206100001</v>
      </c>
      <c r="EC45" s="29">
        <v>8.9040952611499996E-2</v>
      </c>
      <c r="ED45" s="29">
        <v>7.90629599686</v>
      </c>
      <c r="EE45" s="29">
        <v>462.222449267</v>
      </c>
      <c r="EF45" s="29">
        <v>0</v>
      </c>
      <c r="EG45" s="29">
        <v>0.40463547203700001</v>
      </c>
      <c r="EH45" s="29">
        <v>0.58228070950199995</v>
      </c>
      <c r="EI45" s="29">
        <v>13193.358345099999</v>
      </c>
      <c r="EJ45" s="29">
        <v>1457.23861386</v>
      </c>
      <c r="EK45" s="29">
        <v>14659.284775</v>
      </c>
      <c r="EL45" s="29">
        <v>7.0582107684300004</v>
      </c>
      <c r="EM45" s="29">
        <v>149.54026555799999</v>
      </c>
      <c r="EN45" s="29">
        <v>0.29142940888399999</v>
      </c>
      <c r="EO45" s="29">
        <v>0</v>
      </c>
      <c r="EP45" s="29">
        <v>0</v>
      </c>
      <c r="EQ45" s="29">
        <v>0</v>
      </c>
      <c r="ER45" s="29">
        <v>5.0062999597499996E-3</v>
      </c>
      <c r="ES45" s="29">
        <v>2.2453369467500001E-2</v>
      </c>
      <c r="ET45" s="29">
        <v>5.6469836857899998E-3</v>
      </c>
      <c r="EU45" s="8">
        <v>1.55698404934E-7</v>
      </c>
      <c r="EV45" s="29">
        <v>1.62648415547</v>
      </c>
      <c r="EW45" s="29">
        <v>23.068650055900001</v>
      </c>
      <c r="EX45" s="29">
        <v>1555.9037269999999</v>
      </c>
      <c r="EY45" s="29">
        <v>63.014505088200004</v>
      </c>
      <c r="EZ45" s="29">
        <v>124.225041902</v>
      </c>
      <c r="FA45" s="29">
        <v>340.05252133200003</v>
      </c>
      <c r="FB45" s="29">
        <v>70.152768414600004</v>
      </c>
      <c r="FC45" s="29">
        <v>20.067247881099998</v>
      </c>
      <c r="FD45" s="29">
        <v>4.6744812731099997E-2</v>
      </c>
      <c r="FE45" s="29">
        <v>158.10234222700001</v>
      </c>
      <c r="FF45" s="29">
        <v>5474.9193296800004</v>
      </c>
      <c r="FG45" s="29">
        <v>2706.34926111</v>
      </c>
      <c r="FH45" s="29">
        <v>2768.5700685699999</v>
      </c>
      <c r="FI45" s="29">
        <v>7.8097075670300002</v>
      </c>
      <c r="FJ45" s="29">
        <v>3.3241565186300002</v>
      </c>
      <c r="FK45" s="29">
        <v>1188.09126907</v>
      </c>
      <c r="FL45" s="29">
        <v>95.957140377200005</v>
      </c>
      <c r="FM45" s="29">
        <v>79.687275738500006</v>
      </c>
      <c r="FN45" s="29">
        <v>15.6173388197</v>
      </c>
      <c r="FO45" s="29">
        <v>32.693937394199999</v>
      </c>
      <c r="FP45" s="29">
        <v>222.01068031400001</v>
      </c>
      <c r="FQ45" s="29">
        <v>1.8011144138E-2</v>
      </c>
      <c r="FR45" s="29">
        <v>139.365562649</v>
      </c>
      <c r="FS45" s="29">
        <v>68.897254082000003</v>
      </c>
      <c r="FT45" s="29">
        <v>190.947007676</v>
      </c>
      <c r="FU45" s="29">
        <v>2.6304166473400001</v>
      </c>
      <c r="FV45" s="29">
        <v>0</v>
      </c>
      <c r="FW45" s="29">
        <v>2419.4573998699998</v>
      </c>
      <c r="FX45" s="29">
        <v>993.00927278899997</v>
      </c>
      <c r="FY45" s="29">
        <v>30.212592533599999</v>
      </c>
      <c r="FZ45" s="29">
        <v>3.0622280487400002</v>
      </c>
      <c r="GA45" s="29">
        <v>14.205357796199999</v>
      </c>
      <c r="GB45" s="29">
        <v>270.56898533899999</v>
      </c>
      <c r="GC45" s="29">
        <v>48.609130682500002</v>
      </c>
      <c r="GD45" s="29">
        <v>0</v>
      </c>
      <c r="GE45" s="29">
        <v>1.63503970634E-3</v>
      </c>
      <c r="GF45" s="29">
        <v>292.31580734599999</v>
      </c>
      <c r="GG45" s="29">
        <v>3392.9208941299999</v>
      </c>
      <c r="GH45" s="29">
        <v>29.888843190399999</v>
      </c>
      <c r="GI45" s="29">
        <v>127.928976386</v>
      </c>
      <c r="GK45" s="37">
        <f t="shared" si="1"/>
        <v>5.926493796625218E-4</v>
      </c>
      <c r="GL45" s="55">
        <f t="shared" si="2"/>
        <v>-6.1733708214418564E-3</v>
      </c>
      <c r="GM45" s="55">
        <f t="shared" si="3"/>
        <v>-4.1921029480221882E-4</v>
      </c>
      <c r="GN45" s="55">
        <f t="shared" si="4"/>
        <v>-1.9933114417247559E-3</v>
      </c>
      <c r="GO45" s="55">
        <f t="shared" si="5"/>
        <v>-2.8112424064540269E-3</v>
      </c>
      <c r="GP45" s="55">
        <f t="shared" si="6"/>
        <v>-1.3402817047142369E-3</v>
      </c>
      <c r="GQ45" s="55">
        <f t="shared" si="7"/>
        <v>-1.2139077350015403E-3</v>
      </c>
      <c r="GR45" s="55">
        <f t="shared" si="8"/>
        <v>-2.6406020430473475E-3</v>
      </c>
      <c r="GS45" s="55">
        <f t="shared" si="9"/>
        <v>-1.9298359089611933E-2</v>
      </c>
      <c r="GT45" s="55">
        <f t="shared" si="10"/>
        <v>-2.1505177474796411E-2</v>
      </c>
      <c r="GU45" s="55">
        <f t="shared" si="11"/>
        <v>4.1404106252425808E-7</v>
      </c>
      <c r="GV45" s="55">
        <f t="shared" si="12"/>
        <v>-1.5527201531496819E-5</v>
      </c>
      <c r="GW45" s="55">
        <f t="shared" si="13"/>
        <v>-6.1319668398310779E-3</v>
      </c>
      <c r="GX45" s="55">
        <f t="shared" si="14"/>
        <v>-4.8750997798536816E-6</v>
      </c>
      <c r="GY45" s="55">
        <f t="shared" si="15"/>
        <v>-2.1218497089223149E-2</v>
      </c>
      <c r="GZ45" s="55">
        <f t="shared" si="16"/>
        <v>-2.0382421136914034E-5</v>
      </c>
      <c r="HA45" s="55">
        <f t="shared" si="17"/>
        <v>-1.0941923129854437E-4</v>
      </c>
      <c r="HB45" s="55">
        <f t="shared" si="18"/>
        <v>1.5731432658335449E-4</v>
      </c>
      <c r="HC45" s="55">
        <f t="shared" si="19"/>
        <v>-6.4569997732239192E-5</v>
      </c>
      <c r="HD45" s="55">
        <f t="shared" si="20"/>
        <v>-2.1610914569786524E-6</v>
      </c>
      <c r="HE45" s="55">
        <f t="shared" si="21"/>
        <v>-5.9097221524389537E-5</v>
      </c>
      <c r="HF45" s="55">
        <f t="shared" si="22"/>
        <v>-5.6731490251018093E-6</v>
      </c>
      <c r="HG45" s="55">
        <f t="shared" si="23"/>
        <v>2.1338890239749547E-4</v>
      </c>
      <c r="HH45" s="55">
        <f t="shared" si="24"/>
        <v>-5.787133561635213E-6</v>
      </c>
      <c r="HI45" s="55">
        <f t="shared" si="25"/>
        <v>-7.2042093988043493E-6</v>
      </c>
      <c r="HJ45" s="55">
        <f t="shared" si="26"/>
        <v>1.5691262298356991E-6</v>
      </c>
      <c r="HK45" s="55">
        <f t="shared" si="27"/>
        <v>-1.5621721342259354E-2</v>
      </c>
      <c r="HL45" s="55">
        <f t="shared" si="28"/>
        <v>-5.433646981729139E-5</v>
      </c>
      <c r="HM45" s="55">
        <f t="shared" si="29"/>
        <v>0</v>
      </c>
      <c r="HN45" s="55">
        <f t="shared" si="30"/>
        <v>-2.2725606554914548E-5</v>
      </c>
      <c r="HO45" s="55">
        <f t="shared" si="31"/>
        <v>0</v>
      </c>
      <c r="HP45" s="55">
        <f t="shared" si="32"/>
        <v>-9.0718665209862468E-3</v>
      </c>
      <c r="HQ45" s="55">
        <f t="shared" si="33"/>
        <v>0</v>
      </c>
      <c r="HR45" s="55">
        <f t="shared" si="34"/>
        <v>1.0204155663042777E-6</v>
      </c>
      <c r="HS45" s="55">
        <f t="shared" si="35"/>
        <v>7.8184969003026048E-5</v>
      </c>
      <c r="HT45" s="55">
        <f t="shared" si="36"/>
        <v>-9.8272059704526144E-3</v>
      </c>
      <c r="HU45" s="55">
        <f t="shared" si="37"/>
        <v>-1.7746407127253332E-2</v>
      </c>
      <c r="HV45" s="55">
        <f t="shared" si="38"/>
        <v>-2.6977506977286559E-6</v>
      </c>
      <c r="HW45" s="55">
        <f t="shared" si="39"/>
        <v>1.1423535096945491E-5</v>
      </c>
      <c r="HX45" s="55">
        <f t="shared" si="40"/>
        <v>-1.026268655703224E-3</v>
      </c>
      <c r="HY45" s="55">
        <f t="shared" si="41"/>
        <v>0</v>
      </c>
      <c r="HZ45" s="55">
        <f t="shared" si="42"/>
        <v>0</v>
      </c>
      <c r="IA45" s="55">
        <f t="shared" si="43"/>
        <v>-2.9350401541804612E-3</v>
      </c>
      <c r="IB45" s="55">
        <f t="shared" si="44"/>
        <v>2.4285223241600277E-5</v>
      </c>
      <c r="IC45" s="55">
        <f t="shared" si="45"/>
        <v>2.1272631146407851E-5</v>
      </c>
      <c r="ID45" s="55">
        <f t="shared" si="46"/>
        <v>1.6517650233936682E-6</v>
      </c>
      <c r="IE45" s="55">
        <f t="shared" si="47"/>
        <v>-2.9314790480100624E-3</v>
      </c>
      <c r="IF45" s="55">
        <f t="shared" si="48"/>
        <v>-1.8277701315013654E-2</v>
      </c>
      <c r="IG45" s="55">
        <f t="shared" si="49"/>
        <v>0</v>
      </c>
      <c r="IH45" s="55">
        <f t="shared" si="50"/>
        <v>0</v>
      </c>
      <c r="II45" s="55">
        <f t="shared" si="51"/>
        <v>0</v>
      </c>
      <c r="IJ45" s="55">
        <f t="shared" si="52"/>
        <v>-2.2874137441908676E-2</v>
      </c>
      <c r="IK45" s="55">
        <f t="shared" si="53"/>
        <v>-2.1448633250600382E-2</v>
      </c>
      <c r="IL45" s="55">
        <f t="shared" si="54"/>
        <v>-2.0321918985506584E-2</v>
      </c>
      <c r="IM45" s="55">
        <f t="shared" si="55"/>
        <v>-2.3591788366713915E-2</v>
      </c>
      <c r="IN45" s="55">
        <f t="shared" si="56"/>
        <v>-1.9013018169415998E-2</v>
      </c>
      <c r="IO45" s="55">
        <f t="shared" si="57"/>
        <v>4.9788495992215327E-6</v>
      </c>
      <c r="IP45" s="55">
        <f t="shared" si="58"/>
        <v>0</v>
      </c>
      <c r="IQ45" s="55">
        <f t="shared" si="59"/>
        <v>-1.5504059458133369E-5</v>
      </c>
      <c r="IR45" s="55">
        <f t="shared" si="60"/>
        <v>0</v>
      </c>
      <c r="IS45" s="55">
        <f t="shared" si="61"/>
        <v>-4.3146176171614443E-4</v>
      </c>
      <c r="IT45" s="55">
        <f t="shared" si="62"/>
        <v>-4.2248466549418731E-4</v>
      </c>
      <c r="IU45" s="55">
        <f t="shared" si="63"/>
        <v>-4.5008203696109573E-3</v>
      </c>
      <c r="IV45" s="55">
        <f t="shared" si="64"/>
        <v>-1.2608538092872689E-4</v>
      </c>
      <c r="IW45" s="55">
        <f t="shared" si="65"/>
        <v>2.2754918393458264E-6</v>
      </c>
      <c r="IX45" s="55">
        <f t="shared" si="66"/>
        <v>-7.191928999469052E-4</v>
      </c>
    </row>
    <row r="46" spans="1:258" x14ac:dyDescent="0.3">
      <c r="A46" s="29" t="s">
        <v>45</v>
      </c>
      <c r="B46" s="27">
        <v>948.65364523000005</v>
      </c>
      <c r="C46" s="27">
        <v>2.0670000000000002</v>
      </c>
      <c r="D46" s="27">
        <v>296.39197024999999</v>
      </c>
      <c r="E46" s="27">
        <v>151.85359093</v>
      </c>
      <c r="F46" s="27">
        <v>114.91251088</v>
      </c>
      <c r="G46" s="27">
        <v>191.40177467000001</v>
      </c>
      <c r="H46" s="27">
        <v>355.50365360000001</v>
      </c>
      <c r="I46" s="29">
        <v>3.9490122255000002</v>
      </c>
      <c r="J46" s="29">
        <v>2.8425605083000001</v>
      </c>
      <c r="K46" s="29">
        <v>7.2080000000000005E-2</v>
      </c>
      <c r="L46" s="29">
        <v>1.9660010999999998E-3</v>
      </c>
      <c r="M46" s="29">
        <v>3.3586849929000002</v>
      </c>
      <c r="N46" s="40">
        <v>9.1574000000000001E-5</v>
      </c>
      <c r="O46" s="29">
        <v>1.0797150008</v>
      </c>
      <c r="P46" s="29">
        <v>1.0543993E-3</v>
      </c>
      <c r="Q46" s="29">
        <v>0.251716094</v>
      </c>
      <c r="R46" s="29">
        <v>1.7124225E-2</v>
      </c>
      <c r="S46" s="29">
        <v>0.55112731000000004</v>
      </c>
      <c r="T46" s="29">
        <v>2.9923742E-3</v>
      </c>
      <c r="U46" s="29">
        <v>1.5135905E-2</v>
      </c>
      <c r="V46" s="29">
        <v>0.72981258699999996</v>
      </c>
      <c r="W46" s="29">
        <v>1.5925000000000002E-2</v>
      </c>
      <c r="Y46" s="29">
        <v>3.1E-4</v>
      </c>
      <c r="Z46" s="29">
        <v>3.0000000000000001E-5</v>
      </c>
      <c r="AA46" s="29">
        <v>9.3459938695000009</v>
      </c>
      <c r="AB46" s="29">
        <v>3.916404</v>
      </c>
      <c r="AC46" s="29">
        <v>4.4099999999999999E-3</v>
      </c>
      <c r="AD46" s="29">
        <v>8.9360069999999995E-4</v>
      </c>
      <c r="AF46" s="29">
        <v>0.55414278309999998</v>
      </c>
      <c r="AH46" s="29">
        <v>0.13307575299999999</v>
      </c>
      <c r="AI46" s="29">
        <v>4.2580140499999999</v>
      </c>
      <c r="AJ46" s="29">
        <v>7.1645562412999997</v>
      </c>
      <c r="AK46" s="29">
        <v>1.2137864237</v>
      </c>
      <c r="AL46" s="29">
        <v>1.1137390800000001E-2</v>
      </c>
      <c r="AM46" s="29">
        <v>7.0269890000000002E-2</v>
      </c>
      <c r="AN46" s="29">
        <v>2.2202057000000001E-2</v>
      </c>
      <c r="AP46" s="29">
        <v>2.9650000000000002E-3</v>
      </c>
      <c r="AQ46" s="29">
        <v>18.636577145</v>
      </c>
      <c r="AR46" s="29">
        <v>4.4999999999999997E-3</v>
      </c>
      <c r="AS46" s="29">
        <v>9.7945000000000004E-2</v>
      </c>
      <c r="AT46" s="29">
        <v>2.4633559999999999E-2</v>
      </c>
      <c r="AU46" s="29">
        <v>10.696856914</v>
      </c>
      <c r="AV46" s="29">
        <v>4.1510858400000003E-2</v>
      </c>
      <c r="AZ46" s="29">
        <v>1.0872678000000001E-3</v>
      </c>
      <c r="BA46" s="29">
        <v>3.6824586000000002E-3</v>
      </c>
      <c r="BB46" s="29">
        <v>8.7473520000000003E-4</v>
      </c>
      <c r="BD46" s="29">
        <v>0.30328595060000002</v>
      </c>
      <c r="BE46" s="29">
        <v>7.7984999999999999E-2</v>
      </c>
      <c r="BG46" s="29">
        <v>0.13125000000000001</v>
      </c>
      <c r="BI46" s="29">
        <v>7.2755717299999995E-2</v>
      </c>
      <c r="BJ46" s="29">
        <v>6.8684019900000004E-2</v>
      </c>
      <c r="BK46" s="29">
        <v>1.4192414068999999</v>
      </c>
      <c r="BL46" s="29">
        <v>3.1093126170000001</v>
      </c>
      <c r="BM46" s="29">
        <v>1.5916392000000001E-2</v>
      </c>
      <c r="BN46" s="29">
        <v>6.4604838565999998</v>
      </c>
      <c r="BP46" s="29" t="s">
        <v>45</v>
      </c>
      <c r="BQ46" s="29">
        <v>5.2334218642100003</v>
      </c>
      <c r="BR46" s="29">
        <v>7.7984547280899999E-2</v>
      </c>
      <c r="BS46" s="29">
        <v>2.8110446853400002</v>
      </c>
      <c r="BT46" s="29">
        <v>0</v>
      </c>
      <c r="BU46" s="29">
        <v>7.2078636815E-2</v>
      </c>
      <c r="BV46" s="29">
        <v>3.8931369296799998</v>
      </c>
      <c r="BW46" s="29">
        <v>3.8930377708399999</v>
      </c>
      <c r="BX46" s="29">
        <v>5.58530289691</v>
      </c>
      <c r="BY46" s="29">
        <v>8.0604713481800003E-4</v>
      </c>
      <c r="BZ46" s="29">
        <v>1.1599466261E-3</v>
      </c>
      <c r="CA46" s="29">
        <v>3.3307698380500002</v>
      </c>
      <c r="CB46" s="8">
        <v>2.93035819596E-5</v>
      </c>
      <c r="CC46" s="8">
        <v>6.2270496095100003E-5</v>
      </c>
      <c r="CD46" s="8">
        <v>3.0997101903100001E-4</v>
      </c>
      <c r="CE46" s="29">
        <v>1.0566051887200001</v>
      </c>
      <c r="CF46" s="29">
        <v>2.53029086846E-4</v>
      </c>
      <c r="CG46" s="29">
        <v>8.0132237118100004E-4</v>
      </c>
      <c r="CH46" s="29">
        <v>0.25171383443000001</v>
      </c>
      <c r="CI46" s="29">
        <v>0.13125061026400001</v>
      </c>
      <c r="CJ46" s="29">
        <v>9.7256211981299998</v>
      </c>
      <c r="CK46" s="29">
        <v>1.7121909451199999E-2</v>
      </c>
      <c r="CL46" s="29">
        <v>0</v>
      </c>
      <c r="CM46" s="29">
        <v>8.6778383130200001E-4</v>
      </c>
      <c r="CN46" s="29">
        <v>2.1246092362599998E-3</v>
      </c>
      <c r="CO46" s="29">
        <v>0.55114210384100004</v>
      </c>
      <c r="CP46" s="29">
        <v>1.5137042205300001E-2</v>
      </c>
      <c r="CQ46" s="29">
        <v>4.2580132092299996</v>
      </c>
      <c r="CR46" s="29">
        <v>0.71022449177799996</v>
      </c>
      <c r="CS46" s="29">
        <v>9.7947209371000002E-2</v>
      </c>
      <c r="CT46" s="29">
        <v>7.0271916872500007E-2</v>
      </c>
      <c r="CU46" s="29">
        <v>2.46337571719E-2</v>
      </c>
      <c r="CV46" s="29">
        <v>930.968835904</v>
      </c>
      <c r="CW46" s="29">
        <v>1.59276345606E-2</v>
      </c>
      <c r="CX46" s="29">
        <v>0</v>
      </c>
      <c r="CY46" s="29">
        <v>3.9839129643900002E-3</v>
      </c>
      <c r="CZ46" s="29">
        <v>5.1827075617399999E-2</v>
      </c>
      <c r="DA46" s="29">
        <v>3.30027964373E-3</v>
      </c>
      <c r="DB46" s="8">
        <v>7.6680921503299995E-5</v>
      </c>
      <c r="DC46" s="29">
        <v>1.18009046148E-2</v>
      </c>
      <c r="DD46" s="29">
        <v>1.98250781329E-4</v>
      </c>
      <c r="DE46" s="29">
        <v>12.212159873499999</v>
      </c>
      <c r="DF46" s="29">
        <v>0.90748536529900004</v>
      </c>
      <c r="DG46" s="29">
        <v>2.6746491412600002</v>
      </c>
      <c r="DH46" s="29">
        <v>1.41474313881</v>
      </c>
      <c r="DI46" s="29">
        <v>24.4564920061</v>
      </c>
      <c r="DJ46" s="8">
        <v>3.0007202397500001E-5</v>
      </c>
      <c r="DK46" s="29">
        <v>9.1829609049799998</v>
      </c>
      <c r="DL46" s="29">
        <v>9.1829609049799998</v>
      </c>
      <c r="DM46" s="29">
        <v>3.91640785864</v>
      </c>
      <c r="DN46" s="29">
        <v>4.4098728229600001E-3</v>
      </c>
      <c r="DO46" s="29">
        <v>3.1082726000899998</v>
      </c>
      <c r="DP46" s="29">
        <v>2.6812496274200001E-4</v>
      </c>
      <c r="DQ46" s="29">
        <v>4.4676286552700002E-4</v>
      </c>
      <c r="DR46" s="29">
        <v>1.08970244346</v>
      </c>
      <c r="DS46" s="29">
        <v>0</v>
      </c>
      <c r="DT46" s="29">
        <v>3.1851815768699998</v>
      </c>
      <c r="DU46" s="29">
        <v>4.95386313057E-2</v>
      </c>
      <c r="DV46" s="29">
        <v>11.6242784305</v>
      </c>
      <c r="DW46" s="29">
        <v>0.14100581557200001</v>
      </c>
      <c r="DX46" s="29">
        <v>0.40132373220500001</v>
      </c>
      <c r="DY46" s="29">
        <v>0</v>
      </c>
      <c r="DZ46" s="29">
        <v>4.3915084128399999E-2</v>
      </c>
      <c r="EA46" s="29">
        <v>8.9159878029300005E-2</v>
      </c>
      <c r="EB46" s="29">
        <v>7.1417732454699996</v>
      </c>
      <c r="EC46" s="29">
        <v>1.5914349099899999E-2</v>
      </c>
      <c r="ED46" s="29">
        <v>1.1891334899199999</v>
      </c>
      <c r="EE46" s="29">
        <v>2.0669995645900001</v>
      </c>
      <c r="EF46" s="29">
        <v>0</v>
      </c>
      <c r="EG46" s="29">
        <v>4.5663092974399999E-3</v>
      </c>
      <c r="EH46" s="29">
        <v>6.5710352794599997E-3</v>
      </c>
      <c r="EI46" s="29">
        <v>264.05072851599999</v>
      </c>
      <c r="EJ46" s="29">
        <v>28.249267438</v>
      </c>
      <c r="EK46" s="29">
        <v>293.38969839800001</v>
      </c>
      <c r="EL46" s="29">
        <v>5.8138318350400002E-2</v>
      </c>
      <c r="EM46" s="29">
        <v>5.2837174235899997</v>
      </c>
      <c r="EN46" s="29">
        <v>4.0640778887400003E-2</v>
      </c>
      <c r="EO46" s="29">
        <v>0</v>
      </c>
      <c r="EP46" s="29">
        <v>0</v>
      </c>
      <c r="EQ46" s="29">
        <v>0</v>
      </c>
      <c r="ER46" s="29">
        <v>1.06848783307E-3</v>
      </c>
      <c r="ES46" s="29">
        <v>3.6036455082500002E-3</v>
      </c>
      <c r="ET46" s="29">
        <v>8.5595593948300001E-4</v>
      </c>
      <c r="EU46" s="29">
        <v>0</v>
      </c>
      <c r="EV46" s="29">
        <v>0.29676427311300002</v>
      </c>
      <c r="EW46" s="8">
        <v>5.4699119229299996E-6</v>
      </c>
      <c r="EX46" s="29">
        <v>124.017901697</v>
      </c>
      <c r="EY46" s="29">
        <v>0.545323844221</v>
      </c>
      <c r="EZ46" s="29">
        <v>2.4040135924100001</v>
      </c>
      <c r="FA46" s="29">
        <v>18.822743313699998</v>
      </c>
      <c r="FB46" s="29">
        <v>0.77771138196699996</v>
      </c>
      <c r="FC46" s="29">
        <v>0.42396494320299999</v>
      </c>
      <c r="FD46" s="29">
        <v>1.7872083974100001E-4</v>
      </c>
      <c r="FE46" s="29">
        <v>4.0578761163800001</v>
      </c>
      <c r="FF46" s="29">
        <v>151.41980890299999</v>
      </c>
      <c r="FG46" s="29">
        <v>114.542047592</v>
      </c>
      <c r="FH46" s="29">
        <v>36.877761311100002</v>
      </c>
      <c r="FI46" s="29">
        <v>3.28678847203E-2</v>
      </c>
      <c r="FJ46" s="29">
        <v>0.123188867698</v>
      </c>
      <c r="FK46" s="29">
        <v>20.9060575713</v>
      </c>
      <c r="FL46" s="29">
        <v>1.81826622368</v>
      </c>
      <c r="FM46" s="29">
        <v>14.6546310447</v>
      </c>
      <c r="FN46" s="8">
        <v>1.09402421601E-5</v>
      </c>
      <c r="FO46" s="29">
        <v>0.69436516739099996</v>
      </c>
      <c r="FP46" s="29">
        <v>37.735883935499999</v>
      </c>
      <c r="FQ46" s="29">
        <v>2.2184430911599998E-2</v>
      </c>
      <c r="FR46" s="29">
        <v>0.71784564757400005</v>
      </c>
      <c r="FS46" s="29">
        <v>3.9742986287600002</v>
      </c>
      <c r="FT46" s="29">
        <v>7.5649687587400001</v>
      </c>
      <c r="FU46" s="29">
        <v>5.8699072602599999E-3</v>
      </c>
      <c r="FV46" s="29">
        <v>0</v>
      </c>
      <c r="FW46" s="29">
        <v>191.032461794</v>
      </c>
      <c r="FX46" s="29">
        <v>87.8195152718</v>
      </c>
      <c r="FY46" s="29">
        <v>6.45607501904</v>
      </c>
      <c r="FZ46" s="29">
        <v>2.64508398122</v>
      </c>
      <c r="GA46" s="29">
        <v>5.6581386946399999</v>
      </c>
      <c r="GB46" s="29">
        <v>72.956884204999994</v>
      </c>
      <c r="GC46" s="29">
        <v>18.612617717100001</v>
      </c>
      <c r="GD46" s="29">
        <v>2.96468611773E-3</v>
      </c>
      <c r="GE46" s="29">
        <v>4.4988019808500004E-3</v>
      </c>
      <c r="GF46" s="29">
        <v>13.044632414200001</v>
      </c>
      <c r="GG46" s="29">
        <v>354.03453802500002</v>
      </c>
      <c r="GH46" s="29">
        <v>10.682177660700001</v>
      </c>
      <c r="GI46" s="29">
        <v>39.3868920094</v>
      </c>
      <c r="GK46" s="37">
        <f t="shared" si="1"/>
        <v>3.7141810002536487E-3</v>
      </c>
      <c r="GL46" s="55">
        <f t="shared" si="2"/>
        <v>-1.8642008508503002E-2</v>
      </c>
      <c r="GM46" s="55">
        <f t="shared" si="3"/>
        <v>-2.1064828256156695E-7</v>
      </c>
      <c r="GN46" s="55">
        <f t="shared" si="4"/>
        <v>-1.0129396722413328E-2</v>
      </c>
      <c r="GO46" s="55">
        <f t="shared" si="5"/>
        <v>-2.8565806336444638E-3</v>
      </c>
      <c r="GP46" s="55">
        <f t="shared" si="6"/>
        <v>-3.2238725371414169E-3</v>
      </c>
      <c r="GQ46" s="55">
        <f t="shared" si="7"/>
        <v>-1.9295164667973935E-3</v>
      </c>
      <c r="GR46" s="55">
        <f t="shared" si="8"/>
        <v>-4.1324907919314544E-3</v>
      </c>
      <c r="GS46" s="55">
        <f t="shared" si="9"/>
        <v>-1.4174292573356907E-2</v>
      </c>
      <c r="GT46" s="55">
        <f t="shared" si="10"/>
        <v>-1.108712474826015E-2</v>
      </c>
      <c r="GU46" s="55">
        <f t="shared" si="11"/>
        <v>-1.8912111542808699E-5</v>
      </c>
      <c r="GV46" s="55">
        <f t="shared" si="12"/>
        <v>-3.7329999457662821E-6</v>
      </c>
      <c r="GW46" s="55">
        <f t="shared" si="13"/>
        <v>-8.3113346172715048E-3</v>
      </c>
      <c r="GX46" s="55">
        <f t="shared" si="14"/>
        <v>8.5236748427950529E-7</v>
      </c>
      <c r="GY46" s="55">
        <f t="shared" si="15"/>
        <v>-2.1403622310403263E-2</v>
      </c>
      <c r="GZ46" s="55">
        <f t="shared" si="16"/>
        <v>-4.5373676746544241E-5</v>
      </c>
      <c r="HA46" s="55">
        <f t="shared" si="17"/>
        <v>-8.9766608248581148E-6</v>
      </c>
      <c r="HB46" s="55">
        <f t="shared" si="18"/>
        <v>-1.3522064794180364E-4</v>
      </c>
      <c r="HC46" s="55">
        <f t="shared" si="19"/>
        <v>2.684287410835221E-5</v>
      </c>
      <c r="HD46" s="55">
        <f t="shared" si="20"/>
        <v>6.3052147688404799E-6</v>
      </c>
      <c r="HE46" s="55">
        <f t="shared" si="21"/>
        <v>7.513295703170513E-5</v>
      </c>
      <c r="HF46" s="55">
        <f t="shared" si="22"/>
        <v>-2.6839897764054325E-2</v>
      </c>
      <c r="HG46" s="55">
        <f t="shared" si="23"/>
        <v>1.6543551648341202E-4</v>
      </c>
      <c r="HH46" s="55">
        <f t="shared" si="24"/>
        <v>0</v>
      </c>
      <c r="HI46" s="55">
        <f t="shared" si="25"/>
        <v>-9.3486996774174274E-5</v>
      </c>
      <c r="HJ46" s="55">
        <f t="shared" si="26"/>
        <v>2.4007991666666578E-4</v>
      </c>
      <c r="HK46" s="55">
        <f t="shared" si="27"/>
        <v>-1.7444154874961749E-2</v>
      </c>
      <c r="HL46" s="55">
        <f t="shared" si="28"/>
        <v>9.8525075553113614E-7</v>
      </c>
      <c r="HM46" s="55">
        <f t="shared" si="29"/>
        <v>-2.883833106571142E-5</v>
      </c>
      <c r="HN46" s="55">
        <f t="shared" si="30"/>
        <v>8.9167454771099731E-6</v>
      </c>
      <c r="HO46" s="55">
        <f t="shared" si="31"/>
        <v>0</v>
      </c>
      <c r="HP46" s="55">
        <f t="shared" si="32"/>
        <v>-2.1318035140535492E-2</v>
      </c>
      <c r="HQ46" s="55">
        <f t="shared" si="33"/>
        <v>0</v>
      </c>
      <c r="HR46" s="55">
        <f t="shared" si="34"/>
        <v>-5.9427978587525013E-6</v>
      </c>
      <c r="HS46" s="55">
        <f t="shared" si="35"/>
        <v>-1.9745590090002288E-7</v>
      </c>
      <c r="HT46" s="55">
        <f t="shared" si="36"/>
        <v>-3.1799591018167725E-3</v>
      </c>
      <c r="HU46" s="55">
        <f t="shared" si="37"/>
        <v>-2.0310767445272843E-2</v>
      </c>
      <c r="HV46" s="55">
        <f t="shared" si="38"/>
        <v>-4.1502629143940277E-6</v>
      </c>
      <c r="HW46" s="55">
        <f t="shared" si="39"/>
        <v>2.8844110898778903E-5</v>
      </c>
      <c r="HX46" s="55">
        <f t="shared" si="40"/>
        <v>-7.9389438555185895E-4</v>
      </c>
      <c r="HY46" s="55">
        <f t="shared" si="41"/>
        <v>0</v>
      </c>
      <c r="HZ46" s="55">
        <f t="shared" si="42"/>
        <v>-1.0586248566615937E-4</v>
      </c>
      <c r="IA46" s="55">
        <f t="shared" si="43"/>
        <v>-1.2856131098315745E-3</v>
      </c>
      <c r="IB46" s="55">
        <f t="shared" si="44"/>
        <v>-2.6622647777762052E-4</v>
      </c>
      <c r="IC46" s="55">
        <f t="shared" si="45"/>
        <v>2.2557261728496895E-5</v>
      </c>
      <c r="ID46" s="55">
        <f t="shared" si="46"/>
        <v>8.0041983376162145E-6</v>
      </c>
      <c r="IE46" s="55">
        <f t="shared" si="47"/>
        <v>-1.3722959387057632E-3</v>
      </c>
      <c r="IF46" s="55">
        <f t="shared" si="48"/>
        <v>-2.0960287166694676E-2</v>
      </c>
      <c r="IG46" s="55">
        <f t="shared" si="49"/>
        <v>0</v>
      </c>
      <c r="IH46" s="55">
        <f t="shared" si="50"/>
        <v>0</v>
      </c>
      <c r="II46" s="55">
        <f t="shared" si="51"/>
        <v>0</v>
      </c>
      <c r="IJ46" s="55">
        <f t="shared" si="52"/>
        <v>-1.7272623110884053E-2</v>
      </c>
      <c r="IK46" s="55">
        <f t="shared" si="53"/>
        <v>-2.1402302187457048E-2</v>
      </c>
      <c r="IL46" s="55">
        <f t="shared" si="54"/>
        <v>-2.1468509003639072E-2</v>
      </c>
      <c r="IM46" s="55">
        <f t="shared" si="55"/>
        <v>0</v>
      </c>
      <c r="IN46" s="55">
        <f t="shared" si="56"/>
        <v>-2.1503394648179259E-2</v>
      </c>
      <c r="IO46" s="55">
        <f t="shared" si="57"/>
        <v>-5.8052074116788688E-6</v>
      </c>
      <c r="IP46" s="55">
        <f t="shared" si="58"/>
        <v>0</v>
      </c>
      <c r="IQ46" s="55">
        <f t="shared" si="59"/>
        <v>4.6496304761944884E-6</v>
      </c>
      <c r="IR46" s="55">
        <f t="shared" si="60"/>
        <v>0</v>
      </c>
      <c r="IS46" s="55">
        <f t="shared" si="61"/>
        <v>-2.1559993015802383E-2</v>
      </c>
      <c r="IT46" s="55">
        <f t="shared" si="62"/>
        <v>-2.1560012407452384E-2</v>
      </c>
      <c r="IU46" s="55">
        <f t="shared" si="63"/>
        <v>-3.1694876348240717E-3</v>
      </c>
      <c r="IV46" s="55">
        <f t="shared" si="64"/>
        <v>-3.3448451092179735E-4</v>
      </c>
      <c r="IW46" s="55">
        <f t="shared" si="65"/>
        <v>-1.2835195941405484E-4</v>
      </c>
      <c r="IX46" s="55">
        <f t="shared" si="66"/>
        <v>-6.824314800346912E-4</v>
      </c>
    </row>
    <row r="47" spans="1:258" x14ac:dyDescent="0.3">
      <c r="A47" s="29" t="s">
        <v>46</v>
      </c>
      <c r="B47" s="27">
        <v>37081.438727000001</v>
      </c>
      <c r="C47" s="27">
        <v>2144.0794850000002</v>
      </c>
      <c r="D47" s="27">
        <v>35484.529235000002</v>
      </c>
      <c r="E47" s="27">
        <v>6820.9086409000001</v>
      </c>
      <c r="F47" s="27">
        <v>5040.1750614000002</v>
      </c>
      <c r="G47" s="27">
        <v>34780.319418999999</v>
      </c>
      <c r="H47" s="27">
        <v>19080.965700000001</v>
      </c>
      <c r="I47" s="29">
        <v>288.32994209999998</v>
      </c>
      <c r="J47" s="29">
        <v>83.273720037999993</v>
      </c>
      <c r="K47" s="29">
        <v>3.11607835</v>
      </c>
      <c r="L47" s="29">
        <v>0.68538161289999999</v>
      </c>
      <c r="M47" s="29">
        <v>77.943238609000005</v>
      </c>
      <c r="N47" s="40">
        <v>9.3562634000000002E-3</v>
      </c>
      <c r="O47" s="29">
        <v>41.074057973000002</v>
      </c>
      <c r="P47" s="29">
        <v>5.3883239200000002E-2</v>
      </c>
      <c r="Q47" s="29">
        <v>0.71648632759999997</v>
      </c>
      <c r="R47" s="29">
        <v>8.8699482139000008</v>
      </c>
      <c r="S47" s="29">
        <v>16.686202309999999</v>
      </c>
      <c r="T47" s="29">
        <v>4.3697553799999997E-2</v>
      </c>
      <c r="U47" s="29">
        <v>1.3968749621000001</v>
      </c>
      <c r="V47" s="29">
        <v>9.6061457691999994</v>
      </c>
      <c r="W47" s="29">
        <v>0.73109687099999998</v>
      </c>
      <c r="Y47" s="29">
        <v>1.0634885E-3</v>
      </c>
      <c r="Z47" s="29">
        <v>1.7653399999999999</v>
      </c>
      <c r="AA47" s="29">
        <v>341.3410614</v>
      </c>
      <c r="AB47" s="29">
        <v>1465.3448255999999</v>
      </c>
      <c r="AD47" s="29">
        <v>0.26407452990000002</v>
      </c>
      <c r="AE47" s="29">
        <v>1E-3</v>
      </c>
      <c r="AF47" s="29">
        <v>11.104594876</v>
      </c>
      <c r="AG47" s="29">
        <v>0.99380000000000002</v>
      </c>
      <c r="AH47" s="29">
        <v>4.3950367612000001</v>
      </c>
      <c r="AI47" s="29">
        <v>44.628079135</v>
      </c>
      <c r="AJ47" s="29">
        <v>1529.6620263</v>
      </c>
      <c r="AK47" s="29">
        <v>22.071394955999999</v>
      </c>
      <c r="AL47" s="29">
        <v>0.38321363860000002</v>
      </c>
      <c r="AM47" s="29">
        <v>11.936992101</v>
      </c>
      <c r="AN47" s="29">
        <v>33.345426713000002</v>
      </c>
      <c r="AQ47" s="29">
        <v>389.91099728</v>
      </c>
      <c r="AR47" s="29">
        <v>29.777999999999999</v>
      </c>
      <c r="AS47" s="29">
        <v>1.5853752000000001</v>
      </c>
      <c r="AT47" s="29">
        <v>3.7744893588999999</v>
      </c>
      <c r="AU47" s="29">
        <v>218.00740352</v>
      </c>
      <c r="AV47" s="29">
        <v>0.37762616440000002</v>
      </c>
      <c r="AZ47" s="29">
        <v>2.90640112E-2</v>
      </c>
      <c r="BA47" s="29">
        <v>3.3186802199999997E-2</v>
      </c>
      <c r="BB47" s="29">
        <v>8.0264437000000001E-3</v>
      </c>
      <c r="BC47" s="8">
        <v>1.0970808E-7</v>
      </c>
      <c r="BD47" s="29">
        <v>7.3691181261000001</v>
      </c>
      <c r="BE47" s="29">
        <v>5.3296150000000004</v>
      </c>
      <c r="BF47" s="29">
        <v>0.96404290000000004</v>
      </c>
      <c r="BG47" s="29">
        <v>0.89095009999999997</v>
      </c>
      <c r="BI47" s="29">
        <v>39.165111535000001</v>
      </c>
      <c r="BJ47" s="29">
        <v>37.908484367</v>
      </c>
      <c r="BK47" s="29">
        <v>57.619841364000003</v>
      </c>
      <c r="BL47" s="29">
        <v>238.01493897</v>
      </c>
      <c r="BM47" s="29">
        <v>3.5589636277999999</v>
      </c>
      <c r="BN47" s="29">
        <v>176.66042733</v>
      </c>
      <c r="BP47" s="29" t="s">
        <v>46</v>
      </c>
      <c r="BQ47" s="29">
        <v>488.86777577999999</v>
      </c>
      <c r="BR47" s="29">
        <v>5.3296270430500003</v>
      </c>
      <c r="BS47" s="29">
        <v>81.996992573699998</v>
      </c>
      <c r="BT47" s="29">
        <v>0.96404227702199996</v>
      </c>
      <c r="BU47" s="29">
        <v>3.1160914388799998</v>
      </c>
      <c r="BV47" s="29">
        <v>293.19720371599999</v>
      </c>
      <c r="BW47" s="29">
        <v>286.09632568400002</v>
      </c>
      <c r="BX47" s="29">
        <v>265.51369604899998</v>
      </c>
      <c r="BY47" s="29">
        <v>0.28099899894500002</v>
      </c>
      <c r="BZ47" s="29">
        <v>0.40436560003599997</v>
      </c>
      <c r="CA47" s="29">
        <v>76.994528102199993</v>
      </c>
      <c r="CB47" s="29">
        <v>2.99372540331E-3</v>
      </c>
      <c r="CC47" s="8">
        <v>6.3616535216100001E-3</v>
      </c>
      <c r="CD47" s="8">
        <v>1.0634250805099999E-3</v>
      </c>
      <c r="CE47" s="29">
        <v>40.197205082099998</v>
      </c>
      <c r="CF47" s="29">
        <v>1.29297735423E-2</v>
      </c>
      <c r="CG47" s="29">
        <v>4.0944397835099997E-2</v>
      </c>
      <c r="CH47" s="29">
        <v>0.71629333662000005</v>
      </c>
      <c r="CI47" s="29">
        <v>0.89095766921999997</v>
      </c>
      <c r="CJ47" s="29">
        <v>10528.666984</v>
      </c>
      <c r="CK47" s="29">
        <v>8.8698711800000005</v>
      </c>
      <c r="CL47" s="29">
        <v>0</v>
      </c>
      <c r="CM47" s="29">
        <v>1.26715424035E-2</v>
      </c>
      <c r="CN47" s="29">
        <v>3.1023381931800001E-2</v>
      </c>
      <c r="CO47" s="29">
        <v>16.686067184799999</v>
      </c>
      <c r="CP47" s="29">
        <v>1.3967602962100001</v>
      </c>
      <c r="CQ47" s="29">
        <v>44.626753642499999</v>
      </c>
      <c r="CR47" s="29">
        <v>9.6060621068700005</v>
      </c>
      <c r="CS47" s="29">
        <v>1.5853928685200001</v>
      </c>
      <c r="CT47" s="29">
        <v>11.936636778700001</v>
      </c>
      <c r="CU47" s="29">
        <v>3.77441545826</v>
      </c>
      <c r="CV47" s="29">
        <v>36786.791479799998</v>
      </c>
      <c r="CW47" s="29">
        <v>0.73106884045599996</v>
      </c>
      <c r="CX47" s="29">
        <v>0</v>
      </c>
      <c r="CY47" s="29">
        <v>1.2503926809300001</v>
      </c>
      <c r="CZ47" s="29">
        <v>29.124902587299999</v>
      </c>
      <c r="DA47" s="29">
        <v>1.85463193544</v>
      </c>
      <c r="DB47" s="29">
        <v>4.3090691793799998E-2</v>
      </c>
      <c r="DC47" s="29">
        <v>6.6316423912099998</v>
      </c>
      <c r="DD47" s="29">
        <v>0.111408616298</v>
      </c>
      <c r="DE47" s="29">
        <v>636.36590565300003</v>
      </c>
      <c r="DF47" s="29">
        <v>370.919705206</v>
      </c>
      <c r="DG47" s="29">
        <v>140.74789641300001</v>
      </c>
      <c r="DH47" s="29">
        <v>57.459037350700001</v>
      </c>
      <c r="DI47" s="29">
        <v>303.31782554400002</v>
      </c>
      <c r="DJ47" s="29">
        <v>1.76534594038</v>
      </c>
      <c r="DK47" s="29">
        <v>334.92445891400001</v>
      </c>
      <c r="DL47" s="29">
        <v>334.92445891400001</v>
      </c>
      <c r="DM47" s="29">
        <v>1464.7781049299999</v>
      </c>
      <c r="DN47" s="29">
        <v>0</v>
      </c>
      <c r="DO47" s="29">
        <v>238.00684505800001</v>
      </c>
      <c r="DP47" s="29">
        <v>6.2156207309100001E-2</v>
      </c>
      <c r="DQ47" s="29">
        <v>0.159070088882</v>
      </c>
      <c r="DR47" s="29">
        <v>39.5798201104</v>
      </c>
      <c r="DS47" s="29">
        <v>9.9999773144400007E-4</v>
      </c>
      <c r="DT47" s="29">
        <v>444.03059137299999</v>
      </c>
      <c r="DU47" s="29">
        <v>11.8883907175</v>
      </c>
      <c r="DV47" s="29">
        <v>153.85281999700001</v>
      </c>
      <c r="DW47" s="29">
        <v>2.8620842722900002</v>
      </c>
      <c r="DX47" s="29">
        <v>8.1459344249499992</v>
      </c>
      <c r="DY47" s="29">
        <v>0.99379400091500003</v>
      </c>
      <c r="DZ47" s="29">
        <v>1.4499691588600001</v>
      </c>
      <c r="EA47" s="29">
        <v>2.9438932055299998</v>
      </c>
      <c r="EB47" s="29">
        <v>1529.93083791</v>
      </c>
      <c r="EC47" s="29">
        <v>3.55885070705</v>
      </c>
      <c r="ED47" s="29">
        <v>21.642467480600001</v>
      </c>
      <c r="EE47" s="29">
        <v>2144.0324241600001</v>
      </c>
      <c r="EF47" s="29">
        <v>0</v>
      </c>
      <c r="EG47" s="29">
        <v>0.15710265377099999</v>
      </c>
      <c r="EH47" s="29">
        <v>0.22607562720400001</v>
      </c>
      <c r="EI47" s="29">
        <v>31831.282502900001</v>
      </c>
      <c r="EJ47" s="29">
        <v>3497.2298382200001</v>
      </c>
      <c r="EK47" s="29">
        <v>35368.092161200002</v>
      </c>
      <c r="EL47" s="29">
        <v>12.8427144367</v>
      </c>
      <c r="EM47" s="29">
        <v>649.84563534200004</v>
      </c>
      <c r="EN47" s="29">
        <v>0.37021736696699997</v>
      </c>
      <c r="EO47" s="29">
        <v>0</v>
      </c>
      <c r="EP47" s="29">
        <v>0</v>
      </c>
      <c r="EQ47" s="29">
        <v>0</v>
      </c>
      <c r="ER47" s="29">
        <v>2.8900594688800001E-2</v>
      </c>
      <c r="ES47" s="29">
        <v>3.2515930699800001E-2</v>
      </c>
      <c r="ET47" s="29">
        <v>7.8666242146899993E-3</v>
      </c>
      <c r="EU47" s="8">
        <v>1.07343682773E-7</v>
      </c>
      <c r="EV47" s="29">
        <v>7.2226373920800002</v>
      </c>
      <c r="EW47" s="29">
        <v>80.385950921800003</v>
      </c>
      <c r="EX47" s="29">
        <v>7541.0228441700001</v>
      </c>
      <c r="EY47" s="29">
        <v>125.26954818900001</v>
      </c>
      <c r="EZ47" s="29">
        <v>27.434594865400001</v>
      </c>
      <c r="FA47" s="29">
        <v>580.25181821700005</v>
      </c>
      <c r="FB47" s="29">
        <v>50.483704773100001</v>
      </c>
      <c r="FC47" s="29">
        <v>34.983719899800001</v>
      </c>
      <c r="FD47" s="29">
        <v>4.2818117405000002E-2</v>
      </c>
      <c r="FE47" s="29">
        <v>76.034882109199998</v>
      </c>
      <c r="FF47" s="29">
        <v>6812.2817397299996</v>
      </c>
      <c r="FG47" s="29">
        <v>5032.4902747400001</v>
      </c>
      <c r="FH47" s="29">
        <v>1779.7914649899999</v>
      </c>
      <c r="FI47" s="29">
        <v>10.025394462</v>
      </c>
      <c r="FJ47" s="29">
        <v>3.1935961492999998</v>
      </c>
      <c r="FK47" s="29">
        <v>1944.12643622</v>
      </c>
      <c r="FL47" s="29">
        <v>110.886161411</v>
      </c>
      <c r="FM47" s="29">
        <v>330.49072094799999</v>
      </c>
      <c r="FN47" s="29">
        <v>14.9904046472</v>
      </c>
      <c r="FO47" s="29">
        <v>26.869293344399999</v>
      </c>
      <c r="FP47" s="29">
        <v>849.78983989400001</v>
      </c>
      <c r="FQ47" s="29">
        <v>33.318763622500001</v>
      </c>
      <c r="FR47" s="29">
        <v>450.60244326600002</v>
      </c>
      <c r="FS47" s="29">
        <v>223.76386518000001</v>
      </c>
      <c r="FT47" s="29">
        <v>511.32591019</v>
      </c>
      <c r="FU47" s="29">
        <v>32.184433311500001</v>
      </c>
      <c r="FV47" s="29">
        <v>0</v>
      </c>
      <c r="FW47" s="29">
        <v>34759.721802599997</v>
      </c>
      <c r="FX47" s="29">
        <v>4091.84398018</v>
      </c>
      <c r="FY47" s="29">
        <v>176.48960668000001</v>
      </c>
      <c r="FZ47" s="29">
        <v>253.176184885</v>
      </c>
      <c r="GA47" s="29">
        <v>837.91930577400001</v>
      </c>
      <c r="GB47" s="29">
        <v>2197.2220094600002</v>
      </c>
      <c r="GC47" s="29">
        <v>389.29649629199997</v>
      </c>
      <c r="GD47" s="29">
        <v>0</v>
      </c>
      <c r="GE47" s="29">
        <v>29.777997799200001</v>
      </c>
      <c r="GF47" s="29">
        <v>1562.5758523300001</v>
      </c>
      <c r="GG47" s="29">
        <v>19000.298671100001</v>
      </c>
      <c r="GH47" s="29">
        <v>217.21687466099999</v>
      </c>
      <c r="GI47" s="29">
        <v>967.50954977699996</v>
      </c>
      <c r="GK47" s="37">
        <f t="shared" si="1"/>
        <v>1.1190827011534541E-3</v>
      </c>
      <c r="GL47" s="55">
        <f t="shared" si="2"/>
        <v>-7.9459497073251818E-3</v>
      </c>
      <c r="GM47" s="55">
        <f t="shared" si="3"/>
        <v>-2.1949204928886106E-5</v>
      </c>
      <c r="GN47" s="55">
        <f t="shared" si="4"/>
        <v>-3.2813475706238936E-3</v>
      </c>
      <c r="GO47" s="55">
        <f t="shared" si="5"/>
        <v>-1.2647730125384393E-3</v>
      </c>
      <c r="GP47" s="55">
        <f t="shared" si="6"/>
        <v>-1.524706298170824E-3</v>
      </c>
      <c r="GQ47" s="55">
        <f t="shared" si="7"/>
        <v>-5.9222044949794122E-4</v>
      </c>
      <c r="GR47" s="55">
        <f t="shared" si="8"/>
        <v>-4.2276177300606659E-3</v>
      </c>
      <c r="GS47" s="55">
        <f t="shared" si="9"/>
        <v>-7.7467376427568096E-3</v>
      </c>
      <c r="GT47" s="55">
        <f t="shared" si="10"/>
        <v>-1.5331697247551696E-2</v>
      </c>
      <c r="GU47" s="55">
        <f t="shared" si="11"/>
        <v>4.200433535262425E-6</v>
      </c>
      <c r="GV47" s="55">
        <f t="shared" si="12"/>
        <v>-2.4824008522796162E-5</v>
      </c>
      <c r="GW47" s="55">
        <f t="shared" si="13"/>
        <v>-1.2171812766969957E-2</v>
      </c>
      <c r="GX47" s="55">
        <f t="shared" si="14"/>
        <v>-9.4532939292943334E-5</v>
      </c>
      <c r="GY47" s="55">
        <f t="shared" si="15"/>
        <v>-2.1348094981908105E-2</v>
      </c>
      <c r="GZ47" s="55">
        <f t="shared" si="16"/>
        <v>-1.6828651607870475E-4</v>
      </c>
      <c r="HA47" s="55">
        <f t="shared" si="17"/>
        <v>-2.6935751955850518E-4</v>
      </c>
      <c r="HB47" s="55">
        <f t="shared" si="18"/>
        <v>-8.684819588859169E-6</v>
      </c>
      <c r="HC47" s="55">
        <f t="shared" si="19"/>
        <v>-8.0980199981717259E-6</v>
      </c>
      <c r="HD47" s="55">
        <f t="shared" si="20"/>
        <v>-6.0174185310980784E-5</v>
      </c>
      <c r="HE47" s="55">
        <f t="shared" si="21"/>
        <v>-8.2087440258498713E-5</v>
      </c>
      <c r="HF47" s="55">
        <f t="shared" si="22"/>
        <v>-8.7092505161795857E-6</v>
      </c>
      <c r="HG47" s="55">
        <f t="shared" si="23"/>
        <v>-3.8340396617596678E-5</v>
      </c>
      <c r="HH47" s="55">
        <f t="shared" si="24"/>
        <v>0</v>
      </c>
      <c r="HI47" s="55">
        <f t="shared" si="25"/>
        <v>-5.9633451607651926E-5</v>
      </c>
      <c r="HJ47" s="55">
        <f t="shared" si="26"/>
        <v>3.3650061745185262E-6</v>
      </c>
      <c r="HK47" s="55">
        <f t="shared" si="27"/>
        <v>-1.8798214488706656E-2</v>
      </c>
      <c r="HL47" s="55">
        <f t="shared" si="28"/>
        <v>-3.8674901640843871E-4</v>
      </c>
      <c r="HM47" s="55">
        <f t="shared" si="29"/>
        <v>0</v>
      </c>
      <c r="HN47" s="55">
        <f t="shared" si="30"/>
        <v>-1.14044712723297E-4</v>
      </c>
      <c r="HO47" s="55">
        <f t="shared" si="31"/>
        <v>-2.2685559999523902E-6</v>
      </c>
      <c r="HP47" s="55">
        <f t="shared" si="32"/>
        <v>-8.6969565156067245E-3</v>
      </c>
      <c r="HQ47" s="55">
        <f t="shared" si="33"/>
        <v>-6.0365113704827979E-6</v>
      </c>
      <c r="HR47" s="55">
        <f t="shared" si="34"/>
        <v>-2.6720978089839512E-4</v>
      </c>
      <c r="HS47" s="55">
        <f t="shared" si="35"/>
        <v>-2.9700863799036246E-5</v>
      </c>
      <c r="HT47" s="55">
        <f t="shared" si="36"/>
        <v>1.7573268171549501E-4</v>
      </c>
      <c r="HU47" s="55">
        <f t="shared" si="37"/>
        <v>-1.9433636897671323E-2</v>
      </c>
      <c r="HV47" s="55">
        <f t="shared" si="38"/>
        <v>-9.2266092431319394E-5</v>
      </c>
      <c r="HW47" s="55">
        <f t="shared" si="39"/>
        <v>-2.9766485308241967E-5</v>
      </c>
      <c r="HX47" s="55">
        <f t="shared" si="40"/>
        <v>-7.9960261805876178E-4</v>
      </c>
      <c r="HY47" s="55">
        <f t="shared" si="41"/>
        <v>0</v>
      </c>
      <c r="HZ47" s="55">
        <f t="shared" si="42"/>
        <v>0</v>
      </c>
      <c r="IA47" s="55">
        <f t="shared" si="43"/>
        <v>-1.5760032219833766E-3</v>
      </c>
      <c r="IB47" s="55">
        <f t="shared" si="44"/>
        <v>-7.390691105359316E-8</v>
      </c>
      <c r="IC47" s="55">
        <f t="shared" si="45"/>
        <v>1.1144693066952365E-5</v>
      </c>
      <c r="ID47" s="55">
        <f t="shared" si="46"/>
        <v>-1.9578976908664255E-5</v>
      </c>
      <c r="IE47" s="55">
        <f t="shared" si="47"/>
        <v>-3.626156021474208E-3</v>
      </c>
      <c r="IF47" s="55">
        <f t="shared" si="48"/>
        <v>-1.9619396459913431E-2</v>
      </c>
      <c r="IG47" s="55">
        <f t="shared" si="49"/>
        <v>0</v>
      </c>
      <c r="IH47" s="55">
        <f t="shared" si="50"/>
        <v>0</v>
      </c>
      <c r="II47" s="55">
        <f t="shared" si="51"/>
        <v>0</v>
      </c>
      <c r="IJ47" s="55">
        <f t="shared" si="52"/>
        <v>-5.6226413510327353E-3</v>
      </c>
      <c r="IK47" s="55">
        <f t="shared" si="53"/>
        <v>-2.0215008850717048E-2</v>
      </c>
      <c r="IL47" s="55">
        <f t="shared" si="54"/>
        <v>-1.9911618555301248E-2</v>
      </c>
      <c r="IM47" s="55">
        <f t="shared" si="55"/>
        <v>-2.155171457744957E-2</v>
      </c>
      <c r="IN47" s="55">
        <f t="shared" si="56"/>
        <v>-1.9877647706744342E-2</v>
      </c>
      <c r="IO47" s="55">
        <f t="shared" si="57"/>
        <v>2.259647272816186E-6</v>
      </c>
      <c r="IP47" s="55">
        <f t="shared" si="58"/>
        <v>-6.4621398080468347E-7</v>
      </c>
      <c r="IQ47" s="55">
        <f t="shared" si="59"/>
        <v>8.4956722043167888E-6</v>
      </c>
      <c r="IR47" s="55">
        <f t="shared" si="60"/>
        <v>0</v>
      </c>
      <c r="IS47" s="55">
        <f t="shared" si="61"/>
        <v>-3.8054948955019091E-3</v>
      </c>
      <c r="IT47" s="55">
        <f t="shared" si="62"/>
        <v>-3.7671816044040889E-3</v>
      </c>
      <c r="IU47" s="55">
        <f t="shared" si="63"/>
        <v>-2.7907750089792784E-3</v>
      </c>
      <c r="IV47" s="55">
        <f t="shared" si="64"/>
        <v>-3.4005899104563009E-5</v>
      </c>
      <c r="IW47" s="55">
        <f t="shared" si="65"/>
        <v>-3.1728548479073579E-5</v>
      </c>
      <c r="IX47" s="55">
        <f t="shared" si="66"/>
        <v>-9.6694348916582585E-4</v>
      </c>
    </row>
    <row r="48" spans="1:258" x14ac:dyDescent="0.3">
      <c r="A48" s="29" t="s">
        <v>47</v>
      </c>
      <c r="B48" s="27">
        <v>77186.123521999994</v>
      </c>
      <c r="C48" s="27">
        <v>437.58344364999999</v>
      </c>
      <c r="D48" s="27">
        <v>19614.821554999999</v>
      </c>
      <c r="E48" s="27">
        <v>4407.6478835999997</v>
      </c>
      <c r="F48" s="27">
        <v>3870.9757150999999</v>
      </c>
      <c r="G48" s="27">
        <v>11546.62221</v>
      </c>
      <c r="H48" s="27">
        <v>11993.335727</v>
      </c>
      <c r="I48" s="29">
        <v>206.79574613</v>
      </c>
      <c r="J48" s="29">
        <v>40.655054012999997</v>
      </c>
      <c r="K48" s="29">
        <v>0.24463341</v>
      </c>
      <c r="L48" s="29">
        <v>1.0125954357</v>
      </c>
      <c r="M48" s="29">
        <v>58.736221555999997</v>
      </c>
      <c r="N48" s="40">
        <v>6.4371708000000001E-3</v>
      </c>
      <c r="O48" s="29">
        <v>17.40257721</v>
      </c>
      <c r="P48" s="29">
        <v>0.44530975220000002</v>
      </c>
      <c r="Q48" s="29">
        <v>0.32314319549999998</v>
      </c>
      <c r="R48" s="29">
        <v>1.3471998038999999</v>
      </c>
      <c r="S48" s="29">
        <v>5.8235590999999998</v>
      </c>
      <c r="T48" s="29">
        <v>0.31233665030000002</v>
      </c>
      <c r="U48" s="29">
        <v>0.49368331100000001</v>
      </c>
      <c r="V48" s="29">
        <v>3.1232652750000001</v>
      </c>
      <c r="W48" s="29">
        <v>3.4412100500000001E-2</v>
      </c>
      <c r="X48" s="29">
        <v>5.5E-2</v>
      </c>
      <c r="Y48" s="29">
        <v>2.1923999999999999E-4</v>
      </c>
      <c r="Z48" s="29">
        <v>1E-3</v>
      </c>
      <c r="AA48" s="29">
        <v>178.79692188000001</v>
      </c>
      <c r="AB48" s="29">
        <v>495.02985000000001</v>
      </c>
      <c r="AC48" s="29">
        <v>0.01</v>
      </c>
      <c r="AD48" s="29">
        <v>0.20421809760000001</v>
      </c>
      <c r="AF48" s="29">
        <v>10.689136351</v>
      </c>
      <c r="AH48" s="29">
        <v>4.2453710893999999</v>
      </c>
      <c r="AI48" s="29">
        <v>8.8746288500000006</v>
      </c>
      <c r="AJ48" s="29">
        <v>1362.1412310000001</v>
      </c>
      <c r="AK48" s="29">
        <v>21.359583162</v>
      </c>
      <c r="AL48" s="29">
        <v>4.3674035534</v>
      </c>
      <c r="AM48" s="29">
        <v>1.0511070069999999</v>
      </c>
      <c r="AN48" s="29">
        <v>0.16851459050000001</v>
      </c>
      <c r="AQ48" s="29">
        <v>139.86019343000001</v>
      </c>
      <c r="AR48" s="29">
        <v>0.10073500000000001</v>
      </c>
      <c r="AS48" s="29">
        <v>0.110968395</v>
      </c>
      <c r="AT48" s="29">
        <v>0.52208773900000005</v>
      </c>
      <c r="AU48" s="29">
        <v>93.981720594999999</v>
      </c>
      <c r="AV48" s="29">
        <v>0.75629739370000004</v>
      </c>
      <c r="AZ48" s="29">
        <v>1.7876814599999999E-2</v>
      </c>
      <c r="BA48" s="29">
        <v>0.1001289462</v>
      </c>
      <c r="BB48" s="29">
        <v>4.6235451400000002E-2</v>
      </c>
      <c r="BC48" s="29">
        <v>1.1665819500000001E-2</v>
      </c>
      <c r="BD48" s="29">
        <v>247.79206228000001</v>
      </c>
      <c r="BE48" s="29">
        <v>0.27266000000000001</v>
      </c>
      <c r="BG48" s="29">
        <v>494.49475130000002</v>
      </c>
      <c r="BI48" s="29">
        <v>58.693884752000002</v>
      </c>
      <c r="BJ48" s="29">
        <v>56.874446319</v>
      </c>
      <c r="BK48" s="29">
        <v>18.573114915000001</v>
      </c>
      <c r="BL48" s="29">
        <v>128.1433601</v>
      </c>
      <c r="BM48" s="29">
        <v>14.354505441000001</v>
      </c>
      <c r="BN48" s="29">
        <v>131.33141287999999</v>
      </c>
      <c r="BP48" s="29" t="s">
        <v>47</v>
      </c>
      <c r="BQ48" s="29">
        <v>157.466346633</v>
      </c>
      <c r="BR48" s="29">
        <v>0.27266504096499999</v>
      </c>
      <c r="BS48" s="29">
        <v>40.072146440600001</v>
      </c>
      <c r="BT48" s="29">
        <v>0</v>
      </c>
      <c r="BU48" s="29">
        <v>0.24463339597700001</v>
      </c>
      <c r="BV48" s="29">
        <v>206.60490074800001</v>
      </c>
      <c r="BW48" s="29">
        <v>205.77070592699999</v>
      </c>
      <c r="BX48" s="29">
        <v>123.570930563</v>
      </c>
      <c r="BY48" s="29">
        <v>0.41516467259899997</v>
      </c>
      <c r="BZ48" s="29">
        <v>0.59743251132399999</v>
      </c>
      <c r="CA48" s="8">
        <v>58.219641110300003</v>
      </c>
      <c r="CB48" s="8">
        <v>2.0598863529999998E-3</v>
      </c>
      <c r="CC48" s="8">
        <v>4.3771780899200001E-3</v>
      </c>
      <c r="CD48" s="8">
        <v>2.1921700719300001E-4</v>
      </c>
      <c r="CE48" s="29">
        <v>16.982488109399998</v>
      </c>
      <c r="CF48" s="29">
        <v>0.106875444308</v>
      </c>
      <c r="CG48" s="29">
        <v>0.33843910112100001</v>
      </c>
      <c r="CH48" s="29">
        <v>0.32306537273300001</v>
      </c>
      <c r="CI48" s="29">
        <v>494.498675295</v>
      </c>
      <c r="CJ48" s="29">
        <v>22877.655794999999</v>
      </c>
      <c r="CK48" s="29">
        <v>1.3471455774100001</v>
      </c>
      <c r="CL48" s="29">
        <v>0</v>
      </c>
      <c r="CM48" s="29">
        <v>9.05765146992E-2</v>
      </c>
      <c r="CN48" s="29">
        <v>0.221755933308</v>
      </c>
      <c r="CO48" s="29">
        <v>5.8216820321</v>
      </c>
      <c r="CP48" s="29">
        <v>0.493573251165</v>
      </c>
      <c r="CQ48" s="29">
        <v>8.8740827500900004</v>
      </c>
      <c r="CR48" s="29">
        <v>3.1231610298599999</v>
      </c>
      <c r="CS48" s="29">
        <v>0.11096743832600001</v>
      </c>
      <c r="CT48" s="29">
        <v>1.0510345733999999</v>
      </c>
      <c r="CU48" s="29">
        <v>0.52197327446999997</v>
      </c>
      <c r="CV48" s="29">
        <v>76863.299636700001</v>
      </c>
      <c r="CW48" s="29">
        <v>3.4409913535499999E-2</v>
      </c>
      <c r="CX48" s="29">
        <v>5.50019446915E-2</v>
      </c>
      <c r="CY48" s="29">
        <v>1.8154988539100001</v>
      </c>
      <c r="CZ48" s="29">
        <v>43.800422973499998</v>
      </c>
      <c r="DA48" s="29">
        <v>2.7891470200600001</v>
      </c>
      <c r="DB48" s="29">
        <v>6.4803380299900001E-2</v>
      </c>
      <c r="DC48" s="29">
        <v>9.9732151990499993</v>
      </c>
      <c r="DD48" s="29">
        <v>0.16754625268600001</v>
      </c>
      <c r="DE48" s="29">
        <v>311.81499868399999</v>
      </c>
      <c r="DF48" s="29">
        <v>280.78708280799998</v>
      </c>
      <c r="DG48" s="29">
        <v>64.246538662800006</v>
      </c>
      <c r="DH48" s="29">
        <v>18.490399815100002</v>
      </c>
      <c r="DI48" s="29">
        <v>115.62735037100001</v>
      </c>
      <c r="DJ48" s="29">
        <v>1.00008339406E-3</v>
      </c>
      <c r="DK48" s="29">
        <v>175.81454061400001</v>
      </c>
      <c r="DL48" s="29">
        <v>175.81454061400001</v>
      </c>
      <c r="DM48" s="29">
        <v>494.98367141400001</v>
      </c>
      <c r="DN48" s="29">
        <v>9.9989878668599996E-3</v>
      </c>
      <c r="DO48" s="29">
        <v>128.10631892200001</v>
      </c>
      <c r="DP48" s="29">
        <v>2.8070999651E-2</v>
      </c>
      <c r="DQ48" s="29">
        <v>0.152254112232</v>
      </c>
      <c r="DR48" s="29">
        <v>27.938649862199998</v>
      </c>
      <c r="DS48" s="29">
        <v>0</v>
      </c>
      <c r="DT48" s="29">
        <v>221.32960187200001</v>
      </c>
      <c r="DU48" s="29">
        <v>13.1983786657</v>
      </c>
      <c r="DV48" s="29">
        <v>67.409112874599998</v>
      </c>
      <c r="DW48" s="29">
        <v>2.7269661808799999</v>
      </c>
      <c r="DX48" s="29">
        <v>7.76136021727</v>
      </c>
      <c r="DY48" s="29">
        <v>0</v>
      </c>
      <c r="DZ48" s="29">
        <v>1.4009111304599999</v>
      </c>
      <c r="EA48" s="29">
        <v>2.8442917579799998</v>
      </c>
      <c r="EB48" s="29">
        <v>1361.7247833399999</v>
      </c>
      <c r="EC48" s="29">
        <v>14.3544753946</v>
      </c>
      <c r="ED48" s="29">
        <v>20.9323641117</v>
      </c>
      <c r="EE48" s="29">
        <v>437.58242558500001</v>
      </c>
      <c r="EF48" s="29">
        <v>0</v>
      </c>
      <c r="EG48" s="29">
        <v>1.7906490853000001</v>
      </c>
      <c r="EH48" s="29">
        <v>2.5767802153399999</v>
      </c>
      <c r="EI48" s="29">
        <v>17573.261406199999</v>
      </c>
      <c r="EJ48" s="29">
        <v>1924.6499759400001</v>
      </c>
      <c r="EK48" s="29">
        <v>19525.850031999998</v>
      </c>
      <c r="EL48" s="29">
        <v>14.5505029699</v>
      </c>
      <c r="EM48" s="29">
        <v>360.31987956199998</v>
      </c>
      <c r="EN48" s="29">
        <v>0.74151658063699999</v>
      </c>
      <c r="EO48" s="29">
        <v>0</v>
      </c>
      <c r="EP48" s="29">
        <v>0</v>
      </c>
      <c r="EQ48" s="29">
        <v>0</v>
      </c>
      <c r="ER48" s="29">
        <v>1.7556951733500002E-2</v>
      </c>
      <c r="ES48" s="29">
        <v>9.8783612905699994E-2</v>
      </c>
      <c r="ET48" s="29">
        <v>4.5918974458E-2</v>
      </c>
      <c r="EU48" s="29">
        <v>1.1662818927199999E-2</v>
      </c>
      <c r="EV48" s="29">
        <v>247.68948810500001</v>
      </c>
      <c r="EW48" s="29">
        <v>304.780105085</v>
      </c>
      <c r="EX48" s="29">
        <v>4803.6998570799997</v>
      </c>
      <c r="EY48" s="29">
        <v>51.102562126499997</v>
      </c>
      <c r="EZ48" s="29">
        <v>50.180035845399999</v>
      </c>
      <c r="FA48" s="29">
        <v>378.86002085699999</v>
      </c>
      <c r="FB48" s="29">
        <v>13.1866843024</v>
      </c>
      <c r="FC48" s="29">
        <v>31.823191292800001</v>
      </c>
      <c r="FD48" s="29">
        <v>2.3895135741700001E-2</v>
      </c>
      <c r="FE48" s="29">
        <v>64.261345609599999</v>
      </c>
      <c r="FF48" s="29">
        <v>4399.7865298400002</v>
      </c>
      <c r="FG48" s="29">
        <v>3864.31669797</v>
      </c>
      <c r="FH48" s="29">
        <v>535.46983186700004</v>
      </c>
      <c r="FI48" s="29">
        <v>34.368758728899998</v>
      </c>
      <c r="FJ48" s="29">
        <v>0.64539513574600005</v>
      </c>
      <c r="FK48" s="29">
        <v>1193.63374804</v>
      </c>
      <c r="FL48" s="29">
        <v>279.595336116</v>
      </c>
      <c r="FM48" s="29">
        <v>184.20327647100001</v>
      </c>
      <c r="FN48" s="29">
        <v>12.3235568762</v>
      </c>
      <c r="FO48" s="29">
        <v>20.1513656258</v>
      </c>
      <c r="FP48" s="29">
        <v>477.84878564399997</v>
      </c>
      <c r="FQ48" s="29">
        <v>0.16832413309200001</v>
      </c>
      <c r="FR48" s="29">
        <v>291.10859484999997</v>
      </c>
      <c r="FS48" s="29">
        <v>77.672463334100001</v>
      </c>
      <c r="FT48" s="29">
        <v>687.97577174200001</v>
      </c>
      <c r="FU48" s="29">
        <v>1.7042951390800001</v>
      </c>
      <c r="FV48" s="29">
        <v>0</v>
      </c>
      <c r="FW48" s="29">
        <v>11537.141511600001</v>
      </c>
      <c r="FX48" s="29">
        <v>2892.32999909</v>
      </c>
      <c r="FY48" s="29">
        <v>131.246858479</v>
      </c>
      <c r="FZ48" s="29">
        <v>7.0302346987900002</v>
      </c>
      <c r="GA48" s="29">
        <v>1142.67038475</v>
      </c>
      <c r="GB48" s="29">
        <v>1129.3117108500001</v>
      </c>
      <c r="GC48" s="29">
        <v>139.424378338</v>
      </c>
      <c r="GD48" s="29">
        <v>0</v>
      </c>
      <c r="GE48" s="29">
        <v>0.100736522545</v>
      </c>
      <c r="GF48" s="29">
        <v>839.63418038099996</v>
      </c>
      <c r="GG48" s="29">
        <v>11965.682004300001</v>
      </c>
      <c r="GH48" s="29">
        <v>93.709170430499995</v>
      </c>
      <c r="GI48" s="29">
        <v>811.53388341100003</v>
      </c>
      <c r="GK48" s="37">
        <f t="shared" si="1"/>
        <v>1.430854473245091E-3</v>
      </c>
      <c r="GL48" s="55">
        <f t="shared" si="2"/>
        <v>-4.1824083212053005E-3</v>
      </c>
      <c r="GM48" s="55">
        <f t="shared" si="3"/>
        <v>-2.3265619729359951E-6</v>
      </c>
      <c r="GN48" s="55">
        <f t="shared" si="4"/>
        <v>-4.5359333374776741E-3</v>
      </c>
      <c r="GO48" s="55">
        <f t="shared" si="5"/>
        <v>-1.7835711852686876E-3</v>
      </c>
      <c r="GP48" s="55">
        <f t="shared" si="6"/>
        <v>-1.7202425486742984E-3</v>
      </c>
      <c r="GQ48" s="55">
        <f t="shared" si="7"/>
        <v>-8.2107981256960172E-4</v>
      </c>
      <c r="GR48" s="55">
        <f t="shared" si="8"/>
        <v>-2.3057574080698443E-3</v>
      </c>
      <c r="GS48" s="55">
        <f t="shared" si="9"/>
        <v>-4.9567760564843645E-3</v>
      </c>
      <c r="GT48" s="55">
        <f t="shared" si="10"/>
        <v>-1.4337887048768988E-2</v>
      </c>
      <c r="GU48" s="55">
        <f t="shared" si="11"/>
        <v>-5.7322505472297578E-8</v>
      </c>
      <c r="GV48" s="55">
        <f t="shared" si="12"/>
        <v>1.726477266521957E-6</v>
      </c>
      <c r="GW48" s="55">
        <f t="shared" si="13"/>
        <v>-8.7949212941366688E-3</v>
      </c>
      <c r="GX48" s="55">
        <f t="shared" si="14"/>
        <v>-1.6522333072136988E-5</v>
      </c>
      <c r="GY48" s="55">
        <f t="shared" si="15"/>
        <v>-2.4139476327598608E-2</v>
      </c>
      <c r="GZ48" s="55">
        <f t="shared" si="16"/>
        <v>1.0763808733826725E-5</v>
      </c>
      <c r="HA48" s="55">
        <f t="shared" si="17"/>
        <v>-2.4083059177388346E-4</v>
      </c>
      <c r="HB48" s="55">
        <f t="shared" si="18"/>
        <v>-4.0251260312601483E-5</v>
      </c>
      <c r="HC48" s="55">
        <f t="shared" si="19"/>
        <v>-3.223231477121528E-4</v>
      </c>
      <c r="HD48" s="55">
        <f t="shared" si="20"/>
        <v>-1.3454369815322187E-5</v>
      </c>
      <c r="HE48" s="55">
        <f t="shared" si="21"/>
        <v>-2.2293610609820525E-4</v>
      </c>
      <c r="HF48" s="55">
        <f t="shared" si="22"/>
        <v>-3.337697275815962E-5</v>
      </c>
      <c r="HG48" s="55">
        <f t="shared" si="23"/>
        <v>-6.355219438005367E-5</v>
      </c>
      <c r="HH48" s="55">
        <f t="shared" si="24"/>
        <v>3.5358027272724968E-5</v>
      </c>
      <c r="HI48" s="55">
        <f t="shared" si="25"/>
        <v>-1.0487505473448866E-4</v>
      </c>
      <c r="HJ48" s="55">
        <f t="shared" si="26"/>
        <v>8.3394060000022835E-5</v>
      </c>
      <c r="HK48" s="55">
        <f t="shared" si="27"/>
        <v>-1.6680271867329108E-2</v>
      </c>
      <c r="HL48" s="55">
        <f t="shared" si="28"/>
        <v>-9.328444739240746E-5</v>
      </c>
      <c r="HM48" s="55">
        <f t="shared" si="29"/>
        <v>-1.0121331400006484E-4</v>
      </c>
      <c r="HN48" s="55">
        <f t="shared" si="30"/>
        <v>1.0528081131094669E-5</v>
      </c>
      <c r="HO48" s="55">
        <f t="shared" si="31"/>
        <v>0</v>
      </c>
      <c r="HP48" s="55">
        <f t="shared" si="32"/>
        <v>-1.8786358996273164E-2</v>
      </c>
      <c r="HQ48" s="55">
        <f t="shared" si="33"/>
        <v>0</v>
      </c>
      <c r="HR48" s="55">
        <f t="shared" si="34"/>
        <v>-3.9619848644117959E-5</v>
      </c>
      <c r="HS48" s="55">
        <f t="shared" si="35"/>
        <v>-6.1534957599968638E-5</v>
      </c>
      <c r="HT48" s="55">
        <f t="shared" si="36"/>
        <v>-3.0573016257234988E-4</v>
      </c>
      <c r="HU48" s="55">
        <f t="shared" si="37"/>
        <v>-2.0001282190752135E-2</v>
      </c>
      <c r="HV48" s="55">
        <f t="shared" si="38"/>
        <v>5.8953196526920613E-6</v>
      </c>
      <c r="HW48" s="55">
        <f t="shared" si="39"/>
        <v>-6.89117278427362E-5</v>
      </c>
      <c r="HX48" s="55">
        <f t="shared" si="40"/>
        <v>-1.1302131609784844E-3</v>
      </c>
      <c r="HY48" s="55">
        <f t="shared" si="41"/>
        <v>0</v>
      </c>
      <c r="HZ48" s="55">
        <f t="shared" si="42"/>
        <v>0</v>
      </c>
      <c r="IA48" s="55">
        <f t="shared" si="43"/>
        <v>-3.1160767142663658E-3</v>
      </c>
      <c r="IB48" s="55">
        <f t="shared" si="44"/>
        <v>1.5114359457918105E-5</v>
      </c>
      <c r="IC48" s="55">
        <f t="shared" si="45"/>
        <v>-8.6211393792900132E-6</v>
      </c>
      <c r="ID48" s="55">
        <f t="shared" si="46"/>
        <v>-2.192438577839886E-4</v>
      </c>
      <c r="IE48" s="55">
        <f t="shared" si="47"/>
        <v>-2.9000337807659148E-3</v>
      </c>
      <c r="IF48" s="55">
        <f t="shared" si="48"/>
        <v>-1.9543651989448938E-2</v>
      </c>
      <c r="IG48" s="55">
        <f t="shared" si="49"/>
        <v>0</v>
      </c>
      <c r="IH48" s="55">
        <f t="shared" si="50"/>
        <v>0</v>
      </c>
      <c r="II48" s="55">
        <f t="shared" si="51"/>
        <v>0</v>
      </c>
      <c r="IJ48" s="55">
        <f t="shared" si="52"/>
        <v>-1.789260971023313E-2</v>
      </c>
      <c r="IK48" s="55">
        <f t="shared" si="53"/>
        <v>-1.3436007721611328E-2</v>
      </c>
      <c r="IL48" s="55">
        <f t="shared" si="54"/>
        <v>-6.8448978525599913E-3</v>
      </c>
      <c r="IM48" s="55">
        <f t="shared" si="55"/>
        <v>-2.5721063145211576E-4</v>
      </c>
      <c r="IN48" s="55">
        <f t="shared" si="56"/>
        <v>-4.1395262647313594E-4</v>
      </c>
      <c r="IO48" s="55">
        <f t="shared" si="57"/>
        <v>1.8488098730948889E-5</v>
      </c>
      <c r="IP48" s="55">
        <f t="shared" si="58"/>
        <v>0</v>
      </c>
      <c r="IQ48" s="55">
        <f t="shared" si="59"/>
        <v>7.9353622857748638E-6</v>
      </c>
      <c r="IR48" s="55">
        <f t="shared" si="60"/>
        <v>0</v>
      </c>
      <c r="IS48" s="55">
        <f t="shared" si="61"/>
        <v>-1.4183943156235446E-3</v>
      </c>
      <c r="IT48" s="55">
        <f t="shared" si="62"/>
        <v>-1.3945013716573638E-3</v>
      </c>
      <c r="IU48" s="55">
        <f t="shared" si="63"/>
        <v>-4.453485604248182E-3</v>
      </c>
      <c r="IV48" s="55">
        <f t="shared" si="64"/>
        <v>-2.8906045518921353E-4</v>
      </c>
      <c r="IW48" s="55">
        <f t="shared" si="65"/>
        <v>-2.0931685960497917E-6</v>
      </c>
      <c r="IX48" s="55">
        <f t="shared" si="66"/>
        <v>-6.4382465052173162E-4</v>
      </c>
    </row>
    <row r="49" spans="1:258" x14ac:dyDescent="0.3">
      <c r="A49" s="29" t="s">
        <v>48</v>
      </c>
      <c r="B49" s="27">
        <v>8093.2994157000003</v>
      </c>
      <c r="C49" s="27">
        <v>178.19044679000001</v>
      </c>
      <c r="D49" s="27">
        <v>9709.0953578000008</v>
      </c>
      <c r="E49" s="27">
        <v>3965.6610162000002</v>
      </c>
      <c r="F49" s="27">
        <v>2414.2209828999999</v>
      </c>
      <c r="G49" s="27">
        <v>7931.2006488999996</v>
      </c>
      <c r="H49" s="27">
        <v>5087.0958134000002</v>
      </c>
      <c r="I49" s="29">
        <v>21.025689118999999</v>
      </c>
      <c r="J49" s="29">
        <v>10.124732275</v>
      </c>
      <c r="K49" s="29">
        <v>7.497384362</v>
      </c>
      <c r="L49" s="29">
        <v>0.1208717892</v>
      </c>
      <c r="M49" s="29">
        <v>44.300026856000002</v>
      </c>
      <c r="N49" s="40">
        <v>5.9576437999999997E-3</v>
      </c>
      <c r="O49" s="29">
        <v>5.5635079187000001</v>
      </c>
      <c r="P49" s="29">
        <v>5.0543073899999999E-2</v>
      </c>
      <c r="Q49" s="29">
        <v>0.1986494459</v>
      </c>
      <c r="R49" s="29">
        <v>0.34824926760000002</v>
      </c>
      <c r="S49" s="29">
        <v>7.3309535239999999</v>
      </c>
      <c r="T49" s="29">
        <v>0.53344397330000004</v>
      </c>
      <c r="U49" s="29">
        <v>0.32303176350000001</v>
      </c>
      <c r="V49" s="29">
        <v>1.8608961887</v>
      </c>
      <c r="W49" s="29">
        <v>0.12499687280000001</v>
      </c>
      <c r="Y49" s="29">
        <v>5.1856953800000001E-2</v>
      </c>
      <c r="Z49" s="29">
        <v>4.0509994999999996</v>
      </c>
      <c r="AA49" s="29">
        <v>57.187270323</v>
      </c>
      <c r="AB49" s="29">
        <v>571.01598661000003</v>
      </c>
      <c r="AD49" s="29">
        <v>0.1084529004</v>
      </c>
      <c r="AE49" s="29">
        <v>5.0000000000000001E-3</v>
      </c>
      <c r="AF49" s="29">
        <v>2.0734938214</v>
      </c>
      <c r="AG49" s="29">
        <v>0.48406100000000002</v>
      </c>
      <c r="AH49" s="29">
        <v>11.231431711000001</v>
      </c>
      <c r="AI49" s="29">
        <v>20.661674810000001</v>
      </c>
      <c r="AJ49" s="29">
        <v>241.15218138</v>
      </c>
      <c r="AK49" s="29">
        <v>10.035741616999999</v>
      </c>
      <c r="AL49" s="29">
        <v>16.879072101999999</v>
      </c>
      <c r="AM49" s="29">
        <v>2.8881458270999998</v>
      </c>
      <c r="AN49" s="29">
        <v>5.6986955105000003</v>
      </c>
      <c r="AO49" s="29">
        <v>0.12759999999999999</v>
      </c>
      <c r="AP49" s="29">
        <v>0.17219999999999999</v>
      </c>
      <c r="AQ49" s="29">
        <v>160.50857045000001</v>
      </c>
      <c r="AR49" s="29">
        <v>2.9773179999999999</v>
      </c>
      <c r="AS49" s="29">
        <v>0.84026400000000001</v>
      </c>
      <c r="AT49" s="29">
        <v>2.0761495110000001</v>
      </c>
      <c r="AU49" s="29">
        <v>42.224158195000001</v>
      </c>
      <c r="AV49" s="29">
        <v>0.48665616849999999</v>
      </c>
      <c r="AW49" s="29">
        <v>4.0190169999999999E-4</v>
      </c>
      <c r="AX49" s="29">
        <v>5.1690809999999998E-4</v>
      </c>
      <c r="AY49" s="29">
        <v>1E-3</v>
      </c>
      <c r="AZ49" s="29">
        <v>6.0707243999999997E-3</v>
      </c>
      <c r="BA49" s="29">
        <v>1.34675657E-2</v>
      </c>
      <c r="BB49" s="29">
        <v>3.377297E-3</v>
      </c>
      <c r="BC49" s="29">
        <v>1.8845311999999999E-3</v>
      </c>
      <c r="BD49" s="29">
        <v>9.4185705208999995</v>
      </c>
      <c r="BE49" s="29">
        <v>0.36314651799999997</v>
      </c>
      <c r="BF49" s="29">
        <v>0.17185</v>
      </c>
      <c r="BG49" s="29">
        <v>0.13818240370000001</v>
      </c>
      <c r="BI49" s="29">
        <v>16.602103617000001</v>
      </c>
      <c r="BJ49" s="29">
        <v>16.10158994</v>
      </c>
      <c r="BK49" s="29">
        <v>9.8378758279999996</v>
      </c>
      <c r="BL49" s="29">
        <v>20.048185638</v>
      </c>
      <c r="BM49" s="29">
        <v>3.2991295900000002</v>
      </c>
      <c r="BN49" s="29">
        <v>158.65771032000001</v>
      </c>
      <c r="BP49" s="29" t="s">
        <v>48</v>
      </c>
      <c r="BQ49" s="29">
        <v>68.609165812800001</v>
      </c>
      <c r="BR49" s="29">
        <v>0.363142541943</v>
      </c>
      <c r="BS49" s="29">
        <v>9.9865317421299995</v>
      </c>
      <c r="BT49" s="29">
        <v>0.17184989434199999</v>
      </c>
      <c r="BU49" s="29">
        <v>7.45679538053</v>
      </c>
      <c r="BV49" s="29">
        <v>21.505327248699999</v>
      </c>
      <c r="BW49" s="29">
        <v>20.7829789291</v>
      </c>
      <c r="BX49" s="29">
        <v>49.236304398500003</v>
      </c>
      <c r="BY49" s="29">
        <v>4.9555678942599997E-2</v>
      </c>
      <c r="BZ49" s="29">
        <v>7.1312214133299995E-2</v>
      </c>
      <c r="CA49" s="29">
        <v>44.176259700000003</v>
      </c>
      <c r="CB49" s="29">
        <v>1.9064090609999999E-3</v>
      </c>
      <c r="CC49" s="29">
        <v>4.05110933536E-3</v>
      </c>
      <c r="CD49" s="29">
        <v>5.1836462015099997E-2</v>
      </c>
      <c r="CE49" s="29">
        <v>5.4659683806099997</v>
      </c>
      <c r="CF49" s="29">
        <v>1.21279724223E-2</v>
      </c>
      <c r="CG49" s="29">
        <v>3.8405012293000002E-2</v>
      </c>
      <c r="CH49" s="29">
        <v>0.198590302676</v>
      </c>
      <c r="CI49" s="29">
        <v>0.13460328728099999</v>
      </c>
      <c r="CJ49" s="29">
        <v>545.49032817900002</v>
      </c>
      <c r="CK49" s="29">
        <v>0.34781564618400002</v>
      </c>
      <c r="CL49" s="29">
        <v>0</v>
      </c>
      <c r="CM49" s="29">
        <v>0.15326174566600001</v>
      </c>
      <c r="CN49" s="29">
        <v>0.37522730531600001</v>
      </c>
      <c r="CO49" s="29">
        <v>7.3309805257600003</v>
      </c>
      <c r="CP49" s="29">
        <v>0.31646314178099999</v>
      </c>
      <c r="CQ49" s="29">
        <v>20.517226624199999</v>
      </c>
      <c r="CR49" s="29">
        <v>1.81215124838</v>
      </c>
      <c r="CS49" s="29">
        <v>0.81784596619700001</v>
      </c>
      <c r="CT49" s="29">
        <v>2.8136887605899998</v>
      </c>
      <c r="CU49" s="29">
        <v>2.0207989033399998</v>
      </c>
      <c r="CV49" s="29">
        <v>8054.3953759200003</v>
      </c>
      <c r="CW49" s="29">
        <v>0.121765256231</v>
      </c>
      <c r="CX49" s="29">
        <v>0</v>
      </c>
      <c r="CY49" s="29">
        <v>0.50037734540599998</v>
      </c>
      <c r="CZ49" s="29">
        <v>12.415505445499999</v>
      </c>
      <c r="DA49" s="29">
        <v>0.79059984623500001</v>
      </c>
      <c r="DB49" s="29">
        <v>1.8368766144100001E-2</v>
      </c>
      <c r="DC49" s="29">
        <v>2.82696317085</v>
      </c>
      <c r="DD49" s="29">
        <v>4.7491638846299998E-2</v>
      </c>
      <c r="DE49" s="29">
        <v>507.463047442</v>
      </c>
      <c r="DF49" s="29">
        <v>98.448492291299999</v>
      </c>
      <c r="DG49" s="29">
        <v>33.538476557999999</v>
      </c>
      <c r="DH49" s="29">
        <v>9.6832351577400004</v>
      </c>
      <c r="DI49" s="29">
        <v>52.363512247099997</v>
      </c>
      <c r="DJ49" s="29">
        <v>4.0510591726299996</v>
      </c>
      <c r="DK49" s="29">
        <v>56.4841141554</v>
      </c>
      <c r="DL49" s="29">
        <v>56.4841141554</v>
      </c>
      <c r="DM49" s="29">
        <v>570.94843306400003</v>
      </c>
      <c r="DN49" s="29">
        <v>0</v>
      </c>
      <c r="DO49" s="29">
        <v>19.960562671800002</v>
      </c>
      <c r="DP49" s="29">
        <v>1.2117996366599999E-2</v>
      </c>
      <c r="DQ49" s="29">
        <v>8.9633813843899998E-2</v>
      </c>
      <c r="DR49" s="29">
        <v>4.0701581856300004</v>
      </c>
      <c r="DS49" s="29">
        <v>4.9996812943300002E-3</v>
      </c>
      <c r="DT49" s="29">
        <v>37.683098387400001</v>
      </c>
      <c r="DU49" s="29">
        <v>4.4258852715200003</v>
      </c>
      <c r="DV49" s="29">
        <v>37.718469250200002</v>
      </c>
      <c r="DW49" s="29">
        <v>0.53394581204199998</v>
      </c>
      <c r="DX49" s="29">
        <v>1.5196933803899999</v>
      </c>
      <c r="DY49" s="29">
        <v>0.48406745109299998</v>
      </c>
      <c r="DZ49" s="29">
        <v>3.7063562934299998</v>
      </c>
      <c r="EA49" s="29">
        <v>7.5250340036100001</v>
      </c>
      <c r="EB49" s="29">
        <v>240.69419947899999</v>
      </c>
      <c r="EC49" s="29">
        <v>3.2992140079199999</v>
      </c>
      <c r="ED49" s="29">
        <v>9.9729922493899998</v>
      </c>
      <c r="EE49" s="29">
        <v>178.161584546</v>
      </c>
      <c r="EF49" s="29">
        <v>0</v>
      </c>
      <c r="EG49" s="29">
        <v>6.9198804843700001</v>
      </c>
      <c r="EH49" s="29">
        <v>9.9578600026200004</v>
      </c>
      <c r="EI49" s="29">
        <v>8727.38943148</v>
      </c>
      <c r="EJ49" s="29">
        <v>965.63921390400003</v>
      </c>
      <c r="EK49" s="29">
        <v>9697.0988035699993</v>
      </c>
      <c r="EL49" s="29">
        <v>6.9239748836199997</v>
      </c>
      <c r="EM49" s="29">
        <v>259.11792009800001</v>
      </c>
      <c r="EN49" s="29">
        <v>0.48512631875099999</v>
      </c>
      <c r="EO49" s="29">
        <v>4.0192731401099998E-4</v>
      </c>
      <c r="EP49" s="29">
        <v>5.1672167060100001E-4</v>
      </c>
      <c r="EQ49" s="29">
        <v>9.9996742891499991E-4</v>
      </c>
      <c r="ER49" s="29">
        <v>6.0372760492400004E-3</v>
      </c>
      <c r="ES49" s="29">
        <v>1.3328461936300001E-2</v>
      </c>
      <c r="ET49" s="29">
        <v>3.3441166181500002E-3</v>
      </c>
      <c r="EU49" s="29">
        <v>1.88420880061E-3</v>
      </c>
      <c r="EV49" s="29">
        <v>9.3914995725600008</v>
      </c>
      <c r="EW49" s="29">
        <v>41.863748011200002</v>
      </c>
      <c r="EX49" s="29">
        <v>1831.6314949800001</v>
      </c>
      <c r="EY49" s="29">
        <v>72.964353026500007</v>
      </c>
      <c r="EZ49" s="29">
        <v>24.266000138199999</v>
      </c>
      <c r="FA49" s="29">
        <v>202.130609056</v>
      </c>
      <c r="FB49" s="29">
        <v>45.4627512016</v>
      </c>
      <c r="FC49" s="29">
        <v>24.9429987991</v>
      </c>
      <c r="FD49" s="29">
        <v>6.6857917573600002E-3</v>
      </c>
      <c r="FE49" s="29">
        <v>72.259446145300004</v>
      </c>
      <c r="FF49" s="29">
        <v>3955.7463147600001</v>
      </c>
      <c r="FG49" s="29">
        <v>2408.60497971</v>
      </c>
      <c r="FH49" s="29">
        <v>1547.14133505</v>
      </c>
      <c r="FI49" s="29">
        <v>19.842622658</v>
      </c>
      <c r="FJ49" s="29">
        <v>2.30262631586</v>
      </c>
      <c r="FK49" s="29">
        <v>1151.8697204499999</v>
      </c>
      <c r="FL49" s="29">
        <v>66.979748274599999</v>
      </c>
      <c r="FM49" s="29">
        <v>71.228383896400004</v>
      </c>
      <c r="FN49" s="29">
        <v>2.25792458932</v>
      </c>
      <c r="FO49" s="29">
        <v>43.798217709600003</v>
      </c>
      <c r="FP49" s="29">
        <v>183.102332262</v>
      </c>
      <c r="FQ49" s="29">
        <v>5.6915476419699997</v>
      </c>
      <c r="FR49" s="29">
        <v>211.99170686799999</v>
      </c>
      <c r="FS49" s="29">
        <v>108.39000657</v>
      </c>
      <c r="FT49" s="29">
        <v>271.80822495400002</v>
      </c>
      <c r="FU49" s="29">
        <v>3.13526565488</v>
      </c>
      <c r="FV49" s="29">
        <v>0.12759900611200001</v>
      </c>
      <c r="FW49" s="29">
        <v>7929.8622544500004</v>
      </c>
      <c r="FX49" s="29">
        <v>849.11218840599997</v>
      </c>
      <c r="FY49" s="29">
        <v>158.63847128</v>
      </c>
      <c r="FZ49" s="29">
        <v>94.441080937199999</v>
      </c>
      <c r="GA49" s="29">
        <v>133.00843964800001</v>
      </c>
      <c r="GB49" s="29">
        <v>576.17795361200001</v>
      </c>
      <c r="GC49" s="29">
        <v>157.91476301700001</v>
      </c>
      <c r="GD49" s="29">
        <v>0.1721982916</v>
      </c>
      <c r="GE49" s="29">
        <v>2.9486351004800002</v>
      </c>
      <c r="GF49" s="29">
        <v>575.70394244399995</v>
      </c>
      <c r="GG49" s="29">
        <v>5072.3079236200001</v>
      </c>
      <c r="GH49" s="29">
        <v>41.640810583099999</v>
      </c>
      <c r="GI49" s="29">
        <v>257.13816966000002</v>
      </c>
      <c r="GK49" s="37">
        <f t="shared" si="1"/>
        <v>4.1972947456527578E-4</v>
      </c>
      <c r="GL49" s="55">
        <f t="shared" si="2"/>
        <v>-4.8069443352770219E-3</v>
      </c>
      <c r="GM49" s="55">
        <f t="shared" si="3"/>
        <v>-1.619741378954185E-4</v>
      </c>
      <c r="GN49" s="55">
        <f t="shared" si="4"/>
        <v>-1.2355995886232404E-3</v>
      </c>
      <c r="GO49" s="55">
        <f t="shared" si="5"/>
        <v>-2.5001384131164519E-3</v>
      </c>
      <c r="GP49" s="55">
        <f t="shared" si="6"/>
        <v>-2.3262175375734955E-3</v>
      </c>
      <c r="GQ49" s="55">
        <f t="shared" si="7"/>
        <v>-1.6875054726863322E-4</v>
      </c>
      <c r="GR49" s="55">
        <f t="shared" si="8"/>
        <v>-2.9069414696391402E-3</v>
      </c>
      <c r="GS49" s="55">
        <f t="shared" si="9"/>
        <v>-1.1543507017835243E-2</v>
      </c>
      <c r="GT49" s="55">
        <f t="shared" si="10"/>
        <v>-1.3649796272761198E-2</v>
      </c>
      <c r="GU49" s="55">
        <f t="shared" si="11"/>
        <v>-5.4137522514815422E-3</v>
      </c>
      <c r="GV49" s="55">
        <f t="shared" si="12"/>
        <v>-3.223352715963005E-5</v>
      </c>
      <c r="GW49" s="55">
        <f t="shared" si="13"/>
        <v>-2.7938392995180881E-3</v>
      </c>
      <c r="GX49" s="55">
        <f t="shared" si="14"/>
        <v>-2.1049200692398119E-5</v>
      </c>
      <c r="GY49" s="55">
        <f t="shared" si="15"/>
        <v>-1.7532021076513898E-2</v>
      </c>
      <c r="GZ49" s="55">
        <f t="shared" si="16"/>
        <v>-1.9961557383624427E-4</v>
      </c>
      <c r="HA49" s="55">
        <f t="shared" si="17"/>
        <v>-2.9772659939746011E-4</v>
      </c>
      <c r="HB49" s="55">
        <f t="shared" si="18"/>
        <v>-1.2451466703386322E-3</v>
      </c>
      <c r="HC49" s="55">
        <f t="shared" si="19"/>
        <v>3.6832534692750172E-6</v>
      </c>
      <c r="HD49" s="55">
        <f t="shared" si="20"/>
        <v>-9.288552436627533E-3</v>
      </c>
      <c r="HE49" s="55">
        <f t="shared" si="21"/>
        <v>-2.0334290497720738E-2</v>
      </c>
      <c r="HF49" s="55">
        <f t="shared" si="22"/>
        <v>-2.6194336156952755E-2</v>
      </c>
      <c r="HG49" s="55">
        <f t="shared" si="23"/>
        <v>-2.585357934650671E-2</v>
      </c>
      <c r="HH49" s="55">
        <f t="shared" si="24"/>
        <v>0</v>
      </c>
      <c r="HI49" s="55">
        <f t="shared" si="25"/>
        <v>-3.9515982714749401E-4</v>
      </c>
      <c r="HJ49" s="55">
        <f t="shared" si="26"/>
        <v>1.4730347411781146E-5</v>
      </c>
      <c r="HK49" s="55">
        <f t="shared" si="27"/>
        <v>-1.2295676356442546E-2</v>
      </c>
      <c r="HL49" s="55">
        <f t="shared" si="28"/>
        <v>-1.1830412384957935E-4</v>
      </c>
      <c r="HM49" s="55">
        <f t="shared" si="29"/>
        <v>0</v>
      </c>
      <c r="HN49" s="55">
        <f t="shared" si="30"/>
        <v>-1.4106060864728506E-4</v>
      </c>
      <c r="HO49" s="55">
        <f t="shared" si="31"/>
        <v>-6.3741133999976884E-5</v>
      </c>
      <c r="HP49" s="55">
        <f t="shared" si="32"/>
        <v>-9.5754464098642758E-3</v>
      </c>
      <c r="HQ49" s="55">
        <f t="shared" si="33"/>
        <v>1.3327024899670694E-5</v>
      </c>
      <c r="HR49" s="55">
        <f t="shared" si="34"/>
        <v>-3.687326875651434E-6</v>
      </c>
      <c r="HS49" s="55">
        <f t="shared" si="35"/>
        <v>-6.9911169897074639E-3</v>
      </c>
      <c r="HT49" s="55">
        <f t="shared" si="36"/>
        <v>-1.899140610626853E-3</v>
      </c>
      <c r="HU49" s="55">
        <f t="shared" si="37"/>
        <v>-6.2525889968814549E-3</v>
      </c>
      <c r="HV49" s="55">
        <f t="shared" si="38"/>
        <v>-7.8891481827435048E-5</v>
      </c>
      <c r="HW49" s="55">
        <f t="shared" si="39"/>
        <v>-2.5780230974265805E-2</v>
      </c>
      <c r="HX49" s="55">
        <f t="shared" si="40"/>
        <v>-1.254299078943674E-3</v>
      </c>
      <c r="HY49" s="55">
        <f t="shared" si="41"/>
        <v>-7.7890909089638652E-6</v>
      </c>
      <c r="HZ49" s="55">
        <f t="shared" si="42"/>
        <v>-9.9210220673316101E-6</v>
      </c>
      <c r="IA49" s="55">
        <f t="shared" si="43"/>
        <v>-1.615993105993048E-2</v>
      </c>
      <c r="IB49" s="55">
        <f t="shared" si="44"/>
        <v>-9.6338044911560318E-3</v>
      </c>
      <c r="IC49" s="55">
        <f t="shared" si="45"/>
        <v>-2.6679750415345656E-2</v>
      </c>
      <c r="ID49" s="55">
        <f t="shared" si="46"/>
        <v>-2.666022238125813E-2</v>
      </c>
      <c r="IE49" s="55">
        <f t="shared" si="47"/>
        <v>-1.3815494182405748E-2</v>
      </c>
      <c r="IF49" s="55">
        <f t="shared" si="48"/>
        <v>-3.1435946937966343E-3</v>
      </c>
      <c r="IG49" s="55">
        <f t="shared" si="49"/>
        <v>6.3732029498731087E-5</v>
      </c>
      <c r="IH49" s="55">
        <f t="shared" si="50"/>
        <v>-3.6066256071432001E-4</v>
      </c>
      <c r="II49" s="55">
        <f t="shared" si="51"/>
        <v>-3.2571085000106248E-5</v>
      </c>
      <c r="IJ49" s="55">
        <f t="shared" si="52"/>
        <v>-5.5097791558449483E-3</v>
      </c>
      <c r="IK49" s="55">
        <f t="shared" si="53"/>
        <v>-1.0328797853943188E-2</v>
      </c>
      <c r="IL49" s="55">
        <f t="shared" si="54"/>
        <v>-9.8245377442374212E-3</v>
      </c>
      <c r="IM49" s="55">
        <f t="shared" si="55"/>
        <v>-1.7107670597328798E-4</v>
      </c>
      <c r="IN49" s="55">
        <f t="shared" si="56"/>
        <v>-2.8742098686767481E-3</v>
      </c>
      <c r="IO49" s="55">
        <f t="shared" si="57"/>
        <v>-1.0948905752627761E-5</v>
      </c>
      <c r="IP49" s="55">
        <f t="shared" si="58"/>
        <v>-6.1482688400249719E-7</v>
      </c>
      <c r="IQ49" s="55">
        <f t="shared" si="59"/>
        <v>-2.5901390648627298E-2</v>
      </c>
      <c r="IR49" s="55">
        <f t="shared" si="60"/>
        <v>0</v>
      </c>
      <c r="IS49" s="55">
        <f t="shared" si="61"/>
        <v>-1.6849696177877779E-4</v>
      </c>
      <c r="IT49" s="55">
        <f t="shared" si="62"/>
        <v>-1.6526768067733004E-4</v>
      </c>
      <c r="IU49" s="55">
        <f t="shared" si="63"/>
        <v>-1.5718908529000715E-2</v>
      </c>
      <c r="IV49" s="55">
        <f t="shared" si="64"/>
        <v>-4.370618258537789E-3</v>
      </c>
      <c r="IW49" s="55">
        <f t="shared" si="65"/>
        <v>2.5587936968456833E-5</v>
      </c>
      <c r="IX49" s="55">
        <f t="shared" si="66"/>
        <v>-1.2126129868632661E-4</v>
      </c>
    </row>
    <row r="50" spans="1:258" x14ac:dyDescent="0.3">
      <c r="A50" s="29" t="s">
        <v>49</v>
      </c>
      <c r="B50" s="27">
        <v>36146.189936000002</v>
      </c>
      <c r="C50" s="27">
        <v>878.60339278000004</v>
      </c>
      <c r="D50" s="27">
        <v>30879.149364000001</v>
      </c>
      <c r="E50" s="27">
        <v>7909.1196522</v>
      </c>
      <c r="F50" s="27">
        <v>4710.4154768999997</v>
      </c>
      <c r="G50" s="27">
        <v>45115.920245000001</v>
      </c>
      <c r="H50" s="27">
        <v>21407.530014</v>
      </c>
      <c r="I50" s="29">
        <v>126.13278015</v>
      </c>
      <c r="J50" s="29">
        <v>22.925597736</v>
      </c>
      <c r="K50" s="29">
        <v>2.1014954750000001</v>
      </c>
      <c r="L50" s="29">
        <v>0.50723073249999995</v>
      </c>
      <c r="M50" s="29">
        <v>145.63743375999999</v>
      </c>
      <c r="N50" s="40">
        <v>2.99030266E-2</v>
      </c>
      <c r="O50" s="29">
        <v>6.6769212224999999</v>
      </c>
      <c r="P50" s="29">
        <v>0.2034212222</v>
      </c>
      <c r="Q50" s="29">
        <v>0.73811493589999999</v>
      </c>
      <c r="R50" s="29">
        <v>14.924228596000001</v>
      </c>
      <c r="S50" s="29">
        <v>14.429460564999999</v>
      </c>
      <c r="T50" s="29">
        <v>0.35318870260000002</v>
      </c>
      <c r="U50" s="29">
        <v>1.2206544661000001</v>
      </c>
      <c r="V50" s="29">
        <v>16.058292906999998</v>
      </c>
      <c r="W50" s="29">
        <v>0.31451772049999999</v>
      </c>
      <c r="X50" s="29">
        <v>7.4208199999999998E-3</v>
      </c>
      <c r="Y50" s="29">
        <v>0.4417846715</v>
      </c>
      <c r="Z50" s="29">
        <v>0.40717846499999999</v>
      </c>
      <c r="AA50" s="29">
        <v>276.30155153999999</v>
      </c>
      <c r="AB50" s="29">
        <v>1229.3112787</v>
      </c>
      <c r="AC50" s="29">
        <v>4.7734039999999998E-2</v>
      </c>
      <c r="AD50" s="29">
        <v>0.13569415339999999</v>
      </c>
      <c r="AF50" s="29">
        <v>9.5943689143000004</v>
      </c>
      <c r="AG50" s="29">
        <v>7.3249999999999999E-3</v>
      </c>
      <c r="AH50" s="29">
        <v>13.96737113</v>
      </c>
      <c r="AI50" s="29">
        <v>63.582742684999999</v>
      </c>
      <c r="AJ50" s="29">
        <v>1725.2293437000001</v>
      </c>
      <c r="AK50" s="29">
        <v>22.842200716000001</v>
      </c>
      <c r="AL50" s="29">
        <v>4.1526260267000001</v>
      </c>
      <c r="AM50" s="29">
        <v>11.151907322</v>
      </c>
      <c r="AN50" s="29">
        <v>0.1982867629</v>
      </c>
      <c r="AQ50" s="29">
        <v>606.04277818000003</v>
      </c>
      <c r="AR50" s="29">
        <v>3.8428094100000001</v>
      </c>
      <c r="AS50" s="29">
        <v>0.17372263700000001</v>
      </c>
      <c r="AT50" s="29">
        <v>2.4635227038999998</v>
      </c>
      <c r="AU50" s="29">
        <v>276.09910317999999</v>
      </c>
      <c r="AV50" s="29">
        <v>0.44688185660000002</v>
      </c>
      <c r="AZ50" s="29">
        <v>9.5661388999999999E-3</v>
      </c>
      <c r="BA50" s="29">
        <v>3.8880287600000001E-2</v>
      </c>
      <c r="BB50" s="29">
        <v>9.4308975000000003E-3</v>
      </c>
      <c r="BC50" s="8">
        <v>3.2402299999999999E-7</v>
      </c>
      <c r="BD50" s="29">
        <v>5.6675560320000002</v>
      </c>
      <c r="BE50" s="29">
        <v>1.0169544349999999</v>
      </c>
      <c r="BF50" s="29">
        <v>2.4355280000000001</v>
      </c>
      <c r="BG50" s="29">
        <v>0.578697974</v>
      </c>
      <c r="BI50" s="29">
        <v>33.507243496999997</v>
      </c>
      <c r="BJ50" s="29">
        <v>32.483475947999999</v>
      </c>
      <c r="BK50" s="29">
        <v>20.939953863</v>
      </c>
      <c r="BL50" s="29">
        <v>103.8295031</v>
      </c>
      <c r="BM50" s="29">
        <v>26.222640294000001</v>
      </c>
      <c r="BN50" s="29">
        <v>190.48259236000001</v>
      </c>
      <c r="BP50" s="29" t="s">
        <v>49</v>
      </c>
      <c r="BQ50" s="29">
        <v>776.90528988200003</v>
      </c>
      <c r="BR50" s="29">
        <v>1.0169388445</v>
      </c>
      <c r="BS50" s="29">
        <v>22.734036680199999</v>
      </c>
      <c r="BT50" s="29">
        <v>2.4355335308899999</v>
      </c>
      <c r="BU50" s="29">
        <v>2.1015180180600002</v>
      </c>
      <c r="BV50" s="29">
        <v>258.88250725799998</v>
      </c>
      <c r="BW50" s="29">
        <v>125.763911213</v>
      </c>
      <c r="BX50" s="29">
        <v>226.49277840299999</v>
      </c>
      <c r="BY50" s="29">
        <v>0.207937309396</v>
      </c>
      <c r="BZ50" s="29">
        <v>0.29922668575299999</v>
      </c>
      <c r="CA50" s="29">
        <v>145.43670524000001</v>
      </c>
      <c r="CB50" s="29">
        <v>9.5683369340200004E-3</v>
      </c>
      <c r="CC50" s="29">
        <v>2.0332676211399999E-2</v>
      </c>
      <c r="CD50" s="29">
        <v>0.44172659028700001</v>
      </c>
      <c r="CE50" s="29">
        <v>6.5332398280900001</v>
      </c>
      <c r="CF50" s="29">
        <v>4.8815589022199998E-2</v>
      </c>
      <c r="CG50" s="29">
        <v>0.154582444254</v>
      </c>
      <c r="CH50" s="29">
        <v>0.738102400263</v>
      </c>
      <c r="CI50" s="29">
        <v>0.57869793927400004</v>
      </c>
      <c r="CJ50" s="29">
        <v>40913.594039700001</v>
      </c>
      <c r="CK50" s="29">
        <v>14.9242537879</v>
      </c>
      <c r="CL50" s="29">
        <v>0</v>
      </c>
      <c r="CM50" s="29">
        <v>0.102423861349</v>
      </c>
      <c r="CN50" s="29">
        <v>0.25076281449400001</v>
      </c>
      <c r="CO50" s="29">
        <v>14.426744080400001</v>
      </c>
      <c r="CP50" s="29">
        <v>1.22060515918</v>
      </c>
      <c r="CQ50" s="29">
        <v>63.205543325900003</v>
      </c>
      <c r="CR50" s="29">
        <v>15.9783727097</v>
      </c>
      <c r="CS50" s="29">
        <v>0.17372360697100001</v>
      </c>
      <c r="CT50" s="29">
        <v>11.152040528500001</v>
      </c>
      <c r="CU50" s="29">
        <v>2.4634901243199998</v>
      </c>
      <c r="CV50" s="29">
        <v>35978.919216499999</v>
      </c>
      <c r="CW50" s="29">
        <v>0.314518034871</v>
      </c>
      <c r="CX50" s="29">
        <v>7.4204845659000002E-3</v>
      </c>
      <c r="CY50" s="29">
        <v>1.0227495184199999</v>
      </c>
      <c r="CZ50" s="29">
        <v>25.036714008499999</v>
      </c>
      <c r="DA50" s="29">
        <v>1.59431154459</v>
      </c>
      <c r="DB50" s="29">
        <v>3.7042410957500001E-2</v>
      </c>
      <c r="DC50" s="29">
        <v>5.7007535661600004</v>
      </c>
      <c r="DD50" s="29">
        <v>9.5770878039699997E-2</v>
      </c>
      <c r="DE50" s="29">
        <v>501.276000388</v>
      </c>
      <c r="DF50" s="29">
        <v>677.51598385399996</v>
      </c>
      <c r="DG50" s="29">
        <v>102.585417558</v>
      </c>
      <c r="DH50" s="29">
        <v>20.8930723605</v>
      </c>
      <c r="DI50" s="29">
        <v>500.92901898399998</v>
      </c>
      <c r="DJ50" s="29">
        <v>0.40717863561399997</v>
      </c>
      <c r="DK50" s="29">
        <v>275.29430664400002</v>
      </c>
      <c r="DL50" s="29">
        <v>275.29430664400002</v>
      </c>
      <c r="DM50" s="29">
        <v>1229.2463462600001</v>
      </c>
      <c r="DN50" s="29">
        <v>4.7734428933500002E-2</v>
      </c>
      <c r="DO50" s="29">
        <v>103.790552564</v>
      </c>
      <c r="DP50" s="29">
        <v>4.2344160768299999E-2</v>
      </c>
      <c r="DQ50" s="29">
        <v>6.8362284893199995E-2</v>
      </c>
      <c r="DR50" s="29">
        <v>7.4369866251800003</v>
      </c>
      <c r="DS50" s="29">
        <v>0</v>
      </c>
      <c r="DT50" s="29">
        <v>239.537142534</v>
      </c>
      <c r="DU50" s="29">
        <v>17.4988300288</v>
      </c>
      <c r="DV50" s="29">
        <v>633.01758451600006</v>
      </c>
      <c r="DW50" s="29">
        <v>2.4616381971700001</v>
      </c>
      <c r="DX50" s="29">
        <v>7.0061996129799997</v>
      </c>
      <c r="DY50" s="29">
        <v>7.32571439585E-3</v>
      </c>
      <c r="DZ50" s="29">
        <v>4.6091820848899996</v>
      </c>
      <c r="EA50" s="29">
        <v>9.3579870197799995</v>
      </c>
      <c r="EB50" s="29">
        <v>1724.9778944100001</v>
      </c>
      <c r="EC50" s="29">
        <v>26.222646489799999</v>
      </c>
      <c r="ED50" s="29">
        <v>22.6097465054</v>
      </c>
      <c r="EE50" s="29">
        <v>878.385923886</v>
      </c>
      <c r="EF50" s="29">
        <v>0</v>
      </c>
      <c r="EG50" s="29">
        <v>1.70248361469</v>
      </c>
      <c r="EH50" s="29">
        <v>2.4499280969199999</v>
      </c>
      <c r="EI50" s="29">
        <v>27768.628953799998</v>
      </c>
      <c r="EJ50" s="29">
        <v>3077.9707852699999</v>
      </c>
      <c r="EK50" s="29">
        <v>30854.0367257</v>
      </c>
      <c r="EL50" s="29">
        <v>15.715042</v>
      </c>
      <c r="EM50" s="29">
        <v>645.28772503799996</v>
      </c>
      <c r="EN50" s="29">
        <v>0.43748202989399998</v>
      </c>
      <c r="EO50" s="29">
        <v>0</v>
      </c>
      <c r="EP50" s="29">
        <v>0</v>
      </c>
      <c r="EQ50" s="29">
        <v>0</v>
      </c>
      <c r="ER50" s="29">
        <v>9.3632095015199999E-3</v>
      </c>
      <c r="ES50" s="29">
        <v>3.8028170760099997E-2</v>
      </c>
      <c r="ET50" s="29">
        <v>9.2279989015700004E-3</v>
      </c>
      <c r="EU50" s="8">
        <v>3.1671809119399998E-7</v>
      </c>
      <c r="EV50" s="29">
        <v>5.6232274483999998</v>
      </c>
      <c r="EW50" s="29">
        <v>44.823822880000002</v>
      </c>
      <c r="EX50" s="29">
        <v>8648.3818178300007</v>
      </c>
      <c r="EY50" s="29">
        <v>51.324548693600001</v>
      </c>
      <c r="EZ50" s="29">
        <v>55.836237305099999</v>
      </c>
      <c r="FA50" s="29">
        <v>411.02653876199997</v>
      </c>
      <c r="FB50" s="29">
        <v>42.203475478400001</v>
      </c>
      <c r="FC50" s="29">
        <v>37.045894535400002</v>
      </c>
      <c r="FD50" s="29">
        <v>2.49769736108E-2</v>
      </c>
      <c r="FE50" s="29">
        <v>95.088422480999995</v>
      </c>
      <c r="FF50" s="29">
        <v>7898.3937224900001</v>
      </c>
      <c r="FG50" s="29">
        <v>4704.5260492500001</v>
      </c>
      <c r="FH50" s="29">
        <v>3193.8676732499998</v>
      </c>
      <c r="FI50" s="29">
        <v>6.2398170074500001</v>
      </c>
      <c r="FJ50" s="29">
        <v>4.1223807246600002</v>
      </c>
      <c r="FK50" s="29">
        <v>1986.2499087000001</v>
      </c>
      <c r="FL50" s="29">
        <v>183.38443380499999</v>
      </c>
      <c r="FM50" s="29">
        <v>265.56798360599998</v>
      </c>
      <c r="FN50" s="29">
        <v>7.4729765068200003</v>
      </c>
      <c r="FO50" s="29">
        <v>24.659345221900001</v>
      </c>
      <c r="FP50" s="29">
        <v>676.41872076899995</v>
      </c>
      <c r="FQ50" s="29">
        <v>0.19812249540099999</v>
      </c>
      <c r="FR50" s="29">
        <v>242.30267342100001</v>
      </c>
      <c r="FS50" s="29">
        <v>212.883363231</v>
      </c>
      <c r="FT50" s="29">
        <v>573.06461192699999</v>
      </c>
      <c r="FU50" s="29">
        <v>27.113567611400001</v>
      </c>
      <c r="FV50" s="29">
        <v>0</v>
      </c>
      <c r="FW50" s="29">
        <v>45112.584598399997</v>
      </c>
      <c r="FX50" s="29">
        <v>5632.5585928099999</v>
      </c>
      <c r="FY50" s="29">
        <v>190.264070726</v>
      </c>
      <c r="FZ50" s="29">
        <v>856.30328075</v>
      </c>
      <c r="GA50" s="29">
        <v>809.49731177399997</v>
      </c>
      <c r="GB50" s="29">
        <v>2592.2658247600002</v>
      </c>
      <c r="GC50" s="29">
        <v>605.63546519500005</v>
      </c>
      <c r="GD50" s="29">
        <v>0</v>
      </c>
      <c r="GE50" s="29">
        <v>3.8428559334100001</v>
      </c>
      <c r="GF50" s="29">
        <v>1823.35387588</v>
      </c>
      <c r="GG50" s="29">
        <v>21385.6413995</v>
      </c>
      <c r="GH50" s="29">
        <v>275.84792618900002</v>
      </c>
      <c r="GI50" s="29">
        <v>1680.52996654</v>
      </c>
      <c r="GK50" s="37">
        <f t="shared" si="1"/>
        <v>2.4103771870425406E-4</v>
      </c>
      <c r="GL50" s="55">
        <f t="shared" si="2"/>
        <v>-4.6276169022564035E-3</v>
      </c>
      <c r="GM50" s="55">
        <f t="shared" si="3"/>
        <v>-2.4751656525242753E-4</v>
      </c>
      <c r="GN50" s="55">
        <f t="shared" si="4"/>
        <v>-8.1325550791493562E-4</v>
      </c>
      <c r="GO50" s="55">
        <f t="shared" si="5"/>
        <v>-1.3561471038077446E-3</v>
      </c>
      <c r="GP50" s="55">
        <f t="shared" si="6"/>
        <v>-1.2502989765725483E-3</v>
      </c>
      <c r="GQ50" s="55">
        <f t="shared" si="7"/>
        <v>-7.3935022978363965E-5</v>
      </c>
      <c r="GR50" s="55">
        <f t="shared" si="8"/>
        <v>-1.0224726760016247E-3</v>
      </c>
      <c r="GS50" s="55">
        <f t="shared" si="9"/>
        <v>-2.9244494298891581E-3</v>
      </c>
      <c r="GT50" s="55">
        <f t="shared" si="10"/>
        <v>-8.3557714832967426E-3</v>
      </c>
      <c r="GU50" s="55">
        <f t="shared" si="11"/>
        <v>1.0727151339712718E-5</v>
      </c>
      <c r="GV50" s="55">
        <f t="shared" si="12"/>
        <v>-1.3157197843869747E-4</v>
      </c>
      <c r="GW50" s="55">
        <f t="shared" si="13"/>
        <v>-1.3782755904005446E-3</v>
      </c>
      <c r="GX50" s="55">
        <f t="shared" si="14"/>
        <v>-6.7332802359234756E-5</v>
      </c>
      <c r="GY50" s="55">
        <f t="shared" si="15"/>
        <v>-2.1519108826058897E-2</v>
      </c>
      <c r="GZ50" s="55">
        <f t="shared" si="16"/>
        <v>-1.1399461447152796E-4</v>
      </c>
      <c r="HA50" s="55">
        <f t="shared" si="17"/>
        <v>-1.698331301845764E-5</v>
      </c>
      <c r="HB50" s="55">
        <f t="shared" si="18"/>
        <v>1.6879867416193404E-6</v>
      </c>
      <c r="HC50" s="55">
        <f t="shared" si="19"/>
        <v>-1.882596087193878E-4</v>
      </c>
      <c r="HD50" s="55">
        <f t="shared" si="20"/>
        <v>-5.7384536512254242E-6</v>
      </c>
      <c r="HE50" s="55">
        <f t="shared" si="21"/>
        <v>-4.0393839017837124E-5</v>
      </c>
      <c r="HF50" s="55">
        <f t="shared" si="22"/>
        <v>-4.9768800309502358E-3</v>
      </c>
      <c r="HG50" s="55">
        <f t="shared" si="23"/>
        <v>9.995335064427633E-7</v>
      </c>
      <c r="HH50" s="55">
        <f t="shared" si="24"/>
        <v>-4.5201756679129161E-5</v>
      </c>
      <c r="HI50" s="55">
        <f t="shared" si="25"/>
        <v>-1.3146950708540855E-4</v>
      </c>
      <c r="HJ50" s="55">
        <f t="shared" si="26"/>
        <v>4.1901528358953503E-7</v>
      </c>
      <c r="HK50" s="55">
        <f t="shared" si="27"/>
        <v>-3.6454550848012755E-3</v>
      </c>
      <c r="HL50" s="55">
        <f t="shared" si="28"/>
        <v>-5.2820177545722521E-5</v>
      </c>
      <c r="HM50" s="55">
        <f t="shared" si="29"/>
        <v>8.1479275586869087E-6</v>
      </c>
      <c r="HN50" s="55">
        <f t="shared" si="30"/>
        <v>-7.9105307274069384E-5</v>
      </c>
      <c r="HO50" s="55">
        <f t="shared" si="31"/>
        <v>0</v>
      </c>
      <c r="HP50" s="55">
        <f t="shared" si="32"/>
        <v>-1.3188059087597863E-2</v>
      </c>
      <c r="HQ50" s="55">
        <f t="shared" si="33"/>
        <v>9.7528443686020167E-5</v>
      </c>
      <c r="HR50" s="55">
        <f t="shared" si="34"/>
        <v>-1.4464091210915012E-5</v>
      </c>
      <c r="HS50" s="55">
        <f t="shared" si="35"/>
        <v>-5.9324172436019057E-3</v>
      </c>
      <c r="HT50" s="55">
        <f t="shared" si="36"/>
        <v>-1.457483266895481E-4</v>
      </c>
      <c r="HU50" s="55">
        <f t="shared" si="37"/>
        <v>-1.0176524297730029E-2</v>
      </c>
      <c r="HV50" s="55">
        <f t="shared" si="38"/>
        <v>-5.1609533009246047E-5</v>
      </c>
      <c r="HW50" s="55">
        <f t="shared" si="39"/>
        <v>1.1944728032150463E-5</v>
      </c>
      <c r="HX50" s="55">
        <f t="shared" si="40"/>
        <v>-8.2843401444224044E-4</v>
      </c>
      <c r="HY50" s="55">
        <f t="shared" si="41"/>
        <v>0</v>
      </c>
      <c r="HZ50" s="55">
        <f t="shared" si="42"/>
        <v>0</v>
      </c>
      <c r="IA50" s="55">
        <f t="shared" si="43"/>
        <v>-6.7208619533949861E-4</v>
      </c>
      <c r="IB50" s="55">
        <f t="shared" si="44"/>
        <v>1.2106613947320102E-5</v>
      </c>
      <c r="IC50" s="55">
        <f t="shared" si="45"/>
        <v>5.5834462148544681E-6</v>
      </c>
      <c r="ID50" s="55">
        <f t="shared" si="46"/>
        <v>-1.322479388903067E-5</v>
      </c>
      <c r="IE50" s="55">
        <f t="shared" si="47"/>
        <v>-9.0973490354372296E-4</v>
      </c>
      <c r="IF50" s="55">
        <f t="shared" si="48"/>
        <v>-2.1034254506362152E-2</v>
      </c>
      <c r="IG50" s="55">
        <f t="shared" si="49"/>
        <v>0</v>
      </c>
      <c r="IH50" s="55">
        <f t="shared" si="50"/>
        <v>0</v>
      </c>
      <c r="II50" s="55">
        <f t="shared" si="51"/>
        <v>0</v>
      </c>
      <c r="IJ50" s="55">
        <f t="shared" si="52"/>
        <v>-2.1213302524804443E-2</v>
      </c>
      <c r="IK50" s="55">
        <f t="shared" si="53"/>
        <v>-2.1916423269976112E-2</v>
      </c>
      <c r="IL50" s="55">
        <f t="shared" si="54"/>
        <v>-2.1514240657371151E-2</v>
      </c>
      <c r="IM50" s="55">
        <f t="shared" si="55"/>
        <v>-2.2544414458232923E-2</v>
      </c>
      <c r="IN50" s="55">
        <f t="shared" si="56"/>
        <v>-7.8214636696511929E-3</v>
      </c>
      <c r="IO50" s="55">
        <f t="shared" si="57"/>
        <v>-1.5330578699806348E-5</v>
      </c>
      <c r="IP50" s="55">
        <f t="shared" si="58"/>
        <v>2.2709203095886866E-6</v>
      </c>
      <c r="IQ50" s="55">
        <f t="shared" si="59"/>
        <v>-6.0007122064778124E-8</v>
      </c>
      <c r="IR50" s="55">
        <f t="shared" si="60"/>
        <v>0</v>
      </c>
      <c r="IS50" s="55">
        <f t="shared" si="61"/>
        <v>-5.9394830059896029E-4</v>
      </c>
      <c r="IT50" s="55">
        <f t="shared" si="62"/>
        <v>-5.8132755814151735E-4</v>
      </c>
      <c r="IU50" s="55">
        <f t="shared" si="63"/>
        <v>-2.2388541448908057E-3</v>
      </c>
      <c r="IV50" s="55">
        <f t="shared" si="64"/>
        <v>-3.7513938559917404E-4</v>
      </c>
      <c r="IW50" s="55">
        <f t="shared" si="65"/>
        <v>2.3627674132100905E-7</v>
      </c>
      <c r="IX50" s="55">
        <f t="shared" si="66"/>
        <v>-1.1472000212335437E-3</v>
      </c>
    </row>
    <row r="51" spans="1:258" x14ac:dyDescent="0.3">
      <c r="A51" s="29" t="s">
        <v>50</v>
      </c>
      <c r="B51" s="27">
        <v>26060.688055999999</v>
      </c>
      <c r="C51" s="27">
        <v>285.97688557999999</v>
      </c>
      <c r="D51" s="27">
        <v>21659.106670000001</v>
      </c>
      <c r="E51" s="27">
        <v>104023.45918000001</v>
      </c>
      <c r="F51" s="27">
        <v>11058.673382999999</v>
      </c>
      <c r="G51" s="27">
        <v>11574.248095000001</v>
      </c>
      <c r="H51" s="27">
        <v>11204.426072</v>
      </c>
      <c r="I51" s="29">
        <v>60.794049268999999</v>
      </c>
      <c r="J51" s="29">
        <v>29.319949849</v>
      </c>
      <c r="K51" s="29">
        <v>0.40445999999999999</v>
      </c>
      <c r="L51" s="29">
        <v>0.2050125052</v>
      </c>
      <c r="M51" s="29">
        <v>161.39984483999999</v>
      </c>
      <c r="N51" s="40">
        <v>1.8851058300000001E-2</v>
      </c>
      <c r="O51" s="29">
        <v>81.275382743999998</v>
      </c>
      <c r="P51" s="29">
        <v>2.8740659200000001E-2</v>
      </c>
      <c r="Q51" s="29">
        <v>3.7810845400000001E-2</v>
      </c>
      <c r="R51" s="29">
        <v>4.7227824500000001E-2</v>
      </c>
      <c r="S51" s="29">
        <v>43.910664689999997</v>
      </c>
      <c r="T51" s="29">
        <v>1.81073239E-2</v>
      </c>
      <c r="U51" s="29">
        <v>0.28712273500000002</v>
      </c>
      <c r="V51" s="29">
        <v>1.548818136</v>
      </c>
      <c r="W51" s="29">
        <v>2.4899999999999999E-2</v>
      </c>
      <c r="X51" s="29">
        <v>2.6157766E-3</v>
      </c>
      <c r="Y51" s="29">
        <v>4.4888365999999997E-3</v>
      </c>
      <c r="AA51" s="29">
        <v>58.730168913999997</v>
      </c>
      <c r="AB51" s="29">
        <v>91.285106999999996</v>
      </c>
      <c r="AD51" s="29">
        <v>9.0577833199999999E-2</v>
      </c>
      <c r="AF51" s="29">
        <v>1.0265230291</v>
      </c>
      <c r="AH51" s="29">
        <v>2.2498312778999998</v>
      </c>
      <c r="AI51" s="29">
        <v>11.033251648</v>
      </c>
      <c r="AJ51" s="29">
        <v>40.752125872000001</v>
      </c>
      <c r="AK51" s="29">
        <v>9.7004846357000005</v>
      </c>
      <c r="AL51" s="29">
        <v>0.2584666491</v>
      </c>
      <c r="AM51" s="29">
        <v>2.7204135280999999</v>
      </c>
      <c r="AN51" s="29">
        <v>4.2948589099999997E-2</v>
      </c>
      <c r="AO51" s="29">
        <v>0.48299999999999998</v>
      </c>
      <c r="AQ51" s="29">
        <v>125.57735382</v>
      </c>
      <c r="AS51" s="29">
        <v>2.8592082329999999</v>
      </c>
      <c r="AT51" s="29">
        <v>0.59411310920000004</v>
      </c>
      <c r="AU51" s="29">
        <v>98.852252327000002</v>
      </c>
      <c r="AV51" s="29">
        <v>0.1093798601</v>
      </c>
      <c r="AW51" s="8">
        <v>2.8165999999999998E-6</v>
      </c>
      <c r="AX51" s="29">
        <v>2.5036900000000001E-5</v>
      </c>
      <c r="AZ51" s="29">
        <v>1.3054623084999999</v>
      </c>
      <c r="BA51" s="29">
        <v>9.8778460900000004E-2</v>
      </c>
      <c r="BB51" s="29">
        <v>9.1922449999999999E-3</v>
      </c>
      <c r="BC51" s="29">
        <v>2.68585E-5</v>
      </c>
      <c r="BD51" s="29">
        <v>2.3451330652000002</v>
      </c>
      <c r="BE51" s="29">
        <v>0.1028</v>
      </c>
      <c r="BG51" s="29">
        <v>1.8549</v>
      </c>
      <c r="BI51" s="29">
        <v>45.390391928</v>
      </c>
      <c r="BJ51" s="29">
        <v>44.025298640000003</v>
      </c>
      <c r="BK51" s="29">
        <v>14.586404049</v>
      </c>
      <c r="BL51" s="29">
        <v>49.928953960000001</v>
      </c>
      <c r="BM51" s="29">
        <v>2.4539344380000001</v>
      </c>
      <c r="BN51" s="29">
        <v>27.610165080000002</v>
      </c>
      <c r="BP51" s="29" t="s">
        <v>50</v>
      </c>
      <c r="BQ51" s="29">
        <v>33.442354087600002</v>
      </c>
      <c r="BR51" s="29">
        <v>0.102800139608</v>
      </c>
      <c r="BS51" s="29">
        <v>29.244673088799999</v>
      </c>
      <c r="BT51" s="29">
        <v>0</v>
      </c>
      <c r="BU51" s="29">
        <v>0.40447004831400002</v>
      </c>
      <c r="BV51" s="29">
        <v>61.651339719600003</v>
      </c>
      <c r="BW51" s="29">
        <v>60.661612067500002</v>
      </c>
      <c r="BX51" s="29">
        <v>56.305205366499997</v>
      </c>
      <c r="BY51" s="29">
        <v>8.4054032043599999E-2</v>
      </c>
      <c r="BZ51" s="29">
        <v>0.12095667567899999</v>
      </c>
      <c r="CA51" s="29">
        <v>161.33676720899999</v>
      </c>
      <c r="CB51" s="29">
        <v>6.0321927335700003E-3</v>
      </c>
      <c r="CC51" s="29">
        <v>1.28186796552E-2</v>
      </c>
      <c r="CD51" s="29">
        <v>4.4882624441399998E-3</v>
      </c>
      <c r="CE51" s="29">
        <v>81.221873324900002</v>
      </c>
      <c r="CF51" s="29">
        <v>6.8969067114199997E-3</v>
      </c>
      <c r="CG51" s="29">
        <v>2.18402105414E-2</v>
      </c>
      <c r="CH51" s="29">
        <v>3.7812192053200001E-2</v>
      </c>
      <c r="CI51" s="29">
        <v>1.8549514226299999</v>
      </c>
      <c r="CJ51" s="29">
        <v>13876.999362500001</v>
      </c>
      <c r="CK51" s="29">
        <v>4.7228728046100003E-2</v>
      </c>
      <c r="CL51" s="29">
        <v>0</v>
      </c>
      <c r="CM51" s="29">
        <v>5.2510313155499999E-3</v>
      </c>
      <c r="CN51" s="29">
        <v>1.28559902335E-2</v>
      </c>
      <c r="CO51" s="29">
        <v>43.909781080199998</v>
      </c>
      <c r="CP51" s="29">
        <v>0.28712220067900002</v>
      </c>
      <c r="CQ51" s="29">
        <v>11.033302300700001</v>
      </c>
      <c r="CR51" s="29">
        <v>1.5488054686799999</v>
      </c>
      <c r="CS51" s="29">
        <v>2.8592394960699998</v>
      </c>
      <c r="CT51" s="29">
        <v>2.7204048680100001</v>
      </c>
      <c r="CU51" s="29">
        <v>0.59411775054799998</v>
      </c>
      <c r="CV51" s="29">
        <v>26030.3642095</v>
      </c>
      <c r="CW51" s="29">
        <v>2.49016412145E-2</v>
      </c>
      <c r="CX51" s="29">
        <v>2.6158740052299998E-3</v>
      </c>
      <c r="CY51" s="29">
        <v>1.3648905434900001</v>
      </c>
      <c r="CZ51" s="29">
        <v>33.949368833299999</v>
      </c>
      <c r="DA51" s="29">
        <v>2.1618485610999998</v>
      </c>
      <c r="DB51" s="29">
        <v>5.0228701124900001E-2</v>
      </c>
      <c r="DC51" s="29">
        <v>7.7301904699700001</v>
      </c>
      <c r="DD51" s="29">
        <v>0.12986340559000001</v>
      </c>
      <c r="DE51" s="29">
        <v>113.860210479</v>
      </c>
      <c r="DF51" s="29">
        <v>456.57793355400003</v>
      </c>
      <c r="DG51" s="29">
        <v>46.256185395999999</v>
      </c>
      <c r="DH51" s="29">
        <v>14.576388060699999</v>
      </c>
      <c r="DI51" s="29">
        <v>34.2807634841</v>
      </c>
      <c r="DJ51" s="29">
        <v>0</v>
      </c>
      <c r="DK51" s="29">
        <v>58.342994057299997</v>
      </c>
      <c r="DL51" s="29">
        <v>58.342994057299997</v>
      </c>
      <c r="DM51" s="29">
        <v>91.284888399600007</v>
      </c>
      <c r="DN51" s="29">
        <v>0</v>
      </c>
      <c r="DO51" s="29">
        <v>49.927284400300003</v>
      </c>
      <c r="DP51" s="29">
        <v>2.29991062484E-2</v>
      </c>
      <c r="DQ51" s="29">
        <v>5.1481670796800001E-2</v>
      </c>
      <c r="DR51" s="29">
        <v>2.08131322271</v>
      </c>
      <c r="DS51" s="29">
        <v>0</v>
      </c>
      <c r="DT51" s="29">
        <v>54.0101525583</v>
      </c>
      <c r="DU51" s="29">
        <v>7.0781947148900004</v>
      </c>
      <c r="DV51" s="29">
        <v>19.366621136700001</v>
      </c>
      <c r="DW51" s="29">
        <v>0.26188645888099998</v>
      </c>
      <c r="DX51" s="29">
        <v>0.74536938529600005</v>
      </c>
      <c r="DY51" s="29">
        <v>0</v>
      </c>
      <c r="DZ51" s="29">
        <v>0.742430229798</v>
      </c>
      <c r="EA51" s="29">
        <v>1.5073662503</v>
      </c>
      <c r="EB51" s="29">
        <v>40.698473582699997</v>
      </c>
      <c r="EC51" s="29">
        <v>2.4540203156099998</v>
      </c>
      <c r="ED51" s="29">
        <v>9.6541150840400007</v>
      </c>
      <c r="EE51" s="29">
        <v>285.975447729</v>
      </c>
      <c r="EF51" s="29">
        <v>0</v>
      </c>
      <c r="EG51" s="29">
        <v>0.105948302292</v>
      </c>
      <c r="EH51" s="29">
        <v>0.152462210619</v>
      </c>
      <c r="EI51" s="29">
        <v>19448.127510400001</v>
      </c>
      <c r="EJ51" s="29">
        <v>2158.8194624100001</v>
      </c>
      <c r="EK51" s="29">
        <v>21609.028286000001</v>
      </c>
      <c r="EL51" s="29">
        <v>8.1758494925900003</v>
      </c>
      <c r="EM51" s="29">
        <v>177.120595071</v>
      </c>
      <c r="EN51" s="29">
        <v>0.10790556357</v>
      </c>
      <c r="EO51" s="8">
        <v>2.8165650966499998E-6</v>
      </c>
      <c r="EP51" s="8">
        <v>2.5037337800800001E-5</v>
      </c>
      <c r="EQ51" s="29">
        <v>0</v>
      </c>
      <c r="ER51" s="29">
        <v>1.3054618221000001</v>
      </c>
      <c r="ES51" s="29">
        <v>9.8387350409200006E-2</v>
      </c>
      <c r="ET51" s="29">
        <v>9.1602385813300009E-3</v>
      </c>
      <c r="EU51" s="8">
        <v>2.6839694468599999E-5</v>
      </c>
      <c r="EV51" s="29">
        <v>2.3303275554599998</v>
      </c>
      <c r="EW51" s="29">
        <v>263.17446620800001</v>
      </c>
      <c r="EX51" s="29">
        <v>6222.4860417899999</v>
      </c>
      <c r="EY51" s="29">
        <v>241.132977598</v>
      </c>
      <c r="EZ51" s="29">
        <v>36.608391377700002</v>
      </c>
      <c r="FA51" s="29">
        <v>221.76431280899999</v>
      </c>
      <c r="FB51" s="29">
        <v>178.19645908499999</v>
      </c>
      <c r="FC51" s="29">
        <v>185.34931254899999</v>
      </c>
      <c r="FD51" s="29">
        <v>1.6091461893300001E-2</v>
      </c>
      <c r="FE51" s="29">
        <v>78.042173512999995</v>
      </c>
      <c r="FF51" s="29">
        <v>103311.07343</v>
      </c>
      <c r="FG51" s="29">
        <v>10984.5218644</v>
      </c>
      <c r="FH51" s="29">
        <v>92326.551565400005</v>
      </c>
      <c r="FI51" s="29">
        <v>27.5927574171</v>
      </c>
      <c r="FJ51" s="29">
        <v>4.5559851240900002</v>
      </c>
      <c r="FK51" s="29">
        <v>7194.7518055199998</v>
      </c>
      <c r="FL51" s="29">
        <v>14.3204965172</v>
      </c>
      <c r="FM51" s="29">
        <v>235.842984774</v>
      </c>
      <c r="FN51" s="29">
        <v>15.792288536399999</v>
      </c>
      <c r="FO51" s="29">
        <v>32.064391440900003</v>
      </c>
      <c r="FP51" s="29">
        <v>597.41342643099995</v>
      </c>
      <c r="FQ51" s="29">
        <v>4.2915706438499998E-2</v>
      </c>
      <c r="FR51" s="29">
        <v>1120.4905496199999</v>
      </c>
      <c r="FS51" s="29">
        <v>807.00388798300003</v>
      </c>
      <c r="FT51" s="29">
        <v>832.02671080499999</v>
      </c>
      <c r="FU51" s="29">
        <v>18.889036756300001</v>
      </c>
      <c r="FV51" s="29">
        <v>0.48299918645000001</v>
      </c>
      <c r="FW51" s="29">
        <v>11573.5956546</v>
      </c>
      <c r="FX51" s="29">
        <v>4580.6330077399998</v>
      </c>
      <c r="FY51" s="29">
        <v>27.599893909199999</v>
      </c>
      <c r="FZ51" s="29">
        <v>198.286704757</v>
      </c>
      <c r="GA51" s="29">
        <v>33.666529349599998</v>
      </c>
      <c r="GB51" s="29">
        <v>567.01659606299995</v>
      </c>
      <c r="GC51" s="29">
        <v>125.530357827</v>
      </c>
      <c r="GD51" s="29">
        <v>0</v>
      </c>
      <c r="GE51" s="29">
        <v>0</v>
      </c>
      <c r="GF51" s="29">
        <v>369.68870643499997</v>
      </c>
      <c r="GG51" s="29">
        <v>11201.0732921</v>
      </c>
      <c r="GH51" s="29">
        <v>98.822395708399995</v>
      </c>
      <c r="GI51" s="29">
        <v>127.98898492799999</v>
      </c>
      <c r="GK51" s="37">
        <f t="shared" si="1"/>
        <v>9.631683549872697E-5</v>
      </c>
      <c r="GL51" s="55">
        <f t="shared" si="2"/>
        <v>-1.1635857976903252E-3</v>
      </c>
      <c r="GM51" s="55">
        <f t="shared" si="3"/>
        <v>-5.0278573985982801E-6</v>
      </c>
      <c r="GN51" s="55">
        <f t="shared" si="4"/>
        <v>-2.3121167813150794E-3</v>
      </c>
      <c r="GO51" s="55">
        <f t="shared" si="5"/>
        <v>-6.8483182122150345E-3</v>
      </c>
      <c r="GP51" s="55">
        <f t="shared" si="6"/>
        <v>-6.7052815497733644E-3</v>
      </c>
      <c r="GQ51" s="55">
        <f t="shared" si="7"/>
        <v>-5.6370003014098083E-5</v>
      </c>
      <c r="GR51" s="55">
        <f t="shared" si="8"/>
        <v>-2.9923709420324107E-4</v>
      </c>
      <c r="GS51" s="55">
        <f t="shared" si="9"/>
        <v>-2.1784566596969347E-3</v>
      </c>
      <c r="GT51" s="55">
        <f t="shared" si="10"/>
        <v>-2.5674245893216874E-3</v>
      </c>
      <c r="GU51" s="55">
        <f t="shared" si="11"/>
        <v>2.4843776887783518E-5</v>
      </c>
      <c r="GV51" s="55">
        <f t="shared" si="12"/>
        <v>-8.767647603997193E-6</v>
      </c>
      <c r="GW51" s="55">
        <f t="shared" si="13"/>
        <v>-3.9081593332713116E-4</v>
      </c>
      <c r="GX51" s="55">
        <f t="shared" si="14"/>
        <v>-9.8621110307077972E-6</v>
      </c>
      <c r="GY51" s="55">
        <f t="shared" si="15"/>
        <v>-6.5837178852222455E-4</v>
      </c>
      <c r="GZ51" s="55">
        <f t="shared" si="16"/>
        <v>-1.2323820255313997E-4</v>
      </c>
      <c r="HA51" s="55">
        <f t="shared" si="17"/>
        <v>3.5615527390464671E-5</v>
      </c>
      <c r="HB51" s="55">
        <f t="shared" si="18"/>
        <v>1.9131647700648151E-5</v>
      </c>
      <c r="HC51" s="55">
        <f t="shared" si="19"/>
        <v>-2.0122897392626736E-5</v>
      </c>
      <c r="HD51" s="55">
        <f t="shared" si="20"/>
        <v>-1.6697715889362543E-5</v>
      </c>
      <c r="HE51" s="55">
        <f t="shared" si="21"/>
        <v>-1.860949812980978E-6</v>
      </c>
      <c r="HF51" s="55">
        <f t="shared" si="22"/>
        <v>-8.1787007174147803E-6</v>
      </c>
      <c r="HG51" s="55">
        <f t="shared" si="23"/>
        <v>6.5912228915712329E-5</v>
      </c>
      <c r="HH51" s="55">
        <f t="shared" si="24"/>
        <v>3.7237595137079886E-5</v>
      </c>
      <c r="HI51" s="55">
        <f t="shared" si="25"/>
        <v>-1.2790749834822835E-4</v>
      </c>
      <c r="HJ51" s="55">
        <f t="shared" si="26"/>
        <v>0</v>
      </c>
      <c r="HK51" s="55">
        <f t="shared" si="27"/>
        <v>-6.5924356060843145E-3</v>
      </c>
      <c r="HL51" s="55">
        <f t="shared" si="28"/>
        <v>-2.3946994988958574E-6</v>
      </c>
      <c r="HM51" s="55">
        <f t="shared" si="29"/>
        <v>0</v>
      </c>
      <c r="HN51" s="55">
        <f t="shared" si="30"/>
        <v>-6.1761926757881273E-5</v>
      </c>
      <c r="HO51" s="55">
        <f t="shared" si="31"/>
        <v>0</v>
      </c>
      <c r="HP51" s="55">
        <f t="shared" si="32"/>
        <v>-1.8769364521604912E-2</v>
      </c>
      <c r="HQ51" s="55">
        <f t="shared" si="33"/>
        <v>0</v>
      </c>
      <c r="HR51" s="55">
        <f t="shared" si="34"/>
        <v>-1.5466849599658262E-5</v>
      </c>
      <c r="HS51" s="55">
        <f t="shared" si="35"/>
        <v>4.5909131429789541E-6</v>
      </c>
      <c r="HT51" s="55">
        <f t="shared" si="36"/>
        <v>-1.3165519135988791E-3</v>
      </c>
      <c r="HU51" s="55">
        <f t="shared" si="37"/>
        <v>-4.7801273236750706E-3</v>
      </c>
      <c r="HV51" s="55">
        <f t="shared" si="38"/>
        <v>-2.1718929384288889E-4</v>
      </c>
      <c r="HW51" s="55">
        <f t="shared" si="39"/>
        <v>-3.1833726418157766E-6</v>
      </c>
      <c r="HX51" s="55">
        <f t="shared" si="40"/>
        <v>-7.6562844528922094E-4</v>
      </c>
      <c r="HY51" s="55">
        <f t="shared" si="41"/>
        <v>-1.6843685299759884E-6</v>
      </c>
      <c r="HZ51" s="55">
        <f t="shared" si="42"/>
        <v>0</v>
      </c>
      <c r="IA51" s="55">
        <f t="shared" si="43"/>
        <v>-3.742393956426172E-4</v>
      </c>
      <c r="IB51" s="55">
        <f t="shared" si="44"/>
        <v>0</v>
      </c>
      <c r="IC51" s="55">
        <f t="shared" si="45"/>
        <v>1.0934170389924994E-5</v>
      </c>
      <c r="ID51" s="55">
        <f t="shared" si="46"/>
        <v>7.8122295705339364E-6</v>
      </c>
      <c r="IE51" s="55">
        <f t="shared" si="47"/>
        <v>-3.0203275997437682E-4</v>
      </c>
      <c r="IF51" s="55">
        <f t="shared" si="48"/>
        <v>-1.3478683631997095E-2</v>
      </c>
      <c r="IG51" s="55">
        <f t="shared" si="49"/>
        <v>-1.2392015195635839E-5</v>
      </c>
      <c r="IH51" s="55">
        <f t="shared" si="50"/>
        <v>1.7486222335853313E-5</v>
      </c>
      <c r="II51" s="55">
        <f t="shared" si="51"/>
        <v>0</v>
      </c>
      <c r="IJ51" s="55">
        <f t="shared" si="52"/>
        <v>-3.7258831347776014E-7</v>
      </c>
      <c r="IK51" s="55">
        <f t="shared" si="53"/>
        <v>-3.9594713992956929E-3</v>
      </c>
      <c r="IL51" s="55">
        <f t="shared" si="54"/>
        <v>-3.4818935602781544E-3</v>
      </c>
      <c r="IM51" s="55">
        <f t="shared" si="55"/>
        <v>-7.0017057542310821E-4</v>
      </c>
      <c r="IN51" s="55">
        <f t="shared" si="56"/>
        <v>-6.3132919661161016E-3</v>
      </c>
      <c r="IO51" s="55">
        <f t="shared" si="57"/>
        <v>1.3580544746478212E-6</v>
      </c>
      <c r="IP51" s="55">
        <f t="shared" si="58"/>
        <v>0</v>
      </c>
      <c r="IQ51" s="55">
        <f t="shared" si="59"/>
        <v>2.7722588818755062E-5</v>
      </c>
      <c r="IR51" s="55">
        <f t="shared" si="60"/>
        <v>0</v>
      </c>
      <c r="IS51" s="55">
        <f t="shared" si="61"/>
        <v>-8.8155516071510489E-5</v>
      </c>
      <c r="IT51" s="55">
        <f t="shared" si="62"/>
        <v>-8.6283773931092851E-5</v>
      </c>
      <c r="IU51" s="55">
        <f t="shared" si="63"/>
        <v>-6.8666603957729538E-4</v>
      </c>
      <c r="IV51" s="55">
        <f t="shared" si="64"/>
        <v>-3.3438707755335608E-5</v>
      </c>
      <c r="IW51" s="55">
        <f t="shared" si="65"/>
        <v>3.4995886063551733E-5</v>
      </c>
      <c r="IX51" s="55">
        <f t="shared" si="66"/>
        <v>-3.7200685943899282E-4</v>
      </c>
    </row>
    <row r="52" spans="1:258" x14ac:dyDescent="0.3">
      <c r="N52" s="40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K52" s="37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</row>
    <row r="53" spans="1:258" x14ac:dyDescent="0.3">
      <c r="N53" s="40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K53" s="37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</row>
    <row r="54" spans="1:258" x14ac:dyDescent="0.3">
      <c r="A54" s="29" t="s">
        <v>51</v>
      </c>
      <c r="B54" s="27">
        <v>1787.6365694000001</v>
      </c>
      <c r="C54" s="27">
        <v>1.22837</v>
      </c>
      <c r="D54" s="27">
        <v>1606.0445537999999</v>
      </c>
      <c r="E54" s="27">
        <v>2547.6356695999998</v>
      </c>
      <c r="F54" s="27">
        <v>761.12207506000004</v>
      </c>
      <c r="G54" s="27">
        <v>33.974274043000001</v>
      </c>
      <c r="H54" s="27">
        <v>793.87603879000005</v>
      </c>
      <c r="I54" s="29">
        <v>6.1382196261999997</v>
      </c>
      <c r="J54" s="29">
        <v>4.2932303293</v>
      </c>
      <c r="L54" s="29">
        <v>2.5392304000000001E-3</v>
      </c>
      <c r="M54" s="29">
        <v>4.2759830632</v>
      </c>
      <c r="N54" s="40">
        <v>1.1575249999999999E-4</v>
      </c>
      <c r="O54" s="29">
        <v>0.33341875259999998</v>
      </c>
      <c r="P54" s="29">
        <v>8.5049910000000004E-4</v>
      </c>
      <c r="Q54" s="29">
        <v>3.8488420000000002E-2</v>
      </c>
      <c r="R54" s="29">
        <v>2.394837E-2</v>
      </c>
      <c r="S54" s="29">
        <v>0.81310400000000005</v>
      </c>
      <c r="T54" s="29">
        <v>4.346415E-4</v>
      </c>
      <c r="U54" s="29">
        <v>2.4803950000000002E-2</v>
      </c>
      <c r="V54" s="29">
        <v>2.5659419999999999E-2</v>
      </c>
      <c r="AA54" s="29">
        <v>12.016050687</v>
      </c>
      <c r="AB54" s="29">
        <v>19.554400000000001</v>
      </c>
      <c r="AD54" s="29">
        <v>5.0045890000000005E-4</v>
      </c>
      <c r="AF54" s="29">
        <v>0.28279313789999999</v>
      </c>
      <c r="AH54" s="29">
        <v>0.43849304760000002</v>
      </c>
      <c r="AI54" s="29">
        <v>0.24841199999999999</v>
      </c>
      <c r="AJ54" s="29">
        <v>21.285186026000002</v>
      </c>
      <c r="AK54" s="29">
        <v>0.51085320249999999</v>
      </c>
      <c r="AL54" s="29">
        <v>4.4605694999999999E-3</v>
      </c>
      <c r="AM54" s="29">
        <v>3.2501080000000002E-2</v>
      </c>
      <c r="AN54" s="29">
        <v>2.822467E-2</v>
      </c>
      <c r="AQ54" s="29">
        <v>1.3224118938</v>
      </c>
      <c r="AT54" s="29">
        <v>1.5395682000000001E-2</v>
      </c>
      <c r="AU54" s="29">
        <v>0.29935428400000003</v>
      </c>
      <c r="AV54" s="29">
        <v>1.6459791599999999E-2</v>
      </c>
      <c r="AZ54" s="29">
        <v>5.943551E-4</v>
      </c>
      <c r="BA54" s="29">
        <v>1.4059327E-3</v>
      </c>
      <c r="BB54" s="29">
        <v>3.3207380000000001E-4</v>
      </c>
      <c r="BC54" s="8">
        <v>5.0529700000000002E-6</v>
      </c>
      <c r="BD54" s="29">
        <v>9.1807729800000001E-2</v>
      </c>
      <c r="BI54" s="29">
        <v>4.1209700000000002E-2</v>
      </c>
      <c r="BJ54" s="29">
        <v>3.9229649999999998E-2</v>
      </c>
      <c r="BK54" s="29">
        <v>0.10838264659999999</v>
      </c>
      <c r="BL54" s="29">
        <v>0.3153436114</v>
      </c>
      <c r="BM54" s="29">
        <v>1.9672019999999998E-2</v>
      </c>
      <c r="BN54" s="29">
        <v>65.263010309999999</v>
      </c>
      <c r="BP54" s="29" t="s">
        <v>51</v>
      </c>
      <c r="BQ54" s="29">
        <v>10.077517840900001</v>
      </c>
      <c r="BR54" s="29">
        <v>0</v>
      </c>
      <c r="BS54" s="29">
        <v>4.2824356321600003</v>
      </c>
      <c r="BT54" s="29">
        <v>0</v>
      </c>
      <c r="BU54" s="29">
        <v>0</v>
      </c>
      <c r="BV54" s="29">
        <v>6.1304465399200003</v>
      </c>
      <c r="BW54" s="29">
        <v>6.1189985883800002</v>
      </c>
      <c r="BX54" s="29">
        <v>2.39704267232</v>
      </c>
      <c r="BY54" s="29">
        <v>1.0410445278499999E-3</v>
      </c>
      <c r="BZ54" s="29">
        <v>1.49809941743E-3</v>
      </c>
      <c r="CA54" s="29">
        <v>4.2658621207799996</v>
      </c>
      <c r="CB54" s="8">
        <v>3.7039534383800003E-5</v>
      </c>
      <c r="CC54" s="8">
        <v>7.8719131158499998E-5</v>
      </c>
      <c r="CD54" s="29">
        <v>0</v>
      </c>
      <c r="CE54" s="29">
        <v>0.32540216037500003</v>
      </c>
      <c r="CF54" s="29">
        <v>2.0408279788599999E-4</v>
      </c>
      <c r="CG54" s="29">
        <v>6.4618993920800003E-4</v>
      </c>
      <c r="CH54" s="29">
        <v>3.8493156338200003E-2</v>
      </c>
      <c r="CI54" s="29">
        <v>0</v>
      </c>
      <c r="CJ54" s="29">
        <v>963.11436049999998</v>
      </c>
      <c r="CK54" s="29">
        <v>2.3946841136699999E-2</v>
      </c>
      <c r="CL54" s="29">
        <v>0</v>
      </c>
      <c r="CM54" s="29">
        <v>1.26030013724E-4</v>
      </c>
      <c r="CN54" s="29">
        <v>3.08565448062E-4</v>
      </c>
      <c r="CO54" s="29">
        <v>0.813099832568</v>
      </c>
      <c r="CP54" s="29">
        <v>2.48047321404E-2</v>
      </c>
      <c r="CQ54" s="29">
        <v>0.248412458536</v>
      </c>
      <c r="CR54" s="29">
        <v>2.56580739758E-2</v>
      </c>
      <c r="CS54" s="29">
        <v>0</v>
      </c>
      <c r="CT54" s="29">
        <v>3.2501745911299999E-2</v>
      </c>
      <c r="CU54" s="29">
        <v>1.53975553498E-2</v>
      </c>
      <c r="CV54" s="29">
        <v>1780.3140604499999</v>
      </c>
      <c r="CW54" s="29">
        <v>0</v>
      </c>
      <c r="CX54" s="29">
        <v>0</v>
      </c>
      <c r="CY54" s="29">
        <v>1.93213105375E-3</v>
      </c>
      <c r="CZ54" s="29">
        <v>2.9521948114199999E-2</v>
      </c>
      <c r="DA54" s="29">
        <v>1.8799249326199999E-3</v>
      </c>
      <c r="DB54" s="8">
        <v>4.3678981685100002E-5</v>
      </c>
      <c r="DC54" s="29">
        <v>6.7220434641199998E-3</v>
      </c>
      <c r="DD54" s="29">
        <v>1.12929290057E-4</v>
      </c>
      <c r="DE54" s="29">
        <v>40.2854966465</v>
      </c>
      <c r="DF54" s="29">
        <v>131.20144802499999</v>
      </c>
      <c r="DG54" s="29">
        <v>4.1273343915299998</v>
      </c>
      <c r="DH54" s="29">
        <v>0.10667322694</v>
      </c>
      <c r="DI54" s="29">
        <v>17.934462148800002</v>
      </c>
      <c r="DJ54" s="29">
        <v>0</v>
      </c>
      <c r="DK54" s="29">
        <v>11.944676468100001</v>
      </c>
      <c r="DL54" s="29">
        <v>11.944676468100001</v>
      </c>
      <c r="DM54" s="29">
        <v>19.554386385600001</v>
      </c>
      <c r="DN54" s="29">
        <v>0</v>
      </c>
      <c r="DO54" s="29">
        <v>0.31491669683099999</v>
      </c>
      <c r="DP54" s="29">
        <v>1.5013496116999999E-4</v>
      </c>
      <c r="DQ54" s="29">
        <v>2.5027164457500003E-4</v>
      </c>
      <c r="DR54" s="29">
        <v>0.28877903664600002</v>
      </c>
      <c r="DS54" s="29">
        <v>0</v>
      </c>
      <c r="DT54" s="29">
        <v>22.424095381899999</v>
      </c>
      <c r="DU54" s="29">
        <v>0.54146331471999998</v>
      </c>
      <c r="DV54" s="29">
        <v>1.3484301304599999</v>
      </c>
      <c r="DW54" s="29">
        <v>7.2259428969800005E-2</v>
      </c>
      <c r="DX54" s="29">
        <v>0.20566320259900001</v>
      </c>
      <c r="DY54" s="29">
        <v>0</v>
      </c>
      <c r="DZ54" s="29">
        <v>0.14470235872500001</v>
      </c>
      <c r="EA54" s="29">
        <v>0.293788098547</v>
      </c>
      <c r="EB54" s="29">
        <v>21.277544804400002</v>
      </c>
      <c r="EC54" s="29">
        <v>1.96728755469E-2</v>
      </c>
      <c r="ED54" s="29">
        <v>0.50112814061199995</v>
      </c>
      <c r="EE54" s="29">
        <v>1.22838771033</v>
      </c>
      <c r="EF54" s="29">
        <v>0</v>
      </c>
      <c r="EG54" s="29">
        <v>1.8286412363499999E-3</v>
      </c>
      <c r="EH54" s="29">
        <v>2.6314327287200001E-3</v>
      </c>
      <c r="EI54" s="29">
        <v>1444.5659341099999</v>
      </c>
      <c r="EJ54" s="29">
        <v>160.218925098</v>
      </c>
      <c r="EK54" s="29">
        <v>1605.0736382499999</v>
      </c>
      <c r="EL54" s="29">
        <v>0.47587817840699997</v>
      </c>
      <c r="EM54" s="29">
        <v>25.5589401533</v>
      </c>
      <c r="EN54" s="29">
        <v>1.6101816207400001E-2</v>
      </c>
      <c r="EO54" s="29">
        <v>0</v>
      </c>
      <c r="EP54" s="29">
        <v>0</v>
      </c>
      <c r="EQ54" s="29">
        <v>0</v>
      </c>
      <c r="ER54" s="29">
        <v>5.8655534061499996E-4</v>
      </c>
      <c r="ES54" s="29">
        <v>1.37318503115E-3</v>
      </c>
      <c r="ET54" s="29">
        <v>3.2429141719799999E-4</v>
      </c>
      <c r="EU54" s="8">
        <v>4.9305089700600002E-6</v>
      </c>
      <c r="EV54" s="29">
        <v>8.9640854115000002E-2</v>
      </c>
      <c r="EW54" s="29">
        <v>26.3103810006</v>
      </c>
      <c r="EX54" s="29">
        <v>264.56848473299999</v>
      </c>
      <c r="EY54" s="29">
        <v>17.631412282300001</v>
      </c>
      <c r="EZ54" s="29">
        <v>2.0005117532200001</v>
      </c>
      <c r="FA54" s="29">
        <v>27.7136554842</v>
      </c>
      <c r="FB54" s="29">
        <v>17.457220276400001</v>
      </c>
      <c r="FC54" s="29">
        <v>4.46506098425</v>
      </c>
      <c r="FD54" s="29">
        <v>1.0009592751199999E-4</v>
      </c>
      <c r="FE54" s="29">
        <v>15.220510257200001</v>
      </c>
      <c r="FF54" s="29">
        <v>2544.3591076500002</v>
      </c>
      <c r="FG54" s="29">
        <v>759.99267566900005</v>
      </c>
      <c r="FH54" s="29">
        <v>1784.36643198</v>
      </c>
      <c r="FI54" s="29">
        <v>2.99720861621</v>
      </c>
      <c r="FJ54" s="29">
        <v>0.43061281899499998</v>
      </c>
      <c r="FK54" s="29">
        <v>348.935686675</v>
      </c>
      <c r="FL54" s="29">
        <v>6.9176621472999997</v>
      </c>
      <c r="FM54" s="29">
        <v>44.040147404300001</v>
      </c>
      <c r="FN54" s="29">
        <v>0.79984440505499999</v>
      </c>
      <c r="FO54" s="29">
        <v>2.3045451804799999</v>
      </c>
      <c r="FP54" s="29">
        <v>110.514947625</v>
      </c>
      <c r="FQ54" s="29">
        <v>2.8202542832999999E-2</v>
      </c>
      <c r="FR54" s="29">
        <v>27.384653401200001</v>
      </c>
      <c r="FS54" s="29">
        <v>96.289940676399993</v>
      </c>
      <c r="FT54" s="29">
        <v>33.699555652800001</v>
      </c>
      <c r="FU54" s="29">
        <v>2.2637724291399999</v>
      </c>
      <c r="FV54" s="29">
        <v>0</v>
      </c>
      <c r="FW54" s="29">
        <v>33.855300255099998</v>
      </c>
      <c r="FX54" s="29">
        <v>169.70716152400001</v>
      </c>
      <c r="FY54" s="29">
        <v>65.2628252051</v>
      </c>
      <c r="FZ54" s="29">
        <v>1.7246308305399999E-2</v>
      </c>
      <c r="GA54" s="29">
        <v>147.60078873399999</v>
      </c>
      <c r="GB54" s="29">
        <v>102.939360807</v>
      </c>
      <c r="GC54" s="29">
        <v>1.31308859511</v>
      </c>
      <c r="GD54" s="29">
        <v>0</v>
      </c>
      <c r="GE54" s="29">
        <v>0</v>
      </c>
      <c r="GF54" s="29">
        <v>32.041952586699999</v>
      </c>
      <c r="GG54" s="29">
        <v>793.34040066199998</v>
      </c>
      <c r="GH54" s="29">
        <v>0.29360942254</v>
      </c>
      <c r="GI54" s="29">
        <v>26.933403887299999</v>
      </c>
      <c r="GK54" s="37">
        <f t="shared" si="1"/>
        <v>1.7991637876555851E-4</v>
      </c>
      <c r="GL54" s="55">
        <f t="shared" si="2"/>
        <v>-4.0961955440740805E-3</v>
      </c>
      <c r="GM54" s="55">
        <f t="shared" si="3"/>
        <v>1.4417748723989455E-5</v>
      </c>
      <c r="GN54" s="55">
        <f t="shared" si="4"/>
        <v>-6.0453836582722859E-4</v>
      </c>
      <c r="GO54" s="55">
        <f t="shared" si="5"/>
        <v>-1.2861187292585205E-3</v>
      </c>
      <c r="GP54" s="55">
        <f t="shared" si="6"/>
        <v>-1.4838610362351676E-3</v>
      </c>
      <c r="GQ54" s="55">
        <f t="shared" si="7"/>
        <v>-3.5018787377008461E-3</v>
      </c>
      <c r="GR54" s="55">
        <f t="shared" si="8"/>
        <v>-6.7471255186952789E-4</v>
      </c>
      <c r="GS54" s="55">
        <f t="shared" si="9"/>
        <v>-3.1313701676553918E-3</v>
      </c>
      <c r="GT54" s="55">
        <f t="shared" si="10"/>
        <v>-2.5143531355234197E-3</v>
      </c>
      <c r="GU54" s="55">
        <f t="shared" si="11"/>
        <v>0</v>
      </c>
      <c r="GV54" s="55">
        <f t="shared" si="12"/>
        <v>-3.404760749564316E-5</v>
      </c>
      <c r="GW54" s="55">
        <f t="shared" si="13"/>
        <v>-2.3669276211833777E-3</v>
      </c>
      <c r="GX54" s="55">
        <f t="shared" si="14"/>
        <v>5.326487376083501E-5</v>
      </c>
      <c r="GY54" s="55">
        <f t="shared" si="15"/>
        <v>-2.4043615311036205E-2</v>
      </c>
      <c r="GZ54" s="55">
        <f t="shared" si="16"/>
        <v>-2.6615302238420342E-4</v>
      </c>
      <c r="HA54" s="55">
        <f t="shared" si="17"/>
        <v>1.2305878495404504E-4</v>
      </c>
      <c r="HB54" s="55">
        <f t="shared" si="18"/>
        <v>-6.3839973242503376E-5</v>
      </c>
      <c r="HC54" s="55">
        <f t="shared" si="19"/>
        <v>-5.1253369803201206E-6</v>
      </c>
      <c r="HD54" s="55">
        <f t="shared" si="20"/>
        <v>-1.0592226927240856E-4</v>
      </c>
      <c r="HE54" s="55">
        <f t="shared" si="21"/>
        <v>3.1532896978039291E-5</v>
      </c>
      <c r="HF54" s="55">
        <f t="shared" si="22"/>
        <v>-5.2457311973494933E-5</v>
      </c>
      <c r="HG54" s="55">
        <f t="shared" si="23"/>
        <v>0</v>
      </c>
      <c r="HH54" s="55">
        <f t="shared" si="24"/>
        <v>0</v>
      </c>
      <c r="HI54" s="55">
        <f t="shared" si="25"/>
        <v>0</v>
      </c>
      <c r="HJ54" s="55">
        <f t="shared" si="26"/>
        <v>0</v>
      </c>
      <c r="HK54" s="55">
        <f t="shared" si="27"/>
        <v>-5.9399066098495944E-3</v>
      </c>
      <c r="HL54" s="55">
        <f t="shared" si="28"/>
        <v>-6.9623205008848499E-7</v>
      </c>
      <c r="HM54" s="55">
        <f t="shared" si="29"/>
        <v>0</v>
      </c>
      <c r="HN54" s="55">
        <f t="shared" si="30"/>
        <v>8.7186494235439374E-5</v>
      </c>
      <c r="HO54" s="55">
        <f t="shared" si="31"/>
        <v>0</v>
      </c>
      <c r="HP54" s="55">
        <f t="shared" si="32"/>
        <v>-1.722285896810636E-2</v>
      </c>
      <c r="HQ54" s="55">
        <f t="shared" si="33"/>
        <v>0</v>
      </c>
      <c r="HR54" s="55">
        <f t="shared" si="34"/>
        <v>-5.9073410951853679E-6</v>
      </c>
      <c r="HS54" s="55">
        <f t="shared" si="35"/>
        <v>1.8458689596441316E-6</v>
      </c>
      <c r="HT54" s="55">
        <f t="shared" si="36"/>
        <v>-3.5899247442170963E-4</v>
      </c>
      <c r="HU54" s="55">
        <f t="shared" si="37"/>
        <v>-1.9036901090974452E-2</v>
      </c>
      <c r="HV54" s="55">
        <f t="shared" si="38"/>
        <v>-1.1109230110642404E-4</v>
      </c>
      <c r="HW54" s="55">
        <f t="shared" si="39"/>
        <v>2.0488897599638437E-5</v>
      </c>
      <c r="HX54" s="55">
        <f t="shared" si="40"/>
        <v>-7.8396548126163706E-4</v>
      </c>
      <c r="HY54" s="55">
        <f t="shared" si="41"/>
        <v>0</v>
      </c>
      <c r="HZ54" s="55">
        <f t="shared" si="42"/>
        <v>0</v>
      </c>
      <c r="IA54" s="55">
        <f t="shared" si="43"/>
        <v>-7.0502229552769592E-3</v>
      </c>
      <c r="IB54" s="55">
        <f t="shared" si="44"/>
        <v>0</v>
      </c>
      <c r="IC54" s="55">
        <f t="shared" si="45"/>
        <v>0</v>
      </c>
      <c r="ID54" s="55">
        <f t="shared" si="46"/>
        <v>1.2168020877536885E-4</v>
      </c>
      <c r="IE54" s="55">
        <f t="shared" si="47"/>
        <v>-1.9190844317431007E-2</v>
      </c>
      <c r="IF54" s="55">
        <f t="shared" si="48"/>
        <v>-2.1748476608901758E-2</v>
      </c>
      <c r="IG54" s="55">
        <f t="shared" si="49"/>
        <v>0</v>
      </c>
      <c r="IH54" s="55">
        <f t="shared" si="50"/>
        <v>0</v>
      </c>
      <c r="II54" s="55">
        <f t="shared" si="51"/>
        <v>0</v>
      </c>
      <c r="IJ54" s="55">
        <f t="shared" si="52"/>
        <v>-1.3123062938300761E-2</v>
      </c>
      <c r="IK54" s="55">
        <f t="shared" si="53"/>
        <v>-2.3292486795420564E-2</v>
      </c>
      <c r="IL54" s="55">
        <f t="shared" si="54"/>
        <v>-2.3435702551661768E-2</v>
      </c>
      <c r="IM54" s="55">
        <f t="shared" si="55"/>
        <v>-2.4235455571673684E-2</v>
      </c>
      <c r="IN54" s="55">
        <f t="shared" si="56"/>
        <v>-2.360232291682263E-2</v>
      </c>
      <c r="IO54" s="55">
        <f t="shared" si="57"/>
        <v>0</v>
      </c>
      <c r="IP54" s="55">
        <f t="shared" si="58"/>
        <v>0</v>
      </c>
      <c r="IQ54" s="55">
        <f t="shared" si="59"/>
        <v>0</v>
      </c>
      <c r="IR54" s="55">
        <f t="shared" si="60"/>
        <v>0</v>
      </c>
      <c r="IS54" s="55">
        <f t="shared" si="61"/>
        <v>-2.4194404801973921E-2</v>
      </c>
      <c r="IT54" s="55">
        <f t="shared" si="62"/>
        <v>-2.4194078135234671E-2</v>
      </c>
      <c r="IU54" s="55">
        <f t="shared" si="63"/>
        <v>-1.577207895936349E-2</v>
      </c>
      <c r="IV54" s="55">
        <f t="shared" si="64"/>
        <v>-1.3538075723325538E-3</v>
      </c>
      <c r="IW54" s="55">
        <f t="shared" si="65"/>
        <v>4.3490546471687934E-5</v>
      </c>
      <c r="IX54" s="55">
        <f t="shared" si="66"/>
        <v>-2.8362911719651425E-6</v>
      </c>
    </row>
    <row r="55" spans="1:258" x14ac:dyDescent="0.3">
      <c r="A55" s="29" t="s">
        <v>1</v>
      </c>
      <c r="B55" s="27">
        <v>19941.835626</v>
      </c>
      <c r="C55" s="27">
        <v>45.222499999999997</v>
      </c>
      <c r="D55" s="27">
        <v>21097.686363000001</v>
      </c>
      <c r="E55" s="27">
        <v>1893.0496591000001</v>
      </c>
      <c r="F55" s="27">
        <v>1244.7919449000001</v>
      </c>
      <c r="G55" s="27">
        <v>3457.5640277000002</v>
      </c>
      <c r="H55" s="27">
        <v>2788.6768496</v>
      </c>
      <c r="I55" s="29">
        <v>66.104420152000003</v>
      </c>
      <c r="J55" s="29">
        <v>36.581809472000003</v>
      </c>
      <c r="K55" s="29">
        <v>0.20563049999999999</v>
      </c>
      <c r="L55" s="29">
        <v>0.3274157721</v>
      </c>
      <c r="M55" s="29">
        <v>30.541554137999999</v>
      </c>
      <c r="N55" s="40">
        <v>7.9460309999999999E-4</v>
      </c>
      <c r="O55" s="29">
        <v>25.781044660999999</v>
      </c>
      <c r="P55" s="29">
        <v>4.6815298599999999E-2</v>
      </c>
      <c r="Q55" s="29">
        <v>3.7674399999999998E-4</v>
      </c>
      <c r="R55" s="29">
        <v>2.1928350000000002E-3</v>
      </c>
      <c r="T55" s="29">
        <v>1.5024073E-3</v>
      </c>
      <c r="U55" s="29">
        <v>2.4840500000000001E-2</v>
      </c>
      <c r="V55" s="29">
        <v>0.22686200000000001</v>
      </c>
      <c r="W55" s="29">
        <v>1.8899599999999999E-2</v>
      </c>
      <c r="Y55" s="29">
        <v>1.150265E-4</v>
      </c>
      <c r="AA55" s="29">
        <v>204.48487143</v>
      </c>
      <c r="AD55" s="29">
        <v>2.6800311899999998E-2</v>
      </c>
      <c r="AF55" s="29">
        <v>15.313526282</v>
      </c>
      <c r="AH55" s="29">
        <v>0.29865606750000001</v>
      </c>
      <c r="AI55" s="29">
        <v>0.74388299499999999</v>
      </c>
      <c r="AJ55" s="29">
        <v>108.64766974</v>
      </c>
      <c r="AK55" s="29">
        <v>14.521546082</v>
      </c>
      <c r="AL55" s="29">
        <v>5.7464954E-3</v>
      </c>
      <c r="AM55" s="29">
        <v>0.37872360999999999</v>
      </c>
      <c r="AN55" s="29">
        <v>1.2451749999999999E-2</v>
      </c>
      <c r="AQ55" s="29">
        <v>24.521425428000001</v>
      </c>
      <c r="AS55" s="29">
        <v>0.114067</v>
      </c>
      <c r="AT55" s="29">
        <v>0.281040083</v>
      </c>
      <c r="AU55" s="29">
        <v>16.683693590000001</v>
      </c>
      <c r="AV55" s="29">
        <v>0.2806621735</v>
      </c>
      <c r="AZ55" s="29">
        <v>6.0177351000000002E-3</v>
      </c>
      <c r="BA55" s="29">
        <v>2.5501501400000001E-2</v>
      </c>
      <c r="BB55" s="29">
        <v>6.1905767000000004E-3</v>
      </c>
      <c r="BC55" s="29">
        <v>9.7837000000000005E-5</v>
      </c>
      <c r="BD55" s="29">
        <v>5.3040201219999998</v>
      </c>
      <c r="BG55" s="29">
        <v>0.29802070000000003</v>
      </c>
      <c r="BI55" s="29">
        <v>3.1422942773</v>
      </c>
      <c r="BJ55" s="29">
        <v>3.0093515995</v>
      </c>
      <c r="BK55" s="29">
        <v>5.1068032073999996</v>
      </c>
      <c r="BL55" s="29">
        <v>11.805369342000001</v>
      </c>
      <c r="BM55" s="29">
        <v>3.740305E-2</v>
      </c>
      <c r="BN55" s="29">
        <v>4.9528467700999999</v>
      </c>
      <c r="BP55" s="29" t="s">
        <v>1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29">
        <v>0</v>
      </c>
      <c r="EX55" s="29">
        <v>0</v>
      </c>
      <c r="EY55" s="29">
        <v>0</v>
      </c>
      <c r="EZ55" s="29">
        <v>0</v>
      </c>
      <c r="FA55" s="29">
        <v>0</v>
      </c>
      <c r="FB55" s="29">
        <v>0</v>
      </c>
      <c r="FC55" s="29">
        <v>0</v>
      </c>
      <c r="FD55" s="29">
        <v>0</v>
      </c>
      <c r="FE55" s="29">
        <v>0</v>
      </c>
      <c r="FF55" s="29">
        <v>0</v>
      </c>
      <c r="FG55" s="29">
        <v>0</v>
      </c>
      <c r="FH55" s="29">
        <v>0</v>
      </c>
      <c r="FI55" s="29">
        <v>0</v>
      </c>
      <c r="FJ55" s="29">
        <v>0</v>
      </c>
      <c r="FK55" s="29">
        <v>0</v>
      </c>
      <c r="FL55" s="29">
        <v>0</v>
      </c>
      <c r="FM55" s="29">
        <v>0</v>
      </c>
      <c r="FN55" s="29">
        <v>0</v>
      </c>
      <c r="FO55" s="29">
        <v>0</v>
      </c>
      <c r="FP55" s="29">
        <v>0</v>
      </c>
      <c r="FQ55" s="29">
        <v>0</v>
      </c>
      <c r="FR55" s="29">
        <v>0</v>
      </c>
      <c r="FS55" s="29">
        <v>0</v>
      </c>
      <c r="FT55" s="29">
        <v>0</v>
      </c>
      <c r="FU55" s="29">
        <v>0</v>
      </c>
      <c r="FV55" s="29">
        <v>0</v>
      </c>
      <c r="FW55" s="29">
        <v>0</v>
      </c>
      <c r="FX55" s="29">
        <v>0</v>
      </c>
      <c r="FY55" s="29">
        <v>0</v>
      </c>
      <c r="FZ55" s="29">
        <v>0</v>
      </c>
      <c r="GA55" s="29">
        <v>0</v>
      </c>
      <c r="GB55" s="29">
        <v>0</v>
      </c>
      <c r="GC55" s="29">
        <v>0</v>
      </c>
      <c r="GD55" s="29">
        <v>0</v>
      </c>
      <c r="GE55" s="29">
        <v>0</v>
      </c>
      <c r="GF55" s="29">
        <v>0</v>
      </c>
      <c r="GG55" s="29">
        <v>0</v>
      </c>
      <c r="GH55" s="29">
        <v>0</v>
      </c>
      <c r="GI55" s="29">
        <v>0</v>
      </c>
    </row>
    <row r="56" spans="1:258" x14ac:dyDescent="0.3">
      <c r="A56" s="29" t="s">
        <v>11</v>
      </c>
      <c r="B56" s="27">
        <v>10742.082187</v>
      </c>
      <c r="C56" s="27">
        <v>246.80166922999999</v>
      </c>
      <c r="D56" s="27">
        <v>26163.274772000001</v>
      </c>
      <c r="E56" s="27">
        <v>2583.2423192000001</v>
      </c>
      <c r="F56" s="27">
        <v>2259.2009939999998</v>
      </c>
      <c r="G56" s="27">
        <v>19543.217783</v>
      </c>
      <c r="H56" s="27">
        <v>4117.0758784999998</v>
      </c>
      <c r="I56" s="29">
        <v>33.206197359000001</v>
      </c>
      <c r="J56" s="29">
        <v>19.030797251999999</v>
      </c>
      <c r="K56" s="29">
        <v>0.1090695</v>
      </c>
      <c r="L56" s="29">
        <v>9.1914284400000004E-2</v>
      </c>
      <c r="M56" s="29">
        <v>69.864291233000003</v>
      </c>
      <c r="N56" s="40">
        <v>2.2197966000000002E-3</v>
      </c>
      <c r="O56" s="29">
        <v>13.909818519</v>
      </c>
      <c r="P56" s="29">
        <v>2.8834582599999999E-2</v>
      </c>
      <c r="Q56" s="29">
        <v>5.2151515000000001E-3</v>
      </c>
      <c r="R56" s="29">
        <v>1.7911568999999999E-2</v>
      </c>
      <c r="S56" s="29">
        <v>0.1249012</v>
      </c>
      <c r="T56" s="29">
        <v>1.5931244399999999E-2</v>
      </c>
      <c r="U56" s="29">
        <v>1.6407930000000001E-2</v>
      </c>
      <c r="V56" s="29">
        <v>0.12367511</v>
      </c>
      <c r="W56" s="29">
        <v>1.31335715E-2</v>
      </c>
      <c r="Y56" s="29">
        <v>6.1011999999999998E-5</v>
      </c>
      <c r="AA56" s="29">
        <v>107.23211875</v>
      </c>
      <c r="AB56" s="29">
        <v>32.854320000000001</v>
      </c>
      <c r="AD56" s="29">
        <v>2.14791937E-2</v>
      </c>
      <c r="AF56" s="29">
        <v>2.3053823714999999</v>
      </c>
      <c r="AH56" s="29">
        <v>0.88426835550000005</v>
      </c>
      <c r="AI56" s="29">
        <v>0.4267628</v>
      </c>
      <c r="AJ56" s="29">
        <v>13.895519330000001</v>
      </c>
      <c r="AK56" s="29">
        <v>13.01113071</v>
      </c>
      <c r="AL56" s="29">
        <v>11.081290189000001</v>
      </c>
      <c r="AM56" s="29">
        <v>0.31510112000000001</v>
      </c>
      <c r="AN56" s="29">
        <v>1.028248E-2</v>
      </c>
      <c r="AQ56" s="29">
        <v>23.326091217999998</v>
      </c>
      <c r="AS56" s="29">
        <v>6.0503500000000002E-2</v>
      </c>
      <c r="AT56" s="29">
        <v>0.15097967000000001</v>
      </c>
      <c r="AU56" s="29">
        <v>22.905469643</v>
      </c>
      <c r="AV56" s="29">
        <v>0.1190922344</v>
      </c>
      <c r="AW56" s="8">
        <v>4.6643967000000001E-6</v>
      </c>
      <c r="AX56" s="29">
        <v>4.1476900000000003E-5</v>
      </c>
      <c r="AZ56" s="29">
        <v>2.7857298000000001E-3</v>
      </c>
      <c r="BA56" s="29">
        <v>1.11800606E-2</v>
      </c>
      <c r="BB56" s="29">
        <v>2.6055286E-3</v>
      </c>
      <c r="BC56" s="29">
        <v>4.3293E-5</v>
      </c>
      <c r="BD56" s="29">
        <v>3.1366691323999998</v>
      </c>
      <c r="BG56" s="29">
        <v>0.62955850000000002</v>
      </c>
      <c r="BI56" s="29">
        <v>3.3576510903000001</v>
      </c>
      <c r="BJ56" s="29">
        <v>3.2089183115000002</v>
      </c>
      <c r="BK56" s="29">
        <v>6.3436258504999996</v>
      </c>
      <c r="BL56" s="29">
        <v>25.565962097</v>
      </c>
      <c r="BM56" s="29">
        <v>2.2402709999999999E-2</v>
      </c>
      <c r="BN56" s="29">
        <v>3.5818041919999999</v>
      </c>
      <c r="BP56" s="29" t="s">
        <v>11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P56" s="29">
        <v>0</v>
      </c>
      <c r="DQ56" s="29">
        <v>0</v>
      </c>
      <c r="DR56" s="29">
        <v>0</v>
      </c>
      <c r="DS56" s="29">
        <v>0</v>
      </c>
      <c r="DT56" s="29">
        <v>0</v>
      </c>
      <c r="DU56" s="29">
        <v>0</v>
      </c>
      <c r="DV56" s="29">
        <v>0</v>
      </c>
      <c r="DW56" s="29">
        <v>0</v>
      </c>
      <c r="DX56" s="29">
        <v>0</v>
      </c>
      <c r="DY56" s="29">
        <v>0</v>
      </c>
      <c r="DZ56" s="29">
        <v>0</v>
      </c>
      <c r="EA56" s="29">
        <v>0</v>
      </c>
      <c r="EB56" s="29">
        <v>0</v>
      </c>
      <c r="EC56" s="29">
        <v>0</v>
      </c>
      <c r="ED56" s="29">
        <v>0</v>
      </c>
      <c r="EE56" s="29">
        <v>0</v>
      </c>
      <c r="EF56" s="29">
        <v>0</v>
      </c>
      <c r="EG56" s="29">
        <v>0</v>
      </c>
      <c r="EH56" s="29">
        <v>0</v>
      </c>
      <c r="EI56" s="29">
        <v>0</v>
      </c>
      <c r="EJ56" s="29">
        <v>0</v>
      </c>
      <c r="EK56" s="29">
        <v>0</v>
      </c>
      <c r="EL56" s="29">
        <v>0</v>
      </c>
      <c r="EM56" s="29">
        <v>0</v>
      </c>
      <c r="EN56" s="29">
        <v>0</v>
      </c>
      <c r="EO56" s="29">
        <v>0</v>
      </c>
      <c r="EP56" s="29">
        <v>0</v>
      </c>
      <c r="EQ56" s="29">
        <v>0</v>
      </c>
      <c r="ER56" s="29">
        <v>0</v>
      </c>
      <c r="ES56" s="29">
        <v>0</v>
      </c>
      <c r="ET56" s="29">
        <v>0</v>
      </c>
      <c r="EU56" s="29">
        <v>0</v>
      </c>
      <c r="EV56" s="29">
        <v>0</v>
      </c>
      <c r="EW56" s="29">
        <v>0</v>
      </c>
      <c r="EX56" s="29">
        <v>0</v>
      </c>
      <c r="EY56" s="29">
        <v>0</v>
      </c>
      <c r="EZ56" s="29">
        <v>0</v>
      </c>
      <c r="FA56" s="29">
        <v>0</v>
      </c>
      <c r="FB56" s="29">
        <v>0</v>
      </c>
      <c r="FC56" s="29">
        <v>0</v>
      </c>
      <c r="FD56" s="29">
        <v>0</v>
      </c>
      <c r="FE56" s="29">
        <v>0</v>
      </c>
      <c r="FF56" s="29">
        <v>0</v>
      </c>
      <c r="FG56" s="29">
        <v>0</v>
      </c>
      <c r="FH56" s="29">
        <v>0</v>
      </c>
      <c r="FI56" s="29">
        <v>0</v>
      </c>
      <c r="FJ56" s="29">
        <v>0</v>
      </c>
      <c r="FK56" s="29">
        <v>0</v>
      </c>
      <c r="FL56" s="29">
        <v>0</v>
      </c>
      <c r="FM56" s="29">
        <v>0</v>
      </c>
      <c r="FN56" s="29">
        <v>0</v>
      </c>
      <c r="FO56" s="29">
        <v>0</v>
      </c>
      <c r="FP56" s="29">
        <v>0</v>
      </c>
      <c r="FQ56" s="29">
        <v>0</v>
      </c>
      <c r="FR56" s="29">
        <v>0</v>
      </c>
      <c r="FS56" s="29">
        <v>0</v>
      </c>
      <c r="FT56" s="29">
        <v>0</v>
      </c>
      <c r="FU56" s="29">
        <v>0</v>
      </c>
      <c r="FV56" s="29">
        <v>0</v>
      </c>
      <c r="FW56" s="29">
        <v>0</v>
      </c>
      <c r="FX56" s="29">
        <v>0</v>
      </c>
      <c r="FY56" s="29">
        <v>0</v>
      </c>
      <c r="FZ56" s="29">
        <v>0</v>
      </c>
      <c r="GA56" s="29">
        <v>0</v>
      </c>
      <c r="GB56" s="29">
        <v>0</v>
      </c>
      <c r="GC56" s="29">
        <v>0</v>
      </c>
      <c r="GD56" s="29">
        <v>0</v>
      </c>
      <c r="GE56" s="29">
        <v>0</v>
      </c>
      <c r="GF56" s="29">
        <v>0</v>
      </c>
      <c r="GG56" s="29">
        <v>0</v>
      </c>
      <c r="GH56" s="29">
        <v>0</v>
      </c>
      <c r="GI56" s="29">
        <v>0</v>
      </c>
    </row>
    <row r="57" spans="1:258" x14ac:dyDescent="0.3">
      <c r="A57" s="29" t="s">
        <v>58</v>
      </c>
      <c r="B57" s="27">
        <v>6098.2744777999997</v>
      </c>
      <c r="C57" s="27">
        <v>192.00625009999999</v>
      </c>
      <c r="D57" s="27">
        <v>26872.370028000001</v>
      </c>
      <c r="E57" s="27">
        <v>3087.2625379000001</v>
      </c>
      <c r="F57" s="27">
        <v>1762.6107554</v>
      </c>
      <c r="G57" s="27">
        <v>27493.46975</v>
      </c>
      <c r="H57" s="27">
        <v>618.35704871999997</v>
      </c>
      <c r="I57" s="29">
        <v>10.796098779999999</v>
      </c>
      <c r="J57" s="29">
        <v>5.8748564373000001</v>
      </c>
      <c r="L57" s="29">
        <v>1.5271353099999999E-2</v>
      </c>
      <c r="M57" s="29">
        <v>9.1096910773000008</v>
      </c>
      <c r="N57" s="40">
        <v>1.5544807E-3</v>
      </c>
      <c r="O57" s="29">
        <v>4.1589787842000003</v>
      </c>
      <c r="P57" s="29">
        <v>5.1398507000000003E-3</v>
      </c>
      <c r="S57" s="29">
        <v>6.0260000000000001E-3</v>
      </c>
      <c r="T57" s="29">
        <v>9.5547870000000003E-3</v>
      </c>
      <c r="Z57" s="29">
        <v>0.79008</v>
      </c>
      <c r="AA57" s="29">
        <v>36.130057776999998</v>
      </c>
      <c r="AB57" s="29">
        <v>58.339210000000001</v>
      </c>
      <c r="AD57" s="29">
        <v>4.3884006199999999E-2</v>
      </c>
      <c r="AF57" s="29">
        <v>1.1591166836</v>
      </c>
      <c r="AH57" s="29">
        <v>0.76310756440000005</v>
      </c>
      <c r="AI57" s="29">
        <v>122.55471</v>
      </c>
      <c r="AJ57" s="29">
        <v>18.174015874999998</v>
      </c>
      <c r="AK57" s="29">
        <v>2.7507658497</v>
      </c>
      <c r="AL57" s="29">
        <v>3.6372236416999999</v>
      </c>
      <c r="AQ57" s="29">
        <v>15.837476774000001</v>
      </c>
      <c r="AU57" s="29">
        <v>6.2528131407999998</v>
      </c>
      <c r="AV57" s="29">
        <v>3.6695682100000002E-2</v>
      </c>
      <c r="AZ57" s="29">
        <v>7.9498579999999995E-4</v>
      </c>
      <c r="BA57" s="29">
        <v>3.3647793000000001E-3</v>
      </c>
      <c r="BB57" s="29">
        <v>8.0785169999999997E-4</v>
      </c>
      <c r="BC57" s="29">
        <v>1.3704599999999999E-5</v>
      </c>
      <c r="BD57" s="29">
        <v>1.2555435018000001</v>
      </c>
      <c r="BE57" s="29">
        <v>16.98687</v>
      </c>
      <c r="BI57" s="29">
        <v>0.90002664700000001</v>
      </c>
      <c r="BJ57" s="29">
        <v>0.85680242399999995</v>
      </c>
      <c r="BK57" s="29">
        <v>1.5441486158</v>
      </c>
      <c r="BL57" s="29">
        <v>33.319975978999999</v>
      </c>
      <c r="BN57" s="29">
        <v>18.36615252</v>
      </c>
      <c r="BP57" s="29" t="s">
        <v>58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9">
        <v>0</v>
      </c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29">
        <v>0</v>
      </c>
      <c r="CR57" s="29">
        <v>0</v>
      </c>
      <c r="CS57" s="29">
        <v>0</v>
      </c>
      <c r="CT57" s="29">
        <v>0</v>
      </c>
      <c r="CU57" s="29">
        <v>0</v>
      </c>
      <c r="CV57" s="29">
        <v>0</v>
      </c>
      <c r="CW57" s="29">
        <v>0</v>
      </c>
      <c r="CX57" s="29">
        <v>0</v>
      </c>
      <c r="CY57" s="29">
        <v>0</v>
      </c>
      <c r="CZ57" s="29">
        <v>0</v>
      </c>
      <c r="DA57" s="29">
        <v>0</v>
      </c>
      <c r="DB57" s="29">
        <v>0</v>
      </c>
      <c r="DC57" s="29">
        <v>0</v>
      </c>
      <c r="DD57" s="29">
        <v>0</v>
      </c>
      <c r="DE57" s="29">
        <v>0</v>
      </c>
      <c r="DF57" s="29">
        <v>0</v>
      </c>
      <c r="DG57" s="29">
        <v>0</v>
      </c>
      <c r="DH57" s="29">
        <v>0</v>
      </c>
      <c r="DI57" s="29">
        <v>0</v>
      </c>
      <c r="DJ57" s="29">
        <v>0</v>
      </c>
      <c r="DK57" s="29">
        <v>0</v>
      </c>
      <c r="DL57" s="29">
        <v>0</v>
      </c>
      <c r="DM57" s="29">
        <v>0</v>
      </c>
      <c r="DN57" s="29">
        <v>0</v>
      </c>
      <c r="DO57" s="29">
        <v>0</v>
      </c>
      <c r="DP57" s="29">
        <v>0</v>
      </c>
      <c r="DQ57" s="29">
        <v>0</v>
      </c>
      <c r="DR57" s="29">
        <v>0</v>
      </c>
      <c r="DS57" s="29">
        <v>0</v>
      </c>
      <c r="DT57" s="29">
        <v>0</v>
      </c>
      <c r="DU57" s="29">
        <v>0</v>
      </c>
      <c r="DV57" s="29">
        <v>0</v>
      </c>
      <c r="DW57" s="29">
        <v>0</v>
      </c>
      <c r="DX57" s="29">
        <v>0</v>
      </c>
      <c r="DY57" s="29">
        <v>0</v>
      </c>
      <c r="DZ57" s="29">
        <v>0</v>
      </c>
      <c r="EA57" s="29">
        <v>0</v>
      </c>
      <c r="EB57" s="29">
        <v>0</v>
      </c>
      <c r="EC57" s="29">
        <v>0</v>
      </c>
      <c r="ED57" s="29">
        <v>0</v>
      </c>
      <c r="EE57" s="29">
        <v>0</v>
      </c>
      <c r="EF57" s="29">
        <v>0</v>
      </c>
      <c r="EG57" s="29">
        <v>0</v>
      </c>
      <c r="EH57" s="29">
        <v>0</v>
      </c>
      <c r="EI57" s="29">
        <v>0</v>
      </c>
      <c r="EJ57" s="29">
        <v>0</v>
      </c>
      <c r="EK57" s="29">
        <v>0</v>
      </c>
      <c r="EL57" s="29">
        <v>0</v>
      </c>
      <c r="EM57" s="29">
        <v>0</v>
      </c>
      <c r="EN57" s="29">
        <v>0</v>
      </c>
      <c r="EO57" s="29">
        <v>0</v>
      </c>
      <c r="EP57" s="29">
        <v>0</v>
      </c>
      <c r="EQ57" s="29">
        <v>0</v>
      </c>
      <c r="ER57" s="29">
        <v>0</v>
      </c>
      <c r="ES57" s="29">
        <v>0</v>
      </c>
      <c r="ET57" s="29">
        <v>0</v>
      </c>
      <c r="EU57" s="29">
        <v>0</v>
      </c>
      <c r="EV57" s="29">
        <v>0</v>
      </c>
      <c r="EW57" s="29">
        <v>0</v>
      </c>
      <c r="EX57" s="29">
        <v>0</v>
      </c>
      <c r="EY57" s="29">
        <v>0</v>
      </c>
      <c r="EZ57" s="29">
        <v>0</v>
      </c>
      <c r="FA57" s="29">
        <v>0</v>
      </c>
      <c r="FB57" s="29">
        <v>0</v>
      </c>
      <c r="FC57" s="29">
        <v>0</v>
      </c>
      <c r="FD57" s="29">
        <v>0</v>
      </c>
      <c r="FE57" s="29">
        <v>0</v>
      </c>
      <c r="FF57" s="29">
        <v>0</v>
      </c>
      <c r="FG57" s="29">
        <v>0</v>
      </c>
      <c r="FH57" s="29">
        <v>0</v>
      </c>
      <c r="FI57" s="29">
        <v>0</v>
      </c>
      <c r="FJ57" s="29">
        <v>0</v>
      </c>
      <c r="FK57" s="29">
        <v>0</v>
      </c>
      <c r="FL57" s="29">
        <v>0</v>
      </c>
      <c r="FM57" s="29">
        <v>0</v>
      </c>
      <c r="FN57" s="29">
        <v>0</v>
      </c>
      <c r="FO57" s="29">
        <v>0</v>
      </c>
      <c r="FP57" s="29">
        <v>0</v>
      </c>
      <c r="FQ57" s="29">
        <v>0</v>
      </c>
      <c r="FR57" s="29">
        <v>0</v>
      </c>
      <c r="FS57" s="29">
        <v>0</v>
      </c>
      <c r="FT57" s="29">
        <v>0</v>
      </c>
      <c r="FU57" s="29">
        <v>0</v>
      </c>
      <c r="FV57" s="29">
        <v>0</v>
      </c>
      <c r="FW57" s="29">
        <v>0</v>
      </c>
      <c r="FX57" s="29">
        <v>0</v>
      </c>
      <c r="FY57" s="29">
        <v>0</v>
      </c>
      <c r="FZ57" s="29">
        <v>0</v>
      </c>
      <c r="GA57" s="29">
        <v>0</v>
      </c>
      <c r="GB57" s="29">
        <v>0</v>
      </c>
      <c r="GC57" s="29">
        <v>0</v>
      </c>
      <c r="GD57" s="29">
        <v>0</v>
      </c>
      <c r="GE57" s="29">
        <v>0</v>
      </c>
      <c r="GF57" s="29">
        <v>0</v>
      </c>
      <c r="GG57" s="29">
        <v>0</v>
      </c>
      <c r="GH57" s="29">
        <v>0</v>
      </c>
      <c r="GI57" s="29">
        <v>0</v>
      </c>
    </row>
    <row r="58" spans="1:258" x14ac:dyDescent="0.3">
      <c r="A58" s="29" t="s">
        <v>74</v>
      </c>
      <c r="B58" s="27">
        <v>613.71012585999995</v>
      </c>
      <c r="D58" s="27">
        <v>133.30631442000001</v>
      </c>
      <c r="E58" s="27">
        <v>12.144573598999999</v>
      </c>
      <c r="F58" s="27">
        <v>11.596791512999999</v>
      </c>
      <c r="G58" s="27">
        <v>126.38073377000001</v>
      </c>
      <c r="H58" s="27">
        <v>49.599525397000001</v>
      </c>
      <c r="I58" s="29">
        <v>2.0274595213</v>
      </c>
      <c r="J58" s="29">
        <v>1.0972906299</v>
      </c>
      <c r="M58" s="29">
        <v>3.4033671677999999</v>
      </c>
      <c r="N58" s="40"/>
      <c r="O58" s="29">
        <v>0.7852164828</v>
      </c>
      <c r="AA58" s="29">
        <v>6.0744453245000001</v>
      </c>
      <c r="AF58" s="29">
        <v>8.7868422500000001E-2</v>
      </c>
      <c r="AJ58" s="29">
        <v>0.6089983685</v>
      </c>
      <c r="AK58" s="29">
        <v>0.68400587079999997</v>
      </c>
      <c r="AQ58" s="29">
        <v>6.1158802665999996</v>
      </c>
      <c r="AU58" s="29">
        <v>3.0804994272999999</v>
      </c>
      <c r="AV58" s="29">
        <v>5.9002945000000001E-3</v>
      </c>
      <c r="AZ58" s="29">
        <v>1.2715409999999999E-4</v>
      </c>
      <c r="BA58" s="29">
        <v>5.3417289999999995E-4</v>
      </c>
      <c r="BB58" s="29">
        <v>1.273305E-4</v>
      </c>
      <c r="BC58" s="8">
        <v>4.3117999999999997E-7</v>
      </c>
      <c r="BD58" s="29">
        <v>0.32737125769999997</v>
      </c>
      <c r="BI58" s="29">
        <v>0.230603</v>
      </c>
      <c r="BJ58" s="29">
        <v>0.2202498</v>
      </c>
      <c r="BK58" s="29">
        <v>0.79405300020000003</v>
      </c>
      <c r="BL58" s="29">
        <v>4.4782266562000004</v>
      </c>
      <c r="BN58" s="29">
        <v>0.15627398179999999</v>
      </c>
      <c r="BP58" s="29" t="s">
        <v>176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9">
        <v>0</v>
      </c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  <c r="EC58" s="29">
        <v>0</v>
      </c>
      <c r="ED58" s="29">
        <v>0</v>
      </c>
      <c r="EE58" s="29">
        <v>0</v>
      </c>
      <c r="EF58" s="29">
        <v>0</v>
      </c>
      <c r="EG58" s="29">
        <v>0</v>
      </c>
      <c r="EH58" s="29">
        <v>0</v>
      </c>
      <c r="EI58" s="29">
        <v>0</v>
      </c>
      <c r="EJ58" s="29">
        <v>0</v>
      </c>
      <c r="EK58" s="29">
        <v>0</v>
      </c>
      <c r="EL58" s="29">
        <v>0</v>
      </c>
      <c r="EM58" s="29">
        <v>0</v>
      </c>
      <c r="EN58" s="29">
        <v>0</v>
      </c>
      <c r="EO58" s="29">
        <v>0</v>
      </c>
      <c r="EP58" s="29">
        <v>0</v>
      </c>
      <c r="EQ58" s="29">
        <v>0</v>
      </c>
      <c r="ER58" s="29">
        <v>0</v>
      </c>
      <c r="ES58" s="29">
        <v>0</v>
      </c>
      <c r="ET58" s="29">
        <v>0</v>
      </c>
      <c r="EU58" s="29">
        <v>0</v>
      </c>
      <c r="EV58" s="29">
        <v>0</v>
      </c>
      <c r="EW58" s="29">
        <v>0</v>
      </c>
      <c r="EX58" s="29">
        <v>0</v>
      </c>
      <c r="EY58" s="29">
        <v>0</v>
      </c>
      <c r="EZ58" s="29">
        <v>0</v>
      </c>
      <c r="FA58" s="29">
        <v>0</v>
      </c>
      <c r="FB58" s="29">
        <v>0</v>
      </c>
      <c r="FC58" s="29">
        <v>0</v>
      </c>
      <c r="FD58" s="29">
        <v>0</v>
      </c>
      <c r="FE58" s="29">
        <v>0</v>
      </c>
      <c r="FF58" s="29">
        <v>0</v>
      </c>
      <c r="FG58" s="29">
        <v>0</v>
      </c>
      <c r="FH58" s="29">
        <v>0</v>
      </c>
      <c r="FI58" s="29">
        <v>0</v>
      </c>
      <c r="FJ58" s="29">
        <v>0</v>
      </c>
      <c r="FK58" s="29">
        <v>0</v>
      </c>
      <c r="FL58" s="29">
        <v>0</v>
      </c>
      <c r="FM58" s="29">
        <v>0</v>
      </c>
      <c r="FN58" s="29">
        <v>0</v>
      </c>
      <c r="FO58" s="29">
        <v>0</v>
      </c>
      <c r="FP58" s="29">
        <v>0</v>
      </c>
      <c r="FQ58" s="29">
        <v>0</v>
      </c>
      <c r="FR58" s="29">
        <v>0</v>
      </c>
      <c r="FS58" s="29">
        <v>0</v>
      </c>
      <c r="FT58" s="29">
        <v>0</v>
      </c>
      <c r="FU58" s="29">
        <v>0</v>
      </c>
      <c r="FV58" s="29">
        <v>0</v>
      </c>
      <c r="FW58" s="29">
        <v>0</v>
      </c>
      <c r="FX58" s="29">
        <v>0</v>
      </c>
      <c r="FY58" s="29">
        <v>0</v>
      </c>
      <c r="FZ58" s="29">
        <v>0</v>
      </c>
      <c r="GA58" s="29">
        <v>0</v>
      </c>
      <c r="GB58" s="29">
        <v>0</v>
      </c>
      <c r="GC58" s="29">
        <v>0</v>
      </c>
      <c r="GD58" s="29">
        <v>0</v>
      </c>
      <c r="GE58" s="29">
        <v>0</v>
      </c>
      <c r="GF58" s="29">
        <v>0</v>
      </c>
      <c r="GG58" s="29">
        <v>0</v>
      </c>
      <c r="GH58" s="29">
        <v>0</v>
      </c>
      <c r="GI58" s="29">
        <v>0</v>
      </c>
    </row>
    <row r="59" spans="1:258" x14ac:dyDescent="0.3">
      <c r="A59" s="29" t="s">
        <v>246</v>
      </c>
    </row>
    <row r="61" spans="1:258" x14ac:dyDescent="0.3">
      <c r="A61" s="1" t="s">
        <v>55</v>
      </c>
      <c r="B61" s="1">
        <f>SUM(B3:B54)</f>
        <v>2055868.3099706301</v>
      </c>
      <c r="C61" s="1">
        <f t="shared" ref="C61:BD61" si="67">SUM(C3:C54)</f>
        <v>64811.800086950025</v>
      </c>
      <c r="D61" s="1">
        <f t="shared" si="67"/>
        <v>1193939.4716408392</v>
      </c>
      <c r="E61" s="1">
        <f t="shared" si="67"/>
        <v>525316.81984142994</v>
      </c>
      <c r="F61" s="1">
        <f t="shared" si="67"/>
        <v>292831.01190942095</v>
      </c>
      <c r="G61" s="1">
        <f t="shared" si="67"/>
        <v>880638.3510912091</v>
      </c>
      <c r="H61" s="1">
        <f t="shared" si="67"/>
        <v>828208.87795358989</v>
      </c>
      <c r="I61" s="54">
        <f t="shared" si="67"/>
        <v>6842.9097259743012</v>
      </c>
      <c r="J61" s="54">
        <f t="shared" si="67"/>
        <v>1913.0808405129001</v>
      </c>
      <c r="K61" s="54">
        <f t="shared" si="67"/>
        <v>306.72474108839992</v>
      </c>
      <c r="L61" s="54"/>
      <c r="M61" s="54">
        <f t="shared" si="67"/>
        <v>4013.8434802311008</v>
      </c>
      <c r="N61" s="54">
        <f t="shared" si="67"/>
        <v>1.6252945511999999</v>
      </c>
      <c r="O61" s="54">
        <f t="shared" si="67"/>
        <v>1338.7544916183997</v>
      </c>
      <c r="P61" s="54">
        <f t="shared" si="67"/>
        <v>15.9386261749</v>
      </c>
      <c r="Q61" s="54">
        <f t="shared" si="67"/>
        <v>83.147895326600022</v>
      </c>
      <c r="R61" s="54">
        <f t="shared" si="67"/>
        <v>439.35979844840006</v>
      </c>
      <c r="S61" s="54">
        <f t="shared" si="67"/>
        <v>2604.1769565771001</v>
      </c>
      <c r="T61" s="54">
        <f t="shared" si="67"/>
        <v>29.781430157999996</v>
      </c>
      <c r="U61" s="54">
        <f t="shared" si="67"/>
        <v>179.30063982050001</v>
      </c>
      <c r="V61" s="54">
        <f t="shared" si="67"/>
        <v>1272.9476832237001</v>
      </c>
      <c r="W61" s="54">
        <f t="shared" si="67"/>
        <v>41.711503828300003</v>
      </c>
      <c r="X61" s="54">
        <f t="shared" si="67"/>
        <v>5.1602433922890993</v>
      </c>
      <c r="Y61" s="54">
        <f t="shared" si="67"/>
        <v>5.5500251223000001</v>
      </c>
      <c r="Z61" s="54"/>
      <c r="AA61" s="54">
        <f t="shared" si="67"/>
        <v>10780.884314842604</v>
      </c>
      <c r="AB61" s="54">
        <f t="shared" si="67"/>
        <v>22108.877487003996</v>
      </c>
      <c r="AC61" s="54"/>
      <c r="AD61" s="54">
        <f t="shared" si="67"/>
        <v>17.858530115799997</v>
      </c>
      <c r="AE61" s="54"/>
      <c r="AF61" s="54">
        <f t="shared" si="67"/>
        <v>402.87589585830005</v>
      </c>
      <c r="AG61" s="54"/>
      <c r="AH61" s="54">
        <f t="shared" si="67"/>
        <v>635.24452385559982</v>
      </c>
      <c r="AI61" s="54">
        <f t="shared" si="67"/>
        <v>2049.5588203042994</v>
      </c>
      <c r="AJ61" s="54">
        <f t="shared" si="67"/>
        <v>55710.812397971087</v>
      </c>
      <c r="AK61" s="54">
        <f t="shared" si="67"/>
        <v>1643.7195858272994</v>
      </c>
      <c r="AL61" s="54">
        <f t="shared" si="67"/>
        <v>177.31321078360003</v>
      </c>
      <c r="AM61" s="54">
        <f t="shared" si="67"/>
        <v>1209.0250889621993</v>
      </c>
      <c r="AN61" s="54">
        <f t="shared" si="67"/>
        <v>56.645781660899999</v>
      </c>
      <c r="AO61" s="54">
        <f t="shared" si="67"/>
        <v>2.5811337224000002</v>
      </c>
      <c r="AP61" s="54"/>
      <c r="AQ61" s="54">
        <f t="shared" si="67"/>
        <v>15002.930718573596</v>
      </c>
      <c r="AR61" s="54"/>
      <c r="AS61" s="54">
        <f t="shared" si="67"/>
        <v>47.059733573199985</v>
      </c>
      <c r="AT61" s="54">
        <f t="shared" si="67"/>
        <v>352.22530759769995</v>
      </c>
      <c r="AU61" s="54">
        <f t="shared" si="67"/>
        <v>10231.939358545003</v>
      </c>
      <c r="AV61" s="54">
        <f t="shared" si="67"/>
        <v>38.91545152070001</v>
      </c>
      <c r="AW61" s="54">
        <f t="shared" si="67"/>
        <v>2.872342249666E-2</v>
      </c>
      <c r="AX61" s="54">
        <f t="shared" si="67"/>
        <v>0.93149220141970013</v>
      </c>
      <c r="AY61" s="54">
        <f t="shared" si="67"/>
        <v>0.46852555210000002</v>
      </c>
      <c r="AZ61" s="54">
        <f t="shared" si="67"/>
        <v>16.290627203592198</v>
      </c>
      <c r="BA61" s="54">
        <f t="shared" si="67"/>
        <v>7.0746321079000003</v>
      </c>
      <c r="BB61" s="54">
        <f t="shared" si="67"/>
        <v>3.3596112108999994</v>
      </c>
      <c r="BC61" s="54">
        <f t="shared" si="67"/>
        <v>0.17975303953576002</v>
      </c>
      <c r="BD61" s="54">
        <f t="shared" si="67"/>
        <v>912.6172634763999</v>
      </c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1"/>
      <c r="BQ61" s="54">
        <f t="shared" ref="BQ61:EP61" si="68">SUM(BQ3:BQ54)</f>
        <v>19469.611395066164</v>
      </c>
      <c r="BR61" s="54">
        <f t="shared" si="68"/>
        <v>215.64550559510525</v>
      </c>
      <c r="BS61" s="54">
        <f t="shared" si="68"/>
        <v>1890.2956563472073</v>
      </c>
      <c r="BT61" s="54">
        <f t="shared" si="68"/>
        <v>146.57849959900702</v>
      </c>
      <c r="BU61" s="54">
        <f t="shared" si="68"/>
        <v>306.50944316645354</v>
      </c>
      <c r="BV61" s="54">
        <f t="shared" si="68"/>
        <v>7585.0531586194866</v>
      </c>
      <c r="BW61" s="54">
        <f t="shared" si="68"/>
        <v>6802.6435577868006</v>
      </c>
      <c r="BX61" s="54">
        <f t="shared" si="68"/>
        <v>7684.6485325734584</v>
      </c>
      <c r="BY61" s="54">
        <f t="shared" si="68"/>
        <v>12.283157191834128</v>
      </c>
      <c r="BZ61" s="54">
        <f t="shared" si="68"/>
        <v>17.675795133870665</v>
      </c>
      <c r="CA61" s="54">
        <f t="shared" si="68"/>
        <v>3994.8529690087717</v>
      </c>
      <c r="CB61" s="54">
        <f t="shared" si="68"/>
        <v>0.52007593631771776</v>
      </c>
      <c r="CC61" s="54">
        <f t="shared" si="68"/>
        <v>1.1051586336883268</v>
      </c>
      <c r="CD61" s="54">
        <f t="shared" si="68"/>
        <v>5.5452342876309775</v>
      </c>
      <c r="CE61" s="54">
        <f t="shared" si="68"/>
        <v>1322.5630860706426</v>
      </c>
      <c r="CF61" s="54">
        <f t="shared" si="68"/>
        <v>3.8248825193477392</v>
      </c>
      <c r="CG61" s="54">
        <f t="shared" si="68"/>
        <v>12.112152215593254</v>
      </c>
      <c r="CH61" s="54">
        <f t="shared" si="68"/>
        <v>83.144845914565622</v>
      </c>
      <c r="CI61" s="54">
        <f t="shared" si="68"/>
        <v>7166.5238310816112</v>
      </c>
      <c r="CJ61" s="54">
        <f t="shared" si="68"/>
        <v>933525.17381874041</v>
      </c>
      <c r="CK61" s="54">
        <f t="shared" si="68"/>
        <v>439.32174891956743</v>
      </c>
      <c r="CL61" s="54">
        <f t="shared" si="68"/>
        <v>130.96858499964625</v>
      </c>
      <c r="CM61" s="54">
        <f t="shared" si="68"/>
        <v>8.5295882394850508</v>
      </c>
      <c r="CN61" s="54">
        <f t="shared" si="68"/>
        <v>20.882769679728117</v>
      </c>
      <c r="CO61" s="54">
        <f t="shared" si="68"/>
        <v>2604.0274180382526</v>
      </c>
      <c r="CP61" s="54">
        <f t="shared" si="68"/>
        <v>179.27170201518427</v>
      </c>
      <c r="CQ61" s="54">
        <f t="shared" si="68"/>
        <v>2047.6451732813946</v>
      </c>
      <c r="CR61" s="54">
        <f t="shared" si="68"/>
        <v>1270.0459003067638</v>
      </c>
      <c r="CS61" s="54">
        <f t="shared" si="68"/>
        <v>46.935377285685078</v>
      </c>
      <c r="CT61" s="54">
        <f t="shared" si="68"/>
        <v>1207.5893158362567</v>
      </c>
      <c r="CU61" s="54">
        <f t="shared" si="68"/>
        <v>351.89133775066591</v>
      </c>
      <c r="CV61" s="54">
        <f t="shared" si="68"/>
        <v>2045867.9813478866</v>
      </c>
      <c r="CW61" s="54">
        <f t="shared" si="68"/>
        <v>41.683800897833478</v>
      </c>
      <c r="CX61" s="54">
        <f t="shared" si="68"/>
        <v>5.1601763498036028</v>
      </c>
      <c r="CY61" s="54">
        <f t="shared" si="68"/>
        <v>6335.2419978962553</v>
      </c>
      <c r="CZ61" s="54">
        <f t="shared" si="68"/>
        <v>2092.5815408758203</v>
      </c>
      <c r="DA61" s="54">
        <f t="shared" si="68"/>
        <v>133.25280509106696</v>
      </c>
      <c r="DB61" s="54">
        <f t="shared" si="68"/>
        <v>3.0960023060769788</v>
      </c>
      <c r="DC61" s="54">
        <f t="shared" si="68"/>
        <v>476.47469360595983</v>
      </c>
      <c r="DD61" s="54">
        <f t="shared" si="68"/>
        <v>8.0045518139640244</v>
      </c>
      <c r="DE61" s="54">
        <f t="shared" si="68"/>
        <v>27603.420069708096</v>
      </c>
      <c r="DF61" s="54">
        <f t="shared" si="68"/>
        <v>22448.876550337725</v>
      </c>
      <c r="DG61" s="54">
        <f t="shared" si="68"/>
        <v>5322.1010107231059</v>
      </c>
      <c r="DH61" s="54">
        <f t="shared" si="68"/>
        <v>2294.0267554029583</v>
      </c>
      <c r="DI61" s="54">
        <f t="shared" si="68"/>
        <v>51316.162843498569</v>
      </c>
      <c r="DJ61" s="54">
        <f t="shared" si="68"/>
        <v>174.86065888015938</v>
      </c>
      <c r="DK61" s="54">
        <f t="shared" si="68"/>
        <v>10662.968059314153</v>
      </c>
      <c r="DL61" s="54">
        <f t="shared" si="68"/>
        <v>10662.968059314153</v>
      </c>
      <c r="DM61" s="54">
        <f t="shared" si="68"/>
        <v>22105.575441928027</v>
      </c>
      <c r="DN61" s="54">
        <f t="shared" si="68"/>
        <v>19.706630970408387</v>
      </c>
      <c r="DO61" s="54">
        <f t="shared" si="68"/>
        <v>20582.869995096651</v>
      </c>
      <c r="DP61" s="54">
        <f t="shared" si="68"/>
        <v>3.1465224150218187</v>
      </c>
      <c r="DQ61" s="54">
        <f t="shared" si="68"/>
        <v>12.340088514543528</v>
      </c>
      <c r="DR61" s="54">
        <f t="shared" si="68"/>
        <v>1160.8188166633026</v>
      </c>
      <c r="DS61" s="54">
        <f t="shared" si="68"/>
        <v>1.0031471936572118</v>
      </c>
      <c r="DT61" s="54">
        <f t="shared" si="68"/>
        <v>21045.243061192847</v>
      </c>
      <c r="DU61" s="54">
        <f t="shared" si="68"/>
        <v>698.72260214884761</v>
      </c>
      <c r="DV61" s="54">
        <f t="shared" si="68"/>
        <v>9831.56495829304</v>
      </c>
      <c r="DW61" s="54">
        <f t="shared" si="68"/>
        <v>103.42779500416987</v>
      </c>
      <c r="DX61" s="54">
        <f t="shared" si="68"/>
        <v>294.37152581598946</v>
      </c>
      <c r="DY61" s="54">
        <f t="shared" si="68"/>
        <v>138.28685928518979</v>
      </c>
      <c r="DZ61" s="54">
        <f t="shared" si="68"/>
        <v>209.59420946945082</v>
      </c>
      <c r="EA61" s="54">
        <f t="shared" si="68"/>
        <v>425.53964220003547</v>
      </c>
      <c r="EB61" s="54">
        <f t="shared" si="68"/>
        <v>55694.407544052359</v>
      </c>
      <c r="EC61" s="54">
        <f t="shared" si="68"/>
        <v>639.386811283611</v>
      </c>
      <c r="ED61" s="54">
        <f t="shared" si="68"/>
        <v>1630.4686849096815</v>
      </c>
      <c r="EE61" s="54">
        <f t="shared" si="68"/>
        <v>64753.977809096221</v>
      </c>
      <c r="EF61" s="54">
        <f t="shared" si="68"/>
        <v>0</v>
      </c>
      <c r="EG61" s="54">
        <f t="shared" si="68"/>
        <v>72.646890612154863</v>
      </c>
      <c r="EH61" s="54">
        <f t="shared" si="68"/>
        <v>104.54060981183569</v>
      </c>
      <c r="EI61" s="54">
        <f t="shared" si="68"/>
        <v>1071351.3070735901</v>
      </c>
      <c r="EJ61" s="54">
        <f t="shared" si="68"/>
        <v>117878.20688426906</v>
      </c>
      <c r="EK61" s="54">
        <f t="shared" si="68"/>
        <v>1190390.332775034</v>
      </c>
      <c r="EL61" s="54">
        <f t="shared" si="68"/>
        <v>1139.7834600164815</v>
      </c>
      <c r="EM61" s="54">
        <f t="shared" si="68"/>
        <v>25950.348550973195</v>
      </c>
      <c r="EN61" s="54">
        <f t="shared" si="68"/>
        <v>38.536587211470348</v>
      </c>
      <c r="EO61" s="54">
        <f t="shared" si="68"/>
        <v>2.8722053919060058E-2</v>
      </c>
      <c r="EP61" s="54">
        <f t="shared" si="68"/>
        <v>0.93148688493089749</v>
      </c>
      <c r="EQ61" s="54">
        <f t="shared" ref="EQ61:GI61" si="69">SUM(EQ3:EQ54)</f>
        <v>0.46851942674583497</v>
      </c>
      <c r="ER61" s="54">
        <f t="shared" si="69"/>
        <v>16.282386094300861</v>
      </c>
      <c r="ES61" s="54">
        <f t="shared" si="69"/>
        <v>7.0399634556244584</v>
      </c>
      <c r="ET61" s="54">
        <f t="shared" si="69"/>
        <v>3.3514045904326468</v>
      </c>
      <c r="EU61" s="54">
        <f t="shared" si="69"/>
        <v>0.17973460043762021</v>
      </c>
      <c r="EV61" s="54">
        <f t="shared" si="69"/>
        <v>908.59191592114576</v>
      </c>
      <c r="EW61" s="54">
        <f t="shared" si="69"/>
        <v>4444.2989187270905</v>
      </c>
      <c r="EX61" s="54">
        <f t="shared" si="69"/>
        <v>309202.56077122083</v>
      </c>
      <c r="EY61" s="54">
        <f t="shared" si="69"/>
        <v>5720.8502717519332</v>
      </c>
      <c r="EZ61" s="54">
        <f t="shared" si="69"/>
        <v>3884.6233591296814</v>
      </c>
      <c r="FA61" s="54">
        <f t="shared" si="69"/>
        <v>28612.530970731194</v>
      </c>
      <c r="FB61" s="54">
        <f t="shared" si="69"/>
        <v>4182.9775599391915</v>
      </c>
      <c r="FC61" s="54">
        <f t="shared" si="69"/>
        <v>3063.817933136696</v>
      </c>
      <c r="FD61" s="54">
        <f t="shared" si="69"/>
        <v>2.3705946823723592</v>
      </c>
      <c r="FE61" s="54">
        <f t="shared" si="69"/>
        <v>5900.564048758888</v>
      </c>
      <c r="FF61" s="54">
        <f t="shared" si="69"/>
        <v>523909.87248470174</v>
      </c>
      <c r="FG61" s="54">
        <f t="shared" si="69"/>
        <v>292393.77743477782</v>
      </c>
      <c r="FH61" s="54">
        <f t="shared" si="69"/>
        <v>231516.09504968108</v>
      </c>
      <c r="FI61" s="54">
        <f t="shared" si="69"/>
        <v>645.64895077030644</v>
      </c>
      <c r="FJ61" s="54">
        <f t="shared" si="69"/>
        <v>291.81251101808004</v>
      </c>
      <c r="FK61" s="54">
        <f t="shared" si="69"/>
        <v>118458.57654748237</v>
      </c>
      <c r="FL61" s="54">
        <f t="shared" si="69"/>
        <v>8438.4158075047835</v>
      </c>
      <c r="FM61" s="54">
        <f t="shared" si="69"/>
        <v>15435.386065566892</v>
      </c>
      <c r="FN61" s="54">
        <f t="shared" si="69"/>
        <v>1284.3144345132273</v>
      </c>
      <c r="FO61" s="54">
        <f t="shared" si="69"/>
        <v>2563.4622372542071</v>
      </c>
      <c r="FP61" s="54">
        <f t="shared" si="69"/>
        <v>39377.084870552702</v>
      </c>
      <c r="FQ61" s="54">
        <f t="shared" si="69"/>
        <v>56.592537793410159</v>
      </c>
      <c r="FR61" s="54">
        <f t="shared" si="69"/>
        <v>23697.940827702776</v>
      </c>
      <c r="FS61" s="54">
        <f t="shared" si="69"/>
        <v>12414.570486324561</v>
      </c>
      <c r="FT61" s="54">
        <f t="shared" si="69"/>
        <v>36184.629536443324</v>
      </c>
      <c r="FU61" s="54">
        <f t="shared" si="69"/>
        <v>1490.2129252376908</v>
      </c>
      <c r="FV61" s="54">
        <f t="shared" si="69"/>
        <v>2.5811498452535098</v>
      </c>
      <c r="FW61" s="54">
        <f t="shared" si="69"/>
        <v>880179.30177812092</v>
      </c>
      <c r="FX61" s="54">
        <f t="shared" si="69"/>
        <v>191056.5089871606</v>
      </c>
      <c r="FY61" s="54">
        <f t="shared" si="69"/>
        <v>14055.154824883377</v>
      </c>
      <c r="FZ61" s="54">
        <f t="shared" si="69"/>
        <v>6773.2422719370052</v>
      </c>
      <c r="GA61" s="54">
        <f t="shared" si="69"/>
        <v>37853.87696547326</v>
      </c>
      <c r="GB61" s="54">
        <f t="shared" si="69"/>
        <v>89460.527300591304</v>
      </c>
      <c r="GC61" s="54">
        <f t="shared" si="69"/>
        <v>14975.204374115203</v>
      </c>
      <c r="GD61" s="54">
        <f t="shared" si="69"/>
        <v>8.7844485615914927</v>
      </c>
      <c r="GE61" s="54">
        <f t="shared" si="69"/>
        <v>179.0165260736531</v>
      </c>
      <c r="GF61" s="54">
        <f t="shared" si="69"/>
        <v>64671.827389257662</v>
      </c>
      <c r="GG61" s="54">
        <f t="shared" si="69"/>
        <v>826715.40077696508</v>
      </c>
      <c r="GH61" s="54">
        <f t="shared" si="69"/>
        <v>10215.197142908457</v>
      </c>
      <c r="GI61" s="54">
        <f t="shared" si="69"/>
        <v>51100.918326816362</v>
      </c>
    </row>
    <row r="62" spans="1:258" x14ac:dyDescent="0.3">
      <c r="A62" s="29" t="s">
        <v>56</v>
      </c>
      <c r="B62" s="1">
        <f>SUM(B2:B54)</f>
        <v>2055868.3099706301</v>
      </c>
      <c r="C62" s="1">
        <f t="shared" ref="C62:BN62" si="70">SUM(C2:C54)</f>
        <v>64811.800086950025</v>
      </c>
      <c r="D62" s="1">
        <f t="shared" si="70"/>
        <v>1193939.4716408392</v>
      </c>
      <c r="E62" s="1">
        <f t="shared" si="70"/>
        <v>525316.81984142994</v>
      </c>
      <c r="F62" s="1">
        <f t="shared" si="70"/>
        <v>292831.01190942095</v>
      </c>
      <c r="G62" s="1">
        <f t="shared" si="70"/>
        <v>880638.3510912091</v>
      </c>
      <c r="H62" s="1">
        <f t="shared" si="70"/>
        <v>828208.87795358989</v>
      </c>
      <c r="I62" s="1">
        <f t="shared" si="70"/>
        <v>6842.9097259743012</v>
      </c>
      <c r="J62" s="1">
        <f t="shared" si="70"/>
        <v>1913.0808405129001</v>
      </c>
      <c r="K62" s="1">
        <f t="shared" si="70"/>
        <v>306.72474108839992</v>
      </c>
      <c r="L62" s="1">
        <f t="shared" si="70"/>
        <v>29.960208385499993</v>
      </c>
      <c r="M62" s="1">
        <f t="shared" si="70"/>
        <v>4013.8434802311008</v>
      </c>
      <c r="N62" s="1">
        <f t="shared" si="70"/>
        <v>1.6252945511999999</v>
      </c>
      <c r="O62" s="1">
        <f t="shared" si="70"/>
        <v>1338.7544916183997</v>
      </c>
      <c r="P62" s="1">
        <f t="shared" si="70"/>
        <v>15.9386261749</v>
      </c>
      <c r="Q62" s="1">
        <f t="shared" si="70"/>
        <v>83.147895326600022</v>
      </c>
      <c r="R62" s="1">
        <f t="shared" si="70"/>
        <v>439.35979844840006</v>
      </c>
      <c r="S62" s="1">
        <f t="shared" si="70"/>
        <v>2604.1769565771001</v>
      </c>
      <c r="T62" s="1">
        <f t="shared" si="70"/>
        <v>29.781430157999996</v>
      </c>
      <c r="U62" s="1">
        <f t="shared" si="70"/>
        <v>179.30063982050001</v>
      </c>
      <c r="V62" s="1">
        <f t="shared" si="70"/>
        <v>1272.9476832237001</v>
      </c>
      <c r="W62" s="1">
        <f t="shared" si="70"/>
        <v>41.711503828300003</v>
      </c>
      <c r="X62" s="1">
        <f t="shared" si="70"/>
        <v>5.1602433922890993</v>
      </c>
      <c r="Y62" s="1">
        <f t="shared" si="70"/>
        <v>5.5500251223000001</v>
      </c>
      <c r="Z62" s="1">
        <f t="shared" si="70"/>
        <v>174.86134109034995</v>
      </c>
      <c r="AA62" s="1">
        <f t="shared" si="70"/>
        <v>10780.884314842604</v>
      </c>
      <c r="AB62" s="1">
        <f t="shared" si="70"/>
        <v>22108.877487003996</v>
      </c>
      <c r="AC62" s="1">
        <f t="shared" si="70"/>
        <v>19.710934869590602</v>
      </c>
      <c r="AD62" s="1">
        <f t="shared" si="70"/>
        <v>17.858530115799997</v>
      </c>
      <c r="AE62" s="1">
        <f t="shared" si="70"/>
        <v>1.0031467001999996</v>
      </c>
      <c r="AF62" s="1">
        <f t="shared" si="70"/>
        <v>402.87589585830005</v>
      </c>
      <c r="AG62" s="1">
        <f t="shared" si="70"/>
        <v>138.28615823509998</v>
      </c>
      <c r="AH62" s="1">
        <f t="shared" si="70"/>
        <v>635.24452385559982</v>
      </c>
      <c r="AI62" s="1">
        <f t="shared" si="70"/>
        <v>2049.5588203042994</v>
      </c>
      <c r="AJ62" s="1">
        <f t="shared" si="70"/>
        <v>55710.812397971087</v>
      </c>
      <c r="AK62" s="1">
        <f t="shared" si="70"/>
        <v>1643.7195858272994</v>
      </c>
      <c r="AL62" s="1">
        <f t="shared" si="70"/>
        <v>177.31321078360003</v>
      </c>
      <c r="AM62" s="1">
        <f t="shared" si="70"/>
        <v>1209.0250889621993</v>
      </c>
      <c r="AN62" s="1">
        <f t="shared" si="70"/>
        <v>56.645781660899999</v>
      </c>
      <c r="AO62" s="1">
        <f t="shared" si="70"/>
        <v>2.5811337224000002</v>
      </c>
      <c r="AP62" s="1">
        <f t="shared" si="70"/>
        <v>8.7846575164500003</v>
      </c>
      <c r="AQ62" s="1">
        <f t="shared" si="70"/>
        <v>15002.930718573596</v>
      </c>
      <c r="AR62" s="1">
        <f t="shared" si="70"/>
        <v>179.10912330949995</v>
      </c>
      <c r="AS62" s="1">
        <f t="shared" si="70"/>
        <v>47.059733573199985</v>
      </c>
      <c r="AT62" s="1">
        <f t="shared" si="70"/>
        <v>352.22530759769995</v>
      </c>
      <c r="AU62" s="1">
        <f t="shared" si="70"/>
        <v>10231.939358545003</v>
      </c>
      <c r="AV62" s="1">
        <f t="shared" si="70"/>
        <v>38.91545152070001</v>
      </c>
      <c r="AW62" s="1">
        <f t="shared" si="70"/>
        <v>2.872342249666E-2</v>
      </c>
      <c r="AX62" s="1">
        <f t="shared" si="70"/>
        <v>0.93149220141970013</v>
      </c>
      <c r="AY62" s="1">
        <f t="shared" si="70"/>
        <v>0.46852555210000002</v>
      </c>
      <c r="AZ62" s="1">
        <f t="shared" si="70"/>
        <v>16.290627203592198</v>
      </c>
      <c r="BA62" s="1">
        <f t="shared" si="70"/>
        <v>7.0746321079000003</v>
      </c>
      <c r="BB62" s="1">
        <f t="shared" si="70"/>
        <v>3.3596112108999994</v>
      </c>
      <c r="BC62" s="1">
        <f t="shared" si="70"/>
        <v>0.17975303953576002</v>
      </c>
      <c r="BD62" s="1">
        <f t="shared" si="70"/>
        <v>912.6172634763999</v>
      </c>
      <c r="BE62" s="1">
        <f t="shared" si="70"/>
        <v>215.65243328940002</v>
      </c>
      <c r="BF62" s="1">
        <f t="shared" si="70"/>
        <v>146.66808151800004</v>
      </c>
      <c r="BG62" s="1">
        <f t="shared" si="70"/>
        <v>7166.5369838780989</v>
      </c>
      <c r="BH62" s="1">
        <f t="shared" si="70"/>
        <v>130.96902770419996</v>
      </c>
      <c r="BI62" s="1">
        <f t="shared" si="70"/>
        <v>9228.7086340143978</v>
      </c>
      <c r="BJ62" s="1">
        <f t="shared" si="70"/>
        <v>2735.1772152240992</v>
      </c>
      <c r="BK62" s="1">
        <f t="shared" si="70"/>
        <v>2298.6213207541</v>
      </c>
      <c r="BL62" s="1">
        <f t="shared" si="70"/>
        <v>20584.2264753979</v>
      </c>
      <c r="BM62" s="1">
        <f t="shared" si="70"/>
        <v>639.56414147580017</v>
      </c>
      <c r="BN62" s="1">
        <f t="shared" si="70"/>
        <v>14060.298275365099</v>
      </c>
    </row>
    <row r="63" spans="1:258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1748611.3424981299</v>
      </c>
      <c r="C63" s="27">
        <f t="shared" ref="C63:BD63" si="71">+C3+C5+C8+C9+C11+C12+C14+C15+C16+C17+C18+C19+C20+C21+C22+C23+C24+C25+C26+C28+C30+C31+C33+C34+C35+C36+C37+C39+C40+C41+C42+C43+C44+C46+C47+C49+C50</f>
        <v>51939.911880320004</v>
      </c>
      <c r="D63" s="27">
        <f t="shared" si="71"/>
        <v>1009188.9563583999</v>
      </c>
      <c r="E63" s="27">
        <f t="shared" si="71"/>
        <v>334981.55768564995</v>
      </c>
      <c r="F63" s="27">
        <f t="shared" si="71"/>
        <v>240829.026847431</v>
      </c>
      <c r="G63" s="27">
        <f t="shared" si="71"/>
        <v>803195.12590369012</v>
      </c>
      <c r="H63" s="27">
        <f t="shared" si="71"/>
        <v>719100.4555711702</v>
      </c>
      <c r="I63" s="40">
        <f t="shared" si="71"/>
        <v>5976.5668316199008</v>
      </c>
      <c r="J63" s="40">
        <f t="shared" si="71"/>
        <v>1576.8756077419005</v>
      </c>
      <c r="K63" s="40">
        <f t="shared" si="71"/>
        <v>296.57902447089998</v>
      </c>
      <c r="L63" s="40"/>
      <c r="M63" s="40">
        <f t="shared" si="71"/>
        <v>3278.3042840922012</v>
      </c>
      <c r="N63" s="40">
        <f t="shared" si="71"/>
        <v>1.5264378886999999</v>
      </c>
      <c r="O63" s="40">
        <f t="shared" si="71"/>
        <v>1085.6470911703</v>
      </c>
      <c r="P63" s="40">
        <f t="shared" si="71"/>
        <v>10.8412594227</v>
      </c>
      <c r="Q63" s="40">
        <f t="shared" si="71"/>
        <v>79.006568219000016</v>
      </c>
      <c r="R63" s="40">
        <f t="shared" si="71"/>
        <v>395.81911006799993</v>
      </c>
      <c r="S63" s="40">
        <f t="shared" si="71"/>
        <v>1167.7440783994002</v>
      </c>
      <c r="T63" s="40">
        <f t="shared" si="71"/>
        <v>27.587542179599993</v>
      </c>
      <c r="U63" s="40">
        <f t="shared" si="71"/>
        <v>174.54475526999997</v>
      </c>
      <c r="V63" s="40">
        <f t="shared" si="71"/>
        <v>1161.750795576</v>
      </c>
      <c r="W63" s="40">
        <f t="shared" si="71"/>
        <v>39.086673295400004</v>
      </c>
      <c r="X63" s="40">
        <f t="shared" si="71"/>
        <v>4.8159175235890999</v>
      </c>
      <c r="Y63" s="40">
        <f t="shared" si="71"/>
        <v>3.9107854964999991</v>
      </c>
      <c r="Z63" s="40"/>
      <c r="AA63" s="40">
        <f t="shared" si="71"/>
        <v>8886.7814762705002</v>
      </c>
      <c r="AB63" s="40">
        <f t="shared" si="71"/>
        <v>19628.570635723998</v>
      </c>
      <c r="AC63" s="40"/>
      <c r="AD63" s="40">
        <f t="shared" si="71"/>
        <v>14.033343773099997</v>
      </c>
      <c r="AE63" s="40"/>
      <c r="AF63" s="40">
        <f t="shared" si="71"/>
        <v>313.61508468880004</v>
      </c>
      <c r="AG63" s="40"/>
      <c r="AH63" s="40">
        <f t="shared" si="71"/>
        <v>568.43254608680002</v>
      </c>
      <c r="AI63" s="40">
        <f t="shared" si="71"/>
        <v>1874.3142365852998</v>
      </c>
      <c r="AJ63" s="40">
        <f t="shared" si="71"/>
        <v>51928.460833324083</v>
      </c>
      <c r="AK63" s="40">
        <f t="shared" si="71"/>
        <v>1442.2007139897996</v>
      </c>
      <c r="AL63" s="40">
        <f t="shared" si="71"/>
        <v>163.68402371340002</v>
      </c>
      <c r="AM63" s="40">
        <f t="shared" si="71"/>
        <v>942.45171588940002</v>
      </c>
      <c r="AN63" s="40">
        <f t="shared" si="71"/>
        <v>55.239454380600002</v>
      </c>
      <c r="AO63" s="40">
        <f t="shared" si="71"/>
        <v>2.0981337224000001</v>
      </c>
      <c r="AP63" s="40"/>
      <c r="AQ63" s="40">
        <f t="shared" si="71"/>
        <v>13612.1054017559</v>
      </c>
      <c r="AR63" s="40"/>
      <c r="AS63" s="40">
        <f t="shared" si="71"/>
        <v>39.188070110500007</v>
      </c>
      <c r="AT63" s="40">
        <f t="shared" si="71"/>
        <v>334.70311262769997</v>
      </c>
      <c r="AU63" s="40">
        <f t="shared" si="71"/>
        <v>9165.5429607695005</v>
      </c>
      <c r="AV63" s="40">
        <f t="shared" si="71"/>
        <v>33.304257865499999</v>
      </c>
      <c r="AW63" s="40">
        <f t="shared" si="71"/>
        <v>2.8717322921359999E-2</v>
      </c>
      <c r="AX63" s="40">
        <f t="shared" si="71"/>
        <v>0.93136153071970007</v>
      </c>
      <c r="AY63" s="40">
        <f t="shared" si="71"/>
        <v>0.46852555210000002</v>
      </c>
      <c r="AZ63" s="40">
        <f t="shared" si="71"/>
        <v>13.860670003399997</v>
      </c>
      <c r="BA63" s="40">
        <f t="shared" si="71"/>
        <v>6.4565388122999998</v>
      </c>
      <c r="BB63" s="40">
        <f t="shared" si="71"/>
        <v>3.2010044161</v>
      </c>
      <c r="BC63" s="40">
        <f t="shared" si="71"/>
        <v>0.16486633485669999</v>
      </c>
      <c r="BD63" s="40">
        <f t="shared" si="71"/>
        <v>623.32135743259994</v>
      </c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27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I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H1048576"/>
    </sheetView>
  </sheetViews>
  <sheetFormatPr defaultColWidth="9.109375" defaultRowHeight="14.4" x14ac:dyDescent="0.3"/>
  <cols>
    <col min="1" max="1" width="19" style="29" customWidth="1"/>
    <col min="2" max="8" width="9" style="27" customWidth="1"/>
    <col min="9" max="54" width="9" style="29" customWidth="1"/>
    <col min="55" max="55" width="11.5546875" style="29" customWidth="1"/>
    <col min="56" max="56" width="15" style="29" bestFit="1" customWidth="1"/>
    <col min="57" max="165" width="9" style="29" customWidth="1"/>
    <col min="166" max="195" width="9.109375" style="29"/>
    <col min="196" max="196" width="9.109375" style="29" customWidth="1"/>
    <col min="197" max="16384" width="9.109375" style="29"/>
  </cols>
  <sheetData>
    <row r="1" spans="1:217" x14ac:dyDescent="0.3">
      <c r="B1" s="27" t="s">
        <v>504</v>
      </c>
      <c r="BD1" s="29" t="s">
        <v>530</v>
      </c>
      <c r="FI1" s="29" t="s">
        <v>376</v>
      </c>
    </row>
    <row r="2" spans="1:217" x14ac:dyDescent="0.3">
      <c r="A2" s="2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423</v>
      </c>
      <c r="L2" s="29" t="s">
        <v>64</v>
      </c>
      <c r="M2" s="40" t="s">
        <v>378</v>
      </c>
      <c r="N2" s="29" t="s">
        <v>325</v>
      </c>
      <c r="O2" s="29" t="s">
        <v>379</v>
      </c>
      <c r="P2" s="29" t="s">
        <v>380</v>
      </c>
      <c r="Q2" s="29" t="s">
        <v>381</v>
      </c>
      <c r="R2" s="29" t="s">
        <v>230</v>
      </c>
      <c r="S2" s="29" t="s">
        <v>382</v>
      </c>
      <c r="T2" s="29" t="s">
        <v>383</v>
      </c>
      <c r="U2" s="29" t="s">
        <v>384</v>
      </c>
      <c r="V2" s="29" t="s">
        <v>385</v>
      </c>
      <c r="W2" s="29" t="s">
        <v>386</v>
      </c>
      <c r="X2" s="29" t="s">
        <v>387</v>
      </c>
      <c r="Y2" s="29" t="s">
        <v>407</v>
      </c>
      <c r="Z2" s="29" t="s">
        <v>65</v>
      </c>
      <c r="AA2" s="29" t="s">
        <v>66</v>
      </c>
      <c r="AB2" s="29" t="s">
        <v>327</v>
      </c>
      <c r="AC2" s="29" t="s">
        <v>411</v>
      </c>
      <c r="AD2" s="29" t="s">
        <v>388</v>
      </c>
      <c r="AE2" s="29" t="s">
        <v>330</v>
      </c>
      <c r="AF2" s="29" t="s">
        <v>389</v>
      </c>
      <c r="AG2" s="29" t="s">
        <v>67</v>
      </c>
      <c r="AH2" s="29" t="s">
        <v>326</v>
      </c>
      <c r="AI2" s="29" t="s">
        <v>331</v>
      </c>
      <c r="AJ2" s="29" t="s">
        <v>391</v>
      </c>
      <c r="AK2" s="29" t="s">
        <v>392</v>
      </c>
      <c r="AL2" s="29" t="s">
        <v>328</v>
      </c>
      <c r="AM2" s="29" t="s">
        <v>393</v>
      </c>
      <c r="AN2" s="29" t="s">
        <v>394</v>
      </c>
      <c r="AO2" s="29" t="s">
        <v>493</v>
      </c>
      <c r="AP2" s="29" t="s">
        <v>332</v>
      </c>
      <c r="AQ2" s="29" t="s">
        <v>395</v>
      </c>
      <c r="AR2" s="29" t="s">
        <v>390</v>
      </c>
      <c r="AS2" s="29" t="s">
        <v>333</v>
      </c>
      <c r="AT2" s="29" t="s">
        <v>334</v>
      </c>
      <c r="AU2" s="29" t="s">
        <v>335</v>
      </c>
      <c r="AV2" s="29" t="s">
        <v>336</v>
      </c>
      <c r="AW2" s="29" t="s">
        <v>337</v>
      </c>
      <c r="AX2" s="29" t="s">
        <v>517</v>
      </c>
      <c r="AY2" s="29" t="s">
        <v>481</v>
      </c>
      <c r="AZ2" s="29" t="s">
        <v>483</v>
      </c>
      <c r="BA2" s="29" t="s">
        <v>489</v>
      </c>
      <c r="BB2" s="29" t="s">
        <v>518</v>
      </c>
      <c r="BC2" s="27"/>
      <c r="BD2" s="29" t="s">
        <v>231</v>
      </c>
      <c r="BE2" s="29" t="s">
        <v>478</v>
      </c>
      <c r="BF2" s="29" t="s">
        <v>178</v>
      </c>
      <c r="BG2" s="29" t="s">
        <v>130</v>
      </c>
      <c r="BH2" s="29" t="s">
        <v>131</v>
      </c>
      <c r="BI2" s="29" t="s">
        <v>132</v>
      </c>
      <c r="BJ2" s="29" t="s">
        <v>424</v>
      </c>
      <c r="BK2" s="29" t="s">
        <v>425</v>
      </c>
      <c r="BL2" s="29" t="s">
        <v>479</v>
      </c>
      <c r="BM2" s="29" t="s">
        <v>350</v>
      </c>
      <c r="BN2" s="29" t="s">
        <v>351</v>
      </c>
      <c r="BO2" s="29" t="s">
        <v>399</v>
      </c>
      <c r="BP2" s="40" t="s">
        <v>179</v>
      </c>
      <c r="BQ2" s="29" t="s">
        <v>352</v>
      </c>
      <c r="BR2" s="29" t="s">
        <v>353</v>
      </c>
      <c r="BS2" s="29" t="s">
        <v>380</v>
      </c>
      <c r="BT2" s="29" t="s">
        <v>525</v>
      </c>
      <c r="BU2" s="29" t="s">
        <v>133</v>
      </c>
      <c r="BV2" s="29" t="s">
        <v>381</v>
      </c>
      <c r="BW2" s="29" t="s">
        <v>338</v>
      </c>
      <c r="BX2" s="29" t="s">
        <v>339</v>
      </c>
      <c r="BY2" s="29" t="s">
        <v>134</v>
      </c>
      <c r="BZ2" s="29" t="s">
        <v>383</v>
      </c>
      <c r="CA2" s="29" t="s">
        <v>400</v>
      </c>
      <c r="CB2" s="29" t="s">
        <v>384</v>
      </c>
      <c r="CC2" s="29" t="s">
        <v>401</v>
      </c>
      <c r="CD2" s="29" t="s">
        <v>402</v>
      </c>
      <c r="CE2" s="29" t="s">
        <v>403</v>
      </c>
      <c r="CF2" s="29" t="s">
        <v>59</v>
      </c>
      <c r="CG2" s="29" t="s">
        <v>404</v>
      </c>
      <c r="CH2" s="29" t="s">
        <v>405</v>
      </c>
      <c r="CI2" s="29" t="s">
        <v>135</v>
      </c>
      <c r="CJ2" s="29" t="s">
        <v>136</v>
      </c>
      <c r="CK2" s="29" t="s">
        <v>480</v>
      </c>
      <c r="CL2" s="29" t="s">
        <v>481</v>
      </c>
      <c r="CM2" s="29" t="s">
        <v>137</v>
      </c>
      <c r="CN2" s="29" t="s">
        <v>407</v>
      </c>
      <c r="CO2" s="29" t="s">
        <v>138</v>
      </c>
      <c r="CP2" s="29" t="s">
        <v>139</v>
      </c>
      <c r="CQ2" s="29" t="s">
        <v>66</v>
      </c>
      <c r="CR2" s="29" t="s">
        <v>483</v>
      </c>
      <c r="CS2" s="29" t="s">
        <v>342</v>
      </c>
      <c r="CT2" s="29" t="s">
        <v>343</v>
      </c>
      <c r="CU2" s="29" t="s">
        <v>140</v>
      </c>
      <c r="CV2" s="29" t="s">
        <v>411</v>
      </c>
      <c r="CW2" s="29" t="s">
        <v>141</v>
      </c>
      <c r="CX2" s="29" t="s">
        <v>142</v>
      </c>
      <c r="CY2" s="29" t="s">
        <v>485</v>
      </c>
      <c r="CZ2" s="29" t="s">
        <v>354</v>
      </c>
      <c r="DA2" s="29" t="s">
        <v>355</v>
      </c>
      <c r="DB2" s="29" t="s">
        <v>344</v>
      </c>
      <c r="DC2" s="29" t="s">
        <v>345</v>
      </c>
      <c r="DD2" s="29" t="s">
        <v>143</v>
      </c>
      <c r="DE2" s="29" t="s">
        <v>523</v>
      </c>
      <c r="DF2" s="29" t="s">
        <v>497</v>
      </c>
      <c r="DG2" s="29" t="s">
        <v>57</v>
      </c>
      <c r="DH2" s="29" t="s">
        <v>127</v>
      </c>
      <c r="DI2" s="29" t="s">
        <v>346</v>
      </c>
      <c r="DJ2" s="29" t="s">
        <v>347</v>
      </c>
      <c r="DK2" s="29" t="s">
        <v>144</v>
      </c>
      <c r="DL2" s="29" t="s">
        <v>145</v>
      </c>
      <c r="DM2" s="29" t="s">
        <v>60</v>
      </c>
      <c r="DN2" s="29" t="s">
        <v>146</v>
      </c>
      <c r="DO2" s="29" t="s">
        <v>147</v>
      </c>
      <c r="DP2" s="29" t="s">
        <v>332</v>
      </c>
      <c r="DQ2" s="29" t="s">
        <v>395</v>
      </c>
      <c r="DR2" s="29" t="s">
        <v>390</v>
      </c>
      <c r="DS2" s="29" t="s">
        <v>333</v>
      </c>
      <c r="DT2" s="29" t="s">
        <v>334</v>
      </c>
      <c r="DU2" s="29" t="s">
        <v>335</v>
      </c>
      <c r="DV2" s="29" t="s">
        <v>336</v>
      </c>
      <c r="DW2" s="29" t="s">
        <v>337</v>
      </c>
      <c r="DX2" s="29" t="s">
        <v>148</v>
      </c>
      <c r="DY2" s="29" t="s">
        <v>149</v>
      </c>
      <c r="DZ2" s="29" t="s">
        <v>150</v>
      </c>
      <c r="EA2" s="29" t="s">
        <v>151</v>
      </c>
      <c r="EB2" s="29" t="s">
        <v>152</v>
      </c>
      <c r="EC2" s="29" t="s">
        <v>153</v>
      </c>
      <c r="ED2" s="29" t="s">
        <v>154</v>
      </c>
      <c r="EE2" s="29" t="s">
        <v>348</v>
      </c>
      <c r="EF2" s="29" t="s">
        <v>155</v>
      </c>
      <c r="EG2" s="29" t="s">
        <v>54</v>
      </c>
      <c r="EH2" s="29" t="s">
        <v>53</v>
      </c>
      <c r="EI2" s="29" t="s">
        <v>156</v>
      </c>
      <c r="EJ2" s="29" t="s">
        <v>158</v>
      </c>
      <c r="EK2" s="29" t="s">
        <v>159</v>
      </c>
      <c r="EL2" s="29" t="s">
        <v>160</v>
      </c>
      <c r="EM2" s="29" t="s">
        <v>161</v>
      </c>
      <c r="EN2" s="29" t="s">
        <v>162</v>
      </c>
      <c r="EO2" s="29" t="s">
        <v>163</v>
      </c>
      <c r="EP2" s="29" t="s">
        <v>164</v>
      </c>
      <c r="EQ2" s="29" t="s">
        <v>165</v>
      </c>
      <c r="ER2" s="29" t="s">
        <v>406</v>
      </c>
      <c r="ES2" s="29" t="s">
        <v>488</v>
      </c>
      <c r="ET2" s="29" t="s">
        <v>166</v>
      </c>
      <c r="EU2" s="29" t="s">
        <v>167</v>
      </c>
      <c r="EV2" s="29" t="s">
        <v>168</v>
      </c>
      <c r="EW2" s="29" t="s">
        <v>61</v>
      </c>
      <c r="EX2" s="29" t="s">
        <v>498</v>
      </c>
      <c r="EY2" s="29" t="s">
        <v>489</v>
      </c>
      <c r="EZ2" s="29" t="s">
        <v>169</v>
      </c>
      <c r="FA2" s="29" t="s">
        <v>170</v>
      </c>
      <c r="FB2" s="29" t="s">
        <v>171</v>
      </c>
      <c r="FC2" s="29" t="s">
        <v>349</v>
      </c>
      <c r="FD2" s="29" t="s">
        <v>173</v>
      </c>
      <c r="FE2" s="29" t="s">
        <v>174</v>
      </c>
      <c r="FF2" s="29" t="s">
        <v>493</v>
      </c>
      <c r="FG2" s="29" t="s">
        <v>499</v>
      </c>
      <c r="FI2" s="29" t="s">
        <v>59</v>
      </c>
      <c r="FJ2" s="29" t="s">
        <v>57</v>
      </c>
      <c r="FK2" s="29" t="s">
        <v>60</v>
      </c>
      <c r="FL2" s="29" t="s">
        <v>54</v>
      </c>
      <c r="FM2" s="29" t="s">
        <v>53</v>
      </c>
      <c r="FN2" s="29" t="s">
        <v>61</v>
      </c>
      <c r="FO2" s="29" t="s">
        <v>62</v>
      </c>
      <c r="FP2" s="29" t="s">
        <v>63</v>
      </c>
      <c r="FQ2" s="29" t="s">
        <v>324</v>
      </c>
      <c r="FR2" s="29" t="s">
        <v>423</v>
      </c>
      <c r="FS2" s="29" t="s">
        <v>64</v>
      </c>
      <c r="FT2" s="29" t="s">
        <v>378</v>
      </c>
      <c r="FU2" s="29" t="s">
        <v>325</v>
      </c>
      <c r="FV2" s="29" t="s">
        <v>379</v>
      </c>
      <c r="FW2" s="29" t="s">
        <v>380</v>
      </c>
      <c r="FX2" s="29" t="s">
        <v>381</v>
      </c>
      <c r="FY2" s="29" t="s">
        <v>230</v>
      </c>
      <c r="FZ2" s="29" t="s">
        <v>382</v>
      </c>
      <c r="GA2" s="29" t="s">
        <v>383</v>
      </c>
      <c r="GB2" s="29" t="s">
        <v>384</v>
      </c>
      <c r="GC2" s="29" t="s">
        <v>385</v>
      </c>
      <c r="GD2" s="29" t="s">
        <v>386</v>
      </c>
      <c r="GE2" s="29" t="s">
        <v>387</v>
      </c>
      <c r="GF2" s="29" t="s">
        <v>407</v>
      </c>
      <c r="GG2" s="29" t="s">
        <v>65</v>
      </c>
      <c r="GH2" s="29" t="s">
        <v>66</v>
      </c>
      <c r="GI2" s="29" t="s">
        <v>327</v>
      </c>
      <c r="GJ2" s="29" t="s">
        <v>411</v>
      </c>
      <c r="GK2" s="29" t="s">
        <v>388</v>
      </c>
      <c r="GL2" s="29" t="s">
        <v>330</v>
      </c>
      <c r="GM2" s="29" t="s">
        <v>389</v>
      </c>
      <c r="GN2" s="29" t="s">
        <v>67</v>
      </c>
      <c r="GO2" s="29" t="s">
        <v>326</v>
      </c>
      <c r="GP2" s="29" t="s">
        <v>331</v>
      </c>
      <c r="GQ2" s="29" t="s">
        <v>391</v>
      </c>
      <c r="GR2" s="29" t="s">
        <v>392</v>
      </c>
      <c r="GS2" s="29" t="s">
        <v>328</v>
      </c>
      <c r="GT2" s="29" t="s">
        <v>393</v>
      </c>
      <c r="GU2" s="29" t="s">
        <v>394</v>
      </c>
      <c r="GV2" s="29" t="s">
        <v>329</v>
      </c>
      <c r="GW2" s="29" t="s">
        <v>332</v>
      </c>
      <c r="GX2" s="29" t="s">
        <v>395</v>
      </c>
      <c r="GY2" s="29" t="s">
        <v>390</v>
      </c>
      <c r="GZ2" s="29" t="s">
        <v>333</v>
      </c>
      <c r="HA2" s="29" t="s">
        <v>334</v>
      </c>
      <c r="HB2" s="29" t="s">
        <v>335</v>
      </c>
      <c r="HC2" s="29" t="s">
        <v>336</v>
      </c>
      <c r="HD2" s="29" t="s">
        <v>337</v>
      </c>
      <c r="HE2" s="29" t="s">
        <v>517</v>
      </c>
      <c r="HF2" s="29" t="s">
        <v>481</v>
      </c>
      <c r="HG2" s="29" t="s">
        <v>483</v>
      </c>
      <c r="HH2" s="29" t="s">
        <v>489</v>
      </c>
      <c r="HI2" s="29" t="s">
        <v>518</v>
      </c>
    </row>
    <row r="3" spans="1:217" x14ac:dyDescent="0.3">
      <c r="A3" s="29" t="s">
        <v>0</v>
      </c>
      <c r="B3" s="27">
        <v>3786.8281400999999</v>
      </c>
      <c r="D3" s="27">
        <v>9984.8526110000003</v>
      </c>
      <c r="E3" s="27">
        <v>259.92925502000003</v>
      </c>
      <c r="F3" s="27">
        <v>257.89150377999999</v>
      </c>
      <c r="G3" s="27">
        <v>9241.8728898999998</v>
      </c>
      <c r="H3" s="27">
        <v>1461.4623901</v>
      </c>
      <c r="I3" s="29">
        <v>41.842043551000003</v>
      </c>
      <c r="J3" s="29">
        <v>36.510497651000001</v>
      </c>
      <c r="K3" s="29">
        <v>5.0092259999999999E-4</v>
      </c>
      <c r="L3" s="29">
        <v>13.636083771999999</v>
      </c>
      <c r="M3" s="40"/>
      <c r="N3" s="29">
        <v>1.8257564249</v>
      </c>
      <c r="O3" s="29">
        <v>2.7538840999999999E-3</v>
      </c>
      <c r="P3" s="29">
        <v>6.9209999999999994E-2</v>
      </c>
      <c r="Q3" s="29">
        <v>6.5773589499999993E-2</v>
      </c>
      <c r="S3" s="29">
        <v>1.4033439999999999E-4</v>
      </c>
      <c r="T3" s="29">
        <v>3.2804103100000002E-2</v>
      </c>
      <c r="W3" s="29">
        <v>5.7227729999999997E-2</v>
      </c>
      <c r="X3" s="29">
        <v>6.3060000000000005E-2</v>
      </c>
      <c r="Z3" s="29">
        <v>261.39825739000003</v>
      </c>
      <c r="AB3" s="8">
        <v>3.2545899999999999E-6</v>
      </c>
      <c r="AC3" s="8"/>
      <c r="AD3" s="29">
        <v>1.04020685E-2</v>
      </c>
      <c r="AE3" s="29">
        <v>9.5142000000000002E-4</v>
      </c>
      <c r="AF3" s="29">
        <v>0.49383939389999998</v>
      </c>
      <c r="AG3" s="29">
        <v>12.406328609999999</v>
      </c>
      <c r="AH3" s="29">
        <v>0.20116408220000001</v>
      </c>
      <c r="AI3" s="29">
        <v>5.2580235000000003E-3</v>
      </c>
      <c r="AJ3" s="29">
        <v>1.5051162E-3</v>
      </c>
      <c r="AK3" s="29">
        <v>3.5328363100000003E-2</v>
      </c>
      <c r="AL3" s="29">
        <v>12.501463676</v>
      </c>
      <c r="AM3" s="29">
        <v>0.1052099038</v>
      </c>
      <c r="AN3" s="29">
        <v>4.1759548100000002E-2</v>
      </c>
      <c r="AO3" s="29">
        <v>9.1215851894999993</v>
      </c>
      <c r="AP3" s="29">
        <v>7.3989681000000002E-3</v>
      </c>
      <c r="AS3" s="8">
        <v>1.043E-6</v>
      </c>
      <c r="AT3" s="29">
        <v>1.8244600000000001E-4</v>
      </c>
      <c r="AU3" s="29">
        <v>5.3822560000000002E-4</v>
      </c>
      <c r="AW3" s="29">
        <v>3.2507532700000001E-2</v>
      </c>
      <c r="AX3" s="29">
        <v>3.19</v>
      </c>
      <c r="AY3" s="29">
        <v>1.3189821639999999</v>
      </c>
      <c r="AZ3" s="8">
        <v>16.483427549999998</v>
      </c>
      <c r="BA3" s="29">
        <v>6.90164781E-2</v>
      </c>
      <c r="BC3" s="27"/>
      <c r="BD3" s="29" t="s">
        <v>0</v>
      </c>
      <c r="BE3" s="29">
        <v>0</v>
      </c>
      <c r="BF3" s="29">
        <v>36.508088090999998</v>
      </c>
      <c r="BG3" s="29">
        <v>41.838355776</v>
      </c>
      <c r="BH3" s="29">
        <v>41.838355776</v>
      </c>
      <c r="BI3" s="29">
        <v>1.0093008158500001</v>
      </c>
      <c r="BJ3" s="29">
        <v>2.0537828557600001E-4</v>
      </c>
      <c r="BK3" s="29">
        <v>2.955456715E-4</v>
      </c>
      <c r="BL3" s="29">
        <v>13.6352668434</v>
      </c>
      <c r="BM3" s="29">
        <v>0</v>
      </c>
      <c r="BN3" s="29">
        <v>0</v>
      </c>
      <c r="BO3" s="29">
        <v>6.3057995211599993E-2</v>
      </c>
      <c r="BP3" s="40">
        <v>1.8255590403599999</v>
      </c>
      <c r="BQ3" s="29">
        <v>6.6092186268500001E-4</v>
      </c>
      <c r="BR3" s="29">
        <v>2.0929376036899999E-3</v>
      </c>
      <c r="BS3" s="29">
        <v>6.9208788320999998E-2</v>
      </c>
      <c r="BT3" s="29">
        <v>3.1900365906600001</v>
      </c>
      <c r="BU3" s="29">
        <v>7159.60341006</v>
      </c>
      <c r="BV3" s="29">
        <v>6.57717485514E-2</v>
      </c>
      <c r="BW3" s="8">
        <v>4.0697476258999997E-5</v>
      </c>
      <c r="BX3" s="8">
        <v>9.9637637306599998E-5</v>
      </c>
      <c r="BY3" s="29">
        <v>0</v>
      </c>
      <c r="BZ3" s="29">
        <v>3.2805539036000003E-2</v>
      </c>
      <c r="CA3" s="29">
        <v>0.49383010019599999</v>
      </c>
      <c r="CB3" s="29">
        <v>0</v>
      </c>
      <c r="CC3" s="29">
        <v>0.105207328515</v>
      </c>
      <c r="CD3" s="29">
        <v>1.5049570848200001E-3</v>
      </c>
      <c r="CE3" s="8">
        <v>4.1759659689E-2</v>
      </c>
      <c r="CF3" s="8">
        <v>3785.6959220099998</v>
      </c>
      <c r="CG3" s="29">
        <v>0</v>
      </c>
      <c r="CH3" s="29">
        <v>5.7229484093999999E-2</v>
      </c>
      <c r="CI3" s="29">
        <v>74.932055156900006</v>
      </c>
      <c r="CJ3" s="29">
        <v>1270.99107875</v>
      </c>
      <c r="CK3" s="29">
        <v>52.136541038499999</v>
      </c>
      <c r="CL3" s="29">
        <v>1.31879553981</v>
      </c>
      <c r="CM3" s="29">
        <v>3.7793521358899999E-3</v>
      </c>
      <c r="CN3" s="29">
        <v>0</v>
      </c>
      <c r="CO3" s="29">
        <v>261.36579800099997</v>
      </c>
      <c r="CP3" s="8">
        <v>261.36579800099997</v>
      </c>
      <c r="CQ3" s="29">
        <v>0</v>
      </c>
      <c r="CR3" s="29">
        <v>16.483027263699999</v>
      </c>
      <c r="CS3" s="8">
        <v>9.7634905316999997E-7</v>
      </c>
      <c r="CT3" s="8">
        <v>1.6274415269199999E-6</v>
      </c>
      <c r="CU3" s="29">
        <v>0</v>
      </c>
      <c r="CV3" s="29">
        <v>0</v>
      </c>
      <c r="CW3" s="8">
        <v>38.856031939399998</v>
      </c>
      <c r="CX3" s="29">
        <v>3.2711162206400003E-2</v>
      </c>
      <c r="CY3" s="29">
        <v>0</v>
      </c>
      <c r="CZ3" s="29">
        <v>2.70456444937E-3</v>
      </c>
      <c r="DA3" s="29">
        <v>7.6975343507699997E-3</v>
      </c>
      <c r="DB3" s="29">
        <v>3.13961319907E-4</v>
      </c>
      <c r="DC3" s="29">
        <v>6.3744726819800002E-4</v>
      </c>
      <c r="DD3" s="8">
        <v>12.404964078800001</v>
      </c>
      <c r="DE3" s="29">
        <v>0</v>
      </c>
      <c r="DF3" s="29">
        <v>0.20112294287800001</v>
      </c>
      <c r="DG3" s="29">
        <v>0</v>
      </c>
      <c r="DH3" s="29">
        <v>0</v>
      </c>
      <c r="DI3" s="29">
        <v>2.15575808683E-3</v>
      </c>
      <c r="DJ3" s="29">
        <v>3.1021875361700001E-3</v>
      </c>
      <c r="DK3" s="29">
        <v>8984.68066593</v>
      </c>
      <c r="DL3" s="29">
        <v>998.29715217099999</v>
      </c>
      <c r="DM3" s="29">
        <v>9982.9778181000001</v>
      </c>
      <c r="DN3" s="29">
        <v>3.51035557505E-3</v>
      </c>
      <c r="DO3" s="29">
        <v>113.049626426</v>
      </c>
      <c r="DP3" s="29">
        <v>7.3990097601900002E-3</v>
      </c>
      <c r="DQ3" s="29">
        <v>0</v>
      </c>
      <c r="DR3" s="29">
        <v>0</v>
      </c>
      <c r="DS3" s="8">
        <v>1.0425846988200001E-6</v>
      </c>
      <c r="DT3" s="29">
        <v>1.8244584317400001E-4</v>
      </c>
      <c r="DU3" s="29">
        <v>5.3824456885899995E-4</v>
      </c>
      <c r="DV3" s="29">
        <v>0</v>
      </c>
      <c r="DW3" s="29">
        <v>3.2506199254200001E-2</v>
      </c>
      <c r="DX3" s="29">
        <v>0.57635372189800005</v>
      </c>
      <c r="DY3" s="29">
        <v>622.68308004799997</v>
      </c>
      <c r="DZ3" s="29">
        <v>0.59434043849899998</v>
      </c>
      <c r="EA3" s="29">
        <v>3.9093885260400002E-2</v>
      </c>
      <c r="EB3" s="29">
        <v>94.656882901000003</v>
      </c>
      <c r="EC3" s="29">
        <v>8.9501213864899998E-3</v>
      </c>
      <c r="ED3" s="29">
        <v>0</v>
      </c>
      <c r="EE3" s="8">
        <v>6.5089480095000004E-7</v>
      </c>
      <c r="EF3" s="29">
        <v>4.62673385252E-2</v>
      </c>
      <c r="EG3" s="29">
        <v>259.87515089200002</v>
      </c>
      <c r="EH3" s="29">
        <v>257.83774644599998</v>
      </c>
      <c r="EI3" s="29">
        <v>2.03740444617</v>
      </c>
      <c r="EJ3" s="29">
        <v>0</v>
      </c>
      <c r="EK3" s="29">
        <v>0</v>
      </c>
      <c r="EL3" s="29">
        <v>44.037075923300002</v>
      </c>
      <c r="EM3" s="29">
        <v>0</v>
      </c>
      <c r="EN3" s="29">
        <v>25.0064355622</v>
      </c>
      <c r="EO3" s="29">
        <v>0</v>
      </c>
      <c r="EP3" s="29">
        <v>5.0045830499799999</v>
      </c>
      <c r="EQ3" s="29">
        <v>62.783287702000003</v>
      </c>
      <c r="ER3" s="29">
        <v>3.5299978306500002E-2</v>
      </c>
      <c r="ES3" s="29">
        <v>350.57736573400001</v>
      </c>
      <c r="ET3" s="29">
        <v>0.59584145350700002</v>
      </c>
      <c r="EU3" s="29">
        <v>20.505682480899999</v>
      </c>
      <c r="EV3" s="29">
        <v>3.9829518675900002</v>
      </c>
      <c r="EW3" s="29">
        <v>9241.8380779500003</v>
      </c>
      <c r="EX3" s="29">
        <v>342.52784629000001</v>
      </c>
      <c r="EY3" s="29">
        <v>6.9017083490700001E-2</v>
      </c>
      <c r="EZ3" s="29">
        <v>0</v>
      </c>
      <c r="FA3" s="29">
        <v>0</v>
      </c>
      <c r="FB3" s="29">
        <v>19.0816042748</v>
      </c>
      <c r="FC3" s="29">
        <v>12.5005319994</v>
      </c>
      <c r="FD3" s="29">
        <v>15.2482806914</v>
      </c>
      <c r="FE3" s="29">
        <v>1461.26534943</v>
      </c>
      <c r="FF3" s="29">
        <v>9.1210317844100004</v>
      </c>
      <c r="FG3" s="29">
        <v>14.1078511028</v>
      </c>
      <c r="FI3" s="55">
        <f>(CF3-B3)/(B3+1E-50)</f>
        <v>-2.9898850650514401E-4</v>
      </c>
      <c r="FJ3" s="55">
        <f>(DG3-C3)/(C3+1E-50)</f>
        <v>0</v>
      </c>
      <c r="FK3" s="55">
        <f>(DM3-D3)/(D3+1E-50)</f>
        <v>-1.8776370298492954E-4</v>
      </c>
      <c r="FL3" s="55">
        <f>(EG3-E3)/(E3+1E-50)</f>
        <v>-2.081494366451474E-4</v>
      </c>
      <c r="FM3" s="55">
        <f>(EH3-F3)/(F3+1E-50)</f>
        <v>-2.0844941850379719E-4</v>
      </c>
      <c r="FN3" s="55">
        <f>(EW3-G3)/(G3+1E-50)</f>
        <v>-3.7667635569342202E-6</v>
      </c>
      <c r="FO3" s="55">
        <f>(FE3-H3)/(H3+1E-50)</f>
        <v>-1.3482431798090682E-4</v>
      </c>
      <c r="FP3" s="55">
        <f>(BH3-I3)/(I3+1E-50)</f>
        <v>-8.8135633134364959E-5</v>
      </c>
      <c r="FQ3" s="55">
        <f>(BF3-J3)/(J3+1E-50)</f>
        <v>-6.5996361458464298E-5</v>
      </c>
      <c r="FR3" s="55">
        <f>(BK3+BJ3-K3)/(K3+1E-50)</f>
        <v>2.7091530706917846E-6</v>
      </c>
      <c r="FS3" s="55">
        <f>(BL3-L3)/(L3+1E-50)</f>
        <v>-5.9909326875543707E-5</v>
      </c>
      <c r="FT3" s="55">
        <f>(BM3+BN3-M3)/(M3+1E-50)</f>
        <v>0</v>
      </c>
      <c r="FU3" s="55">
        <f>(BP3-N3)/(N3+1E-50)</f>
        <v>-1.0811110250420094E-4</v>
      </c>
      <c r="FV3" s="55">
        <f>(BQ3+BR3-O3)/(O3+1E-50)</f>
        <v>-8.9450478326479546E-6</v>
      </c>
      <c r="FW3" s="55">
        <f>(BS3-P3)/(P3+1E-50)</f>
        <v>-1.7507282184598754E-5</v>
      </c>
      <c r="FX3" s="55">
        <f>(BV3-Q3)/(Q3+1E-50)</f>
        <v>-2.7989176415454344E-5</v>
      </c>
      <c r="FY3" s="55">
        <f>(BY3-R3)/(R3+1E-50)</f>
        <v>0</v>
      </c>
      <c r="FZ3" s="55">
        <f>(BW3+BX3-S3)/(S3+1E-50)</f>
        <v>5.0847518498660159E-6</v>
      </c>
      <c r="GA3" s="55">
        <f>(BZ3-T3)/(T3+1E-50)</f>
        <v>4.377306081569863E-5</v>
      </c>
      <c r="GB3" s="55">
        <f>(CB3-U3)/(U3+1E-50)</f>
        <v>0</v>
      </c>
      <c r="GC3" s="55">
        <f>(CG3-V3)/(V3+1E-50)</f>
        <v>0</v>
      </c>
      <c r="GD3" s="55">
        <f>(CH3-W3)/(W3+1E-50)</f>
        <v>3.0651119658282294E-5</v>
      </c>
      <c r="GE3" s="55">
        <f>(BO3-X3)/(X3+1E-50)</f>
        <v>-3.1791760228541653E-5</v>
      </c>
      <c r="GF3" s="55">
        <f>(CN3-Y3)/(Y3+1E-50)</f>
        <v>0</v>
      </c>
      <c r="GG3" s="55">
        <f>(CP3-Z3)/(Z3+1E-50)</f>
        <v>-1.241759961376644E-4</v>
      </c>
      <c r="GH3" s="55">
        <f>(CQ3-AA3)/(AA3+1E-50)</f>
        <v>0</v>
      </c>
      <c r="GI3" s="55">
        <f>(CS3+CT3+EE3-AB3)/(AB3+1E-50)</f>
        <v>2.9306622339575507E-5</v>
      </c>
      <c r="GJ3" s="55">
        <f>(CV3-AC3)/(AC3+1E-50)</f>
        <v>0</v>
      </c>
      <c r="GK3" s="55">
        <f>(CZ3+DA3-AD3)/(AD3+1E-50)</f>
        <v>2.9128956418121283E-6</v>
      </c>
      <c r="GL3" s="55">
        <f>(DC3+DB3-AE3)/(AE3+1E-50)</f>
        <v>-1.1994592293678642E-5</v>
      </c>
      <c r="GM3" s="55">
        <f>(CA3-AF3)/(AF3+1E-50)</f>
        <v>-1.88192843964827E-5</v>
      </c>
      <c r="GN3" s="55">
        <f>(DD3-AG3)/(AG3+1E-50)</f>
        <v>-1.0998670459998024E-4</v>
      </c>
      <c r="GO3" s="55">
        <f>(DF3-AH3)/(AH3+1E-50)</f>
        <v>-2.0450629928609384E-4</v>
      </c>
      <c r="GP3" s="55">
        <f>(DI3+DJ3-AI3)/(AI3+1E-50)</f>
        <v>-1.4811078725640547E-5</v>
      </c>
      <c r="GQ3" s="55">
        <f>(CD3-AJ3)/(AJ3+1E-50)</f>
        <v>-1.0571620981813842E-4</v>
      </c>
      <c r="GR3" s="55">
        <f>(ER3-AK3)/(AK3+1E-50)</f>
        <v>-8.03456232026815E-4</v>
      </c>
      <c r="GS3" s="55">
        <f>(FC3-AL3)/(AL3+1E-50)</f>
        <v>-7.4525401516711666E-5</v>
      </c>
      <c r="GT3" s="55">
        <f>(CC3-AM3)/(AM3+1E-50)</f>
        <v>-2.447759105355709E-5</v>
      </c>
      <c r="GU3" s="55">
        <f>(CE3-AN3)/(AN3+1E-50)</f>
        <v>2.6721792997236778E-6</v>
      </c>
      <c r="GV3" s="55">
        <f>(FF3-AO3)/(AO3+1E-50)</f>
        <v>-6.0669837369488952E-5</v>
      </c>
      <c r="GW3" s="55">
        <f t="shared" ref="GW3:HD3" si="0">(DP3-AP3)/(AP3+1E-50)</f>
        <v>5.6305405614593508E-6</v>
      </c>
      <c r="GX3" s="55">
        <f t="shared" si="0"/>
        <v>0</v>
      </c>
      <c r="GY3" s="55">
        <f t="shared" si="0"/>
        <v>0</v>
      </c>
      <c r="GZ3" s="55">
        <f t="shared" si="0"/>
        <v>-3.98179463087205E-4</v>
      </c>
      <c r="HA3" s="55">
        <f t="shared" si="0"/>
        <v>-8.5957488788126478E-7</v>
      </c>
      <c r="HB3" s="55">
        <f t="shared" si="0"/>
        <v>3.524332361732793E-5</v>
      </c>
      <c r="HC3" s="55">
        <f t="shared" si="0"/>
        <v>0</v>
      </c>
      <c r="HD3" s="55">
        <f t="shared" si="0"/>
        <v>-4.1019594206246139E-5</v>
      </c>
      <c r="HE3" s="55">
        <f>(BT3-AX3)/(AX3+1E-50)</f>
        <v>1.1470426332341267E-5</v>
      </c>
      <c r="HF3" s="55">
        <f>(CL3-AY3)/(AY3+1E-50)</f>
        <v>-1.4149106416569315E-4</v>
      </c>
      <c r="HG3" s="55">
        <f>(CR3-AZ3)/(AZ3+1E-50)</f>
        <v>-2.4284166553676741E-5</v>
      </c>
      <c r="HH3" s="55">
        <f>(EY3-BA3)/(BA3+1E-50)</f>
        <v>8.7716834684567024E-6</v>
      </c>
      <c r="HI3" s="55">
        <f>(DE3-BB3)/(BB3+1E-50)</f>
        <v>0</v>
      </c>
    </row>
    <row r="4" spans="1:217" x14ac:dyDescent="0.3">
      <c r="A4" s="29" t="s">
        <v>2</v>
      </c>
      <c r="B4" s="27">
        <v>416.77955171000002</v>
      </c>
      <c r="D4" s="27">
        <v>1945.3883327000001</v>
      </c>
      <c r="E4" s="27">
        <v>51.178521213000003</v>
      </c>
      <c r="F4" s="27">
        <v>51.178521213000003</v>
      </c>
      <c r="G4" s="27">
        <v>32.644950752</v>
      </c>
      <c r="H4" s="27">
        <v>217.46937639999999</v>
      </c>
      <c r="I4" s="29">
        <v>4.0607504714999996</v>
      </c>
      <c r="J4" s="29">
        <v>3.8065776769999999</v>
      </c>
      <c r="L4" s="29">
        <v>0.50616225940000004</v>
      </c>
      <c r="M4" s="40"/>
      <c r="N4" s="29">
        <v>0.21322965020000001</v>
      </c>
      <c r="Q4" s="29">
        <v>1.1837402E-2</v>
      </c>
      <c r="T4" s="29">
        <v>1.0606903399999999E-2</v>
      </c>
      <c r="W4" s="29">
        <v>1.1008031E-2</v>
      </c>
      <c r="Z4" s="29">
        <v>31.618474221</v>
      </c>
      <c r="AF4" s="29">
        <v>3.74600473E-2</v>
      </c>
      <c r="AG4" s="29">
        <v>0.68274948520000001</v>
      </c>
      <c r="AH4" s="29">
        <v>2.5842944E-2</v>
      </c>
      <c r="AI4" s="29">
        <v>5.0958500000000001E-4</v>
      </c>
      <c r="AJ4" s="29">
        <v>5.1850600000000001E-5</v>
      </c>
      <c r="AK4" s="29">
        <v>1.12100984E-2</v>
      </c>
      <c r="AL4" s="29">
        <v>0.32000407930000002</v>
      </c>
      <c r="AM4" s="29">
        <v>1.67222673E-2</v>
      </c>
      <c r="AN4" s="29">
        <v>6.5185640000000001E-3</v>
      </c>
      <c r="AO4" s="29">
        <v>9.3767588700000001E-2</v>
      </c>
      <c r="AP4" s="29">
        <v>1.4734081999999999E-3</v>
      </c>
      <c r="AS4" s="8">
        <v>1.1712309999999999E-6</v>
      </c>
      <c r="AT4" s="8">
        <v>1.089245E-4</v>
      </c>
      <c r="AU4" s="29">
        <v>2.0496549999999999E-4</v>
      </c>
      <c r="AW4" s="29">
        <v>8.9334105000000007E-3</v>
      </c>
      <c r="AY4" s="29">
        <v>2.99488971E-2</v>
      </c>
      <c r="AZ4" s="29">
        <v>0.13615629879999999</v>
      </c>
      <c r="BA4" s="29">
        <v>1.37736144E-2</v>
      </c>
      <c r="BC4" s="27"/>
      <c r="BD4" s="29" t="s">
        <v>2</v>
      </c>
      <c r="BE4" s="29">
        <v>7.8648697850499993E-2</v>
      </c>
      <c r="BF4" s="29">
        <v>3.8065734989000002</v>
      </c>
      <c r="BG4" s="29">
        <v>4.0638849505300003</v>
      </c>
      <c r="BH4" s="29">
        <v>4.0606945805199999</v>
      </c>
      <c r="BI4" s="29">
        <v>0.16364339990900001</v>
      </c>
      <c r="BJ4" s="29">
        <v>0</v>
      </c>
      <c r="BK4" s="29">
        <v>0</v>
      </c>
      <c r="BL4" s="29">
        <v>0.50616208417700004</v>
      </c>
      <c r="BM4" s="29">
        <v>0</v>
      </c>
      <c r="BN4" s="29">
        <v>0</v>
      </c>
      <c r="BO4" s="29">
        <v>0</v>
      </c>
      <c r="BP4" s="40">
        <v>0.21322813375499999</v>
      </c>
      <c r="BQ4" s="29">
        <v>0</v>
      </c>
      <c r="BR4" s="29">
        <v>0</v>
      </c>
      <c r="BS4" s="29">
        <v>0</v>
      </c>
      <c r="BT4" s="29">
        <v>0</v>
      </c>
      <c r="BU4" s="29">
        <v>936.63791764099994</v>
      </c>
      <c r="BV4" s="29">
        <v>1.1836230777999999E-2</v>
      </c>
      <c r="BW4" s="29">
        <v>0</v>
      </c>
      <c r="BX4" s="29">
        <v>0</v>
      </c>
      <c r="BY4" s="29">
        <v>0</v>
      </c>
      <c r="BZ4" s="8">
        <v>1.0608068226900001E-2</v>
      </c>
      <c r="CA4" s="29">
        <v>3.7459396017199997E-2</v>
      </c>
      <c r="CB4" s="29">
        <v>0</v>
      </c>
      <c r="CC4" s="29">
        <v>1.67246362112E-2</v>
      </c>
      <c r="CD4" s="8">
        <v>5.1850767946100001E-5</v>
      </c>
      <c r="CE4" s="29">
        <v>6.5177265022800003E-3</v>
      </c>
      <c r="CF4" s="29">
        <v>416.64353956500003</v>
      </c>
      <c r="CG4" s="29">
        <v>0</v>
      </c>
      <c r="CH4" s="29">
        <v>1.10075326279E-2</v>
      </c>
      <c r="CI4" s="29">
        <v>4.0491062181300004</v>
      </c>
      <c r="CJ4" s="29">
        <v>159.241807838</v>
      </c>
      <c r="CK4" s="29">
        <v>2.0249693997899998</v>
      </c>
      <c r="CL4" s="29">
        <v>2.9950727365800001E-2</v>
      </c>
      <c r="CM4" s="29">
        <v>8.2149501367299996E-2</v>
      </c>
      <c r="CN4" s="29">
        <v>0</v>
      </c>
      <c r="CO4" s="29">
        <v>31.617165868400001</v>
      </c>
      <c r="CP4" s="8">
        <v>31.617165868400001</v>
      </c>
      <c r="CQ4" s="29">
        <v>0</v>
      </c>
      <c r="CR4" s="29">
        <v>0.13615426148400001</v>
      </c>
      <c r="CS4" s="29">
        <v>0</v>
      </c>
      <c r="CT4" s="8">
        <v>0</v>
      </c>
      <c r="CU4" s="29">
        <v>0</v>
      </c>
      <c r="CV4" s="29">
        <v>0</v>
      </c>
      <c r="CW4" s="8">
        <v>1.9992422856600001</v>
      </c>
      <c r="CX4" s="8">
        <v>2.1407164884200001E-2</v>
      </c>
      <c r="CY4" s="29">
        <v>5.1409986364400001E-2</v>
      </c>
      <c r="CZ4" s="29">
        <v>0</v>
      </c>
      <c r="DA4" s="29">
        <v>0</v>
      </c>
      <c r="DB4" s="29">
        <v>0</v>
      </c>
      <c r="DC4" s="29">
        <v>0</v>
      </c>
      <c r="DD4" s="29">
        <v>0.68275084971300004</v>
      </c>
      <c r="DE4" s="29">
        <v>0</v>
      </c>
      <c r="DF4" s="29">
        <v>2.5843618344100001E-2</v>
      </c>
      <c r="DG4" s="29">
        <v>0</v>
      </c>
      <c r="DH4" s="29">
        <v>0</v>
      </c>
      <c r="DI4" s="29">
        <v>2.0891560155899999E-4</v>
      </c>
      <c r="DJ4" s="29">
        <v>3.0065830012599999E-4</v>
      </c>
      <c r="DK4" s="29">
        <v>1750.8476909799999</v>
      </c>
      <c r="DL4" s="29">
        <v>194.53784328399999</v>
      </c>
      <c r="DM4" s="29">
        <v>1945.38553426</v>
      </c>
      <c r="DN4" s="29">
        <v>2.0331243611299999E-2</v>
      </c>
      <c r="DO4" s="29">
        <v>7.6618419051000002</v>
      </c>
      <c r="DP4" s="29">
        <v>1.4733409062099999E-3</v>
      </c>
      <c r="DQ4" s="29">
        <v>0</v>
      </c>
      <c r="DR4" s="29">
        <v>0</v>
      </c>
      <c r="DS4" s="8">
        <v>1.1711897793700001E-6</v>
      </c>
      <c r="DT4" s="29">
        <v>1.08921148388E-4</v>
      </c>
      <c r="DU4" s="29">
        <v>2.0502620744399999E-4</v>
      </c>
      <c r="DV4" s="29">
        <v>0</v>
      </c>
      <c r="DW4" s="29">
        <v>8.9332636011399992E-3</v>
      </c>
      <c r="DX4" s="29">
        <v>0</v>
      </c>
      <c r="DY4" s="29">
        <v>109.28511472700001</v>
      </c>
      <c r="DZ4" s="29">
        <v>0</v>
      </c>
      <c r="EA4" s="29">
        <v>0</v>
      </c>
      <c r="EB4" s="29">
        <v>19.652435963999999</v>
      </c>
      <c r="EC4" s="29">
        <v>0</v>
      </c>
      <c r="ED4" s="29">
        <v>0</v>
      </c>
      <c r="EE4" s="29">
        <v>0</v>
      </c>
      <c r="EF4" s="29">
        <v>0</v>
      </c>
      <c r="EG4" s="29">
        <v>51.178201111100002</v>
      </c>
      <c r="EH4" s="29">
        <v>51.178201111100002</v>
      </c>
      <c r="EI4" s="29">
        <v>0</v>
      </c>
      <c r="EJ4" s="29">
        <v>0</v>
      </c>
      <c r="EK4" s="29">
        <v>0</v>
      </c>
      <c r="EL4" s="29">
        <v>8.3522903817900005</v>
      </c>
      <c r="EM4" s="29">
        <v>0</v>
      </c>
      <c r="EN4" s="29">
        <v>5.0564095636499999</v>
      </c>
      <c r="EO4" s="29">
        <v>0</v>
      </c>
      <c r="EP4" s="29">
        <v>1.0747372641699999</v>
      </c>
      <c r="EQ4" s="29">
        <v>12.6410105436</v>
      </c>
      <c r="ER4" s="29">
        <v>1.11994308493E-2</v>
      </c>
      <c r="ES4" s="29">
        <v>76.704928445700006</v>
      </c>
      <c r="ET4" s="29">
        <v>0</v>
      </c>
      <c r="EU4" s="29">
        <v>4.4013173939200003</v>
      </c>
      <c r="EV4" s="29">
        <v>0</v>
      </c>
      <c r="EW4" s="29">
        <v>32.644912462199997</v>
      </c>
      <c r="EX4" s="29">
        <v>61.5388439476</v>
      </c>
      <c r="EY4" s="29">
        <v>1.3774708157700001E-2</v>
      </c>
      <c r="EZ4" s="29">
        <v>0</v>
      </c>
      <c r="FA4" s="29">
        <v>3.5337854822300001E-2</v>
      </c>
      <c r="FB4" s="29">
        <v>1.1870499597499999</v>
      </c>
      <c r="FC4" s="29">
        <v>0.32000214794600002</v>
      </c>
      <c r="FD4" s="29">
        <v>2.4841855907100001</v>
      </c>
      <c r="FE4" s="29">
        <v>217.394652248</v>
      </c>
      <c r="FF4" s="29">
        <v>9.3768139139999998E-2</v>
      </c>
      <c r="FG4" s="29">
        <v>0.93060454117699998</v>
      </c>
      <c r="FI4" s="55">
        <f t="shared" ref="FI4:FI51" si="1">(CF4-B4)/(B4+1E-50)</f>
        <v>-3.2634073442891449E-4</v>
      </c>
      <c r="FJ4" s="55">
        <f t="shared" ref="FJ4:FJ51" si="2">(DG4-C4)/(C4+1E-50)</f>
        <v>0</v>
      </c>
      <c r="FK4" s="55">
        <f t="shared" ref="FK4:FK51" si="3">(DM4-D4)/(D4+1E-50)</f>
        <v>-1.4384994260873536E-6</v>
      </c>
      <c r="FL4" s="55">
        <f t="shared" ref="FL4:FL51" si="4">(EG4-E4)/(E4+1E-50)</f>
        <v>-6.2546140922949497E-6</v>
      </c>
      <c r="FM4" s="55">
        <f t="shared" ref="FM4:FM51" si="5">(EH4-F4)/(F4+1E-50)</f>
        <v>-6.2546140922949497E-6</v>
      </c>
      <c r="FN4" s="55">
        <f t="shared" ref="FN4:FN51" si="6">(EW4-G4)/(G4+1E-50)</f>
        <v>-1.172916457847575E-6</v>
      </c>
      <c r="FO4" s="55">
        <f t="shared" ref="FO4:FO51" si="7">(FE4-H4)/(H4+1E-50)</f>
        <v>-3.4360769887225142E-4</v>
      </c>
      <c r="FP4" s="55">
        <f t="shared" ref="FP4:FP51" si="8">(BH4-I4)/(I4+1E-50)</f>
        <v>-1.3763707076305487E-5</v>
      </c>
      <c r="FQ4" s="55">
        <f t="shared" ref="FQ4:FQ51" si="9">(BF4-J4)/(J4+1E-50)</f>
        <v>-1.0976000897070488E-6</v>
      </c>
      <c r="FR4" s="55">
        <f t="shared" ref="FR4:FR51" si="10">(BK4+BJ4-K4)/(K4+1E-50)</f>
        <v>0</v>
      </c>
      <c r="FS4" s="55">
        <f t="shared" ref="FS4:FS51" si="11">(BL4-L4)/(L4+1E-50)</f>
        <v>-3.4617950418944908E-7</v>
      </c>
      <c r="FT4" s="55">
        <f t="shared" ref="FT4:FT51" si="12">(BM4+BN4-M4)/(M4+1E-50)</f>
        <v>0</v>
      </c>
      <c r="FU4" s="55">
        <f t="shared" ref="FU4:FU51" si="13">(BP4-N4)/(N4+1E-50)</f>
        <v>-7.111792373122882E-6</v>
      </c>
      <c r="FV4" s="55">
        <f t="shared" ref="FV4:FV51" si="14">(BQ4+BR4-O4)/(O4+1E-50)</f>
        <v>0</v>
      </c>
      <c r="FW4" s="55">
        <f t="shared" ref="FW4:FW51" si="15">(BS4-P4)/(P4+1E-50)</f>
        <v>0</v>
      </c>
      <c r="FX4" s="55">
        <f t="shared" ref="FX4:FX51" si="16">(BV4-Q4)/(Q4+1E-50)</f>
        <v>-9.8942487549310158E-5</v>
      </c>
      <c r="FY4" s="55">
        <f t="shared" ref="FY4:FY51" si="17">(BY4-R4)/(R4+1E-50)</f>
        <v>0</v>
      </c>
      <c r="FZ4" s="55">
        <f t="shared" ref="FZ4:FZ51" si="18">(BW4+BX4-S4)/(S4+1E-50)</f>
        <v>0</v>
      </c>
      <c r="GA4" s="55">
        <f t="shared" ref="GA4:GA51" si="19">(BZ4-T4)/(T4+1E-50)</f>
        <v>1.0981780978615076E-4</v>
      </c>
      <c r="GB4" s="55">
        <f t="shared" ref="GB4:GB51" si="20">(CB4-U4)/(U4+1E-50)</f>
        <v>0</v>
      </c>
      <c r="GC4" s="55">
        <f t="shared" ref="GC4:GC51" si="21">(CG4-V4)/(V4+1E-50)</f>
        <v>0</v>
      </c>
      <c r="GD4" s="55">
        <f t="shared" ref="GD4:GD51" si="22">(CH4-W4)/(W4+1E-50)</f>
        <v>-4.527350077411081E-5</v>
      </c>
      <c r="GE4" s="55">
        <f t="shared" ref="GE4:GE51" si="23">(BO4-X4)/(X4+1E-50)</f>
        <v>0</v>
      </c>
      <c r="GF4" s="55">
        <f t="shared" ref="GF4:GF51" si="24">(CN4-Y4)/(Y4+1E-50)</f>
        <v>0</v>
      </c>
      <c r="GG4" s="55">
        <f t="shared" ref="GG4:GG51" si="25">(CP4-Z4)/(Z4+1E-50)</f>
        <v>-4.1379371782901345E-5</v>
      </c>
      <c r="GH4" s="55">
        <f t="shared" ref="GH4:GH51" si="26">(CQ4-AA4)/(AA4+1E-50)</f>
        <v>0</v>
      </c>
      <c r="GI4" s="55">
        <f t="shared" ref="GI4:GI51" si="27">(CS4+CT4+EE4-AB4)/(AB4+1E-50)</f>
        <v>0</v>
      </c>
      <c r="GJ4" s="55">
        <f t="shared" ref="GJ4:GJ51" si="28">(CV4-AC4)/(AC4+1E-50)</f>
        <v>0</v>
      </c>
      <c r="GK4" s="55">
        <f t="shared" ref="GK4:GK51" si="29">(CZ4+DA4-AD4)/(AD4+1E-50)</f>
        <v>0</v>
      </c>
      <c r="GL4" s="55">
        <f t="shared" ref="GL4:GL51" si="30">(DC4+DB4-AE4)/(AE4+1E-50)</f>
        <v>0</v>
      </c>
      <c r="GM4" s="55">
        <f t="shared" ref="GM4:GM51" si="31">(CA4-AF4)/(AF4+1E-50)</f>
        <v>-1.738606453929874E-5</v>
      </c>
      <c r="GN4" s="55">
        <f t="shared" ref="GN4:GN51" si="32">(DD4-AG4)/(AG4+1E-50)</f>
        <v>1.9985558826680448E-6</v>
      </c>
      <c r="GO4" s="55">
        <f t="shared" ref="GO4:GO51" si="33">(DF4-AH4)/(AH4+1E-50)</f>
        <v>2.6093934963488841E-5</v>
      </c>
      <c r="GP4" s="55">
        <f t="shared" ref="GP4:GP51" si="34">(DI4+DJ4-AI4)/(AI4+1E-50)</f>
        <v>-2.1779124189247474E-5</v>
      </c>
      <c r="GQ4" s="55">
        <f t="shared" ref="GQ4:GQ51" si="35">(CD4-AJ4)/(AJ4+1E-50)</f>
        <v>3.2390386996458543E-6</v>
      </c>
      <c r="GR4" s="55">
        <f t="shared" ref="GR4:GR51" si="36">(ER4-AK4)/(AK4+1E-50)</f>
        <v>-9.5160187889163866E-4</v>
      </c>
      <c r="GS4" s="55">
        <f t="shared" ref="GS4:GS51" si="37">(FC4-AL4)/(AL4+1E-50)</f>
        <v>-6.0354043118179288E-6</v>
      </c>
      <c r="GT4" s="55">
        <f t="shared" ref="GT4:GT51" si="38">(CC4-AM4)/(AM4+1E-50)</f>
        <v>1.4166208191158326E-4</v>
      </c>
      <c r="GU4" s="55">
        <f t="shared" ref="GU4:GU51" si="39">(CE4-AN4)/(AN4+1E-50)</f>
        <v>-1.2847886743151148E-4</v>
      </c>
      <c r="GV4" s="55">
        <f t="shared" ref="GV4:GV51" si="40">(FF4-AO4)/(AO4+1E-50)</f>
        <v>5.8702586643001753E-6</v>
      </c>
      <c r="GW4" s="55">
        <f t="shared" ref="GW4:GW51" si="41">(DP4-AP4)/(AP4+1E-50)</f>
        <v>-4.5672197290609921E-5</v>
      </c>
      <c r="GX4" s="55">
        <f t="shared" ref="GX4:GX51" si="42">(DQ4-AQ4)/(AQ4+1E-50)</f>
        <v>0</v>
      </c>
      <c r="GY4" s="55">
        <f t="shared" ref="GY4:GY51" si="43">(DR4-AR4)/(AR4+1E-50)</f>
        <v>0</v>
      </c>
      <c r="GZ4" s="55">
        <f t="shared" ref="GZ4:GZ51" si="44">(DS4-AS4)/(AS4+1E-50)</f>
        <v>-3.5194278498295161E-5</v>
      </c>
      <c r="HA4" s="55">
        <f t="shared" ref="HA4:HA51" si="45">(DT4-AT4)/(AT4+1E-50)</f>
        <v>-3.0770047142684042E-5</v>
      </c>
      <c r="HB4" s="55">
        <f t="shared" ref="HB4:HB51" si="46">(DU4-AU4)/(AU4+1E-50)</f>
        <v>2.961837187233805E-4</v>
      </c>
      <c r="HC4" s="55">
        <f t="shared" ref="HC4:HC51" si="47">(DV4-AV4)/(AV4+1E-50)</f>
        <v>0</v>
      </c>
      <c r="HD4" s="55">
        <f t="shared" ref="HD4:HD51" si="48">(DW4-AW4)/(AW4+1E-50)</f>
        <v>-1.6443760196795472E-5</v>
      </c>
      <c r="HE4" s="55">
        <f t="shared" ref="HE4:HE51" si="49">(BT4-AX4)/(AX4+1E-50)</f>
        <v>0</v>
      </c>
      <c r="HF4" s="55">
        <f t="shared" ref="HF4:HF51" si="50">(CL4-AY4)/(AY4+1E-50)</f>
        <v>6.1112961652312083E-5</v>
      </c>
      <c r="HG4" s="55">
        <f t="shared" ref="HG4:HG51" si="51">(CR4-AZ4)/(AZ4+1E-50)</f>
        <v>-1.4963068311507794E-5</v>
      </c>
      <c r="HH4" s="55">
        <f t="shared" ref="HH4:HH51" si="52">(EY4-BA4)/(BA4+1E-50)</f>
        <v>7.9409635571080464E-5</v>
      </c>
      <c r="HI4" s="55">
        <f t="shared" ref="HI4:HI51" si="53">(DE4-BB4)/(BB4+1E-50)</f>
        <v>0</v>
      </c>
    </row>
    <row r="5" spans="1:217" x14ac:dyDescent="0.3">
      <c r="A5" s="29" t="s">
        <v>3</v>
      </c>
      <c r="B5" s="27">
        <v>2031.247752</v>
      </c>
      <c r="C5" s="27">
        <v>5.7427200000000003</v>
      </c>
      <c r="D5" s="27">
        <v>11034.490228000001</v>
      </c>
      <c r="E5" s="27">
        <v>152.54736922999999</v>
      </c>
      <c r="F5" s="27">
        <v>150.75786840999999</v>
      </c>
      <c r="G5" s="27">
        <v>266.35444613999999</v>
      </c>
      <c r="H5" s="27">
        <v>633.99398954000003</v>
      </c>
      <c r="I5" s="29">
        <v>30.509050901999998</v>
      </c>
      <c r="J5" s="29">
        <v>24.480775521000002</v>
      </c>
      <c r="K5" s="8">
        <v>3.5612450000000001E-6</v>
      </c>
      <c r="L5" s="29">
        <v>4.6862366150000003</v>
      </c>
      <c r="M5" s="40"/>
      <c r="N5" s="29">
        <v>1.9035597440000001</v>
      </c>
      <c r="O5" s="29">
        <v>2.1378399999999998E-5</v>
      </c>
      <c r="P5" s="29">
        <v>1.6965049999999999E-2</v>
      </c>
      <c r="Q5" s="29">
        <v>7.2820617599999998E-2</v>
      </c>
      <c r="S5" s="8">
        <v>9.9768999999999993E-7</v>
      </c>
      <c r="T5" s="29">
        <v>6.5250966899999999E-2</v>
      </c>
      <c r="W5" s="29">
        <v>6.77185285E-2</v>
      </c>
      <c r="X5" s="29">
        <v>9.5408228999999997E-2</v>
      </c>
      <c r="Z5" s="29">
        <v>179.70141957000001</v>
      </c>
      <c r="AD5" s="8">
        <v>8.9014150000000002E-6</v>
      </c>
      <c r="AE5" s="8">
        <v>6.764E-6</v>
      </c>
      <c r="AF5" s="29">
        <v>0.21558466279999999</v>
      </c>
      <c r="AG5" s="29">
        <v>10.263147589000001</v>
      </c>
      <c r="AH5" s="29">
        <v>0.19429512939999999</v>
      </c>
      <c r="AI5" s="29">
        <v>3.7381300000000001E-5</v>
      </c>
      <c r="AJ5" s="29">
        <v>3.3830542E-3</v>
      </c>
      <c r="AK5" s="29">
        <v>6.8961571099999994E-2</v>
      </c>
      <c r="AL5" s="29">
        <v>2.5016780011000002</v>
      </c>
      <c r="AM5" s="29">
        <v>9.5342474100000005E-2</v>
      </c>
      <c r="AN5" s="29">
        <v>5.8528787999999998E-2</v>
      </c>
      <c r="AO5" s="29">
        <v>0.93689478100000001</v>
      </c>
      <c r="AP5" s="29">
        <v>2.8672669999999997E-4</v>
      </c>
      <c r="AS5" s="8">
        <v>2.2972266999999999E-7</v>
      </c>
      <c r="AT5" s="8">
        <v>2.11968E-5</v>
      </c>
      <c r="AU5" s="8">
        <v>3.9886499999999998E-5</v>
      </c>
      <c r="AW5" s="29">
        <v>0.2349307393</v>
      </c>
      <c r="AY5" s="29">
        <v>0.43886538629999999</v>
      </c>
      <c r="AZ5" s="8">
        <v>4.1473597322</v>
      </c>
      <c r="BA5" s="29">
        <v>9.0416375899999998E-2</v>
      </c>
      <c r="BC5" s="27"/>
      <c r="BD5" s="29" t="s">
        <v>3</v>
      </c>
      <c r="BE5" s="29">
        <v>0</v>
      </c>
      <c r="BF5" s="29">
        <v>24.480605444599998</v>
      </c>
      <c r="BG5" s="29">
        <v>30.507644502000002</v>
      </c>
      <c r="BH5" s="29">
        <v>30.507644502000002</v>
      </c>
      <c r="BI5" s="29">
        <v>0.73807206224300004</v>
      </c>
      <c r="BJ5" s="8">
        <v>1.4600770515400001E-6</v>
      </c>
      <c r="BK5" s="8">
        <v>2.10115467077E-6</v>
      </c>
      <c r="BL5" s="29">
        <v>4.6861445131500004</v>
      </c>
      <c r="BM5" s="29">
        <v>0</v>
      </c>
      <c r="BN5" s="8">
        <v>0</v>
      </c>
      <c r="BO5" s="29">
        <v>9.5410012139799993E-2</v>
      </c>
      <c r="BP5" s="40">
        <v>1.90350106058</v>
      </c>
      <c r="BQ5" s="8">
        <v>5.1306679453499999E-6</v>
      </c>
      <c r="BR5" s="8">
        <v>1.62484190105E-5</v>
      </c>
      <c r="BS5" s="29">
        <v>1.69644725036E-2</v>
      </c>
      <c r="BT5" s="29">
        <v>0</v>
      </c>
      <c r="BU5" s="29">
        <v>4891.6001740499996</v>
      </c>
      <c r="BV5" s="8">
        <v>7.2822862551799997E-2</v>
      </c>
      <c r="BW5" s="8">
        <v>2.8932014969399999E-7</v>
      </c>
      <c r="BX5" s="8">
        <v>7.08352982027E-7</v>
      </c>
      <c r="BY5" s="29">
        <v>0</v>
      </c>
      <c r="BZ5" s="29">
        <v>6.5250986947100006E-2</v>
      </c>
      <c r="CA5" s="29">
        <v>0.21558107772900001</v>
      </c>
      <c r="CB5" s="29">
        <v>0</v>
      </c>
      <c r="CC5" s="29">
        <v>9.5342945526899994E-2</v>
      </c>
      <c r="CD5" s="29">
        <v>3.38320272122E-3</v>
      </c>
      <c r="CE5" s="29">
        <v>5.8527905002800001E-2</v>
      </c>
      <c r="CF5" s="29">
        <v>2031.20710156</v>
      </c>
      <c r="CG5" s="8">
        <v>0</v>
      </c>
      <c r="CH5" s="8">
        <v>6.7718158562500005E-2</v>
      </c>
      <c r="CI5" s="29">
        <v>38.906097672199998</v>
      </c>
      <c r="CJ5" s="29">
        <v>887.79058072199996</v>
      </c>
      <c r="CK5" s="29">
        <v>20.430929512100001</v>
      </c>
      <c r="CL5" s="29">
        <v>0.4388454853</v>
      </c>
      <c r="CM5" s="29">
        <v>0</v>
      </c>
      <c r="CN5" s="29">
        <v>0</v>
      </c>
      <c r="CO5" s="29">
        <v>179.69823425300001</v>
      </c>
      <c r="CP5" s="8">
        <v>179.69823425300001</v>
      </c>
      <c r="CQ5" s="29">
        <v>0</v>
      </c>
      <c r="CR5" s="29">
        <v>4.1473421736600002</v>
      </c>
      <c r="CS5" s="29">
        <v>0</v>
      </c>
      <c r="CT5" s="8">
        <v>0</v>
      </c>
      <c r="CU5" s="29">
        <v>0</v>
      </c>
      <c r="CV5" s="29">
        <v>0</v>
      </c>
      <c r="CW5" s="8">
        <v>19.056659147400001</v>
      </c>
      <c r="CX5" s="8">
        <v>0</v>
      </c>
      <c r="CY5" s="8">
        <v>0</v>
      </c>
      <c r="CZ5" s="8">
        <v>2.31427988778E-6</v>
      </c>
      <c r="DA5" s="8">
        <v>6.5867755749900001E-6</v>
      </c>
      <c r="DB5" s="8">
        <v>2.2320055997399998E-6</v>
      </c>
      <c r="DC5" s="8">
        <v>4.5316986061299996E-6</v>
      </c>
      <c r="DD5" s="8">
        <v>10.2631479474</v>
      </c>
      <c r="DE5" s="29">
        <v>0</v>
      </c>
      <c r="DF5" s="29">
        <v>0.19429158132400001</v>
      </c>
      <c r="DG5" s="29">
        <v>5.74272319582</v>
      </c>
      <c r="DH5" s="29">
        <v>0</v>
      </c>
      <c r="DI5" s="8">
        <v>1.53259698959E-5</v>
      </c>
      <c r="DJ5" s="8">
        <v>2.2053539244999999E-5</v>
      </c>
      <c r="DK5" s="29">
        <v>9930.8435470500008</v>
      </c>
      <c r="DL5" s="29">
        <v>1103.4277977700001</v>
      </c>
      <c r="DM5" s="29">
        <v>11034.271344799999</v>
      </c>
      <c r="DN5" s="29">
        <v>0</v>
      </c>
      <c r="DO5" s="29">
        <v>73.434809584600004</v>
      </c>
      <c r="DP5" s="29">
        <v>2.86784541742E-4</v>
      </c>
      <c r="DQ5" s="29">
        <v>0</v>
      </c>
      <c r="DR5" s="29">
        <v>0</v>
      </c>
      <c r="DS5" s="8">
        <v>2.2966655696500001E-7</v>
      </c>
      <c r="DT5" s="8">
        <v>2.1192527213300001E-5</v>
      </c>
      <c r="DU5" s="8">
        <v>3.98787440269E-5</v>
      </c>
      <c r="DV5" s="29">
        <v>0</v>
      </c>
      <c r="DW5" s="29">
        <v>0.234927423271</v>
      </c>
      <c r="DX5" s="29">
        <v>7.3270667286200006E-2</v>
      </c>
      <c r="DY5" s="29">
        <v>205.024835473</v>
      </c>
      <c r="DZ5" s="29">
        <v>7.52567176359E-2</v>
      </c>
      <c r="EA5" s="29">
        <v>4.8650539012699999E-3</v>
      </c>
      <c r="EB5" s="29">
        <v>57.141241255499999</v>
      </c>
      <c r="EC5" s="29">
        <v>9.9311152614999995E-4</v>
      </c>
      <c r="ED5" s="29">
        <v>0</v>
      </c>
      <c r="EE5" s="29">
        <v>0</v>
      </c>
      <c r="EF5" s="29">
        <v>5.8576928272399999E-3</v>
      </c>
      <c r="EG5" s="29">
        <v>152.54306067300001</v>
      </c>
      <c r="EH5" s="29">
        <v>150.753568943</v>
      </c>
      <c r="EI5" s="29">
        <v>1.78949173022</v>
      </c>
      <c r="EJ5" s="29">
        <v>0</v>
      </c>
      <c r="EK5" s="29">
        <v>0</v>
      </c>
      <c r="EL5" s="29">
        <v>24.931083265000002</v>
      </c>
      <c r="EM5" s="29">
        <v>0</v>
      </c>
      <c r="EN5" s="29">
        <v>14.863036490100001</v>
      </c>
      <c r="EO5" s="29">
        <v>0</v>
      </c>
      <c r="EP5" s="29">
        <v>3.12410885266</v>
      </c>
      <c r="EQ5" s="29">
        <v>37.157884733700001</v>
      </c>
      <c r="ER5" s="29">
        <v>6.8905457894500005E-2</v>
      </c>
      <c r="ES5" s="29">
        <v>203.77707898599999</v>
      </c>
      <c r="ET5" s="29">
        <v>7.5652996452800006E-2</v>
      </c>
      <c r="EU5" s="29">
        <v>12.793988907999999</v>
      </c>
      <c r="EV5" s="29">
        <v>0.50632919833500001</v>
      </c>
      <c r="EW5" s="29">
        <v>266.35074852600002</v>
      </c>
      <c r="EX5" s="29">
        <v>58.331125659500003</v>
      </c>
      <c r="EY5" s="29">
        <v>9.0418447301299998E-2</v>
      </c>
      <c r="EZ5" s="29">
        <v>0</v>
      </c>
      <c r="FA5" s="29">
        <v>0</v>
      </c>
      <c r="FB5" s="29">
        <v>3.7459781058799999</v>
      </c>
      <c r="FC5" s="29">
        <v>2.5016247739100002</v>
      </c>
      <c r="FD5" s="29">
        <v>1.11685380097</v>
      </c>
      <c r="FE5" s="29">
        <v>633.98909965600001</v>
      </c>
      <c r="FF5" s="29">
        <v>0.93684855623499996</v>
      </c>
      <c r="FG5" s="29">
        <v>6.2395554668999997</v>
      </c>
      <c r="FI5" s="55">
        <f t="shared" si="1"/>
        <v>-2.0012546455749046E-5</v>
      </c>
      <c r="FJ5" s="55">
        <f t="shared" si="2"/>
        <v>5.5649935914447565E-7</v>
      </c>
      <c r="FK5" s="55">
        <f t="shared" si="3"/>
        <v>-1.9836276572673713E-5</v>
      </c>
      <c r="FL5" s="55">
        <f t="shared" si="4"/>
        <v>-2.8244059676159352E-5</v>
      </c>
      <c r="FM5" s="55">
        <f t="shared" si="5"/>
        <v>-2.8519022226346464E-5</v>
      </c>
      <c r="FN5" s="55">
        <f t="shared" si="6"/>
        <v>-1.3882306278572965E-5</v>
      </c>
      <c r="FO5" s="55">
        <f t="shared" si="7"/>
        <v>-7.7128239079520173E-6</v>
      </c>
      <c r="FP5" s="55">
        <f t="shared" si="8"/>
        <v>-4.6097795848009343E-5</v>
      </c>
      <c r="FQ5" s="55">
        <f t="shared" si="9"/>
        <v>-6.9473452692519484E-6</v>
      </c>
      <c r="FR5" s="55">
        <f t="shared" si="10"/>
        <v>-3.7283843150398501E-6</v>
      </c>
      <c r="FS5" s="55">
        <f t="shared" si="11"/>
        <v>-1.9653691771594506E-5</v>
      </c>
      <c r="FT5" s="55">
        <f t="shared" si="12"/>
        <v>0</v>
      </c>
      <c r="FU5" s="55">
        <f t="shared" si="13"/>
        <v>-3.0828252270520049E-5</v>
      </c>
      <c r="FV5" s="55">
        <f t="shared" si="14"/>
        <v>3.213317413850918E-5</v>
      </c>
      <c r="FW5" s="55">
        <f t="shared" si="15"/>
        <v>-3.4040359444805652E-5</v>
      </c>
      <c r="FX5" s="55">
        <f t="shared" si="16"/>
        <v>3.0828519092351064E-5</v>
      </c>
      <c r="FY5" s="55">
        <f t="shared" si="17"/>
        <v>0</v>
      </c>
      <c r="FZ5" s="55">
        <f t="shared" si="18"/>
        <v>-1.6907334943657617E-5</v>
      </c>
      <c r="GA5" s="55">
        <f t="shared" si="19"/>
        <v>3.0723069649720169E-7</v>
      </c>
      <c r="GB5" s="55">
        <f t="shared" si="20"/>
        <v>0</v>
      </c>
      <c r="GC5" s="55">
        <f t="shared" si="21"/>
        <v>0</v>
      </c>
      <c r="GD5" s="55">
        <f t="shared" si="22"/>
        <v>-5.462869737259074E-6</v>
      </c>
      <c r="GE5" s="55">
        <f t="shared" si="23"/>
        <v>1.8689580748807581E-5</v>
      </c>
      <c r="GF5" s="55">
        <f t="shared" si="24"/>
        <v>0</v>
      </c>
      <c r="GG5" s="55">
        <f t="shared" si="25"/>
        <v>-1.7725608443302022E-5</v>
      </c>
      <c r="GH5" s="55">
        <f t="shared" si="26"/>
        <v>0</v>
      </c>
      <c r="GI5" s="55">
        <f t="shared" si="27"/>
        <v>0</v>
      </c>
      <c r="GJ5" s="55">
        <f t="shared" si="28"/>
        <v>0</v>
      </c>
      <c r="GK5" s="55">
        <f t="shared" si="29"/>
        <v>-4.0391019854713373E-5</v>
      </c>
      <c r="GL5" s="55">
        <f t="shared" si="30"/>
        <v>-4.3730651981151843E-5</v>
      </c>
      <c r="GM5" s="55">
        <f t="shared" si="31"/>
        <v>-1.6629527135285915E-5</v>
      </c>
      <c r="GN5" s="55">
        <f t="shared" si="32"/>
        <v>3.4921060653966853E-8</v>
      </c>
      <c r="GO5" s="55">
        <f t="shared" si="33"/>
        <v>-1.8261270938355271E-5</v>
      </c>
      <c r="GP5" s="55">
        <f t="shared" si="34"/>
        <v>-4.790788709877626E-5</v>
      </c>
      <c r="GQ5" s="55">
        <f t="shared" si="35"/>
        <v>4.3901519520452291E-5</v>
      </c>
      <c r="GR5" s="55">
        <f t="shared" si="36"/>
        <v>-8.1368803820637656E-4</v>
      </c>
      <c r="GS5" s="55">
        <f t="shared" si="37"/>
        <v>-2.1276595139982242E-5</v>
      </c>
      <c r="GT5" s="55">
        <f t="shared" si="38"/>
        <v>4.9445633170271261E-6</v>
      </c>
      <c r="GU5" s="55">
        <f t="shared" si="39"/>
        <v>-1.508654510318664E-5</v>
      </c>
      <c r="GV5" s="55">
        <f t="shared" si="40"/>
        <v>-4.9338267153872538E-5</v>
      </c>
      <c r="GW5" s="55">
        <f t="shared" si="41"/>
        <v>2.0173127232317434E-4</v>
      </c>
      <c r="GX5" s="55">
        <f t="shared" si="42"/>
        <v>0</v>
      </c>
      <c r="GY5" s="55">
        <f t="shared" si="43"/>
        <v>0</v>
      </c>
      <c r="GZ5" s="55">
        <f t="shared" si="44"/>
        <v>-2.4426424697214543E-4</v>
      </c>
      <c r="HA5" s="55">
        <f t="shared" si="45"/>
        <v>-2.0157696916512505E-4</v>
      </c>
      <c r="HB5" s="55">
        <f t="shared" si="46"/>
        <v>-1.9445108244640685E-4</v>
      </c>
      <c r="HC5" s="55">
        <f t="shared" si="47"/>
        <v>0</v>
      </c>
      <c r="HD5" s="55">
        <f t="shared" si="48"/>
        <v>-1.4114921741958924E-5</v>
      </c>
      <c r="HE5" s="55">
        <f t="shared" si="49"/>
        <v>0</v>
      </c>
      <c r="HF5" s="55">
        <f t="shared" si="50"/>
        <v>-4.5346478946017634E-5</v>
      </c>
      <c r="HG5" s="55">
        <f t="shared" si="51"/>
        <v>-4.2336669914153198E-6</v>
      </c>
      <c r="HH5" s="55">
        <f t="shared" si="52"/>
        <v>2.2909581139266809E-5</v>
      </c>
      <c r="HI5" s="55">
        <f t="shared" si="53"/>
        <v>0</v>
      </c>
    </row>
    <row r="6" spans="1:217" x14ac:dyDescent="0.3">
      <c r="A6" s="29" t="s">
        <v>4</v>
      </c>
      <c r="B6" s="27">
        <v>4662.1581636999999</v>
      </c>
      <c r="C6" s="27">
        <v>98.810852890000007</v>
      </c>
      <c r="D6" s="27">
        <v>4509.1166555999998</v>
      </c>
      <c r="E6" s="27">
        <v>1235.8447965</v>
      </c>
      <c r="F6" s="27">
        <v>1229.8067969000001</v>
      </c>
      <c r="G6" s="27">
        <v>723.17442600000004</v>
      </c>
      <c r="H6" s="27">
        <v>3899.6130226</v>
      </c>
      <c r="I6" s="29">
        <v>24.823441594999998</v>
      </c>
      <c r="J6" s="29">
        <v>7.4117061447000001</v>
      </c>
      <c r="K6" s="29">
        <v>7.4516941099999998E-2</v>
      </c>
      <c r="L6" s="29">
        <v>47.417456049999998</v>
      </c>
      <c r="M6" s="40">
        <v>1.3972773799999999E-2</v>
      </c>
      <c r="N6" s="29">
        <v>2.0325102037999998</v>
      </c>
      <c r="O6" s="29">
        <v>4.4035688199999999E-2</v>
      </c>
      <c r="P6" s="29">
        <v>8.2950727899999993E-2</v>
      </c>
      <c r="Q6" s="29">
        <v>6.8097333600000004E-2</v>
      </c>
      <c r="R6" s="29">
        <v>7.2279213800000006E-2</v>
      </c>
      <c r="S6" s="29">
        <v>8.2893774000000007E-3</v>
      </c>
      <c r="T6" s="29">
        <v>7.3566377700000005E-2</v>
      </c>
      <c r="U6" s="29">
        <v>1.8249999999999999E-2</v>
      </c>
      <c r="V6" s="29">
        <v>2.9530138023000001</v>
      </c>
      <c r="W6" s="29">
        <v>4.7673328000000001E-2</v>
      </c>
      <c r="X6" s="29">
        <v>0.1004478521</v>
      </c>
      <c r="Y6" s="29">
        <v>2.3962199999999999E-5</v>
      </c>
      <c r="Z6" s="29">
        <v>251.23782460000001</v>
      </c>
      <c r="AA6" s="29">
        <v>0.64023753309999998</v>
      </c>
      <c r="AB6" s="29">
        <v>3.3692196899999999E-2</v>
      </c>
      <c r="AC6" s="8">
        <v>1.75E-9</v>
      </c>
      <c r="AD6" s="8">
        <v>0.1116295227</v>
      </c>
      <c r="AE6" s="29">
        <v>0.11363034549999999</v>
      </c>
      <c r="AF6" s="29">
        <v>0.62124818829999995</v>
      </c>
      <c r="AG6" s="29">
        <v>15.813462625</v>
      </c>
      <c r="AH6" s="29">
        <v>3.9148771127000002</v>
      </c>
      <c r="AI6" s="29">
        <v>1.9587748170999999</v>
      </c>
      <c r="AJ6" s="29">
        <v>1.2446251705</v>
      </c>
      <c r="AK6" s="29">
        <v>5.4691870699999999E-2</v>
      </c>
      <c r="AL6" s="29">
        <v>83.614701788000005</v>
      </c>
      <c r="AM6" s="29">
        <v>9.0700332800000005E-2</v>
      </c>
      <c r="AN6" s="29">
        <v>4.0000356299999998E-2</v>
      </c>
      <c r="AO6" s="29">
        <v>43.641332097999999</v>
      </c>
      <c r="AP6" s="29">
        <v>1.0348258000000001E-2</v>
      </c>
      <c r="AQ6" s="29">
        <v>2.61786E-5</v>
      </c>
      <c r="AR6" s="29">
        <v>2.3269830000000001E-4</v>
      </c>
      <c r="AS6" s="29">
        <v>6.39826E-5</v>
      </c>
      <c r="AT6" s="8">
        <v>9.7761349999999996E-4</v>
      </c>
      <c r="AU6" s="29">
        <v>9.368337E-4</v>
      </c>
      <c r="AV6" s="29">
        <v>9.5383600000000006E-5</v>
      </c>
      <c r="AW6" s="29">
        <v>0.41124339380000002</v>
      </c>
      <c r="AY6" s="29">
        <v>5.8376538991000002</v>
      </c>
      <c r="AZ6" s="29">
        <v>168.332795</v>
      </c>
      <c r="BA6" s="29">
        <v>0.21230934339999999</v>
      </c>
      <c r="BC6" s="27"/>
      <c r="BD6" s="29" t="s">
        <v>4</v>
      </c>
      <c r="BE6" s="29">
        <v>11.460422467100001</v>
      </c>
      <c r="BF6" s="29">
        <v>7.41083380244</v>
      </c>
      <c r="BG6" s="29">
        <v>24.852908880499999</v>
      </c>
      <c r="BH6" s="29">
        <v>24.8223886699</v>
      </c>
      <c r="BI6" s="29">
        <v>1.39198318563</v>
      </c>
      <c r="BJ6" s="29">
        <v>3.0551611859800001E-2</v>
      </c>
      <c r="BK6" s="29">
        <v>4.3964302799299998E-2</v>
      </c>
      <c r="BL6" s="29">
        <v>47.411203495800002</v>
      </c>
      <c r="BM6" s="29">
        <v>4.4708072774599997E-3</v>
      </c>
      <c r="BN6" s="29">
        <v>9.5004817098999998E-3</v>
      </c>
      <c r="BO6" s="29">
        <v>0.100437832674</v>
      </c>
      <c r="BP6" s="40">
        <v>2.0322848689300002</v>
      </c>
      <c r="BQ6" s="29">
        <v>1.05682480123E-2</v>
      </c>
      <c r="BR6" s="29">
        <v>3.3465994565600003E-2</v>
      </c>
      <c r="BS6" s="29">
        <v>8.2945552127900002E-2</v>
      </c>
      <c r="BT6" s="29">
        <v>0</v>
      </c>
      <c r="BU6" s="29">
        <v>4868.9625316199999</v>
      </c>
      <c r="BV6" s="29">
        <v>6.8089092101500007E-2</v>
      </c>
      <c r="BW6" s="29">
        <v>2.4037972193200001E-3</v>
      </c>
      <c r="BX6" s="29">
        <v>5.8851256918899999E-3</v>
      </c>
      <c r="BY6" s="29">
        <v>7.2278779086799999E-2</v>
      </c>
      <c r="BZ6" s="8">
        <v>7.3564895058500002E-2</v>
      </c>
      <c r="CA6" s="29">
        <v>0.62123457140500005</v>
      </c>
      <c r="CB6" s="29">
        <v>1.8248387069200001E-2</v>
      </c>
      <c r="CC6" s="29">
        <v>9.0696525862200006E-2</v>
      </c>
      <c r="CD6" s="29">
        <v>1.2446273828200001</v>
      </c>
      <c r="CE6" s="29">
        <v>3.9999573645400001E-2</v>
      </c>
      <c r="CF6" s="8">
        <v>4661.0367694300003</v>
      </c>
      <c r="CG6" s="8">
        <v>2.9529270265799998</v>
      </c>
      <c r="CH6" s="29">
        <v>4.76701359904E-2</v>
      </c>
      <c r="CI6" s="29">
        <v>39.867765844300003</v>
      </c>
      <c r="CJ6" s="29">
        <v>631.23484674500003</v>
      </c>
      <c r="CK6" s="29">
        <v>20.608885987400001</v>
      </c>
      <c r="CL6" s="29">
        <v>5.8374952382099998</v>
      </c>
      <c r="CM6" s="29">
        <v>5.5198843175999999</v>
      </c>
      <c r="CN6" s="8">
        <v>2.3963369330199999E-5</v>
      </c>
      <c r="CO6" s="29">
        <v>251.22572823900001</v>
      </c>
      <c r="CP6" s="29">
        <v>251.22572823900001</v>
      </c>
      <c r="CQ6" s="29">
        <v>0.64024264552900001</v>
      </c>
      <c r="CR6" s="29">
        <v>168.33179554099999</v>
      </c>
      <c r="CS6" s="29">
        <v>1.01048386619E-2</v>
      </c>
      <c r="CT6" s="8">
        <v>1.68442366609E-2</v>
      </c>
      <c r="CU6" s="29">
        <v>0</v>
      </c>
      <c r="CV6" s="8">
        <v>1.7498663723500001E-9</v>
      </c>
      <c r="CW6" s="29">
        <v>27.976134477999999</v>
      </c>
      <c r="CX6" s="8">
        <v>0.26026638857000001</v>
      </c>
      <c r="CY6" s="29">
        <v>1.92661141254</v>
      </c>
      <c r="CZ6" s="29">
        <v>2.9022944975900002E-2</v>
      </c>
      <c r="DA6" s="29">
        <v>8.2604537157299998E-2</v>
      </c>
      <c r="DB6" s="29">
        <v>3.7494696030200003E-2</v>
      </c>
      <c r="DC6" s="29">
        <v>7.6125527461799999E-2</v>
      </c>
      <c r="DD6" s="29">
        <v>15.8114470525</v>
      </c>
      <c r="DE6" s="29">
        <v>0</v>
      </c>
      <c r="DF6" s="29">
        <v>3.9147736006899998</v>
      </c>
      <c r="DG6" s="29">
        <v>98.813551135400004</v>
      </c>
      <c r="DH6" s="29">
        <v>0</v>
      </c>
      <c r="DI6" s="8">
        <v>0.80303917122699997</v>
      </c>
      <c r="DJ6" s="29">
        <v>1.1555678250999999</v>
      </c>
      <c r="DK6" s="29">
        <v>4057.7801053899998</v>
      </c>
      <c r="DL6" s="29">
        <v>450.86358659000001</v>
      </c>
      <c r="DM6" s="29">
        <v>4508.6436919799999</v>
      </c>
      <c r="DN6" s="29">
        <v>0.61237632118700003</v>
      </c>
      <c r="DO6" s="29">
        <v>103.42789078</v>
      </c>
      <c r="DP6" s="29">
        <v>1.0347600507500001E-2</v>
      </c>
      <c r="DQ6" s="8">
        <v>2.6178851281700001E-5</v>
      </c>
      <c r="DR6" s="29">
        <v>2.3268702194200001E-4</v>
      </c>
      <c r="DS6" s="8">
        <v>6.3981046401800001E-5</v>
      </c>
      <c r="DT6" s="29">
        <v>9.7760851656900007E-4</v>
      </c>
      <c r="DU6" s="29">
        <v>9.3680170787699998E-4</v>
      </c>
      <c r="DV6" s="8">
        <v>9.5383024697299996E-5</v>
      </c>
      <c r="DW6" s="29">
        <v>0.41123060440100001</v>
      </c>
      <c r="DX6" s="29">
        <v>0.50700033317399995</v>
      </c>
      <c r="DY6" s="29">
        <v>2237.3789297600001</v>
      </c>
      <c r="DZ6" s="29">
        <v>0.43696822034799998</v>
      </c>
      <c r="EA6" s="29">
        <v>8.0419156159900002E-2</v>
      </c>
      <c r="EB6" s="29">
        <v>469.60142105599999</v>
      </c>
      <c r="EC6" s="29">
        <v>0.27671208270800002</v>
      </c>
      <c r="ED6" s="29">
        <v>0.27881332813199999</v>
      </c>
      <c r="EE6" s="29">
        <v>6.7377184350999996E-3</v>
      </c>
      <c r="EF6" s="29">
        <v>6.6092470886099999E-2</v>
      </c>
      <c r="EG6" s="29">
        <v>1235.7898441699999</v>
      </c>
      <c r="EH6" s="29">
        <v>1229.7693637699999</v>
      </c>
      <c r="EI6" s="29">
        <v>6.0204803998500003</v>
      </c>
      <c r="EJ6" s="29">
        <v>8.0405927291600007E-3</v>
      </c>
      <c r="EK6" s="29">
        <v>5.1408754091E-3</v>
      </c>
      <c r="EL6" s="29">
        <v>210.49466548000001</v>
      </c>
      <c r="EM6" s="29">
        <v>2.6778413272899999E-2</v>
      </c>
      <c r="EN6" s="29">
        <v>118.589420984</v>
      </c>
      <c r="EO6" s="29">
        <v>0.55798687742899999</v>
      </c>
      <c r="EP6" s="29">
        <v>24.799156966399998</v>
      </c>
      <c r="EQ6" s="29">
        <v>298.16335778799998</v>
      </c>
      <c r="ER6" s="29">
        <v>5.4647835899599997E-2</v>
      </c>
      <c r="ES6" s="29">
        <v>534.98890729799996</v>
      </c>
      <c r="ET6" s="29">
        <v>1.07493317857</v>
      </c>
      <c r="EU6" s="29">
        <v>102.898917332</v>
      </c>
      <c r="EV6" s="29">
        <v>1.90353863368</v>
      </c>
      <c r="EW6" s="29">
        <v>723.16273162100003</v>
      </c>
      <c r="EX6" s="29">
        <v>1202.50362582</v>
      </c>
      <c r="EY6" s="29">
        <v>0.212303531169</v>
      </c>
      <c r="EZ6" s="29">
        <v>4.5220695828599999E-3</v>
      </c>
      <c r="FA6" s="29">
        <v>3.6292864038300001</v>
      </c>
      <c r="FB6" s="29">
        <v>203.96657872700001</v>
      </c>
      <c r="FC6" s="29">
        <v>83.609355502699998</v>
      </c>
      <c r="FD6" s="29">
        <v>157.68160969199999</v>
      </c>
      <c r="FE6" s="29">
        <v>3898.8909562600002</v>
      </c>
      <c r="FF6" s="29">
        <v>43.636939808100003</v>
      </c>
      <c r="FG6" s="29">
        <v>68.0107569786</v>
      </c>
      <c r="FI6" s="55">
        <f t="shared" si="1"/>
        <v>-2.4053115115890659E-4</v>
      </c>
      <c r="FJ6" s="55">
        <f t="shared" si="2"/>
        <v>2.7307176500151603E-5</v>
      </c>
      <c r="FK6" s="55">
        <f t="shared" si="3"/>
        <v>-1.0489052648761842E-4</v>
      </c>
      <c r="FL6" s="55">
        <f t="shared" si="4"/>
        <v>-4.446539739919969E-5</v>
      </c>
      <c r="FM6" s="55">
        <f t="shared" si="5"/>
        <v>-3.0438220128998975E-5</v>
      </c>
      <c r="FN6" s="55">
        <f t="shared" si="6"/>
        <v>-1.6170896784457125E-5</v>
      </c>
      <c r="FO6" s="55">
        <f t="shared" si="7"/>
        <v>-1.851635882368734E-4</v>
      </c>
      <c r="FP6" s="55">
        <f t="shared" si="8"/>
        <v>-4.2416564035587843E-5</v>
      </c>
      <c r="FQ6" s="55">
        <f t="shared" si="9"/>
        <v>-1.1769790153160643E-4</v>
      </c>
      <c r="FR6" s="55">
        <f t="shared" si="10"/>
        <v>-1.3774597894736449E-5</v>
      </c>
      <c r="FS6" s="55">
        <f t="shared" si="11"/>
        <v>-1.3186186524648112E-4</v>
      </c>
      <c r="FT6" s="55">
        <f t="shared" si="12"/>
        <v>-1.0626470171584285E-4</v>
      </c>
      <c r="FU6" s="55">
        <f t="shared" si="13"/>
        <v>-1.1086530811917264E-4</v>
      </c>
      <c r="FV6" s="55">
        <f t="shared" si="14"/>
        <v>-3.2828420744251524E-5</v>
      </c>
      <c r="FW6" s="55">
        <f t="shared" si="15"/>
        <v>-6.2395740592304132E-5</v>
      </c>
      <c r="FX6" s="55">
        <f t="shared" si="16"/>
        <v>-1.2102527462246091E-4</v>
      </c>
      <c r="FY6" s="55">
        <f t="shared" si="17"/>
        <v>-6.0143598297764313E-6</v>
      </c>
      <c r="FZ6" s="55">
        <f t="shared" si="18"/>
        <v>-5.4827855949738864E-5</v>
      </c>
      <c r="GA6" s="55">
        <f t="shared" si="19"/>
        <v>-2.0153792348579779E-5</v>
      </c>
      <c r="GB6" s="55">
        <f t="shared" si="20"/>
        <v>-8.8379769862884178E-5</v>
      </c>
      <c r="GC6" s="55">
        <f t="shared" si="21"/>
        <v>-2.9385477281778502E-5</v>
      </c>
      <c r="GD6" s="55">
        <f t="shared" si="22"/>
        <v>-6.6955879396555533E-5</v>
      </c>
      <c r="GE6" s="55">
        <f t="shared" si="23"/>
        <v>-9.9747538553879788E-5</v>
      </c>
      <c r="GF6" s="55">
        <f t="shared" si="24"/>
        <v>4.8798950012943593E-5</v>
      </c>
      <c r="GG6" s="55">
        <f t="shared" si="25"/>
        <v>-4.8147053570709282E-5</v>
      </c>
      <c r="GH6" s="55">
        <f t="shared" si="26"/>
        <v>7.9852066392880211E-6</v>
      </c>
      <c r="GI6" s="55">
        <f t="shared" si="27"/>
        <v>-1.6036775862483105E-4</v>
      </c>
      <c r="GJ6" s="55">
        <f t="shared" si="28"/>
        <v>-7.6358657142773577E-5</v>
      </c>
      <c r="GK6" s="55">
        <f t="shared" si="29"/>
        <v>-1.8279812997808783E-5</v>
      </c>
      <c r="GL6" s="55">
        <f t="shared" si="30"/>
        <v>-8.9078387955714324E-5</v>
      </c>
      <c r="GM6" s="55">
        <f t="shared" si="31"/>
        <v>-2.1918607178820479E-5</v>
      </c>
      <c r="GN6" s="55">
        <f t="shared" si="32"/>
        <v>-1.2745927617478447E-4</v>
      </c>
      <c r="GO6" s="55">
        <f t="shared" si="33"/>
        <v>-2.6440679239857892E-5</v>
      </c>
      <c r="GP6" s="55">
        <f t="shared" si="34"/>
        <v>-8.5676399111818082E-5</v>
      </c>
      <c r="GQ6" s="55">
        <f t="shared" si="35"/>
        <v>1.7774990033301942E-6</v>
      </c>
      <c r="GR6" s="55">
        <f t="shared" si="36"/>
        <v>-8.0514343057571758E-4</v>
      </c>
      <c r="GS6" s="55">
        <f t="shared" si="37"/>
        <v>-6.3939536776226345E-5</v>
      </c>
      <c r="GT6" s="55">
        <f t="shared" si="38"/>
        <v>-4.1972699354851873E-5</v>
      </c>
      <c r="GU6" s="55">
        <f t="shared" si="39"/>
        <v>-1.9566190714080974E-5</v>
      </c>
      <c r="GV6" s="55">
        <f t="shared" si="40"/>
        <v>-1.006451840226462E-4</v>
      </c>
      <c r="GW6" s="55">
        <f t="shared" si="41"/>
        <v>-6.3536539193383569E-5</v>
      </c>
      <c r="GX6" s="55">
        <f t="shared" si="42"/>
        <v>9.5987447762797283E-6</v>
      </c>
      <c r="GY6" s="55">
        <f t="shared" si="43"/>
        <v>-4.8466439161792625E-5</v>
      </c>
      <c r="GZ6" s="55">
        <f t="shared" si="44"/>
        <v>-2.4281573427753794E-5</v>
      </c>
      <c r="HA6" s="55">
        <f t="shared" si="45"/>
        <v>-5.0975472412073863E-6</v>
      </c>
      <c r="HB6" s="55">
        <f t="shared" si="46"/>
        <v>-3.4149201720667901E-5</v>
      </c>
      <c r="HC6" s="55">
        <f t="shared" si="47"/>
        <v>-6.0314634802007623E-6</v>
      </c>
      <c r="HD6" s="55">
        <f t="shared" si="48"/>
        <v>-3.1099342123979783E-5</v>
      </c>
      <c r="HE6" s="55">
        <f t="shared" si="49"/>
        <v>0</v>
      </c>
      <c r="HF6" s="55">
        <f t="shared" si="50"/>
        <v>-2.7178879176931824E-5</v>
      </c>
      <c r="HG6" s="55">
        <f t="shared" si="51"/>
        <v>-5.9373991860189984E-6</v>
      </c>
      <c r="HH6" s="55">
        <f t="shared" si="52"/>
        <v>-2.7376237460451032E-5</v>
      </c>
      <c r="HI6" s="55">
        <f t="shared" si="53"/>
        <v>0</v>
      </c>
    </row>
    <row r="7" spans="1:217" x14ac:dyDescent="0.3">
      <c r="A7" s="29" t="s">
        <v>5</v>
      </c>
      <c r="B7" s="27">
        <v>18293.975575</v>
      </c>
      <c r="D7" s="27">
        <v>23963.131878</v>
      </c>
      <c r="E7" s="27">
        <v>509.71791100000002</v>
      </c>
      <c r="F7" s="27">
        <v>471.29633050000001</v>
      </c>
      <c r="G7" s="27">
        <v>522.23553500000003</v>
      </c>
      <c r="H7" s="27">
        <v>23925.844539999998</v>
      </c>
      <c r="I7" s="29">
        <v>198.23373289</v>
      </c>
      <c r="J7" s="29">
        <v>139.98976356</v>
      </c>
      <c r="K7" s="29">
        <v>5.4321619999999997E-4</v>
      </c>
      <c r="L7" s="29">
        <v>458.76242223000003</v>
      </c>
      <c r="M7" s="8">
        <v>8.2194499999999997E-6</v>
      </c>
      <c r="N7" s="29">
        <v>13.143753951000001</v>
      </c>
      <c r="O7" s="29">
        <v>2.9343714E-3</v>
      </c>
      <c r="Q7" s="29">
        <v>0.1330550808</v>
      </c>
      <c r="S7" s="29">
        <v>1.5059249999999999E-4</v>
      </c>
      <c r="T7" s="29">
        <v>9.6092770399999999E-2</v>
      </c>
      <c r="W7" s="29">
        <v>9.9726624900000005E-2</v>
      </c>
      <c r="Z7" s="29">
        <v>904.07012299999997</v>
      </c>
      <c r="AB7" s="29">
        <v>1.40564E-5</v>
      </c>
      <c r="AD7" s="29">
        <v>1.9612009999999999E-4</v>
      </c>
      <c r="AE7" s="29">
        <v>1.0273737000000001E-3</v>
      </c>
      <c r="AF7" s="29">
        <v>1.0779288856</v>
      </c>
      <c r="AG7" s="29">
        <v>580.13160590999996</v>
      </c>
      <c r="AH7" s="29">
        <v>1.8735661066</v>
      </c>
      <c r="AI7" s="29">
        <v>2.0128664599999999E-2</v>
      </c>
      <c r="AJ7" s="29">
        <v>3.9002453100000001E-2</v>
      </c>
      <c r="AK7" s="29">
        <v>0.1015572569</v>
      </c>
      <c r="AL7" s="29">
        <v>574.38091851000001</v>
      </c>
      <c r="AM7" s="29">
        <v>0.36457190350000002</v>
      </c>
      <c r="AN7" s="29">
        <v>0.29080133829999999</v>
      </c>
      <c r="AO7" s="29">
        <v>424.88748409999999</v>
      </c>
      <c r="AP7" s="29">
        <v>7.1071349000000001E-3</v>
      </c>
      <c r="AS7" s="8">
        <v>1.1561438000000001E-6</v>
      </c>
      <c r="AT7" s="29">
        <v>2.4556280000000001E-4</v>
      </c>
      <c r="AU7" s="29">
        <v>4.5862730000000002E-4</v>
      </c>
      <c r="AW7" s="29">
        <v>0.64932711219999995</v>
      </c>
      <c r="AY7" s="29">
        <v>41.869416501000003</v>
      </c>
      <c r="AZ7" s="8">
        <v>348.23711966000002</v>
      </c>
      <c r="BA7" s="29">
        <v>0.124781239</v>
      </c>
      <c r="BC7" s="27"/>
      <c r="BD7" s="29" t="s">
        <v>5</v>
      </c>
      <c r="BE7" s="29">
        <v>3.8098505164900001</v>
      </c>
      <c r="BF7" s="29">
        <v>139.988735343</v>
      </c>
      <c r="BG7" s="29">
        <v>198.26501958599999</v>
      </c>
      <c r="BH7" s="29">
        <v>198.232531714</v>
      </c>
      <c r="BI7" s="29">
        <v>8.0220293170300003</v>
      </c>
      <c r="BJ7" s="29">
        <v>2.2270666953300001E-4</v>
      </c>
      <c r="BK7" s="29">
        <v>3.2048196343599999E-4</v>
      </c>
      <c r="BL7" s="29">
        <v>458.75995070699997</v>
      </c>
      <c r="BM7" s="8">
        <v>2.62990128805E-6</v>
      </c>
      <c r="BN7" s="8">
        <v>5.5888159526400003E-6</v>
      </c>
      <c r="BO7" s="29">
        <v>0</v>
      </c>
      <c r="BP7" s="8">
        <v>13.1436777084</v>
      </c>
      <c r="BQ7" s="29">
        <v>7.0418732673000004E-4</v>
      </c>
      <c r="BR7" s="29">
        <v>2.2299644504699999E-3</v>
      </c>
      <c r="BS7" s="29">
        <v>0</v>
      </c>
      <c r="BT7" s="29">
        <v>0</v>
      </c>
      <c r="BU7" s="29">
        <v>67311.955642100002</v>
      </c>
      <c r="BV7" s="29">
        <v>0.13305729928999999</v>
      </c>
      <c r="BW7" s="8">
        <v>4.3668270529200003E-5</v>
      </c>
      <c r="BX7" s="29">
        <v>1.06923822594E-4</v>
      </c>
      <c r="BY7" s="29">
        <v>0</v>
      </c>
      <c r="BZ7" s="29">
        <v>9.6088415528400001E-2</v>
      </c>
      <c r="CA7" s="29">
        <v>1.07791841726</v>
      </c>
      <c r="CB7" s="29">
        <v>0</v>
      </c>
      <c r="CC7" s="29">
        <v>0.36457809400199997</v>
      </c>
      <c r="CD7" s="29">
        <v>3.9000719222799997E-2</v>
      </c>
      <c r="CE7" s="29">
        <v>0.290798074194</v>
      </c>
      <c r="CF7" s="29">
        <v>18294.086266900002</v>
      </c>
      <c r="CG7" s="29">
        <v>0</v>
      </c>
      <c r="CH7" s="29">
        <v>9.9722938293499999E-2</v>
      </c>
      <c r="CI7" s="29">
        <v>525.59738636999998</v>
      </c>
      <c r="CJ7" s="29">
        <v>11880.802310900001</v>
      </c>
      <c r="CK7" s="29">
        <v>454.91025441099998</v>
      </c>
      <c r="CL7" s="29">
        <v>41.869769496399996</v>
      </c>
      <c r="CM7" s="29">
        <v>10.721879896900001</v>
      </c>
      <c r="CN7" s="29">
        <v>0</v>
      </c>
      <c r="CO7" s="29">
        <v>904.07096721400001</v>
      </c>
      <c r="CP7" s="8">
        <v>904.07096721400001</v>
      </c>
      <c r="CQ7" s="29">
        <v>0</v>
      </c>
      <c r="CR7" s="29">
        <v>348.23632782499999</v>
      </c>
      <c r="CS7" s="8">
        <v>4.2169444323400003E-6</v>
      </c>
      <c r="CT7" s="8">
        <v>7.0282650282099997E-6</v>
      </c>
      <c r="CU7" s="8">
        <v>0</v>
      </c>
      <c r="CV7" s="29">
        <v>0</v>
      </c>
      <c r="CW7" s="8">
        <v>213.138455214</v>
      </c>
      <c r="CX7" s="29">
        <v>0.32162909577499998</v>
      </c>
      <c r="CY7" s="29">
        <v>0.85587252941799996</v>
      </c>
      <c r="CZ7" s="8">
        <v>5.0992779862999999E-5</v>
      </c>
      <c r="DA7" s="29">
        <v>1.4512401549799999E-4</v>
      </c>
      <c r="DB7" s="29">
        <v>3.39020354173E-4</v>
      </c>
      <c r="DC7" s="29">
        <v>6.8827946890700001E-4</v>
      </c>
      <c r="DD7" s="8">
        <v>580.13743347699995</v>
      </c>
      <c r="DE7" s="29">
        <v>0</v>
      </c>
      <c r="DF7" s="29">
        <v>1.8735525046299999</v>
      </c>
      <c r="DG7" s="29">
        <v>0</v>
      </c>
      <c r="DH7" s="29">
        <v>0</v>
      </c>
      <c r="DI7" s="29">
        <v>8.25263083054E-3</v>
      </c>
      <c r="DJ7" s="29">
        <v>1.18756159989E-2</v>
      </c>
      <c r="DK7" s="29">
        <v>21566.621920599999</v>
      </c>
      <c r="DL7" s="29">
        <v>2396.2895889699998</v>
      </c>
      <c r="DM7" s="29">
        <v>23962.911509599999</v>
      </c>
      <c r="DN7" s="29">
        <v>1.0373835275800001</v>
      </c>
      <c r="DO7" s="29">
        <v>716.87649113999998</v>
      </c>
      <c r="DP7" s="29">
        <v>7.1066645715299999E-3</v>
      </c>
      <c r="DQ7" s="29">
        <v>0</v>
      </c>
      <c r="DR7" s="29">
        <v>0</v>
      </c>
      <c r="DS7" s="8">
        <v>1.1561753816499999E-6</v>
      </c>
      <c r="DT7" s="29">
        <v>2.45563202795E-4</v>
      </c>
      <c r="DU7" s="29">
        <v>4.5861732705400002E-4</v>
      </c>
      <c r="DV7" s="29">
        <v>0</v>
      </c>
      <c r="DW7" s="29">
        <v>0.64932298406</v>
      </c>
      <c r="DX7" s="29">
        <v>0.78675603454599996</v>
      </c>
      <c r="DY7" s="29">
        <v>13563.799447199999</v>
      </c>
      <c r="DZ7" s="29">
        <v>0.86315422693300003</v>
      </c>
      <c r="EA7" s="29">
        <v>7.4100168841E-2</v>
      </c>
      <c r="EB7" s="29">
        <v>174.57868498900001</v>
      </c>
      <c r="EC7" s="29">
        <v>5.89412703804E-2</v>
      </c>
      <c r="ED7" s="29">
        <v>8.6081931579599993E-2</v>
      </c>
      <c r="EE7" s="8">
        <v>2.8112224187999998E-6</v>
      </c>
      <c r="EF7" s="29">
        <v>8.8556550963700006E-2</v>
      </c>
      <c r="EG7" s="29">
        <v>509.62479416500003</v>
      </c>
      <c r="EH7" s="29">
        <v>471.28472442700001</v>
      </c>
      <c r="EI7" s="29">
        <v>38.340069738700002</v>
      </c>
      <c r="EJ7" s="29">
        <v>7.8993375221199993E-3</v>
      </c>
      <c r="EK7" s="29">
        <v>1.39642601707E-3</v>
      </c>
      <c r="EL7" s="29">
        <v>82.257608993900007</v>
      </c>
      <c r="EM7" s="29">
        <v>1.12092236203E-2</v>
      </c>
      <c r="EN7" s="29">
        <v>45.373204397599999</v>
      </c>
      <c r="EO7" s="29">
        <v>7.5366174264300007E-2</v>
      </c>
      <c r="EP7" s="29">
        <v>9.2020533534000002</v>
      </c>
      <c r="EQ7" s="29">
        <v>114.01325468899999</v>
      </c>
      <c r="ER7" s="29">
        <v>0.101473276978</v>
      </c>
      <c r="ES7" s="29">
        <v>6565.1608838399998</v>
      </c>
      <c r="ET7" s="29">
        <v>0.90377668369700004</v>
      </c>
      <c r="EU7" s="29">
        <v>38.020009456499999</v>
      </c>
      <c r="EV7" s="29">
        <v>4.8826705189400004</v>
      </c>
      <c r="EW7" s="29">
        <v>522.23098861699998</v>
      </c>
      <c r="EX7" s="29">
        <v>7558.42367853</v>
      </c>
      <c r="EY7" s="29">
        <v>0.124778130152</v>
      </c>
      <c r="EZ7" s="29">
        <v>0.179041549849</v>
      </c>
      <c r="FA7" s="29">
        <v>0.36766145963300001</v>
      </c>
      <c r="FB7" s="29">
        <v>268.78000666299999</v>
      </c>
      <c r="FC7" s="29">
        <v>574.37929209900005</v>
      </c>
      <c r="FD7" s="29">
        <v>223.43290681100001</v>
      </c>
      <c r="FE7" s="29">
        <v>23925.633204900001</v>
      </c>
      <c r="FF7" s="29">
        <v>424.88779546199999</v>
      </c>
      <c r="FG7" s="29">
        <v>192.326697389</v>
      </c>
      <c r="FI7" s="55">
        <f t="shared" si="1"/>
        <v>6.0507296266714693E-6</v>
      </c>
      <c r="FJ7" s="55">
        <f t="shared" si="2"/>
        <v>0</v>
      </c>
      <c r="FK7" s="55">
        <f t="shared" si="3"/>
        <v>-9.1961435226159649E-6</v>
      </c>
      <c r="FL7" s="55">
        <f t="shared" si="4"/>
        <v>-1.8268307428574812E-4</v>
      </c>
      <c r="FM7" s="55">
        <f t="shared" si="5"/>
        <v>-2.4625850550720193E-5</v>
      </c>
      <c r="FN7" s="55">
        <f t="shared" si="6"/>
        <v>-8.7056178588980374E-6</v>
      </c>
      <c r="FO7" s="55">
        <f t="shared" si="7"/>
        <v>-8.8329212222276781E-6</v>
      </c>
      <c r="FP7" s="55">
        <f t="shared" si="8"/>
        <v>-6.059392528624597E-6</v>
      </c>
      <c r="FQ7" s="55">
        <f t="shared" si="9"/>
        <v>-7.3449441862763409E-6</v>
      </c>
      <c r="FR7" s="55">
        <f t="shared" si="10"/>
        <v>-5.0747807226560701E-5</v>
      </c>
      <c r="FS7" s="55">
        <f t="shared" si="11"/>
        <v>-5.3873701948821039E-6</v>
      </c>
      <c r="FT7" s="55">
        <f t="shared" si="12"/>
        <v>-8.914943335617722E-5</v>
      </c>
      <c r="FU7" s="55">
        <f t="shared" si="13"/>
        <v>-5.8006715801840764E-6</v>
      </c>
      <c r="FV7" s="55">
        <f t="shared" si="14"/>
        <v>-7.4844922493460517E-5</v>
      </c>
      <c r="FW7" s="55">
        <f t="shared" si="15"/>
        <v>0</v>
      </c>
      <c r="FX7" s="55">
        <f t="shared" si="16"/>
        <v>1.6673470765975503E-5</v>
      </c>
      <c r="FY7" s="55">
        <f t="shared" si="17"/>
        <v>0</v>
      </c>
      <c r="FZ7" s="55">
        <f t="shared" si="18"/>
        <v>-2.7018397330076717E-6</v>
      </c>
      <c r="GA7" s="55">
        <f t="shared" si="19"/>
        <v>-4.5319451004178655E-5</v>
      </c>
      <c r="GB7" s="55">
        <f t="shared" si="20"/>
        <v>0</v>
      </c>
      <c r="GC7" s="55">
        <f t="shared" si="21"/>
        <v>0</v>
      </c>
      <c r="GD7" s="55">
        <f t="shared" si="22"/>
        <v>-3.6967123912019006E-5</v>
      </c>
      <c r="GE7" s="55">
        <f t="shared" si="23"/>
        <v>0</v>
      </c>
      <c r="GF7" s="55">
        <f t="shared" si="24"/>
        <v>0</v>
      </c>
      <c r="GG7" s="55">
        <f t="shared" si="25"/>
        <v>9.3379261028821306E-7</v>
      </c>
      <c r="GH7" s="55">
        <f t="shared" si="26"/>
        <v>0</v>
      </c>
      <c r="GI7" s="55">
        <f t="shared" si="27"/>
        <v>2.2679597905630026E-6</v>
      </c>
      <c r="GJ7" s="55">
        <f t="shared" si="28"/>
        <v>0</v>
      </c>
      <c r="GK7" s="55">
        <f t="shared" si="29"/>
        <v>-1.6850078089905266E-5</v>
      </c>
      <c r="GL7" s="55">
        <f t="shared" si="30"/>
        <v>-7.1908517806240367E-5</v>
      </c>
      <c r="GM7" s="55">
        <f t="shared" si="31"/>
        <v>-9.7115311963566248E-6</v>
      </c>
      <c r="GN7" s="55">
        <f t="shared" si="32"/>
        <v>1.004524997537725E-5</v>
      </c>
      <c r="GO7" s="55">
        <f t="shared" si="33"/>
        <v>-7.2599359863494591E-6</v>
      </c>
      <c r="GP7" s="55">
        <f t="shared" si="34"/>
        <v>-2.0755006271022466E-5</v>
      </c>
      <c r="GQ7" s="55">
        <f t="shared" si="35"/>
        <v>-4.4455593486859348E-5</v>
      </c>
      <c r="GR7" s="55">
        <f t="shared" si="36"/>
        <v>-8.269219213226114E-4</v>
      </c>
      <c r="GS7" s="55">
        <f t="shared" si="37"/>
        <v>-2.8315895384898045E-6</v>
      </c>
      <c r="GT7" s="55">
        <f t="shared" si="38"/>
        <v>1.698019496436217E-5</v>
      </c>
      <c r="GU7" s="55">
        <f t="shared" si="39"/>
        <v>-1.1224521933327657E-5</v>
      </c>
      <c r="GV7" s="55">
        <f t="shared" si="40"/>
        <v>7.3281047722634572E-7</v>
      </c>
      <c r="GW7" s="55">
        <f t="shared" si="41"/>
        <v>-6.6176944242347504E-5</v>
      </c>
      <c r="GX7" s="55">
        <f t="shared" si="42"/>
        <v>0</v>
      </c>
      <c r="GY7" s="55">
        <f t="shared" si="43"/>
        <v>0</v>
      </c>
      <c r="GZ7" s="55">
        <f t="shared" si="44"/>
        <v>2.7316368430853935E-5</v>
      </c>
      <c r="HA7" s="55">
        <f t="shared" si="45"/>
        <v>1.6402932365602323E-6</v>
      </c>
      <c r="HB7" s="55">
        <f t="shared" si="46"/>
        <v>-2.1745207928102066E-5</v>
      </c>
      <c r="HC7" s="55">
        <f t="shared" si="47"/>
        <v>0</v>
      </c>
      <c r="HD7" s="55">
        <f t="shared" si="48"/>
        <v>-6.3575660439644441E-6</v>
      </c>
      <c r="HE7" s="55">
        <f t="shared" si="49"/>
        <v>0</v>
      </c>
      <c r="HF7" s="55">
        <f t="shared" si="50"/>
        <v>8.4308650440489152E-6</v>
      </c>
      <c r="HG7" s="55">
        <f t="shared" si="51"/>
        <v>-2.2738385867728732E-6</v>
      </c>
      <c r="HH7" s="55">
        <f t="shared" si="52"/>
        <v>-2.4914386368652867E-5</v>
      </c>
      <c r="HI7" s="55">
        <f t="shared" si="53"/>
        <v>0</v>
      </c>
    </row>
    <row r="8" spans="1:217" x14ac:dyDescent="0.3">
      <c r="A8" s="29" t="s">
        <v>6</v>
      </c>
      <c r="B8" s="27">
        <v>60.323730089999998</v>
      </c>
      <c r="D8" s="27">
        <v>346.66768267999998</v>
      </c>
      <c r="E8" s="27">
        <v>21.747389760000001</v>
      </c>
      <c r="F8" s="27">
        <v>21.747389760000001</v>
      </c>
      <c r="G8" s="27">
        <v>2.4986955200000001</v>
      </c>
      <c r="H8" s="27">
        <v>30.160885168</v>
      </c>
      <c r="I8" s="29">
        <v>0.100509055</v>
      </c>
      <c r="J8" s="29">
        <v>1.7861655000000001E-2</v>
      </c>
      <c r="L8" s="29">
        <v>2.9188579999999999E-2</v>
      </c>
      <c r="M8" s="40"/>
      <c r="N8" s="29">
        <v>1.167382E-3</v>
      </c>
      <c r="O8" s="29">
        <v>7.2428090000000002E-3</v>
      </c>
      <c r="P8" s="29">
        <v>1.7179700000000001E-5</v>
      </c>
      <c r="Q8" s="29">
        <v>1.3561699999999999E-5</v>
      </c>
      <c r="S8" s="29">
        <v>5.5601420000000003E-4</v>
      </c>
      <c r="T8" s="8">
        <v>5.0850000000000002E-8</v>
      </c>
      <c r="U8" s="8"/>
      <c r="W8" s="8">
        <v>1.2207200000000001E-5</v>
      </c>
      <c r="X8" s="29">
        <v>2.0795899999999999E-5</v>
      </c>
      <c r="Z8" s="29">
        <v>1.738577</v>
      </c>
      <c r="AB8" s="29">
        <v>8.8859928000000008E-3</v>
      </c>
      <c r="AE8" s="29">
        <v>8.3820270000000002E-2</v>
      </c>
      <c r="AF8" s="8">
        <v>1.8540000000000001E-7</v>
      </c>
      <c r="AG8" s="8">
        <v>1.18377E-3</v>
      </c>
      <c r="AH8" s="8">
        <v>3.178405E-3</v>
      </c>
      <c r="AI8" s="29">
        <v>0.1201909</v>
      </c>
      <c r="AJ8" s="8"/>
      <c r="AK8" s="8">
        <v>5.8500000000000001E-8</v>
      </c>
      <c r="AL8" s="29">
        <v>0.31452331100000003</v>
      </c>
      <c r="AM8" s="8">
        <v>1.1385E-7</v>
      </c>
      <c r="AN8" s="8">
        <v>6.7823100000000001E-6</v>
      </c>
      <c r="AO8" s="29">
        <v>0.15464907750000001</v>
      </c>
      <c r="AP8" s="8">
        <v>5.5799999999999999E-6</v>
      </c>
      <c r="AT8" s="8">
        <v>3.1354945000000001E-3</v>
      </c>
      <c r="AU8" s="8">
        <v>3.2399999999999999E-7</v>
      </c>
      <c r="AV8" s="8"/>
      <c r="AW8" s="29">
        <v>1.2761529999999999E-3</v>
      </c>
      <c r="AY8" s="29">
        <v>7.7313461599999994E-2</v>
      </c>
      <c r="BA8" s="8">
        <v>1.0853600000000001E-5</v>
      </c>
      <c r="BC8" s="27"/>
      <c r="BD8" s="29" t="s">
        <v>6</v>
      </c>
      <c r="BE8" s="29">
        <v>4.8558099097799998E-2</v>
      </c>
      <c r="BF8" s="29">
        <v>1.7861801925699999E-2</v>
      </c>
      <c r="BG8" s="29">
        <v>0.10242405164600001</v>
      </c>
      <c r="BH8" s="29">
        <v>0.100508940996</v>
      </c>
      <c r="BI8" s="29">
        <v>7.3169737307300003E-2</v>
      </c>
      <c r="BJ8" s="29">
        <v>0</v>
      </c>
      <c r="BK8" s="29">
        <v>0</v>
      </c>
      <c r="BL8" s="29">
        <v>2.9188818216200001E-2</v>
      </c>
      <c r="BM8" s="29">
        <v>0</v>
      </c>
      <c r="BN8" s="29">
        <v>0</v>
      </c>
      <c r="BO8" s="8">
        <v>2.0798367560299999E-5</v>
      </c>
      <c r="BP8" s="40">
        <v>1.1673482066399999E-3</v>
      </c>
      <c r="BQ8" s="29">
        <v>1.73827124567E-3</v>
      </c>
      <c r="BR8" s="29">
        <v>5.5045270810299999E-3</v>
      </c>
      <c r="BS8" s="8">
        <v>1.71797388251E-5</v>
      </c>
      <c r="BT8" s="29">
        <v>0</v>
      </c>
      <c r="BU8" s="29">
        <v>131.789190609</v>
      </c>
      <c r="BV8" s="8">
        <v>1.3563130268299999E-5</v>
      </c>
      <c r="BW8" s="8">
        <v>1.6124351703300001E-4</v>
      </c>
      <c r="BX8" s="8">
        <v>3.94784966683E-4</v>
      </c>
      <c r="BY8" s="29">
        <v>0</v>
      </c>
      <c r="BZ8" s="8">
        <v>5.0844511225400003E-8</v>
      </c>
      <c r="CA8" s="8">
        <v>1.85412033598E-7</v>
      </c>
      <c r="CB8" s="29">
        <v>0</v>
      </c>
      <c r="CC8" s="8">
        <v>1.13861242745E-7</v>
      </c>
      <c r="CD8" s="29">
        <v>0</v>
      </c>
      <c r="CE8" s="8">
        <v>6.7816256469200002E-6</v>
      </c>
      <c r="CF8" s="29">
        <v>60.323515005200001</v>
      </c>
      <c r="CG8" s="29">
        <v>0</v>
      </c>
      <c r="CH8" s="8">
        <v>1.22058865491E-5</v>
      </c>
      <c r="CI8" s="8">
        <v>1.0480134538699999</v>
      </c>
      <c r="CJ8" s="8">
        <v>21.524874566499999</v>
      </c>
      <c r="CK8" s="8">
        <v>0.51275487744699999</v>
      </c>
      <c r="CL8" s="29">
        <v>7.7311153224000007E-2</v>
      </c>
      <c r="CM8" s="8">
        <v>4.9674662698300003E-2</v>
      </c>
      <c r="CN8" s="8">
        <v>0</v>
      </c>
      <c r="CO8" s="29">
        <v>1.73857432656</v>
      </c>
      <c r="CP8" s="29">
        <v>1.73857432656</v>
      </c>
      <c r="CQ8" s="8">
        <v>0</v>
      </c>
      <c r="CR8" s="8">
        <v>0</v>
      </c>
      <c r="CS8" s="29">
        <v>2.66600258956E-3</v>
      </c>
      <c r="CT8" s="8">
        <v>4.4428987408299996E-3</v>
      </c>
      <c r="CU8" s="29">
        <v>0</v>
      </c>
      <c r="CV8" s="29">
        <v>0</v>
      </c>
      <c r="CW8" s="29">
        <v>0.51468103201500004</v>
      </c>
      <c r="CX8" s="8">
        <v>1.32126413912E-2</v>
      </c>
      <c r="CY8" s="8">
        <v>3.17416313321E-2</v>
      </c>
      <c r="CZ8" s="8">
        <v>0</v>
      </c>
      <c r="DA8" s="29">
        <v>0</v>
      </c>
      <c r="DB8" s="29">
        <v>2.7660602853899999E-2</v>
      </c>
      <c r="DC8" s="29">
        <v>5.6159663133799997E-2</v>
      </c>
      <c r="DD8" s="29">
        <v>1.18370763399E-3</v>
      </c>
      <c r="DE8" s="8">
        <v>0</v>
      </c>
      <c r="DF8" s="29">
        <v>3.1785834717699998E-3</v>
      </c>
      <c r="DG8" s="29">
        <v>0</v>
      </c>
      <c r="DH8" s="29">
        <v>0</v>
      </c>
      <c r="DI8" s="29">
        <v>4.9278161565700002E-2</v>
      </c>
      <c r="DJ8" s="29">
        <v>7.0912722322300004E-2</v>
      </c>
      <c r="DK8" s="29">
        <v>311.99825420399998</v>
      </c>
      <c r="DL8" s="29">
        <v>34.666904876099998</v>
      </c>
      <c r="DM8" s="29">
        <v>346.66515908000002</v>
      </c>
      <c r="DN8" s="29">
        <v>1.25527633878E-2</v>
      </c>
      <c r="DO8" s="29">
        <v>2.4191667529199998</v>
      </c>
      <c r="DP8" s="8">
        <v>5.57954292675E-6</v>
      </c>
      <c r="DQ8" s="29">
        <v>0</v>
      </c>
      <c r="DR8" s="29">
        <v>0</v>
      </c>
      <c r="DS8" s="29">
        <v>0</v>
      </c>
      <c r="DT8" s="29">
        <v>3.13538254711E-3</v>
      </c>
      <c r="DU8" s="8">
        <v>3.2400562178599999E-7</v>
      </c>
      <c r="DV8" s="29">
        <v>0</v>
      </c>
      <c r="DW8" s="29">
        <v>1.2761755452300001E-3</v>
      </c>
      <c r="DX8" s="29">
        <v>0</v>
      </c>
      <c r="DY8" s="29">
        <v>8.8266273271699998</v>
      </c>
      <c r="DZ8" s="29">
        <v>0</v>
      </c>
      <c r="EA8" s="29">
        <v>0</v>
      </c>
      <c r="EB8" s="29">
        <v>8.3509434128700004</v>
      </c>
      <c r="EC8" s="29">
        <v>0</v>
      </c>
      <c r="ED8" s="29">
        <v>0</v>
      </c>
      <c r="EE8" s="29">
        <v>1.77718304425E-3</v>
      </c>
      <c r="EF8" s="29">
        <v>0</v>
      </c>
      <c r="EG8" s="29">
        <v>21.747277496900001</v>
      </c>
      <c r="EH8" s="29">
        <v>21.747277496900001</v>
      </c>
      <c r="EI8" s="29">
        <v>0</v>
      </c>
      <c r="EJ8" s="29">
        <v>0</v>
      </c>
      <c r="EK8" s="29">
        <v>0</v>
      </c>
      <c r="EL8" s="29">
        <v>3.5491610972399998</v>
      </c>
      <c r="EM8" s="29">
        <v>0</v>
      </c>
      <c r="EN8" s="29">
        <v>2.1486370585899999</v>
      </c>
      <c r="EO8" s="29">
        <v>0</v>
      </c>
      <c r="EP8" s="29">
        <v>0.45669404366299998</v>
      </c>
      <c r="EQ8" s="29">
        <v>5.3715747063699997</v>
      </c>
      <c r="ER8" s="8">
        <v>5.8461437854499999E-8</v>
      </c>
      <c r="ES8" s="29">
        <v>5.1511236312999999</v>
      </c>
      <c r="ET8" s="29">
        <v>0</v>
      </c>
      <c r="EU8" s="29">
        <v>1.87026717814</v>
      </c>
      <c r="EV8" s="29">
        <v>0</v>
      </c>
      <c r="EW8" s="29">
        <v>2.49869634088</v>
      </c>
      <c r="EX8" s="29">
        <v>3.1788357444300002</v>
      </c>
      <c r="EY8" s="8">
        <v>1.08522340267E-5</v>
      </c>
      <c r="EZ8" s="29">
        <v>0</v>
      </c>
      <c r="FA8" s="29">
        <v>2.18155207372E-2</v>
      </c>
      <c r="FB8" s="29">
        <v>0.76132984921000002</v>
      </c>
      <c r="FC8" s="29">
        <v>0.31452364061499999</v>
      </c>
      <c r="FD8" s="29">
        <v>0.96559003085399997</v>
      </c>
      <c r="FE8" s="29">
        <v>30.160735021000001</v>
      </c>
      <c r="FF8" s="29">
        <v>0.15464690549099999</v>
      </c>
      <c r="FG8" s="29">
        <v>0.50670738184800002</v>
      </c>
      <c r="FI8" s="55">
        <f t="shared" si="1"/>
        <v>-3.5655089576888701E-6</v>
      </c>
      <c r="FJ8" s="55">
        <f t="shared" si="2"/>
        <v>0</v>
      </c>
      <c r="FK8" s="55">
        <f t="shared" si="3"/>
        <v>-7.2795940494122997E-6</v>
      </c>
      <c r="FL8" s="55">
        <f t="shared" si="4"/>
        <v>-5.1621413530099269E-6</v>
      </c>
      <c r="FM8" s="55">
        <f t="shared" si="5"/>
        <v>-5.1621413530099269E-6</v>
      </c>
      <c r="FN8" s="55">
        <f t="shared" si="6"/>
        <v>3.285234208825358E-7</v>
      </c>
      <c r="FO8" s="55">
        <f t="shared" si="7"/>
        <v>-4.9782027007178571E-6</v>
      </c>
      <c r="FP8" s="55">
        <f t="shared" si="8"/>
        <v>-1.1342659624465101E-6</v>
      </c>
      <c r="FQ8" s="55">
        <f t="shared" si="9"/>
        <v>8.2257607147139146E-6</v>
      </c>
      <c r="FR8" s="55">
        <f t="shared" si="10"/>
        <v>0</v>
      </c>
      <c r="FS8" s="55">
        <f t="shared" si="11"/>
        <v>8.161280884577899E-6</v>
      </c>
      <c r="FT8" s="55">
        <f t="shared" si="12"/>
        <v>0</v>
      </c>
      <c r="FU8" s="55">
        <f t="shared" si="13"/>
        <v>-2.8947987890912024E-5</v>
      </c>
      <c r="FV8" s="55">
        <f t="shared" si="14"/>
        <v>-1.4736409589008478E-6</v>
      </c>
      <c r="FW8" s="55">
        <f t="shared" si="15"/>
        <v>2.2599405111099883E-6</v>
      </c>
      <c r="FX8" s="55">
        <f t="shared" si="16"/>
        <v>1.0546379141259747E-4</v>
      </c>
      <c r="FY8" s="55">
        <f t="shared" si="17"/>
        <v>0</v>
      </c>
      <c r="FZ8" s="55">
        <f t="shared" si="18"/>
        <v>2.5689480592445981E-5</v>
      </c>
      <c r="GA8" s="55">
        <f t="shared" si="19"/>
        <v>-1.07940503441479E-4</v>
      </c>
      <c r="GB8" s="55">
        <f t="shared" si="20"/>
        <v>0</v>
      </c>
      <c r="GC8" s="55">
        <f t="shared" si="21"/>
        <v>0</v>
      </c>
      <c r="GD8" s="55">
        <f t="shared" si="22"/>
        <v>-1.0759641031524167E-4</v>
      </c>
      <c r="GE8" s="55">
        <f t="shared" si="23"/>
        <v>1.1865609567274784E-4</v>
      </c>
      <c r="GF8" s="55">
        <f t="shared" si="24"/>
        <v>0</v>
      </c>
      <c r="GG8" s="55">
        <f t="shared" si="25"/>
        <v>-1.5377173401264314E-6</v>
      </c>
      <c r="GH8" s="55">
        <f t="shared" si="26"/>
        <v>0</v>
      </c>
      <c r="GI8" s="55">
        <f t="shared" si="27"/>
        <v>1.0305504636208856E-5</v>
      </c>
      <c r="GJ8" s="55">
        <f t="shared" si="28"/>
        <v>0</v>
      </c>
      <c r="GK8" s="55">
        <f t="shared" si="29"/>
        <v>0</v>
      </c>
      <c r="GL8" s="55">
        <f t="shared" si="30"/>
        <v>-4.7867896466197645E-8</v>
      </c>
      <c r="GM8" s="55">
        <f t="shared" si="31"/>
        <v>6.490613807979634E-5</v>
      </c>
      <c r="GN8" s="55">
        <f t="shared" si="32"/>
        <v>-5.2684229199910237E-5</v>
      </c>
      <c r="GO8" s="55">
        <f t="shared" si="33"/>
        <v>5.6151362082486544E-5</v>
      </c>
      <c r="GP8" s="55">
        <f t="shared" si="34"/>
        <v>-1.3405341001747778E-7</v>
      </c>
      <c r="GQ8" s="55">
        <f t="shared" si="35"/>
        <v>0</v>
      </c>
      <c r="GR8" s="55">
        <f t="shared" si="36"/>
        <v>-6.5918197435900147E-4</v>
      </c>
      <c r="GS8" s="55">
        <f t="shared" si="37"/>
        <v>1.0479827358837035E-6</v>
      </c>
      <c r="GT8" s="55">
        <f t="shared" si="38"/>
        <v>9.8750505050481256E-5</v>
      </c>
      <c r="GU8" s="55">
        <f t="shared" si="39"/>
        <v>-1.0090265411045367E-4</v>
      </c>
      <c r="GV8" s="55">
        <f t="shared" si="40"/>
        <v>-1.4044758851003704E-5</v>
      </c>
      <c r="GW8" s="55">
        <f t="shared" si="41"/>
        <v>-8.1912768817192985E-5</v>
      </c>
      <c r="GX8" s="55">
        <f t="shared" si="42"/>
        <v>0</v>
      </c>
      <c r="GY8" s="55">
        <f t="shared" si="43"/>
        <v>0</v>
      </c>
      <c r="GZ8" s="55">
        <f t="shared" si="44"/>
        <v>0</v>
      </c>
      <c r="HA8" s="55">
        <f t="shared" si="45"/>
        <v>-3.5705018777771701E-5</v>
      </c>
      <c r="HB8" s="55">
        <f t="shared" si="46"/>
        <v>1.7351191358014358E-5</v>
      </c>
      <c r="HC8" s="55">
        <f t="shared" si="47"/>
        <v>0</v>
      </c>
      <c r="HD8" s="55">
        <f t="shared" si="48"/>
        <v>1.7666557223285166E-5</v>
      </c>
      <c r="HE8" s="55">
        <f t="shared" si="49"/>
        <v>0</v>
      </c>
      <c r="HF8" s="55">
        <f t="shared" si="50"/>
        <v>-2.9857361864490188E-5</v>
      </c>
      <c r="HG8" s="55">
        <f t="shared" si="51"/>
        <v>0</v>
      </c>
      <c r="HH8" s="55">
        <f t="shared" si="52"/>
        <v>-1.2585439854059897E-4</v>
      </c>
      <c r="HI8" s="55">
        <f t="shared" si="53"/>
        <v>0</v>
      </c>
    </row>
    <row r="9" spans="1:217" x14ac:dyDescent="0.3">
      <c r="A9" s="29" t="s">
        <v>7</v>
      </c>
      <c r="M9" s="40"/>
      <c r="T9" s="8"/>
      <c r="U9" s="8"/>
      <c r="W9" s="8"/>
      <c r="AF9" s="8"/>
      <c r="AG9" s="8"/>
      <c r="AH9" s="8"/>
      <c r="AJ9" s="8"/>
      <c r="AK9" s="8"/>
      <c r="AM9" s="8"/>
      <c r="AN9" s="8"/>
      <c r="AP9" s="8"/>
      <c r="AT9" s="8"/>
      <c r="AU9" s="8"/>
      <c r="AV9" s="8"/>
      <c r="BA9" s="8"/>
      <c r="BC9" s="27"/>
      <c r="BP9" s="40"/>
      <c r="BW9" s="8"/>
      <c r="BX9" s="8"/>
      <c r="BZ9" s="8"/>
      <c r="CI9" s="8"/>
      <c r="CJ9" s="8"/>
      <c r="CK9" s="8"/>
      <c r="CM9" s="8"/>
      <c r="CN9" s="8"/>
      <c r="CQ9" s="8"/>
      <c r="CR9" s="8"/>
      <c r="CT9" s="8"/>
      <c r="CX9" s="8"/>
      <c r="CY9" s="8"/>
      <c r="CZ9" s="8"/>
      <c r="DE9" s="8"/>
      <c r="FI9" s="55">
        <f t="shared" si="1"/>
        <v>0</v>
      </c>
      <c r="FJ9" s="55">
        <f t="shared" si="2"/>
        <v>0</v>
      </c>
      <c r="FK9" s="55">
        <f t="shared" si="3"/>
        <v>0</v>
      </c>
      <c r="FL9" s="55">
        <f t="shared" si="4"/>
        <v>0</v>
      </c>
      <c r="FM9" s="55">
        <f t="shared" si="5"/>
        <v>0</v>
      </c>
      <c r="FN9" s="55">
        <f t="shared" si="6"/>
        <v>0</v>
      </c>
      <c r="FO9" s="55">
        <f t="shared" si="7"/>
        <v>0</v>
      </c>
      <c r="FP9" s="55">
        <f t="shared" si="8"/>
        <v>0</v>
      </c>
      <c r="FQ9" s="55">
        <f t="shared" si="9"/>
        <v>0</v>
      </c>
      <c r="FR9" s="55">
        <f t="shared" si="10"/>
        <v>0</v>
      </c>
      <c r="FS9" s="55">
        <f t="shared" si="11"/>
        <v>0</v>
      </c>
      <c r="FT9" s="55">
        <f t="shared" si="12"/>
        <v>0</v>
      </c>
      <c r="FU9" s="55">
        <f t="shared" si="13"/>
        <v>0</v>
      </c>
      <c r="FV9" s="55">
        <f t="shared" si="14"/>
        <v>0</v>
      </c>
      <c r="FW9" s="55">
        <f t="shared" si="15"/>
        <v>0</v>
      </c>
      <c r="FX9" s="55">
        <f t="shared" si="16"/>
        <v>0</v>
      </c>
      <c r="FY9" s="55">
        <f t="shared" si="17"/>
        <v>0</v>
      </c>
      <c r="FZ9" s="55">
        <f t="shared" si="18"/>
        <v>0</v>
      </c>
      <c r="GA9" s="55">
        <f t="shared" si="19"/>
        <v>0</v>
      </c>
      <c r="GB9" s="55">
        <f t="shared" si="20"/>
        <v>0</v>
      </c>
      <c r="GC9" s="55">
        <f t="shared" si="21"/>
        <v>0</v>
      </c>
      <c r="GD9" s="55">
        <f t="shared" si="22"/>
        <v>0</v>
      </c>
      <c r="GE9" s="55">
        <f t="shared" si="23"/>
        <v>0</v>
      </c>
      <c r="GF9" s="55">
        <f t="shared" si="24"/>
        <v>0</v>
      </c>
      <c r="GG9" s="55">
        <f t="shared" si="25"/>
        <v>0</v>
      </c>
      <c r="GH9" s="55">
        <f t="shared" si="26"/>
        <v>0</v>
      </c>
      <c r="GI9" s="55">
        <f t="shared" si="27"/>
        <v>0</v>
      </c>
      <c r="GJ9" s="55">
        <f t="shared" si="28"/>
        <v>0</v>
      </c>
      <c r="GK9" s="55">
        <f t="shared" si="29"/>
        <v>0</v>
      </c>
      <c r="GL9" s="55">
        <f t="shared" si="30"/>
        <v>0</v>
      </c>
      <c r="GM9" s="55">
        <f t="shared" si="31"/>
        <v>0</v>
      </c>
      <c r="GN9" s="55">
        <f t="shared" si="32"/>
        <v>0</v>
      </c>
      <c r="GO9" s="55">
        <f t="shared" si="33"/>
        <v>0</v>
      </c>
      <c r="GP9" s="55">
        <f t="shared" si="34"/>
        <v>0</v>
      </c>
      <c r="GQ9" s="55">
        <f t="shared" si="35"/>
        <v>0</v>
      </c>
      <c r="GR9" s="55">
        <f t="shared" si="36"/>
        <v>0</v>
      </c>
      <c r="GS9" s="55">
        <f t="shared" si="37"/>
        <v>0</v>
      </c>
      <c r="GT9" s="55">
        <f t="shared" si="38"/>
        <v>0</v>
      </c>
      <c r="GU9" s="55">
        <f t="shared" si="39"/>
        <v>0</v>
      </c>
      <c r="GV9" s="55">
        <f t="shared" si="40"/>
        <v>0</v>
      </c>
      <c r="GW9" s="55">
        <f t="shared" si="41"/>
        <v>0</v>
      </c>
      <c r="GX9" s="55">
        <f t="shared" si="42"/>
        <v>0</v>
      </c>
      <c r="GY9" s="55">
        <f t="shared" si="43"/>
        <v>0</v>
      </c>
      <c r="GZ9" s="55">
        <f t="shared" si="44"/>
        <v>0</v>
      </c>
      <c r="HA9" s="55">
        <f t="shared" si="45"/>
        <v>0</v>
      </c>
      <c r="HB9" s="55">
        <f t="shared" si="46"/>
        <v>0</v>
      </c>
      <c r="HC9" s="55">
        <f t="shared" si="47"/>
        <v>0</v>
      </c>
      <c r="HD9" s="55">
        <f t="shared" si="48"/>
        <v>0</v>
      </c>
      <c r="HE9" s="55">
        <f t="shared" si="49"/>
        <v>0</v>
      </c>
      <c r="HF9" s="55">
        <f t="shared" si="50"/>
        <v>0</v>
      </c>
      <c r="HG9" s="55">
        <f t="shared" si="51"/>
        <v>0</v>
      </c>
      <c r="HH9" s="55">
        <f t="shared" si="52"/>
        <v>0</v>
      </c>
      <c r="HI9" s="55">
        <f t="shared" si="53"/>
        <v>0</v>
      </c>
    </row>
    <row r="10" spans="1:217" x14ac:dyDescent="0.3">
      <c r="A10" s="29" t="s">
        <v>8</v>
      </c>
      <c r="M10" s="40"/>
      <c r="T10" s="8"/>
      <c r="U10" s="8"/>
      <c r="W10" s="8"/>
      <c r="AF10" s="8"/>
      <c r="AG10" s="8"/>
      <c r="AH10" s="8"/>
      <c r="AJ10" s="8"/>
      <c r="AK10" s="8"/>
      <c r="AM10" s="8"/>
      <c r="AN10" s="8"/>
      <c r="AP10" s="8"/>
      <c r="AT10" s="8"/>
      <c r="AU10" s="8"/>
      <c r="AV10" s="8"/>
      <c r="BA10" s="8"/>
      <c r="BC10" s="27"/>
      <c r="BP10" s="40"/>
      <c r="BW10" s="8"/>
      <c r="BX10" s="8"/>
      <c r="BZ10" s="8"/>
      <c r="CI10" s="8"/>
      <c r="CJ10" s="8"/>
      <c r="CK10" s="8"/>
      <c r="CM10" s="8"/>
      <c r="CN10" s="8"/>
      <c r="CQ10" s="8"/>
      <c r="CR10" s="8"/>
      <c r="CT10" s="8"/>
      <c r="CX10" s="8"/>
      <c r="CY10" s="8"/>
      <c r="CZ10" s="8"/>
      <c r="DE10" s="8"/>
      <c r="FI10" s="55">
        <f t="shared" si="1"/>
        <v>0</v>
      </c>
      <c r="FJ10" s="55">
        <f t="shared" si="2"/>
        <v>0</v>
      </c>
      <c r="FK10" s="55">
        <f t="shared" si="3"/>
        <v>0</v>
      </c>
      <c r="FL10" s="55">
        <f t="shared" si="4"/>
        <v>0</v>
      </c>
      <c r="FM10" s="55">
        <f t="shared" si="5"/>
        <v>0</v>
      </c>
      <c r="FN10" s="55">
        <f t="shared" si="6"/>
        <v>0</v>
      </c>
      <c r="FO10" s="55">
        <f t="shared" si="7"/>
        <v>0</v>
      </c>
      <c r="FP10" s="55">
        <f t="shared" si="8"/>
        <v>0</v>
      </c>
      <c r="FQ10" s="55">
        <f t="shared" si="9"/>
        <v>0</v>
      </c>
      <c r="FR10" s="55">
        <f t="shared" si="10"/>
        <v>0</v>
      </c>
      <c r="FS10" s="55">
        <f t="shared" si="11"/>
        <v>0</v>
      </c>
      <c r="FT10" s="55">
        <f t="shared" si="12"/>
        <v>0</v>
      </c>
      <c r="FU10" s="55">
        <f t="shared" si="13"/>
        <v>0</v>
      </c>
      <c r="FV10" s="55">
        <f t="shared" si="14"/>
        <v>0</v>
      </c>
      <c r="FW10" s="55">
        <f t="shared" si="15"/>
        <v>0</v>
      </c>
      <c r="FX10" s="55">
        <f t="shared" si="16"/>
        <v>0</v>
      </c>
      <c r="FY10" s="55">
        <f t="shared" si="17"/>
        <v>0</v>
      </c>
      <c r="FZ10" s="55">
        <f t="shared" si="18"/>
        <v>0</v>
      </c>
      <c r="GA10" s="55">
        <f t="shared" si="19"/>
        <v>0</v>
      </c>
      <c r="GB10" s="55">
        <f t="shared" si="20"/>
        <v>0</v>
      </c>
      <c r="GC10" s="55">
        <f t="shared" si="21"/>
        <v>0</v>
      </c>
      <c r="GD10" s="55">
        <f t="shared" si="22"/>
        <v>0</v>
      </c>
      <c r="GE10" s="55">
        <f t="shared" si="23"/>
        <v>0</v>
      </c>
      <c r="GF10" s="55">
        <f t="shared" si="24"/>
        <v>0</v>
      </c>
      <c r="GG10" s="55">
        <f t="shared" si="25"/>
        <v>0</v>
      </c>
      <c r="GH10" s="55">
        <f t="shared" si="26"/>
        <v>0</v>
      </c>
      <c r="GI10" s="55">
        <f t="shared" si="27"/>
        <v>0</v>
      </c>
      <c r="GJ10" s="55">
        <f t="shared" si="28"/>
        <v>0</v>
      </c>
      <c r="GK10" s="55">
        <f t="shared" si="29"/>
        <v>0</v>
      </c>
      <c r="GL10" s="55">
        <f t="shared" si="30"/>
        <v>0</v>
      </c>
      <c r="GM10" s="55">
        <f t="shared" si="31"/>
        <v>0</v>
      </c>
      <c r="GN10" s="55">
        <f t="shared" si="32"/>
        <v>0</v>
      </c>
      <c r="GO10" s="55">
        <f t="shared" si="33"/>
        <v>0</v>
      </c>
      <c r="GP10" s="55">
        <f t="shared" si="34"/>
        <v>0</v>
      </c>
      <c r="GQ10" s="55">
        <f t="shared" si="35"/>
        <v>0</v>
      </c>
      <c r="GR10" s="55">
        <f t="shared" si="36"/>
        <v>0</v>
      </c>
      <c r="GS10" s="55">
        <f t="shared" si="37"/>
        <v>0</v>
      </c>
      <c r="GT10" s="55">
        <f t="shared" si="38"/>
        <v>0</v>
      </c>
      <c r="GU10" s="55">
        <f t="shared" si="39"/>
        <v>0</v>
      </c>
      <c r="GV10" s="55">
        <f t="shared" si="40"/>
        <v>0</v>
      </c>
      <c r="GW10" s="55">
        <f t="shared" si="41"/>
        <v>0</v>
      </c>
      <c r="GX10" s="55">
        <f t="shared" si="42"/>
        <v>0</v>
      </c>
      <c r="GY10" s="55">
        <f t="shared" si="43"/>
        <v>0</v>
      </c>
      <c r="GZ10" s="55">
        <f t="shared" si="44"/>
        <v>0</v>
      </c>
      <c r="HA10" s="55">
        <f t="shared" si="45"/>
        <v>0</v>
      </c>
      <c r="HB10" s="55">
        <f t="shared" si="46"/>
        <v>0</v>
      </c>
      <c r="HC10" s="55">
        <f t="shared" si="47"/>
        <v>0</v>
      </c>
      <c r="HD10" s="55">
        <f t="shared" si="48"/>
        <v>0</v>
      </c>
      <c r="HE10" s="55">
        <f t="shared" si="49"/>
        <v>0</v>
      </c>
      <c r="HF10" s="55">
        <f t="shared" si="50"/>
        <v>0</v>
      </c>
      <c r="HG10" s="55">
        <f t="shared" si="51"/>
        <v>0</v>
      </c>
      <c r="HH10" s="55">
        <f t="shared" si="52"/>
        <v>0</v>
      </c>
      <c r="HI10" s="55">
        <f t="shared" si="53"/>
        <v>0</v>
      </c>
    </row>
    <row r="11" spans="1:217" x14ac:dyDescent="0.3">
      <c r="A11" s="29" t="s">
        <v>9</v>
      </c>
      <c r="B11" s="27">
        <v>1161.6537639999999</v>
      </c>
      <c r="D11" s="27">
        <v>5285.9999529999996</v>
      </c>
      <c r="E11" s="27">
        <v>92.918545100000003</v>
      </c>
      <c r="F11" s="27">
        <v>90.931307849999996</v>
      </c>
      <c r="G11" s="27">
        <v>1414.537527</v>
      </c>
      <c r="H11" s="27">
        <v>558.06593599999997</v>
      </c>
      <c r="I11" s="29">
        <v>11.482781538999999</v>
      </c>
      <c r="J11" s="29">
        <v>8.1260381438000007</v>
      </c>
      <c r="K11" s="29">
        <v>9.3716999999999997E-5</v>
      </c>
      <c r="L11" s="29">
        <v>2.1773834733999999</v>
      </c>
      <c r="M11" s="40"/>
      <c r="N11" s="29">
        <v>1.0225332033000001</v>
      </c>
      <c r="O11" s="29">
        <v>5.1522099999999995E-4</v>
      </c>
      <c r="Q11" s="29">
        <v>3.8663643999999997E-2</v>
      </c>
      <c r="T11" s="29">
        <v>1.4009885E-2</v>
      </c>
      <c r="W11" s="29">
        <v>1.4539688E-2</v>
      </c>
      <c r="Z11" s="29">
        <v>88.514358286999993</v>
      </c>
      <c r="AD11" s="29">
        <v>2.34248E-4</v>
      </c>
      <c r="AE11" s="29">
        <v>1.7799999999999999E-4</v>
      </c>
      <c r="AF11" s="29">
        <v>0.1427109754</v>
      </c>
      <c r="AG11" s="29">
        <v>4.0364301108999996</v>
      </c>
      <c r="AH11" s="29">
        <v>0.12589877420000001</v>
      </c>
      <c r="AI11" s="29">
        <v>1.0057956000000001E-3</v>
      </c>
      <c r="AJ11" s="29">
        <v>2.6359156000000002E-3</v>
      </c>
      <c r="AK11" s="29">
        <v>1.4806570999999999E-2</v>
      </c>
      <c r="AL11" s="29">
        <v>1.3159879504000001</v>
      </c>
      <c r="AM11" s="29">
        <v>2.2478719899999999E-2</v>
      </c>
      <c r="AN11" s="29">
        <v>2.4051150399999999E-2</v>
      </c>
      <c r="AO11" s="29">
        <v>0.455919572</v>
      </c>
      <c r="AP11" s="29">
        <v>1.4286187699999999E-2</v>
      </c>
      <c r="AS11" s="8">
        <v>1.4473255000000001E-6</v>
      </c>
      <c r="AT11" s="29">
        <v>3.1055509999999999E-4</v>
      </c>
      <c r="AU11" s="29">
        <v>9.8785069999999999E-4</v>
      </c>
      <c r="AW11" s="29">
        <v>6.1039719899999997E-2</v>
      </c>
      <c r="AY11" s="29">
        <v>0.1387722552</v>
      </c>
      <c r="AZ11" s="29">
        <v>1.7667093707999999</v>
      </c>
      <c r="BA11" s="29">
        <v>1.8192525000000001E-2</v>
      </c>
      <c r="BC11" s="27"/>
      <c r="BD11" s="29" t="s">
        <v>9</v>
      </c>
      <c r="BE11" s="29">
        <v>5.5621933424800001E-3</v>
      </c>
      <c r="BF11" s="29">
        <v>8.12606867505</v>
      </c>
      <c r="BG11" s="29">
        <v>11.482717360400001</v>
      </c>
      <c r="BH11" s="29">
        <v>11.482717360400001</v>
      </c>
      <c r="BI11" s="29">
        <v>0.41034401881400001</v>
      </c>
      <c r="BJ11" s="8">
        <v>3.8304370111900001E-5</v>
      </c>
      <c r="BK11" s="8">
        <v>5.5123706851399997E-5</v>
      </c>
      <c r="BL11" s="29">
        <v>2.1773633866200002</v>
      </c>
      <c r="BM11" s="29">
        <v>0</v>
      </c>
      <c r="BN11" s="29">
        <v>0</v>
      </c>
      <c r="BO11" s="29">
        <v>0</v>
      </c>
      <c r="BP11" s="40">
        <v>1.02255034755</v>
      </c>
      <c r="BQ11" s="29">
        <v>1.232733125E-4</v>
      </c>
      <c r="BR11" s="29">
        <v>3.9036503028599999E-4</v>
      </c>
      <c r="BS11" s="29">
        <v>0</v>
      </c>
      <c r="BT11" s="29">
        <v>0</v>
      </c>
      <c r="BU11" s="29">
        <v>2686.3570197899999</v>
      </c>
      <c r="BV11" s="29">
        <v>3.8665708982899998E-2</v>
      </c>
      <c r="BW11" s="8">
        <v>0</v>
      </c>
      <c r="BX11" s="8">
        <v>0</v>
      </c>
      <c r="BY11" s="29">
        <v>0</v>
      </c>
      <c r="BZ11" s="8">
        <v>1.40108679978E-2</v>
      </c>
      <c r="CA11" s="29">
        <v>0.14271096054900001</v>
      </c>
      <c r="CB11" s="29">
        <v>0</v>
      </c>
      <c r="CC11" s="29">
        <v>2.2475945937800001E-2</v>
      </c>
      <c r="CD11" s="29">
        <v>2.6359239172599998E-3</v>
      </c>
      <c r="CE11" s="29">
        <v>2.4051671248099999E-2</v>
      </c>
      <c r="CF11" s="29">
        <v>1161.6369965900001</v>
      </c>
      <c r="CG11" s="29">
        <v>0</v>
      </c>
      <c r="CH11" s="29">
        <v>1.45410247172E-2</v>
      </c>
      <c r="CI11" s="8">
        <v>23.606551666600001</v>
      </c>
      <c r="CJ11" s="8">
        <v>484.84915330500002</v>
      </c>
      <c r="CK11" s="8">
        <v>12.380649439400001</v>
      </c>
      <c r="CL11" s="29">
        <v>0.13877635931900001</v>
      </c>
      <c r="CM11" s="8">
        <v>1.18017949272E-2</v>
      </c>
      <c r="CN11" s="8">
        <v>0</v>
      </c>
      <c r="CO11" s="29">
        <v>88.513985928699995</v>
      </c>
      <c r="CP11" s="29">
        <v>88.513985928699995</v>
      </c>
      <c r="CQ11" s="8">
        <v>0</v>
      </c>
      <c r="CR11" s="8">
        <v>1.7667113724400001</v>
      </c>
      <c r="CS11" s="29">
        <v>0</v>
      </c>
      <c r="CT11" s="8">
        <v>0</v>
      </c>
      <c r="CU11" s="29">
        <v>0</v>
      </c>
      <c r="CV11" s="29">
        <v>0</v>
      </c>
      <c r="CW11" s="29">
        <v>10.965643850599999</v>
      </c>
      <c r="CX11" s="8">
        <v>7.6991578464200001E-6</v>
      </c>
      <c r="CY11" s="8">
        <v>6.1810391573899996E-3</v>
      </c>
      <c r="CZ11" s="8">
        <v>6.0724328554800001E-5</v>
      </c>
      <c r="DA11" s="29">
        <v>1.72812050464E-4</v>
      </c>
      <c r="DB11" s="8">
        <v>5.8561925075900001E-5</v>
      </c>
      <c r="DC11" s="29">
        <v>1.1889008305899999E-4</v>
      </c>
      <c r="DD11" s="29">
        <v>4.0364503802799998</v>
      </c>
      <c r="DE11" s="8">
        <v>0</v>
      </c>
      <c r="DF11" s="29">
        <v>0.12589955809600001</v>
      </c>
      <c r="DG11" s="29">
        <v>0</v>
      </c>
      <c r="DH11" s="29">
        <v>0</v>
      </c>
      <c r="DI11" s="29">
        <v>4.1115090086399998E-4</v>
      </c>
      <c r="DJ11" s="29">
        <v>5.9164399764099996E-4</v>
      </c>
      <c r="DK11" s="29">
        <v>4757.3749752200001</v>
      </c>
      <c r="DL11" s="29">
        <v>528.59770240800003</v>
      </c>
      <c r="DM11" s="29">
        <v>5285.9726776199996</v>
      </c>
      <c r="DN11" s="29">
        <v>3.2873881260199998E-4</v>
      </c>
      <c r="DO11" s="29">
        <v>42.1386635394</v>
      </c>
      <c r="DP11" s="29">
        <v>1.42855208985E-2</v>
      </c>
      <c r="DQ11" s="29">
        <v>0</v>
      </c>
      <c r="DR11" s="29">
        <v>0</v>
      </c>
      <c r="DS11" s="8">
        <v>1.44728623467E-6</v>
      </c>
      <c r="DT11" s="29">
        <v>3.1054424301700002E-4</v>
      </c>
      <c r="DU11" s="29">
        <v>9.879054240509999E-4</v>
      </c>
      <c r="DV11" s="29">
        <v>0</v>
      </c>
      <c r="DW11" s="29">
        <v>6.1046213591900003E-2</v>
      </c>
      <c r="DX11" s="29">
        <v>0.21009558138600001</v>
      </c>
      <c r="DY11" s="29">
        <v>259.96954288900002</v>
      </c>
      <c r="DZ11" s="29">
        <v>0.21578664770700001</v>
      </c>
      <c r="EA11" s="29">
        <v>1.39494414039E-2</v>
      </c>
      <c r="EB11" s="29">
        <v>32.768725226900003</v>
      </c>
      <c r="EC11" s="29">
        <v>2.8467989439900001E-3</v>
      </c>
      <c r="ED11" s="29">
        <v>0</v>
      </c>
      <c r="EE11" s="29">
        <v>0</v>
      </c>
      <c r="EF11" s="29">
        <v>1.6796179390099999E-2</v>
      </c>
      <c r="EG11" s="29">
        <v>92.910489617099998</v>
      </c>
      <c r="EH11" s="29">
        <v>90.924425583900003</v>
      </c>
      <c r="EI11" s="29">
        <v>1.9860640332499999</v>
      </c>
      <c r="EJ11" s="29">
        <v>0</v>
      </c>
      <c r="EK11" s="29">
        <v>0</v>
      </c>
      <c r="EL11" s="29">
        <v>15.780080095000001</v>
      </c>
      <c r="EM11" s="29">
        <v>0</v>
      </c>
      <c r="EN11" s="29">
        <v>8.8934343160400005</v>
      </c>
      <c r="EO11" s="29">
        <v>0</v>
      </c>
      <c r="EP11" s="29">
        <v>1.7898613799800001</v>
      </c>
      <c r="EQ11" s="29">
        <v>22.234140834600002</v>
      </c>
      <c r="ER11" s="29">
        <v>1.4794831989600001E-2</v>
      </c>
      <c r="ES11" s="29">
        <v>137.70198641600001</v>
      </c>
      <c r="ET11" s="29">
        <v>0.21692727503199999</v>
      </c>
      <c r="EU11" s="29">
        <v>7.3298968005400003</v>
      </c>
      <c r="EV11" s="29">
        <v>1.45188500692</v>
      </c>
      <c r="EW11" s="29">
        <v>1414.5185614100001</v>
      </c>
      <c r="EX11" s="29">
        <v>130.63058554099999</v>
      </c>
      <c r="EY11" s="29">
        <v>1.8193660682800001E-2</v>
      </c>
      <c r="EZ11" s="29">
        <v>0</v>
      </c>
      <c r="FA11" s="29">
        <v>1.81524144339E-4</v>
      </c>
      <c r="FB11" s="29">
        <v>4.3885326520600003</v>
      </c>
      <c r="FC11" s="29">
        <v>1.31598502152</v>
      </c>
      <c r="FD11" s="29">
        <v>9.3078370971699993</v>
      </c>
      <c r="FE11" s="29">
        <v>558.06523684800004</v>
      </c>
      <c r="FF11" s="29">
        <v>0.45591961154999999</v>
      </c>
      <c r="FG11" s="29">
        <v>4.4589789681300003</v>
      </c>
      <c r="FI11" s="55">
        <f t="shared" si="1"/>
        <v>-1.4434085714226118E-5</v>
      </c>
      <c r="FJ11" s="55">
        <f t="shared" si="2"/>
        <v>0</v>
      </c>
      <c r="FK11" s="55">
        <f t="shared" si="3"/>
        <v>-5.1599281578714494E-6</v>
      </c>
      <c r="FL11" s="55">
        <f t="shared" si="4"/>
        <v>-8.6694027455290164E-5</v>
      </c>
      <c r="FM11" s="55">
        <f t="shared" si="5"/>
        <v>-7.5686430369457865E-5</v>
      </c>
      <c r="FN11" s="55">
        <f t="shared" si="6"/>
        <v>-1.340762591156038E-5</v>
      </c>
      <c r="FO11" s="55">
        <f t="shared" si="7"/>
        <v>-1.2528125349056462E-6</v>
      </c>
      <c r="FP11" s="55">
        <f t="shared" si="8"/>
        <v>-5.5891161719726792E-6</v>
      </c>
      <c r="FQ11" s="55">
        <f t="shared" si="9"/>
        <v>3.7572122427943635E-6</v>
      </c>
      <c r="FR11" s="55">
        <f t="shared" si="10"/>
        <v>-3.0829309164826643E-3</v>
      </c>
      <c r="FS11" s="55">
        <f t="shared" si="11"/>
        <v>-9.225191724449009E-6</v>
      </c>
      <c r="FT11" s="55">
        <f t="shared" si="12"/>
        <v>0</v>
      </c>
      <c r="FU11" s="55">
        <f t="shared" si="13"/>
        <v>1.6766448213661273E-5</v>
      </c>
      <c r="FV11" s="55">
        <f t="shared" si="14"/>
        <v>-3.0718026128593186E-3</v>
      </c>
      <c r="FW11" s="55">
        <f t="shared" si="15"/>
        <v>0</v>
      </c>
      <c r="FX11" s="55">
        <f t="shared" si="16"/>
        <v>5.3408905275470459E-5</v>
      </c>
      <c r="FY11" s="55">
        <f t="shared" si="17"/>
        <v>0</v>
      </c>
      <c r="FZ11" s="55">
        <f t="shared" si="18"/>
        <v>0</v>
      </c>
      <c r="GA11" s="55">
        <f t="shared" si="19"/>
        <v>7.0164587361043728E-5</v>
      </c>
      <c r="GB11" s="55">
        <f t="shared" si="20"/>
        <v>0</v>
      </c>
      <c r="GC11" s="55">
        <f t="shared" si="21"/>
        <v>0</v>
      </c>
      <c r="GD11" s="55">
        <f t="shared" si="22"/>
        <v>9.1935755430249164E-5</v>
      </c>
      <c r="GE11" s="55">
        <f t="shared" si="23"/>
        <v>0</v>
      </c>
      <c r="GF11" s="55">
        <f t="shared" si="24"/>
        <v>0</v>
      </c>
      <c r="GG11" s="55">
        <f t="shared" si="25"/>
        <v>-4.2067559117450256E-6</v>
      </c>
      <c r="GH11" s="55">
        <f t="shared" si="26"/>
        <v>0</v>
      </c>
      <c r="GI11" s="55">
        <f t="shared" si="27"/>
        <v>0</v>
      </c>
      <c r="GJ11" s="55">
        <f t="shared" si="28"/>
        <v>0</v>
      </c>
      <c r="GK11" s="55">
        <f t="shared" si="29"/>
        <v>-3.0378956541784832E-3</v>
      </c>
      <c r="GL11" s="55">
        <f t="shared" si="30"/>
        <v>-3.0786059837078746E-3</v>
      </c>
      <c r="GM11" s="55">
        <f t="shared" si="31"/>
        <v>-1.0406347475169357E-7</v>
      </c>
      <c r="GN11" s="55">
        <f t="shared" si="32"/>
        <v>5.0216105428109881E-6</v>
      </c>
      <c r="GO11" s="55">
        <f t="shared" si="33"/>
        <v>6.2263989858657154E-6</v>
      </c>
      <c r="GP11" s="55">
        <f t="shared" si="34"/>
        <v>-2.9834108391407492E-3</v>
      </c>
      <c r="GQ11" s="55">
        <f t="shared" si="35"/>
        <v>3.155358995427453E-6</v>
      </c>
      <c r="GR11" s="55">
        <f t="shared" si="36"/>
        <v>-7.9282437506960691E-4</v>
      </c>
      <c r="GS11" s="55">
        <f t="shared" si="37"/>
        <v>-2.2256130834600033E-6</v>
      </c>
      <c r="GT11" s="55">
        <f t="shared" si="38"/>
        <v>-1.234039221244896E-4</v>
      </c>
      <c r="GU11" s="55">
        <f t="shared" si="39"/>
        <v>2.1655849775914744E-5</v>
      </c>
      <c r="GV11" s="55">
        <f t="shared" si="40"/>
        <v>8.6747756460044563E-8</v>
      </c>
      <c r="GW11" s="55">
        <f t="shared" si="41"/>
        <v>-4.6674558251807873E-5</v>
      </c>
      <c r="GX11" s="55">
        <f t="shared" si="42"/>
        <v>0</v>
      </c>
      <c r="GY11" s="55">
        <f t="shared" si="43"/>
        <v>0</v>
      </c>
      <c r="GZ11" s="55">
        <f t="shared" si="44"/>
        <v>-2.7129577969875448E-5</v>
      </c>
      <c r="HA11" s="55">
        <f t="shared" si="45"/>
        <v>-3.4959924985829056E-5</v>
      </c>
      <c r="HB11" s="55">
        <f t="shared" si="46"/>
        <v>5.5397086826897707E-5</v>
      </c>
      <c r="HC11" s="55">
        <f t="shared" si="47"/>
        <v>0</v>
      </c>
      <c r="HD11" s="55">
        <f t="shared" si="48"/>
        <v>1.0638469361662021E-4</v>
      </c>
      <c r="HE11" s="55">
        <f t="shared" si="49"/>
        <v>0</v>
      </c>
      <c r="HF11" s="55">
        <f t="shared" si="50"/>
        <v>2.9574492351473046E-5</v>
      </c>
      <c r="HG11" s="55">
        <f t="shared" si="51"/>
        <v>1.1329763872180201E-6</v>
      </c>
      <c r="HH11" s="55">
        <f t="shared" si="52"/>
        <v>6.2425793011134989E-5</v>
      </c>
      <c r="HI11" s="55">
        <f t="shared" si="53"/>
        <v>0</v>
      </c>
    </row>
    <row r="12" spans="1:217" x14ac:dyDescent="0.3">
      <c r="A12" s="29" t="s">
        <v>10</v>
      </c>
      <c r="B12" s="27">
        <v>1191.8810000000001</v>
      </c>
      <c r="D12" s="27">
        <v>4493.268</v>
      </c>
      <c r="E12" s="27">
        <v>113.3776</v>
      </c>
      <c r="F12" s="27">
        <v>113.3776</v>
      </c>
      <c r="G12" s="27">
        <v>3.0830000000000002</v>
      </c>
      <c r="H12" s="27">
        <v>572.45500000000004</v>
      </c>
      <c r="I12" s="29">
        <v>31.431756548999999</v>
      </c>
      <c r="J12" s="29">
        <v>30.584757896999999</v>
      </c>
      <c r="L12" s="29">
        <v>8.3480681152000002</v>
      </c>
      <c r="M12" s="40"/>
      <c r="N12" s="29">
        <v>3.5514796819000001</v>
      </c>
      <c r="Q12" s="29">
        <v>0.1985544625</v>
      </c>
      <c r="T12" s="29">
        <v>0.15756895369999999</v>
      </c>
      <c r="W12" s="29">
        <v>0.15327481500000001</v>
      </c>
      <c r="Z12" s="29">
        <v>221.70578906</v>
      </c>
      <c r="AF12" s="29">
        <v>0.62654882160000003</v>
      </c>
      <c r="AG12" s="29">
        <v>10.057332827</v>
      </c>
      <c r="AH12" s="29">
        <v>0.35818568249999999</v>
      </c>
      <c r="AJ12" s="29">
        <v>7.0580999999999997E-4</v>
      </c>
      <c r="AK12" s="29">
        <v>0.1560883257</v>
      </c>
      <c r="AL12" s="29">
        <v>4.1915325717999998</v>
      </c>
      <c r="AM12" s="29">
        <v>0.23272416169999999</v>
      </c>
      <c r="AN12" s="29">
        <v>9.0666742800000005E-2</v>
      </c>
      <c r="AO12" s="29">
        <v>1.1876587587</v>
      </c>
      <c r="AP12" s="29">
        <v>7.2265480000000002E-3</v>
      </c>
      <c r="AS12" s="8">
        <v>5.7444749999999997E-6</v>
      </c>
      <c r="AT12" s="29">
        <v>5.3423610000000003E-4</v>
      </c>
      <c r="AU12" s="29">
        <v>1.0052835E-3</v>
      </c>
      <c r="AW12" s="8">
        <v>4.5807024500000001E-2</v>
      </c>
      <c r="AY12" s="29">
        <v>0.46659030600000001</v>
      </c>
      <c r="AZ12" s="29">
        <v>2.1920838683000001</v>
      </c>
      <c r="BA12" s="29">
        <v>0.19178248070000001</v>
      </c>
      <c r="BC12" s="27"/>
      <c r="BD12" s="29" t="s">
        <v>10</v>
      </c>
      <c r="BE12" s="29">
        <v>1.38878967545</v>
      </c>
      <c r="BF12" s="29">
        <v>30.584591891199999</v>
      </c>
      <c r="BG12" s="29">
        <v>31.431572299300001</v>
      </c>
      <c r="BH12" s="29">
        <v>31.431572299300001</v>
      </c>
      <c r="BI12" s="29">
        <v>0.70180111833799996</v>
      </c>
      <c r="BJ12" s="29">
        <v>0</v>
      </c>
      <c r="BK12" s="29">
        <v>0</v>
      </c>
      <c r="BL12" s="29">
        <v>8.3480726022899994</v>
      </c>
      <c r="BM12" s="29">
        <v>0</v>
      </c>
      <c r="BN12" s="29">
        <v>0</v>
      </c>
      <c r="BO12" s="29">
        <v>0</v>
      </c>
      <c r="BP12" s="40">
        <v>3.5514827697100002</v>
      </c>
      <c r="BQ12" s="29">
        <v>0</v>
      </c>
      <c r="BR12" s="29">
        <v>0</v>
      </c>
      <c r="BS12" s="29">
        <v>0</v>
      </c>
      <c r="BT12" s="29">
        <v>0</v>
      </c>
      <c r="BU12" s="29">
        <v>4475.8802604900002</v>
      </c>
      <c r="BV12" s="29">
        <v>0.198557810788</v>
      </c>
      <c r="BW12" s="29">
        <v>0</v>
      </c>
      <c r="BX12" s="29">
        <v>0</v>
      </c>
      <c r="BY12" s="29">
        <v>0</v>
      </c>
      <c r="BZ12" s="29">
        <v>0.157570159623</v>
      </c>
      <c r="CA12" s="29">
        <v>0.62656097327000004</v>
      </c>
      <c r="CB12" s="29">
        <v>0</v>
      </c>
      <c r="CC12" s="29">
        <v>0.23271780518999999</v>
      </c>
      <c r="CD12" s="29">
        <v>7.0581747346500003E-4</v>
      </c>
      <c r="CE12" s="29">
        <v>9.0664544522299995E-2</v>
      </c>
      <c r="CF12" s="29">
        <v>1191.8813440700001</v>
      </c>
      <c r="CG12" s="29">
        <v>0</v>
      </c>
      <c r="CH12" s="29">
        <v>0.15327670732000001</v>
      </c>
      <c r="CI12" s="29">
        <v>36.573722432499999</v>
      </c>
      <c r="CJ12" s="29">
        <v>812.83375430700005</v>
      </c>
      <c r="CK12" s="29">
        <v>18.573617875099998</v>
      </c>
      <c r="CL12" s="29">
        <v>0.466584901863</v>
      </c>
      <c r="CM12" s="29">
        <v>0</v>
      </c>
      <c r="CN12" s="29">
        <v>0</v>
      </c>
      <c r="CO12" s="29">
        <v>221.70450912300001</v>
      </c>
      <c r="CP12" s="29">
        <v>221.70450912300001</v>
      </c>
      <c r="CQ12" s="29">
        <v>0</v>
      </c>
      <c r="CR12" s="29">
        <v>2.1920962844299998</v>
      </c>
      <c r="CS12" s="29">
        <v>0</v>
      </c>
      <c r="CT12" s="29">
        <v>0</v>
      </c>
      <c r="CU12" s="29">
        <v>0</v>
      </c>
      <c r="CV12" s="29">
        <v>0</v>
      </c>
      <c r="CW12" s="8">
        <v>18.120761909100001</v>
      </c>
      <c r="CX12" s="29">
        <v>0</v>
      </c>
      <c r="CY12" s="29">
        <v>5.7800288485800003E-2</v>
      </c>
      <c r="CZ12" s="8">
        <v>0</v>
      </c>
      <c r="DA12" s="29">
        <v>0</v>
      </c>
      <c r="DB12" s="29">
        <v>0</v>
      </c>
      <c r="DC12" s="29">
        <v>0</v>
      </c>
      <c r="DD12" s="29">
        <v>10.057410149500001</v>
      </c>
      <c r="DE12" s="29">
        <v>0</v>
      </c>
      <c r="DF12" s="29">
        <v>0.35818886485599999</v>
      </c>
      <c r="DG12" s="29">
        <v>0</v>
      </c>
      <c r="DH12" s="29">
        <v>0</v>
      </c>
      <c r="DI12" s="29">
        <v>0</v>
      </c>
      <c r="DJ12" s="29">
        <v>0</v>
      </c>
      <c r="DK12" s="29">
        <v>4043.9418176700001</v>
      </c>
      <c r="DL12" s="29">
        <v>449.32742362099998</v>
      </c>
      <c r="DM12" s="29">
        <v>4493.2692412899996</v>
      </c>
      <c r="DN12" s="29">
        <v>0</v>
      </c>
      <c r="DO12" s="29">
        <v>70.571635314700004</v>
      </c>
      <c r="DP12" s="29">
        <v>7.2263239019600004E-3</v>
      </c>
      <c r="DQ12" s="29">
        <v>0</v>
      </c>
      <c r="DR12" s="29">
        <v>0</v>
      </c>
      <c r="DS12" s="8">
        <v>5.7443864437800001E-6</v>
      </c>
      <c r="DT12" s="29">
        <v>5.3420953961999995E-4</v>
      </c>
      <c r="DU12" s="29">
        <v>1.00523844971E-3</v>
      </c>
      <c r="DV12" s="29">
        <v>0</v>
      </c>
      <c r="DW12" s="29">
        <v>4.58022866339E-2</v>
      </c>
      <c r="DX12" s="29">
        <v>0</v>
      </c>
      <c r="DY12" s="29">
        <v>171.915377081</v>
      </c>
      <c r="DZ12" s="29">
        <v>0</v>
      </c>
      <c r="EA12" s="29">
        <v>0</v>
      </c>
      <c r="EB12" s="29">
        <v>43.536969702999997</v>
      </c>
      <c r="EC12" s="29">
        <v>0</v>
      </c>
      <c r="ED12" s="29">
        <v>0</v>
      </c>
      <c r="EE12" s="29">
        <v>0</v>
      </c>
      <c r="EF12" s="29">
        <v>0</v>
      </c>
      <c r="EG12" s="29">
        <v>113.377579334</v>
      </c>
      <c r="EH12" s="29">
        <v>113.377579334</v>
      </c>
      <c r="EI12" s="29">
        <v>0</v>
      </c>
      <c r="EJ12" s="29">
        <v>0</v>
      </c>
      <c r="EK12" s="29">
        <v>0</v>
      </c>
      <c r="EL12" s="29">
        <v>18.503240702799999</v>
      </c>
      <c r="EM12" s="29">
        <v>0</v>
      </c>
      <c r="EN12" s="29">
        <v>11.201753268599999</v>
      </c>
      <c r="EO12" s="29">
        <v>0</v>
      </c>
      <c r="EP12" s="29">
        <v>2.38094285752</v>
      </c>
      <c r="EQ12" s="29">
        <v>28.004220472099998</v>
      </c>
      <c r="ER12" s="29">
        <v>0.15596613012300001</v>
      </c>
      <c r="ES12" s="29">
        <v>170.25184725400001</v>
      </c>
      <c r="ET12" s="29">
        <v>0</v>
      </c>
      <c r="EU12" s="29">
        <v>9.7504523300100008</v>
      </c>
      <c r="EV12" s="29">
        <v>0</v>
      </c>
      <c r="EW12" s="29">
        <v>3.0829808305899999</v>
      </c>
      <c r="EX12" s="29">
        <v>41.946745002999997</v>
      </c>
      <c r="EY12" s="29">
        <v>0.191784521653</v>
      </c>
      <c r="EZ12" s="29">
        <v>0</v>
      </c>
      <c r="FA12" s="29">
        <v>0</v>
      </c>
      <c r="FB12" s="29">
        <v>7.3230100592799996</v>
      </c>
      <c r="FC12" s="29">
        <v>4.1915398815799998</v>
      </c>
      <c r="FD12" s="29">
        <v>2.4587255677500002</v>
      </c>
      <c r="FE12" s="29">
        <v>572.45502847800003</v>
      </c>
      <c r="FF12" s="29">
        <v>1.1876573210900001</v>
      </c>
      <c r="FG12" s="29">
        <v>7.2987788995700003</v>
      </c>
      <c r="FI12" s="55">
        <f t="shared" si="1"/>
        <v>2.8867814822354006E-7</v>
      </c>
      <c r="FJ12" s="55">
        <f t="shared" si="2"/>
        <v>0</v>
      </c>
      <c r="FK12" s="55">
        <f t="shared" si="3"/>
        <v>2.7625550036141593E-7</v>
      </c>
      <c r="FL12" s="55">
        <f t="shared" si="4"/>
        <v>-1.8227586399345651E-7</v>
      </c>
      <c r="FM12" s="55">
        <f t="shared" si="5"/>
        <v>-1.8227586399345651E-7</v>
      </c>
      <c r="FN12" s="55">
        <f t="shared" si="6"/>
        <v>-6.2177781382554415E-6</v>
      </c>
      <c r="FO12" s="55">
        <f t="shared" si="7"/>
        <v>4.9747141679560793E-8</v>
      </c>
      <c r="FP12" s="55">
        <f t="shared" si="8"/>
        <v>-5.8618963821250292E-6</v>
      </c>
      <c r="FQ12" s="55">
        <f t="shared" si="9"/>
        <v>-5.427729739095747E-6</v>
      </c>
      <c r="FR12" s="55">
        <f t="shared" si="10"/>
        <v>0</v>
      </c>
      <c r="FS12" s="55">
        <f t="shared" si="11"/>
        <v>5.3750040574617825E-7</v>
      </c>
      <c r="FT12" s="55">
        <f t="shared" si="12"/>
        <v>0</v>
      </c>
      <c r="FU12" s="55">
        <f t="shared" si="13"/>
        <v>8.6944323963675536E-7</v>
      </c>
      <c r="FV12" s="55">
        <f t="shared" si="14"/>
        <v>0</v>
      </c>
      <c r="FW12" s="55">
        <f t="shared" si="15"/>
        <v>0</v>
      </c>
      <c r="FX12" s="55">
        <f t="shared" si="16"/>
        <v>1.6863322827604988E-5</v>
      </c>
      <c r="FY12" s="55">
        <f t="shared" si="17"/>
        <v>0</v>
      </c>
      <c r="FZ12" s="55">
        <f t="shared" si="18"/>
        <v>0</v>
      </c>
      <c r="GA12" s="55">
        <f t="shared" si="19"/>
        <v>7.6533033424202754E-6</v>
      </c>
      <c r="GB12" s="55">
        <f t="shared" si="20"/>
        <v>0</v>
      </c>
      <c r="GC12" s="55">
        <f t="shared" si="21"/>
        <v>0</v>
      </c>
      <c r="GD12" s="55">
        <f t="shared" si="22"/>
        <v>1.234592910780585E-5</v>
      </c>
      <c r="GE12" s="55">
        <f t="shared" si="23"/>
        <v>0</v>
      </c>
      <c r="GF12" s="55">
        <f t="shared" si="24"/>
        <v>0</v>
      </c>
      <c r="GG12" s="55">
        <f t="shared" si="25"/>
        <v>-5.7731329678817127E-6</v>
      </c>
      <c r="GH12" s="55">
        <f t="shared" si="26"/>
        <v>0</v>
      </c>
      <c r="GI12" s="55">
        <f t="shared" si="27"/>
        <v>0</v>
      </c>
      <c r="GJ12" s="55">
        <f t="shared" si="28"/>
        <v>0</v>
      </c>
      <c r="GK12" s="55">
        <f t="shared" si="29"/>
        <v>0</v>
      </c>
      <c r="GL12" s="55">
        <f t="shared" si="30"/>
        <v>0</v>
      </c>
      <c r="GM12" s="55">
        <f t="shared" si="31"/>
        <v>1.9394609934760289E-5</v>
      </c>
      <c r="GN12" s="55">
        <f t="shared" si="32"/>
        <v>7.6881715392226779E-6</v>
      </c>
      <c r="GO12" s="55">
        <f t="shared" si="33"/>
        <v>8.8846543998802113E-6</v>
      </c>
      <c r="GP12" s="55">
        <f t="shared" si="34"/>
        <v>0</v>
      </c>
      <c r="GQ12" s="55">
        <f t="shared" si="35"/>
        <v>1.058849407073243E-5</v>
      </c>
      <c r="GR12" s="55">
        <f t="shared" si="36"/>
        <v>-7.8286173198406563E-4</v>
      </c>
      <c r="GS12" s="55">
        <f t="shared" si="37"/>
        <v>1.7439396866777332E-6</v>
      </c>
      <c r="GT12" s="55">
        <f t="shared" si="38"/>
        <v>-2.7313494024714296E-5</v>
      </c>
      <c r="GU12" s="55">
        <f t="shared" si="39"/>
        <v>-2.4245689567340304E-5</v>
      </c>
      <c r="GV12" s="55">
        <f t="shared" si="40"/>
        <v>-1.2104571194389798E-6</v>
      </c>
      <c r="GW12" s="55">
        <f t="shared" si="41"/>
        <v>-3.1010385594863158E-5</v>
      </c>
      <c r="GX12" s="55">
        <f t="shared" si="42"/>
        <v>0</v>
      </c>
      <c r="GY12" s="55">
        <f t="shared" si="43"/>
        <v>0</v>
      </c>
      <c r="GZ12" s="55">
        <f t="shared" si="44"/>
        <v>-1.5415894402822665E-5</v>
      </c>
      <c r="HA12" s="55">
        <f t="shared" si="45"/>
        <v>-4.9716557904047928E-5</v>
      </c>
      <c r="HB12" s="55">
        <f t="shared" si="46"/>
        <v>-4.4813517778794239E-5</v>
      </c>
      <c r="HC12" s="55">
        <f t="shared" si="47"/>
        <v>0</v>
      </c>
      <c r="HD12" s="55">
        <f t="shared" si="48"/>
        <v>-1.0343099451923428E-4</v>
      </c>
      <c r="HE12" s="55">
        <f t="shared" si="49"/>
        <v>0</v>
      </c>
      <c r="HF12" s="55">
        <f t="shared" si="50"/>
        <v>-1.1582188764995642E-5</v>
      </c>
      <c r="HG12" s="55">
        <f t="shared" si="51"/>
        <v>5.6640761693674157E-6</v>
      </c>
      <c r="HH12" s="55">
        <f t="shared" si="52"/>
        <v>1.0642020024685102E-5</v>
      </c>
      <c r="HI12" s="55">
        <f t="shared" si="53"/>
        <v>0</v>
      </c>
    </row>
    <row r="13" spans="1:217" x14ac:dyDescent="0.3">
      <c r="A13" s="29" t="s">
        <v>12</v>
      </c>
      <c r="B13" s="27">
        <v>269.15885100000003</v>
      </c>
      <c r="D13" s="27">
        <v>883.86410000000001</v>
      </c>
      <c r="E13" s="27">
        <v>9.5772207700000003</v>
      </c>
      <c r="F13" s="27">
        <v>9.5772207700000003</v>
      </c>
      <c r="G13" s="27">
        <v>2.8276710899999999</v>
      </c>
      <c r="H13" s="27">
        <v>25.439440699999999</v>
      </c>
      <c r="I13" s="29">
        <v>5.5256609999999998E-2</v>
      </c>
      <c r="J13" s="29">
        <v>5.5398919999999997E-2</v>
      </c>
      <c r="L13" s="29">
        <v>1.3814180000000001E-2</v>
      </c>
      <c r="M13" s="40"/>
      <c r="N13" s="29">
        <v>5.8389440000000004E-3</v>
      </c>
      <c r="Q13" s="29">
        <v>3.3538490000000002E-4</v>
      </c>
      <c r="T13" s="29">
        <v>3.0052209999999999E-4</v>
      </c>
      <c r="W13" s="29">
        <v>3.1188709999999998E-4</v>
      </c>
      <c r="Z13" s="29">
        <v>0.39306259999999998</v>
      </c>
      <c r="AF13" s="29">
        <v>1.0467429999999999E-3</v>
      </c>
      <c r="AG13" s="29">
        <v>1.7659370000000001E-2</v>
      </c>
      <c r="AH13" s="29">
        <v>6.8572380000000001E-4</v>
      </c>
      <c r="AK13" s="29">
        <v>3.1761160000000002E-4</v>
      </c>
      <c r="AL13" s="29">
        <v>6.8572379999999999E-3</v>
      </c>
      <c r="AM13" s="29">
        <v>4.7210230000000001E-4</v>
      </c>
      <c r="AN13" s="29">
        <v>1.758528E-4</v>
      </c>
      <c r="AO13" s="29">
        <v>1.9083189999999999E-3</v>
      </c>
      <c r="AP13" s="29">
        <v>3.43584E-5</v>
      </c>
      <c r="AS13" s="8">
        <v>2.7311890000000001E-8</v>
      </c>
      <c r="AT13" s="8">
        <v>2.5400064000000002E-6</v>
      </c>
      <c r="AU13" s="8">
        <v>4.779579E-6</v>
      </c>
      <c r="AW13" s="29">
        <v>1.9915819999999999E-4</v>
      </c>
      <c r="AY13" s="29">
        <v>7.6903599999999996E-4</v>
      </c>
      <c r="AZ13" s="29">
        <v>3.1686879999999998E-3</v>
      </c>
      <c r="BA13" s="29">
        <v>3.902423E-4</v>
      </c>
      <c r="BC13" s="27"/>
      <c r="BD13" s="29" t="s">
        <v>12</v>
      </c>
      <c r="BE13" s="29">
        <v>0</v>
      </c>
      <c r="BF13" s="29">
        <v>5.5399267681899997E-2</v>
      </c>
      <c r="BG13" s="29">
        <v>5.5257208620500001E-2</v>
      </c>
      <c r="BH13" s="29">
        <v>5.5257208620500001E-2</v>
      </c>
      <c r="BI13" s="29">
        <v>2.7936914779E-2</v>
      </c>
      <c r="BJ13" s="29">
        <v>0</v>
      </c>
      <c r="BK13" s="29">
        <v>0</v>
      </c>
      <c r="BL13" s="29">
        <v>1.3815650343899999E-2</v>
      </c>
      <c r="BM13" s="29">
        <v>0</v>
      </c>
      <c r="BN13" s="29">
        <v>0</v>
      </c>
      <c r="BO13" s="29">
        <v>0</v>
      </c>
      <c r="BP13" s="40">
        <v>5.83899185591E-3</v>
      </c>
      <c r="BQ13" s="29">
        <v>0</v>
      </c>
      <c r="BR13" s="29">
        <v>0</v>
      </c>
      <c r="BS13" s="29">
        <v>0</v>
      </c>
      <c r="BT13" s="29">
        <v>0</v>
      </c>
      <c r="BU13" s="29">
        <v>186.35520231000001</v>
      </c>
      <c r="BV13" s="29">
        <v>3.3539909719799998E-4</v>
      </c>
      <c r="BW13" s="29">
        <v>0</v>
      </c>
      <c r="BX13" s="29">
        <v>0</v>
      </c>
      <c r="BY13" s="29">
        <v>0</v>
      </c>
      <c r="BZ13" s="29">
        <v>3.00528089843E-4</v>
      </c>
      <c r="CA13" s="29">
        <v>1.0466587890000001E-3</v>
      </c>
      <c r="CB13" s="29">
        <v>0</v>
      </c>
      <c r="CC13" s="29">
        <v>4.7212571057700002E-4</v>
      </c>
      <c r="CD13" s="29">
        <v>0</v>
      </c>
      <c r="CE13" s="29">
        <v>1.7584926172699999E-4</v>
      </c>
      <c r="CF13" s="29">
        <v>269.15664203900002</v>
      </c>
      <c r="CG13" s="29">
        <v>0</v>
      </c>
      <c r="CH13" s="29">
        <v>3.1186669670500001E-4</v>
      </c>
      <c r="CI13" s="29">
        <v>1.45561112383</v>
      </c>
      <c r="CJ13" s="29">
        <v>32.347652475899999</v>
      </c>
      <c r="CK13" s="29">
        <v>0.73936532306500002</v>
      </c>
      <c r="CL13" s="29">
        <v>7.6886638337300001E-4</v>
      </c>
      <c r="CM13" s="29">
        <v>0</v>
      </c>
      <c r="CN13" s="29">
        <v>0</v>
      </c>
      <c r="CO13" s="29">
        <v>0.39305981320200001</v>
      </c>
      <c r="CP13" s="29">
        <v>0.39305981320200001</v>
      </c>
      <c r="CQ13" s="29">
        <v>0</v>
      </c>
      <c r="CR13" s="29">
        <v>3.16866971593E-3</v>
      </c>
      <c r="CS13" s="29">
        <v>0</v>
      </c>
      <c r="CT13" s="29">
        <v>0</v>
      </c>
      <c r="CU13" s="29">
        <v>0</v>
      </c>
      <c r="CV13" s="29">
        <v>0</v>
      </c>
      <c r="CW13" s="8">
        <v>0.72122310264300005</v>
      </c>
      <c r="CX13" s="29">
        <v>0</v>
      </c>
      <c r="CY13" s="8">
        <v>0</v>
      </c>
      <c r="CZ13" s="29">
        <v>0</v>
      </c>
      <c r="DA13" s="8">
        <v>0</v>
      </c>
      <c r="DB13" s="29">
        <v>0</v>
      </c>
      <c r="DC13" s="29">
        <v>0</v>
      </c>
      <c r="DD13" s="29">
        <v>1.76593120852E-2</v>
      </c>
      <c r="DE13" s="29">
        <v>0</v>
      </c>
      <c r="DF13" s="29">
        <v>6.8586197109699997E-4</v>
      </c>
      <c r="DG13" s="29">
        <v>0</v>
      </c>
      <c r="DH13" s="29">
        <v>0</v>
      </c>
      <c r="DI13" s="29">
        <v>0</v>
      </c>
      <c r="DJ13" s="29">
        <v>0</v>
      </c>
      <c r="DK13" s="29">
        <v>795.46700002800003</v>
      </c>
      <c r="DL13" s="29">
        <v>88.384510488999993</v>
      </c>
      <c r="DM13" s="29">
        <v>883.85151051699995</v>
      </c>
      <c r="DN13" s="29">
        <v>0</v>
      </c>
      <c r="DO13" s="29">
        <v>2.7783509464399998</v>
      </c>
      <c r="DP13" s="8">
        <v>3.4355589543500002E-5</v>
      </c>
      <c r="DQ13" s="29">
        <v>0</v>
      </c>
      <c r="DR13" s="29">
        <v>0</v>
      </c>
      <c r="DS13" s="8">
        <v>2.73113995492E-8</v>
      </c>
      <c r="DT13" s="8">
        <v>2.5404291296700001E-6</v>
      </c>
      <c r="DU13" s="8">
        <v>4.7793581243100001E-6</v>
      </c>
      <c r="DV13" s="29">
        <v>0</v>
      </c>
      <c r="DW13" s="29">
        <v>1.9911980467E-4</v>
      </c>
      <c r="DX13" s="29">
        <v>0</v>
      </c>
      <c r="DY13" s="29">
        <v>6.4808719728600002</v>
      </c>
      <c r="DZ13" s="29">
        <v>0</v>
      </c>
      <c r="EA13" s="29">
        <v>0</v>
      </c>
      <c r="EB13" s="29">
        <v>3.6776052999100002</v>
      </c>
      <c r="EC13" s="29">
        <v>0</v>
      </c>
      <c r="ED13" s="29">
        <v>0</v>
      </c>
      <c r="EE13" s="29">
        <v>0</v>
      </c>
      <c r="EF13" s="29">
        <v>0</v>
      </c>
      <c r="EG13" s="29">
        <v>9.5771044792400009</v>
      </c>
      <c r="EH13" s="29">
        <v>9.5771044792400009</v>
      </c>
      <c r="EI13" s="29">
        <v>0</v>
      </c>
      <c r="EJ13" s="29">
        <v>0</v>
      </c>
      <c r="EK13" s="29">
        <v>0</v>
      </c>
      <c r="EL13" s="29">
        <v>1.56297845379</v>
      </c>
      <c r="EM13" s="29">
        <v>0</v>
      </c>
      <c r="EN13" s="29">
        <v>0.94622972679200001</v>
      </c>
      <c r="EO13" s="29">
        <v>0</v>
      </c>
      <c r="EP13" s="29">
        <v>0.20112010725500001</v>
      </c>
      <c r="EQ13" s="29">
        <v>2.3655335074999999</v>
      </c>
      <c r="ER13" s="29">
        <v>3.1733613430600001E-4</v>
      </c>
      <c r="ES13" s="29">
        <v>6.7237627171599996</v>
      </c>
      <c r="ET13" s="29">
        <v>0</v>
      </c>
      <c r="EU13" s="29">
        <v>0.82363738399599995</v>
      </c>
      <c r="EV13" s="29">
        <v>0</v>
      </c>
      <c r="EW13" s="29">
        <v>2.8276651452600001</v>
      </c>
      <c r="EX13" s="29">
        <v>1.5189653269500001</v>
      </c>
      <c r="EY13" s="29">
        <v>3.9025266814399998E-4</v>
      </c>
      <c r="EZ13" s="29">
        <v>0</v>
      </c>
      <c r="FA13" s="29">
        <v>0</v>
      </c>
      <c r="FB13" s="29">
        <v>0.127946626235</v>
      </c>
      <c r="FC13" s="29">
        <v>6.8581881975599999E-3</v>
      </c>
      <c r="FD13" s="29">
        <v>2.7473121825600001E-2</v>
      </c>
      <c r="FE13" s="29">
        <v>25.439108836700001</v>
      </c>
      <c r="FF13" s="29">
        <v>1.9084972227299999E-3</v>
      </c>
      <c r="FG13" s="29">
        <v>0.233267782225</v>
      </c>
      <c r="FI13" s="55">
        <f t="shared" si="1"/>
        <v>-8.2069045539505692E-6</v>
      </c>
      <c r="FJ13" s="55">
        <f t="shared" si="2"/>
        <v>0</v>
      </c>
      <c r="FK13" s="55">
        <f t="shared" si="3"/>
        <v>-1.4243686331480297E-5</v>
      </c>
      <c r="FL13" s="55">
        <f t="shared" si="4"/>
        <v>-1.2142432840609524E-5</v>
      </c>
      <c r="FM13" s="55">
        <f t="shared" si="5"/>
        <v>-1.2142432840609524E-5</v>
      </c>
      <c r="FN13" s="55">
        <f t="shared" si="6"/>
        <v>-2.1023449370906673E-6</v>
      </c>
      <c r="FO13" s="55">
        <f t="shared" si="7"/>
        <v>-1.3045227837803533E-5</v>
      </c>
      <c r="FP13" s="55">
        <f t="shared" si="8"/>
        <v>1.0833464086975896E-5</v>
      </c>
      <c r="FQ13" s="55">
        <f t="shared" si="9"/>
        <v>6.2759689177967356E-6</v>
      </c>
      <c r="FR13" s="55">
        <f t="shared" si="10"/>
        <v>0</v>
      </c>
      <c r="FS13" s="55">
        <f t="shared" si="11"/>
        <v>1.0643729124701571E-4</v>
      </c>
      <c r="FT13" s="55">
        <f t="shared" si="12"/>
        <v>0</v>
      </c>
      <c r="FU13" s="55">
        <f t="shared" si="13"/>
        <v>8.1959871510225866E-6</v>
      </c>
      <c r="FV13" s="55">
        <f t="shared" si="14"/>
        <v>0</v>
      </c>
      <c r="FW13" s="55">
        <f t="shared" si="15"/>
        <v>0</v>
      </c>
      <c r="FX13" s="55">
        <f t="shared" si="16"/>
        <v>4.2331059030855757E-5</v>
      </c>
      <c r="FY13" s="55">
        <f t="shared" si="17"/>
        <v>0</v>
      </c>
      <c r="FZ13" s="55">
        <f t="shared" si="18"/>
        <v>0</v>
      </c>
      <c r="GA13" s="55">
        <f t="shared" si="19"/>
        <v>1.9931455956204978E-5</v>
      </c>
      <c r="GB13" s="55">
        <f t="shared" si="20"/>
        <v>0</v>
      </c>
      <c r="GC13" s="55">
        <f t="shared" si="21"/>
        <v>0</v>
      </c>
      <c r="GD13" s="55">
        <f t="shared" si="22"/>
        <v>-6.5418848679469084E-5</v>
      </c>
      <c r="GE13" s="55">
        <f t="shared" si="23"/>
        <v>0</v>
      </c>
      <c r="GF13" s="55">
        <f t="shared" si="24"/>
        <v>0</v>
      </c>
      <c r="GG13" s="55">
        <f t="shared" si="25"/>
        <v>-7.0899597162799925E-6</v>
      </c>
      <c r="GH13" s="55">
        <f t="shared" si="26"/>
        <v>0</v>
      </c>
      <c r="GI13" s="55">
        <f t="shared" si="27"/>
        <v>0</v>
      </c>
      <c r="GJ13" s="55">
        <f t="shared" si="28"/>
        <v>0</v>
      </c>
      <c r="GK13" s="55">
        <f t="shared" si="29"/>
        <v>0</v>
      </c>
      <c r="GL13" s="55">
        <f t="shared" si="30"/>
        <v>0</v>
      </c>
      <c r="GM13" s="55">
        <f t="shared" si="31"/>
        <v>-8.0450502176588687E-5</v>
      </c>
      <c r="GN13" s="55">
        <f t="shared" si="32"/>
        <v>-3.279550742799055E-6</v>
      </c>
      <c r="GO13" s="55">
        <f t="shared" si="33"/>
        <v>2.0149672069127858E-4</v>
      </c>
      <c r="GP13" s="55">
        <f t="shared" si="34"/>
        <v>0</v>
      </c>
      <c r="GQ13" s="55">
        <f t="shared" si="35"/>
        <v>0</v>
      </c>
      <c r="GR13" s="55">
        <f t="shared" si="36"/>
        <v>-8.673036312276108E-4</v>
      </c>
      <c r="GS13" s="55">
        <f t="shared" si="37"/>
        <v>1.3856855486130701E-4</v>
      </c>
      <c r="GT13" s="55">
        <f t="shared" si="38"/>
        <v>4.9587932530739597E-5</v>
      </c>
      <c r="GU13" s="55">
        <f t="shared" si="39"/>
        <v>-2.0120652045372754E-5</v>
      </c>
      <c r="GV13" s="55">
        <f t="shared" si="40"/>
        <v>9.3392525044297525E-5</v>
      </c>
      <c r="GW13" s="55">
        <f t="shared" si="41"/>
        <v>-8.1798235657005051E-5</v>
      </c>
      <c r="GX13" s="55">
        <f t="shared" si="42"/>
        <v>0</v>
      </c>
      <c r="GY13" s="55">
        <f t="shared" si="43"/>
        <v>0</v>
      </c>
      <c r="GZ13" s="55">
        <f t="shared" si="44"/>
        <v>-1.7957409758208464E-5</v>
      </c>
      <c r="HA13" s="55">
        <f t="shared" si="45"/>
        <v>1.6642858458934765E-4</v>
      </c>
      <c r="HB13" s="55">
        <f t="shared" si="46"/>
        <v>-4.6212373516548316E-5</v>
      </c>
      <c r="HC13" s="55">
        <f t="shared" si="47"/>
        <v>0</v>
      </c>
      <c r="HD13" s="55">
        <f t="shared" si="48"/>
        <v>-1.927880950922099E-4</v>
      </c>
      <c r="HE13" s="55">
        <f t="shared" si="49"/>
        <v>0</v>
      </c>
      <c r="HF13" s="55">
        <f t="shared" si="50"/>
        <v>-2.2055746024887487E-4</v>
      </c>
      <c r="HG13" s="55">
        <f t="shared" si="51"/>
        <v>-5.7702336108176358E-6</v>
      </c>
      <c r="HH13" s="55">
        <f t="shared" si="52"/>
        <v>2.6568478096762169E-5</v>
      </c>
      <c r="HI13" s="55">
        <f t="shared" si="53"/>
        <v>0</v>
      </c>
    </row>
    <row r="14" spans="1:217" x14ac:dyDescent="0.3">
      <c r="A14" s="29" t="s">
        <v>13</v>
      </c>
      <c r="B14" s="27">
        <v>4140.6728160000002</v>
      </c>
      <c r="C14" s="27">
        <v>9.5835430000000006</v>
      </c>
      <c r="D14" s="27">
        <v>19368.861775000001</v>
      </c>
      <c r="E14" s="27">
        <v>232.857879</v>
      </c>
      <c r="F14" s="27">
        <v>232.42660211</v>
      </c>
      <c r="G14" s="27">
        <v>60.847397000000001</v>
      </c>
      <c r="H14" s="27">
        <v>1618.543128</v>
      </c>
      <c r="I14" s="29">
        <v>19.948257287000001</v>
      </c>
      <c r="J14" s="29">
        <v>14.480650175999999</v>
      </c>
      <c r="K14" s="29">
        <v>5.4454980000000002E-4</v>
      </c>
      <c r="L14" s="29">
        <v>7.0961602727999997</v>
      </c>
      <c r="M14" s="40">
        <v>3.2527899999999997E-5</v>
      </c>
      <c r="N14" s="29">
        <v>0.71614766929999996</v>
      </c>
      <c r="O14" s="29">
        <v>1.34951611E-2</v>
      </c>
      <c r="P14" s="29">
        <v>7.8090139099999997E-2</v>
      </c>
      <c r="Q14" s="29">
        <v>6.0628346E-2</v>
      </c>
      <c r="S14" s="29">
        <v>9.5917759999999996E-4</v>
      </c>
      <c r="T14" s="29">
        <v>5.0992191700000002E-2</v>
      </c>
      <c r="W14" s="29">
        <v>5.6204205600000001E-2</v>
      </c>
      <c r="X14" s="29">
        <v>9.4287029499999994E-2</v>
      </c>
      <c r="Z14" s="29">
        <v>151.42838302000001</v>
      </c>
      <c r="AA14" s="29">
        <v>5.8749999999999997E-2</v>
      </c>
      <c r="AB14" s="29">
        <v>7.6411479500000004E-2</v>
      </c>
      <c r="AD14" s="29">
        <v>1.3582901000000001E-3</v>
      </c>
      <c r="AE14" s="29">
        <v>0.15279444980000001</v>
      </c>
      <c r="AF14" s="29">
        <v>7.3943013500000002E-2</v>
      </c>
      <c r="AG14" s="29">
        <v>5.9174055069999998</v>
      </c>
      <c r="AH14" s="29">
        <v>0.16145634349999999</v>
      </c>
      <c r="AI14" s="29">
        <v>0.18021799899999999</v>
      </c>
      <c r="AJ14" s="29">
        <v>4.1408039000000001E-3</v>
      </c>
      <c r="AK14" s="29">
        <v>5.7267331599999999E-2</v>
      </c>
      <c r="AL14" s="29">
        <v>3.8234074801000002</v>
      </c>
      <c r="AM14" s="29">
        <v>8.5750341999999993E-2</v>
      </c>
      <c r="AN14" s="29">
        <v>3.1717469700000001E-2</v>
      </c>
      <c r="AO14" s="29">
        <v>4.7728524908000001</v>
      </c>
      <c r="AP14" s="29">
        <v>2.08986203E-2</v>
      </c>
      <c r="AS14" s="29">
        <v>1.1810334E-2</v>
      </c>
      <c r="AT14" s="29">
        <v>4.9599839000000001E-3</v>
      </c>
      <c r="AU14" s="29">
        <v>1.3284223E-3</v>
      </c>
      <c r="AV14" s="8">
        <v>3.2529085000000001E-6</v>
      </c>
      <c r="AW14" s="29">
        <v>4.9990527600000001E-2</v>
      </c>
      <c r="AY14" s="29">
        <v>1.0402317017</v>
      </c>
      <c r="AZ14" s="8">
        <v>16.869846426999999</v>
      </c>
      <c r="BA14" s="29">
        <v>5.4173526499999999E-2</v>
      </c>
      <c r="BC14" s="27"/>
      <c r="BD14" s="29" t="s">
        <v>13</v>
      </c>
      <c r="BE14" s="29">
        <v>6.9052947983900007E-2</v>
      </c>
      <c r="BF14" s="29">
        <v>14.4806164531</v>
      </c>
      <c r="BG14" s="29">
        <v>19.950263416799999</v>
      </c>
      <c r="BH14" s="29">
        <v>19.948217776</v>
      </c>
      <c r="BI14" s="29">
        <v>1.28356481882</v>
      </c>
      <c r="BJ14" s="29">
        <v>2.2325787529599999E-4</v>
      </c>
      <c r="BK14" s="29">
        <v>3.2128084624400002E-4</v>
      </c>
      <c r="BL14" s="29">
        <v>7.0961608895700001</v>
      </c>
      <c r="BM14" s="8">
        <v>1.04072452405E-5</v>
      </c>
      <c r="BN14" s="8">
        <v>2.2118104565199998E-5</v>
      </c>
      <c r="BO14" s="29">
        <v>9.4291604278500002E-2</v>
      </c>
      <c r="BP14" s="40">
        <v>0.71614851263799995</v>
      </c>
      <c r="BQ14" s="29">
        <v>3.2388534965899999E-3</v>
      </c>
      <c r="BR14" s="29">
        <v>1.02562689363E-2</v>
      </c>
      <c r="BS14" s="29">
        <v>7.8094648904500005E-2</v>
      </c>
      <c r="BT14" s="29">
        <v>0</v>
      </c>
      <c r="BU14" s="29">
        <v>7905.5798141799996</v>
      </c>
      <c r="BV14" s="29">
        <v>6.06243690485E-2</v>
      </c>
      <c r="BW14" s="29">
        <v>2.7814327456899998E-4</v>
      </c>
      <c r="BX14" s="29">
        <v>6.8098788185399996E-4</v>
      </c>
      <c r="BY14" s="29">
        <v>0</v>
      </c>
      <c r="BZ14" s="29">
        <v>5.0988082269300003E-2</v>
      </c>
      <c r="CA14" s="29">
        <v>7.3943863529799994E-2</v>
      </c>
      <c r="CB14" s="29">
        <v>0</v>
      </c>
      <c r="CC14" s="29">
        <v>8.5747983457899996E-2</v>
      </c>
      <c r="CD14" s="29">
        <v>4.1409488569599997E-3</v>
      </c>
      <c r="CE14" s="29">
        <v>3.1715685506500002E-2</v>
      </c>
      <c r="CF14" s="29">
        <v>4140.6363903399997</v>
      </c>
      <c r="CG14" s="29">
        <v>0</v>
      </c>
      <c r="CH14" s="29">
        <v>5.6205955521899997E-2</v>
      </c>
      <c r="CI14" s="29">
        <v>63.661734070900003</v>
      </c>
      <c r="CJ14" s="29">
        <v>1435.39000566</v>
      </c>
      <c r="CK14" s="29">
        <v>31.5486392159</v>
      </c>
      <c r="CL14" s="29">
        <v>1.04024553091</v>
      </c>
      <c r="CM14" s="29">
        <v>1.7042515223500001</v>
      </c>
      <c r="CN14" s="29">
        <v>0</v>
      </c>
      <c r="CO14" s="29">
        <v>151.427016119</v>
      </c>
      <c r="CP14" s="8">
        <v>151.427016119</v>
      </c>
      <c r="CQ14" s="29">
        <v>5.8732444751599999E-2</v>
      </c>
      <c r="CR14" s="29">
        <v>16.869699540799999</v>
      </c>
      <c r="CS14" s="29">
        <v>2.2923550407899999E-2</v>
      </c>
      <c r="CT14" s="29">
        <v>3.8204296856999997E-2</v>
      </c>
      <c r="CU14" s="29">
        <v>0</v>
      </c>
      <c r="CV14" s="29">
        <v>0</v>
      </c>
      <c r="CW14" s="8">
        <v>41.9211522425</v>
      </c>
      <c r="CX14" s="8">
        <v>2.7436745107300001E-2</v>
      </c>
      <c r="CY14" s="8">
        <v>3.39616133605E-2</v>
      </c>
      <c r="CZ14" s="8">
        <v>3.53149185778E-4</v>
      </c>
      <c r="DA14" s="29">
        <v>1.0051152965500001E-3</v>
      </c>
      <c r="DB14" s="29">
        <v>5.0421918237500002E-2</v>
      </c>
      <c r="DC14" s="29">
        <v>0.102371772731</v>
      </c>
      <c r="DD14" s="29">
        <v>5.9174114093599997</v>
      </c>
      <c r="DE14" s="29">
        <v>0</v>
      </c>
      <c r="DF14" s="29">
        <v>0.16145558128699999</v>
      </c>
      <c r="DG14" s="29">
        <v>9.5834119535699998</v>
      </c>
      <c r="DH14" s="29">
        <v>0</v>
      </c>
      <c r="DI14" s="29">
        <v>7.3889145090600003E-2</v>
      </c>
      <c r="DJ14" s="29">
        <v>0.106328540714</v>
      </c>
      <c r="DK14" s="29">
        <v>17431.787758400002</v>
      </c>
      <c r="DL14" s="29">
        <v>1936.86648586</v>
      </c>
      <c r="DM14" s="29">
        <v>19368.6542443</v>
      </c>
      <c r="DN14" s="29">
        <v>0.113040025553</v>
      </c>
      <c r="DO14" s="29">
        <v>122.73185562899999</v>
      </c>
      <c r="DP14" s="29">
        <v>2.0899182271800001E-2</v>
      </c>
      <c r="DQ14" s="29">
        <v>0</v>
      </c>
      <c r="DR14" s="29">
        <v>0</v>
      </c>
      <c r="DS14" s="29">
        <v>1.18102920027E-2</v>
      </c>
      <c r="DT14" s="29">
        <v>4.9593842737300003E-3</v>
      </c>
      <c r="DU14" s="29">
        <v>1.3283550136700001E-3</v>
      </c>
      <c r="DV14" s="8">
        <v>3.25273731349E-6</v>
      </c>
      <c r="DW14" s="29">
        <v>4.9989576900100002E-2</v>
      </c>
      <c r="DX14" s="29">
        <v>0.13943079426999999</v>
      </c>
      <c r="DY14" s="29">
        <v>744.43853347000004</v>
      </c>
      <c r="DZ14" s="29">
        <v>0.16234249290899999</v>
      </c>
      <c r="EA14" s="29">
        <v>1.3021399483000001E-2</v>
      </c>
      <c r="EB14" s="29">
        <v>87.228662581500004</v>
      </c>
      <c r="EC14" s="29">
        <v>2.6989703698800001E-3</v>
      </c>
      <c r="ED14" s="29">
        <v>5.9497952457300003E-2</v>
      </c>
      <c r="EE14" s="29">
        <v>1.5282178163300001E-2</v>
      </c>
      <c r="EF14" s="29">
        <v>1.9562355737800002E-2</v>
      </c>
      <c r="EG14" s="29">
        <v>232.85339300699999</v>
      </c>
      <c r="EH14" s="29">
        <v>232.42316612900001</v>
      </c>
      <c r="EI14" s="29">
        <v>0.43022687797999998</v>
      </c>
      <c r="EJ14" s="8">
        <v>5.78181958476E-5</v>
      </c>
      <c r="EK14" s="29">
        <v>1.1832514867399999E-4</v>
      </c>
      <c r="EL14" s="29">
        <v>39.440940116500002</v>
      </c>
      <c r="EM14" s="29">
        <v>2.8103414408300002E-3</v>
      </c>
      <c r="EN14" s="29">
        <v>22.773409625300001</v>
      </c>
      <c r="EO14" s="29">
        <v>2.8717066529999999E-3</v>
      </c>
      <c r="EP14" s="29">
        <v>4.7758666642199996</v>
      </c>
      <c r="EQ14" s="29">
        <v>56.936578624799999</v>
      </c>
      <c r="ER14" s="29">
        <v>5.7216290992399998E-2</v>
      </c>
      <c r="ES14" s="29">
        <v>412.25962897199997</v>
      </c>
      <c r="ET14" s="29">
        <v>0.147825448503</v>
      </c>
      <c r="EU14" s="29">
        <v>19.7623881506</v>
      </c>
      <c r="EV14" s="29">
        <v>0.955082760975</v>
      </c>
      <c r="EW14" s="29">
        <v>60.846892197599999</v>
      </c>
      <c r="EX14" s="29">
        <v>332.76959090100002</v>
      </c>
      <c r="EY14" s="29">
        <v>5.4174265268400003E-2</v>
      </c>
      <c r="EZ14" s="29">
        <v>0</v>
      </c>
      <c r="FA14" s="29">
        <v>2.7947174454299999E-2</v>
      </c>
      <c r="FB14" s="29">
        <v>20.356684025500002</v>
      </c>
      <c r="FC14" s="29">
        <v>3.8234019665600001</v>
      </c>
      <c r="FD14" s="29">
        <v>29.412229778099999</v>
      </c>
      <c r="FE14" s="29">
        <v>1618.3355348299999</v>
      </c>
      <c r="FF14" s="29">
        <v>4.77284421339</v>
      </c>
      <c r="FG14" s="29">
        <v>17.111237186499999</v>
      </c>
      <c r="FI14" s="55">
        <f t="shared" si="1"/>
        <v>-8.7970389400918879E-6</v>
      </c>
      <c r="FJ14" s="55">
        <f t="shared" si="2"/>
        <v>-1.3674110921277888E-5</v>
      </c>
      <c r="FK14" s="55">
        <f t="shared" si="3"/>
        <v>-1.071465646315042E-5</v>
      </c>
      <c r="FL14" s="55">
        <f t="shared" si="4"/>
        <v>-1.9264939710298417E-5</v>
      </c>
      <c r="FM14" s="55">
        <f t="shared" si="5"/>
        <v>-1.478307977143424E-5</v>
      </c>
      <c r="FN14" s="55">
        <f t="shared" si="6"/>
        <v>-8.29620369794678E-6</v>
      </c>
      <c r="FO14" s="55">
        <f t="shared" si="7"/>
        <v>-1.2825927614090073E-4</v>
      </c>
      <c r="FP14" s="55">
        <f t="shared" si="8"/>
        <v>-1.9806742730557709E-6</v>
      </c>
      <c r="FQ14" s="55">
        <f t="shared" si="9"/>
        <v>-2.328824989880666E-6</v>
      </c>
      <c r="FR14" s="55">
        <f t="shared" si="10"/>
        <v>-2.0344255015712239E-5</v>
      </c>
      <c r="FS14" s="55">
        <f t="shared" si="11"/>
        <v>8.6916018902465385E-8</v>
      </c>
      <c r="FT14" s="55">
        <f t="shared" si="12"/>
        <v>-7.8400213355374419E-5</v>
      </c>
      <c r="FU14" s="55">
        <f t="shared" si="13"/>
        <v>1.1776034973538379E-6</v>
      </c>
      <c r="FV14" s="55">
        <f t="shared" si="14"/>
        <v>-2.8652573847378033E-6</v>
      </c>
      <c r="FW14" s="55">
        <f t="shared" si="15"/>
        <v>5.7751267342896068E-5</v>
      </c>
      <c r="FX14" s="55">
        <f t="shared" si="16"/>
        <v>-6.5595579664990431E-5</v>
      </c>
      <c r="FY14" s="55">
        <f t="shared" si="17"/>
        <v>0</v>
      </c>
      <c r="FZ14" s="55">
        <f t="shared" si="18"/>
        <v>-4.8420206018120329E-5</v>
      </c>
      <c r="GA14" s="55">
        <f t="shared" si="19"/>
        <v>-8.0589411103869842E-5</v>
      </c>
      <c r="GB14" s="55">
        <f t="shared" si="20"/>
        <v>0</v>
      </c>
      <c r="GC14" s="55">
        <f t="shared" si="21"/>
        <v>0</v>
      </c>
      <c r="GD14" s="55">
        <f t="shared" si="22"/>
        <v>3.1135070433165606E-5</v>
      </c>
      <c r="GE14" s="55">
        <f t="shared" si="23"/>
        <v>4.8519701217310692E-5</v>
      </c>
      <c r="GF14" s="55">
        <f t="shared" si="24"/>
        <v>0</v>
      </c>
      <c r="GG14" s="55">
        <f t="shared" si="25"/>
        <v>-9.0267159481649632E-6</v>
      </c>
      <c r="GH14" s="55">
        <f t="shared" si="26"/>
        <v>-2.9881273872336083E-4</v>
      </c>
      <c r="GI14" s="55">
        <f t="shared" si="27"/>
        <v>-1.9029494122127794E-5</v>
      </c>
      <c r="GJ14" s="55">
        <f t="shared" si="28"/>
        <v>0</v>
      </c>
      <c r="GK14" s="55">
        <f t="shared" si="29"/>
        <v>-1.8860236115972025E-5</v>
      </c>
      <c r="GL14" s="55">
        <f t="shared" si="30"/>
        <v>-4.9663551327837053E-6</v>
      </c>
      <c r="GM14" s="55">
        <f t="shared" si="31"/>
        <v>1.149574192012733E-5</v>
      </c>
      <c r="GN14" s="55">
        <f t="shared" si="32"/>
        <v>9.974574148895363E-7</v>
      </c>
      <c r="GO14" s="55">
        <f t="shared" si="33"/>
        <v>-4.7208612772406582E-6</v>
      </c>
      <c r="GP14" s="55">
        <f t="shared" si="34"/>
        <v>-1.7378697006604933E-6</v>
      </c>
      <c r="GQ14" s="55">
        <f t="shared" si="35"/>
        <v>3.5006960846328198E-5</v>
      </c>
      <c r="GR14" s="55">
        <f t="shared" si="36"/>
        <v>-8.9126917867429127E-4</v>
      </c>
      <c r="GS14" s="55">
        <f t="shared" si="37"/>
        <v>-1.4420487559355094E-6</v>
      </c>
      <c r="GT14" s="55">
        <f t="shared" si="38"/>
        <v>-2.7504754441652857E-5</v>
      </c>
      <c r="GU14" s="55">
        <f t="shared" si="39"/>
        <v>-5.6252706059918664E-5</v>
      </c>
      <c r="GV14" s="55">
        <f t="shared" si="40"/>
        <v>-1.7342689756378783E-6</v>
      </c>
      <c r="GW14" s="55">
        <f t="shared" si="41"/>
        <v>2.6890378021806473E-5</v>
      </c>
      <c r="GX14" s="55">
        <f t="shared" si="42"/>
        <v>0</v>
      </c>
      <c r="GY14" s="55">
        <f t="shared" si="43"/>
        <v>0</v>
      </c>
      <c r="GZ14" s="55">
        <f t="shared" si="44"/>
        <v>-3.5559790265456178E-6</v>
      </c>
      <c r="HA14" s="55">
        <f t="shared" si="45"/>
        <v>-1.2089278555920996E-4</v>
      </c>
      <c r="HB14" s="55">
        <f t="shared" si="46"/>
        <v>-5.0651310204546274E-5</v>
      </c>
      <c r="HC14" s="55">
        <f t="shared" si="47"/>
        <v>-5.2625676375502365E-5</v>
      </c>
      <c r="HD14" s="55">
        <f t="shared" si="48"/>
        <v>-1.901760084641776E-5</v>
      </c>
      <c r="HE14" s="55">
        <f t="shared" si="49"/>
        <v>0</v>
      </c>
      <c r="HF14" s="55">
        <f t="shared" si="50"/>
        <v>1.329435545699839E-5</v>
      </c>
      <c r="HG14" s="55">
        <f t="shared" si="51"/>
        <v>-8.7070265064473546E-6</v>
      </c>
      <c r="HH14" s="55">
        <f t="shared" si="52"/>
        <v>1.363707418979777E-5</v>
      </c>
      <c r="HI14" s="55">
        <f t="shared" si="53"/>
        <v>0</v>
      </c>
    </row>
    <row r="15" spans="1:217" x14ac:dyDescent="0.3">
      <c r="A15" s="29" t="s">
        <v>14</v>
      </c>
      <c r="B15" s="27">
        <v>1716.1507985999999</v>
      </c>
      <c r="C15" s="27">
        <v>2.6941490400000001</v>
      </c>
      <c r="D15" s="27">
        <v>8051.7777704999999</v>
      </c>
      <c r="E15" s="27">
        <v>97.840869069999997</v>
      </c>
      <c r="F15" s="27">
        <v>97.427039669999999</v>
      </c>
      <c r="G15" s="27">
        <v>263.25886661999999</v>
      </c>
      <c r="H15" s="27">
        <v>401.21444021999997</v>
      </c>
      <c r="I15" s="29">
        <v>16.84010331</v>
      </c>
      <c r="J15" s="29">
        <v>14.957980770000001</v>
      </c>
      <c r="K15" s="8">
        <v>1.6E-7</v>
      </c>
      <c r="L15" s="29">
        <v>3.3285119999999999</v>
      </c>
      <c r="M15" s="40"/>
      <c r="N15" s="29">
        <v>1.4200313323</v>
      </c>
      <c r="O15" s="29">
        <v>4.8771700000000001E-3</v>
      </c>
      <c r="P15" s="29">
        <v>9.1244000000000006E-2</v>
      </c>
      <c r="Q15" s="29">
        <v>7.0838779899999996E-2</v>
      </c>
      <c r="S15" s="29">
        <v>4.167512E-4</v>
      </c>
      <c r="T15" s="29">
        <v>6.3480883000000002E-2</v>
      </c>
      <c r="W15" s="29">
        <v>6.5754444999999995E-2</v>
      </c>
      <c r="X15" s="29">
        <v>0.110211</v>
      </c>
      <c r="Z15" s="29">
        <v>116.17478817999999</v>
      </c>
      <c r="AB15" s="29">
        <v>1.377961E-3</v>
      </c>
      <c r="AD15" s="8">
        <v>2.8999999999999998E-7</v>
      </c>
      <c r="AE15" s="8">
        <v>5.6425330000000003E-2</v>
      </c>
      <c r="AF15" s="29">
        <v>0.242811677</v>
      </c>
      <c r="AG15" s="29">
        <v>5.4104421185999998</v>
      </c>
      <c r="AH15" s="29">
        <v>0.18859350280000001</v>
      </c>
      <c r="AI15" s="29">
        <v>8.0491839999999995E-2</v>
      </c>
      <c r="AJ15" s="29">
        <v>1.3784274999999999E-3</v>
      </c>
      <c r="AK15" s="29">
        <v>9.3052993799999997E-2</v>
      </c>
      <c r="AL15" s="29">
        <v>1.82997783</v>
      </c>
      <c r="AM15" s="8">
        <v>0.1008009</v>
      </c>
      <c r="AN15" s="8">
        <v>4.5837438100000003E-2</v>
      </c>
      <c r="AO15" s="29">
        <v>0.57263076000000002</v>
      </c>
      <c r="AP15" s="29">
        <v>1.4118834E-2</v>
      </c>
      <c r="AS15" s="8">
        <v>8.5267998999999995E-6</v>
      </c>
      <c r="AT15" s="8">
        <v>2.6873382000000001E-3</v>
      </c>
      <c r="AU15" s="29">
        <v>1.4140050000000001E-3</v>
      </c>
      <c r="AW15" s="29">
        <v>3.0515911400000002E-2</v>
      </c>
      <c r="AY15" s="29">
        <v>0.21059305019999999</v>
      </c>
      <c r="AZ15" s="29">
        <v>1.3186835803000001</v>
      </c>
      <c r="BA15" s="29">
        <v>8.3910861700000006E-2</v>
      </c>
      <c r="BB15" s="29">
        <v>1E-4</v>
      </c>
      <c r="BC15" s="27"/>
      <c r="BD15" s="29" t="s">
        <v>14</v>
      </c>
      <c r="BE15" s="29">
        <v>8.8680455282000008E-3</v>
      </c>
      <c r="BF15" s="29">
        <v>14.9579415571</v>
      </c>
      <c r="BG15" s="29">
        <v>16.8402803066</v>
      </c>
      <c r="BH15" s="29">
        <v>16.8399258211</v>
      </c>
      <c r="BI15" s="29">
        <v>0.461421515319</v>
      </c>
      <c r="BJ15" s="8">
        <v>6.5596653383799999E-8</v>
      </c>
      <c r="BK15" s="8">
        <v>9.4401693149699996E-8</v>
      </c>
      <c r="BL15" s="29">
        <v>3.3285184202</v>
      </c>
      <c r="BM15" s="29">
        <v>0</v>
      </c>
      <c r="BN15" s="29">
        <v>0</v>
      </c>
      <c r="BO15" s="29">
        <v>0.110216654491</v>
      </c>
      <c r="BP15" s="40">
        <v>1.42004169857</v>
      </c>
      <c r="BQ15" s="29">
        <v>1.17050706306E-3</v>
      </c>
      <c r="BR15" s="29">
        <v>3.7066432976700001E-3</v>
      </c>
      <c r="BS15" s="29">
        <v>9.1245148022700007E-2</v>
      </c>
      <c r="BT15" s="29">
        <v>0</v>
      </c>
      <c r="BU15" s="29">
        <v>2873.09564043</v>
      </c>
      <c r="BV15" s="29">
        <v>7.0838398841199995E-2</v>
      </c>
      <c r="BW15" s="29">
        <v>1.20861852875E-4</v>
      </c>
      <c r="BX15" s="29">
        <v>2.9590525637E-4</v>
      </c>
      <c r="BY15" s="29">
        <v>0</v>
      </c>
      <c r="BZ15" s="29">
        <v>6.3483517067999998E-2</v>
      </c>
      <c r="CA15" s="29">
        <v>0.24281237273699999</v>
      </c>
      <c r="CB15" s="29">
        <v>0</v>
      </c>
      <c r="CC15" s="29">
        <v>0.100800966509</v>
      </c>
      <c r="CD15" s="29">
        <v>1.37840551371E-3</v>
      </c>
      <c r="CE15" s="29">
        <v>4.5839220611700003E-2</v>
      </c>
      <c r="CF15" s="29">
        <v>1716.1505930999999</v>
      </c>
      <c r="CG15" s="29">
        <v>0</v>
      </c>
      <c r="CH15" s="29">
        <v>6.5755053030300006E-2</v>
      </c>
      <c r="CI15" s="29">
        <v>23.715245785800001</v>
      </c>
      <c r="CJ15" s="29">
        <v>523.938493827</v>
      </c>
      <c r="CK15" s="29">
        <v>12.291633172399999</v>
      </c>
      <c r="CL15" s="29">
        <v>0.21059485920900001</v>
      </c>
      <c r="CM15" s="29">
        <v>9.0730400712100007E-3</v>
      </c>
      <c r="CN15" s="29">
        <v>0</v>
      </c>
      <c r="CO15" s="29">
        <v>116.174526207</v>
      </c>
      <c r="CP15" s="8">
        <v>116.174526207</v>
      </c>
      <c r="CQ15" s="29">
        <v>0</v>
      </c>
      <c r="CR15" s="29">
        <v>1.3186823302999999</v>
      </c>
      <c r="CS15" s="29">
        <v>4.1336188116900002E-4</v>
      </c>
      <c r="CT15" s="29">
        <v>6.8899812081900001E-4</v>
      </c>
      <c r="CU15" s="29">
        <v>0</v>
      </c>
      <c r="CV15" s="29">
        <v>0</v>
      </c>
      <c r="CW15" s="8">
        <v>14.732173221</v>
      </c>
      <c r="CX15" s="8">
        <v>1.27288427611E-2</v>
      </c>
      <c r="CY15" s="29">
        <v>5.7966104708500003E-3</v>
      </c>
      <c r="CZ15" s="8">
        <v>7.5403693844100006E-8</v>
      </c>
      <c r="DA15" s="8">
        <v>2.1459614080900001E-7</v>
      </c>
      <c r="DB15" s="29">
        <v>1.8620331685400001E-2</v>
      </c>
      <c r="DC15" s="29">
        <v>3.78049317394E-2</v>
      </c>
      <c r="DD15" s="8">
        <v>5.4104546284200001</v>
      </c>
      <c r="DE15" s="29">
        <v>1.0000741695500001E-4</v>
      </c>
      <c r="DF15" s="29">
        <v>0.18859456772399999</v>
      </c>
      <c r="DG15" s="29">
        <v>2.6941563139800002</v>
      </c>
      <c r="DH15" s="29">
        <v>0</v>
      </c>
      <c r="DI15" s="29">
        <v>3.3001642443400002E-2</v>
      </c>
      <c r="DJ15" s="29">
        <v>4.7490216438799998E-2</v>
      </c>
      <c r="DK15" s="29">
        <v>7246.5946098799996</v>
      </c>
      <c r="DL15" s="29">
        <v>805.17930601600006</v>
      </c>
      <c r="DM15" s="29">
        <v>8051.7739158900004</v>
      </c>
      <c r="DN15" s="29">
        <v>2.2925814015299999E-3</v>
      </c>
      <c r="DO15" s="29">
        <v>45.811539497799998</v>
      </c>
      <c r="DP15" s="29">
        <v>1.41169375868E-2</v>
      </c>
      <c r="DQ15" s="29">
        <v>0</v>
      </c>
      <c r="DR15" s="29">
        <v>0</v>
      </c>
      <c r="DS15" s="8">
        <v>8.5270835864600003E-6</v>
      </c>
      <c r="DT15" s="29">
        <v>2.6872053991199999E-3</v>
      </c>
      <c r="DU15" s="29">
        <v>1.4139453789600001E-3</v>
      </c>
      <c r="DV15" s="29">
        <v>0</v>
      </c>
      <c r="DW15" s="29">
        <v>3.0517957481700001E-2</v>
      </c>
      <c r="DX15" s="29">
        <v>8.2489977237300005E-2</v>
      </c>
      <c r="DY15" s="29">
        <v>142.92349538400001</v>
      </c>
      <c r="DZ15" s="29">
        <v>8.4747140329700002E-2</v>
      </c>
      <c r="EA15" s="29">
        <v>5.4844785132E-3</v>
      </c>
      <c r="EB15" s="29">
        <v>36.583481711600001</v>
      </c>
      <c r="EC15" s="29">
        <v>1.1274322436999999E-3</v>
      </c>
      <c r="ED15" s="29">
        <v>0</v>
      </c>
      <c r="EE15" s="29">
        <v>2.7560079447999999E-4</v>
      </c>
      <c r="EF15" s="29">
        <v>6.5961025788600003E-3</v>
      </c>
      <c r="EG15" s="29">
        <v>97.840603024399996</v>
      </c>
      <c r="EH15" s="29">
        <v>97.426774996000006</v>
      </c>
      <c r="EI15" s="29">
        <v>0.41382802846200001</v>
      </c>
      <c r="EJ15" s="29">
        <v>0</v>
      </c>
      <c r="EK15" s="29">
        <v>0</v>
      </c>
      <c r="EL15" s="29">
        <v>16.263738887900001</v>
      </c>
      <c r="EM15" s="29">
        <v>0</v>
      </c>
      <c r="EN15" s="29">
        <v>9.5884215942700006</v>
      </c>
      <c r="EO15" s="29">
        <v>0</v>
      </c>
      <c r="EP15" s="29">
        <v>1.9982909665599999</v>
      </c>
      <c r="EQ15" s="29">
        <v>23.973763438500001</v>
      </c>
      <c r="ER15" s="29">
        <v>9.2977923383200003E-2</v>
      </c>
      <c r="ES15" s="29">
        <v>110.923406575</v>
      </c>
      <c r="ET15" s="29">
        <v>8.5170178078300005E-2</v>
      </c>
      <c r="EU15" s="29">
        <v>8.1834166763099994</v>
      </c>
      <c r="EV15" s="29">
        <v>0.57004641184500005</v>
      </c>
      <c r="EW15" s="29">
        <v>263.257884977</v>
      </c>
      <c r="EX15" s="29">
        <v>56.174692970199999</v>
      </c>
      <c r="EY15" s="29">
        <v>8.3913950739500004E-2</v>
      </c>
      <c r="EZ15" s="29">
        <v>0</v>
      </c>
      <c r="FA15" s="29">
        <v>3.9848953708399998E-3</v>
      </c>
      <c r="FB15" s="29">
        <v>5.3882004345599999</v>
      </c>
      <c r="FC15" s="29">
        <v>1.8299826207500001</v>
      </c>
      <c r="FD15" s="29">
        <v>1.8876118502100001</v>
      </c>
      <c r="FE15" s="29">
        <v>401.21402051400003</v>
      </c>
      <c r="FF15" s="29">
        <v>0.57263412830899996</v>
      </c>
      <c r="FG15" s="29">
        <v>5.1889161122900003</v>
      </c>
      <c r="FI15" s="55">
        <f t="shared" si="1"/>
        <v>-1.1974472182770639E-7</v>
      </c>
      <c r="FJ15" s="55">
        <f t="shared" si="2"/>
        <v>2.6999174478153311E-6</v>
      </c>
      <c r="FK15" s="55">
        <f t="shared" si="3"/>
        <v>-4.7872781755475732E-7</v>
      </c>
      <c r="FL15" s="55">
        <f t="shared" si="4"/>
        <v>-2.7191663619602156E-6</v>
      </c>
      <c r="FM15" s="55">
        <f t="shared" si="5"/>
        <v>-2.716638018456508E-6</v>
      </c>
      <c r="FN15" s="55">
        <f t="shared" si="6"/>
        <v>-3.7288126800517478E-6</v>
      </c>
      <c r="FO15" s="55">
        <f t="shared" si="7"/>
        <v>-1.0460889685710807E-6</v>
      </c>
      <c r="FP15" s="55">
        <f t="shared" si="8"/>
        <v>-1.0539656243970837E-5</v>
      </c>
      <c r="FQ15" s="55">
        <f t="shared" si="9"/>
        <v>-2.6215369977950777E-6</v>
      </c>
      <c r="FR15" s="55">
        <f t="shared" si="10"/>
        <v>-1.0334165625135283E-5</v>
      </c>
      <c r="FS15" s="55">
        <f t="shared" si="11"/>
        <v>1.9288498885024407E-6</v>
      </c>
      <c r="FT15" s="55">
        <f t="shared" si="12"/>
        <v>0</v>
      </c>
      <c r="FU15" s="55">
        <f t="shared" si="13"/>
        <v>7.3000290656690301E-6</v>
      </c>
      <c r="FV15" s="55">
        <f t="shared" si="14"/>
        <v>-4.026775773694729E-6</v>
      </c>
      <c r="FW15" s="55">
        <f t="shared" si="15"/>
        <v>1.2581897987824162E-5</v>
      </c>
      <c r="FX15" s="55">
        <f t="shared" si="16"/>
        <v>-5.3792400227418084E-6</v>
      </c>
      <c r="FY15" s="55">
        <f t="shared" si="17"/>
        <v>0</v>
      </c>
      <c r="FZ15" s="55">
        <f t="shared" si="18"/>
        <v>3.8174443168977255E-5</v>
      </c>
      <c r="GA15" s="55">
        <f t="shared" si="19"/>
        <v>4.149387777097999E-5</v>
      </c>
      <c r="GB15" s="55">
        <f t="shared" si="20"/>
        <v>0</v>
      </c>
      <c r="GC15" s="55">
        <f t="shared" si="21"/>
        <v>0</v>
      </c>
      <c r="GD15" s="55">
        <f t="shared" si="22"/>
        <v>9.2469839873435754E-6</v>
      </c>
      <c r="GE15" s="55">
        <f t="shared" si="23"/>
        <v>5.1306049305408477E-5</v>
      </c>
      <c r="GF15" s="55">
        <f t="shared" si="24"/>
        <v>0</v>
      </c>
      <c r="GG15" s="55">
        <f t="shared" si="25"/>
        <v>-2.2549901239125432E-6</v>
      </c>
      <c r="GH15" s="55">
        <f t="shared" si="26"/>
        <v>0</v>
      </c>
      <c r="GI15" s="55">
        <f t="shared" si="27"/>
        <v>-1.4770519634771691E-7</v>
      </c>
      <c r="GJ15" s="55">
        <f t="shared" si="28"/>
        <v>0</v>
      </c>
      <c r="GK15" s="55">
        <f t="shared" si="29"/>
        <v>-5.7016172406023847E-7</v>
      </c>
      <c r="GL15" s="55">
        <f t="shared" si="30"/>
        <v>-1.1798814468377488E-6</v>
      </c>
      <c r="GM15" s="55">
        <f t="shared" si="31"/>
        <v>2.8653358379622754E-6</v>
      </c>
      <c r="GN15" s="55">
        <f t="shared" si="32"/>
        <v>2.3121622459157398E-6</v>
      </c>
      <c r="GO15" s="55">
        <f t="shared" si="33"/>
        <v>5.6466632422222715E-6</v>
      </c>
      <c r="GP15" s="55">
        <f t="shared" si="34"/>
        <v>2.3458526990927007E-7</v>
      </c>
      <c r="GQ15" s="55">
        <f t="shared" si="35"/>
        <v>-1.5950269419306063E-5</v>
      </c>
      <c r="GR15" s="55">
        <f t="shared" si="36"/>
        <v>-8.0674907635259585E-4</v>
      </c>
      <c r="GS15" s="55">
        <f t="shared" si="37"/>
        <v>2.6179278904372368E-6</v>
      </c>
      <c r="GT15" s="55">
        <f t="shared" si="38"/>
        <v>6.5980561683302679E-7</v>
      </c>
      <c r="GU15" s="55">
        <f t="shared" si="39"/>
        <v>3.8887681639445716E-5</v>
      </c>
      <c r="GV15" s="55">
        <f t="shared" si="40"/>
        <v>5.8821656732871616E-6</v>
      </c>
      <c r="GW15" s="55">
        <f t="shared" si="41"/>
        <v>-1.3431797554952146E-4</v>
      </c>
      <c r="GX15" s="55">
        <f t="shared" si="42"/>
        <v>0</v>
      </c>
      <c r="GY15" s="55">
        <f t="shared" si="43"/>
        <v>0</v>
      </c>
      <c r="GZ15" s="55">
        <f t="shared" si="44"/>
        <v>3.3269979749479018E-5</v>
      </c>
      <c r="HA15" s="55">
        <f t="shared" si="45"/>
        <v>-4.9417256078988734E-5</v>
      </c>
      <c r="HB15" s="55">
        <f t="shared" si="46"/>
        <v>-4.2164659955218198E-5</v>
      </c>
      <c r="HC15" s="55">
        <f t="shared" si="47"/>
        <v>0</v>
      </c>
      <c r="HD15" s="55">
        <f t="shared" si="48"/>
        <v>6.7049667079566093E-5</v>
      </c>
      <c r="HE15" s="55">
        <f t="shared" si="49"/>
        <v>0</v>
      </c>
      <c r="HF15" s="55">
        <f t="shared" si="50"/>
        <v>8.5900697971582966E-6</v>
      </c>
      <c r="HG15" s="55">
        <f t="shared" si="51"/>
        <v>-9.4791504106720422E-7</v>
      </c>
      <c r="HH15" s="55">
        <f t="shared" si="52"/>
        <v>3.6813344987950236E-5</v>
      </c>
      <c r="HI15" s="55">
        <f t="shared" si="53"/>
        <v>7.4169550000016031E-5</v>
      </c>
    </row>
    <row r="16" spans="1:217" x14ac:dyDescent="0.3">
      <c r="A16" s="29" t="s">
        <v>15</v>
      </c>
      <c r="B16" s="27">
        <v>1643.97343</v>
      </c>
      <c r="C16" s="27">
        <v>0.72</v>
      </c>
      <c r="D16" s="27">
        <v>7378.0517</v>
      </c>
      <c r="E16" s="27">
        <v>149.74476000000001</v>
      </c>
      <c r="F16" s="27">
        <v>149.73475999999999</v>
      </c>
      <c r="G16" s="27">
        <v>7.4714</v>
      </c>
      <c r="H16" s="27">
        <v>345.299668</v>
      </c>
      <c r="I16" s="29">
        <v>25.323</v>
      </c>
      <c r="J16" s="29">
        <v>23.524999999999999</v>
      </c>
      <c r="K16" s="29">
        <v>1.2004199999999999E-5</v>
      </c>
      <c r="L16" s="29">
        <v>5.7108400000000001</v>
      </c>
      <c r="M16" s="40"/>
      <c r="N16" s="29">
        <v>2.3717940500000001</v>
      </c>
      <c r="O16" s="29">
        <v>6.5994600000000007E-5</v>
      </c>
      <c r="P16" s="29">
        <v>0.1</v>
      </c>
      <c r="Q16" s="29">
        <v>8.2454920000000001E-2</v>
      </c>
      <c r="S16" s="8">
        <v>3.3629999999999998E-6</v>
      </c>
      <c r="T16" s="29">
        <v>8.3031913700000001E-2</v>
      </c>
      <c r="W16" s="29">
        <v>8.3665383999999995E-2</v>
      </c>
      <c r="X16" s="29">
        <v>0.13</v>
      </c>
      <c r="Z16" s="29">
        <v>171.19</v>
      </c>
      <c r="AB16" s="8">
        <v>1.9546050000000001E-8</v>
      </c>
      <c r="AE16" s="29">
        <v>2.2799999999999999E-5</v>
      </c>
      <c r="AF16" s="29">
        <v>0.35357872800000001</v>
      </c>
      <c r="AG16" s="29">
        <v>8.0609999999999999</v>
      </c>
      <c r="AH16" s="29">
        <v>0.201397135</v>
      </c>
      <c r="AI16" s="29">
        <v>1.260042E-4</v>
      </c>
      <c r="AJ16" s="29">
        <v>3.1696980000000001E-4</v>
      </c>
      <c r="AK16" s="29">
        <v>8.7184996700000003E-2</v>
      </c>
      <c r="AL16" s="29">
        <v>3.0882999999999998</v>
      </c>
      <c r="AM16" s="29">
        <v>0.173045597</v>
      </c>
      <c r="AN16" s="29">
        <v>4.4059274400000001E-2</v>
      </c>
      <c r="AO16" s="29">
        <v>1.1234688450000001</v>
      </c>
      <c r="AP16" s="29">
        <v>2.9420808E-3</v>
      </c>
      <c r="AS16" s="8">
        <v>2.3358499999999998E-6</v>
      </c>
      <c r="AT16" s="29">
        <v>2.173396E-4</v>
      </c>
      <c r="AU16" s="29">
        <v>4.0879529999999999E-4</v>
      </c>
      <c r="AW16" s="29">
        <v>0.29707779499999998</v>
      </c>
      <c r="AY16" s="29">
        <v>0.236866088</v>
      </c>
      <c r="AZ16" s="29">
        <v>2.15</v>
      </c>
      <c r="BA16" s="29">
        <v>8.8797770999999998E-2</v>
      </c>
      <c r="BB16" s="29">
        <v>0.21</v>
      </c>
      <c r="BC16" s="27"/>
      <c r="BD16" s="29" t="s">
        <v>15</v>
      </c>
      <c r="BE16" s="29">
        <v>3.7341598824899998E-3</v>
      </c>
      <c r="BF16" s="29">
        <v>23.524937038499999</v>
      </c>
      <c r="BG16" s="29">
        <v>25.323068643799999</v>
      </c>
      <c r="BH16" s="29">
        <v>25.322891401100001</v>
      </c>
      <c r="BI16" s="29">
        <v>0.44713125645599999</v>
      </c>
      <c r="BJ16" s="8">
        <v>4.9212453909600001E-6</v>
      </c>
      <c r="BK16" s="8">
        <v>7.0816316407299998E-6</v>
      </c>
      <c r="BL16" s="29">
        <v>5.7108487261200001</v>
      </c>
      <c r="BM16" s="29">
        <v>0</v>
      </c>
      <c r="BN16" s="8">
        <v>0</v>
      </c>
      <c r="BO16" s="29">
        <v>0.12999735567699999</v>
      </c>
      <c r="BP16" s="40">
        <v>2.3717616499299998</v>
      </c>
      <c r="BQ16" s="8">
        <v>1.5837883122000002E-5</v>
      </c>
      <c r="BR16" s="8">
        <v>5.0157795818899997E-5</v>
      </c>
      <c r="BS16" s="29">
        <v>9.9994971017299997E-2</v>
      </c>
      <c r="BT16" s="29">
        <v>0</v>
      </c>
      <c r="BU16" s="29">
        <v>2813.7600551700002</v>
      </c>
      <c r="BV16" s="29">
        <v>8.2454959781099998E-2</v>
      </c>
      <c r="BW16" s="8">
        <v>9.7529610829099994E-7</v>
      </c>
      <c r="BX16" s="8">
        <v>2.38760010362E-6</v>
      </c>
      <c r="BY16" s="29">
        <v>0</v>
      </c>
      <c r="BZ16" s="29">
        <v>8.3035815666099994E-2</v>
      </c>
      <c r="CA16" s="29">
        <v>0.35357965459899998</v>
      </c>
      <c r="CB16" s="29">
        <v>0</v>
      </c>
      <c r="CC16" s="29">
        <v>0.17304963936600001</v>
      </c>
      <c r="CD16" s="29">
        <v>3.1696213275899998E-4</v>
      </c>
      <c r="CE16" s="29">
        <v>4.4060386663099999E-2</v>
      </c>
      <c r="CF16" s="29">
        <v>1643.9685616500001</v>
      </c>
      <c r="CG16" s="8">
        <v>0</v>
      </c>
      <c r="CH16" s="8">
        <v>8.3659748263000003E-2</v>
      </c>
      <c r="CI16" s="29">
        <v>23.087371299499999</v>
      </c>
      <c r="CJ16" s="29">
        <v>512.15506954600005</v>
      </c>
      <c r="CK16" s="29">
        <v>11.7105763962</v>
      </c>
      <c r="CL16" s="29">
        <v>0.23686350816000001</v>
      </c>
      <c r="CM16" s="29">
        <v>5.7801974786200003E-3</v>
      </c>
      <c r="CN16" s="29">
        <v>0</v>
      </c>
      <c r="CO16" s="29">
        <v>171.18919679199999</v>
      </c>
      <c r="CP16" s="8">
        <v>171.18919679199999</v>
      </c>
      <c r="CQ16" s="8">
        <v>0</v>
      </c>
      <c r="CR16" s="8">
        <v>2.1499670454699999</v>
      </c>
      <c r="CS16" s="8">
        <v>5.86417933674E-9</v>
      </c>
      <c r="CT16" s="8">
        <v>9.7749662736899993E-9</v>
      </c>
      <c r="CU16" s="29">
        <v>0</v>
      </c>
      <c r="CV16" s="29">
        <v>0</v>
      </c>
      <c r="CW16" s="8">
        <v>11.438021196099999</v>
      </c>
      <c r="CX16" s="8">
        <v>1.0496115743600001E-3</v>
      </c>
      <c r="CY16" s="29">
        <v>2.4408611804600001E-3</v>
      </c>
      <c r="CZ16" s="29">
        <v>0</v>
      </c>
      <c r="DA16" s="29">
        <v>0</v>
      </c>
      <c r="DB16" s="8">
        <v>7.5241764358999997E-6</v>
      </c>
      <c r="DC16" s="8">
        <v>1.5275649399E-5</v>
      </c>
      <c r="DD16" s="29">
        <v>8.0610405918399994</v>
      </c>
      <c r="DE16" s="29">
        <v>0.20999922396500001</v>
      </c>
      <c r="DF16" s="29">
        <v>0.201399145364</v>
      </c>
      <c r="DG16" s="29">
        <v>0.71997273169200005</v>
      </c>
      <c r="DH16" s="29">
        <v>0</v>
      </c>
      <c r="DI16" s="8">
        <v>5.1666308415600001E-5</v>
      </c>
      <c r="DJ16" s="8">
        <v>7.4346357137699997E-5</v>
      </c>
      <c r="DK16" s="29">
        <v>6640.2260071000001</v>
      </c>
      <c r="DL16" s="29">
        <v>737.80322348200002</v>
      </c>
      <c r="DM16" s="29">
        <v>7378.0292305800003</v>
      </c>
      <c r="DN16" s="29">
        <v>2.7857118342200001E-3</v>
      </c>
      <c r="DO16" s="29">
        <v>44.0157157549</v>
      </c>
      <c r="DP16" s="29">
        <v>2.9421760161399998E-3</v>
      </c>
      <c r="DQ16" s="29">
        <v>0</v>
      </c>
      <c r="DR16" s="29">
        <v>0</v>
      </c>
      <c r="DS16" s="8">
        <v>2.3362143686199999E-6</v>
      </c>
      <c r="DT16" s="29">
        <v>2.1733791788900001E-4</v>
      </c>
      <c r="DU16" s="29">
        <v>4.0881631376199999E-4</v>
      </c>
      <c r="DV16" s="29">
        <v>0</v>
      </c>
      <c r="DW16" s="29">
        <v>0.297079228197</v>
      </c>
      <c r="DX16" s="29">
        <v>1.84498641402E-3</v>
      </c>
      <c r="DY16" s="29">
        <v>103.627163987</v>
      </c>
      <c r="DZ16" s="29">
        <v>1.9084068155899999E-3</v>
      </c>
      <c r="EA16" s="29">
        <v>1.27229464773E-4</v>
      </c>
      <c r="EB16" s="29">
        <v>57.488071290900002</v>
      </c>
      <c r="EC16" s="8">
        <v>3.10275103755E-5</v>
      </c>
      <c r="ED16" s="29">
        <v>0</v>
      </c>
      <c r="EE16" s="8">
        <v>3.90976261733E-9</v>
      </c>
      <c r="EF16" s="29">
        <v>1.4837309446299999E-4</v>
      </c>
      <c r="EG16" s="29">
        <v>149.744406688</v>
      </c>
      <c r="EH16" s="29">
        <v>149.734406842</v>
      </c>
      <c r="EI16" s="29">
        <v>9.9998456764599994E-3</v>
      </c>
      <c r="EJ16" s="29">
        <v>0</v>
      </c>
      <c r="EK16" s="29">
        <v>0</v>
      </c>
      <c r="EL16" s="29">
        <v>24.441273983799999</v>
      </c>
      <c r="EM16" s="29">
        <v>0</v>
      </c>
      <c r="EN16" s="29">
        <v>14.7916670771</v>
      </c>
      <c r="EO16" s="29">
        <v>0</v>
      </c>
      <c r="EP16" s="29">
        <v>3.1429133508599998</v>
      </c>
      <c r="EQ16" s="29">
        <v>36.980816830099997</v>
      </c>
      <c r="ER16" s="29">
        <v>8.7118444303000003E-2</v>
      </c>
      <c r="ES16" s="29">
        <v>106.625964294</v>
      </c>
      <c r="ET16" s="29">
        <v>1.9050160661799999E-3</v>
      </c>
      <c r="EU16" s="29">
        <v>12.870949314600001</v>
      </c>
      <c r="EV16" s="29">
        <v>1.2749955580600001E-2</v>
      </c>
      <c r="EW16" s="29">
        <v>7.4714769049300003</v>
      </c>
      <c r="EX16" s="29">
        <v>24.870379858500002</v>
      </c>
      <c r="EY16" s="29">
        <v>8.8792643741400001E-2</v>
      </c>
      <c r="EZ16" s="29">
        <v>0</v>
      </c>
      <c r="FA16" s="29">
        <v>1.67836996225E-3</v>
      </c>
      <c r="FB16" s="29">
        <v>2.11764158627</v>
      </c>
      <c r="FC16" s="29">
        <v>3.0883359204800001</v>
      </c>
      <c r="FD16" s="29">
        <v>0.49462731320600001</v>
      </c>
      <c r="FE16" s="29">
        <v>345.29851485699999</v>
      </c>
      <c r="FF16" s="29">
        <v>1.12346060214</v>
      </c>
      <c r="FG16" s="29">
        <v>3.7076996092500001</v>
      </c>
      <c r="FI16" s="55">
        <f t="shared" si="1"/>
        <v>-2.9613313153876511E-6</v>
      </c>
      <c r="FJ16" s="55">
        <f t="shared" si="2"/>
        <v>-3.7872649999900108E-5</v>
      </c>
      <c r="FK16" s="55">
        <f t="shared" si="3"/>
        <v>-3.0454408444511196E-6</v>
      </c>
      <c r="FL16" s="55">
        <f t="shared" si="4"/>
        <v>-2.3594281363544784E-6</v>
      </c>
      <c r="FM16" s="55">
        <f t="shared" si="5"/>
        <v>-2.3585572247606449E-6</v>
      </c>
      <c r="FN16" s="55">
        <f t="shared" si="6"/>
        <v>1.0293242230402902E-5</v>
      </c>
      <c r="FO16" s="55">
        <f t="shared" si="7"/>
        <v>-3.3395427417858368E-6</v>
      </c>
      <c r="FP16" s="55">
        <f t="shared" si="8"/>
        <v>-4.2885479603097591E-6</v>
      </c>
      <c r="FQ16" s="55">
        <f t="shared" si="9"/>
        <v>-2.676365568518736E-6</v>
      </c>
      <c r="FR16" s="55">
        <f t="shared" si="10"/>
        <v>-1.1020878609148703E-4</v>
      </c>
      <c r="FS16" s="55">
        <f t="shared" si="11"/>
        <v>1.5279923793896083E-6</v>
      </c>
      <c r="FT16" s="55">
        <f t="shared" si="12"/>
        <v>0</v>
      </c>
      <c r="FU16" s="55">
        <f t="shared" si="13"/>
        <v>-1.3660574787373018E-5</v>
      </c>
      <c r="FV16" s="55">
        <f t="shared" si="14"/>
        <v>1.6348927033253212E-5</v>
      </c>
      <c r="FW16" s="55">
        <f t="shared" si="15"/>
        <v>-5.0289827000088438E-5</v>
      </c>
      <c r="FX16" s="55">
        <f t="shared" si="16"/>
        <v>4.824587786571287E-7</v>
      </c>
      <c r="FY16" s="55">
        <f t="shared" si="17"/>
        <v>0</v>
      </c>
      <c r="FZ16" s="55">
        <f t="shared" si="18"/>
        <v>-3.0861757062103336E-5</v>
      </c>
      <c r="GA16" s="55">
        <f t="shared" si="19"/>
        <v>4.6993570617802963E-5</v>
      </c>
      <c r="GB16" s="55">
        <f t="shared" si="20"/>
        <v>0</v>
      </c>
      <c r="GC16" s="55">
        <f t="shared" si="21"/>
        <v>0</v>
      </c>
      <c r="GD16" s="55">
        <f t="shared" si="22"/>
        <v>-6.7360439055567435E-5</v>
      </c>
      <c r="GE16" s="55">
        <f t="shared" si="23"/>
        <v>-2.0340946153936281E-5</v>
      </c>
      <c r="GF16" s="55">
        <f t="shared" si="24"/>
        <v>0</v>
      </c>
      <c r="GG16" s="55">
        <f t="shared" si="25"/>
        <v>-4.6919095742027646E-6</v>
      </c>
      <c r="GH16" s="55">
        <f t="shared" si="26"/>
        <v>0</v>
      </c>
      <c r="GI16" s="55">
        <f t="shared" si="27"/>
        <v>1.4623045372324752E-4</v>
      </c>
      <c r="GJ16" s="55">
        <f t="shared" si="28"/>
        <v>0</v>
      </c>
      <c r="GK16" s="55">
        <f t="shared" si="29"/>
        <v>0</v>
      </c>
      <c r="GL16" s="55">
        <f t="shared" si="30"/>
        <v>-7.6388201753862136E-6</v>
      </c>
      <c r="GM16" s="55">
        <f t="shared" si="31"/>
        <v>2.6206299378195014E-6</v>
      </c>
      <c r="GN16" s="55">
        <f t="shared" si="32"/>
        <v>5.0355836744191936E-6</v>
      </c>
      <c r="GO16" s="55">
        <f t="shared" si="33"/>
        <v>9.9820883747603824E-6</v>
      </c>
      <c r="GP16" s="55">
        <f t="shared" si="34"/>
        <v>6.7184691462688186E-5</v>
      </c>
      <c r="GQ16" s="55">
        <f t="shared" si="35"/>
        <v>-2.4189184584871044E-5</v>
      </c>
      <c r="GR16" s="55">
        <f t="shared" si="36"/>
        <v>-7.6334690048798055E-4</v>
      </c>
      <c r="GS16" s="55">
        <f t="shared" si="37"/>
        <v>1.1631149823601611E-5</v>
      </c>
      <c r="GT16" s="55">
        <f t="shared" si="38"/>
        <v>2.3360120512154536E-5</v>
      </c>
      <c r="GU16" s="55">
        <f t="shared" si="39"/>
        <v>2.5244698537243251E-5</v>
      </c>
      <c r="GV16" s="55">
        <f t="shared" si="40"/>
        <v>-7.336972481972397E-6</v>
      </c>
      <c r="GW16" s="55">
        <f t="shared" si="41"/>
        <v>3.2363536718592003E-5</v>
      </c>
      <c r="GX16" s="55">
        <f t="shared" si="42"/>
        <v>0</v>
      </c>
      <c r="GY16" s="55">
        <f t="shared" si="43"/>
        <v>0</v>
      </c>
      <c r="GZ16" s="55">
        <f t="shared" si="44"/>
        <v>1.5598973392988121E-4</v>
      </c>
      <c r="HA16" s="55">
        <f t="shared" si="45"/>
        <v>-7.7395513748811349E-6</v>
      </c>
      <c r="HB16" s="55">
        <f t="shared" si="46"/>
        <v>5.1404118393749914E-5</v>
      </c>
      <c r="HC16" s="55">
        <f t="shared" si="47"/>
        <v>0</v>
      </c>
      <c r="HD16" s="55">
        <f t="shared" si="48"/>
        <v>4.8243154626300317E-6</v>
      </c>
      <c r="HE16" s="55">
        <f t="shared" si="49"/>
        <v>0</v>
      </c>
      <c r="HF16" s="55">
        <f t="shared" si="50"/>
        <v>-1.089155489404117E-5</v>
      </c>
      <c r="HG16" s="55">
        <f t="shared" si="51"/>
        <v>-1.5327688372075485E-5</v>
      </c>
      <c r="HH16" s="55">
        <f t="shared" si="52"/>
        <v>-5.774084802191924E-5</v>
      </c>
      <c r="HI16" s="55">
        <f t="shared" si="53"/>
        <v>-3.6954047618239136E-6</v>
      </c>
    </row>
    <row r="17" spans="1:217" x14ac:dyDescent="0.3">
      <c r="A17" s="29" t="s">
        <v>16</v>
      </c>
      <c r="B17" s="27">
        <v>9943.4434832000006</v>
      </c>
      <c r="C17" s="27">
        <v>4.4592171499999997</v>
      </c>
      <c r="D17" s="27">
        <v>30325.816046</v>
      </c>
      <c r="E17" s="27">
        <v>418.17886048000003</v>
      </c>
      <c r="F17" s="27">
        <v>416.00872836000002</v>
      </c>
      <c r="G17" s="27">
        <v>43.481453574</v>
      </c>
      <c r="H17" s="27">
        <v>3720.2709088000001</v>
      </c>
      <c r="I17" s="29">
        <v>84.676470211999998</v>
      </c>
      <c r="J17" s="29">
        <v>69.749111245999998</v>
      </c>
      <c r="K17" s="8">
        <v>4.1353599999999999E-4</v>
      </c>
      <c r="L17" s="29">
        <v>39.948182838000001</v>
      </c>
      <c r="M17" s="40"/>
      <c r="N17" s="29">
        <v>7.0000172663000004</v>
      </c>
      <c r="O17" s="29">
        <v>2.2646573999999999E-3</v>
      </c>
      <c r="P17" s="29">
        <v>1.26243E-2</v>
      </c>
      <c r="Q17" s="29">
        <v>0.24537605470000001</v>
      </c>
      <c r="S17" s="29">
        <v>1.158528E-4</v>
      </c>
      <c r="T17" s="29">
        <v>0.22126003799999999</v>
      </c>
      <c r="W17" s="29">
        <v>0.22819089340000001</v>
      </c>
      <c r="X17" s="29">
        <v>1.9567109999999999E-2</v>
      </c>
      <c r="Z17" s="29">
        <v>566.11270205999995</v>
      </c>
      <c r="AB17" s="8">
        <v>2.615432E-6</v>
      </c>
      <c r="AD17" s="29">
        <v>1.0335285000000001E-3</v>
      </c>
      <c r="AE17" s="29">
        <v>7.8240139999999998E-4</v>
      </c>
      <c r="AF17" s="29">
        <v>0.99530915769999995</v>
      </c>
      <c r="AG17" s="29">
        <v>38.512994343000003</v>
      </c>
      <c r="AH17" s="29">
        <v>0.93613473339999997</v>
      </c>
      <c r="AI17" s="29">
        <v>4.3407641999999996E-3</v>
      </c>
      <c r="AJ17" s="29">
        <v>1.20271363E-2</v>
      </c>
      <c r="AK17" s="29">
        <v>0.2338424164</v>
      </c>
      <c r="AL17" s="29">
        <v>34.229796923999999</v>
      </c>
      <c r="AM17" s="29">
        <v>0.39805395440000002</v>
      </c>
      <c r="AN17" s="29">
        <v>0.18918375279999999</v>
      </c>
      <c r="AO17" s="29">
        <v>13.721747346000001</v>
      </c>
      <c r="AP17" s="29">
        <v>7.0688473500000001E-2</v>
      </c>
      <c r="AS17" s="29">
        <v>1.79285E-5</v>
      </c>
      <c r="AT17" s="8">
        <v>2.2377552000000002E-3</v>
      </c>
      <c r="AU17" s="29">
        <v>5.8076936999999999E-3</v>
      </c>
      <c r="AW17" s="29">
        <v>0.68364677760000003</v>
      </c>
      <c r="AY17" s="29">
        <v>3.6803526194999998</v>
      </c>
      <c r="AZ17" s="29">
        <v>37.831844611000001</v>
      </c>
      <c r="BA17" s="29">
        <v>0.3144947702</v>
      </c>
      <c r="BB17" s="29">
        <v>1.4765000000000001E-4</v>
      </c>
      <c r="BC17" s="27"/>
      <c r="BD17" s="29" t="s">
        <v>16</v>
      </c>
      <c r="BE17" s="29">
        <v>7.9387423568799997</v>
      </c>
      <c r="BF17" s="29">
        <v>69.749137024299998</v>
      </c>
      <c r="BG17" s="29">
        <v>84.989864406400002</v>
      </c>
      <c r="BH17" s="29">
        <v>84.676910164600002</v>
      </c>
      <c r="BI17" s="8">
        <v>11.3381370512</v>
      </c>
      <c r="BJ17" s="29">
        <v>1.6954408891200001E-4</v>
      </c>
      <c r="BK17" s="29">
        <v>2.43979119805E-4</v>
      </c>
      <c r="BL17" s="29">
        <v>39.947974343200002</v>
      </c>
      <c r="BM17" s="29">
        <v>0</v>
      </c>
      <c r="BN17" s="29">
        <v>0</v>
      </c>
      <c r="BO17" s="29">
        <v>1.95710304701E-2</v>
      </c>
      <c r="BP17" s="40">
        <v>7.0000366027499998</v>
      </c>
      <c r="BQ17" s="29">
        <v>5.4352946345000001E-4</v>
      </c>
      <c r="BR17" s="29">
        <v>1.72115408213E-3</v>
      </c>
      <c r="BS17" s="29">
        <v>1.2625471366899999E-2</v>
      </c>
      <c r="BT17" s="29">
        <v>0</v>
      </c>
      <c r="BU17" s="29">
        <v>17228.795326300002</v>
      </c>
      <c r="BV17" s="8">
        <v>0.245378469425</v>
      </c>
      <c r="BW17" s="8">
        <v>3.3597666242300001E-5</v>
      </c>
      <c r="BX17" s="8">
        <v>8.2261323379499994E-5</v>
      </c>
      <c r="BY17" s="29">
        <v>0</v>
      </c>
      <c r="BZ17" s="29">
        <v>0.221257515283</v>
      </c>
      <c r="CA17" s="29">
        <v>0.99531088839699999</v>
      </c>
      <c r="CB17" s="29">
        <v>0</v>
      </c>
      <c r="CC17" s="29">
        <v>0.39804919388100002</v>
      </c>
      <c r="CD17" s="29">
        <v>1.20271372873E-2</v>
      </c>
      <c r="CE17" s="8">
        <v>0.189181341526</v>
      </c>
      <c r="CF17" s="29">
        <v>9943.3454478900003</v>
      </c>
      <c r="CG17" s="29">
        <v>0</v>
      </c>
      <c r="CH17" s="29">
        <v>0.22819346472800001</v>
      </c>
      <c r="CI17" s="29">
        <v>146.58032145600001</v>
      </c>
      <c r="CJ17" s="29">
        <v>3018.8133202399999</v>
      </c>
      <c r="CK17" s="29">
        <v>81.779045697200004</v>
      </c>
      <c r="CL17" s="29">
        <v>3.6799766247200001</v>
      </c>
      <c r="CM17" s="29">
        <v>9.0193117310699993</v>
      </c>
      <c r="CN17" s="29">
        <v>0</v>
      </c>
      <c r="CO17" s="29">
        <v>566.11261578799997</v>
      </c>
      <c r="CP17" s="29">
        <v>566.11261578799997</v>
      </c>
      <c r="CQ17" s="29">
        <v>0</v>
      </c>
      <c r="CR17" s="29">
        <v>37.8316845847</v>
      </c>
      <c r="CS17" s="8">
        <v>7.84606481143E-7</v>
      </c>
      <c r="CT17" s="8">
        <v>1.3076650533E-6</v>
      </c>
      <c r="CU17" s="29">
        <v>0</v>
      </c>
      <c r="CV17" s="29">
        <v>0</v>
      </c>
      <c r="CW17" s="8">
        <v>69.921983005000001</v>
      </c>
      <c r="CX17" s="29">
        <v>2.16695743452</v>
      </c>
      <c r="CY17" s="29">
        <v>5.1892814216099996</v>
      </c>
      <c r="CZ17" s="8">
        <v>2.6872478535199998E-4</v>
      </c>
      <c r="DA17" s="29">
        <v>7.6480568219300003E-4</v>
      </c>
      <c r="DB17" s="29">
        <v>2.5819241554900002E-4</v>
      </c>
      <c r="DC17" s="29">
        <v>5.2420179379100002E-4</v>
      </c>
      <c r="DD17" s="29">
        <v>38.513097326699999</v>
      </c>
      <c r="DE17" s="29">
        <v>1.4764450668800001E-4</v>
      </c>
      <c r="DF17" s="29">
        <v>0.93611956703499999</v>
      </c>
      <c r="DG17" s="29">
        <v>4.4591264538799997</v>
      </c>
      <c r="DH17" s="29">
        <v>0</v>
      </c>
      <c r="DI17" s="29">
        <v>1.77975357948E-3</v>
      </c>
      <c r="DJ17" s="29">
        <v>2.56107413262E-3</v>
      </c>
      <c r="DK17" s="29">
        <v>27293.133460599998</v>
      </c>
      <c r="DL17" s="29">
        <v>3032.5706679099999</v>
      </c>
      <c r="DM17" s="29">
        <v>30325.704128500001</v>
      </c>
      <c r="DN17" s="29">
        <v>2.0521767084700002</v>
      </c>
      <c r="DO17" s="29">
        <v>263.259596155</v>
      </c>
      <c r="DP17" s="29">
        <v>7.0682922596799994E-2</v>
      </c>
      <c r="DQ17" s="29">
        <v>0</v>
      </c>
      <c r="DR17" s="29">
        <v>0</v>
      </c>
      <c r="DS17" s="8">
        <v>1.7927202664099999E-5</v>
      </c>
      <c r="DT17" s="29">
        <v>2.2377923640099998E-3</v>
      </c>
      <c r="DU17" s="29">
        <v>5.8077043349399997E-3</v>
      </c>
      <c r="DV17" s="29">
        <v>0</v>
      </c>
      <c r="DW17" s="29">
        <v>0.68364969599699998</v>
      </c>
      <c r="DX17" s="29">
        <v>0.36179202026000001</v>
      </c>
      <c r="DY17" s="29">
        <v>1520.0038820499999</v>
      </c>
      <c r="DZ17" s="29">
        <v>0.365066158167</v>
      </c>
      <c r="EA17" s="29">
        <v>2.39103062969E-2</v>
      </c>
      <c r="EB17" s="29">
        <v>147.78728593100001</v>
      </c>
      <c r="EC17" s="29">
        <v>8.2712319090299993E-3</v>
      </c>
      <c r="ED17" s="29">
        <v>0.54692967807000004</v>
      </c>
      <c r="EE17" s="8">
        <v>5.2308713962400002E-7</v>
      </c>
      <c r="EF17" s="29">
        <v>2.9797214925399999E-2</v>
      </c>
      <c r="EG17" s="29">
        <v>418.16887617499998</v>
      </c>
      <c r="EH17" s="29">
        <v>415.99873811700002</v>
      </c>
      <c r="EI17" s="29">
        <v>2.17013805816</v>
      </c>
      <c r="EJ17" s="29">
        <v>4.5517121645500001E-4</v>
      </c>
      <c r="EK17" s="29">
        <v>1.4299288458299999E-4</v>
      </c>
      <c r="EL17" s="29">
        <v>83.217976667900004</v>
      </c>
      <c r="EM17" s="29">
        <v>5.5000358251100002E-4</v>
      </c>
      <c r="EN17" s="29">
        <v>39.288548349499997</v>
      </c>
      <c r="EO17" s="29">
        <v>0</v>
      </c>
      <c r="EP17" s="29">
        <v>8.0991840544299993</v>
      </c>
      <c r="EQ17" s="29">
        <v>98.283335617299997</v>
      </c>
      <c r="ER17" s="29">
        <v>0.233656830579</v>
      </c>
      <c r="ES17" s="29">
        <v>924.68445421499996</v>
      </c>
      <c r="ET17" s="29">
        <v>0.385381618413</v>
      </c>
      <c r="EU17" s="29">
        <v>35.1611096858</v>
      </c>
      <c r="EV17" s="29">
        <v>2.4390014146799999</v>
      </c>
      <c r="EW17" s="29">
        <v>43.478023361699996</v>
      </c>
      <c r="EX17" s="29">
        <v>705.90968001099998</v>
      </c>
      <c r="EY17" s="29">
        <v>0.31449231803</v>
      </c>
      <c r="EZ17" s="29">
        <v>0</v>
      </c>
      <c r="FA17" s="29">
        <v>3.5668727207700002</v>
      </c>
      <c r="FB17" s="29">
        <v>66.092472024900005</v>
      </c>
      <c r="FC17" s="29">
        <v>34.228050789299999</v>
      </c>
      <c r="FD17" s="29">
        <v>81.858551702200003</v>
      </c>
      <c r="FE17" s="29">
        <v>3720.2405372399999</v>
      </c>
      <c r="FF17" s="29">
        <v>13.7210026382</v>
      </c>
      <c r="FG17" s="29">
        <v>46.272532627899999</v>
      </c>
      <c r="FI17" s="55">
        <f t="shared" si="1"/>
        <v>-9.8592917198128957E-6</v>
      </c>
      <c r="FJ17" s="55">
        <f t="shared" si="2"/>
        <v>-2.0339022960568572E-5</v>
      </c>
      <c r="FK17" s="55">
        <f t="shared" si="3"/>
        <v>-3.6905025021837194E-6</v>
      </c>
      <c r="FL17" s="55">
        <f t="shared" si="4"/>
        <v>-2.387568082371632E-5</v>
      </c>
      <c r="FM17" s="55">
        <f t="shared" si="5"/>
        <v>-2.401450334801404E-5</v>
      </c>
      <c r="FN17" s="55">
        <f t="shared" si="6"/>
        <v>-7.8889089900487902E-5</v>
      </c>
      <c r="FO17" s="55">
        <f t="shared" si="7"/>
        <v>-8.1638033209986424E-6</v>
      </c>
      <c r="FP17" s="55">
        <f t="shared" si="8"/>
        <v>5.1956889429000013E-6</v>
      </c>
      <c r="FQ17" s="55">
        <f t="shared" si="9"/>
        <v>3.6958607126309278E-7</v>
      </c>
      <c r="FR17" s="55">
        <f t="shared" si="10"/>
        <v>-3.093148601325825E-5</v>
      </c>
      <c r="FS17" s="55">
        <f t="shared" si="11"/>
        <v>-5.2191310139051558E-6</v>
      </c>
      <c r="FT17" s="55">
        <f t="shared" si="12"/>
        <v>0</v>
      </c>
      <c r="FU17" s="55">
        <f t="shared" si="13"/>
        <v>2.7623431862801968E-6</v>
      </c>
      <c r="FV17" s="55">
        <f t="shared" si="14"/>
        <v>1.1545048712476566E-5</v>
      </c>
      <c r="FW17" s="55">
        <f t="shared" si="15"/>
        <v>9.2786681241687006E-5</v>
      </c>
      <c r="FX17" s="55">
        <f t="shared" si="16"/>
        <v>9.8409154183162981E-6</v>
      </c>
      <c r="FY17" s="55">
        <f t="shared" si="17"/>
        <v>0</v>
      </c>
      <c r="FZ17" s="55">
        <f t="shared" si="18"/>
        <v>5.3426605140244182E-5</v>
      </c>
      <c r="GA17" s="55">
        <f t="shared" si="19"/>
        <v>-1.1401593449929529E-5</v>
      </c>
      <c r="GB17" s="55">
        <f t="shared" si="20"/>
        <v>0</v>
      </c>
      <c r="GC17" s="55">
        <f t="shared" si="21"/>
        <v>0</v>
      </c>
      <c r="GD17" s="55">
        <f t="shared" si="22"/>
        <v>1.1268319965283257E-5</v>
      </c>
      <c r="GE17" s="55">
        <f t="shared" si="23"/>
        <v>2.0036020137882395E-4</v>
      </c>
      <c r="GF17" s="55">
        <f t="shared" si="24"/>
        <v>0</v>
      </c>
      <c r="GG17" s="55">
        <f t="shared" si="25"/>
        <v>-1.5239368355801863E-7</v>
      </c>
      <c r="GH17" s="55">
        <f t="shared" si="26"/>
        <v>0</v>
      </c>
      <c r="GI17" s="55">
        <f t="shared" si="27"/>
        <v>-2.8035878202884605E-5</v>
      </c>
      <c r="GJ17" s="55">
        <f t="shared" si="28"/>
        <v>0</v>
      </c>
      <c r="GK17" s="55">
        <f t="shared" si="29"/>
        <v>1.9037162496946363E-6</v>
      </c>
      <c r="GL17" s="55">
        <f t="shared" si="30"/>
        <v>-9.1904999146761752E-6</v>
      </c>
      <c r="GM17" s="55">
        <f t="shared" si="31"/>
        <v>1.7388536884817967E-6</v>
      </c>
      <c r="GN17" s="55">
        <f t="shared" si="32"/>
        <v>2.6739987828261673E-6</v>
      </c>
      <c r="GO17" s="55">
        <f t="shared" si="33"/>
        <v>-1.620104933496273E-5</v>
      </c>
      <c r="GP17" s="55">
        <f t="shared" si="34"/>
        <v>1.4631548057880008E-5</v>
      </c>
      <c r="GQ17" s="55">
        <f t="shared" si="35"/>
        <v>8.2089366563104531E-8</v>
      </c>
      <c r="GR17" s="55">
        <f t="shared" si="36"/>
        <v>-7.9363626093630329E-4</v>
      </c>
      <c r="GS17" s="55">
        <f t="shared" si="37"/>
        <v>-5.1012125601455471E-5</v>
      </c>
      <c r="GT17" s="55">
        <f t="shared" si="38"/>
        <v>-1.1959481742061505E-5</v>
      </c>
      <c r="GU17" s="55">
        <f t="shared" si="39"/>
        <v>-1.2745671677980778E-5</v>
      </c>
      <c r="GV17" s="55">
        <f t="shared" si="40"/>
        <v>-5.4272082208101456E-5</v>
      </c>
      <c r="GW17" s="55">
        <f t="shared" si="41"/>
        <v>-7.8526284769861947E-5</v>
      </c>
      <c r="GX17" s="55">
        <f t="shared" si="42"/>
        <v>0</v>
      </c>
      <c r="GY17" s="55">
        <f t="shared" si="43"/>
        <v>0</v>
      </c>
      <c r="GZ17" s="55">
        <f t="shared" si="44"/>
        <v>-7.2361653233683827E-5</v>
      </c>
      <c r="HA17" s="55">
        <f t="shared" si="45"/>
        <v>1.6607719199862576E-5</v>
      </c>
      <c r="HB17" s="55">
        <f t="shared" si="46"/>
        <v>1.8311812828254796E-6</v>
      </c>
      <c r="HC17" s="55">
        <f t="shared" si="47"/>
        <v>0</v>
      </c>
      <c r="HD17" s="55">
        <f t="shared" si="48"/>
        <v>4.268866753379009E-6</v>
      </c>
      <c r="HE17" s="55">
        <f t="shared" si="49"/>
        <v>0</v>
      </c>
      <c r="HF17" s="55">
        <f t="shared" si="50"/>
        <v>-1.0216270528197471E-4</v>
      </c>
      <c r="HG17" s="55">
        <f t="shared" si="51"/>
        <v>-4.2299364899304594E-6</v>
      </c>
      <c r="HH17" s="55">
        <f t="shared" si="52"/>
        <v>-7.7971725839535048E-6</v>
      </c>
      <c r="HI17" s="55">
        <f t="shared" si="53"/>
        <v>-3.7204957670152135E-5</v>
      </c>
    </row>
    <row r="18" spans="1:217" x14ac:dyDescent="0.3">
      <c r="A18" s="29" t="s">
        <v>17</v>
      </c>
      <c r="B18" s="27">
        <v>1399.4403738000001</v>
      </c>
      <c r="C18" s="27">
        <v>0.25219999999999998</v>
      </c>
      <c r="D18" s="27">
        <v>4653.8502291000004</v>
      </c>
      <c r="E18" s="27">
        <v>141.93597758000001</v>
      </c>
      <c r="F18" s="27">
        <v>138.84055973</v>
      </c>
      <c r="G18" s="27">
        <v>113.1376849</v>
      </c>
      <c r="H18" s="27">
        <v>1142.4020092999999</v>
      </c>
      <c r="I18" s="29">
        <v>22.463814305</v>
      </c>
      <c r="J18" s="29">
        <v>17.152619390000002</v>
      </c>
      <c r="K18" s="29">
        <v>2.9002489999999998E-4</v>
      </c>
      <c r="L18" s="29">
        <v>20.059257287000001</v>
      </c>
      <c r="M18" s="8">
        <v>5.9999999999999995E-8</v>
      </c>
      <c r="N18" s="29">
        <v>0.73638333789999999</v>
      </c>
      <c r="O18" s="29">
        <v>1.5944487000000001E-3</v>
      </c>
      <c r="P18" s="29">
        <v>2.7051699999999998E-3</v>
      </c>
      <c r="Q18" s="29">
        <v>2.7549303800000001E-2</v>
      </c>
      <c r="S18" s="8">
        <v>8.1250999999999998E-5</v>
      </c>
      <c r="T18" s="29">
        <v>2.47818273E-2</v>
      </c>
      <c r="W18" s="29">
        <v>2.5574939299999998E-2</v>
      </c>
      <c r="X18" s="29">
        <v>3.27049E-3</v>
      </c>
      <c r="Z18" s="29">
        <v>124.69597082999999</v>
      </c>
      <c r="AB18" s="29">
        <v>7.3702290000000003E-4</v>
      </c>
      <c r="AC18" s="8"/>
      <c r="AD18" s="29">
        <v>9.7764505000000005E-3</v>
      </c>
      <c r="AE18" s="29">
        <v>5.5085469999999995E-4</v>
      </c>
      <c r="AF18" s="29">
        <v>0.1032990879</v>
      </c>
      <c r="AG18" s="29">
        <v>4.8486378105999997</v>
      </c>
      <c r="AH18" s="29">
        <v>0.1175651707</v>
      </c>
      <c r="AI18" s="29">
        <v>5.3333321999999997E-3</v>
      </c>
      <c r="AJ18" s="29">
        <v>1.0686377999999999E-3</v>
      </c>
      <c r="AK18" s="29">
        <v>2.6135293399999999E-2</v>
      </c>
      <c r="AL18" s="29">
        <v>23.843196187</v>
      </c>
      <c r="AM18" s="29">
        <v>4.4149413999999998E-2</v>
      </c>
      <c r="AN18" s="29">
        <v>2.2885787899999999E-2</v>
      </c>
      <c r="AO18" s="29">
        <v>32.260142879</v>
      </c>
      <c r="AP18" s="29">
        <v>5.5756763000000004E-3</v>
      </c>
      <c r="AS18" s="8">
        <v>2.1582501999999999E-6</v>
      </c>
      <c r="AT18" s="29">
        <v>2.384869E-4</v>
      </c>
      <c r="AU18" s="29">
        <v>5.3117020000000004E-4</v>
      </c>
      <c r="AW18" s="29">
        <v>4.0054558900000002E-2</v>
      </c>
      <c r="AY18" s="29">
        <v>4.6534755724999997</v>
      </c>
      <c r="AZ18" s="8">
        <v>13.430914329</v>
      </c>
      <c r="BA18" s="29">
        <v>3.2041204900000002E-2</v>
      </c>
      <c r="BC18" s="27"/>
      <c r="BD18" s="29" t="s">
        <v>17</v>
      </c>
      <c r="BE18" s="29">
        <v>6.6891328587399999</v>
      </c>
      <c r="BF18" s="29">
        <v>17.152472234299999</v>
      </c>
      <c r="BG18" s="29">
        <v>22.470292761100001</v>
      </c>
      <c r="BH18" s="29">
        <v>22.4636656536</v>
      </c>
      <c r="BI18" s="29">
        <v>0.786748569929</v>
      </c>
      <c r="BJ18" s="29">
        <v>1.18911005638E-4</v>
      </c>
      <c r="BK18" s="29">
        <v>1.7111700963999999E-4</v>
      </c>
      <c r="BL18" s="29">
        <v>20.059176458300001</v>
      </c>
      <c r="BM18" s="8">
        <v>1.9199468686100002E-8</v>
      </c>
      <c r="BN18" s="8">
        <v>4.0794766227399998E-8</v>
      </c>
      <c r="BO18" s="29">
        <v>3.2708457766799999E-3</v>
      </c>
      <c r="BP18" s="40">
        <v>0.73638314035600005</v>
      </c>
      <c r="BQ18" s="29">
        <v>3.82670184339E-4</v>
      </c>
      <c r="BR18" s="29">
        <v>1.2117700412800001E-3</v>
      </c>
      <c r="BS18" s="29">
        <v>2.7052497118100001E-3</v>
      </c>
      <c r="BT18" s="29">
        <v>0</v>
      </c>
      <c r="BU18" s="29">
        <v>5544.9518282099998</v>
      </c>
      <c r="BV18" s="29">
        <v>2.7549334831199999E-2</v>
      </c>
      <c r="BW18" s="8">
        <v>2.3562722783099999E-5</v>
      </c>
      <c r="BX18" s="8">
        <v>5.7691493311700002E-5</v>
      </c>
      <c r="BY18" s="29">
        <v>0</v>
      </c>
      <c r="BZ18" s="29">
        <v>2.4780489075400002E-2</v>
      </c>
      <c r="CA18" s="29">
        <v>0.103300200615</v>
      </c>
      <c r="CB18" s="29">
        <v>0</v>
      </c>
      <c r="CC18" s="29">
        <v>4.4146126075900002E-2</v>
      </c>
      <c r="CD18" s="29">
        <v>1.06866848669E-3</v>
      </c>
      <c r="CE18" s="8">
        <v>2.28876242304E-2</v>
      </c>
      <c r="CF18" s="29">
        <v>1399.4119307999999</v>
      </c>
      <c r="CG18" s="29">
        <v>0</v>
      </c>
      <c r="CH18" s="29">
        <v>2.5573938427500002E-2</v>
      </c>
      <c r="CI18" s="29">
        <v>31.844215696199999</v>
      </c>
      <c r="CJ18" s="29">
        <v>944.74092698200002</v>
      </c>
      <c r="CK18" s="29">
        <v>16.6804833809</v>
      </c>
      <c r="CL18" s="29">
        <v>4.6534571304899996</v>
      </c>
      <c r="CM18" s="29">
        <v>0.18948830882699999</v>
      </c>
      <c r="CN18" s="29">
        <v>0</v>
      </c>
      <c r="CO18" s="29">
        <v>124.69524472499999</v>
      </c>
      <c r="CP18" s="8">
        <v>124.69524472499999</v>
      </c>
      <c r="CQ18" s="29">
        <v>0</v>
      </c>
      <c r="CR18" s="29">
        <v>13.430875203299999</v>
      </c>
      <c r="CS18" s="29">
        <v>2.21094186189E-4</v>
      </c>
      <c r="CT18" s="29">
        <v>3.6849037665900001E-4</v>
      </c>
      <c r="CU18" s="29">
        <v>0</v>
      </c>
      <c r="CV18" s="29">
        <v>0</v>
      </c>
      <c r="CW18" s="29">
        <v>15.5751035382</v>
      </c>
      <c r="CX18" s="8">
        <v>4.5938663140400002E-2</v>
      </c>
      <c r="CY18" s="29">
        <v>0.37991209979399998</v>
      </c>
      <c r="CZ18" s="29">
        <v>2.54182578568E-3</v>
      </c>
      <c r="DA18" s="29">
        <v>7.2343553232299997E-3</v>
      </c>
      <c r="DB18" s="29">
        <v>1.8177893594999999E-4</v>
      </c>
      <c r="DC18" s="29">
        <v>3.6905372937200002E-4</v>
      </c>
      <c r="DD18" s="29">
        <v>4.8486378922900002</v>
      </c>
      <c r="DE18" s="29">
        <v>0</v>
      </c>
      <c r="DF18" s="29">
        <v>0.117561142339</v>
      </c>
      <c r="DG18" s="29">
        <v>0.25219872021700002</v>
      </c>
      <c r="DH18" s="29">
        <v>0</v>
      </c>
      <c r="DI18" s="29">
        <v>2.1866655790199999E-3</v>
      </c>
      <c r="DJ18" s="29">
        <v>3.1466547727299998E-3</v>
      </c>
      <c r="DK18" s="29">
        <v>4188.4075308700003</v>
      </c>
      <c r="DL18" s="29">
        <v>465.37947345100002</v>
      </c>
      <c r="DM18" s="29">
        <v>4653.7870043299999</v>
      </c>
      <c r="DN18" s="29">
        <v>4.3605343646400001E-2</v>
      </c>
      <c r="DO18" s="29">
        <v>61.454647671399997</v>
      </c>
      <c r="DP18" s="29">
        <v>5.5748257789100001E-3</v>
      </c>
      <c r="DQ18" s="29">
        <v>0</v>
      </c>
      <c r="DR18" s="29">
        <v>0</v>
      </c>
      <c r="DS18" s="8">
        <v>2.1585105974900001E-6</v>
      </c>
      <c r="DT18" s="29">
        <v>2.38481058238E-4</v>
      </c>
      <c r="DU18" s="29">
        <v>5.3112738971200003E-4</v>
      </c>
      <c r="DV18" s="29">
        <v>0</v>
      </c>
      <c r="DW18" s="29">
        <v>4.0054800953100003E-2</v>
      </c>
      <c r="DX18" s="29">
        <v>2.1763466988499999E-2</v>
      </c>
      <c r="DY18" s="29">
        <v>495.34856746600002</v>
      </c>
      <c r="DZ18" s="29">
        <v>2.15450577947E-2</v>
      </c>
      <c r="EA18" s="29">
        <v>1.6006464343000001E-3</v>
      </c>
      <c r="EB18" s="29">
        <v>53.101765136600001</v>
      </c>
      <c r="EC18" s="29">
        <v>2.7308509962099999E-3</v>
      </c>
      <c r="ED18" s="8">
        <v>7.3721969609300001E-6</v>
      </c>
      <c r="EE18" s="29">
        <v>1.4739587583800001E-4</v>
      </c>
      <c r="EF18" s="29">
        <v>1.8398026462599999E-3</v>
      </c>
      <c r="EG18" s="29">
        <v>141.93079186899999</v>
      </c>
      <c r="EH18" s="29">
        <v>138.83548321699999</v>
      </c>
      <c r="EI18" s="29">
        <v>3.0953086519699999</v>
      </c>
      <c r="EJ18" s="29">
        <v>1.85498624867E-4</v>
      </c>
      <c r="EK18" s="8">
        <v>4.5091585509E-5</v>
      </c>
      <c r="EL18" s="29">
        <v>22.733093355200001</v>
      </c>
      <c r="EM18" s="29">
        <v>1.35882471602E-4</v>
      </c>
      <c r="EN18" s="29">
        <v>13.7073350105</v>
      </c>
      <c r="EO18" s="29">
        <v>9.9159454796999991E-3</v>
      </c>
      <c r="EP18" s="29">
        <v>2.90370856946</v>
      </c>
      <c r="EQ18" s="29">
        <v>34.271907164300004</v>
      </c>
      <c r="ER18" s="29">
        <v>2.6115522853800002E-2</v>
      </c>
      <c r="ES18" s="29">
        <v>355.03487051100001</v>
      </c>
      <c r="ET18" s="29">
        <v>2.40911974955E-2</v>
      </c>
      <c r="EU18" s="29">
        <v>11.901943538399999</v>
      </c>
      <c r="EV18" s="29">
        <v>0.13186962997000001</v>
      </c>
      <c r="EW18" s="29">
        <v>113.133704984</v>
      </c>
      <c r="EX18" s="29">
        <v>245.83415365799999</v>
      </c>
      <c r="EY18" s="29">
        <v>3.2040467537099999E-2</v>
      </c>
      <c r="EZ18" s="29">
        <v>0</v>
      </c>
      <c r="FA18" s="29">
        <v>7.5762343625599998E-2</v>
      </c>
      <c r="FB18" s="29">
        <v>27.3116936222</v>
      </c>
      <c r="FC18" s="29">
        <v>23.8430967398</v>
      </c>
      <c r="FD18" s="29">
        <v>12.2203543125</v>
      </c>
      <c r="FE18" s="29">
        <v>1142.39734679</v>
      </c>
      <c r="FF18" s="29">
        <v>32.260293828400002</v>
      </c>
      <c r="FG18" s="29">
        <v>11.639300057</v>
      </c>
      <c r="FI18" s="55">
        <f t="shared" si="1"/>
        <v>-2.0324552966067996E-5</v>
      </c>
      <c r="FJ18" s="55">
        <f t="shared" si="2"/>
        <v>-5.0744766057230036E-6</v>
      </c>
      <c r="FK18" s="55">
        <f t="shared" si="3"/>
        <v>-1.3585475872246781E-5</v>
      </c>
      <c r="FL18" s="55">
        <f t="shared" si="4"/>
        <v>-3.6535564051061956E-5</v>
      </c>
      <c r="FM18" s="55">
        <f t="shared" si="5"/>
        <v>-3.6563616639676944E-5</v>
      </c>
      <c r="FN18" s="55">
        <f t="shared" si="6"/>
        <v>-3.5177633372199135E-5</v>
      </c>
      <c r="FO18" s="55">
        <f t="shared" si="7"/>
        <v>-4.081321603019657E-6</v>
      </c>
      <c r="FP18" s="55">
        <f t="shared" si="8"/>
        <v>-6.6173712968634353E-6</v>
      </c>
      <c r="FQ18" s="55">
        <f t="shared" si="9"/>
        <v>-8.5791969527485543E-6</v>
      </c>
      <c r="FR18" s="55">
        <f t="shared" si="10"/>
        <v>1.0741415650964437E-5</v>
      </c>
      <c r="FS18" s="55">
        <f t="shared" si="11"/>
        <v>-4.0294961495008375E-6</v>
      </c>
      <c r="FT18" s="55">
        <f t="shared" si="12"/>
        <v>-9.6084774999976111E-5</v>
      </c>
      <c r="FU18" s="55">
        <f t="shared" si="13"/>
        <v>-2.6826245213412719E-7</v>
      </c>
      <c r="FV18" s="55">
        <f t="shared" si="14"/>
        <v>-5.3149286020319305E-6</v>
      </c>
      <c r="FW18" s="55">
        <f t="shared" si="15"/>
        <v>2.9466469759873316E-5</v>
      </c>
      <c r="FX18" s="55">
        <f t="shared" si="16"/>
        <v>1.126387810877345E-6</v>
      </c>
      <c r="FY18" s="55">
        <f t="shared" si="17"/>
        <v>0</v>
      </c>
      <c r="FZ18" s="55">
        <f t="shared" si="18"/>
        <v>3.9582218065083089E-5</v>
      </c>
      <c r="GA18" s="55">
        <f t="shared" si="19"/>
        <v>-5.4000239118701129E-5</v>
      </c>
      <c r="GB18" s="55">
        <f t="shared" si="20"/>
        <v>0</v>
      </c>
      <c r="GC18" s="55">
        <f t="shared" si="21"/>
        <v>0</v>
      </c>
      <c r="GD18" s="55">
        <f t="shared" si="22"/>
        <v>-3.9134892492075763E-5</v>
      </c>
      <c r="GE18" s="55">
        <f t="shared" si="23"/>
        <v>1.0878390699861133E-4</v>
      </c>
      <c r="GF18" s="55">
        <f t="shared" si="24"/>
        <v>0</v>
      </c>
      <c r="GG18" s="55">
        <f t="shared" si="25"/>
        <v>-5.8230029018994256E-6</v>
      </c>
      <c r="GH18" s="55">
        <f t="shared" si="26"/>
        <v>0</v>
      </c>
      <c r="GI18" s="55">
        <f t="shared" si="27"/>
        <v>-5.761193308923158E-5</v>
      </c>
      <c r="GJ18" s="55">
        <f t="shared" si="28"/>
        <v>0</v>
      </c>
      <c r="GK18" s="55">
        <f t="shared" si="29"/>
        <v>-2.7555101925931057E-5</v>
      </c>
      <c r="GL18" s="55">
        <f t="shared" si="30"/>
        <v>-4.0000889526707443E-5</v>
      </c>
      <c r="GM18" s="55">
        <f t="shared" si="31"/>
        <v>1.0771779525085309E-5</v>
      </c>
      <c r="GN18" s="55">
        <f t="shared" si="32"/>
        <v>1.684803108271417E-8</v>
      </c>
      <c r="GO18" s="55">
        <f t="shared" si="33"/>
        <v>-3.4264918563988676E-5</v>
      </c>
      <c r="GP18" s="55">
        <f t="shared" si="34"/>
        <v>-2.2215473470856297E-6</v>
      </c>
      <c r="GQ18" s="55">
        <f t="shared" si="35"/>
        <v>2.8715707043153441E-5</v>
      </c>
      <c r="GR18" s="55">
        <f t="shared" si="36"/>
        <v>-7.5646926542623932E-4</v>
      </c>
      <c r="GS18" s="55">
        <f t="shared" si="37"/>
        <v>-4.1708837699550881E-6</v>
      </c>
      <c r="GT18" s="55">
        <f t="shared" si="38"/>
        <v>-7.4472655514647718E-5</v>
      </c>
      <c r="GU18" s="55">
        <f t="shared" si="39"/>
        <v>8.0238897958178368E-5</v>
      </c>
      <c r="GV18" s="55">
        <f t="shared" si="40"/>
        <v>4.6791299272292593E-6</v>
      </c>
      <c r="GW18" s="55">
        <f t="shared" si="41"/>
        <v>-1.525413320712859E-4</v>
      </c>
      <c r="GX18" s="55">
        <f t="shared" si="42"/>
        <v>0</v>
      </c>
      <c r="GY18" s="55">
        <f t="shared" si="43"/>
        <v>0</v>
      </c>
      <c r="GZ18" s="55">
        <f t="shared" si="44"/>
        <v>1.2065213291773611E-4</v>
      </c>
      <c r="HA18" s="55">
        <f t="shared" si="45"/>
        <v>-2.449510643980372E-5</v>
      </c>
      <c r="HB18" s="55">
        <f t="shared" si="46"/>
        <v>-8.0596178023561725E-5</v>
      </c>
      <c r="HC18" s="55">
        <f t="shared" si="47"/>
        <v>0</v>
      </c>
      <c r="HD18" s="55">
        <f t="shared" si="48"/>
        <v>6.0430848984104729E-6</v>
      </c>
      <c r="HE18" s="55">
        <f t="shared" si="49"/>
        <v>0</v>
      </c>
      <c r="HF18" s="55">
        <f t="shared" si="50"/>
        <v>-3.9630615252376989E-6</v>
      </c>
      <c r="HG18" s="55">
        <f t="shared" si="51"/>
        <v>-2.9131077037899533E-6</v>
      </c>
      <c r="HH18" s="55">
        <f t="shared" si="52"/>
        <v>-2.3012957917895578E-5</v>
      </c>
      <c r="HI18" s="55">
        <f t="shared" si="53"/>
        <v>0</v>
      </c>
    </row>
    <row r="19" spans="1:217" x14ac:dyDescent="0.3">
      <c r="A19" s="29" t="s">
        <v>18</v>
      </c>
      <c r="B19" s="27">
        <v>13972.278969000001</v>
      </c>
      <c r="C19" s="27">
        <v>18.22973</v>
      </c>
      <c r="D19" s="27">
        <v>33457.722020000001</v>
      </c>
      <c r="E19" s="27">
        <v>918.61773100000005</v>
      </c>
      <c r="F19" s="27">
        <v>896.22063952999997</v>
      </c>
      <c r="G19" s="27">
        <v>789.86634900000001</v>
      </c>
      <c r="H19" s="27">
        <v>11278.239267999999</v>
      </c>
      <c r="I19" s="29">
        <v>67.600987696999994</v>
      </c>
      <c r="J19" s="29">
        <v>52.790033588999997</v>
      </c>
      <c r="K19" s="29">
        <v>4.3550176999999999E-3</v>
      </c>
      <c r="L19" s="29">
        <v>28.662336156999999</v>
      </c>
      <c r="M19" s="40"/>
      <c r="N19" s="29">
        <v>13.807642978000001</v>
      </c>
      <c r="O19" s="29">
        <v>2.3935312300000001E-2</v>
      </c>
      <c r="Q19" s="29">
        <v>0.1590237685</v>
      </c>
      <c r="R19" s="29">
        <v>1.125E-2</v>
      </c>
      <c r="S19" s="29">
        <v>4.4900689999999999E-4</v>
      </c>
      <c r="T19" s="29">
        <v>0.1002456744</v>
      </c>
      <c r="W19" s="29">
        <v>0.104036594</v>
      </c>
      <c r="Z19" s="29">
        <v>470.97064331000001</v>
      </c>
      <c r="AA19" s="8">
        <v>4.9999999999999998E-7</v>
      </c>
      <c r="AB19" s="8">
        <v>8.7373000000000002E-6</v>
      </c>
      <c r="AC19" s="8"/>
      <c r="AD19" s="29">
        <v>1.09415845E-2</v>
      </c>
      <c r="AE19" s="29">
        <v>0.1561077387</v>
      </c>
      <c r="AF19" s="29">
        <v>0.52942300900000006</v>
      </c>
      <c r="AG19" s="29">
        <v>39.231852953000001</v>
      </c>
      <c r="AH19" s="29">
        <v>1.5156599049999999</v>
      </c>
      <c r="AI19" s="29">
        <v>4.6566940100000002E-2</v>
      </c>
      <c r="AJ19" s="29">
        <v>1.11705225E-2</v>
      </c>
      <c r="AK19" s="29">
        <v>0.1059463234</v>
      </c>
      <c r="AL19" s="29">
        <v>23.888253076000002</v>
      </c>
      <c r="AM19" s="29">
        <v>0.21280794</v>
      </c>
      <c r="AN19" s="29">
        <v>0.12584222319999999</v>
      </c>
      <c r="AO19" s="29">
        <v>36.752514525000002</v>
      </c>
      <c r="AP19" s="29">
        <v>5.6524114100000002E-2</v>
      </c>
      <c r="AS19" s="8">
        <v>8.5070171999999997E-6</v>
      </c>
      <c r="AT19" s="29">
        <v>1.4541148999999999E-3</v>
      </c>
      <c r="AU19" s="29">
        <v>3.9815420000000002E-3</v>
      </c>
      <c r="AW19" s="29">
        <v>0.50790719390000005</v>
      </c>
      <c r="AY19" s="29">
        <v>7.7284161421000004</v>
      </c>
      <c r="AZ19" s="29">
        <v>58.004778197</v>
      </c>
      <c r="BA19" s="29">
        <v>3.2275285114000001</v>
      </c>
      <c r="BC19" s="27"/>
      <c r="BD19" s="29" t="s">
        <v>18</v>
      </c>
      <c r="BE19" s="29">
        <v>234.08291871200001</v>
      </c>
      <c r="BF19" s="29">
        <v>52.790122492099997</v>
      </c>
      <c r="BG19" s="29">
        <v>67.645237616900005</v>
      </c>
      <c r="BH19" s="29">
        <v>67.600685490800004</v>
      </c>
      <c r="BI19" s="29">
        <v>5.0207744403700003</v>
      </c>
      <c r="BJ19" s="29">
        <v>1.7855414805099999E-3</v>
      </c>
      <c r="BK19" s="29">
        <v>2.56948580719E-3</v>
      </c>
      <c r="BL19" s="29">
        <v>28.662007032000002</v>
      </c>
      <c r="BM19" s="29">
        <v>0</v>
      </c>
      <c r="BN19" s="29">
        <v>0</v>
      </c>
      <c r="BO19" s="29">
        <v>0</v>
      </c>
      <c r="BP19" s="8">
        <v>13.807703565000001</v>
      </c>
      <c r="BQ19" s="29">
        <v>5.7444452454600003E-3</v>
      </c>
      <c r="BR19" s="29">
        <v>1.8190723016800001E-2</v>
      </c>
      <c r="BS19" s="29">
        <v>0</v>
      </c>
      <c r="BT19" s="29">
        <v>0</v>
      </c>
      <c r="BU19" s="29">
        <v>32006.863608399999</v>
      </c>
      <c r="BV19" s="8">
        <v>0.15902316540600001</v>
      </c>
      <c r="BW19" s="29">
        <v>1.29985530184E-4</v>
      </c>
      <c r="BX19" s="29">
        <v>3.1824954557200001E-4</v>
      </c>
      <c r="BY19" s="29">
        <v>1.12497307837E-2</v>
      </c>
      <c r="BZ19" s="29">
        <v>0.100245033156</v>
      </c>
      <c r="CA19" s="29">
        <v>0.52942813823799995</v>
      </c>
      <c r="CB19" s="29">
        <v>0</v>
      </c>
      <c r="CC19" s="29">
        <v>0.212817994249</v>
      </c>
      <c r="CD19" s="29">
        <v>1.11700297963E-2</v>
      </c>
      <c r="CE19" s="29">
        <v>0.12584160424800001</v>
      </c>
      <c r="CF19" s="8">
        <v>13971.5225254</v>
      </c>
      <c r="CG19" s="29">
        <v>0</v>
      </c>
      <c r="CH19" s="29">
        <v>0.104031481408</v>
      </c>
      <c r="CI19" s="29">
        <v>333.21552108100002</v>
      </c>
      <c r="CJ19" s="29">
        <v>5568.9218522199999</v>
      </c>
      <c r="CK19" s="29">
        <v>127.728415201</v>
      </c>
      <c r="CL19" s="29">
        <v>7.7282648269300003</v>
      </c>
      <c r="CM19" s="29">
        <v>7.08345042941</v>
      </c>
      <c r="CN19" s="29">
        <v>0</v>
      </c>
      <c r="CO19" s="29">
        <v>470.96487908799998</v>
      </c>
      <c r="CP19" s="8">
        <v>470.96487908799998</v>
      </c>
      <c r="CQ19" s="8">
        <v>4.9993466823200004E-7</v>
      </c>
      <c r="CR19" s="29">
        <v>57.993224358299997</v>
      </c>
      <c r="CS19" s="8">
        <v>2.6212134372100001E-6</v>
      </c>
      <c r="CT19" s="8">
        <v>4.3688880686200003E-6</v>
      </c>
      <c r="CU19" s="29">
        <v>0</v>
      </c>
      <c r="CV19" s="29">
        <v>0</v>
      </c>
      <c r="CW19" s="8">
        <v>138.586691879</v>
      </c>
      <c r="CX19" s="29">
        <v>0.47479101289499998</v>
      </c>
      <c r="CY19" s="29">
        <v>12.630131974299999</v>
      </c>
      <c r="CZ19" s="29">
        <v>2.8448071837599998E-3</v>
      </c>
      <c r="DA19" s="29">
        <v>8.0967422521299997E-3</v>
      </c>
      <c r="DB19" s="29">
        <v>5.0117751049700003E-2</v>
      </c>
      <c r="DC19" s="29">
        <v>0.10175553835200001</v>
      </c>
      <c r="DD19" s="8">
        <v>39.232101404799998</v>
      </c>
      <c r="DE19" s="29">
        <v>0</v>
      </c>
      <c r="DF19" s="29">
        <v>1.5156456753100001</v>
      </c>
      <c r="DG19" s="29">
        <v>18.229540832400001</v>
      </c>
      <c r="DH19" s="29">
        <v>0</v>
      </c>
      <c r="DI19" s="29">
        <v>1.9082347867299999E-2</v>
      </c>
      <c r="DJ19" s="29">
        <v>2.7459896316600001E-2</v>
      </c>
      <c r="DK19" s="29">
        <v>30111.002228500001</v>
      </c>
      <c r="DL19" s="29">
        <v>3345.6666516400001</v>
      </c>
      <c r="DM19" s="29">
        <v>33456.668880199999</v>
      </c>
      <c r="DN19" s="29">
        <v>1.2615555845099999</v>
      </c>
      <c r="DO19" s="29">
        <v>391.97189478799999</v>
      </c>
      <c r="DP19" s="29">
        <v>5.6524698271799997E-2</v>
      </c>
      <c r="DQ19" s="29">
        <v>0</v>
      </c>
      <c r="DR19" s="29">
        <v>0</v>
      </c>
      <c r="DS19" s="8">
        <v>8.5075163725399996E-6</v>
      </c>
      <c r="DT19" s="29">
        <v>1.4541564207000001E-3</v>
      </c>
      <c r="DU19" s="29">
        <v>3.9814642049799997E-3</v>
      </c>
      <c r="DV19" s="29">
        <v>0</v>
      </c>
      <c r="DW19" s="29">
        <v>0.50789801854500005</v>
      </c>
      <c r="DX19" s="29">
        <v>5.9049673336800002</v>
      </c>
      <c r="DY19" s="29">
        <v>5681.0026882000002</v>
      </c>
      <c r="DZ19" s="29">
        <v>5.5523071403299999</v>
      </c>
      <c r="EA19" s="29">
        <v>1.13909986859</v>
      </c>
      <c r="EB19" s="29">
        <v>261.23096043800001</v>
      </c>
      <c r="EC19" s="29">
        <v>0.788442780186</v>
      </c>
      <c r="ED19" s="29">
        <v>3.1776816066200002</v>
      </c>
      <c r="EE19" s="8">
        <v>1.74747915794E-6</v>
      </c>
      <c r="EF19" s="29">
        <v>0.86178085982499997</v>
      </c>
      <c r="EG19" s="29">
        <v>918.46857040800001</v>
      </c>
      <c r="EH19" s="29">
        <v>896.07470635000004</v>
      </c>
      <c r="EI19" s="29">
        <v>22.393864057999998</v>
      </c>
      <c r="EJ19" s="29">
        <v>3.23887843935E-2</v>
      </c>
      <c r="EK19" s="29">
        <v>1.5786677084999999E-2</v>
      </c>
      <c r="EL19" s="29">
        <v>203.94506686599999</v>
      </c>
      <c r="EM19" s="29">
        <v>0.59321834663299999</v>
      </c>
      <c r="EN19" s="29">
        <v>80.087933743400001</v>
      </c>
      <c r="EO19" s="29">
        <v>1.3772183121399999</v>
      </c>
      <c r="EP19" s="29">
        <v>14.507722983700001</v>
      </c>
      <c r="EQ19" s="29">
        <v>200.60303855199999</v>
      </c>
      <c r="ER19" s="29">
        <v>0.105860393163</v>
      </c>
      <c r="ES19" s="29">
        <v>2634.9597487800002</v>
      </c>
      <c r="ET19" s="29">
        <v>7.7373435951899996</v>
      </c>
      <c r="EU19" s="29">
        <v>73.463788027600003</v>
      </c>
      <c r="EV19" s="29">
        <v>35.055960434299998</v>
      </c>
      <c r="EW19" s="29">
        <v>789.841332427</v>
      </c>
      <c r="EX19" s="29">
        <v>3273.9367430100001</v>
      </c>
      <c r="EY19" s="29">
        <v>3.2275077844700002</v>
      </c>
      <c r="EZ19" s="29">
        <v>0</v>
      </c>
      <c r="FA19" s="29">
        <v>0.52569485998099996</v>
      </c>
      <c r="FB19" s="29">
        <v>640.42871469099998</v>
      </c>
      <c r="FC19" s="29">
        <v>23.887484466899998</v>
      </c>
      <c r="FD19" s="29">
        <v>264.934075253</v>
      </c>
      <c r="FE19" s="29">
        <v>11277.969271100001</v>
      </c>
      <c r="FF19" s="29">
        <v>36.752098975300001</v>
      </c>
      <c r="FG19" s="29">
        <v>260.53561886799997</v>
      </c>
      <c r="FI19" s="55">
        <f t="shared" si="1"/>
        <v>-5.4138884693002026E-5</v>
      </c>
      <c r="FJ19" s="55">
        <f t="shared" si="2"/>
        <v>-1.0376873382027102E-5</v>
      </c>
      <c r="FK19" s="55">
        <f t="shared" si="3"/>
        <v>-3.1476733513792879E-5</v>
      </c>
      <c r="FL19" s="55">
        <f t="shared" si="4"/>
        <v>-1.6237504128912119E-4</v>
      </c>
      <c r="FM19" s="55">
        <f t="shared" si="5"/>
        <v>-1.6283175544412812E-4</v>
      </c>
      <c r="FN19" s="55">
        <f t="shared" si="6"/>
        <v>-3.1671906306286064E-5</v>
      </c>
      <c r="FO19" s="55">
        <f t="shared" si="7"/>
        <v>-2.3939632205243928E-5</v>
      </c>
      <c r="FP19" s="55">
        <f t="shared" si="8"/>
        <v>-4.4704405998406362E-6</v>
      </c>
      <c r="FQ19" s="55">
        <f t="shared" si="9"/>
        <v>1.6840887181876464E-6</v>
      </c>
      <c r="FR19" s="55">
        <f t="shared" si="10"/>
        <v>2.2015295139314061E-6</v>
      </c>
      <c r="FS19" s="55">
        <f t="shared" si="11"/>
        <v>-1.1482839298025667E-5</v>
      </c>
      <c r="FT19" s="55">
        <f t="shared" si="12"/>
        <v>0</v>
      </c>
      <c r="FU19" s="55">
        <f t="shared" si="13"/>
        <v>4.3879321109798653E-6</v>
      </c>
      <c r="FV19" s="55">
        <f t="shared" si="14"/>
        <v>-6.017792381140513E-6</v>
      </c>
      <c r="FW19" s="55">
        <f t="shared" si="15"/>
        <v>0</v>
      </c>
      <c r="FX19" s="55">
        <f t="shared" si="16"/>
        <v>-3.7924770974732953E-6</v>
      </c>
      <c r="FY19" s="55">
        <f t="shared" si="17"/>
        <v>-2.3930337777724712E-5</v>
      </c>
      <c r="FZ19" s="55">
        <f t="shared" si="18"/>
        <v>-1.7189585371627492E-3</v>
      </c>
      <c r="GA19" s="55">
        <f t="shared" si="19"/>
        <v>-6.3967248844847173E-6</v>
      </c>
      <c r="GB19" s="55">
        <f t="shared" si="20"/>
        <v>0</v>
      </c>
      <c r="GC19" s="55">
        <f t="shared" si="21"/>
        <v>0</v>
      </c>
      <c r="GD19" s="55">
        <f t="shared" si="22"/>
        <v>-4.9142247005820431E-5</v>
      </c>
      <c r="GE19" s="55">
        <f t="shared" si="23"/>
        <v>0</v>
      </c>
      <c r="GF19" s="55">
        <f t="shared" si="24"/>
        <v>0</v>
      </c>
      <c r="GG19" s="55">
        <f t="shared" si="25"/>
        <v>-1.2239026108989983E-5</v>
      </c>
      <c r="GH19" s="55">
        <f t="shared" si="26"/>
        <v>-1.3066353599986634E-4</v>
      </c>
      <c r="GI19" s="55">
        <f t="shared" si="27"/>
        <v>3.2122482918164877E-5</v>
      </c>
      <c r="GJ19" s="55">
        <f t="shared" si="28"/>
        <v>0</v>
      </c>
      <c r="GK19" s="55">
        <f t="shared" si="29"/>
        <v>-3.2046647358025803E-6</v>
      </c>
      <c r="GL19" s="55">
        <f t="shared" si="30"/>
        <v>-2.7125172227608452E-2</v>
      </c>
      <c r="GM19" s="55">
        <f t="shared" si="31"/>
        <v>9.6883548933366787E-6</v>
      </c>
      <c r="GN19" s="55">
        <f t="shared" si="32"/>
        <v>6.3329101558136146E-6</v>
      </c>
      <c r="GO19" s="55">
        <f t="shared" si="33"/>
        <v>-9.3884452263499645E-6</v>
      </c>
      <c r="GP19" s="55">
        <f t="shared" si="34"/>
        <v>-5.3033151946351744E-4</v>
      </c>
      <c r="GQ19" s="55">
        <f t="shared" si="35"/>
        <v>-4.4107489152862336E-5</v>
      </c>
      <c r="GR19" s="55">
        <f t="shared" si="36"/>
        <v>-8.1107332696738876E-4</v>
      </c>
      <c r="GS19" s="55">
        <f t="shared" si="37"/>
        <v>-3.2175190775059571E-5</v>
      </c>
      <c r="GT19" s="55">
        <f t="shared" si="38"/>
        <v>4.7245647883235131E-5</v>
      </c>
      <c r="GU19" s="55">
        <f t="shared" si="39"/>
        <v>-4.9184763606959843E-6</v>
      </c>
      <c r="GV19" s="55">
        <f t="shared" si="40"/>
        <v>-1.1306701197782866E-5</v>
      </c>
      <c r="GW19" s="55">
        <f t="shared" si="41"/>
        <v>1.0334912971166027E-5</v>
      </c>
      <c r="GX19" s="55">
        <f t="shared" si="42"/>
        <v>0</v>
      </c>
      <c r="GY19" s="55">
        <f t="shared" si="43"/>
        <v>0</v>
      </c>
      <c r="GZ19" s="55">
        <f t="shared" si="44"/>
        <v>5.8677739595942968E-5</v>
      </c>
      <c r="HA19" s="55">
        <f t="shared" si="45"/>
        <v>2.8553933392848031E-5</v>
      </c>
      <c r="HB19" s="55">
        <f t="shared" si="46"/>
        <v>-1.9538917334186106E-5</v>
      </c>
      <c r="HC19" s="55">
        <f t="shared" si="47"/>
        <v>0</v>
      </c>
      <c r="HD19" s="55">
        <f t="shared" si="48"/>
        <v>-1.8065022725014352E-5</v>
      </c>
      <c r="HE19" s="55">
        <f t="shared" si="49"/>
        <v>0</v>
      </c>
      <c r="HF19" s="55">
        <f t="shared" si="50"/>
        <v>-1.9579066036031834E-5</v>
      </c>
      <c r="HG19" s="55">
        <f t="shared" si="51"/>
        <v>-1.9918770589489972E-4</v>
      </c>
      <c r="HH19" s="55">
        <f t="shared" si="52"/>
        <v>-6.4219200315880897E-6</v>
      </c>
      <c r="HI19" s="55">
        <f t="shared" si="53"/>
        <v>0</v>
      </c>
    </row>
    <row r="20" spans="1:217" x14ac:dyDescent="0.3">
      <c r="A20" s="29" t="s">
        <v>19</v>
      </c>
      <c r="B20" s="27">
        <v>53.501100000000001</v>
      </c>
      <c r="D20" s="27">
        <v>32.245800000000003</v>
      </c>
      <c r="E20" s="27">
        <v>1.7154827984000001</v>
      </c>
      <c r="F20" s="27">
        <v>1.7154827984000001</v>
      </c>
      <c r="G20" s="27">
        <v>1.15380354</v>
      </c>
      <c r="H20" s="27">
        <v>68.896861680000001</v>
      </c>
      <c r="I20" s="29">
        <v>0.28507500000000002</v>
      </c>
      <c r="J20" s="29">
        <v>0.14261360000000001</v>
      </c>
      <c r="K20" s="29">
        <v>1.2769600000000001E-4</v>
      </c>
      <c r="L20" s="29">
        <v>0.76707745000000005</v>
      </c>
      <c r="M20" s="8"/>
      <c r="O20" s="29">
        <v>4.4732260000000003E-3</v>
      </c>
      <c r="S20" s="8">
        <v>4.8408280000000002E-6</v>
      </c>
      <c r="W20" s="8"/>
      <c r="Z20" s="29">
        <v>2.6137540000000001</v>
      </c>
      <c r="AB20" s="29">
        <v>4.1761183E-3</v>
      </c>
      <c r="AD20" s="8">
        <v>5.2340000000000002E-6</v>
      </c>
      <c r="AE20" s="29">
        <v>5.2191017999999999E-2</v>
      </c>
      <c r="AH20" s="29">
        <v>3.5555199999999997E-4</v>
      </c>
      <c r="AI20" s="29">
        <v>7.5412569999999998E-2</v>
      </c>
      <c r="AL20" s="29">
        <v>3.5476272000000003E-2</v>
      </c>
      <c r="AO20" s="29">
        <v>1.746286E-2</v>
      </c>
      <c r="AT20" s="8"/>
      <c r="AW20" s="29">
        <v>3.0689080000000001E-2</v>
      </c>
      <c r="AY20" s="29">
        <v>8.7314320000000008E-3</v>
      </c>
      <c r="AZ20" s="29">
        <v>2.55273E-3</v>
      </c>
      <c r="BC20" s="27"/>
      <c r="BD20" s="29" t="s">
        <v>19</v>
      </c>
      <c r="BE20" s="29">
        <v>0</v>
      </c>
      <c r="BF20" s="29">
        <v>0.142598795881</v>
      </c>
      <c r="BG20" s="29">
        <v>0.28499832689999999</v>
      </c>
      <c r="BH20" s="29">
        <v>0.28499832689999999</v>
      </c>
      <c r="BI20" s="29">
        <v>1.2121597566099999E-3</v>
      </c>
      <c r="BJ20" s="8">
        <v>5.2323451115300002E-5</v>
      </c>
      <c r="BK20" s="8">
        <v>7.5294421755200006E-5</v>
      </c>
      <c r="BL20" s="29">
        <v>0.76706145790500002</v>
      </c>
      <c r="BM20" s="29">
        <v>0</v>
      </c>
      <c r="BN20" s="29">
        <v>0</v>
      </c>
      <c r="BO20" s="29">
        <v>0</v>
      </c>
      <c r="BP20" s="40">
        <v>0</v>
      </c>
      <c r="BQ20" s="29">
        <v>1.0729118316599999E-3</v>
      </c>
      <c r="BR20" s="29">
        <v>3.3975486477399999E-3</v>
      </c>
      <c r="BS20" s="29">
        <v>0</v>
      </c>
      <c r="BT20" s="29">
        <v>0</v>
      </c>
      <c r="BU20" s="29">
        <v>47.198861576699997</v>
      </c>
      <c r="BV20" s="29">
        <v>0</v>
      </c>
      <c r="BW20" s="8">
        <v>1.4035726229999999E-6</v>
      </c>
      <c r="BX20" s="8">
        <v>3.4362265689999999E-6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8">
        <v>0</v>
      </c>
      <c r="CE20" s="8">
        <v>0</v>
      </c>
      <c r="CF20" s="8">
        <v>53.446763648000001</v>
      </c>
      <c r="CG20" s="29">
        <v>0</v>
      </c>
      <c r="CH20" s="29">
        <v>0</v>
      </c>
      <c r="CI20" s="29">
        <v>6.3157081357699998E-2</v>
      </c>
      <c r="CJ20" s="29">
        <v>7.37720738249</v>
      </c>
      <c r="CK20" s="29">
        <v>3.2079934601399997E-2</v>
      </c>
      <c r="CL20" s="29">
        <v>8.7111496291799994E-3</v>
      </c>
      <c r="CM20" s="29">
        <v>0.67847804410699997</v>
      </c>
      <c r="CN20" s="29">
        <v>0</v>
      </c>
      <c r="CO20" s="29">
        <v>2.6123922405900002</v>
      </c>
      <c r="CP20" s="29">
        <v>2.6123922405900002</v>
      </c>
      <c r="CQ20" s="29">
        <v>0</v>
      </c>
      <c r="CR20" s="29">
        <v>2.55260421965E-3</v>
      </c>
      <c r="CS20" s="29">
        <v>1.2520390505699999E-3</v>
      </c>
      <c r="CT20" s="29">
        <v>2.0867353919299999E-3</v>
      </c>
      <c r="CU20" s="29">
        <v>0</v>
      </c>
      <c r="CV20" s="29">
        <v>0</v>
      </c>
      <c r="CW20" s="8">
        <v>0.93427887316000002</v>
      </c>
      <c r="CX20" s="29">
        <v>3.22578973462E-3</v>
      </c>
      <c r="CY20" s="29">
        <v>0</v>
      </c>
      <c r="CZ20" s="8">
        <v>1.36074935101E-6</v>
      </c>
      <c r="DA20" s="8">
        <v>3.8730036321100004E-6</v>
      </c>
      <c r="DB20" s="29">
        <v>1.7212252296899998E-2</v>
      </c>
      <c r="DC20" s="29">
        <v>3.4946300589200001E-2</v>
      </c>
      <c r="DD20" s="29">
        <v>0</v>
      </c>
      <c r="DE20" s="29">
        <v>0</v>
      </c>
      <c r="DF20" s="29">
        <v>3.5474599467000002E-4</v>
      </c>
      <c r="DG20" s="29">
        <v>0</v>
      </c>
      <c r="DH20" s="29">
        <v>0</v>
      </c>
      <c r="DI20" s="29">
        <v>3.08999099412E-2</v>
      </c>
      <c r="DJ20" s="29">
        <v>4.4465680318800001E-2</v>
      </c>
      <c r="DK20" s="29">
        <v>28.9921829506</v>
      </c>
      <c r="DL20" s="29">
        <v>3.2213620575699999</v>
      </c>
      <c r="DM20" s="29">
        <v>32.213545008099999</v>
      </c>
      <c r="DN20" s="29">
        <v>0</v>
      </c>
      <c r="DO20" s="29">
        <v>0.37523535645700001</v>
      </c>
      <c r="DP20" s="29">
        <v>0</v>
      </c>
      <c r="DQ20" s="29">
        <v>0</v>
      </c>
      <c r="DR20" s="29">
        <v>0</v>
      </c>
      <c r="DS20" s="29">
        <v>0</v>
      </c>
      <c r="DT20" s="29">
        <v>0</v>
      </c>
      <c r="DU20" s="29">
        <v>0</v>
      </c>
      <c r="DV20" s="29">
        <v>0</v>
      </c>
      <c r="DW20" s="29">
        <v>3.0687684254000001E-2</v>
      </c>
      <c r="DX20" s="29">
        <v>0</v>
      </c>
      <c r="DY20" s="29">
        <v>51.724345299399999</v>
      </c>
      <c r="DZ20" s="29">
        <v>0</v>
      </c>
      <c r="EA20" s="29">
        <v>0</v>
      </c>
      <c r="EB20" s="29">
        <v>0.65816962912700006</v>
      </c>
      <c r="EC20" s="29">
        <v>0</v>
      </c>
      <c r="ED20" s="29">
        <v>0</v>
      </c>
      <c r="EE20" s="29">
        <v>8.3468670668100002E-4</v>
      </c>
      <c r="EF20" s="29">
        <v>0</v>
      </c>
      <c r="EG20" s="29">
        <v>1.7139824505500001</v>
      </c>
      <c r="EH20" s="29">
        <v>1.7139824505500001</v>
      </c>
      <c r="EI20" s="29">
        <v>0</v>
      </c>
      <c r="EJ20" s="29">
        <v>0</v>
      </c>
      <c r="EK20" s="29">
        <v>0</v>
      </c>
      <c r="EL20" s="29">
        <v>0.27972204236199999</v>
      </c>
      <c r="EM20" s="29">
        <v>0</v>
      </c>
      <c r="EN20" s="29">
        <v>0.16934132949700001</v>
      </c>
      <c r="EO20" s="29">
        <v>0</v>
      </c>
      <c r="EP20" s="29">
        <v>3.5993588849000002E-2</v>
      </c>
      <c r="EQ20" s="29">
        <v>0.42335349019200003</v>
      </c>
      <c r="ER20" s="29">
        <v>0</v>
      </c>
      <c r="ES20" s="29">
        <v>10.273718409300001</v>
      </c>
      <c r="ET20" s="29">
        <v>0</v>
      </c>
      <c r="EU20" s="29">
        <v>0.14740237051999999</v>
      </c>
      <c r="EV20" s="29">
        <v>0</v>
      </c>
      <c r="EW20" s="29">
        <v>1.15232916946</v>
      </c>
      <c r="EX20" s="29">
        <v>35.660581045900003</v>
      </c>
      <c r="EY20" s="29">
        <v>0</v>
      </c>
      <c r="EZ20" s="29">
        <v>0</v>
      </c>
      <c r="FA20" s="29">
        <v>0</v>
      </c>
      <c r="FB20" s="29">
        <v>1.0616010997000001</v>
      </c>
      <c r="FC20" s="29">
        <v>3.5392943410299998E-2</v>
      </c>
      <c r="FD20" s="29">
        <v>1.10037073712</v>
      </c>
      <c r="FE20" s="29">
        <v>68.896200774899995</v>
      </c>
      <c r="FF20" s="29">
        <v>1.7422919500700001E-2</v>
      </c>
      <c r="FG20" s="29">
        <v>0.82003149128999997</v>
      </c>
      <c r="FI20" s="55">
        <f t="shared" si="1"/>
        <v>-1.0156118659242516E-3</v>
      </c>
      <c r="FJ20" s="55">
        <f t="shared" si="2"/>
        <v>0</v>
      </c>
      <c r="FK20" s="55">
        <f t="shared" si="3"/>
        <v>-1.0002850572788987E-3</v>
      </c>
      <c r="FL20" s="55">
        <f t="shared" si="4"/>
        <v>-8.745921855930702E-4</v>
      </c>
      <c r="FM20" s="55">
        <f t="shared" si="5"/>
        <v>-8.745921855930702E-4</v>
      </c>
      <c r="FN20" s="55">
        <f t="shared" si="6"/>
        <v>-1.277834994335337E-3</v>
      </c>
      <c r="FO20" s="55">
        <f t="shared" si="7"/>
        <v>-9.5926735106621963E-6</v>
      </c>
      <c r="FP20" s="55">
        <f t="shared" si="8"/>
        <v>-2.6895764272572253E-4</v>
      </c>
      <c r="FQ20" s="55">
        <f t="shared" si="9"/>
        <v>-1.0380580112984623E-4</v>
      </c>
      <c r="FR20" s="55">
        <f t="shared" si="10"/>
        <v>-6.1182127474624531E-4</v>
      </c>
      <c r="FS20" s="55">
        <f t="shared" si="11"/>
        <v>-2.0848083853889945E-5</v>
      </c>
      <c r="FT20" s="55">
        <f t="shared" si="12"/>
        <v>0</v>
      </c>
      <c r="FU20" s="55">
        <f t="shared" si="13"/>
        <v>0</v>
      </c>
      <c r="FV20" s="55">
        <f t="shared" si="14"/>
        <v>-6.1823851511206174E-4</v>
      </c>
      <c r="FW20" s="55">
        <f t="shared" si="15"/>
        <v>0</v>
      </c>
      <c r="FX20" s="55">
        <f t="shared" si="16"/>
        <v>0</v>
      </c>
      <c r="FY20" s="55">
        <f t="shared" si="17"/>
        <v>0</v>
      </c>
      <c r="FZ20" s="55">
        <f t="shared" si="18"/>
        <v>-2.1252727839121062E-4</v>
      </c>
      <c r="GA20" s="55">
        <f t="shared" si="19"/>
        <v>0</v>
      </c>
      <c r="GB20" s="55">
        <f t="shared" si="20"/>
        <v>0</v>
      </c>
      <c r="GC20" s="55">
        <f t="shared" si="21"/>
        <v>0</v>
      </c>
      <c r="GD20" s="55">
        <f t="shared" si="22"/>
        <v>0</v>
      </c>
      <c r="GE20" s="55">
        <f t="shared" si="23"/>
        <v>0</v>
      </c>
      <c r="GF20" s="55">
        <f t="shared" si="24"/>
        <v>0</v>
      </c>
      <c r="GG20" s="55">
        <f t="shared" si="25"/>
        <v>-5.2099754223233741E-4</v>
      </c>
      <c r="GH20" s="55">
        <f t="shared" si="26"/>
        <v>0</v>
      </c>
      <c r="GI20" s="55">
        <f t="shared" si="27"/>
        <v>-6.3627288024866943E-4</v>
      </c>
      <c r="GJ20" s="55">
        <f t="shared" si="28"/>
        <v>0</v>
      </c>
      <c r="GK20" s="55">
        <f t="shared" si="29"/>
        <v>-4.7194665647565472E-5</v>
      </c>
      <c r="GL20" s="55">
        <f t="shared" si="30"/>
        <v>-6.220440823745361E-4</v>
      </c>
      <c r="GM20" s="55">
        <f t="shared" si="31"/>
        <v>0</v>
      </c>
      <c r="GN20" s="55">
        <f t="shared" si="32"/>
        <v>0</v>
      </c>
      <c r="GO20" s="55">
        <f t="shared" si="33"/>
        <v>-2.2669126597514738E-3</v>
      </c>
      <c r="GP20" s="55">
        <f t="shared" si="34"/>
        <v>-6.2296961899049972E-4</v>
      </c>
      <c r="GQ20" s="55">
        <f t="shared" si="35"/>
        <v>0</v>
      </c>
      <c r="GR20" s="55">
        <f t="shared" si="36"/>
        <v>0</v>
      </c>
      <c r="GS20" s="55">
        <f t="shared" si="37"/>
        <v>-2.348854177801001E-3</v>
      </c>
      <c r="GT20" s="55">
        <f t="shared" si="38"/>
        <v>0</v>
      </c>
      <c r="GU20" s="55">
        <f t="shared" si="39"/>
        <v>0</v>
      </c>
      <c r="GV20" s="55">
        <f t="shared" si="40"/>
        <v>-2.2871682702603913E-3</v>
      </c>
      <c r="GW20" s="55">
        <f t="shared" si="41"/>
        <v>0</v>
      </c>
      <c r="GX20" s="55">
        <f t="shared" si="42"/>
        <v>0</v>
      </c>
      <c r="GY20" s="55">
        <f t="shared" si="43"/>
        <v>0</v>
      </c>
      <c r="GZ20" s="55">
        <f t="shared" si="44"/>
        <v>0</v>
      </c>
      <c r="HA20" s="55">
        <f t="shared" si="45"/>
        <v>0</v>
      </c>
      <c r="HB20" s="55">
        <f t="shared" si="46"/>
        <v>0</v>
      </c>
      <c r="HC20" s="55">
        <f t="shared" si="47"/>
        <v>0</v>
      </c>
      <c r="HD20" s="55">
        <f t="shared" si="48"/>
        <v>-4.5480216415713432E-5</v>
      </c>
      <c r="HE20" s="55">
        <f t="shared" si="49"/>
        <v>0</v>
      </c>
      <c r="HF20" s="55">
        <f t="shared" si="50"/>
        <v>-2.3229145940781969E-3</v>
      </c>
      <c r="HG20" s="55">
        <f t="shared" si="51"/>
        <v>-4.9272876489100285E-5</v>
      </c>
      <c r="HH20" s="55">
        <f t="shared" si="52"/>
        <v>0</v>
      </c>
      <c r="HI20" s="55">
        <f t="shared" si="53"/>
        <v>0</v>
      </c>
    </row>
    <row r="21" spans="1:217" x14ac:dyDescent="0.3">
      <c r="A21" s="29" t="s">
        <v>20</v>
      </c>
      <c r="B21" s="27">
        <v>32.290906700000001</v>
      </c>
      <c r="C21" s="27">
        <v>15.711415000000001</v>
      </c>
      <c r="D21" s="27">
        <v>111.57420999999999</v>
      </c>
      <c r="E21" s="27">
        <v>14.777845299999999</v>
      </c>
      <c r="F21" s="27">
        <v>14.6597645</v>
      </c>
      <c r="G21" s="27">
        <v>0.31853930000000003</v>
      </c>
      <c r="H21" s="27">
        <v>52.175922200000002</v>
      </c>
      <c r="I21" s="29">
        <v>1.2150388000000001</v>
      </c>
      <c r="J21" s="29">
        <v>1.43716154</v>
      </c>
      <c r="K21" s="29">
        <v>1.32941E-5</v>
      </c>
      <c r="L21" s="29">
        <v>0.4271429357</v>
      </c>
      <c r="M21" s="8">
        <v>4.9999999999999998E-7</v>
      </c>
      <c r="N21" s="29">
        <v>0.15423690000000001</v>
      </c>
      <c r="O21" s="29">
        <v>7.3086100000000005E-5</v>
      </c>
      <c r="Q21" s="29">
        <v>6.5075200000000001E-3</v>
      </c>
      <c r="S21" s="8">
        <v>5.3429000000000001E-6</v>
      </c>
      <c r="T21" s="29">
        <v>5.8310699999999998E-3</v>
      </c>
      <c r="W21" s="29">
        <v>6.05158E-3</v>
      </c>
      <c r="Z21" s="29">
        <v>8.0697124000000002</v>
      </c>
      <c r="AC21" s="8"/>
      <c r="AD21" s="29">
        <v>6.2869909999999996E-4</v>
      </c>
      <c r="AE21" s="29">
        <v>2.525E-5</v>
      </c>
      <c r="AF21" s="29">
        <v>3.6119600000000002E-2</v>
      </c>
      <c r="AG21" s="29">
        <v>2.62982</v>
      </c>
      <c r="AH21" s="29">
        <v>5.9491085000000004E-3</v>
      </c>
      <c r="AI21" s="29">
        <v>1.3954589999999999E-4</v>
      </c>
      <c r="AK21" s="29">
        <v>6.1626700000000003E-3</v>
      </c>
      <c r="AL21" s="29">
        <v>0.1166109414</v>
      </c>
      <c r="AM21" s="29">
        <v>9.1602799999999998E-3</v>
      </c>
      <c r="AN21" s="29">
        <v>3.4120999999999999E-3</v>
      </c>
      <c r="AO21" s="29">
        <v>4.7317310000000001E-2</v>
      </c>
      <c r="AP21" s="29">
        <v>7.4815210000000001E-4</v>
      </c>
      <c r="AS21" s="8">
        <v>5.9378100000000004E-7</v>
      </c>
      <c r="AT21" s="29">
        <v>5.52217E-5</v>
      </c>
      <c r="AU21" s="29">
        <v>1.039117E-4</v>
      </c>
      <c r="AW21" s="29">
        <v>4.3314542000000003E-3</v>
      </c>
      <c r="AY21" s="29">
        <v>3.0580420000000001E-2</v>
      </c>
      <c r="AZ21" s="8">
        <v>0.74835989999999997</v>
      </c>
      <c r="BA21" s="29">
        <v>7.5719400000000001E-3</v>
      </c>
      <c r="BC21" s="27"/>
      <c r="BD21" s="29" t="s">
        <v>20</v>
      </c>
      <c r="BE21" s="29">
        <v>0</v>
      </c>
      <c r="BF21" s="29">
        <v>1.4371450180800001</v>
      </c>
      <c r="BG21" s="29">
        <v>1.2150061856900001</v>
      </c>
      <c r="BH21" s="29">
        <v>1.2150061856900001</v>
      </c>
      <c r="BI21" s="29">
        <v>2.2082291269E-2</v>
      </c>
      <c r="BJ21" s="8">
        <v>5.4498079223100001E-6</v>
      </c>
      <c r="BK21" s="8">
        <v>7.8439667763499995E-6</v>
      </c>
      <c r="BL21" s="29">
        <v>0.42713911451800002</v>
      </c>
      <c r="BM21" s="8">
        <v>1.59704911347E-7</v>
      </c>
      <c r="BN21" s="8">
        <v>3.3937035996000002E-7</v>
      </c>
      <c r="BO21" s="29">
        <v>0</v>
      </c>
      <c r="BP21" s="8">
        <v>0.15423639255999999</v>
      </c>
      <c r="BQ21" s="8">
        <v>1.7540030974900001E-5</v>
      </c>
      <c r="BR21" s="8">
        <v>5.5540975655500001E-5</v>
      </c>
      <c r="BS21" s="29">
        <v>0</v>
      </c>
      <c r="BT21" s="29">
        <v>0</v>
      </c>
      <c r="BU21" s="29">
        <v>145.52108743700001</v>
      </c>
      <c r="BV21" s="8">
        <v>6.5081738035800002E-3</v>
      </c>
      <c r="BW21" s="8">
        <v>1.5485375088899999E-6</v>
      </c>
      <c r="BX21" s="8">
        <v>3.79118261435E-6</v>
      </c>
      <c r="BY21" s="29">
        <v>0</v>
      </c>
      <c r="BZ21" s="8">
        <v>5.8329842556899998E-3</v>
      </c>
      <c r="CA21" s="29">
        <v>3.6118783544700002E-2</v>
      </c>
      <c r="CB21" s="29">
        <v>0</v>
      </c>
      <c r="CC21" s="29">
        <v>9.1575234378899993E-3</v>
      </c>
      <c r="CD21" s="29">
        <v>0</v>
      </c>
      <c r="CE21" s="29">
        <v>3.4123759211200002E-3</v>
      </c>
      <c r="CF21" s="29">
        <v>32.264289059900001</v>
      </c>
      <c r="CG21" s="8">
        <v>0</v>
      </c>
      <c r="CH21" s="29">
        <v>6.0498120835299997E-3</v>
      </c>
      <c r="CI21" s="29">
        <v>1.1506158656100001</v>
      </c>
      <c r="CJ21" s="29">
        <v>25.853278596599999</v>
      </c>
      <c r="CK21" s="29">
        <v>0.58444399317200002</v>
      </c>
      <c r="CL21" s="29">
        <v>3.0572040791799999E-2</v>
      </c>
      <c r="CM21" s="29">
        <v>0</v>
      </c>
      <c r="CN21" s="29">
        <v>0</v>
      </c>
      <c r="CO21" s="29">
        <v>8.0690556457000007</v>
      </c>
      <c r="CP21" s="8">
        <v>8.0690556457000007</v>
      </c>
      <c r="CQ21" s="29">
        <v>0</v>
      </c>
      <c r="CR21" s="29">
        <v>0.74837072132500004</v>
      </c>
      <c r="CS21" s="29">
        <v>0</v>
      </c>
      <c r="CT21" s="29">
        <v>0</v>
      </c>
      <c r="CU21" s="29">
        <v>0</v>
      </c>
      <c r="CV21" s="29">
        <v>0</v>
      </c>
      <c r="CW21" s="29">
        <v>0.575278980331</v>
      </c>
      <c r="CX21" s="8">
        <v>0</v>
      </c>
      <c r="CY21" s="29">
        <v>0</v>
      </c>
      <c r="CZ21" s="8">
        <v>1.6344193301300001E-4</v>
      </c>
      <c r="DA21" s="29">
        <v>4.6516616787100002E-4</v>
      </c>
      <c r="DB21" s="8">
        <v>8.3322762170900001E-6</v>
      </c>
      <c r="DC21" s="8">
        <v>1.6916681823400001E-5</v>
      </c>
      <c r="DD21" s="29">
        <v>2.6298591986200002</v>
      </c>
      <c r="DE21" s="29">
        <v>0</v>
      </c>
      <c r="DF21" s="29">
        <v>5.9495903059900001E-3</v>
      </c>
      <c r="DG21" s="29">
        <v>15.7044425338</v>
      </c>
      <c r="DH21" s="29">
        <v>0</v>
      </c>
      <c r="DI21" s="8">
        <v>5.7206038459600001E-5</v>
      </c>
      <c r="DJ21" s="8">
        <v>8.2329491779499993E-5</v>
      </c>
      <c r="DK21" s="29">
        <v>100.38275834700001</v>
      </c>
      <c r="DL21" s="29">
        <v>11.1536540721</v>
      </c>
      <c r="DM21" s="29">
        <v>111.536412419</v>
      </c>
      <c r="DN21" s="29">
        <v>0</v>
      </c>
      <c r="DO21" s="29">
        <v>4.3498971709700003</v>
      </c>
      <c r="DP21" s="29">
        <v>7.4821491547099998E-4</v>
      </c>
      <c r="DQ21" s="29">
        <v>0</v>
      </c>
      <c r="DR21" s="29">
        <v>0</v>
      </c>
      <c r="DS21" s="8">
        <v>5.9374315051500002E-7</v>
      </c>
      <c r="DT21" s="8">
        <v>5.5218911247399998E-5</v>
      </c>
      <c r="DU21" s="29">
        <v>1.03934985698E-4</v>
      </c>
      <c r="DV21" s="29">
        <v>0</v>
      </c>
      <c r="DW21" s="29">
        <v>4.3317701870699997E-3</v>
      </c>
      <c r="DX21" s="8">
        <v>2.5831313348399999E-8</v>
      </c>
      <c r="DY21" s="29">
        <v>21.440889778700001</v>
      </c>
      <c r="DZ21" s="8">
        <v>2.6528150267000001E-8</v>
      </c>
      <c r="EA21" s="8">
        <v>1.71494788825E-9</v>
      </c>
      <c r="EB21" s="29">
        <v>5.6275240221100002</v>
      </c>
      <c r="EC21" s="8">
        <v>3.4998815015699999E-10</v>
      </c>
      <c r="ED21" s="29">
        <v>0</v>
      </c>
      <c r="EE21" s="29">
        <v>0</v>
      </c>
      <c r="EF21" s="8">
        <v>2.06497682391E-9</v>
      </c>
      <c r="EG21" s="29">
        <v>14.772950788799999</v>
      </c>
      <c r="EH21" s="29">
        <v>14.6549913076</v>
      </c>
      <c r="EI21" s="29">
        <v>0.11795948117500001</v>
      </c>
      <c r="EJ21" s="29">
        <v>0</v>
      </c>
      <c r="EK21" s="29">
        <v>0</v>
      </c>
      <c r="EL21" s="29">
        <v>2.3916902947000001</v>
      </c>
      <c r="EM21" s="29">
        <v>0</v>
      </c>
      <c r="EN21" s="29">
        <v>1.4479182746599999</v>
      </c>
      <c r="EO21" s="29">
        <v>0</v>
      </c>
      <c r="EP21" s="29">
        <v>0.30775541482699997</v>
      </c>
      <c r="EQ21" s="29">
        <v>3.61979167425</v>
      </c>
      <c r="ER21" s="29">
        <v>6.1595734056399997E-3</v>
      </c>
      <c r="ES21" s="29">
        <v>7.7980987995</v>
      </c>
      <c r="ET21" s="8">
        <v>2.6669929507200001E-8</v>
      </c>
      <c r="EU21" s="29">
        <v>1.26031136538</v>
      </c>
      <c r="EV21" s="8">
        <v>1.7849336133200001E-7</v>
      </c>
      <c r="EW21" s="29">
        <v>0.31846507232799998</v>
      </c>
      <c r="EX21" s="29">
        <v>7.9387000221499999</v>
      </c>
      <c r="EY21" s="29">
        <v>7.5720666953299999E-3</v>
      </c>
      <c r="EZ21" s="29">
        <v>0</v>
      </c>
      <c r="FA21" s="29">
        <v>0</v>
      </c>
      <c r="FB21" s="29">
        <v>2.4527712792399998</v>
      </c>
      <c r="FC21" s="29">
        <v>0.116582709344</v>
      </c>
      <c r="FD21" s="29">
        <v>2.55706017861</v>
      </c>
      <c r="FE21" s="29">
        <v>52.172651002800002</v>
      </c>
      <c r="FF21" s="29">
        <v>4.7303935486499998E-2</v>
      </c>
      <c r="FG21" s="29">
        <v>1.2580416568599999</v>
      </c>
      <c r="FI21" s="55">
        <f t="shared" si="1"/>
        <v>-8.243076091759158E-4</v>
      </c>
      <c r="FJ21" s="55">
        <f t="shared" si="2"/>
        <v>-4.4378346571588757E-4</v>
      </c>
      <c r="FK21" s="55">
        <f t="shared" si="3"/>
        <v>-3.3876628837427954E-4</v>
      </c>
      <c r="FL21" s="55">
        <f t="shared" si="4"/>
        <v>-3.3120601147447666E-4</v>
      </c>
      <c r="FM21" s="55">
        <f t="shared" si="5"/>
        <v>-3.2559816359942689E-4</v>
      </c>
      <c r="FN21" s="55">
        <f t="shared" si="6"/>
        <v>-2.3302516204452316E-4</v>
      </c>
      <c r="FO21" s="55">
        <f t="shared" si="7"/>
        <v>-6.2695532001543251E-5</v>
      </c>
      <c r="FP21" s="55">
        <f t="shared" si="8"/>
        <v>-2.6842196315057612E-5</v>
      </c>
      <c r="FQ21" s="55">
        <f t="shared" si="9"/>
        <v>-1.1496216354287604E-5</v>
      </c>
      <c r="FR21" s="55">
        <f t="shared" si="10"/>
        <v>-2.4469602304899968E-5</v>
      </c>
      <c r="FS21" s="55">
        <f t="shared" si="11"/>
        <v>-8.9459093914861648E-6</v>
      </c>
      <c r="FT21" s="55">
        <f t="shared" si="12"/>
        <v>-1.8494573859999773E-3</v>
      </c>
      <c r="FU21" s="55">
        <f t="shared" si="13"/>
        <v>-3.290003883761561E-6</v>
      </c>
      <c r="FV21" s="55">
        <f t="shared" si="14"/>
        <v>-6.9689990299103764E-5</v>
      </c>
      <c r="FW21" s="55">
        <f t="shared" si="15"/>
        <v>0</v>
      </c>
      <c r="FX21" s="55">
        <f t="shared" si="16"/>
        <v>1.0046893132868579E-4</v>
      </c>
      <c r="FY21" s="55">
        <f t="shared" si="17"/>
        <v>0</v>
      </c>
      <c r="FZ21" s="55">
        <f t="shared" si="18"/>
        <v>-5.9515932545995136E-4</v>
      </c>
      <c r="GA21" s="55">
        <f t="shared" si="19"/>
        <v>3.2828549305701773E-4</v>
      </c>
      <c r="GB21" s="55">
        <f t="shared" si="20"/>
        <v>0</v>
      </c>
      <c r="GC21" s="55">
        <f t="shared" si="21"/>
        <v>0</v>
      </c>
      <c r="GD21" s="55">
        <f t="shared" si="22"/>
        <v>-2.9214130359349539E-4</v>
      </c>
      <c r="GE21" s="55">
        <f t="shared" si="23"/>
        <v>0</v>
      </c>
      <c r="GF21" s="55">
        <f t="shared" si="24"/>
        <v>0</v>
      </c>
      <c r="GG21" s="55">
        <f t="shared" si="25"/>
        <v>-8.1385093723979852E-5</v>
      </c>
      <c r="GH21" s="55">
        <f t="shared" si="26"/>
        <v>0</v>
      </c>
      <c r="GI21" s="55">
        <f t="shared" si="27"/>
        <v>0</v>
      </c>
      <c r="GJ21" s="55">
        <f t="shared" si="28"/>
        <v>0</v>
      </c>
      <c r="GK21" s="55">
        <f t="shared" si="29"/>
        <v>-1.4474192185085359E-4</v>
      </c>
      <c r="GL21" s="55">
        <f t="shared" si="30"/>
        <v>-4.1265723168289329E-5</v>
      </c>
      <c r="GM21" s="55">
        <f t="shared" si="31"/>
        <v>-2.2604217654674925E-5</v>
      </c>
      <c r="GN21" s="55">
        <f t="shared" si="32"/>
        <v>1.4905438395070712E-5</v>
      </c>
      <c r="GO21" s="55">
        <f t="shared" si="33"/>
        <v>8.0987931216863903E-5</v>
      </c>
      <c r="GP21" s="55">
        <f t="shared" si="34"/>
        <v>-7.4310752949248129E-5</v>
      </c>
      <c r="GQ21" s="55">
        <f t="shared" si="35"/>
        <v>0</v>
      </c>
      <c r="GR21" s="55">
        <f t="shared" si="36"/>
        <v>-5.0247609558853998E-4</v>
      </c>
      <c r="GS21" s="55">
        <f t="shared" si="37"/>
        <v>-2.4210469155855162E-4</v>
      </c>
      <c r="GT21" s="55">
        <f t="shared" si="38"/>
        <v>-3.0092552956901961E-4</v>
      </c>
      <c r="GU21" s="55">
        <f t="shared" si="39"/>
        <v>8.0865484599001991E-5</v>
      </c>
      <c r="GV21" s="55">
        <f t="shared" si="40"/>
        <v>-2.8265582933609203E-4</v>
      </c>
      <c r="GW21" s="55">
        <f t="shared" si="41"/>
        <v>8.3960829622708519E-5</v>
      </c>
      <c r="GX21" s="55">
        <f t="shared" si="42"/>
        <v>0</v>
      </c>
      <c r="GY21" s="55">
        <f t="shared" si="43"/>
        <v>0</v>
      </c>
      <c r="GZ21" s="55">
        <f t="shared" si="44"/>
        <v>-6.3743172988064563E-5</v>
      </c>
      <c r="HA21" s="55">
        <f t="shared" si="45"/>
        <v>-5.0501027675746734E-5</v>
      </c>
      <c r="HB21" s="55">
        <f t="shared" si="46"/>
        <v>2.2409120435911678E-4</v>
      </c>
      <c r="HC21" s="55">
        <f t="shared" si="47"/>
        <v>0</v>
      </c>
      <c r="HD21" s="55">
        <f t="shared" si="48"/>
        <v>7.2951728313180584E-5</v>
      </c>
      <c r="HE21" s="55">
        <f t="shared" si="49"/>
        <v>0</v>
      </c>
      <c r="HF21" s="55">
        <f t="shared" si="50"/>
        <v>-2.7400566113878452E-4</v>
      </c>
      <c r="HG21" s="55">
        <f t="shared" si="51"/>
        <v>1.4460054580792743E-5</v>
      </c>
      <c r="HH21" s="55">
        <f t="shared" si="52"/>
        <v>1.673221525788287E-5</v>
      </c>
      <c r="HI21" s="55">
        <f t="shared" si="53"/>
        <v>0</v>
      </c>
    </row>
    <row r="22" spans="1:217" x14ac:dyDescent="0.3">
      <c r="A22" s="29" t="s">
        <v>21</v>
      </c>
      <c r="B22" s="27">
        <v>11.392200000000001</v>
      </c>
      <c r="C22" s="27">
        <v>3.0585</v>
      </c>
      <c r="D22" s="27">
        <v>46.01</v>
      </c>
      <c r="E22" s="27">
        <v>7.0261049680000003</v>
      </c>
      <c r="F22" s="27">
        <v>7.0261049680000003</v>
      </c>
      <c r="G22" s="27">
        <v>0.29289999999999999</v>
      </c>
      <c r="H22" s="27">
        <v>1.5328999999999999</v>
      </c>
      <c r="I22" s="29">
        <v>7.6133231000000004E-3</v>
      </c>
      <c r="J22" s="29">
        <v>1.2181225E-3</v>
      </c>
      <c r="K22" s="8">
        <v>3.159E-8</v>
      </c>
      <c r="L22" s="29">
        <v>2.2843058999999998E-3</v>
      </c>
      <c r="M22" s="40"/>
      <c r="O22" s="8">
        <v>1.7366999999999999E-7</v>
      </c>
      <c r="S22" s="8">
        <v>8.8499999999999998E-9</v>
      </c>
      <c r="Z22" s="29">
        <v>0.1351475751</v>
      </c>
      <c r="AD22" s="8">
        <v>7.896E-8</v>
      </c>
      <c r="AE22" s="8">
        <v>5.9999999999999995E-8</v>
      </c>
      <c r="AH22" s="29">
        <v>2.475027E-4</v>
      </c>
      <c r="AI22" s="29">
        <v>2.4170599999999999E-5</v>
      </c>
      <c r="AL22" s="29">
        <v>2.4743828400000001E-2</v>
      </c>
      <c r="AO22" s="29">
        <v>1.2181334E-2</v>
      </c>
      <c r="AP22" s="8">
        <v>3.8309999999999997E-8</v>
      </c>
      <c r="AT22" s="8">
        <v>1.62E-9</v>
      </c>
      <c r="AU22" s="8">
        <v>3.3E-10</v>
      </c>
      <c r="AW22" s="8">
        <v>4.0289999999999999E-8</v>
      </c>
      <c r="AY22" s="29">
        <v>6.0906665000000004E-3</v>
      </c>
      <c r="AZ22" s="8">
        <v>2.6181799999999998E-4</v>
      </c>
      <c r="BB22" s="8"/>
      <c r="BC22" s="27"/>
      <c r="BD22" s="29" t="s">
        <v>128</v>
      </c>
      <c r="BE22" s="29">
        <v>0</v>
      </c>
      <c r="BF22" s="29">
        <v>1.21804625199E-3</v>
      </c>
      <c r="BG22" s="29">
        <v>7.6129387023999998E-3</v>
      </c>
      <c r="BH22" s="29">
        <v>7.6129387023999998E-3</v>
      </c>
      <c r="BI22" s="8">
        <v>3.2333244180000001E-5</v>
      </c>
      <c r="BJ22" s="8">
        <v>1.2952595115700001E-8</v>
      </c>
      <c r="BK22" s="8">
        <v>1.8638149881199999E-8</v>
      </c>
      <c r="BL22" s="29">
        <v>2.2841130938800001E-3</v>
      </c>
      <c r="BM22" s="29">
        <v>0</v>
      </c>
      <c r="BN22" s="29">
        <v>0</v>
      </c>
      <c r="BO22" s="29">
        <v>0</v>
      </c>
      <c r="BP22" s="8">
        <v>0</v>
      </c>
      <c r="BQ22" s="8">
        <v>4.1673969477E-8</v>
      </c>
      <c r="BR22" s="8">
        <v>1.31989175306E-7</v>
      </c>
      <c r="BS22" s="29">
        <v>0</v>
      </c>
      <c r="BT22" s="29">
        <v>0</v>
      </c>
      <c r="BU22" s="29">
        <v>3.6444513510099998</v>
      </c>
      <c r="BV22" s="8">
        <v>0</v>
      </c>
      <c r="BW22" s="8">
        <v>2.5664908480599998E-9</v>
      </c>
      <c r="BX22" s="8">
        <v>6.2837679194399999E-9</v>
      </c>
      <c r="BY22" s="29">
        <v>0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8">
        <v>11.3918132456</v>
      </c>
      <c r="CG22" s="29">
        <v>0</v>
      </c>
      <c r="CH22" s="29">
        <v>0</v>
      </c>
      <c r="CI22" s="29">
        <v>1.81881303668E-3</v>
      </c>
      <c r="CJ22" s="29">
        <v>3.7456672409400003E-2</v>
      </c>
      <c r="CK22" s="29">
        <v>9.0862496941599997E-4</v>
      </c>
      <c r="CL22" s="29">
        <v>6.0899678386900002E-3</v>
      </c>
      <c r="CM22" s="29">
        <v>0</v>
      </c>
      <c r="CN22" s="29">
        <v>0</v>
      </c>
      <c r="CO22" s="29">
        <v>0.135136801217</v>
      </c>
      <c r="CP22" s="8">
        <v>0.135136801217</v>
      </c>
      <c r="CQ22" s="29">
        <v>0</v>
      </c>
      <c r="CR22" s="29">
        <v>2.6181038120700001E-4</v>
      </c>
      <c r="CS22" s="29">
        <v>0</v>
      </c>
      <c r="CT22" s="29">
        <v>0</v>
      </c>
      <c r="CU22" s="29">
        <v>0</v>
      </c>
      <c r="CV22" s="29">
        <v>0</v>
      </c>
      <c r="CW22" s="8">
        <v>8.6870200479600003E-4</v>
      </c>
      <c r="CX22" s="29">
        <v>0</v>
      </c>
      <c r="CY22" s="29">
        <v>0</v>
      </c>
      <c r="CZ22" s="8">
        <v>2.0529318716700001E-8</v>
      </c>
      <c r="DA22" s="8">
        <v>5.8423915739300002E-8</v>
      </c>
      <c r="DB22" s="8">
        <v>1.9800382501900001E-8</v>
      </c>
      <c r="DC22" s="8">
        <v>4.01960349874E-8</v>
      </c>
      <c r="DD22" s="8">
        <v>0</v>
      </c>
      <c r="DE22" s="29">
        <v>0</v>
      </c>
      <c r="DF22" s="29">
        <v>2.47488361891E-4</v>
      </c>
      <c r="DG22" s="29">
        <v>3.05843477689</v>
      </c>
      <c r="DH22" s="29">
        <v>0</v>
      </c>
      <c r="DI22" s="8">
        <v>9.9097672470299992E-6</v>
      </c>
      <c r="DJ22" s="8">
        <v>1.42608319141E-5</v>
      </c>
      <c r="DK22" s="29">
        <v>41.4081387373</v>
      </c>
      <c r="DL22" s="29">
        <v>4.60094266775</v>
      </c>
      <c r="DM22" s="29">
        <v>46.009081405000003</v>
      </c>
      <c r="DN22" s="29">
        <v>0</v>
      </c>
      <c r="DO22" s="29">
        <v>3.30027853183E-3</v>
      </c>
      <c r="DP22" s="8">
        <v>3.8309186395300002E-8</v>
      </c>
      <c r="DQ22" s="29">
        <v>0</v>
      </c>
      <c r="DR22" s="29">
        <v>0</v>
      </c>
      <c r="DS22" s="29">
        <v>0</v>
      </c>
      <c r="DT22" s="8">
        <v>1.62044654618E-9</v>
      </c>
      <c r="DU22" s="8">
        <v>3.2996835265100001E-10</v>
      </c>
      <c r="DV22" s="29">
        <v>0</v>
      </c>
      <c r="DW22" s="8">
        <v>4.0291231623099999E-8</v>
      </c>
      <c r="DX22" s="29">
        <v>0</v>
      </c>
      <c r="DY22" s="29">
        <v>5.1070639425600001E-2</v>
      </c>
      <c r="DZ22" s="8">
        <v>1.7896239466000001E-7</v>
      </c>
      <c r="EA22" s="8">
        <v>6.2926525460600002E-8</v>
      </c>
      <c r="EB22" s="29">
        <v>2.69808515198</v>
      </c>
      <c r="EC22" s="8">
        <v>8.0428468283800005E-8</v>
      </c>
      <c r="ED22" s="29">
        <v>0</v>
      </c>
      <c r="EE22" s="29">
        <v>0</v>
      </c>
      <c r="EF22" s="8">
        <v>1.1663938447E-8</v>
      </c>
      <c r="EG22" s="29">
        <v>7.0259481309699998</v>
      </c>
      <c r="EH22" s="29">
        <v>7.0259481309699998</v>
      </c>
      <c r="EI22" s="29">
        <v>0</v>
      </c>
      <c r="EJ22" s="29">
        <v>0</v>
      </c>
      <c r="EK22" s="29">
        <v>0</v>
      </c>
      <c r="EL22" s="29">
        <v>1.1465885119400001</v>
      </c>
      <c r="EM22" s="29">
        <v>0</v>
      </c>
      <c r="EN22" s="29">
        <v>0.69414852802899996</v>
      </c>
      <c r="EO22" s="29">
        <v>0</v>
      </c>
      <c r="EP22" s="29">
        <v>0.14753764855000001</v>
      </c>
      <c r="EQ22" s="29">
        <v>1.7353827310900001</v>
      </c>
      <c r="ER22" s="29">
        <v>0</v>
      </c>
      <c r="ES22" s="29">
        <v>1.44917912756E-2</v>
      </c>
      <c r="ET22" s="29">
        <v>0</v>
      </c>
      <c r="EU22" s="29">
        <v>0.60420522418300004</v>
      </c>
      <c r="EV22" s="8">
        <v>1.22795240221E-9</v>
      </c>
      <c r="EW22" s="29">
        <v>0.29289448530099998</v>
      </c>
      <c r="EX22" s="29">
        <v>3.7501180346400001E-2</v>
      </c>
      <c r="EY22" s="29">
        <v>0</v>
      </c>
      <c r="EZ22" s="29">
        <v>0</v>
      </c>
      <c r="FA22" s="29">
        <v>0</v>
      </c>
      <c r="FB22" s="29">
        <v>3.50237085053E-3</v>
      </c>
      <c r="FC22" s="29">
        <v>2.4741568919499999E-2</v>
      </c>
      <c r="FD22" s="29">
        <v>1.25414001175E-4</v>
      </c>
      <c r="FE22" s="29">
        <v>1.53286833424</v>
      </c>
      <c r="FF22" s="29">
        <v>1.21809676201E-2</v>
      </c>
      <c r="FG22" s="29">
        <v>2.7001985397999997E-4</v>
      </c>
      <c r="FI22" s="55">
        <f t="shared" si="1"/>
        <v>-3.3949052860809185E-5</v>
      </c>
      <c r="FJ22" s="55">
        <f t="shared" si="2"/>
        <v>-2.1325195357205246E-5</v>
      </c>
      <c r="FK22" s="55">
        <f t="shared" si="3"/>
        <v>-1.9965116278952009E-5</v>
      </c>
      <c r="FL22" s="55">
        <f t="shared" si="4"/>
        <v>-2.2322044819252311E-5</v>
      </c>
      <c r="FM22" s="55">
        <f t="shared" si="5"/>
        <v>-2.2322044819252311E-5</v>
      </c>
      <c r="FN22" s="55">
        <f t="shared" si="6"/>
        <v>-1.8827924206243709E-5</v>
      </c>
      <c r="FO22" s="55">
        <f t="shared" si="7"/>
        <v>-2.0657420575321543E-5</v>
      </c>
      <c r="FP22" s="55">
        <f t="shared" si="8"/>
        <v>-5.0490120404930803E-5</v>
      </c>
      <c r="FQ22" s="55">
        <f t="shared" si="9"/>
        <v>-6.2594697988108057E-5</v>
      </c>
      <c r="FR22" s="55">
        <f t="shared" si="10"/>
        <v>2.3583314340010911E-5</v>
      </c>
      <c r="FS22" s="55">
        <f t="shared" si="11"/>
        <v>-8.4404685029151582E-5</v>
      </c>
      <c r="FT22" s="55">
        <f t="shared" si="12"/>
        <v>0</v>
      </c>
      <c r="FU22" s="55">
        <f t="shared" si="13"/>
        <v>0</v>
      </c>
      <c r="FV22" s="55">
        <f t="shared" si="14"/>
        <v>-3.9472660793339125E-5</v>
      </c>
      <c r="FW22" s="55">
        <f t="shared" si="15"/>
        <v>0</v>
      </c>
      <c r="FX22" s="55">
        <f t="shared" si="16"/>
        <v>0</v>
      </c>
      <c r="FY22" s="55">
        <f t="shared" si="17"/>
        <v>0</v>
      </c>
      <c r="FZ22" s="55">
        <f t="shared" si="18"/>
        <v>2.9239265536804617E-5</v>
      </c>
      <c r="GA22" s="55">
        <f t="shared" si="19"/>
        <v>0</v>
      </c>
      <c r="GB22" s="55">
        <f t="shared" si="20"/>
        <v>0</v>
      </c>
      <c r="GC22" s="55">
        <f t="shared" si="21"/>
        <v>0</v>
      </c>
      <c r="GD22" s="55">
        <f t="shared" si="22"/>
        <v>0</v>
      </c>
      <c r="GE22" s="55">
        <f t="shared" si="23"/>
        <v>0</v>
      </c>
      <c r="GF22" s="55">
        <f t="shared" si="24"/>
        <v>0</v>
      </c>
      <c r="GG22" s="55">
        <f t="shared" si="25"/>
        <v>-7.9719395572034588E-5</v>
      </c>
      <c r="GH22" s="55">
        <f t="shared" si="26"/>
        <v>0</v>
      </c>
      <c r="GI22" s="55">
        <f t="shared" si="27"/>
        <v>0</v>
      </c>
      <c r="GJ22" s="55">
        <f t="shared" si="28"/>
        <v>0</v>
      </c>
      <c r="GK22" s="55">
        <f t="shared" si="29"/>
        <v>-8.5683181357535922E-5</v>
      </c>
      <c r="GL22" s="55">
        <f t="shared" si="30"/>
        <v>-5.9708511666615955E-5</v>
      </c>
      <c r="GM22" s="55">
        <f t="shared" si="31"/>
        <v>0</v>
      </c>
      <c r="GN22" s="55">
        <f t="shared" si="32"/>
        <v>0</v>
      </c>
      <c r="GO22" s="55">
        <f t="shared" si="33"/>
        <v>-5.7931121559492579E-5</v>
      </c>
      <c r="GP22" s="55">
        <f t="shared" si="34"/>
        <v>-3.4706213303023196E-8</v>
      </c>
      <c r="GQ22" s="55">
        <f t="shared" si="35"/>
        <v>0</v>
      </c>
      <c r="GR22" s="55">
        <f t="shared" si="36"/>
        <v>0</v>
      </c>
      <c r="GS22" s="55">
        <f t="shared" si="37"/>
        <v>-9.1314911479174391E-5</v>
      </c>
      <c r="GT22" s="55">
        <f t="shared" si="38"/>
        <v>0</v>
      </c>
      <c r="GU22" s="55">
        <f t="shared" si="39"/>
        <v>0</v>
      </c>
      <c r="GV22" s="55">
        <f t="shared" si="40"/>
        <v>-3.0077157395097688E-5</v>
      </c>
      <c r="GW22" s="55">
        <f t="shared" si="41"/>
        <v>-2.1237397546207007E-5</v>
      </c>
      <c r="GX22" s="55">
        <f t="shared" si="42"/>
        <v>0</v>
      </c>
      <c r="GY22" s="55">
        <f t="shared" si="43"/>
        <v>0</v>
      </c>
      <c r="GZ22" s="55">
        <f t="shared" si="44"/>
        <v>0</v>
      </c>
      <c r="HA22" s="55">
        <f t="shared" si="45"/>
        <v>2.7564579012344061E-4</v>
      </c>
      <c r="HB22" s="55">
        <f t="shared" si="46"/>
        <v>-9.5901057575713174E-5</v>
      </c>
      <c r="HC22" s="55">
        <f t="shared" si="47"/>
        <v>0</v>
      </c>
      <c r="HD22" s="55">
        <f t="shared" si="48"/>
        <v>3.0568952593699603E-5</v>
      </c>
      <c r="HE22" s="55">
        <f t="shared" si="49"/>
        <v>0</v>
      </c>
      <c r="HF22" s="55">
        <f t="shared" si="50"/>
        <v>-1.1471015692620528E-4</v>
      </c>
      <c r="HG22" s="55">
        <f t="shared" si="51"/>
        <v>-2.9099576805143691E-5</v>
      </c>
      <c r="HH22" s="55">
        <f t="shared" si="52"/>
        <v>0</v>
      </c>
      <c r="HI22" s="55">
        <f t="shared" si="53"/>
        <v>0</v>
      </c>
    </row>
    <row r="23" spans="1:217" x14ac:dyDescent="0.3">
      <c r="A23" s="29" t="s">
        <v>22</v>
      </c>
      <c r="B23" s="27">
        <v>4427.4711349999998</v>
      </c>
      <c r="C23" s="27">
        <v>0.35859999999999997</v>
      </c>
      <c r="D23" s="27">
        <v>11205.133535000001</v>
      </c>
      <c r="E23" s="27">
        <v>176.19330275999999</v>
      </c>
      <c r="F23" s="27">
        <v>176.19229123</v>
      </c>
      <c r="G23" s="27">
        <v>306.870586</v>
      </c>
      <c r="H23" s="27">
        <v>1523.0511229000001</v>
      </c>
      <c r="I23" s="29">
        <v>37.55065724</v>
      </c>
      <c r="J23" s="29">
        <v>25.838831107000001</v>
      </c>
      <c r="K23" s="29">
        <v>1.0893800000000001E-5</v>
      </c>
      <c r="L23" s="29">
        <v>5.5557048655000001</v>
      </c>
      <c r="M23" s="8">
        <v>6.5367500000000003E-7</v>
      </c>
      <c r="N23" s="29">
        <v>2.5715784174</v>
      </c>
      <c r="O23" s="29">
        <v>2.31893585E-2</v>
      </c>
      <c r="P23" s="29">
        <v>0.18355305080000001</v>
      </c>
      <c r="Q23" s="29">
        <v>0.14221569719999999</v>
      </c>
      <c r="S23" s="8">
        <v>1.6061579000000001E-3</v>
      </c>
      <c r="T23" s="29">
        <v>0.1188109361</v>
      </c>
      <c r="W23" s="29">
        <v>0.13202529639999999</v>
      </c>
      <c r="X23" s="29">
        <v>0.2215186223</v>
      </c>
      <c r="Z23" s="29">
        <v>246.56818996999999</v>
      </c>
      <c r="AB23" s="29">
        <v>3.9646179199999999E-2</v>
      </c>
      <c r="AD23" s="29">
        <v>1.5E-5</v>
      </c>
      <c r="AE23" s="29">
        <v>0.24147402130000001</v>
      </c>
      <c r="AF23" s="29">
        <v>0.1999251605</v>
      </c>
      <c r="AG23" s="29">
        <v>15.915529340000001</v>
      </c>
      <c r="AH23" s="29">
        <v>0.49735223989999999</v>
      </c>
      <c r="AI23" s="29">
        <v>0.34547538550000001</v>
      </c>
      <c r="AJ23" s="29">
        <v>8.6625606000000008E-3</v>
      </c>
      <c r="AK23" s="29">
        <v>0.13464928579999999</v>
      </c>
      <c r="AL23" s="29">
        <v>3.351653394</v>
      </c>
      <c r="AM23" s="29">
        <v>0.21276114199999999</v>
      </c>
      <c r="AN23" s="29">
        <v>7.4397275600000007E-2</v>
      </c>
      <c r="AO23" s="29">
        <v>1.394916083</v>
      </c>
      <c r="AP23" s="29">
        <v>4.2601858399999998E-2</v>
      </c>
      <c r="AQ23" s="8">
        <v>9.8047500000000005E-8</v>
      </c>
      <c r="AS23" s="29">
        <v>2.34271045E-2</v>
      </c>
      <c r="AT23" s="29">
        <v>1.0707365599999999E-2</v>
      </c>
      <c r="AU23" s="29">
        <v>2.6242459000000002E-3</v>
      </c>
      <c r="AV23" s="8">
        <v>9.2897500000000002E-8</v>
      </c>
      <c r="AW23" s="29">
        <v>0.47485681159999998</v>
      </c>
      <c r="AY23" s="29">
        <v>0.32940801790000002</v>
      </c>
      <c r="AZ23" s="29">
        <v>4.1353623349999999</v>
      </c>
      <c r="BA23" s="29">
        <v>0.1237804871</v>
      </c>
      <c r="BC23" s="27"/>
      <c r="BD23" s="29" t="s">
        <v>22</v>
      </c>
      <c r="BE23" s="29">
        <v>0.15362978705300001</v>
      </c>
      <c r="BF23" s="29">
        <v>25.8388337176</v>
      </c>
      <c r="BG23" s="29">
        <v>37.554448218700003</v>
      </c>
      <c r="BH23" s="29">
        <v>37.550716651199998</v>
      </c>
      <c r="BI23" s="29">
        <v>1.16407801372</v>
      </c>
      <c r="BJ23" s="8">
        <v>4.4663160435899997E-6</v>
      </c>
      <c r="BK23" s="8">
        <v>6.4271467230999999E-6</v>
      </c>
      <c r="BL23" s="29">
        <v>5.5556581649599996</v>
      </c>
      <c r="BM23" s="8">
        <v>2.0916215656099999E-7</v>
      </c>
      <c r="BN23" s="8">
        <v>4.44497993243E-7</v>
      </c>
      <c r="BO23" s="29">
        <v>0.22151698383999999</v>
      </c>
      <c r="BP23" s="40">
        <v>2.5715793231699999</v>
      </c>
      <c r="BQ23" s="29">
        <v>5.5624619377500004E-3</v>
      </c>
      <c r="BR23" s="8">
        <v>1.7614491178799999E-2</v>
      </c>
      <c r="BS23" s="29">
        <v>0.18355735261100001</v>
      </c>
      <c r="BT23" s="29">
        <v>0</v>
      </c>
      <c r="BU23" s="29">
        <v>8089.5754428600003</v>
      </c>
      <c r="BV23" s="8">
        <v>0.14221519608700001</v>
      </c>
      <c r="BW23" s="29">
        <v>4.65649178723E-4</v>
      </c>
      <c r="BX23" s="29">
        <v>1.14008468714E-3</v>
      </c>
      <c r="BY23" s="29">
        <v>0</v>
      </c>
      <c r="BZ23" s="29">
        <v>0.118808695072</v>
      </c>
      <c r="CA23" s="29">
        <v>0.19992705941300001</v>
      </c>
      <c r="CB23" s="29">
        <v>0</v>
      </c>
      <c r="CC23" s="29">
        <v>0.21275698785399999</v>
      </c>
      <c r="CD23" s="29">
        <v>8.6627375723599999E-3</v>
      </c>
      <c r="CE23" s="29">
        <v>7.4393863276199998E-2</v>
      </c>
      <c r="CF23" s="29">
        <v>4427.3177397299996</v>
      </c>
      <c r="CG23" s="8">
        <v>0</v>
      </c>
      <c r="CH23" s="8">
        <v>0.13202801774799999</v>
      </c>
      <c r="CI23" s="29">
        <v>55.458208625899999</v>
      </c>
      <c r="CJ23" s="29">
        <v>1430.6699281599999</v>
      </c>
      <c r="CK23" s="29">
        <v>28.5855731525</v>
      </c>
      <c r="CL23" s="29">
        <v>0.32935270052299997</v>
      </c>
      <c r="CM23" s="29">
        <v>0.15298656028800001</v>
      </c>
      <c r="CN23" s="29">
        <v>0</v>
      </c>
      <c r="CO23" s="29">
        <v>246.56672972499999</v>
      </c>
      <c r="CP23" s="29">
        <v>246.56672972499999</v>
      </c>
      <c r="CQ23" s="29">
        <v>0</v>
      </c>
      <c r="CR23" s="29">
        <v>4.1353558655600002</v>
      </c>
      <c r="CS23" s="29">
        <v>1.1892320108300001E-2</v>
      </c>
      <c r="CT23" s="8">
        <v>1.9820376940700001E-2</v>
      </c>
      <c r="CU23" s="29">
        <v>0</v>
      </c>
      <c r="CV23" s="29">
        <v>0</v>
      </c>
      <c r="CW23" s="29">
        <v>28.294816606400001</v>
      </c>
      <c r="CX23" s="8">
        <v>2.9491137843E-2</v>
      </c>
      <c r="CY23" s="8">
        <v>6.36740029204E-2</v>
      </c>
      <c r="CZ23" s="8">
        <v>3.9001118845700003E-6</v>
      </c>
      <c r="DA23" s="8">
        <v>1.10982434674E-5</v>
      </c>
      <c r="DB23" s="29">
        <v>7.9666226391599995E-2</v>
      </c>
      <c r="DC23" s="29">
        <v>0.16174677317399999</v>
      </c>
      <c r="DD23" s="8">
        <v>15.915581615100001</v>
      </c>
      <c r="DE23" s="29">
        <v>0</v>
      </c>
      <c r="DF23" s="8">
        <v>0.49735168201300001</v>
      </c>
      <c r="DG23" s="29">
        <v>0.358587324416</v>
      </c>
      <c r="DH23" s="29">
        <v>0</v>
      </c>
      <c r="DI23" s="29">
        <v>0.14160924877799999</v>
      </c>
      <c r="DJ23" s="29">
        <v>0.20377900332000001</v>
      </c>
      <c r="DK23" s="29">
        <v>10084.1755187</v>
      </c>
      <c r="DL23" s="29">
        <v>1120.4620062900001</v>
      </c>
      <c r="DM23" s="29">
        <v>11204.637524899999</v>
      </c>
      <c r="DN23" s="29">
        <v>2.6326349810899999E-2</v>
      </c>
      <c r="DO23" s="29">
        <v>105.861944045</v>
      </c>
      <c r="DP23" s="29">
        <v>4.2601107919799999E-2</v>
      </c>
      <c r="DQ23" s="8">
        <v>9.8041727876900005E-8</v>
      </c>
      <c r="DR23" s="29">
        <v>0</v>
      </c>
      <c r="DS23" s="29">
        <v>2.3421089446E-2</v>
      </c>
      <c r="DT23" s="29">
        <v>1.0702420111600001E-2</v>
      </c>
      <c r="DU23" s="29">
        <v>2.6242487550900001E-3</v>
      </c>
      <c r="DV23" s="8">
        <v>9.2900520566399998E-8</v>
      </c>
      <c r="DW23" s="29">
        <v>0.474843752944</v>
      </c>
      <c r="DX23" s="29">
        <v>0.28986504461599999</v>
      </c>
      <c r="DY23" s="29">
        <v>698.81058653000002</v>
      </c>
      <c r="DZ23" s="29">
        <v>0.29645123859</v>
      </c>
      <c r="EA23" s="29">
        <v>2.03841992118E-2</v>
      </c>
      <c r="EB23" s="29">
        <v>64.6117237829</v>
      </c>
      <c r="EC23" s="29">
        <v>1.8983960363099999E-2</v>
      </c>
      <c r="ED23" s="29">
        <v>0</v>
      </c>
      <c r="EE23" s="29">
        <v>7.9281992444099995E-3</v>
      </c>
      <c r="EF23" s="29">
        <v>2.3310870530699999E-2</v>
      </c>
      <c r="EG23" s="29">
        <v>176.179715034</v>
      </c>
      <c r="EH23" s="29">
        <v>176.17870350199999</v>
      </c>
      <c r="EI23" s="29">
        <v>1.0115318264700001E-3</v>
      </c>
      <c r="EJ23" s="29">
        <v>1.0109685455600001E-3</v>
      </c>
      <c r="EK23" s="29">
        <v>2.23340884164E-4</v>
      </c>
      <c r="EL23" s="29">
        <v>29.930592326500001</v>
      </c>
      <c r="EM23" s="29">
        <v>5.97158242255E-4</v>
      </c>
      <c r="EN23" s="29">
        <v>17.307202072300001</v>
      </c>
      <c r="EO23" s="29">
        <v>7.0148591522099998E-2</v>
      </c>
      <c r="EP23" s="29">
        <v>3.5444256060799999</v>
      </c>
      <c r="EQ23" s="29">
        <v>43.269711981900002</v>
      </c>
      <c r="ER23" s="29">
        <v>0.13454435001600001</v>
      </c>
      <c r="ES23" s="29">
        <v>458.67194894400001</v>
      </c>
      <c r="ET23" s="29">
        <v>0.302924229898</v>
      </c>
      <c r="EU23" s="29">
        <v>14.578603944099999</v>
      </c>
      <c r="EV23" s="29">
        <v>1.9125441861300001</v>
      </c>
      <c r="EW23" s="29">
        <v>306.85409669000001</v>
      </c>
      <c r="EX23" s="29">
        <v>360.77207326400003</v>
      </c>
      <c r="EY23" s="29">
        <v>0.12378289198300001</v>
      </c>
      <c r="EZ23" s="29">
        <v>0</v>
      </c>
      <c r="FA23" s="29">
        <v>8.5103705754999995E-2</v>
      </c>
      <c r="FB23" s="29">
        <v>12.3412973951</v>
      </c>
      <c r="FC23" s="29">
        <v>3.3514357112000002</v>
      </c>
      <c r="FD23" s="29">
        <v>12.375897914999999</v>
      </c>
      <c r="FE23" s="29">
        <v>1523.0402433700001</v>
      </c>
      <c r="FF23" s="29">
        <v>1.3948019820199999</v>
      </c>
      <c r="FG23" s="29">
        <v>10.4004872347</v>
      </c>
      <c r="FI23" s="55">
        <f t="shared" si="1"/>
        <v>-3.4646249590997372E-5</v>
      </c>
      <c r="FJ23" s="55">
        <f t="shared" si="2"/>
        <v>-3.5347417735574558E-5</v>
      </c>
      <c r="FK23" s="55">
        <f t="shared" si="3"/>
        <v>-4.4266326541508093E-5</v>
      </c>
      <c r="FL23" s="55">
        <f t="shared" si="4"/>
        <v>-7.71182887609845E-5</v>
      </c>
      <c r="FM23" s="55">
        <f t="shared" si="5"/>
        <v>-7.7118742852757432E-5</v>
      </c>
      <c r="FN23" s="55">
        <f t="shared" si="6"/>
        <v>-5.3733758633996953E-5</v>
      </c>
      <c r="FO23" s="55">
        <f t="shared" si="7"/>
        <v>-7.1432467606836833E-6</v>
      </c>
      <c r="FP23" s="55">
        <f t="shared" si="8"/>
        <v>1.5821613885219175E-6</v>
      </c>
      <c r="FQ23" s="55">
        <f t="shared" si="9"/>
        <v>1.0103398208981831E-7</v>
      </c>
      <c r="FR23" s="55">
        <f t="shared" si="10"/>
        <v>-3.0956444032478917E-5</v>
      </c>
      <c r="FS23" s="55">
        <f t="shared" si="11"/>
        <v>-8.4058712856484573E-6</v>
      </c>
      <c r="FT23" s="55">
        <f t="shared" si="12"/>
        <v>-2.2718011244137642E-5</v>
      </c>
      <c r="FU23" s="55">
        <f t="shared" si="13"/>
        <v>3.5222336358245303E-7</v>
      </c>
      <c r="FV23" s="55">
        <f t="shared" si="14"/>
        <v>-5.3496018227502809E-4</v>
      </c>
      <c r="FW23" s="55">
        <f t="shared" si="15"/>
        <v>2.3436336150515715E-5</v>
      </c>
      <c r="FX23" s="55">
        <f t="shared" si="16"/>
        <v>-3.5236124411753288E-6</v>
      </c>
      <c r="FY23" s="55">
        <f t="shared" si="17"/>
        <v>0</v>
      </c>
      <c r="FZ23" s="55">
        <f t="shared" si="18"/>
        <v>-2.6400526187371628E-4</v>
      </c>
      <c r="GA23" s="55">
        <f t="shared" si="19"/>
        <v>-1.886213570541122E-5</v>
      </c>
      <c r="GB23" s="55">
        <f t="shared" si="20"/>
        <v>0</v>
      </c>
      <c r="GC23" s="55">
        <f t="shared" si="21"/>
        <v>0</v>
      </c>
      <c r="GD23" s="55">
        <f t="shared" si="22"/>
        <v>2.0612322594270743E-5</v>
      </c>
      <c r="GE23" s="55">
        <f t="shared" si="23"/>
        <v>-7.3964887601621612E-6</v>
      </c>
      <c r="GF23" s="55">
        <f t="shared" si="24"/>
        <v>0</v>
      </c>
      <c r="GG23" s="55">
        <f t="shared" si="25"/>
        <v>-5.922276511750146E-6</v>
      </c>
      <c r="GH23" s="55">
        <f t="shared" si="26"/>
        <v>0</v>
      </c>
      <c r="GI23" s="55">
        <f t="shared" si="27"/>
        <v>-1.3325134216211692E-4</v>
      </c>
      <c r="GJ23" s="55">
        <f t="shared" si="28"/>
        <v>0</v>
      </c>
      <c r="GK23" s="55">
        <f t="shared" si="29"/>
        <v>-1.09643202000034E-4</v>
      </c>
      <c r="GL23" s="55">
        <f t="shared" si="30"/>
        <v>-2.5270517329987921E-4</v>
      </c>
      <c r="GM23" s="55">
        <f t="shared" si="31"/>
        <v>9.4981191724945786E-6</v>
      </c>
      <c r="GN23" s="55">
        <f t="shared" si="32"/>
        <v>3.2845341730765369E-6</v>
      </c>
      <c r="GO23" s="55">
        <f t="shared" si="33"/>
        <v>-1.1217140594315473E-6</v>
      </c>
      <c r="GP23" s="55">
        <f t="shared" si="34"/>
        <v>-2.5221305382986786E-4</v>
      </c>
      <c r="GQ23" s="55">
        <f t="shared" si="35"/>
        <v>2.0429566749479514E-5</v>
      </c>
      <c r="GR23" s="55">
        <f t="shared" si="36"/>
        <v>-7.7932670326853303E-4</v>
      </c>
      <c r="GS23" s="55">
        <f t="shared" si="37"/>
        <v>-6.4947885240601783E-5</v>
      </c>
      <c r="GT23" s="55">
        <f t="shared" si="38"/>
        <v>-1.9524928099869308E-5</v>
      </c>
      <c r="GU23" s="55">
        <f t="shared" si="39"/>
        <v>-4.5866246747466742E-5</v>
      </c>
      <c r="GV23" s="55">
        <f t="shared" si="40"/>
        <v>-8.1797737792723511E-5</v>
      </c>
      <c r="GW23" s="55">
        <f t="shared" si="41"/>
        <v>-1.7616137609587735E-5</v>
      </c>
      <c r="GX23" s="55">
        <f t="shared" si="42"/>
        <v>-5.8870681047451199E-5</v>
      </c>
      <c r="GY23" s="55">
        <f t="shared" si="43"/>
        <v>0</v>
      </c>
      <c r="GZ23" s="55">
        <f t="shared" si="44"/>
        <v>-2.5675618598109258E-4</v>
      </c>
      <c r="HA23" s="55">
        <f t="shared" si="45"/>
        <v>-4.6187723336901083E-4</v>
      </c>
      <c r="HB23" s="55">
        <f t="shared" si="46"/>
        <v>1.0879658799976422E-6</v>
      </c>
      <c r="HC23" s="55">
        <f t="shared" si="47"/>
        <v>3.2515045076523612E-5</v>
      </c>
      <c r="HD23" s="55">
        <f t="shared" si="48"/>
        <v>-2.7500197282600779E-5</v>
      </c>
      <c r="HE23" s="55">
        <f t="shared" si="49"/>
        <v>0</v>
      </c>
      <c r="HF23" s="55">
        <f t="shared" si="50"/>
        <v>-1.6792966167822432E-4</v>
      </c>
      <c r="HG23" s="55">
        <f t="shared" si="51"/>
        <v>-1.564419142902572E-6</v>
      </c>
      <c r="HH23" s="55">
        <f t="shared" si="52"/>
        <v>1.9428611539241272E-5</v>
      </c>
      <c r="HI23" s="55">
        <f t="shared" si="53"/>
        <v>0</v>
      </c>
    </row>
    <row r="24" spans="1:217" x14ac:dyDescent="0.3">
      <c r="A24" s="29" t="s">
        <v>23</v>
      </c>
      <c r="B24" s="27">
        <v>385.27820209999999</v>
      </c>
      <c r="C24" s="27">
        <v>50.405701499999999</v>
      </c>
      <c r="D24" s="27">
        <v>2127.5442011</v>
      </c>
      <c r="E24" s="27">
        <v>9.649409232</v>
      </c>
      <c r="F24" s="27">
        <v>3.6496700251999998</v>
      </c>
      <c r="G24" s="27">
        <v>140.82918703999999</v>
      </c>
      <c r="H24" s="27">
        <v>88.457930447999999</v>
      </c>
      <c r="I24" s="29">
        <v>3.6848362479999999</v>
      </c>
      <c r="J24" s="29">
        <v>3.1717047113999999</v>
      </c>
      <c r="K24" s="8">
        <v>1.6895193000000001E-3</v>
      </c>
      <c r="L24" s="29">
        <v>0.74391415999999999</v>
      </c>
      <c r="M24" s="40">
        <v>1.0405619999999999E-4</v>
      </c>
      <c r="N24" s="29">
        <v>0.30211447879999997</v>
      </c>
      <c r="O24" s="8">
        <v>9.2769120999999996E-3</v>
      </c>
      <c r="P24" s="29">
        <v>0.19255685249999999</v>
      </c>
      <c r="Q24" s="29">
        <v>0.14844634500000001</v>
      </c>
      <c r="S24" s="8">
        <v>3.9887294999999996E-3</v>
      </c>
      <c r="T24" s="29">
        <v>0.12396585139999999</v>
      </c>
      <c r="W24" s="8">
        <v>0.13755782799999999</v>
      </c>
      <c r="X24" s="29">
        <v>0.23078980730000001</v>
      </c>
      <c r="Z24" s="29">
        <v>27.388976895999999</v>
      </c>
      <c r="AB24" s="29">
        <v>8.3020649999999995E-4</v>
      </c>
      <c r="AD24" s="29">
        <v>1.5489E-5</v>
      </c>
      <c r="AE24" s="29">
        <v>3.9674120999999996E-3</v>
      </c>
      <c r="AF24" s="29">
        <v>0.14162561239999999</v>
      </c>
      <c r="AG24" s="29">
        <v>12.478322168</v>
      </c>
      <c r="AH24" s="29">
        <v>4.6181596499999998E-2</v>
      </c>
      <c r="AI24" s="29">
        <v>1.77024034E-2</v>
      </c>
      <c r="AJ24" s="8">
        <v>1.15682244E-2</v>
      </c>
      <c r="AK24" s="29">
        <v>0.14014888319999999</v>
      </c>
      <c r="AL24" s="29">
        <v>0.95525057290000004</v>
      </c>
      <c r="AM24" s="8">
        <v>0.2084025102</v>
      </c>
      <c r="AN24" s="8">
        <v>7.7647026100000002E-2</v>
      </c>
      <c r="AO24" s="29">
        <v>0.4006213508</v>
      </c>
      <c r="AP24" s="8">
        <v>5.6484900300000002E-2</v>
      </c>
      <c r="AQ24" s="8">
        <v>1.08435E-7</v>
      </c>
      <c r="AR24" s="8">
        <v>9.6385999999999995E-7</v>
      </c>
      <c r="AS24" s="8">
        <v>2.1209624000000001E-6</v>
      </c>
      <c r="AT24" s="8">
        <v>8.949025E-4</v>
      </c>
      <c r="AU24" s="8">
        <v>3.4542118999999999E-3</v>
      </c>
      <c r="AV24" s="8">
        <v>6.36536E-7</v>
      </c>
      <c r="AW24" s="29">
        <v>0.23125666559999999</v>
      </c>
      <c r="AY24" s="29">
        <v>0.18566104110000001</v>
      </c>
      <c r="AZ24" s="8">
        <v>5.4310194970000003</v>
      </c>
      <c r="BA24" s="29">
        <v>0.12810577479999999</v>
      </c>
      <c r="BB24" s="8">
        <v>4.3000000000000003E-6</v>
      </c>
      <c r="BC24" s="27"/>
      <c r="BD24" s="29" t="s">
        <v>23</v>
      </c>
      <c r="BE24" s="29">
        <v>0</v>
      </c>
      <c r="BF24" s="29">
        <v>3.17168557326</v>
      </c>
      <c r="BG24" s="29">
        <v>3.6848333588700002</v>
      </c>
      <c r="BH24" s="29">
        <v>3.6848333588700002</v>
      </c>
      <c r="BI24" s="29">
        <v>6.7440952082199995E-2</v>
      </c>
      <c r="BJ24" s="29">
        <v>6.9270162482799999E-4</v>
      </c>
      <c r="BK24" s="29">
        <v>9.9683932422799993E-4</v>
      </c>
      <c r="BL24" s="29">
        <v>0.74391468602900002</v>
      </c>
      <c r="BM24" s="8">
        <v>3.3298060153100002E-5</v>
      </c>
      <c r="BN24" s="8">
        <v>7.0762949596799994E-5</v>
      </c>
      <c r="BO24" s="29">
        <v>0.2307901369</v>
      </c>
      <c r="BP24" s="8">
        <v>0.30211564319200002</v>
      </c>
      <c r="BQ24" s="29">
        <v>2.2264964759799999E-3</v>
      </c>
      <c r="BR24" s="29">
        <v>7.0504884783099998E-3</v>
      </c>
      <c r="BS24" s="29">
        <v>0.19255139522299999</v>
      </c>
      <c r="BT24" s="29">
        <v>0</v>
      </c>
      <c r="BU24" s="29">
        <v>454.12042989999998</v>
      </c>
      <c r="BV24" s="8">
        <v>0.148445268041</v>
      </c>
      <c r="BW24" s="29">
        <v>1.15675311637E-3</v>
      </c>
      <c r="BX24" s="29">
        <v>2.8320395754E-3</v>
      </c>
      <c r="BY24" s="29">
        <v>0</v>
      </c>
      <c r="BZ24" s="29">
        <v>0.123966971033</v>
      </c>
      <c r="CA24" s="29">
        <v>0.14162771260900001</v>
      </c>
      <c r="CB24" s="29">
        <v>0</v>
      </c>
      <c r="CC24" s="29">
        <v>0.20840323585199999</v>
      </c>
      <c r="CD24" s="29">
        <v>1.15681311468E-2</v>
      </c>
      <c r="CE24" s="29">
        <v>7.7648344955800003E-2</v>
      </c>
      <c r="CF24" s="29">
        <v>385.27807842499999</v>
      </c>
      <c r="CG24" s="29">
        <v>0</v>
      </c>
      <c r="CH24" s="29">
        <v>0.137560345493</v>
      </c>
      <c r="CI24" s="29">
        <v>3.62490441936</v>
      </c>
      <c r="CJ24" s="29">
        <v>78.534052626199994</v>
      </c>
      <c r="CK24" s="29">
        <v>1.8281544466499999</v>
      </c>
      <c r="CL24" s="29">
        <v>0.185659126969</v>
      </c>
      <c r="CM24" s="29">
        <v>1.3354547593399999</v>
      </c>
      <c r="CN24" s="29">
        <v>0</v>
      </c>
      <c r="CO24" s="29">
        <v>27.3889437827</v>
      </c>
      <c r="CP24" s="8">
        <v>27.3889437827</v>
      </c>
      <c r="CQ24" s="29">
        <v>0</v>
      </c>
      <c r="CR24" s="29">
        <v>5.4310146494999998</v>
      </c>
      <c r="CS24" s="8">
        <v>8.4073930086499998E-5</v>
      </c>
      <c r="CT24" s="8">
        <v>6.6258865513800004E-4</v>
      </c>
      <c r="CU24" s="8">
        <v>0</v>
      </c>
      <c r="CV24" s="29">
        <v>0</v>
      </c>
      <c r="CW24" s="29">
        <v>3.5464385918199999</v>
      </c>
      <c r="CX24" s="29">
        <v>6.3488015908600001E-3</v>
      </c>
      <c r="CY24" s="29">
        <v>0</v>
      </c>
      <c r="CZ24" s="8">
        <v>4.02720723998E-6</v>
      </c>
      <c r="DA24" s="8">
        <v>1.14605609661E-5</v>
      </c>
      <c r="DB24" s="29">
        <v>1.3092056416299999E-3</v>
      </c>
      <c r="DC24" s="29">
        <v>2.6581023120999998E-3</v>
      </c>
      <c r="DD24" s="29">
        <v>12.478359086299999</v>
      </c>
      <c r="DE24" s="8">
        <v>4.2998689528600003E-6</v>
      </c>
      <c r="DF24" s="29">
        <v>4.6182319069300003E-2</v>
      </c>
      <c r="DG24" s="29">
        <v>50.405617547600002</v>
      </c>
      <c r="DH24" s="29">
        <v>0</v>
      </c>
      <c r="DI24" s="29">
        <v>7.2581396617399999E-3</v>
      </c>
      <c r="DJ24" s="29">
        <v>1.0444510451E-2</v>
      </c>
      <c r="DK24" s="29">
        <v>1914.78854151</v>
      </c>
      <c r="DL24" s="29">
        <v>212.753663475</v>
      </c>
      <c r="DM24" s="29">
        <v>2127.54220498</v>
      </c>
      <c r="DN24" s="29">
        <v>0</v>
      </c>
      <c r="DO24" s="29">
        <v>7.2526532390799998</v>
      </c>
      <c r="DP24" s="29">
        <v>5.64854819498E-2</v>
      </c>
      <c r="DQ24" s="8">
        <v>1.08427009485E-7</v>
      </c>
      <c r="DR24" s="8">
        <v>9.638159502199999E-7</v>
      </c>
      <c r="DS24" s="8">
        <v>2.1209470862900002E-6</v>
      </c>
      <c r="DT24" s="29">
        <v>8.9493539813800002E-4</v>
      </c>
      <c r="DU24" s="29">
        <v>3.4543179879300001E-3</v>
      </c>
      <c r="DV24" s="8">
        <v>6.3645464365000003E-7</v>
      </c>
      <c r="DW24" s="29">
        <v>0.23124979767699999</v>
      </c>
      <c r="DX24" s="29">
        <v>0</v>
      </c>
      <c r="DY24" s="29">
        <v>34.051115876700003</v>
      </c>
      <c r="DZ24" s="29">
        <v>1.68622555488E-4</v>
      </c>
      <c r="EA24" s="8">
        <v>5.92996607087E-5</v>
      </c>
      <c r="EB24" s="29">
        <v>1.51346820648</v>
      </c>
      <c r="EC24" s="8">
        <v>7.57886759591E-5</v>
      </c>
      <c r="ED24" s="29">
        <v>0</v>
      </c>
      <c r="EE24" s="8">
        <v>8.3535025269600003E-5</v>
      </c>
      <c r="EF24" s="8">
        <v>1.09909212564E-5</v>
      </c>
      <c r="EG24" s="29">
        <v>9.64940034376</v>
      </c>
      <c r="EH24" s="29">
        <v>3.6496703400700001</v>
      </c>
      <c r="EI24" s="29">
        <v>5.9997300036899999</v>
      </c>
      <c r="EJ24" s="29">
        <v>0</v>
      </c>
      <c r="EK24" s="29">
        <v>0</v>
      </c>
      <c r="EL24" s="29">
        <v>0.54960672123099996</v>
      </c>
      <c r="EM24" s="29">
        <v>0</v>
      </c>
      <c r="EN24" s="29">
        <v>0.34470917144800001</v>
      </c>
      <c r="EO24" s="29">
        <v>0</v>
      </c>
      <c r="EP24" s="29">
        <v>7.0899571906499995E-2</v>
      </c>
      <c r="EQ24" s="29">
        <v>0.880819919201</v>
      </c>
      <c r="ER24" s="29">
        <v>0.14003438885</v>
      </c>
      <c r="ES24" s="29">
        <v>16.794501397000001</v>
      </c>
      <c r="ET24" s="29">
        <v>0</v>
      </c>
      <c r="EU24" s="29">
        <v>0.28985089115200002</v>
      </c>
      <c r="EV24" s="8">
        <v>1.1568343832800001E-6</v>
      </c>
      <c r="EW24" s="29">
        <v>140.82768040799999</v>
      </c>
      <c r="EX24" s="29">
        <v>18.334422554500001</v>
      </c>
      <c r="EY24" s="29">
        <v>0.128105197605</v>
      </c>
      <c r="EZ24" s="29">
        <v>0</v>
      </c>
      <c r="FA24" s="29">
        <v>0</v>
      </c>
      <c r="FB24" s="29">
        <v>2.0074146550799998</v>
      </c>
      <c r="FC24" s="29">
        <v>0.95525129854000002</v>
      </c>
      <c r="FD24" s="29">
        <v>0.87462175877699999</v>
      </c>
      <c r="FE24" s="29">
        <v>88.457940076200003</v>
      </c>
      <c r="FF24" s="29">
        <v>0.40061727411499998</v>
      </c>
      <c r="FG24" s="29">
        <v>2.0303791371900002</v>
      </c>
      <c r="FI24" s="55">
        <f t="shared" si="1"/>
        <v>-3.2100180940277303E-7</v>
      </c>
      <c r="FJ24" s="55">
        <f t="shared" si="2"/>
        <v>-1.6655338086534669E-6</v>
      </c>
      <c r="FK24" s="55">
        <f t="shared" si="3"/>
        <v>-9.3822727585445668E-7</v>
      </c>
      <c r="FL24" s="55">
        <f t="shared" si="4"/>
        <v>-9.2111753023478188E-7</v>
      </c>
      <c r="FM24" s="55">
        <f t="shared" si="5"/>
        <v>8.6273552984569272E-8</v>
      </c>
      <c r="FN24" s="55">
        <f t="shared" si="6"/>
        <v>-1.0698293668156597E-5</v>
      </c>
      <c r="FO24" s="55">
        <f t="shared" si="7"/>
        <v>1.0884496116541668E-7</v>
      </c>
      <c r="FP24" s="55">
        <f t="shared" si="8"/>
        <v>-7.8405926484568275E-7</v>
      </c>
      <c r="FQ24" s="55">
        <f t="shared" si="9"/>
        <v>-6.0340232591914429E-6</v>
      </c>
      <c r="FR24" s="55">
        <f t="shared" si="10"/>
        <v>1.2813737019581206E-5</v>
      </c>
      <c r="FS24" s="55">
        <f t="shared" si="11"/>
        <v>7.0710980958514961E-7</v>
      </c>
      <c r="FT24" s="55">
        <f t="shared" si="12"/>
        <v>4.622261720103726E-5</v>
      </c>
      <c r="FU24" s="55">
        <f t="shared" si="13"/>
        <v>3.8541416640025034E-6</v>
      </c>
      <c r="FV24" s="55">
        <f t="shared" si="14"/>
        <v>7.8532909673810901E-6</v>
      </c>
      <c r="FW24" s="55">
        <f t="shared" si="15"/>
        <v>-2.8341120708715191E-5</v>
      </c>
      <c r="FX24" s="55">
        <f t="shared" si="16"/>
        <v>-7.2548704382518698E-6</v>
      </c>
      <c r="FY24" s="55">
        <f t="shared" si="17"/>
        <v>0</v>
      </c>
      <c r="FZ24" s="55">
        <f t="shared" si="18"/>
        <v>1.5842580952335844E-5</v>
      </c>
      <c r="GA24" s="55">
        <f t="shared" si="19"/>
        <v>9.0317856680923967E-6</v>
      </c>
      <c r="GB24" s="55">
        <f t="shared" si="20"/>
        <v>0</v>
      </c>
      <c r="GC24" s="55">
        <f t="shared" si="21"/>
        <v>0</v>
      </c>
      <c r="GD24" s="55">
        <f t="shared" si="22"/>
        <v>1.8301343054132573E-5</v>
      </c>
      <c r="GE24" s="55">
        <f t="shared" si="23"/>
        <v>1.4281393266170272E-6</v>
      </c>
      <c r="GF24" s="55">
        <f t="shared" si="24"/>
        <v>0</v>
      </c>
      <c r="GG24" s="55">
        <f t="shared" si="25"/>
        <v>-1.2090009833015751E-6</v>
      </c>
      <c r="GH24" s="55">
        <f t="shared" si="26"/>
        <v>0</v>
      </c>
      <c r="GI24" s="55">
        <f t="shared" si="27"/>
        <v>-1.07075840767757E-5</v>
      </c>
      <c r="GJ24" s="55">
        <f t="shared" si="28"/>
        <v>0</v>
      </c>
      <c r="GK24" s="55">
        <f t="shared" si="29"/>
        <v>-7.9527014010016183E-5</v>
      </c>
      <c r="GL24" s="55">
        <f t="shared" si="30"/>
        <v>-2.6250429089621122E-5</v>
      </c>
      <c r="GM24" s="55">
        <f t="shared" si="31"/>
        <v>1.4829302161002465E-5</v>
      </c>
      <c r="GN24" s="55">
        <f t="shared" si="32"/>
        <v>2.9585948737543505E-6</v>
      </c>
      <c r="GO24" s="55">
        <f t="shared" si="33"/>
        <v>1.5646260735152001E-5</v>
      </c>
      <c r="GP24" s="55">
        <f t="shared" si="34"/>
        <v>1.3936680484744281E-5</v>
      </c>
      <c r="GQ24" s="55">
        <f t="shared" si="35"/>
        <v>-8.0611506810429447E-6</v>
      </c>
      <c r="GR24" s="55">
        <f t="shared" si="36"/>
        <v>-8.1694800119530304E-4</v>
      </c>
      <c r="GS24" s="55">
        <f t="shared" si="37"/>
        <v>7.5963314816312644E-7</v>
      </c>
      <c r="GT24" s="55">
        <f t="shared" si="38"/>
        <v>3.4819734142950468E-6</v>
      </c>
      <c r="GU24" s="55">
        <f t="shared" si="39"/>
        <v>1.6985271249177468E-5</v>
      </c>
      <c r="GV24" s="55">
        <f t="shared" si="40"/>
        <v>-1.0175905482520964E-5</v>
      </c>
      <c r="GW24" s="55">
        <f t="shared" si="41"/>
        <v>1.0297438729798549E-5</v>
      </c>
      <c r="GX24" s="55">
        <f t="shared" si="42"/>
        <v>-7.3689445289820295E-5</v>
      </c>
      <c r="GY24" s="55">
        <f t="shared" si="43"/>
        <v>-4.570142966825705E-5</v>
      </c>
      <c r="GZ24" s="55">
        <f t="shared" si="44"/>
        <v>-7.2201704282538539E-6</v>
      </c>
      <c r="HA24" s="55">
        <f t="shared" si="45"/>
        <v>3.6761700855705308E-5</v>
      </c>
      <c r="HB24" s="55">
        <f t="shared" si="46"/>
        <v>3.0712629413452537E-5</v>
      </c>
      <c r="HC24" s="55">
        <f t="shared" si="47"/>
        <v>-1.2781107431469126E-4</v>
      </c>
      <c r="HD24" s="55">
        <f t="shared" si="48"/>
        <v>-2.9698270457132699E-5</v>
      </c>
      <c r="HE24" s="55">
        <f t="shared" si="49"/>
        <v>0</v>
      </c>
      <c r="HF24" s="55">
        <f t="shared" si="50"/>
        <v>-1.0309815073034974E-5</v>
      </c>
      <c r="HG24" s="55">
        <f t="shared" si="51"/>
        <v>-8.9255801847022547E-7</v>
      </c>
      <c r="HH24" s="55">
        <f t="shared" si="52"/>
        <v>-4.5056126540049061E-6</v>
      </c>
      <c r="HI24" s="55">
        <f t="shared" si="53"/>
        <v>-3.0476079069771083E-5</v>
      </c>
    </row>
    <row r="25" spans="1:217" x14ac:dyDescent="0.3">
      <c r="A25" s="29" t="s">
        <v>24</v>
      </c>
      <c r="B25" s="27">
        <v>1586.23</v>
      </c>
      <c r="C25" s="27">
        <v>1.67</v>
      </c>
      <c r="D25" s="27">
        <v>8252.6</v>
      </c>
      <c r="E25" s="27">
        <v>137.34994549999999</v>
      </c>
      <c r="F25" s="27">
        <v>135.46994549999999</v>
      </c>
      <c r="G25" s="27">
        <v>624.55999999999995</v>
      </c>
      <c r="H25" s="27">
        <v>872.63199999999995</v>
      </c>
      <c r="I25" s="29">
        <v>18.344100000000001</v>
      </c>
      <c r="J25" s="29">
        <v>17.001999999999999</v>
      </c>
      <c r="K25" s="29">
        <v>1.0530000000000001E-5</v>
      </c>
      <c r="L25" s="29">
        <v>10.6286</v>
      </c>
      <c r="M25" s="8"/>
      <c r="N25" s="29">
        <v>7.02443654</v>
      </c>
      <c r="P25" s="29">
        <v>6.9500000000000006E-2</v>
      </c>
      <c r="Q25" s="29">
        <v>9.5467650000000001E-2</v>
      </c>
      <c r="T25" s="29">
        <v>4.7205298E-2</v>
      </c>
      <c r="V25" s="29">
        <v>5.9999999999999995E-4</v>
      </c>
      <c r="W25" s="29">
        <v>8.9862250000000005E-2</v>
      </c>
      <c r="X25" s="29">
        <v>8.3699999999999997E-2</v>
      </c>
      <c r="Z25" s="29">
        <v>126.6965</v>
      </c>
      <c r="AB25" s="8">
        <v>2E-8</v>
      </c>
      <c r="AD25" s="29">
        <v>2.6319999999999999E-5</v>
      </c>
      <c r="AE25" s="29">
        <v>2.0000000000000002E-5</v>
      </c>
      <c r="AF25" s="29">
        <v>0.27312130000000001</v>
      </c>
      <c r="AG25" s="29">
        <v>5.5369136000000001</v>
      </c>
      <c r="AH25" s="29">
        <v>0.21638415</v>
      </c>
      <c r="AK25" s="8">
        <v>4.2808678000000003E-2</v>
      </c>
      <c r="AL25" s="29">
        <v>5.6962999999999999</v>
      </c>
      <c r="AM25" s="29">
        <v>0.136240258</v>
      </c>
      <c r="AN25" s="29">
        <v>4.4296453999999999E-2</v>
      </c>
      <c r="AO25" s="29">
        <v>2.6513</v>
      </c>
      <c r="AP25" s="29">
        <v>6.2711980000000004E-3</v>
      </c>
      <c r="AS25" s="8">
        <v>9.3099999999999996E-7</v>
      </c>
      <c r="AT25" s="29">
        <v>8.6582999999999994E-5</v>
      </c>
      <c r="AU25" s="29">
        <v>1.6292499999999999E-4</v>
      </c>
      <c r="AW25" s="29">
        <v>0.23628885099999999</v>
      </c>
      <c r="AY25" s="29">
        <v>0.69138699999999997</v>
      </c>
      <c r="AZ25" s="29">
        <v>13.312900000000001</v>
      </c>
      <c r="BA25" s="29">
        <v>0.106350364</v>
      </c>
      <c r="BC25" s="27"/>
      <c r="BD25" s="29" t="s">
        <v>24</v>
      </c>
      <c r="BE25" s="29">
        <v>0.67282013312599998</v>
      </c>
      <c r="BF25" s="29">
        <v>17.001706564799999</v>
      </c>
      <c r="BG25" s="29">
        <v>18.343902870800001</v>
      </c>
      <c r="BH25" s="29">
        <v>18.3438807275</v>
      </c>
      <c r="BI25" s="29">
        <v>0.57493408844399996</v>
      </c>
      <c r="BJ25" s="8">
        <v>4.30373738543E-6</v>
      </c>
      <c r="BK25" s="8">
        <v>6.1936980880399998E-6</v>
      </c>
      <c r="BL25" s="29">
        <v>10.628606205800001</v>
      </c>
      <c r="BM25" s="29">
        <v>0</v>
      </c>
      <c r="BN25" s="8">
        <v>0</v>
      </c>
      <c r="BO25" s="29">
        <v>8.3700519639899995E-2</v>
      </c>
      <c r="BP25" s="40">
        <v>7.0244709790700002</v>
      </c>
      <c r="BQ25" s="29">
        <v>0</v>
      </c>
      <c r="BR25" s="8">
        <v>0</v>
      </c>
      <c r="BS25" s="29">
        <v>6.95015244399E-2</v>
      </c>
      <c r="BT25" s="29">
        <v>0</v>
      </c>
      <c r="BU25" s="29">
        <v>3992.5287360900002</v>
      </c>
      <c r="BV25" s="8">
        <v>9.5471811777499999E-2</v>
      </c>
      <c r="BW25" s="29">
        <v>0</v>
      </c>
      <c r="BX25" s="29">
        <v>0</v>
      </c>
      <c r="BY25" s="29">
        <v>0</v>
      </c>
      <c r="BZ25" s="8">
        <v>4.72075750465E-2</v>
      </c>
      <c r="CA25" s="29">
        <v>0.27312273758</v>
      </c>
      <c r="CB25" s="29">
        <v>0</v>
      </c>
      <c r="CC25" s="29">
        <v>0.136238902946</v>
      </c>
      <c r="CD25" s="29">
        <v>0</v>
      </c>
      <c r="CE25" s="29">
        <v>4.42945888931E-2</v>
      </c>
      <c r="CF25" s="29">
        <v>1586.2014020300001</v>
      </c>
      <c r="CG25" s="29">
        <v>5.9997765784300004E-4</v>
      </c>
      <c r="CH25" s="29">
        <v>8.9859672627700005E-2</v>
      </c>
      <c r="CI25" s="29">
        <v>32.157100433899998</v>
      </c>
      <c r="CJ25" s="29">
        <v>710.60639641800003</v>
      </c>
      <c r="CK25" s="29">
        <v>19.612384087900001</v>
      </c>
      <c r="CL25" s="29">
        <v>0.69138682793100004</v>
      </c>
      <c r="CM25" s="8">
        <v>1.83270852288</v>
      </c>
      <c r="CN25" s="29">
        <v>0</v>
      </c>
      <c r="CO25" s="29">
        <v>126.695336846</v>
      </c>
      <c r="CP25" s="29">
        <v>126.695336846</v>
      </c>
      <c r="CQ25" s="8">
        <v>0</v>
      </c>
      <c r="CR25" s="8">
        <v>13.312890705699999</v>
      </c>
      <c r="CS25" s="8">
        <v>6.0001900961799999E-9</v>
      </c>
      <c r="CT25" s="8">
        <v>9.9989975219999999E-9</v>
      </c>
      <c r="CU25" s="8">
        <v>0</v>
      </c>
      <c r="CV25" s="8">
        <v>0</v>
      </c>
      <c r="CW25" s="8">
        <v>17.2770600377</v>
      </c>
      <c r="CX25" s="8">
        <v>8.9422321828000004E-3</v>
      </c>
      <c r="CY25" s="8">
        <v>3.3430185469700002E-2</v>
      </c>
      <c r="CZ25" s="8">
        <v>6.8226767417899998E-6</v>
      </c>
      <c r="DA25" s="8">
        <v>1.9417461708499999E-5</v>
      </c>
      <c r="DB25" s="8">
        <v>6.5803006002099998E-6</v>
      </c>
      <c r="DC25" s="8">
        <v>1.33591053644E-5</v>
      </c>
      <c r="DD25" s="8">
        <v>5.5368886394299999</v>
      </c>
      <c r="DE25" s="29">
        <v>0</v>
      </c>
      <c r="DF25" s="8">
        <v>0.216383239635</v>
      </c>
      <c r="DG25" s="29">
        <v>1.6700021495099999</v>
      </c>
      <c r="DH25" s="29">
        <v>0</v>
      </c>
      <c r="DI25" s="29">
        <v>0</v>
      </c>
      <c r="DJ25" s="29">
        <v>0</v>
      </c>
      <c r="DK25" s="29">
        <v>7427.2453853200004</v>
      </c>
      <c r="DL25" s="29">
        <v>825.24771691700005</v>
      </c>
      <c r="DM25" s="29">
        <v>8252.4931022300007</v>
      </c>
      <c r="DN25" s="29">
        <v>2.2316202637799999E-4</v>
      </c>
      <c r="DO25" s="29">
        <v>59.652921184</v>
      </c>
      <c r="DP25" s="29">
        <v>6.2709949911E-3</v>
      </c>
      <c r="DQ25" s="29">
        <v>0</v>
      </c>
      <c r="DR25" s="29">
        <v>0</v>
      </c>
      <c r="DS25" s="8">
        <v>9.3106151446500003E-7</v>
      </c>
      <c r="DT25" s="8">
        <v>8.6590117781900006E-5</v>
      </c>
      <c r="DU25" s="29">
        <v>1.6289263380700001E-4</v>
      </c>
      <c r="DV25" s="29">
        <v>0</v>
      </c>
      <c r="DW25" s="29">
        <v>0.23628683105699999</v>
      </c>
      <c r="DX25" s="29">
        <v>0.15943144772000001</v>
      </c>
      <c r="DY25" s="29">
        <v>412.89791883999999</v>
      </c>
      <c r="DZ25" s="29">
        <v>0.163797199491</v>
      </c>
      <c r="EA25" s="29">
        <v>1.06022197589E-2</v>
      </c>
      <c r="EB25" s="29">
        <v>50.369289219099997</v>
      </c>
      <c r="EC25" s="29">
        <v>2.1813883717200001E-3</v>
      </c>
      <c r="ED25" s="29">
        <v>3.3179660157500001E-3</v>
      </c>
      <c r="EE25" s="8">
        <v>4.0002017229099996E-9</v>
      </c>
      <c r="EF25" s="29">
        <v>1.2748878634499999E-2</v>
      </c>
      <c r="EG25" s="29">
        <v>137.346829001</v>
      </c>
      <c r="EH25" s="29">
        <v>135.46713449000001</v>
      </c>
      <c r="EI25" s="29">
        <v>1.8796945110400001</v>
      </c>
      <c r="EJ25" s="29">
        <v>0</v>
      </c>
      <c r="EK25" s="29">
        <v>0</v>
      </c>
      <c r="EL25" s="29">
        <v>22.893659938799999</v>
      </c>
      <c r="EM25" s="29">
        <v>0</v>
      </c>
      <c r="EN25" s="29">
        <v>13.3017908917</v>
      </c>
      <c r="EO25" s="29">
        <v>0</v>
      </c>
      <c r="EP25" s="29">
        <v>2.7499645999400002</v>
      </c>
      <c r="EQ25" s="29">
        <v>33.260238399800002</v>
      </c>
      <c r="ER25" s="29">
        <v>4.27736039948E-2</v>
      </c>
      <c r="ES25" s="29">
        <v>210.08212621499999</v>
      </c>
      <c r="ET25" s="29">
        <v>0.16461573240300001</v>
      </c>
      <c r="EU25" s="29">
        <v>11.273736187300001</v>
      </c>
      <c r="EV25" s="29">
        <v>1.1017604213000001</v>
      </c>
      <c r="EW25" s="29">
        <v>624.55623283700004</v>
      </c>
      <c r="EX25" s="29">
        <v>233.732587612</v>
      </c>
      <c r="EY25" s="29">
        <v>0.106350901311</v>
      </c>
      <c r="EZ25" s="29">
        <v>0</v>
      </c>
      <c r="FA25" s="29">
        <v>3.8791065391300002E-4</v>
      </c>
      <c r="FB25" s="29">
        <v>11.803720284500001</v>
      </c>
      <c r="FC25" s="29">
        <v>5.6962791125400001</v>
      </c>
      <c r="FD25" s="29">
        <v>13.570001978100001</v>
      </c>
      <c r="FE25" s="29">
        <v>872.62627277800004</v>
      </c>
      <c r="FF25" s="29">
        <v>2.6513100337700002</v>
      </c>
      <c r="FG25" s="29">
        <v>8.6843318529399998</v>
      </c>
      <c r="FI25" s="55">
        <f t="shared" si="1"/>
        <v>-1.8028892405240309E-5</v>
      </c>
      <c r="FJ25" s="55">
        <f t="shared" si="2"/>
        <v>1.2871317365230698E-6</v>
      </c>
      <c r="FK25" s="55">
        <f t="shared" si="3"/>
        <v>-1.2953223226583732E-5</v>
      </c>
      <c r="FL25" s="55">
        <f t="shared" si="4"/>
        <v>-2.2690209221717975E-5</v>
      </c>
      <c r="FM25" s="55">
        <f t="shared" si="5"/>
        <v>-2.0750063710536046E-5</v>
      </c>
      <c r="FN25" s="55">
        <f t="shared" si="6"/>
        <v>-6.0317071216644669E-6</v>
      </c>
      <c r="FO25" s="55">
        <f t="shared" si="7"/>
        <v>-6.5631583530112826E-6</v>
      </c>
      <c r="FP25" s="55">
        <f t="shared" si="8"/>
        <v>-1.1953298335745858E-5</v>
      </c>
      <c r="FQ25" s="55">
        <f t="shared" si="9"/>
        <v>-1.7258863663080346E-5</v>
      </c>
      <c r="FR25" s="55">
        <f t="shared" si="10"/>
        <v>-3.0925476286801355E-3</v>
      </c>
      <c r="FS25" s="55">
        <f t="shared" si="11"/>
        <v>5.8387746270468992E-7</v>
      </c>
      <c r="FT25" s="55">
        <f t="shared" si="12"/>
        <v>0</v>
      </c>
      <c r="FU25" s="55">
        <f t="shared" si="13"/>
        <v>4.9027519579848122E-6</v>
      </c>
      <c r="FV25" s="55">
        <f t="shared" si="14"/>
        <v>0</v>
      </c>
      <c r="FW25" s="55">
        <f t="shared" si="15"/>
        <v>2.1934387050275951E-5</v>
      </c>
      <c r="FX25" s="55">
        <f t="shared" si="16"/>
        <v>4.3593589032488652E-5</v>
      </c>
      <c r="FY25" s="55">
        <f t="shared" si="17"/>
        <v>0</v>
      </c>
      <c r="FZ25" s="55">
        <f t="shared" si="18"/>
        <v>0</v>
      </c>
      <c r="GA25" s="55">
        <f t="shared" si="19"/>
        <v>4.8237096183572716E-5</v>
      </c>
      <c r="GB25" s="55">
        <f t="shared" si="20"/>
        <v>0</v>
      </c>
      <c r="GC25" s="55">
        <f t="shared" si="21"/>
        <v>-3.7236928333185308E-5</v>
      </c>
      <c r="GD25" s="55">
        <f t="shared" si="22"/>
        <v>-2.8681368427787992E-5</v>
      </c>
      <c r="GE25" s="55">
        <f t="shared" si="23"/>
        <v>6.208362007150309E-6</v>
      </c>
      <c r="GF25" s="55">
        <f t="shared" si="24"/>
        <v>0</v>
      </c>
      <c r="GG25" s="55">
        <f t="shared" si="25"/>
        <v>-9.1806324562776386E-6</v>
      </c>
      <c r="GH25" s="55">
        <f t="shared" si="26"/>
        <v>0</v>
      </c>
      <c r="GI25" s="55">
        <f t="shared" si="27"/>
        <v>-3.0532945499969969E-5</v>
      </c>
      <c r="GJ25" s="55">
        <f t="shared" si="28"/>
        <v>0</v>
      </c>
      <c r="GK25" s="55">
        <f t="shared" si="29"/>
        <v>-3.0342534084346179E-3</v>
      </c>
      <c r="GL25" s="55">
        <f t="shared" si="30"/>
        <v>-3.0297017695001573E-3</v>
      </c>
      <c r="GM25" s="55">
        <f t="shared" si="31"/>
        <v>5.2635221053264809E-6</v>
      </c>
      <c r="GN25" s="55">
        <f t="shared" si="32"/>
        <v>-4.5080295275389518E-6</v>
      </c>
      <c r="GO25" s="55">
        <f t="shared" si="33"/>
        <v>-4.20717044199081E-6</v>
      </c>
      <c r="GP25" s="55">
        <f t="shared" si="34"/>
        <v>0</v>
      </c>
      <c r="GQ25" s="55">
        <f t="shared" si="35"/>
        <v>0</v>
      </c>
      <c r="GR25" s="55">
        <f t="shared" si="36"/>
        <v>-8.1931997993498287E-4</v>
      </c>
      <c r="GS25" s="55">
        <f t="shared" si="37"/>
        <v>-3.6668469005917851E-6</v>
      </c>
      <c r="GT25" s="55">
        <f t="shared" si="38"/>
        <v>-9.9460616112995728E-6</v>
      </c>
      <c r="GU25" s="55">
        <f t="shared" si="39"/>
        <v>-4.2105106201039686E-5</v>
      </c>
      <c r="GV25" s="55">
        <f t="shared" si="40"/>
        <v>3.7844717686399575E-6</v>
      </c>
      <c r="GW25" s="55">
        <f t="shared" si="41"/>
        <v>-3.2371629790729535E-5</v>
      </c>
      <c r="GX25" s="55">
        <f t="shared" si="42"/>
        <v>0</v>
      </c>
      <c r="GY25" s="55">
        <f t="shared" si="43"/>
        <v>0</v>
      </c>
      <c r="GZ25" s="55">
        <f t="shared" si="44"/>
        <v>6.6073539205233566E-5</v>
      </c>
      <c r="HA25" s="55">
        <f t="shared" si="45"/>
        <v>8.2207614658903156E-5</v>
      </c>
      <c r="HB25" s="55">
        <f t="shared" si="46"/>
        <v>-1.9865700782559033E-4</v>
      </c>
      <c r="HC25" s="55">
        <f t="shared" si="47"/>
        <v>0</v>
      </c>
      <c r="HD25" s="55">
        <f t="shared" si="48"/>
        <v>-8.548617471602205E-6</v>
      </c>
      <c r="HE25" s="55">
        <f t="shared" si="49"/>
        <v>0</v>
      </c>
      <c r="HF25" s="55">
        <f t="shared" si="50"/>
        <v>-2.4887508723389413E-7</v>
      </c>
      <c r="HG25" s="55">
        <f t="shared" si="51"/>
        <v>-6.9814240335521747E-7</v>
      </c>
      <c r="HH25" s="55">
        <f t="shared" si="52"/>
        <v>5.0522723175487242E-6</v>
      </c>
      <c r="HI25" s="55">
        <f t="shared" si="53"/>
        <v>0</v>
      </c>
    </row>
    <row r="26" spans="1:217" x14ac:dyDescent="0.3">
      <c r="A26" s="29" t="s">
        <v>25</v>
      </c>
      <c r="B26" s="27">
        <v>1327.3121000000001</v>
      </c>
      <c r="C26" s="27">
        <v>3.1899999999999998E-2</v>
      </c>
      <c r="D26" s="27">
        <v>6856.3503000000001</v>
      </c>
      <c r="E26" s="27">
        <v>116.2568</v>
      </c>
      <c r="F26" s="27">
        <v>116.0881</v>
      </c>
      <c r="G26" s="27">
        <v>4.5441000000000003</v>
      </c>
      <c r="H26" s="27">
        <v>349.90100000000001</v>
      </c>
      <c r="I26" s="29">
        <v>16.317848769000001</v>
      </c>
      <c r="J26" s="29">
        <v>16.274254800000001</v>
      </c>
      <c r="K26" s="8">
        <v>1.658895E-6</v>
      </c>
      <c r="L26" s="29">
        <v>4.2254620619000001</v>
      </c>
      <c r="M26" s="40"/>
      <c r="N26" s="29">
        <v>1.2638251025</v>
      </c>
      <c r="O26" s="8">
        <v>9.1199900000000001E-6</v>
      </c>
      <c r="P26" s="29">
        <v>2.121E-2</v>
      </c>
      <c r="Q26" s="29">
        <v>0.47172537399999998</v>
      </c>
      <c r="S26" s="8">
        <v>4.6474299999999999E-7</v>
      </c>
      <c r="T26" s="29">
        <v>7.1375545799999995E-2</v>
      </c>
      <c r="V26" s="29">
        <v>1.0000000000000001E-5</v>
      </c>
      <c r="W26" s="29">
        <v>8.9379701500000006E-2</v>
      </c>
      <c r="X26" s="29">
        <v>2.5659999999999999E-2</v>
      </c>
      <c r="Z26" s="29">
        <v>117.34004049000001</v>
      </c>
      <c r="AD26" s="8">
        <v>4.1464550000000003E-6</v>
      </c>
      <c r="AE26" s="8">
        <v>3.1508E-6</v>
      </c>
      <c r="AF26" s="29">
        <v>0.30485107779999998</v>
      </c>
      <c r="AG26" s="29">
        <v>5.4437223479999997</v>
      </c>
      <c r="AH26" s="29">
        <v>0.19779948159999999</v>
      </c>
      <c r="AI26" s="29">
        <v>1.7412900000000001E-5</v>
      </c>
      <c r="AJ26" s="29">
        <v>4.4314199999999997E-5</v>
      </c>
      <c r="AK26" s="8">
        <v>7.5430299800000003E-2</v>
      </c>
      <c r="AL26" s="8">
        <v>2.2761587824</v>
      </c>
      <c r="AM26" s="29">
        <v>0.13806299650000001</v>
      </c>
      <c r="AN26" s="29">
        <v>5.0662471799999997E-2</v>
      </c>
      <c r="AO26" s="29">
        <v>0.77713229230000003</v>
      </c>
      <c r="AP26" s="29">
        <v>5.7486975000000003E-3</v>
      </c>
      <c r="AS26" s="8">
        <v>4.569567E-6</v>
      </c>
      <c r="AT26" s="29">
        <v>4.2496990000000001E-4</v>
      </c>
      <c r="AU26" s="29">
        <v>7.9967440000000003E-4</v>
      </c>
      <c r="AW26" s="29">
        <v>0.11071383799999999</v>
      </c>
      <c r="AY26" s="29">
        <v>0.2300872424</v>
      </c>
      <c r="AZ26" s="29">
        <v>1.0677239029000001</v>
      </c>
      <c r="BA26" s="29">
        <v>0.111804531</v>
      </c>
      <c r="BC26" s="27"/>
      <c r="BD26" s="29" t="s">
        <v>25</v>
      </c>
      <c r="BE26" s="29">
        <v>4.2447443220000004E-3</v>
      </c>
      <c r="BF26" s="29">
        <v>16.2740785417</v>
      </c>
      <c r="BG26" s="29">
        <v>16.317968841100001</v>
      </c>
      <c r="BH26" s="29">
        <v>16.317756149800001</v>
      </c>
      <c r="BI26" s="29">
        <v>0.32768421691100003</v>
      </c>
      <c r="BJ26" s="8">
        <v>6.79969774633E-7</v>
      </c>
      <c r="BK26" s="8">
        <v>9.7856181484500008E-7</v>
      </c>
      <c r="BL26" s="29">
        <v>4.2254522780899997</v>
      </c>
      <c r="BM26" s="29">
        <v>0</v>
      </c>
      <c r="BN26" s="29">
        <v>0</v>
      </c>
      <c r="BO26" s="29">
        <v>2.56604809405E-2</v>
      </c>
      <c r="BP26" s="8">
        <v>1.2638294835999999</v>
      </c>
      <c r="BQ26" s="8">
        <v>2.1884020348699999E-6</v>
      </c>
      <c r="BR26" s="8">
        <v>6.9297339572400002E-6</v>
      </c>
      <c r="BS26" s="29">
        <v>2.1209248896299999E-2</v>
      </c>
      <c r="BT26" s="29">
        <v>0</v>
      </c>
      <c r="BU26" s="29">
        <v>2174.6500189399999</v>
      </c>
      <c r="BV26" s="29">
        <v>0.471727089968</v>
      </c>
      <c r="BW26" s="8">
        <v>1.34750916296E-7</v>
      </c>
      <c r="BX26" s="8">
        <v>3.2990748303800001E-7</v>
      </c>
      <c r="BY26" s="29">
        <v>0</v>
      </c>
      <c r="BZ26" s="29">
        <v>7.1374226869899998E-2</v>
      </c>
      <c r="CA26" s="29">
        <v>0.30485220632900001</v>
      </c>
      <c r="CB26" s="29">
        <v>0</v>
      </c>
      <c r="CC26" s="29">
        <v>0.13806124668700001</v>
      </c>
      <c r="CD26" s="8">
        <v>4.4316079179700001E-5</v>
      </c>
      <c r="CE26" s="8">
        <v>5.0659953592700001E-2</v>
      </c>
      <c r="CF26" s="29">
        <v>1327.3090715599999</v>
      </c>
      <c r="CG26" s="8">
        <v>9.9995006994400004E-6</v>
      </c>
      <c r="CH26" s="29">
        <v>8.9374926197499996E-2</v>
      </c>
      <c r="CI26" s="29">
        <v>16.832131758799999</v>
      </c>
      <c r="CJ26" s="29">
        <v>386.07305212799997</v>
      </c>
      <c r="CK26" s="29">
        <v>8.5221501827899999</v>
      </c>
      <c r="CL26" s="29">
        <v>0.23008696918300001</v>
      </c>
      <c r="CM26" s="29">
        <v>1.19204362219E-2</v>
      </c>
      <c r="CN26" s="8">
        <v>0</v>
      </c>
      <c r="CO26" s="29">
        <v>117.339585531</v>
      </c>
      <c r="CP26" s="29">
        <v>117.339585531</v>
      </c>
      <c r="CQ26" s="29">
        <v>0</v>
      </c>
      <c r="CR26" s="29">
        <v>1.06771368827</v>
      </c>
      <c r="CS26" s="29">
        <v>0</v>
      </c>
      <c r="CT26" s="8">
        <v>0</v>
      </c>
      <c r="CU26" s="8">
        <v>0</v>
      </c>
      <c r="CV26" s="29">
        <v>0</v>
      </c>
      <c r="CW26" s="8">
        <v>8.8574260193099992</v>
      </c>
      <c r="CX26" s="29">
        <v>2.95294986311E-3</v>
      </c>
      <c r="CY26" s="29">
        <v>2.7742329568900001E-3</v>
      </c>
      <c r="CZ26" s="8">
        <v>1.07801330489E-6</v>
      </c>
      <c r="DA26" s="8">
        <v>3.0678798701500001E-6</v>
      </c>
      <c r="DB26" s="8">
        <v>1.03953295083E-6</v>
      </c>
      <c r="DC26" s="8">
        <v>2.11077464905E-6</v>
      </c>
      <c r="DD26" s="29">
        <v>5.44376071753</v>
      </c>
      <c r="DE26" s="29">
        <v>0</v>
      </c>
      <c r="DF26" s="29">
        <v>0.197800430823</v>
      </c>
      <c r="DG26" s="29">
        <v>3.1898235310299998E-2</v>
      </c>
      <c r="DH26" s="29">
        <v>0</v>
      </c>
      <c r="DI26" s="8">
        <v>7.1375191388699998E-6</v>
      </c>
      <c r="DJ26" s="8">
        <v>1.0271431957099999E-5</v>
      </c>
      <c r="DK26" s="29">
        <v>6170.70266343</v>
      </c>
      <c r="DL26" s="29">
        <v>685.63321547999999</v>
      </c>
      <c r="DM26" s="29">
        <v>6856.3358789100002</v>
      </c>
      <c r="DN26" s="29">
        <v>3.9301625388399996E-3</v>
      </c>
      <c r="DO26" s="29">
        <v>32.520494907100002</v>
      </c>
      <c r="DP26" s="29">
        <v>5.7484822773499998E-3</v>
      </c>
      <c r="DQ26" s="29">
        <v>0</v>
      </c>
      <c r="DR26" s="29">
        <v>0</v>
      </c>
      <c r="DS26" s="8">
        <v>4.5695937587199999E-6</v>
      </c>
      <c r="DT26" s="29">
        <v>4.2491022051699997E-4</v>
      </c>
      <c r="DU26" s="29">
        <v>7.9971229021600005E-4</v>
      </c>
      <c r="DV26" s="29">
        <v>0</v>
      </c>
      <c r="DW26" s="29">
        <v>0.11071218490199999</v>
      </c>
      <c r="DX26" s="29">
        <v>0</v>
      </c>
      <c r="DY26" s="29">
        <v>130.939276226</v>
      </c>
      <c r="DZ26" s="29">
        <v>0</v>
      </c>
      <c r="EA26" s="29">
        <v>0</v>
      </c>
      <c r="EB26" s="29">
        <v>44.577716582299999</v>
      </c>
      <c r="EC26" s="29">
        <v>0</v>
      </c>
      <c r="ED26" s="29">
        <v>0</v>
      </c>
      <c r="EE26" s="29">
        <v>0</v>
      </c>
      <c r="EF26" s="29">
        <v>0</v>
      </c>
      <c r="EG26" s="29">
        <v>116.256461767</v>
      </c>
      <c r="EH26" s="29">
        <v>116.087760737</v>
      </c>
      <c r="EI26" s="29">
        <v>0.16870103011000001</v>
      </c>
      <c r="EJ26" s="29">
        <v>0</v>
      </c>
      <c r="EK26" s="29">
        <v>0</v>
      </c>
      <c r="EL26" s="29">
        <v>18.945517411200001</v>
      </c>
      <c r="EM26" s="29">
        <v>0</v>
      </c>
      <c r="EN26" s="29">
        <v>11.4694533284</v>
      </c>
      <c r="EO26" s="29">
        <v>0</v>
      </c>
      <c r="EP26" s="29">
        <v>2.4378571499700001</v>
      </c>
      <c r="EQ26" s="29">
        <v>28.6736956136</v>
      </c>
      <c r="ER26" s="29">
        <v>7.5372101478799997E-2</v>
      </c>
      <c r="ES26" s="29">
        <v>93.678792341999994</v>
      </c>
      <c r="ET26" s="29">
        <v>0</v>
      </c>
      <c r="EU26" s="29">
        <v>9.9835206515799992</v>
      </c>
      <c r="EV26" s="29">
        <v>0</v>
      </c>
      <c r="EW26" s="29">
        <v>4.5440843580800001</v>
      </c>
      <c r="EX26" s="29">
        <v>50.986777641499998</v>
      </c>
      <c r="EY26" s="29">
        <v>0.111803429488</v>
      </c>
      <c r="EZ26" s="29">
        <v>0</v>
      </c>
      <c r="FA26" s="29">
        <v>1.9067751755900001E-3</v>
      </c>
      <c r="FB26" s="29">
        <v>3.3312022258799998</v>
      </c>
      <c r="FC26" s="29">
        <v>2.2761449517000001</v>
      </c>
      <c r="FD26" s="29">
        <v>1.4956341871100001</v>
      </c>
      <c r="FE26" s="29">
        <v>349.90135418900002</v>
      </c>
      <c r="FF26" s="29">
        <v>0.77712933890299996</v>
      </c>
      <c r="FG26" s="29">
        <v>3.2246417299700001</v>
      </c>
      <c r="FI26" s="55">
        <f t="shared" si="1"/>
        <v>-2.2816336867624507E-6</v>
      </c>
      <c r="FJ26" s="55">
        <f t="shared" si="2"/>
        <v>-5.5319426332282821E-5</v>
      </c>
      <c r="FK26" s="55">
        <f t="shared" si="3"/>
        <v>-2.1033187291807838E-6</v>
      </c>
      <c r="FL26" s="55">
        <f t="shared" si="4"/>
        <v>-2.9093610007646247E-6</v>
      </c>
      <c r="FM26" s="55">
        <f t="shared" si="5"/>
        <v>-2.9224614753859845E-6</v>
      </c>
      <c r="FN26" s="55">
        <f t="shared" si="6"/>
        <v>-3.4422481899919248E-6</v>
      </c>
      <c r="FO26" s="55">
        <f t="shared" si="7"/>
        <v>1.0122548949745772E-6</v>
      </c>
      <c r="FP26" s="55">
        <f t="shared" si="8"/>
        <v>-5.675944256579815E-6</v>
      </c>
      <c r="FQ26" s="55">
        <f t="shared" si="9"/>
        <v>-1.0830498979379616E-5</v>
      </c>
      <c r="FR26" s="55">
        <f t="shared" si="10"/>
        <v>-2.1906782647472946E-4</v>
      </c>
      <c r="FS26" s="55">
        <f t="shared" si="11"/>
        <v>-2.3154414492568392E-6</v>
      </c>
      <c r="FT26" s="55">
        <f t="shared" si="12"/>
        <v>0</v>
      </c>
      <c r="FU26" s="55">
        <f t="shared" si="13"/>
        <v>3.4665397856306622E-6</v>
      </c>
      <c r="FV26" s="55">
        <f t="shared" si="14"/>
        <v>-2.0329056172211011E-4</v>
      </c>
      <c r="FW26" s="55">
        <f t="shared" si="15"/>
        <v>-3.5412715700150856E-5</v>
      </c>
      <c r="FX26" s="55">
        <f t="shared" si="16"/>
        <v>3.6376419302530735E-6</v>
      </c>
      <c r="FY26" s="55">
        <f t="shared" si="17"/>
        <v>0</v>
      </c>
      <c r="FZ26" s="55">
        <f t="shared" si="18"/>
        <v>-1.8203752611653949E-4</v>
      </c>
      <c r="GA26" s="55">
        <f t="shared" si="19"/>
        <v>-1.8478739254659026E-5</v>
      </c>
      <c r="GB26" s="55">
        <f t="shared" si="20"/>
        <v>0</v>
      </c>
      <c r="GC26" s="55">
        <f t="shared" si="21"/>
        <v>-4.9930056000041408E-5</v>
      </c>
      <c r="GD26" s="55">
        <f t="shared" si="22"/>
        <v>-5.3427147549935386E-5</v>
      </c>
      <c r="GE26" s="55">
        <f t="shared" si="23"/>
        <v>1.8742809820787781E-5</v>
      </c>
      <c r="GF26" s="55">
        <f t="shared" si="24"/>
        <v>0</v>
      </c>
      <c r="GG26" s="55">
        <f t="shared" si="25"/>
        <v>-3.8772698399431107E-6</v>
      </c>
      <c r="GH26" s="55">
        <f t="shared" si="26"/>
        <v>0</v>
      </c>
      <c r="GI26" s="55">
        <f t="shared" si="27"/>
        <v>0</v>
      </c>
      <c r="GJ26" s="55">
        <f t="shared" si="28"/>
        <v>0</v>
      </c>
      <c r="GK26" s="55">
        <f t="shared" si="29"/>
        <v>-1.3549525076241972E-4</v>
      </c>
      <c r="GL26" s="55">
        <f t="shared" si="30"/>
        <v>-1.5627780881052864E-4</v>
      </c>
      <c r="GM26" s="55">
        <f t="shared" si="31"/>
        <v>3.7019026082228152E-6</v>
      </c>
      <c r="GN26" s="55">
        <f t="shared" si="32"/>
        <v>7.0483995228846081E-6</v>
      </c>
      <c r="GO26" s="55">
        <f t="shared" si="33"/>
        <v>4.7989155094299177E-6</v>
      </c>
      <c r="GP26" s="55">
        <f t="shared" si="34"/>
        <v>-2.2678037719166039E-4</v>
      </c>
      <c r="GQ26" s="55">
        <f t="shared" si="35"/>
        <v>4.2405813486531702E-5</v>
      </c>
      <c r="GR26" s="55">
        <f t="shared" si="36"/>
        <v>-7.7155097294212863E-4</v>
      </c>
      <c r="GS26" s="55">
        <f t="shared" si="37"/>
        <v>-6.0763335611218455E-6</v>
      </c>
      <c r="GT26" s="55">
        <f t="shared" si="38"/>
        <v>-1.2674018704178944E-5</v>
      </c>
      <c r="GU26" s="55">
        <f t="shared" si="39"/>
        <v>-4.9705575162966637E-5</v>
      </c>
      <c r="GV26" s="55">
        <f t="shared" si="40"/>
        <v>-3.8003786862733732E-6</v>
      </c>
      <c r="GW26" s="55">
        <f t="shared" si="41"/>
        <v>-3.7438506722689311E-5</v>
      </c>
      <c r="GX26" s="55">
        <f t="shared" si="42"/>
        <v>0</v>
      </c>
      <c r="GY26" s="55">
        <f t="shared" si="43"/>
        <v>0</v>
      </c>
      <c r="GZ26" s="55">
        <f t="shared" si="44"/>
        <v>5.8558546137731366E-6</v>
      </c>
      <c r="HA26" s="55">
        <f t="shared" si="45"/>
        <v>-1.4043225884948074E-4</v>
      </c>
      <c r="HB26" s="55">
        <f t="shared" si="46"/>
        <v>4.7382054496208769E-5</v>
      </c>
      <c r="HC26" s="55">
        <f t="shared" si="47"/>
        <v>0</v>
      </c>
      <c r="HD26" s="55">
        <f t="shared" si="48"/>
        <v>-1.4931268122068362E-5</v>
      </c>
      <c r="HE26" s="55">
        <f t="shared" si="49"/>
        <v>0</v>
      </c>
      <c r="HF26" s="55">
        <f t="shared" si="50"/>
        <v>-1.1874495828039185E-6</v>
      </c>
      <c r="HG26" s="55">
        <f t="shared" si="51"/>
        <v>-9.5667334713749326E-6</v>
      </c>
      <c r="HH26" s="55">
        <f t="shared" si="52"/>
        <v>-9.8521230772060872E-6</v>
      </c>
      <c r="HI26" s="55">
        <f t="shared" si="53"/>
        <v>0</v>
      </c>
    </row>
    <row r="27" spans="1:217" x14ac:dyDescent="0.3">
      <c r="A27" s="29" t="s">
        <v>26</v>
      </c>
      <c r="B27" s="27">
        <v>769.27620000000002</v>
      </c>
      <c r="D27" s="27">
        <v>1318.7097000000001</v>
      </c>
      <c r="E27" s="27">
        <v>91.988230208999994</v>
      </c>
      <c r="F27" s="27">
        <v>39.674646334000002</v>
      </c>
      <c r="G27" s="27">
        <v>106.3806</v>
      </c>
      <c r="H27" s="27">
        <v>878.26469999999995</v>
      </c>
      <c r="I27" s="29">
        <v>17.095775960000001</v>
      </c>
      <c r="J27" s="29">
        <v>15.601242505</v>
      </c>
      <c r="K27" s="8">
        <v>9.0558000000000004E-7</v>
      </c>
      <c r="L27" s="29">
        <v>5.5792020555999997</v>
      </c>
      <c r="M27" s="40"/>
      <c r="N27" s="29">
        <v>0.2727124467</v>
      </c>
      <c r="O27" s="8">
        <v>4.9785400000000001E-6</v>
      </c>
      <c r="S27" s="8">
        <v>2.537E-7</v>
      </c>
      <c r="Z27" s="29">
        <v>88.110712452000001</v>
      </c>
      <c r="AB27" s="8">
        <v>2.48E-8</v>
      </c>
      <c r="AC27" s="8"/>
      <c r="AD27" s="8">
        <v>2.2635200000000001E-6</v>
      </c>
      <c r="AE27" s="8">
        <v>1.72E-6</v>
      </c>
      <c r="AF27" s="29">
        <v>1.7586464600000001E-2</v>
      </c>
      <c r="AG27" s="29">
        <v>17.499104433999999</v>
      </c>
      <c r="AH27" s="29">
        <v>1.3958667399999999E-2</v>
      </c>
      <c r="AI27" s="8">
        <v>9.5055799999999995E-6</v>
      </c>
      <c r="AJ27" s="29">
        <v>4.6486820000000002E-4</v>
      </c>
      <c r="AL27" s="29">
        <v>3.1820420777999998</v>
      </c>
      <c r="AM27" s="29">
        <v>8.4955485000000001E-3</v>
      </c>
      <c r="AN27" s="29">
        <v>2.7958493000000001E-3</v>
      </c>
      <c r="AO27" s="29">
        <v>1.1197751951999999</v>
      </c>
      <c r="AP27" s="29">
        <v>2.4157161000000001E-3</v>
      </c>
      <c r="AT27" s="29">
        <v>3.4773900000000003E-5</v>
      </c>
      <c r="AU27" s="29">
        <v>1.413164E-4</v>
      </c>
      <c r="AW27" s="29">
        <v>9.1529212299999996E-2</v>
      </c>
      <c r="AY27" s="29">
        <v>7.4467533999999997E-3</v>
      </c>
      <c r="AZ27" s="29">
        <v>0.21275091199999999</v>
      </c>
      <c r="BC27" s="27"/>
      <c r="BD27" s="29" t="s">
        <v>26</v>
      </c>
      <c r="BE27" s="29">
        <v>1.21535408543</v>
      </c>
      <c r="BF27" s="29">
        <v>15.6013225134</v>
      </c>
      <c r="BG27" s="29">
        <v>17.143669499600001</v>
      </c>
      <c r="BH27" s="29">
        <v>17.095794452700002</v>
      </c>
      <c r="BI27" s="29">
        <v>1.9133321143599999</v>
      </c>
      <c r="BJ27" s="8">
        <v>3.7126594906199999E-7</v>
      </c>
      <c r="BK27" s="8">
        <v>5.3428253333100001E-7</v>
      </c>
      <c r="BL27" s="29">
        <v>5.5791008167899996</v>
      </c>
      <c r="BM27" s="29">
        <v>0</v>
      </c>
      <c r="BN27" s="8">
        <v>0</v>
      </c>
      <c r="BO27" s="29">
        <v>0</v>
      </c>
      <c r="BP27" s="40">
        <v>0.272712258278</v>
      </c>
      <c r="BQ27" s="8">
        <v>1.1948217838699999E-6</v>
      </c>
      <c r="BR27" s="8">
        <v>3.7835226552500001E-6</v>
      </c>
      <c r="BS27" s="29">
        <v>0</v>
      </c>
      <c r="BT27" s="29">
        <v>0</v>
      </c>
      <c r="BU27" s="29">
        <v>4243.6349308500003</v>
      </c>
      <c r="BV27" s="8">
        <v>0</v>
      </c>
      <c r="BW27" s="8">
        <v>7.3569657787599997E-8</v>
      </c>
      <c r="BX27" s="8">
        <v>1.8011659143400001E-7</v>
      </c>
      <c r="BY27" s="29">
        <v>0</v>
      </c>
      <c r="BZ27" s="29">
        <v>0</v>
      </c>
      <c r="CA27" s="29">
        <v>1.7586693599799998E-2</v>
      </c>
      <c r="CB27" s="29">
        <v>0</v>
      </c>
      <c r="CC27" s="29">
        <v>8.4957370427799998E-3</v>
      </c>
      <c r="CD27" s="29">
        <v>4.6488929734800002E-4</v>
      </c>
      <c r="CE27" s="29">
        <v>2.79588507306E-3</v>
      </c>
      <c r="CF27" s="29">
        <v>769.25474550199999</v>
      </c>
      <c r="CG27" s="8">
        <v>0</v>
      </c>
      <c r="CH27" s="8">
        <v>0</v>
      </c>
      <c r="CI27" s="29">
        <v>32.158033259500002</v>
      </c>
      <c r="CJ27" s="29">
        <v>752.00713949999999</v>
      </c>
      <c r="CK27" s="29">
        <v>17.089516412599998</v>
      </c>
      <c r="CL27" s="29">
        <v>7.44638549337E-3</v>
      </c>
      <c r="CM27" s="29">
        <v>1.2432816961199999</v>
      </c>
      <c r="CN27" s="8">
        <v>0</v>
      </c>
      <c r="CO27" s="8">
        <v>88.111453189700001</v>
      </c>
      <c r="CP27" s="8">
        <v>88.111453189700001</v>
      </c>
      <c r="CQ27" s="29">
        <v>0</v>
      </c>
      <c r="CR27" s="29">
        <v>0.21275256766199999</v>
      </c>
      <c r="CS27" s="8">
        <v>7.44024757089E-9</v>
      </c>
      <c r="CT27" s="8">
        <v>1.2400434729400001E-8</v>
      </c>
      <c r="CU27" s="29">
        <v>0</v>
      </c>
      <c r="CV27" s="29">
        <v>0</v>
      </c>
      <c r="CW27" s="8">
        <v>18.138015063200001</v>
      </c>
      <c r="CX27" s="29">
        <v>0.340641063726</v>
      </c>
      <c r="CY27" s="29">
        <v>0.79443832257799996</v>
      </c>
      <c r="CZ27" s="8">
        <v>5.8847070884099996E-7</v>
      </c>
      <c r="DA27" s="8">
        <v>1.67491779516E-6</v>
      </c>
      <c r="DB27" s="8">
        <v>5.6757342769099999E-7</v>
      </c>
      <c r="DC27" s="8">
        <v>1.15228536627E-6</v>
      </c>
      <c r="DD27" s="29">
        <v>17.499147100799998</v>
      </c>
      <c r="DE27" s="29">
        <v>0</v>
      </c>
      <c r="DF27" s="29">
        <v>1.39601525093E-2</v>
      </c>
      <c r="DG27" s="29">
        <v>0</v>
      </c>
      <c r="DH27" s="8">
        <v>0</v>
      </c>
      <c r="DI27" s="8">
        <v>3.8971036778600002E-6</v>
      </c>
      <c r="DJ27" s="8">
        <v>5.6079884477800001E-6</v>
      </c>
      <c r="DK27" s="29">
        <v>1186.82591467</v>
      </c>
      <c r="DL27" s="29">
        <v>131.86971465299999</v>
      </c>
      <c r="DM27" s="29">
        <v>1318.6956293200001</v>
      </c>
      <c r="DN27" s="29">
        <v>0.31417576371299999</v>
      </c>
      <c r="DO27" s="29">
        <v>59.058092478200003</v>
      </c>
      <c r="DP27" s="29">
        <v>2.4151913148900001E-3</v>
      </c>
      <c r="DQ27" s="29">
        <v>0</v>
      </c>
      <c r="DR27" s="29">
        <v>0</v>
      </c>
      <c r="DS27" s="29">
        <v>0</v>
      </c>
      <c r="DT27" s="8">
        <v>3.4775062814400001E-5</v>
      </c>
      <c r="DU27" s="29">
        <v>1.4135568715499999E-4</v>
      </c>
      <c r="DV27" s="29">
        <v>0</v>
      </c>
      <c r="DW27" s="29">
        <v>9.1530107356800006E-2</v>
      </c>
      <c r="DX27" s="29">
        <v>0.30866697961299999</v>
      </c>
      <c r="DY27" s="29">
        <v>388.28528629800002</v>
      </c>
      <c r="DZ27" s="29">
        <v>0.345580319119</v>
      </c>
      <c r="EA27" s="29">
        <v>1.5706734591099999E-2</v>
      </c>
      <c r="EB27" s="29">
        <v>12.5717423647</v>
      </c>
      <c r="EC27" s="29">
        <v>0.108304247352</v>
      </c>
      <c r="ED27" s="29">
        <v>4.6463848244799998E-3</v>
      </c>
      <c r="EE27" s="8">
        <v>4.9596609291400002E-9</v>
      </c>
      <c r="EF27" s="29">
        <v>5.5814852207700001E-2</v>
      </c>
      <c r="EG27" s="29">
        <v>91.985923868499995</v>
      </c>
      <c r="EH27" s="29">
        <v>39.672737439000002</v>
      </c>
      <c r="EI27" s="29">
        <v>52.313186429399998</v>
      </c>
      <c r="EJ27" s="29">
        <v>1.69034168885E-2</v>
      </c>
      <c r="EK27" s="29">
        <v>3.15352881827E-3</v>
      </c>
      <c r="EL27" s="29">
        <v>8.3472968825499994</v>
      </c>
      <c r="EM27" s="29">
        <v>2.9665571708100001E-3</v>
      </c>
      <c r="EN27" s="29">
        <v>3.6092693517900001</v>
      </c>
      <c r="EO27" s="29">
        <v>1.18782579518E-3</v>
      </c>
      <c r="EP27" s="29">
        <v>0.67351386828500004</v>
      </c>
      <c r="EQ27" s="29">
        <v>9.0482070606300002</v>
      </c>
      <c r="ER27" s="29">
        <v>0</v>
      </c>
      <c r="ES27" s="29">
        <v>245.92960243799999</v>
      </c>
      <c r="ET27" s="29">
        <v>0.58491367482900003</v>
      </c>
      <c r="EU27" s="29">
        <v>2.76304131329</v>
      </c>
      <c r="EV27" s="29">
        <v>1.2118220765300001</v>
      </c>
      <c r="EW27" s="29">
        <v>106.379974601</v>
      </c>
      <c r="EX27" s="29">
        <v>190.42069578100001</v>
      </c>
      <c r="EY27" s="29">
        <v>0</v>
      </c>
      <c r="EZ27" s="29">
        <v>0</v>
      </c>
      <c r="FA27" s="29">
        <v>0.546053671884</v>
      </c>
      <c r="FB27" s="29">
        <v>14.9002218774</v>
      </c>
      <c r="FC27" s="29">
        <v>3.18202793165</v>
      </c>
      <c r="FD27" s="29">
        <v>17.344241163300001</v>
      </c>
      <c r="FE27" s="29">
        <v>878.23322495900004</v>
      </c>
      <c r="FF27" s="29">
        <v>1.1197567966399999</v>
      </c>
      <c r="FG27" s="29">
        <v>9.9833137398700007</v>
      </c>
      <c r="FI27" s="55">
        <f t="shared" si="1"/>
        <v>-2.7889200263865597E-5</v>
      </c>
      <c r="FJ27" s="55">
        <f t="shared" si="2"/>
        <v>0</v>
      </c>
      <c r="FK27" s="55">
        <f t="shared" si="3"/>
        <v>-1.0670036020840403E-5</v>
      </c>
      <c r="FL27" s="55">
        <f t="shared" si="4"/>
        <v>-2.5072126018281994E-5</v>
      </c>
      <c r="FM27" s="55">
        <f t="shared" si="5"/>
        <v>-4.8113724415580275E-5</v>
      </c>
      <c r="FN27" s="55">
        <f t="shared" si="6"/>
        <v>-5.8788820518071012E-6</v>
      </c>
      <c r="FO27" s="55">
        <f t="shared" si="7"/>
        <v>-3.5837761667875109E-5</v>
      </c>
      <c r="FP27" s="55">
        <f t="shared" si="8"/>
        <v>1.0817116487673965E-6</v>
      </c>
      <c r="FQ27" s="55">
        <f t="shared" si="9"/>
        <v>5.1283351293206989E-6</v>
      </c>
      <c r="FR27" s="55">
        <f t="shared" si="10"/>
        <v>-3.4803779898069369E-5</v>
      </c>
      <c r="FS27" s="55">
        <f t="shared" si="11"/>
        <v>-1.8145750770669764E-5</v>
      </c>
      <c r="FT27" s="55">
        <f t="shared" si="12"/>
        <v>0</v>
      </c>
      <c r="FU27" s="55">
        <f t="shared" si="13"/>
        <v>-6.9091822644182569E-7</v>
      </c>
      <c r="FV27" s="55">
        <f t="shared" si="14"/>
        <v>-3.9280769060788031E-5</v>
      </c>
      <c r="FW27" s="55">
        <f t="shared" si="15"/>
        <v>0</v>
      </c>
      <c r="FX27" s="55">
        <f t="shared" si="16"/>
        <v>0</v>
      </c>
      <c r="FY27" s="55">
        <f t="shared" si="17"/>
        <v>0</v>
      </c>
      <c r="FZ27" s="55">
        <f t="shared" si="18"/>
        <v>-5.420093969252698E-5</v>
      </c>
      <c r="GA27" s="55">
        <f t="shared" si="19"/>
        <v>0</v>
      </c>
      <c r="GB27" s="55">
        <f t="shared" si="20"/>
        <v>0</v>
      </c>
      <c r="GC27" s="55">
        <f t="shared" si="21"/>
        <v>0</v>
      </c>
      <c r="GD27" s="55">
        <f t="shared" si="22"/>
        <v>0</v>
      </c>
      <c r="GE27" s="55">
        <f t="shared" si="23"/>
        <v>0</v>
      </c>
      <c r="GF27" s="55">
        <f t="shared" si="24"/>
        <v>0</v>
      </c>
      <c r="GG27" s="55">
        <f t="shared" si="25"/>
        <v>8.4068971795319799E-6</v>
      </c>
      <c r="GH27" s="55">
        <f t="shared" si="26"/>
        <v>0</v>
      </c>
      <c r="GI27" s="55">
        <f t="shared" si="27"/>
        <v>1.3839896371014038E-5</v>
      </c>
      <c r="GJ27" s="55">
        <f t="shared" si="28"/>
        <v>0</v>
      </c>
      <c r="GK27" s="55">
        <f t="shared" si="29"/>
        <v>-5.809358830502888E-5</v>
      </c>
      <c r="GL27" s="55">
        <f t="shared" si="30"/>
        <v>-8.2096534302278305E-5</v>
      </c>
      <c r="GM27" s="55">
        <f t="shared" si="31"/>
        <v>1.3021366443241054E-5</v>
      </c>
      <c r="GN27" s="55">
        <f t="shared" si="32"/>
        <v>2.4382276338650637E-6</v>
      </c>
      <c r="GO27" s="55">
        <f t="shared" si="33"/>
        <v>1.063933438230879E-4</v>
      </c>
      <c r="GP27" s="55">
        <f t="shared" si="34"/>
        <v>-5.1325049076359703E-5</v>
      </c>
      <c r="GQ27" s="55">
        <f t="shared" si="35"/>
        <v>4.5383504399743079E-5</v>
      </c>
      <c r="GR27" s="55">
        <f t="shared" si="36"/>
        <v>0</v>
      </c>
      <c r="GS27" s="55">
        <f t="shared" si="37"/>
        <v>-4.4456200307756165E-6</v>
      </c>
      <c r="GT27" s="55">
        <f t="shared" si="38"/>
        <v>2.2193126200114062E-5</v>
      </c>
      <c r="GU27" s="55">
        <f t="shared" si="39"/>
        <v>1.279506016290687E-5</v>
      </c>
      <c r="GV27" s="55">
        <f t="shared" si="40"/>
        <v>-1.6430583637530703E-5</v>
      </c>
      <c r="GW27" s="55">
        <f t="shared" si="41"/>
        <v>-2.172379072193236E-4</v>
      </c>
      <c r="GX27" s="55">
        <f t="shared" si="42"/>
        <v>0</v>
      </c>
      <c r="GY27" s="55">
        <f t="shared" si="43"/>
        <v>0</v>
      </c>
      <c r="GZ27" s="55">
        <f t="shared" si="44"/>
        <v>0</v>
      </c>
      <c r="HA27" s="55">
        <f t="shared" si="45"/>
        <v>3.3439286361285097E-5</v>
      </c>
      <c r="HB27" s="55">
        <f t="shared" si="46"/>
        <v>2.7800846186282273E-4</v>
      </c>
      <c r="HC27" s="55">
        <f t="shared" si="47"/>
        <v>0</v>
      </c>
      <c r="HD27" s="55">
        <f t="shared" si="48"/>
        <v>9.7789195112509105E-6</v>
      </c>
      <c r="HE27" s="55">
        <f t="shared" si="49"/>
        <v>0</v>
      </c>
      <c r="HF27" s="55">
        <f t="shared" si="50"/>
        <v>-4.9404970224960462E-5</v>
      </c>
      <c r="HG27" s="55">
        <f t="shared" si="51"/>
        <v>7.7821617046683638E-6</v>
      </c>
      <c r="HH27" s="55">
        <f t="shared" si="52"/>
        <v>0</v>
      </c>
      <c r="HI27" s="55">
        <f t="shared" si="53"/>
        <v>0</v>
      </c>
    </row>
    <row r="28" spans="1:217" x14ac:dyDescent="0.3">
      <c r="A28" s="29" t="s">
        <v>27</v>
      </c>
      <c r="B28" s="27">
        <v>1111.4571495</v>
      </c>
      <c r="C28" s="27">
        <v>1.3E-6</v>
      </c>
      <c r="D28" s="27">
        <v>4326.6310014000001</v>
      </c>
      <c r="E28" s="27">
        <v>93.475924560999999</v>
      </c>
      <c r="F28" s="27">
        <v>93.245924531</v>
      </c>
      <c r="G28" s="27">
        <v>3.9475357999999998</v>
      </c>
      <c r="H28" s="27">
        <v>342.55345979999998</v>
      </c>
      <c r="I28" s="29">
        <v>11.555440458</v>
      </c>
      <c r="J28" s="29">
        <v>8.9650663221000002</v>
      </c>
      <c r="K28" s="8">
        <v>7.1955710000000004E-4</v>
      </c>
      <c r="L28" s="29">
        <v>1.8360066591999999</v>
      </c>
      <c r="M28" s="40"/>
      <c r="N28" s="29">
        <v>0.85358710719999997</v>
      </c>
      <c r="O28" s="8">
        <v>3.9558555E-3</v>
      </c>
      <c r="P28" s="8">
        <v>5.0000000000000002E-11</v>
      </c>
      <c r="Q28" s="29">
        <v>2.7749755099999999E-2</v>
      </c>
      <c r="S28" s="8">
        <v>2.015853E-4</v>
      </c>
      <c r="T28" s="29">
        <v>2.4865209100000001E-2</v>
      </c>
      <c r="W28" s="29">
        <v>2.58055001E-2</v>
      </c>
      <c r="X28" s="29">
        <v>1.15E-2</v>
      </c>
      <c r="Z28" s="29">
        <v>62.412739526999999</v>
      </c>
      <c r="AB28" s="8">
        <v>2.0000000000000001E-13</v>
      </c>
      <c r="AD28" s="29">
        <v>2.3103180000000001E-4</v>
      </c>
      <c r="AE28" s="29">
        <v>1.3666800999999999E-3</v>
      </c>
      <c r="AF28" s="29">
        <v>8.1530156899999998E-2</v>
      </c>
      <c r="AG28" s="29">
        <v>3.9164433047</v>
      </c>
      <c r="AH28" s="29">
        <v>5.0537832499999998E-2</v>
      </c>
      <c r="AI28" s="29">
        <v>7.5529576000000001E-3</v>
      </c>
      <c r="AJ28" s="29">
        <v>1.474809E-4</v>
      </c>
      <c r="AK28" s="29">
        <v>2.6279209099999999E-2</v>
      </c>
      <c r="AL28" s="29">
        <v>1.1837883856</v>
      </c>
      <c r="AM28" s="29">
        <v>5.08119852E-2</v>
      </c>
      <c r="AN28" s="29">
        <v>1.5437054400000001E-2</v>
      </c>
      <c r="AO28" s="29">
        <v>0.40961577310000002</v>
      </c>
      <c r="AP28" s="29">
        <v>3.6322147000000002E-3</v>
      </c>
      <c r="AS28" s="8">
        <v>1.5939999999999999E-6</v>
      </c>
      <c r="AT28" s="8">
        <v>1.710657E-4</v>
      </c>
      <c r="AU28" s="8">
        <v>3.7423859999999998E-4</v>
      </c>
      <c r="AW28" s="29">
        <v>5.8402378499999998E-2</v>
      </c>
      <c r="AY28" s="29">
        <v>0.14817833959999999</v>
      </c>
      <c r="AZ28" s="8">
        <v>1.4807206409</v>
      </c>
      <c r="BA28" s="29">
        <v>3.22886961E-2</v>
      </c>
      <c r="BC28" s="27"/>
      <c r="BD28" s="29" t="s">
        <v>27</v>
      </c>
      <c r="BE28" s="29">
        <v>13.191352141399999</v>
      </c>
      <c r="BF28" s="29">
        <v>8.9650045379899996</v>
      </c>
      <c r="BG28" s="29">
        <v>11.5555130964</v>
      </c>
      <c r="BH28" s="29">
        <v>11.5555130964</v>
      </c>
      <c r="BI28" s="29">
        <v>0.24722539636400001</v>
      </c>
      <c r="BJ28" s="29">
        <v>2.9501822009800002E-4</v>
      </c>
      <c r="BK28" s="29">
        <v>4.2452873559400002E-4</v>
      </c>
      <c r="BL28" s="29">
        <v>1.8360165213799999</v>
      </c>
      <c r="BM28" s="29">
        <v>0</v>
      </c>
      <c r="BN28" s="8">
        <v>0</v>
      </c>
      <c r="BO28" s="29">
        <v>1.1496364787800001E-2</v>
      </c>
      <c r="BP28" s="40">
        <v>0.85357834549</v>
      </c>
      <c r="BQ28" s="29">
        <v>9.4937398656300001E-4</v>
      </c>
      <c r="BR28" s="8">
        <v>3.0063988050899998E-3</v>
      </c>
      <c r="BS28" s="8">
        <v>5.0000579986899999E-11</v>
      </c>
      <c r="BT28" s="29">
        <v>0</v>
      </c>
      <c r="BU28" s="29">
        <v>1650.1668587500001</v>
      </c>
      <c r="BV28" s="8">
        <v>2.7746059624300001E-2</v>
      </c>
      <c r="BW28" s="8">
        <v>5.8462580620299998E-5</v>
      </c>
      <c r="BX28" s="29">
        <v>1.4312831671600001E-4</v>
      </c>
      <c r="BY28" s="29">
        <v>0</v>
      </c>
      <c r="BZ28" s="29">
        <v>2.48648492667E-2</v>
      </c>
      <c r="CA28" s="29">
        <v>8.1528350282300002E-2</v>
      </c>
      <c r="CB28" s="29">
        <v>0</v>
      </c>
      <c r="CC28" s="29">
        <v>5.0809066827899999E-2</v>
      </c>
      <c r="CD28" s="29">
        <v>1.4746638700999999E-4</v>
      </c>
      <c r="CE28" s="8">
        <v>1.54374478469E-2</v>
      </c>
      <c r="CF28" s="8">
        <v>1111.45126506</v>
      </c>
      <c r="CG28" s="8">
        <v>0</v>
      </c>
      <c r="CH28" s="8">
        <v>2.5803609385800001E-2</v>
      </c>
      <c r="CI28" s="29">
        <v>12.9242584473</v>
      </c>
      <c r="CJ28" s="29">
        <v>286.85926515099999</v>
      </c>
      <c r="CK28" s="29">
        <v>6.55748717137</v>
      </c>
      <c r="CL28" s="8">
        <v>0.148180916356</v>
      </c>
      <c r="CM28" s="29">
        <v>0</v>
      </c>
      <c r="CN28" s="29">
        <v>0</v>
      </c>
      <c r="CO28" s="29">
        <v>62.413105522000002</v>
      </c>
      <c r="CP28" s="8">
        <v>62.413105522000002</v>
      </c>
      <c r="CQ28" s="29">
        <v>0</v>
      </c>
      <c r="CR28" s="29">
        <v>1.48073402449</v>
      </c>
      <c r="CS28" s="8">
        <v>6.0006146322999995E-14</v>
      </c>
      <c r="CT28" s="8">
        <v>1.00006116437E-13</v>
      </c>
      <c r="CU28" s="29">
        <v>0</v>
      </c>
      <c r="CV28" s="29">
        <v>0</v>
      </c>
      <c r="CW28" s="29">
        <v>6.4026490410800001</v>
      </c>
      <c r="CX28" s="29">
        <v>0</v>
      </c>
      <c r="CY28" s="29">
        <v>0.549014036978</v>
      </c>
      <c r="CZ28" s="8">
        <v>6.00672685285E-5</v>
      </c>
      <c r="DA28" s="29">
        <v>1.7095312642999999E-4</v>
      </c>
      <c r="DB28" s="29">
        <v>4.5099171172400003E-4</v>
      </c>
      <c r="DC28" s="29">
        <v>9.1566195428700002E-4</v>
      </c>
      <c r="DD28" s="29">
        <v>3.9164691618799998</v>
      </c>
      <c r="DE28" s="29">
        <v>0</v>
      </c>
      <c r="DF28" s="29">
        <v>5.0533719183800001E-2</v>
      </c>
      <c r="DG28" s="8">
        <v>1.2999628851900001E-6</v>
      </c>
      <c r="DH28" s="29">
        <v>0</v>
      </c>
      <c r="DI28" s="29">
        <v>3.0966474533900001E-3</v>
      </c>
      <c r="DJ28" s="29">
        <v>4.4561506748899997E-3</v>
      </c>
      <c r="DK28" s="29">
        <v>3893.94667953</v>
      </c>
      <c r="DL28" s="29">
        <v>432.66034802299998</v>
      </c>
      <c r="DM28" s="29">
        <v>4326.6070275499997</v>
      </c>
      <c r="DN28" s="29">
        <v>0</v>
      </c>
      <c r="DO28" s="29">
        <v>26.9056636977</v>
      </c>
      <c r="DP28" s="29">
        <v>3.6318272939599998E-3</v>
      </c>
      <c r="DQ28" s="29">
        <v>0</v>
      </c>
      <c r="DR28" s="29">
        <v>0</v>
      </c>
      <c r="DS28" s="8">
        <v>1.59390093509E-6</v>
      </c>
      <c r="DT28" s="29">
        <v>1.71060320096E-4</v>
      </c>
      <c r="DU28" s="29">
        <v>3.7427096703499999E-4</v>
      </c>
      <c r="DV28" s="29">
        <v>0</v>
      </c>
      <c r="DW28" s="29">
        <v>5.8396936024999999E-2</v>
      </c>
      <c r="DX28" s="29">
        <v>9.7501242194300008E-3</v>
      </c>
      <c r="DY28" s="29">
        <v>106.446086648</v>
      </c>
      <c r="DZ28" s="29">
        <v>1.00623315135E-2</v>
      </c>
      <c r="EA28" s="29">
        <v>6.6424453670500003E-4</v>
      </c>
      <c r="EB28" s="29">
        <v>34.001792745700001</v>
      </c>
      <c r="EC28" s="29">
        <v>1.5368923904199999E-4</v>
      </c>
      <c r="ED28" s="29">
        <v>0.114616320817</v>
      </c>
      <c r="EE28" s="8">
        <v>4.0001058218600001E-14</v>
      </c>
      <c r="EF28" s="29">
        <v>7.8260560913999996E-4</v>
      </c>
      <c r="EG28" s="29">
        <v>93.475385110399998</v>
      </c>
      <c r="EH28" s="29">
        <v>93.245383760799996</v>
      </c>
      <c r="EI28" s="29">
        <v>0.23000134960400001</v>
      </c>
      <c r="EJ28" s="29">
        <v>0</v>
      </c>
      <c r="EK28" s="29">
        <v>0</v>
      </c>
      <c r="EL28" s="29">
        <v>18.0063809036</v>
      </c>
      <c r="EM28" s="29">
        <v>0</v>
      </c>
      <c r="EN28" s="29">
        <v>8.8805015779600005</v>
      </c>
      <c r="EO28" s="29">
        <v>0</v>
      </c>
      <c r="EP28" s="29">
        <v>1.86751726958</v>
      </c>
      <c r="EQ28" s="29">
        <v>22.2071641848</v>
      </c>
      <c r="ER28" s="29">
        <v>2.62582977679E-2</v>
      </c>
      <c r="ES28" s="29">
        <v>64.420426345899998</v>
      </c>
      <c r="ET28" s="29">
        <v>1.0067072835199999E-2</v>
      </c>
      <c r="EU28" s="29">
        <v>8.0685514443000006</v>
      </c>
      <c r="EV28" s="29">
        <v>6.7379246153300001E-2</v>
      </c>
      <c r="EW28" s="29">
        <v>3.9474973183099999</v>
      </c>
      <c r="EX28" s="29">
        <v>39.529943664500003</v>
      </c>
      <c r="EY28" s="29">
        <v>3.2290611191800003E-2</v>
      </c>
      <c r="EZ28" s="29">
        <v>0</v>
      </c>
      <c r="FA28" s="29">
        <v>0</v>
      </c>
      <c r="FB28" s="29">
        <v>31.832901808399999</v>
      </c>
      <c r="FC28" s="29">
        <v>1.1837844521000001</v>
      </c>
      <c r="FD28" s="29">
        <v>8.5671967463499996</v>
      </c>
      <c r="FE28" s="29">
        <v>342.55267178100002</v>
      </c>
      <c r="FF28" s="29">
        <v>0.40961335216799999</v>
      </c>
      <c r="FG28" s="29">
        <v>12.967045580700001</v>
      </c>
      <c r="FI28" s="55">
        <f t="shared" si="1"/>
        <v>-5.2943471574162457E-6</v>
      </c>
      <c r="FJ28" s="55">
        <f t="shared" si="2"/>
        <v>-2.8549853846141605E-5</v>
      </c>
      <c r="FK28" s="55">
        <f t="shared" si="3"/>
        <v>-5.5409971390314798E-6</v>
      </c>
      <c r="FL28" s="55">
        <f t="shared" si="4"/>
        <v>-5.7710111190135293E-6</v>
      </c>
      <c r="FM28" s="55">
        <f t="shared" si="5"/>
        <v>-5.7993976972626E-6</v>
      </c>
      <c r="FN28" s="55">
        <f t="shared" si="6"/>
        <v>-9.7482814468382206E-6</v>
      </c>
      <c r="FO28" s="55">
        <f t="shared" si="7"/>
        <v>-2.300426334709023E-6</v>
      </c>
      <c r="FP28" s="55">
        <f t="shared" si="8"/>
        <v>6.2860779963107646E-6</v>
      </c>
      <c r="FQ28" s="55">
        <f t="shared" si="9"/>
        <v>-6.8916511914995971E-6</v>
      </c>
      <c r="FR28" s="55">
        <f t="shared" si="10"/>
        <v>-1.4097988887820099E-5</v>
      </c>
      <c r="FS28" s="55">
        <f t="shared" si="11"/>
        <v>5.3715382515462881E-6</v>
      </c>
      <c r="FT28" s="55">
        <f t="shared" si="12"/>
        <v>0</v>
      </c>
      <c r="FU28" s="55">
        <f t="shared" si="13"/>
        <v>-1.0264576311036744E-5</v>
      </c>
      <c r="FV28" s="55">
        <f t="shared" si="14"/>
        <v>-2.0907828155044163E-5</v>
      </c>
      <c r="FW28" s="55">
        <f t="shared" si="15"/>
        <v>1.1599737999951437E-5</v>
      </c>
      <c r="FX28" s="55">
        <f t="shared" si="16"/>
        <v>-1.3317147076365477E-4</v>
      </c>
      <c r="FY28" s="55">
        <f t="shared" si="17"/>
        <v>0</v>
      </c>
      <c r="FZ28" s="55">
        <f t="shared" si="18"/>
        <v>2.7766589627430832E-5</v>
      </c>
      <c r="GA28" s="55">
        <f t="shared" si="19"/>
        <v>-1.4471356285530139E-5</v>
      </c>
      <c r="GB28" s="55">
        <f t="shared" si="20"/>
        <v>0</v>
      </c>
      <c r="GC28" s="55">
        <f t="shared" si="21"/>
        <v>0</v>
      </c>
      <c r="GD28" s="55">
        <f t="shared" si="22"/>
        <v>-7.3267876718989536E-5</v>
      </c>
      <c r="GE28" s="55">
        <f t="shared" si="23"/>
        <v>-3.1610540869556422E-4</v>
      </c>
      <c r="GF28" s="55">
        <f t="shared" si="24"/>
        <v>0</v>
      </c>
      <c r="GG28" s="55">
        <f t="shared" si="25"/>
        <v>5.8641072764391714E-6</v>
      </c>
      <c r="GH28" s="55">
        <f t="shared" si="26"/>
        <v>0</v>
      </c>
      <c r="GI28" s="55">
        <f t="shared" si="27"/>
        <v>6.6604893000010257E-5</v>
      </c>
      <c r="GJ28" s="55">
        <f t="shared" si="28"/>
        <v>0</v>
      </c>
      <c r="GK28" s="55">
        <f t="shared" si="29"/>
        <v>-4.9365678231417174E-5</v>
      </c>
      <c r="GL28" s="55">
        <f t="shared" si="30"/>
        <v>-1.934175305536229E-5</v>
      </c>
      <c r="GM28" s="55">
        <f t="shared" si="31"/>
        <v>-2.2158889037969579E-5</v>
      </c>
      <c r="GN28" s="55">
        <f t="shared" si="32"/>
        <v>6.6022097061332327E-6</v>
      </c>
      <c r="GO28" s="55">
        <f t="shared" si="33"/>
        <v>-8.1390831314278759E-5</v>
      </c>
      <c r="GP28" s="55">
        <f t="shared" si="34"/>
        <v>-2.1113811098358433E-5</v>
      </c>
      <c r="GQ28" s="55">
        <f t="shared" si="35"/>
        <v>-9.8405895271933631E-5</v>
      </c>
      <c r="GR28" s="55">
        <f t="shared" si="36"/>
        <v>-7.9573673699330385E-4</v>
      </c>
      <c r="GS28" s="55">
        <f t="shared" si="37"/>
        <v>-3.3228067176450413E-6</v>
      </c>
      <c r="GT28" s="55">
        <f t="shared" si="38"/>
        <v>-5.7434719161517358E-5</v>
      </c>
      <c r="GU28" s="55">
        <f t="shared" si="39"/>
        <v>2.5487174547964256E-5</v>
      </c>
      <c r="GV28" s="55">
        <f t="shared" si="40"/>
        <v>-5.9102509205490364E-6</v>
      </c>
      <c r="GW28" s="55">
        <f t="shared" si="41"/>
        <v>-1.0665835364863316E-4</v>
      </c>
      <c r="GX28" s="55">
        <f t="shared" si="42"/>
        <v>0</v>
      </c>
      <c r="GY28" s="55">
        <f t="shared" si="43"/>
        <v>0</v>
      </c>
      <c r="GZ28" s="55">
        <f t="shared" si="44"/>
        <v>-6.2148626097800858E-5</v>
      </c>
      <c r="HA28" s="55">
        <f t="shared" si="45"/>
        <v>-3.1449343731637334E-5</v>
      </c>
      <c r="HB28" s="55">
        <f t="shared" si="46"/>
        <v>8.6487697955290731E-5</v>
      </c>
      <c r="HC28" s="55">
        <f t="shared" si="47"/>
        <v>0</v>
      </c>
      <c r="HD28" s="55">
        <f t="shared" si="48"/>
        <v>-9.3189269680155287E-5</v>
      </c>
      <c r="HE28" s="55">
        <f t="shared" si="49"/>
        <v>0</v>
      </c>
      <c r="HF28" s="55">
        <f t="shared" si="50"/>
        <v>1.7389559141859372E-5</v>
      </c>
      <c r="HG28" s="55">
        <f t="shared" si="51"/>
        <v>9.0385651623604352E-6</v>
      </c>
      <c r="HH28" s="55">
        <f t="shared" si="52"/>
        <v>5.9311524815747076E-5</v>
      </c>
      <c r="HI28" s="55">
        <f t="shared" si="53"/>
        <v>0</v>
      </c>
    </row>
    <row r="29" spans="1:217" x14ac:dyDescent="0.3">
      <c r="A29" s="29" t="s">
        <v>28</v>
      </c>
      <c r="B29" s="27">
        <v>105.52468576</v>
      </c>
      <c r="D29" s="27">
        <v>144.87010194000001</v>
      </c>
      <c r="E29" s="27">
        <v>10.703523424</v>
      </c>
      <c r="F29" s="27">
        <v>10.668531446999999</v>
      </c>
      <c r="G29" s="27">
        <v>11.679565619</v>
      </c>
      <c r="H29" s="27">
        <v>49.648231547000002</v>
      </c>
      <c r="I29" s="29">
        <v>3.4577342699999999E-2</v>
      </c>
      <c r="J29" s="29">
        <v>2.7613770199999998E-2</v>
      </c>
      <c r="K29" s="8"/>
      <c r="L29" s="29">
        <v>1.17522051E-2</v>
      </c>
      <c r="M29" s="40"/>
      <c r="N29" s="29">
        <v>5.0768543999999997E-3</v>
      </c>
      <c r="O29" s="8"/>
      <c r="Q29" s="8">
        <v>6.8883799999999996E-7</v>
      </c>
      <c r="S29" s="8"/>
      <c r="T29" s="8">
        <v>6.1723399999999998E-7</v>
      </c>
      <c r="W29" s="8">
        <v>6.40575E-7</v>
      </c>
      <c r="Z29" s="29">
        <v>0.23873035540000001</v>
      </c>
      <c r="AC29" s="8"/>
      <c r="AF29" s="29">
        <v>3.230784E-4</v>
      </c>
      <c r="AG29" s="29">
        <v>2.57131076E-2</v>
      </c>
      <c r="AH29" s="29">
        <v>1.38341E-4</v>
      </c>
      <c r="AJ29" s="8">
        <v>4.4969600000000001E-6</v>
      </c>
      <c r="AK29" s="8">
        <v>6.5233399999999997E-7</v>
      </c>
      <c r="AL29" s="29">
        <v>4.6746877999999997E-3</v>
      </c>
      <c r="AM29" s="29">
        <v>1.757595E-4</v>
      </c>
      <c r="AN29" s="29">
        <v>2.7407200000000001E-5</v>
      </c>
      <c r="AO29" s="29">
        <v>1.7134386000000001E-3</v>
      </c>
      <c r="AT29" s="8"/>
      <c r="AU29" s="8"/>
      <c r="AW29" s="29">
        <v>1.868375E-3</v>
      </c>
      <c r="AY29" s="8">
        <v>8.7840499999999994E-5</v>
      </c>
      <c r="AZ29" s="8">
        <v>5.9718881000000003E-3</v>
      </c>
      <c r="BA29" s="8">
        <v>8.0150799999999998E-7</v>
      </c>
      <c r="BC29" s="27"/>
      <c r="BD29" s="29" t="s">
        <v>28</v>
      </c>
      <c r="BE29" s="29">
        <v>0.40048093605399998</v>
      </c>
      <c r="BF29" s="29">
        <v>2.7614696722499998E-2</v>
      </c>
      <c r="BG29" s="29">
        <v>5.0109191391000001E-2</v>
      </c>
      <c r="BH29" s="29">
        <v>3.4578292926299999E-2</v>
      </c>
      <c r="BI29" s="29">
        <v>0.446559228902</v>
      </c>
      <c r="BJ29" s="29">
        <v>0</v>
      </c>
      <c r="BK29" s="29">
        <v>0</v>
      </c>
      <c r="BL29" s="29">
        <v>1.1753688165500001E-2</v>
      </c>
      <c r="BM29" s="29">
        <v>0</v>
      </c>
      <c r="BN29" s="8">
        <v>0</v>
      </c>
      <c r="BO29" s="29">
        <v>0</v>
      </c>
      <c r="BP29" s="40">
        <v>5.0766867681999997E-3</v>
      </c>
      <c r="BQ29" s="29">
        <v>0</v>
      </c>
      <c r="BR29" s="8">
        <v>0</v>
      </c>
      <c r="BS29" s="8">
        <v>0</v>
      </c>
      <c r="BT29" s="29">
        <v>0</v>
      </c>
      <c r="BU29" s="29">
        <v>17.832488907799998</v>
      </c>
      <c r="BV29" s="8">
        <v>6.8876171471099999E-7</v>
      </c>
      <c r="BW29" s="29">
        <v>0</v>
      </c>
      <c r="BX29" s="29">
        <v>0</v>
      </c>
      <c r="BY29" s="29">
        <v>0</v>
      </c>
      <c r="BZ29" s="8">
        <v>6.1714167893000001E-7</v>
      </c>
      <c r="CA29" s="29">
        <v>3.2309464952499998E-4</v>
      </c>
      <c r="CB29" s="29">
        <v>0</v>
      </c>
      <c r="CC29" s="29">
        <v>1.75755903648E-4</v>
      </c>
      <c r="CD29" s="8">
        <v>4.4969701108399997E-6</v>
      </c>
      <c r="CE29" s="8">
        <v>2.7418704564099999E-5</v>
      </c>
      <c r="CF29" s="29">
        <v>105.52751844399999</v>
      </c>
      <c r="CG29" s="29">
        <v>0</v>
      </c>
      <c r="CH29" s="8">
        <v>6.4069965607899999E-7</v>
      </c>
      <c r="CI29" s="29">
        <v>1.08123403465</v>
      </c>
      <c r="CJ29" s="29">
        <v>2.2520474143200002</v>
      </c>
      <c r="CK29" s="29">
        <v>0.36398238563000002</v>
      </c>
      <c r="CL29" s="8">
        <v>8.7789877517300004E-5</v>
      </c>
      <c r="CM29" s="29">
        <v>0.41168896154000001</v>
      </c>
      <c r="CN29" s="29">
        <v>0</v>
      </c>
      <c r="CO29" s="29">
        <v>0.238729713032</v>
      </c>
      <c r="CP29" s="8">
        <v>0.238729713032</v>
      </c>
      <c r="CQ29" s="29">
        <v>0</v>
      </c>
      <c r="CR29" s="29">
        <v>5.9714420926699997E-3</v>
      </c>
      <c r="CS29" s="29">
        <v>0</v>
      </c>
      <c r="CT29" s="8">
        <v>0</v>
      </c>
      <c r="CU29" s="29">
        <v>0</v>
      </c>
      <c r="CV29" s="29">
        <v>0</v>
      </c>
      <c r="CW29" s="8">
        <v>2.1411147960300001</v>
      </c>
      <c r="CX29" s="8">
        <v>0.112903706184</v>
      </c>
      <c r="CY29" s="8">
        <v>0.25740104477499998</v>
      </c>
      <c r="CZ29" s="8">
        <v>0</v>
      </c>
      <c r="DA29" s="29">
        <v>0</v>
      </c>
      <c r="DB29" s="29">
        <v>0</v>
      </c>
      <c r="DC29" s="29">
        <v>0</v>
      </c>
      <c r="DD29" s="8">
        <v>2.5713752947199998E-2</v>
      </c>
      <c r="DE29" s="29">
        <v>0</v>
      </c>
      <c r="DF29" s="29">
        <v>1.3832910548499999E-4</v>
      </c>
      <c r="DG29" s="29">
        <v>0</v>
      </c>
      <c r="DH29" s="29">
        <v>0</v>
      </c>
      <c r="DI29" s="29">
        <v>0</v>
      </c>
      <c r="DJ29" s="29">
        <v>0</v>
      </c>
      <c r="DK29" s="29">
        <v>130.38369909599999</v>
      </c>
      <c r="DL29" s="29">
        <v>14.487056256000001</v>
      </c>
      <c r="DM29" s="29">
        <v>144.870755352</v>
      </c>
      <c r="DN29" s="29">
        <v>0.10179407472800001</v>
      </c>
      <c r="DO29" s="29">
        <v>1.77103226076</v>
      </c>
      <c r="DP29" s="29">
        <v>0</v>
      </c>
      <c r="DQ29" s="29">
        <v>0</v>
      </c>
      <c r="DR29" s="29">
        <v>0</v>
      </c>
      <c r="DS29" s="29">
        <v>0</v>
      </c>
      <c r="DT29" s="29">
        <v>0</v>
      </c>
      <c r="DU29" s="29">
        <v>0</v>
      </c>
      <c r="DV29" s="29">
        <v>0</v>
      </c>
      <c r="DW29" s="29">
        <v>1.86847871515E-3</v>
      </c>
      <c r="DX29" s="29">
        <v>0</v>
      </c>
      <c r="DY29" s="29">
        <v>27.181182571099999</v>
      </c>
      <c r="DZ29" s="8">
        <v>7.9408169226799995E-5</v>
      </c>
      <c r="EA29" s="29">
        <v>5.4299583877600005E-4</v>
      </c>
      <c r="EB29" s="29">
        <v>4.0455454791500003</v>
      </c>
      <c r="EC29" s="8">
        <v>5.8869779592900003E-5</v>
      </c>
      <c r="ED29" s="8">
        <v>8.4773778226100007E-6</v>
      </c>
      <c r="EE29" s="29">
        <v>0</v>
      </c>
      <c r="EF29" s="8">
        <v>1.26571830443E-6</v>
      </c>
      <c r="EG29" s="29">
        <v>10.703845531500001</v>
      </c>
      <c r="EH29" s="29">
        <v>10.6688101477</v>
      </c>
      <c r="EI29" s="29">
        <v>3.50353837971E-2</v>
      </c>
      <c r="EJ29" s="29">
        <v>0</v>
      </c>
      <c r="EK29" s="8">
        <v>6.3281800294299998E-6</v>
      </c>
      <c r="EL29" s="29">
        <v>1.7992314950099999</v>
      </c>
      <c r="EM29" s="29">
        <v>0</v>
      </c>
      <c r="EN29" s="29">
        <v>1.0359870230999999</v>
      </c>
      <c r="EO29" s="29">
        <v>0</v>
      </c>
      <c r="EP29" s="29">
        <v>0.219777828265</v>
      </c>
      <c r="EQ29" s="29">
        <v>2.5921758439599998</v>
      </c>
      <c r="ER29" s="8">
        <v>6.5184276084799999E-7</v>
      </c>
      <c r="ES29" s="29">
        <v>1.03387434086</v>
      </c>
      <c r="ET29" s="29">
        <v>0</v>
      </c>
      <c r="EU29" s="29">
        <v>0.97528507272499998</v>
      </c>
      <c r="EV29" s="29">
        <v>1.10060455695E-4</v>
      </c>
      <c r="EW29" s="29">
        <v>11.680221282</v>
      </c>
      <c r="EX29" s="29">
        <v>22.621641881599999</v>
      </c>
      <c r="EY29" s="8">
        <v>8.0162499104399997E-7</v>
      </c>
      <c r="EZ29" s="29">
        <v>0</v>
      </c>
      <c r="FA29" s="29">
        <v>0.176925572378</v>
      </c>
      <c r="FB29" s="29">
        <v>3.2189408255099998</v>
      </c>
      <c r="FC29" s="29">
        <v>4.67451238329E-3</v>
      </c>
      <c r="FD29" s="29">
        <v>3.8874523716299998</v>
      </c>
      <c r="FE29" s="29">
        <v>49.649178065100003</v>
      </c>
      <c r="FF29" s="29">
        <v>1.7131810889299999E-3</v>
      </c>
      <c r="FG29" s="29">
        <v>1.7167075723</v>
      </c>
      <c r="FI29" s="55">
        <f t="shared" si="1"/>
        <v>2.6843804173368603E-5</v>
      </c>
      <c r="FJ29" s="55">
        <f t="shared" si="2"/>
        <v>0</v>
      </c>
      <c r="FK29" s="55">
        <f t="shared" si="3"/>
        <v>4.5103302285372093E-6</v>
      </c>
      <c r="FL29" s="55">
        <f t="shared" si="4"/>
        <v>3.0093595093963742E-5</v>
      </c>
      <c r="FM29" s="55">
        <f t="shared" si="5"/>
        <v>2.6123623610753105E-5</v>
      </c>
      <c r="FN29" s="55">
        <f t="shared" si="6"/>
        <v>5.613761858859265E-5</v>
      </c>
      <c r="FO29" s="55">
        <f t="shared" si="7"/>
        <v>1.9064487706978724E-5</v>
      </c>
      <c r="FP29" s="55">
        <f t="shared" si="8"/>
        <v>2.7481183509198211E-5</v>
      </c>
      <c r="FQ29" s="55">
        <f t="shared" si="9"/>
        <v>3.355291556673835E-5</v>
      </c>
      <c r="FR29" s="55">
        <f t="shared" si="10"/>
        <v>0</v>
      </c>
      <c r="FS29" s="55">
        <f t="shared" si="11"/>
        <v>1.2619465771587804E-4</v>
      </c>
      <c r="FT29" s="55">
        <f t="shared" si="12"/>
        <v>0</v>
      </c>
      <c r="FU29" s="55">
        <f t="shared" si="13"/>
        <v>-3.3018831503231579E-5</v>
      </c>
      <c r="FV29" s="55">
        <f t="shared" si="14"/>
        <v>0</v>
      </c>
      <c r="FW29" s="55">
        <f t="shared" si="15"/>
        <v>0</v>
      </c>
      <c r="FX29" s="55">
        <f t="shared" si="16"/>
        <v>-1.1074489067091777E-4</v>
      </c>
      <c r="FY29" s="55">
        <f t="shared" si="17"/>
        <v>0</v>
      </c>
      <c r="FZ29" s="55">
        <f t="shared" si="18"/>
        <v>0</v>
      </c>
      <c r="GA29" s="55">
        <f t="shared" si="19"/>
        <v>-1.4957223678534499E-4</v>
      </c>
      <c r="GB29" s="55">
        <f t="shared" si="20"/>
        <v>0</v>
      </c>
      <c r="GC29" s="55">
        <f t="shared" si="21"/>
        <v>0</v>
      </c>
      <c r="GD29" s="55">
        <f t="shared" si="22"/>
        <v>1.9460028724191432E-4</v>
      </c>
      <c r="GE29" s="55">
        <f t="shared" si="23"/>
        <v>0</v>
      </c>
      <c r="GF29" s="55">
        <f t="shared" si="24"/>
        <v>0</v>
      </c>
      <c r="GG29" s="55">
        <f t="shared" si="25"/>
        <v>-2.6907679961276204E-6</v>
      </c>
      <c r="GH29" s="55">
        <f t="shared" si="26"/>
        <v>0</v>
      </c>
      <c r="GI29" s="55">
        <f t="shared" si="27"/>
        <v>0</v>
      </c>
      <c r="GJ29" s="55">
        <f t="shared" si="28"/>
        <v>0</v>
      </c>
      <c r="GK29" s="55">
        <f t="shared" si="29"/>
        <v>0</v>
      </c>
      <c r="GL29" s="55">
        <f t="shared" si="30"/>
        <v>0</v>
      </c>
      <c r="GM29" s="55">
        <f t="shared" si="31"/>
        <v>5.0295918885265267E-5</v>
      </c>
      <c r="GN29" s="55">
        <f t="shared" si="32"/>
        <v>2.5097985433640274E-5</v>
      </c>
      <c r="GO29" s="55">
        <f t="shared" si="33"/>
        <v>-8.5979680644244699E-5</v>
      </c>
      <c r="GP29" s="55">
        <f t="shared" si="34"/>
        <v>0</v>
      </c>
      <c r="GQ29" s="55">
        <f t="shared" si="35"/>
        <v>2.2483722336086964E-6</v>
      </c>
      <c r="GR29" s="55">
        <f t="shared" si="36"/>
        <v>-7.5304851809039131E-4</v>
      </c>
      <c r="GS29" s="55">
        <f t="shared" si="37"/>
        <v>-3.7524796843046471E-5</v>
      </c>
      <c r="GT29" s="55">
        <f t="shared" si="38"/>
        <v>-2.0461778737430619E-5</v>
      </c>
      <c r="GU29" s="55">
        <f t="shared" si="39"/>
        <v>4.1976429916219143E-4</v>
      </c>
      <c r="GV29" s="55">
        <f t="shared" si="40"/>
        <v>-1.5028905617053153E-4</v>
      </c>
      <c r="GW29" s="55">
        <f t="shared" si="41"/>
        <v>0</v>
      </c>
      <c r="GX29" s="55">
        <f t="shared" si="42"/>
        <v>0</v>
      </c>
      <c r="GY29" s="55">
        <f t="shared" si="43"/>
        <v>0</v>
      </c>
      <c r="GZ29" s="55">
        <f t="shared" si="44"/>
        <v>0</v>
      </c>
      <c r="HA29" s="55">
        <f t="shared" si="45"/>
        <v>0</v>
      </c>
      <c r="HB29" s="55">
        <f t="shared" si="46"/>
        <v>0</v>
      </c>
      <c r="HC29" s="55">
        <f t="shared" si="47"/>
        <v>0</v>
      </c>
      <c r="HD29" s="55">
        <f t="shared" si="48"/>
        <v>5.55108851274388E-5</v>
      </c>
      <c r="HE29" s="55">
        <f t="shared" si="49"/>
        <v>0</v>
      </c>
      <c r="HF29" s="55">
        <f t="shared" si="50"/>
        <v>-5.7630002902977259E-4</v>
      </c>
      <c r="HG29" s="55">
        <f t="shared" si="51"/>
        <v>-7.4684475417518672E-5</v>
      </c>
      <c r="HH29" s="55">
        <f t="shared" si="52"/>
        <v>1.4596366349430584E-4</v>
      </c>
      <c r="HI29" s="55">
        <f t="shared" si="53"/>
        <v>0</v>
      </c>
    </row>
    <row r="30" spans="1:217" x14ac:dyDescent="0.3">
      <c r="A30" s="29" t="s">
        <v>29</v>
      </c>
      <c r="K30" s="8"/>
      <c r="M30" s="40"/>
      <c r="O30" s="8"/>
      <c r="Q30" s="8"/>
      <c r="S30" s="8"/>
      <c r="T30" s="8"/>
      <c r="W30" s="8"/>
      <c r="AC30" s="8"/>
      <c r="AJ30" s="8"/>
      <c r="AK30" s="8"/>
      <c r="AT30" s="8"/>
      <c r="AU30" s="8"/>
      <c r="AY30" s="8"/>
      <c r="AZ30" s="8"/>
      <c r="BA30" s="8"/>
      <c r="BC30" s="27"/>
      <c r="BN30" s="8"/>
      <c r="BP30" s="40"/>
      <c r="BR30" s="8"/>
      <c r="BT30" s="8"/>
      <c r="BV30" s="8"/>
      <c r="BW30" s="8"/>
      <c r="BZ30" s="8"/>
      <c r="CF30" s="8"/>
      <c r="CM30" s="8"/>
      <c r="CN30" s="8"/>
      <c r="CS30" s="8"/>
      <c r="CX30" s="8"/>
      <c r="CY30" s="8"/>
      <c r="DA30" s="8"/>
      <c r="DC30" s="8"/>
      <c r="DD30" s="8"/>
      <c r="DE30" s="8"/>
      <c r="FI30" s="55">
        <f t="shared" si="1"/>
        <v>0</v>
      </c>
      <c r="FJ30" s="55">
        <f t="shared" si="2"/>
        <v>0</v>
      </c>
      <c r="FK30" s="55">
        <f t="shared" si="3"/>
        <v>0</v>
      </c>
      <c r="FL30" s="55">
        <f t="shared" si="4"/>
        <v>0</v>
      </c>
      <c r="FM30" s="55">
        <f t="shared" si="5"/>
        <v>0</v>
      </c>
      <c r="FN30" s="55">
        <f t="shared" si="6"/>
        <v>0</v>
      </c>
      <c r="FO30" s="55">
        <f t="shared" si="7"/>
        <v>0</v>
      </c>
      <c r="FP30" s="55">
        <f t="shared" si="8"/>
        <v>0</v>
      </c>
      <c r="FQ30" s="55">
        <f t="shared" si="9"/>
        <v>0</v>
      </c>
      <c r="FR30" s="55">
        <f t="shared" si="10"/>
        <v>0</v>
      </c>
      <c r="FS30" s="55">
        <f t="shared" si="11"/>
        <v>0</v>
      </c>
      <c r="FT30" s="55">
        <f t="shared" si="12"/>
        <v>0</v>
      </c>
      <c r="FU30" s="55">
        <f t="shared" si="13"/>
        <v>0</v>
      </c>
      <c r="FV30" s="55">
        <f t="shared" si="14"/>
        <v>0</v>
      </c>
      <c r="FW30" s="55">
        <f t="shared" si="15"/>
        <v>0</v>
      </c>
      <c r="FX30" s="55">
        <f t="shared" si="16"/>
        <v>0</v>
      </c>
      <c r="FY30" s="55">
        <f t="shared" si="17"/>
        <v>0</v>
      </c>
      <c r="FZ30" s="55">
        <f t="shared" si="18"/>
        <v>0</v>
      </c>
      <c r="GA30" s="55">
        <f t="shared" si="19"/>
        <v>0</v>
      </c>
      <c r="GB30" s="55">
        <f t="shared" si="20"/>
        <v>0</v>
      </c>
      <c r="GC30" s="55">
        <f t="shared" si="21"/>
        <v>0</v>
      </c>
      <c r="GD30" s="55">
        <f t="shared" si="22"/>
        <v>0</v>
      </c>
      <c r="GE30" s="55">
        <f t="shared" si="23"/>
        <v>0</v>
      </c>
      <c r="GF30" s="55">
        <f t="shared" si="24"/>
        <v>0</v>
      </c>
      <c r="GG30" s="55">
        <f t="shared" si="25"/>
        <v>0</v>
      </c>
      <c r="GH30" s="55">
        <f t="shared" si="26"/>
        <v>0</v>
      </c>
      <c r="GI30" s="55">
        <f t="shared" si="27"/>
        <v>0</v>
      </c>
      <c r="GJ30" s="55">
        <f t="shared" si="28"/>
        <v>0</v>
      </c>
      <c r="GK30" s="55">
        <f t="shared" si="29"/>
        <v>0</v>
      </c>
      <c r="GL30" s="55">
        <f t="shared" si="30"/>
        <v>0</v>
      </c>
      <c r="GM30" s="55">
        <f t="shared" si="31"/>
        <v>0</v>
      </c>
      <c r="GN30" s="55">
        <f t="shared" si="32"/>
        <v>0</v>
      </c>
      <c r="GO30" s="55">
        <f t="shared" si="33"/>
        <v>0</v>
      </c>
      <c r="GP30" s="55">
        <f t="shared" si="34"/>
        <v>0</v>
      </c>
      <c r="GQ30" s="55">
        <f t="shared" si="35"/>
        <v>0</v>
      </c>
      <c r="GR30" s="55">
        <f t="shared" si="36"/>
        <v>0</v>
      </c>
      <c r="GS30" s="55">
        <f t="shared" si="37"/>
        <v>0</v>
      </c>
      <c r="GT30" s="55">
        <f t="shared" si="38"/>
        <v>0</v>
      </c>
      <c r="GU30" s="55">
        <f t="shared" si="39"/>
        <v>0</v>
      </c>
      <c r="GV30" s="55">
        <f t="shared" si="40"/>
        <v>0</v>
      </c>
      <c r="GW30" s="55">
        <f t="shared" si="41"/>
        <v>0</v>
      </c>
      <c r="GX30" s="55">
        <f t="shared" si="42"/>
        <v>0</v>
      </c>
      <c r="GY30" s="55">
        <f t="shared" si="43"/>
        <v>0</v>
      </c>
      <c r="GZ30" s="55">
        <f t="shared" si="44"/>
        <v>0</v>
      </c>
      <c r="HA30" s="55">
        <f t="shared" si="45"/>
        <v>0</v>
      </c>
      <c r="HB30" s="55">
        <f t="shared" si="46"/>
        <v>0</v>
      </c>
      <c r="HC30" s="55">
        <f t="shared" si="47"/>
        <v>0</v>
      </c>
      <c r="HD30" s="55">
        <f t="shared" si="48"/>
        <v>0</v>
      </c>
      <c r="HE30" s="55">
        <f t="shared" si="49"/>
        <v>0</v>
      </c>
      <c r="HF30" s="55">
        <f t="shared" si="50"/>
        <v>0</v>
      </c>
      <c r="HG30" s="55">
        <f t="shared" si="51"/>
        <v>0</v>
      </c>
      <c r="HH30" s="55">
        <f t="shared" si="52"/>
        <v>0</v>
      </c>
      <c r="HI30" s="55">
        <f t="shared" si="53"/>
        <v>0</v>
      </c>
    </row>
    <row r="31" spans="1:217" x14ac:dyDescent="0.3">
      <c r="A31" s="29" t="s">
        <v>30</v>
      </c>
      <c r="B31" s="27">
        <v>121.1926</v>
      </c>
      <c r="C31" s="27">
        <v>2.9964</v>
      </c>
      <c r="D31" s="27">
        <v>269.66500000000002</v>
      </c>
      <c r="E31" s="27">
        <v>18.136399999999998</v>
      </c>
      <c r="F31" s="27">
        <v>16.9968</v>
      </c>
      <c r="G31" s="27">
        <v>6.7343000000000002</v>
      </c>
      <c r="H31" s="27">
        <v>90.777900000000002</v>
      </c>
      <c r="I31" s="29">
        <v>3.7289495895</v>
      </c>
      <c r="J31" s="29">
        <v>0.4895312</v>
      </c>
      <c r="L31" s="29">
        <v>0.97813185000000002</v>
      </c>
      <c r="M31" s="40"/>
      <c r="N31" s="29">
        <v>0.35449643250000001</v>
      </c>
      <c r="P31" s="8"/>
      <c r="Q31" s="29">
        <v>1.4706980000000001E-3</v>
      </c>
      <c r="T31" s="29">
        <v>1.3178199999999999E-3</v>
      </c>
      <c r="W31" s="29">
        <v>1.367655E-3</v>
      </c>
      <c r="X31" s="29">
        <v>2.6468999999999999E-2</v>
      </c>
      <c r="Y31" s="8"/>
      <c r="Z31" s="29">
        <v>19.700167950000001</v>
      </c>
      <c r="AC31" s="8"/>
      <c r="AF31" s="29">
        <v>5.0502343000000003E-3</v>
      </c>
      <c r="AG31" s="29">
        <v>0.80768314870000002</v>
      </c>
      <c r="AH31" s="29">
        <v>4.6960689999999998E-3</v>
      </c>
      <c r="AJ31" s="29">
        <v>5.5704600000000002E-5</v>
      </c>
      <c r="AK31" s="29">
        <v>1.39276E-3</v>
      </c>
      <c r="AL31" s="29">
        <v>0.16224833759999999</v>
      </c>
      <c r="AM31" s="8">
        <v>2.0766927E-3</v>
      </c>
      <c r="AN31" s="29">
        <v>1.1061560000000001E-3</v>
      </c>
      <c r="AO31" s="29">
        <v>5.5458476899999998E-2</v>
      </c>
      <c r="AP31" s="29">
        <v>1.126828E-4</v>
      </c>
      <c r="AS31" s="8">
        <v>8.9573000000000004E-8</v>
      </c>
      <c r="AT31" s="8">
        <v>8.3302879999999993E-6</v>
      </c>
      <c r="AU31" s="29">
        <v>1.5675299999999999E-5</v>
      </c>
      <c r="AW31" s="29">
        <v>4.1633262000000002E-3</v>
      </c>
      <c r="AY31" s="29">
        <v>4.2646341999999999E-3</v>
      </c>
      <c r="AZ31" s="29">
        <v>8.7938363000000005E-2</v>
      </c>
      <c r="BA31" s="29">
        <v>1.7112550000000001E-3</v>
      </c>
      <c r="BC31" s="27"/>
      <c r="BD31" s="29" t="s">
        <v>30</v>
      </c>
      <c r="BE31" s="29">
        <v>6.6297344794899997</v>
      </c>
      <c r="BF31" s="29">
        <v>0.48952985929800003</v>
      </c>
      <c r="BG31" s="29">
        <v>3.7289359181199999</v>
      </c>
      <c r="BH31" s="29">
        <v>3.7289359181199999</v>
      </c>
      <c r="BI31" s="29">
        <v>3.9044235538499998E-2</v>
      </c>
      <c r="BJ31" s="29">
        <v>0</v>
      </c>
      <c r="BK31" s="29">
        <v>0</v>
      </c>
      <c r="BL31" s="29">
        <v>0.97812236828300003</v>
      </c>
      <c r="BM31" s="29">
        <v>0</v>
      </c>
      <c r="BN31" s="8">
        <v>0</v>
      </c>
      <c r="BO31" s="29">
        <v>2.64711375783E-2</v>
      </c>
      <c r="BP31" s="40">
        <v>0.354485081689</v>
      </c>
      <c r="BQ31" s="29">
        <v>0</v>
      </c>
      <c r="BR31" s="8">
        <v>0</v>
      </c>
      <c r="BS31" s="29">
        <v>0</v>
      </c>
      <c r="BT31" s="8">
        <v>0</v>
      </c>
      <c r="BU31" s="29">
        <v>299.89652744199998</v>
      </c>
      <c r="BV31" s="8">
        <v>1.47079924881E-3</v>
      </c>
      <c r="BW31" s="8">
        <v>0</v>
      </c>
      <c r="BX31" s="29">
        <v>0</v>
      </c>
      <c r="BY31" s="29">
        <v>0</v>
      </c>
      <c r="BZ31" s="8">
        <v>1.3178961014599999E-3</v>
      </c>
      <c r="CA31" s="29">
        <v>5.0517910777599997E-3</v>
      </c>
      <c r="CB31" s="29">
        <v>0</v>
      </c>
      <c r="CC31" s="29">
        <v>2.0769864203999998E-3</v>
      </c>
      <c r="CD31" s="8">
        <v>5.5701980488300001E-5</v>
      </c>
      <c r="CE31" s="29">
        <v>1.10623091624E-3</v>
      </c>
      <c r="CF31" s="8">
        <v>121.192106616</v>
      </c>
      <c r="CG31" s="29">
        <v>0</v>
      </c>
      <c r="CH31" s="29">
        <v>1.3677933075900001E-3</v>
      </c>
      <c r="CI31" s="29">
        <v>2.0368286752999998</v>
      </c>
      <c r="CJ31" s="29">
        <v>45.351848229799998</v>
      </c>
      <c r="CK31" s="29">
        <v>1.0384194529599999</v>
      </c>
      <c r="CL31" s="29">
        <v>4.2641756769800001E-3</v>
      </c>
      <c r="CM31" s="8">
        <v>0</v>
      </c>
      <c r="CN31" s="8">
        <v>0</v>
      </c>
      <c r="CO31" s="29">
        <v>19.699658594199999</v>
      </c>
      <c r="CP31" s="29">
        <v>19.699658594199999</v>
      </c>
      <c r="CQ31" s="29">
        <v>0</v>
      </c>
      <c r="CR31" s="29">
        <v>8.7940226507099997E-2</v>
      </c>
      <c r="CS31" s="29">
        <v>0</v>
      </c>
      <c r="CT31" s="29">
        <v>0</v>
      </c>
      <c r="CU31" s="29">
        <v>0</v>
      </c>
      <c r="CV31" s="29">
        <v>0</v>
      </c>
      <c r="CW31" s="29">
        <v>1.01067242876</v>
      </c>
      <c r="CX31" s="8">
        <v>0</v>
      </c>
      <c r="CY31" s="8">
        <v>0.275929790131</v>
      </c>
      <c r="CZ31" s="8">
        <v>0</v>
      </c>
      <c r="DA31" s="29">
        <v>0</v>
      </c>
      <c r="DB31" s="29">
        <v>0</v>
      </c>
      <c r="DC31" s="8">
        <v>0</v>
      </c>
      <c r="DD31" s="8">
        <v>0.80768082926700002</v>
      </c>
      <c r="DE31" s="8">
        <v>0</v>
      </c>
      <c r="DF31" s="29">
        <v>4.6963949541800002E-3</v>
      </c>
      <c r="DG31" s="29">
        <v>2.99640376334</v>
      </c>
      <c r="DH31" s="29">
        <v>0</v>
      </c>
      <c r="DI31" s="29">
        <v>0</v>
      </c>
      <c r="DJ31" s="29">
        <v>0</v>
      </c>
      <c r="DK31" s="29">
        <v>242.697393409</v>
      </c>
      <c r="DL31" s="29">
        <v>26.966358487000001</v>
      </c>
      <c r="DM31" s="29">
        <v>269.66375189600001</v>
      </c>
      <c r="DN31" s="29">
        <v>0</v>
      </c>
      <c r="DO31" s="29">
        <v>3.9754614948799998</v>
      </c>
      <c r="DP31" s="29">
        <v>1.1268877351400001E-4</v>
      </c>
      <c r="DQ31" s="29">
        <v>0</v>
      </c>
      <c r="DR31" s="29">
        <v>0</v>
      </c>
      <c r="DS31" s="8">
        <v>8.9571966026800002E-8</v>
      </c>
      <c r="DT31" s="8">
        <v>8.3297338470100006E-6</v>
      </c>
      <c r="DU31" s="8">
        <v>1.5679230145999999E-5</v>
      </c>
      <c r="DV31" s="29">
        <v>0</v>
      </c>
      <c r="DW31" s="29">
        <v>4.1632205338500003E-3</v>
      </c>
      <c r="DX31" s="29">
        <v>0</v>
      </c>
      <c r="DY31" s="29">
        <v>20.052117190099999</v>
      </c>
      <c r="DZ31" s="29">
        <v>0</v>
      </c>
      <c r="EA31" s="29">
        <v>0</v>
      </c>
      <c r="EB31" s="29">
        <v>6.3933569668799999</v>
      </c>
      <c r="EC31" s="29">
        <v>0</v>
      </c>
      <c r="ED31" s="29">
        <v>8.4277930080400004E-3</v>
      </c>
      <c r="EE31" s="29">
        <v>0</v>
      </c>
      <c r="EF31" s="29">
        <v>0</v>
      </c>
      <c r="EG31" s="29">
        <v>18.136323147599999</v>
      </c>
      <c r="EH31" s="29">
        <v>16.996737089100002</v>
      </c>
      <c r="EI31" s="29">
        <v>1.1395860585199999</v>
      </c>
      <c r="EJ31" s="29">
        <v>0</v>
      </c>
      <c r="EK31" s="29">
        <v>0</v>
      </c>
      <c r="EL31" s="29">
        <v>2.9870960796300001</v>
      </c>
      <c r="EM31" s="29">
        <v>0</v>
      </c>
      <c r="EN31" s="29">
        <v>1.6546087336099999</v>
      </c>
      <c r="EO31" s="29">
        <v>0</v>
      </c>
      <c r="EP31" s="29">
        <v>0.35051907471999999</v>
      </c>
      <c r="EQ31" s="29">
        <v>4.1365428187199997</v>
      </c>
      <c r="ER31" s="29">
        <v>1.3915820891000001E-3</v>
      </c>
      <c r="ES31" s="29">
        <v>9.8444967573500008</v>
      </c>
      <c r="ET31" s="29">
        <v>0</v>
      </c>
      <c r="EU31" s="29">
        <v>1.4661856225600001</v>
      </c>
      <c r="EV31" s="29">
        <v>0</v>
      </c>
      <c r="EW31" s="29">
        <v>6.7342862538499997</v>
      </c>
      <c r="EX31" s="29">
        <v>7.2198833799399997</v>
      </c>
      <c r="EY31" s="29">
        <v>1.7112786923300001E-3</v>
      </c>
      <c r="EZ31" s="29">
        <v>0</v>
      </c>
      <c r="FA31" s="29">
        <v>0</v>
      </c>
      <c r="FB31" s="29">
        <v>13.8220512172</v>
      </c>
      <c r="FC31" s="29">
        <v>0.16224907343600001</v>
      </c>
      <c r="FD31" s="29">
        <v>2.8442432701100002</v>
      </c>
      <c r="FE31" s="29">
        <v>90.777582191099995</v>
      </c>
      <c r="FF31" s="29">
        <v>5.5456674898500001E-2</v>
      </c>
      <c r="FG31" s="29">
        <v>5.2708079625300002</v>
      </c>
      <c r="FI31" s="55">
        <f t="shared" si="1"/>
        <v>-4.0710736463694124E-6</v>
      </c>
      <c r="FJ31" s="55">
        <f t="shared" si="2"/>
        <v>1.2559538112647215E-6</v>
      </c>
      <c r="FK31" s="55">
        <f t="shared" si="3"/>
        <v>-4.6283499898485807E-6</v>
      </c>
      <c r="FL31" s="55">
        <f t="shared" si="4"/>
        <v>-4.2374671930172807E-6</v>
      </c>
      <c r="FM31" s="55">
        <f t="shared" si="5"/>
        <v>-3.7013378988262091E-6</v>
      </c>
      <c r="FN31" s="55">
        <f t="shared" si="6"/>
        <v>-2.0412143801869792E-6</v>
      </c>
      <c r="FO31" s="55">
        <f t="shared" si="7"/>
        <v>-3.50095012120044E-6</v>
      </c>
      <c r="FP31" s="55">
        <f t="shared" si="8"/>
        <v>-3.6662817965080016E-6</v>
      </c>
      <c r="FQ31" s="55">
        <f t="shared" si="9"/>
        <v>-2.7387467846267853E-6</v>
      </c>
      <c r="FR31" s="55">
        <f t="shared" si="10"/>
        <v>0</v>
      </c>
      <c r="FS31" s="55">
        <f t="shared" si="11"/>
        <v>-9.6937002920340277E-6</v>
      </c>
      <c r="FT31" s="55">
        <f t="shared" si="12"/>
        <v>0</v>
      </c>
      <c r="FU31" s="55">
        <f t="shared" si="13"/>
        <v>-3.2019535203673602E-5</v>
      </c>
      <c r="FV31" s="55">
        <f t="shared" si="14"/>
        <v>0</v>
      </c>
      <c r="FW31" s="55">
        <f t="shared" si="15"/>
        <v>0</v>
      </c>
      <c r="FX31" s="55">
        <f t="shared" si="16"/>
        <v>6.8844052279877212E-5</v>
      </c>
      <c r="FY31" s="55">
        <f t="shared" si="17"/>
        <v>0</v>
      </c>
      <c r="FZ31" s="55">
        <f t="shared" si="18"/>
        <v>0</v>
      </c>
      <c r="GA31" s="55">
        <f t="shared" si="19"/>
        <v>5.7747992897375417E-5</v>
      </c>
      <c r="GB31" s="55">
        <f t="shared" si="20"/>
        <v>0</v>
      </c>
      <c r="GC31" s="55">
        <f t="shared" si="21"/>
        <v>0</v>
      </c>
      <c r="GD31" s="55">
        <f t="shared" si="22"/>
        <v>1.0112754313049183E-4</v>
      </c>
      <c r="GE31" s="55">
        <f t="shared" si="23"/>
        <v>8.0757803468242635E-5</v>
      </c>
      <c r="GF31" s="55">
        <f t="shared" si="24"/>
        <v>0</v>
      </c>
      <c r="GG31" s="55">
        <f t="shared" si="25"/>
        <v>-2.5855403938421661E-5</v>
      </c>
      <c r="GH31" s="55">
        <f t="shared" si="26"/>
        <v>0</v>
      </c>
      <c r="GI31" s="55">
        <f t="shared" si="27"/>
        <v>0</v>
      </c>
      <c r="GJ31" s="55">
        <f t="shared" si="28"/>
        <v>0</v>
      </c>
      <c r="GK31" s="55">
        <f t="shared" si="29"/>
        <v>0</v>
      </c>
      <c r="GL31" s="55">
        <f t="shared" si="30"/>
        <v>0</v>
      </c>
      <c r="GM31" s="55">
        <f t="shared" si="31"/>
        <v>3.0825852178767481E-4</v>
      </c>
      <c r="GN31" s="55">
        <f t="shared" si="32"/>
        <v>-2.8717115167387358E-6</v>
      </c>
      <c r="GO31" s="55">
        <f t="shared" si="33"/>
        <v>6.9410006539606097E-5</v>
      </c>
      <c r="GP31" s="55">
        <f t="shared" si="34"/>
        <v>0</v>
      </c>
      <c r="GQ31" s="55">
        <f t="shared" si="35"/>
        <v>-4.7025051791066794E-5</v>
      </c>
      <c r="GR31" s="55">
        <f t="shared" si="36"/>
        <v>-8.457386053591085E-4</v>
      </c>
      <c r="GS31" s="55">
        <f t="shared" si="37"/>
        <v>4.5352452352086074E-6</v>
      </c>
      <c r="GT31" s="55">
        <f t="shared" si="38"/>
        <v>1.414366217976328E-4</v>
      </c>
      <c r="GU31" s="55">
        <f t="shared" si="39"/>
        <v>6.7726649767272737E-5</v>
      </c>
      <c r="GV31" s="55">
        <f t="shared" si="40"/>
        <v>-3.2492805441555648E-5</v>
      </c>
      <c r="GW31" s="55">
        <f t="shared" si="41"/>
        <v>5.3011763995938776E-5</v>
      </c>
      <c r="GX31" s="55">
        <f t="shared" si="42"/>
        <v>0</v>
      </c>
      <c r="GY31" s="55">
        <f t="shared" si="43"/>
        <v>0</v>
      </c>
      <c r="GZ31" s="55">
        <f t="shared" si="44"/>
        <v>-1.1543357931542066E-5</v>
      </c>
      <c r="HA31" s="55">
        <f t="shared" si="45"/>
        <v>-6.6522668843949935E-5</v>
      </c>
      <c r="HB31" s="55">
        <f t="shared" si="46"/>
        <v>2.5072221903248788E-4</v>
      </c>
      <c r="HC31" s="55">
        <f t="shared" si="47"/>
        <v>0</v>
      </c>
      <c r="HD31" s="55">
        <f t="shared" si="48"/>
        <v>-2.5380223629844068E-5</v>
      </c>
      <c r="HE31" s="55">
        <f t="shared" si="49"/>
        <v>0</v>
      </c>
      <c r="HF31" s="55">
        <f t="shared" si="50"/>
        <v>-1.0751754980527079E-4</v>
      </c>
      <c r="HG31" s="55">
        <f t="shared" si="51"/>
        <v>2.1191059697025786E-5</v>
      </c>
      <c r="HH31" s="55">
        <f t="shared" si="52"/>
        <v>1.3845002644262246E-5</v>
      </c>
      <c r="HI31" s="55">
        <f t="shared" si="53"/>
        <v>0</v>
      </c>
    </row>
    <row r="32" spans="1:217" x14ac:dyDescent="0.3">
      <c r="A32" s="29" t="s">
        <v>31</v>
      </c>
      <c r="B32" s="27">
        <v>9446.8080000000009</v>
      </c>
      <c r="C32" s="27">
        <v>0.155</v>
      </c>
      <c r="D32" s="27">
        <v>17291.042000000001</v>
      </c>
      <c r="E32" s="27">
        <v>412.77</v>
      </c>
      <c r="F32" s="27">
        <v>407.83183653999998</v>
      </c>
      <c r="G32" s="27">
        <v>6379.3450000000003</v>
      </c>
      <c r="H32" s="27">
        <v>5233.7749999999996</v>
      </c>
      <c r="I32" s="29">
        <v>117.09954429</v>
      </c>
      <c r="J32" s="29">
        <v>82.035559538000001</v>
      </c>
      <c r="K32" s="29">
        <v>9.6445709999999998E-4</v>
      </c>
      <c r="L32" s="29">
        <v>49.225651139999997</v>
      </c>
      <c r="M32" s="40"/>
      <c r="N32" s="29">
        <v>7.0471804673999996</v>
      </c>
      <c r="O32" s="29">
        <v>5.3022240000000003E-3</v>
      </c>
      <c r="P32" s="29">
        <v>1.2999999999999999E-2</v>
      </c>
      <c r="Q32" s="8">
        <v>0.1718967065</v>
      </c>
      <c r="S32" s="29">
        <v>2.2894190000000001E-4</v>
      </c>
      <c r="T32" s="29">
        <v>7.6450465699999998E-2</v>
      </c>
      <c r="U32" s="8"/>
      <c r="W32" s="29">
        <v>8.2193945000000004E-2</v>
      </c>
      <c r="X32" s="8">
        <v>1.4999999999999999E-2</v>
      </c>
      <c r="Z32" s="29">
        <v>443.03023589999998</v>
      </c>
      <c r="AD32" s="29">
        <v>1.110176E-4</v>
      </c>
      <c r="AE32" s="29">
        <v>1.831828E-3</v>
      </c>
      <c r="AF32" s="29">
        <v>0.51950883059999997</v>
      </c>
      <c r="AG32" s="29">
        <v>48.922135541999999</v>
      </c>
      <c r="AH32" s="29">
        <v>0.99482664229999995</v>
      </c>
      <c r="AI32" s="29">
        <v>1.01235975E-2</v>
      </c>
      <c r="AJ32" s="29">
        <v>2.7000581999999999E-2</v>
      </c>
      <c r="AK32" s="29">
        <v>8.0797940700000001E-2</v>
      </c>
      <c r="AL32" s="29">
        <v>39.839903749000001</v>
      </c>
      <c r="AM32" s="29">
        <v>0.14362277670000001</v>
      </c>
      <c r="AN32" s="29">
        <v>0.21122239139999999</v>
      </c>
      <c r="AO32" s="8">
        <v>19.553386413999998</v>
      </c>
      <c r="AP32" s="29">
        <v>5.8556412999999996E-3</v>
      </c>
      <c r="AS32" s="8">
        <v>4.5709949999999996E-6</v>
      </c>
      <c r="AT32" s="29">
        <v>4.251026E-4</v>
      </c>
      <c r="AU32" s="29">
        <v>7.9992419999999999E-4</v>
      </c>
      <c r="AW32" s="29">
        <v>0.25030522550000001</v>
      </c>
      <c r="AY32" s="29">
        <v>6.8764082016000003</v>
      </c>
      <c r="AZ32" s="8">
        <v>76.793175071999997</v>
      </c>
      <c r="BA32" s="8">
        <v>4.2338338926999999</v>
      </c>
      <c r="BC32" s="27"/>
      <c r="BD32" s="29" t="s">
        <v>31</v>
      </c>
      <c r="BE32" s="29">
        <v>0.68852954278900003</v>
      </c>
      <c r="BF32" s="29">
        <v>82.035677509400003</v>
      </c>
      <c r="BG32" s="29">
        <v>117.099040921</v>
      </c>
      <c r="BH32" s="29">
        <v>117.099040921</v>
      </c>
      <c r="BI32" s="29">
        <v>2.7412411933700001</v>
      </c>
      <c r="BJ32" s="29">
        <v>3.9541152025199998E-4</v>
      </c>
      <c r="BK32" s="29">
        <v>5.6902991120900005E-4</v>
      </c>
      <c r="BL32" s="29">
        <v>49.225395847999998</v>
      </c>
      <c r="BM32" s="29">
        <v>0</v>
      </c>
      <c r="BN32" s="29">
        <v>0</v>
      </c>
      <c r="BO32" s="29">
        <v>1.49974273583E-2</v>
      </c>
      <c r="BP32" s="40">
        <v>7.04716050621</v>
      </c>
      <c r="BQ32" s="29">
        <v>1.2725353703999999E-3</v>
      </c>
      <c r="BR32" s="29">
        <v>4.0296543703899996E-3</v>
      </c>
      <c r="BS32" s="8">
        <v>1.2998665447000001E-2</v>
      </c>
      <c r="BT32" s="29">
        <v>0</v>
      </c>
      <c r="BU32" s="29">
        <v>22195.504418</v>
      </c>
      <c r="BV32" s="29">
        <v>0.17189744077999999</v>
      </c>
      <c r="BW32" s="8">
        <v>6.6394969052600006E-5</v>
      </c>
      <c r="BX32" s="29">
        <v>1.6254117958299999E-4</v>
      </c>
      <c r="BY32" s="29">
        <v>0</v>
      </c>
      <c r="BZ32" s="29">
        <v>7.6450714874E-2</v>
      </c>
      <c r="CA32" s="29">
        <v>0.51950637332299998</v>
      </c>
      <c r="CB32" s="8">
        <v>0</v>
      </c>
      <c r="CC32" s="29">
        <v>0.14361927698400001</v>
      </c>
      <c r="CD32" s="29">
        <v>2.7002090390799999E-2</v>
      </c>
      <c r="CE32" s="29">
        <v>0.21122368060300001</v>
      </c>
      <c r="CF32" s="8">
        <v>9446.6171731699997</v>
      </c>
      <c r="CG32" s="29">
        <v>0</v>
      </c>
      <c r="CH32" s="29">
        <v>8.2192613022700006E-2</v>
      </c>
      <c r="CI32" s="29">
        <v>157.31591411400001</v>
      </c>
      <c r="CJ32" s="29">
        <v>3892.59441806</v>
      </c>
      <c r="CK32" s="29">
        <v>102.010309147</v>
      </c>
      <c r="CL32" s="29">
        <v>6.8763112629699998</v>
      </c>
      <c r="CM32" s="29">
        <v>0.75912921098999997</v>
      </c>
      <c r="CN32" s="29">
        <v>0</v>
      </c>
      <c r="CO32" s="29">
        <v>443.024728407</v>
      </c>
      <c r="CP32" s="8">
        <v>443.024728407</v>
      </c>
      <c r="CQ32" s="8">
        <v>0</v>
      </c>
      <c r="CR32" s="29">
        <v>76.793371303800001</v>
      </c>
      <c r="CS32" s="29">
        <v>0</v>
      </c>
      <c r="CT32" s="29">
        <v>0</v>
      </c>
      <c r="CU32" s="29">
        <v>0</v>
      </c>
      <c r="CV32" s="29">
        <v>0</v>
      </c>
      <c r="CW32" s="8">
        <v>72.857395873900003</v>
      </c>
      <c r="CX32" s="8">
        <v>7.2194401468300001E-3</v>
      </c>
      <c r="CY32" s="29">
        <v>0</v>
      </c>
      <c r="CZ32" s="8">
        <v>2.88635283873E-5</v>
      </c>
      <c r="DA32" s="8">
        <v>8.21411288767E-5</v>
      </c>
      <c r="DB32" s="29">
        <v>6.0451197936499997E-4</v>
      </c>
      <c r="DC32" s="29">
        <v>1.2273183529299999E-3</v>
      </c>
      <c r="DD32" s="29">
        <v>48.9226945757</v>
      </c>
      <c r="DE32" s="29">
        <v>0</v>
      </c>
      <c r="DF32" s="29">
        <v>0.99483029394199995</v>
      </c>
      <c r="DG32" s="29">
        <v>0.154997712925</v>
      </c>
      <c r="DH32" s="29">
        <v>0</v>
      </c>
      <c r="DI32" s="29">
        <v>4.1506033499200002E-3</v>
      </c>
      <c r="DJ32" s="29">
        <v>5.9728489778800003E-3</v>
      </c>
      <c r="DK32" s="29">
        <v>15561.768391199999</v>
      </c>
      <c r="DL32" s="29">
        <v>1729.0813538499999</v>
      </c>
      <c r="DM32" s="29">
        <v>17290.8497451</v>
      </c>
      <c r="DN32" s="29">
        <v>0</v>
      </c>
      <c r="DO32" s="29">
        <v>273.571412931</v>
      </c>
      <c r="DP32" s="29">
        <v>5.8558946817999996E-3</v>
      </c>
      <c r="DQ32" s="29">
        <v>0</v>
      </c>
      <c r="DR32" s="29">
        <v>0</v>
      </c>
      <c r="DS32" s="8">
        <v>4.5717829902400004E-6</v>
      </c>
      <c r="DT32" s="29">
        <v>4.2515368662400001E-4</v>
      </c>
      <c r="DU32" s="29">
        <v>7.9985631309999997E-4</v>
      </c>
      <c r="DV32" s="29">
        <v>0</v>
      </c>
      <c r="DW32" s="29">
        <v>0.25030706586899998</v>
      </c>
      <c r="DX32" s="29">
        <v>0.96412625219799997</v>
      </c>
      <c r="DY32" s="29">
        <v>2544.5625242000001</v>
      </c>
      <c r="DZ32" s="29">
        <v>0.99024846277199996</v>
      </c>
      <c r="EA32" s="29">
        <v>6.4012691733199997E-2</v>
      </c>
      <c r="EB32" s="29">
        <v>137.88782270799999</v>
      </c>
      <c r="EC32" s="29">
        <v>1.30637376941E-2</v>
      </c>
      <c r="ED32" s="29">
        <v>1.1773739645200001</v>
      </c>
      <c r="EE32" s="29">
        <v>0</v>
      </c>
      <c r="EF32" s="29">
        <v>7.7077656409700004E-2</v>
      </c>
      <c r="EG32" s="29">
        <v>412.76419892400003</v>
      </c>
      <c r="EH32" s="29">
        <v>407.82605025499998</v>
      </c>
      <c r="EI32" s="29">
        <v>4.9381486686800002</v>
      </c>
      <c r="EJ32" s="29">
        <v>0</v>
      </c>
      <c r="EK32" s="29">
        <v>0</v>
      </c>
      <c r="EL32" s="29">
        <v>82.7448253102</v>
      </c>
      <c r="EM32" s="29">
        <v>0</v>
      </c>
      <c r="EN32" s="29">
        <v>37.975921558700001</v>
      </c>
      <c r="EO32" s="29">
        <v>0</v>
      </c>
      <c r="EP32" s="29">
        <v>7.5934758114400003</v>
      </c>
      <c r="EQ32" s="29">
        <v>94.942437492699995</v>
      </c>
      <c r="ER32" s="29">
        <v>8.0730839492499998E-2</v>
      </c>
      <c r="ES32" s="29">
        <v>1478.5832371199999</v>
      </c>
      <c r="ET32" s="29">
        <v>0.99545706873499995</v>
      </c>
      <c r="EU32" s="29">
        <v>35.737639085700003</v>
      </c>
      <c r="EV32" s="29">
        <v>6.6625684544999997</v>
      </c>
      <c r="EW32" s="29">
        <v>6379.2997687500001</v>
      </c>
      <c r="EX32" s="29">
        <v>1341.8732692000001</v>
      </c>
      <c r="EY32" s="29">
        <v>4.2338061119199999</v>
      </c>
      <c r="EZ32" s="29">
        <v>0</v>
      </c>
      <c r="FA32" s="29">
        <v>0</v>
      </c>
      <c r="FB32" s="29">
        <v>25.513805100900001</v>
      </c>
      <c r="FC32" s="29">
        <v>39.839768013099999</v>
      </c>
      <c r="FD32" s="29">
        <v>39.988822687099997</v>
      </c>
      <c r="FE32" s="29">
        <v>5233.7495613399997</v>
      </c>
      <c r="FF32" s="29">
        <v>19.553197214699999</v>
      </c>
      <c r="FG32" s="29">
        <v>28.700853594600002</v>
      </c>
      <c r="FI32" s="55">
        <f t="shared" si="1"/>
        <v>-2.0200138501940795E-5</v>
      </c>
      <c r="FJ32" s="55">
        <f t="shared" si="2"/>
        <v>-1.4755322580618835E-5</v>
      </c>
      <c r="FK32" s="55">
        <f t="shared" si="3"/>
        <v>-1.1118757331165434E-5</v>
      </c>
      <c r="FL32" s="55">
        <f t="shared" si="4"/>
        <v>-1.405401555334622E-5</v>
      </c>
      <c r="FM32" s="55">
        <f t="shared" si="5"/>
        <v>-1.4187918846869396E-5</v>
      </c>
      <c r="FN32" s="55">
        <f t="shared" si="6"/>
        <v>-7.0902655366879526E-6</v>
      </c>
      <c r="FO32" s="55">
        <f t="shared" si="7"/>
        <v>-4.860480246086892E-6</v>
      </c>
      <c r="FP32" s="55">
        <f t="shared" si="8"/>
        <v>-4.2986418354786186E-6</v>
      </c>
      <c r="FQ32" s="55">
        <f t="shared" si="9"/>
        <v>1.4380519943555325E-6</v>
      </c>
      <c r="FR32" s="55">
        <f t="shared" si="10"/>
        <v>-1.6245967809138421E-5</v>
      </c>
      <c r="FS32" s="55">
        <f t="shared" si="11"/>
        <v>-5.1861579092668002E-6</v>
      </c>
      <c r="FT32" s="55">
        <f t="shared" si="12"/>
        <v>0</v>
      </c>
      <c r="FU32" s="55">
        <f t="shared" si="13"/>
        <v>-2.832507283150211E-6</v>
      </c>
      <c r="FV32" s="55">
        <f t="shared" si="14"/>
        <v>-6.4612905831599077E-6</v>
      </c>
      <c r="FW32" s="55">
        <f t="shared" si="15"/>
        <v>-1.0265792307681757E-4</v>
      </c>
      <c r="FX32" s="55">
        <f t="shared" si="16"/>
        <v>4.2716350705511892E-6</v>
      </c>
      <c r="FY32" s="55">
        <f t="shared" si="17"/>
        <v>0</v>
      </c>
      <c r="FZ32" s="55">
        <f t="shared" si="18"/>
        <v>-2.5121502005662292E-5</v>
      </c>
      <c r="GA32" s="55">
        <f t="shared" si="19"/>
        <v>3.2592868823123886E-6</v>
      </c>
      <c r="GB32" s="55">
        <f t="shared" si="20"/>
        <v>0</v>
      </c>
      <c r="GC32" s="55">
        <f t="shared" si="21"/>
        <v>0</v>
      </c>
      <c r="GD32" s="55">
        <f t="shared" si="22"/>
        <v>-1.6205297117666291E-5</v>
      </c>
      <c r="GE32" s="55">
        <f t="shared" si="23"/>
        <v>-1.7150944666664836E-4</v>
      </c>
      <c r="GF32" s="55">
        <f t="shared" si="24"/>
        <v>0</v>
      </c>
      <c r="GG32" s="55">
        <f t="shared" si="25"/>
        <v>-1.2431415631923189E-5</v>
      </c>
      <c r="GH32" s="55">
        <f t="shared" si="26"/>
        <v>0</v>
      </c>
      <c r="GI32" s="55">
        <f t="shared" si="27"/>
        <v>0</v>
      </c>
      <c r="GJ32" s="55">
        <f t="shared" si="28"/>
        <v>0</v>
      </c>
      <c r="GK32" s="55">
        <f t="shared" si="29"/>
        <v>-1.1658274003397002E-4</v>
      </c>
      <c r="GL32" s="55">
        <f t="shared" si="30"/>
        <v>1.2732063271903896E-6</v>
      </c>
      <c r="GM32" s="55">
        <f t="shared" si="31"/>
        <v>-4.73000044513539E-6</v>
      </c>
      <c r="GN32" s="55">
        <f t="shared" si="32"/>
        <v>1.1427009344679274E-5</v>
      </c>
      <c r="GO32" s="55">
        <f t="shared" si="33"/>
        <v>3.6706314896831349E-6</v>
      </c>
      <c r="GP32" s="55">
        <f t="shared" si="34"/>
        <v>-1.433998141461649E-5</v>
      </c>
      <c r="GQ32" s="55">
        <f t="shared" si="35"/>
        <v>5.5865121722219118E-5</v>
      </c>
      <c r="GR32" s="55">
        <f t="shared" si="36"/>
        <v>-8.3048165483756264E-4</v>
      </c>
      <c r="GS32" s="55">
        <f t="shared" si="37"/>
        <v>-3.4070338336571451E-6</v>
      </c>
      <c r="GT32" s="55">
        <f t="shared" si="38"/>
        <v>-2.4367416369547397E-5</v>
      </c>
      <c r="GU32" s="55">
        <f t="shared" si="39"/>
        <v>6.1035337753547979E-6</v>
      </c>
      <c r="GV32" s="55">
        <f t="shared" si="40"/>
        <v>-9.6760374900545587E-6</v>
      </c>
      <c r="GW32" s="55">
        <f t="shared" si="41"/>
        <v>4.3271400521068059E-5</v>
      </c>
      <c r="GX32" s="55">
        <f t="shared" si="42"/>
        <v>0</v>
      </c>
      <c r="GY32" s="55">
        <f t="shared" si="43"/>
        <v>0</v>
      </c>
      <c r="GZ32" s="55">
        <f t="shared" si="44"/>
        <v>1.7238921503978034E-4</v>
      </c>
      <c r="HA32" s="55">
        <f t="shared" si="45"/>
        <v>1.2017480956364256E-4</v>
      </c>
      <c r="HB32" s="55">
        <f t="shared" si="46"/>
        <v>-8.4866666116647555E-5</v>
      </c>
      <c r="HC32" s="55">
        <f t="shared" si="47"/>
        <v>0</v>
      </c>
      <c r="HD32" s="55">
        <f t="shared" si="48"/>
        <v>7.3524993187663969E-6</v>
      </c>
      <c r="HE32" s="55">
        <f t="shared" si="49"/>
        <v>0</v>
      </c>
      <c r="HF32" s="55">
        <f t="shared" si="50"/>
        <v>-1.4097276828029411E-5</v>
      </c>
      <c r="HG32" s="55">
        <f t="shared" si="51"/>
        <v>2.5553286450255439E-6</v>
      </c>
      <c r="HH32" s="55">
        <f t="shared" si="52"/>
        <v>-6.5616131156883763E-6</v>
      </c>
      <c r="HI32" s="55">
        <f t="shared" si="53"/>
        <v>0</v>
      </c>
    </row>
    <row r="33" spans="1:217" x14ac:dyDescent="0.3">
      <c r="A33" s="29" t="s">
        <v>32</v>
      </c>
      <c r="B33" s="27">
        <v>925.20138075</v>
      </c>
      <c r="C33" s="27">
        <v>8.6893999999999999E-2</v>
      </c>
      <c r="D33" s="27">
        <v>1243.6417891000001</v>
      </c>
      <c r="E33" s="27">
        <v>94.832710225</v>
      </c>
      <c r="F33" s="27">
        <v>80.253325259999997</v>
      </c>
      <c r="G33" s="27">
        <v>29.143324844999999</v>
      </c>
      <c r="H33" s="27">
        <v>451.27423864999997</v>
      </c>
      <c r="I33" s="29">
        <v>4.3986664075000004</v>
      </c>
      <c r="J33" s="29">
        <v>3.8138458630000001</v>
      </c>
      <c r="K33" s="8">
        <v>2.7999999999999999E-6</v>
      </c>
      <c r="L33" s="29">
        <v>1.5993739634999999</v>
      </c>
      <c r="M33" s="8">
        <v>1.9999999999999999E-7</v>
      </c>
      <c r="N33" s="29">
        <v>0.37537514570000002</v>
      </c>
      <c r="O33" s="29">
        <v>2.0243000000000001E-3</v>
      </c>
      <c r="P33" s="29">
        <v>1.8756536000000001E-2</v>
      </c>
      <c r="Q33" s="29">
        <v>9.6881280000000007E-3</v>
      </c>
      <c r="S33" s="29">
        <v>1.5495E-4</v>
      </c>
      <c r="T33" s="29">
        <v>8.3841079999999995E-3</v>
      </c>
      <c r="W33" s="8">
        <v>8.8376410000000002E-3</v>
      </c>
      <c r="X33" s="29">
        <v>2.4313913499999999E-2</v>
      </c>
      <c r="Z33" s="29">
        <v>110.4639821</v>
      </c>
      <c r="AB33" s="29">
        <v>3.1135999999999998E-3</v>
      </c>
      <c r="AD33" s="29">
        <v>2.8514499999999999E-5</v>
      </c>
      <c r="AE33" s="29">
        <v>2.3270699999999998E-2</v>
      </c>
      <c r="AF33" s="29">
        <v>6.0238850199999999E-2</v>
      </c>
      <c r="AG33" s="29">
        <v>1.2900227515</v>
      </c>
      <c r="AH33" s="29">
        <v>4.6877557399999999E-2</v>
      </c>
      <c r="AI33" s="29">
        <v>5.3533064999999998E-2</v>
      </c>
      <c r="AJ33" s="29">
        <v>3.3962659999999998E-4</v>
      </c>
      <c r="AK33" s="29">
        <v>9.0015965000000003E-3</v>
      </c>
      <c r="AL33" s="29">
        <v>1.6875333619999999</v>
      </c>
      <c r="AM33" s="29">
        <v>2.1018393400000002E-2</v>
      </c>
      <c r="AN33" s="29">
        <v>5.7897421000000001E-3</v>
      </c>
      <c r="AO33" s="29">
        <v>0.88848378920000004</v>
      </c>
      <c r="AP33" s="29">
        <v>1.503211E-3</v>
      </c>
      <c r="AR33" s="8">
        <v>1.9999999999999999E-7</v>
      </c>
      <c r="AS33" s="8">
        <v>9.0464499999999996E-7</v>
      </c>
      <c r="AT33" s="29">
        <v>9.790491000000001E-4</v>
      </c>
      <c r="AU33" s="29">
        <v>1.48376E-4</v>
      </c>
      <c r="AW33" s="29">
        <v>1.52636249E-2</v>
      </c>
      <c r="AY33" s="29">
        <v>0.23277252330000001</v>
      </c>
      <c r="AZ33" s="29">
        <v>0.75112957000000002</v>
      </c>
      <c r="BA33" s="29">
        <v>1.6404459499999999E-2</v>
      </c>
      <c r="BC33" s="27"/>
      <c r="BD33" s="29" t="s">
        <v>32</v>
      </c>
      <c r="BE33" s="29">
        <v>0.47239884576699998</v>
      </c>
      <c r="BF33" s="29">
        <v>3.8115891478899999</v>
      </c>
      <c r="BG33" s="29">
        <v>4.3962246196099999</v>
      </c>
      <c r="BH33" s="29">
        <v>4.3962246196099999</v>
      </c>
      <c r="BI33" s="29">
        <v>0.47207279421800002</v>
      </c>
      <c r="BJ33" s="8">
        <v>1.1478685163400001E-6</v>
      </c>
      <c r="BK33" s="8">
        <v>1.6519434294E-6</v>
      </c>
      <c r="BL33" s="29">
        <v>1.5987811728600001</v>
      </c>
      <c r="BM33" s="8">
        <v>6.4005500531900001E-8</v>
      </c>
      <c r="BN33" s="8">
        <v>1.3599520494700001E-7</v>
      </c>
      <c r="BO33" s="29">
        <v>2.43138470504E-2</v>
      </c>
      <c r="BP33" s="40">
        <v>0.37514333661400001</v>
      </c>
      <c r="BQ33" s="29">
        <v>4.8582750144700001E-4</v>
      </c>
      <c r="BR33" s="29">
        <v>1.5384636719699999E-3</v>
      </c>
      <c r="BS33" s="29">
        <v>1.8752326403200001E-2</v>
      </c>
      <c r="BT33" s="8">
        <v>0</v>
      </c>
      <c r="BU33" s="29">
        <v>3099.4310698099998</v>
      </c>
      <c r="BV33" s="29">
        <v>9.6871297390299996E-3</v>
      </c>
      <c r="BW33" s="8">
        <v>4.4941997387499999E-5</v>
      </c>
      <c r="BX33" s="8">
        <v>1.10020039132E-4</v>
      </c>
      <c r="BY33" s="29">
        <v>0</v>
      </c>
      <c r="BZ33" s="29">
        <v>8.3843674031600004E-3</v>
      </c>
      <c r="CA33" s="8">
        <v>6.0200121760899998E-2</v>
      </c>
      <c r="CB33" s="29">
        <v>0</v>
      </c>
      <c r="CC33" s="29">
        <v>2.1019356530200001E-2</v>
      </c>
      <c r="CD33" s="29">
        <v>3.3962799636799999E-4</v>
      </c>
      <c r="CE33" s="29">
        <v>5.7906284274999997E-3</v>
      </c>
      <c r="CF33" s="29">
        <v>924.66868704399997</v>
      </c>
      <c r="CG33" s="29">
        <v>0</v>
      </c>
      <c r="CH33" s="29">
        <v>8.8358510061299998E-3</v>
      </c>
      <c r="CI33" s="29">
        <v>30.375100234400001</v>
      </c>
      <c r="CJ33" s="29">
        <v>549.59480359700001</v>
      </c>
      <c r="CK33" s="29">
        <v>12.595330909299999</v>
      </c>
      <c r="CL33" s="29">
        <v>0.23264730822400001</v>
      </c>
      <c r="CM33" s="29">
        <v>0</v>
      </c>
      <c r="CN33" s="29">
        <v>0</v>
      </c>
      <c r="CO33" s="29">
        <v>110.414775733</v>
      </c>
      <c r="CP33" s="29">
        <v>110.414775733</v>
      </c>
      <c r="CQ33" s="29">
        <v>0</v>
      </c>
      <c r="CR33" s="29">
        <v>0.75097673649899999</v>
      </c>
      <c r="CS33" s="8">
        <v>9.34050124003E-4</v>
      </c>
      <c r="CT33" s="29">
        <v>1.5568225905199999E-3</v>
      </c>
      <c r="CU33" s="29">
        <v>0</v>
      </c>
      <c r="CV33" s="29">
        <v>0</v>
      </c>
      <c r="CW33" s="8">
        <v>12.2093437895</v>
      </c>
      <c r="CX33" s="8">
        <v>6.3377263884399995E-5</v>
      </c>
      <c r="CY33" s="29">
        <v>1.9527347467600001E-2</v>
      </c>
      <c r="CZ33" s="8">
        <v>7.4130456522099998E-6</v>
      </c>
      <c r="DA33" s="8">
        <v>2.10971545605E-5</v>
      </c>
      <c r="DB33" s="29">
        <v>7.6793594304399998E-3</v>
      </c>
      <c r="DC33" s="29">
        <v>1.5591347517900001E-2</v>
      </c>
      <c r="DD33" s="8">
        <v>1.28935191126</v>
      </c>
      <c r="DE33" s="8">
        <v>0</v>
      </c>
      <c r="DF33" s="29">
        <v>4.68715844416E-2</v>
      </c>
      <c r="DG33" s="29">
        <v>8.6891271901500006E-2</v>
      </c>
      <c r="DH33" s="29">
        <v>0</v>
      </c>
      <c r="DI33" s="29">
        <v>2.19485080441E-2</v>
      </c>
      <c r="DJ33" s="29">
        <v>3.1584616216100002E-2</v>
      </c>
      <c r="DK33" s="29">
        <v>1118.4508247599999</v>
      </c>
      <c r="DL33" s="29">
        <v>124.27269144900001</v>
      </c>
      <c r="DM33" s="29">
        <v>1242.7235162100001</v>
      </c>
      <c r="DN33" s="29">
        <v>0</v>
      </c>
      <c r="DO33" s="29">
        <v>48.636705787799997</v>
      </c>
      <c r="DP33" s="29">
        <v>1.50322359631E-3</v>
      </c>
      <c r="DQ33" s="29">
        <v>0</v>
      </c>
      <c r="DR33" s="8">
        <v>2.00031469656E-7</v>
      </c>
      <c r="DS33" s="8">
        <v>9.0465329563400001E-7</v>
      </c>
      <c r="DT33" s="29">
        <v>9.790686856590001E-4</v>
      </c>
      <c r="DU33" s="29">
        <v>1.48398611088E-4</v>
      </c>
      <c r="DV33" s="29">
        <v>0</v>
      </c>
      <c r="DW33" s="29">
        <v>1.52625745468E-2</v>
      </c>
      <c r="DX33" s="29">
        <v>8.8559830684999997E-4</v>
      </c>
      <c r="DY33" s="29">
        <v>138.43390353999999</v>
      </c>
      <c r="DZ33" s="29">
        <v>9.0961821458700003E-4</v>
      </c>
      <c r="EA33" s="8">
        <v>5.8782387274900002E-5</v>
      </c>
      <c r="EB33" s="29">
        <v>30.788376456799998</v>
      </c>
      <c r="EC33" s="8">
        <v>1.2001906998E-5</v>
      </c>
      <c r="ED33" s="29">
        <v>0</v>
      </c>
      <c r="EE33" s="29">
        <v>6.2271283233300003E-4</v>
      </c>
      <c r="EF33" s="8">
        <v>7.0812458318900002E-5</v>
      </c>
      <c r="EG33" s="29">
        <v>94.771626776299996</v>
      </c>
      <c r="EH33" s="29">
        <v>80.201612861399994</v>
      </c>
      <c r="EI33" s="29">
        <v>14.570013914900001</v>
      </c>
      <c r="EJ33" s="29">
        <v>0</v>
      </c>
      <c r="EK33" s="29">
        <v>0</v>
      </c>
      <c r="EL33" s="29">
        <v>13.092882786900001</v>
      </c>
      <c r="EM33" s="29">
        <v>0</v>
      </c>
      <c r="EN33" s="29">
        <v>7.9235445041499997</v>
      </c>
      <c r="EO33" s="29">
        <v>0</v>
      </c>
      <c r="EP33" s="29">
        <v>1.6837271143200001</v>
      </c>
      <c r="EQ33" s="29">
        <v>19.8088248185</v>
      </c>
      <c r="ER33" s="29">
        <v>8.9949758538800002E-3</v>
      </c>
      <c r="ES33" s="29">
        <v>119.728971038</v>
      </c>
      <c r="ET33" s="29">
        <v>9.1440610239399995E-4</v>
      </c>
      <c r="EU33" s="29">
        <v>6.8952859141199996</v>
      </c>
      <c r="EV33" s="29">
        <v>6.1200471789099996E-3</v>
      </c>
      <c r="EW33" s="29">
        <v>29.1308330976</v>
      </c>
      <c r="EX33" s="29">
        <v>40.1015374694</v>
      </c>
      <c r="EY33" s="29">
        <v>1.6405176311899999E-2</v>
      </c>
      <c r="EZ33" s="29">
        <v>0</v>
      </c>
      <c r="FA33" s="29">
        <v>0</v>
      </c>
      <c r="FB33" s="29">
        <v>5.0427127115600001</v>
      </c>
      <c r="FC33" s="29">
        <v>1.68675159722</v>
      </c>
      <c r="FD33" s="29">
        <v>2.8623889841499999</v>
      </c>
      <c r="FE33" s="29">
        <v>450.99924350200001</v>
      </c>
      <c r="FF33" s="29">
        <v>0.88814295426000001</v>
      </c>
      <c r="FG33" s="29">
        <v>4.6185361022700002</v>
      </c>
      <c r="FI33" s="55">
        <f t="shared" si="1"/>
        <v>-5.7575973953715028E-4</v>
      </c>
      <c r="FJ33" s="55">
        <f t="shared" si="2"/>
        <v>-3.1395706262726274E-5</v>
      </c>
      <c r="FK33" s="55">
        <f t="shared" si="3"/>
        <v>-7.3837410261403508E-4</v>
      </c>
      <c r="FL33" s="55">
        <f t="shared" si="4"/>
        <v>-6.4411792676890537E-4</v>
      </c>
      <c r="FM33" s="55">
        <f t="shared" si="5"/>
        <v>-6.4436455975460456E-4</v>
      </c>
      <c r="FN33" s="55">
        <f t="shared" si="6"/>
        <v>-4.286315122394741E-4</v>
      </c>
      <c r="FO33" s="55">
        <f t="shared" si="7"/>
        <v>-6.0937479795570757E-4</v>
      </c>
      <c r="FP33" s="55">
        <f t="shared" si="8"/>
        <v>-5.5512004407451551E-4</v>
      </c>
      <c r="FQ33" s="55">
        <f t="shared" si="9"/>
        <v>-5.9171639103028438E-4</v>
      </c>
      <c r="FR33" s="55">
        <f t="shared" si="10"/>
        <v>-6.716223571422115E-5</v>
      </c>
      <c r="FS33" s="55">
        <f t="shared" si="11"/>
        <v>-3.7063917103077225E-4</v>
      </c>
      <c r="FT33" s="55">
        <f t="shared" si="12"/>
        <v>3.527394500019327E-6</v>
      </c>
      <c r="FU33" s="55">
        <f t="shared" si="13"/>
        <v>-6.1753978294895975E-4</v>
      </c>
      <c r="FV33" s="55">
        <f t="shared" si="14"/>
        <v>-4.3603136887265468E-6</v>
      </c>
      <c r="FW33" s="55">
        <f t="shared" si="15"/>
        <v>-2.2443359477463504E-4</v>
      </c>
      <c r="FX33" s="55">
        <f t="shared" si="16"/>
        <v>-1.0303961405145924E-4</v>
      </c>
      <c r="FY33" s="55">
        <f t="shared" si="17"/>
        <v>0</v>
      </c>
      <c r="FZ33" s="55">
        <f t="shared" si="18"/>
        <v>7.768002258803149E-5</v>
      </c>
      <c r="GA33" s="55">
        <f t="shared" si="19"/>
        <v>3.0939863847280217E-5</v>
      </c>
      <c r="GB33" s="55">
        <f t="shared" si="20"/>
        <v>0</v>
      </c>
      <c r="GC33" s="55">
        <f t="shared" si="21"/>
        <v>0</v>
      </c>
      <c r="GD33" s="55">
        <f t="shared" si="22"/>
        <v>-2.0254204374227147E-4</v>
      </c>
      <c r="GE33" s="55">
        <f t="shared" si="23"/>
        <v>-2.732986608657066E-6</v>
      </c>
      <c r="GF33" s="55">
        <f t="shared" si="24"/>
        <v>0</v>
      </c>
      <c r="GG33" s="55">
        <f t="shared" si="25"/>
        <v>-4.4545168537787558E-4</v>
      </c>
      <c r="GH33" s="55">
        <f t="shared" si="26"/>
        <v>0</v>
      </c>
      <c r="GI33" s="55">
        <f t="shared" si="27"/>
        <v>-4.6419398767315398E-6</v>
      </c>
      <c r="GJ33" s="55">
        <f t="shared" si="28"/>
        <v>0</v>
      </c>
      <c r="GK33" s="55">
        <f t="shared" si="29"/>
        <v>-1.5079301022283265E-4</v>
      </c>
      <c r="GL33" s="55">
        <f t="shared" si="30"/>
        <v>2.9858749417034552E-7</v>
      </c>
      <c r="GM33" s="55">
        <f t="shared" si="31"/>
        <v>-6.4291464680049919E-4</v>
      </c>
      <c r="GN33" s="55">
        <f t="shared" si="32"/>
        <v>-5.2002202226273699E-4</v>
      </c>
      <c r="GO33" s="55">
        <f t="shared" si="33"/>
        <v>-1.2741616097937248E-4</v>
      </c>
      <c r="GP33" s="55">
        <f t="shared" si="34"/>
        <v>1.1069831328371406E-6</v>
      </c>
      <c r="GQ33" s="55">
        <f t="shared" si="35"/>
        <v>4.1114800784605973E-6</v>
      </c>
      <c r="GR33" s="55">
        <f t="shared" si="36"/>
        <v>-7.3549687769276274E-4</v>
      </c>
      <c r="GS33" s="55">
        <f t="shared" si="37"/>
        <v>-4.6325885911576792E-4</v>
      </c>
      <c r="GT33" s="55">
        <f t="shared" si="38"/>
        <v>4.5823207400797123E-5</v>
      </c>
      <c r="GU33" s="55">
        <f t="shared" si="39"/>
        <v>1.5308583434133123E-4</v>
      </c>
      <c r="GV33" s="55">
        <f t="shared" si="40"/>
        <v>-3.836141347124922E-4</v>
      </c>
      <c r="GW33" s="55">
        <f t="shared" si="41"/>
        <v>8.3796020652112953E-6</v>
      </c>
      <c r="GX33" s="55">
        <f t="shared" si="42"/>
        <v>0</v>
      </c>
      <c r="GY33" s="55">
        <f t="shared" si="43"/>
        <v>1.5734828000003956E-4</v>
      </c>
      <c r="GZ33" s="55">
        <f t="shared" si="44"/>
        <v>9.1700434977832463E-6</v>
      </c>
      <c r="HA33" s="55">
        <f t="shared" si="45"/>
        <v>2.0004777084216633E-5</v>
      </c>
      <c r="HB33" s="55">
        <f t="shared" si="46"/>
        <v>1.5239046746099919E-4</v>
      </c>
      <c r="HC33" s="55">
        <f t="shared" si="47"/>
        <v>0</v>
      </c>
      <c r="HD33" s="55">
        <f t="shared" si="48"/>
        <v>-6.8814138638814779E-5</v>
      </c>
      <c r="HE33" s="55">
        <f t="shared" si="49"/>
        <v>0</v>
      </c>
      <c r="HF33" s="55">
        <f t="shared" si="50"/>
        <v>-5.3792893690728799E-4</v>
      </c>
      <c r="HG33" s="55">
        <f t="shared" si="51"/>
        <v>-2.034715541821075E-4</v>
      </c>
      <c r="HH33" s="55">
        <f t="shared" si="52"/>
        <v>4.3696160790906864E-5</v>
      </c>
      <c r="HI33" s="55">
        <f t="shared" si="53"/>
        <v>0</v>
      </c>
    </row>
    <row r="34" spans="1:217" x14ac:dyDescent="0.3">
      <c r="A34" s="29" t="s">
        <v>33</v>
      </c>
      <c r="B34" s="27">
        <v>574.52850000000001</v>
      </c>
      <c r="D34" s="27">
        <v>1149.1697999999999</v>
      </c>
      <c r="E34" s="27">
        <v>38.901400000000002</v>
      </c>
      <c r="F34" s="27">
        <v>38.901400000000002</v>
      </c>
      <c r="G34" s="27">
        <v>1.0263</v>
      </c>
      <c r="H34" s="27">
        <v>231.78783999999999</v>
      </c>
      <c r="I34" s="29">
        <v>15.56626165</v>
      </c>
      <c r="J34" s="29">
        <v>15.00200375</v>
      </c>
      <c r="K34" s="29">
        <v>1.84064E-5</v>
      </c>
      <c r="L34" s="29">
        <v>3.6240751879999999</v>
      </c>
      <c r="M34" s="40"/>
      <c r="N34" s="29">
        <v>1.5279582</v>
      </c>
      <c r="O34" s="29">
        <v>1.011917E-4</v>
      </c>
      <c r="P34" s="29">
        <v>9.2151250000000004E-2</v>
      </c>
      <c r="Q34" s="29">
        <v>8.4964844999999997E-2</v>
      </c>
      <c r="S34" s="8">
        <v>5.1565999999999999E-6</v>
      </c>
      <c r="T34" s="29">
        <v>7.6127238999999999E-2</v>
      </c>
      <c r="W34" s="29">
        <v>8.3814749999999993E-2</v>
      </c>
      <c r="X34" s="29">
        <v>0.1114015</v>
      </c>
      <c r="Z34" s="29">
        <v>103.46373259000001</v>
      </c>
      <c r="AD34" s="29">
        <v>4.6007400000000003E-5</v>
      </c>
      <c r="AE34" s="29">
        <v>3.4959999999999997E-5</v>
      </c>
      <c r="AF34" s="29">
        <v>0.13444898650000001</v>
      </c>
      <c r="AG34" s="29">
        <v>4.5422816088999998</v>
      </c>
      <c r="AH34" s="29">
        <v>0.18768769099999999</v>
      </c>
      <c r="AI34" s="29">
        <v>1.1009208999999999E-3</v>
      </c>
      <c r="AJ34" s="29">
        <v>5.5117400000000002E-5</v>
      </c>
      <c r="AK34" s="29">
        <v>8.0452037000000004E-2</v>
      </c>
      <c r="AL34" s="29">
        <v>1.9563623480000001</v>
      </c>
      <c r="AM34" s="8">
        <v>0.11960324999999999</v>
      </c>
      <c r="AN34" s="29">
        <v>1.2479528E-2</v>
      </c>
      <c r="AO34" s="29">
        <v>0.67755594500000005</v>
      </c>
      <c r="AP34" s="29">
        <v>4.0784397999999999E-3</v>
      </c>
      <c r="AS34" s="8">
        <v>5.6155000000000005E-7</v>
      </c>
      <c r="AT34" s="29">
        <v>5.2224200000000001E-5</v>
      </c>
      <c r="AU34" s="29">
        <v>4.2827129999999997E-4</v>
      </c>
      <c r="AW34" s="29">
        <v>1.20686223E-2</v>
      </c>
      <c r="AY34" s="29">
        <v>0.205380598</v>
      </c>
      <c r="AZ34" s="8">
        <v>1.1069785476</v>
      </c>
      <c r="BA34" s="29">
        <v>9.8863674999999998E-2</v>
      </c>
      <c r="BC34" s="27"/>
      <c r="BD34" s="29" t="s">
        <v>33</v>
      </c>
      <c r="BE34" s="29">
        <v>0.54383661884599999</v>
      </c>
      <c r="BF34" s="29">
        <v>15.001892481200001</v>
      </c>
      <c r="BG34" s="29">
        <v>15.567427803899999</v>
      </c>
      <c r="BH34" s="29">
        <v>15.566040269</v>
      </c>
      <c r="BI34" s="29">
        <v>0.33255895528700002</v>
      </c>
      <c r="BJ34" s="8">
        <v>7.5452978168700004E-6</v>
      </c>
      <c r="BK34" s="8">
        <v>1.08588093939E-5</v>
      </c>
      <c r="BL34" s="29">
        <v>3.6240351293900002</v>
      </c>
      <c r="BM34" s="29">
        <v>0</v>
      </c>
      <c r="BN34" s="8">
        <v>0</v>
      </c>
      <c r="BO34" s="29">
        <v>0.11140045712299999</v>
      </c>
      <c r="BP34" s="8">
        <v>1.5279454057399999</v>
      </c>
      <c r="BQ34" s="8">
        <v>2.4283825239600001E-5</v>
      </c>
      <c r="BR34" s="8">
        <v>7.6893985240100005E-5</v>
      </c>
      <c r="BS34" s="29">
        <v>9.2147352065999999E-2</v>
      </c>
      <c r="BT34" s="29">
        <v>0</v>
      </c>
      <c r="BU34" s="29">
        <v>1858.5403841699999</v>
      </c>
      <c r="BV34" s="29">
        <v>8.4964463963800002E-2</v>
      </c>
      <c r="BW34" s="8">
        <v>1.4952803452400001E-6</v>
      </c>
      <c r="BX34" s="8">
        <v>3.6609212013000001E-6</v>
      </c>
      <c r="BY34" s="29">
        <v>0</v>
      </c>
      <c r="BZ34" s="8">
        <v>7.6127324998399998E-2</v>
      </c>
      <c r="CA34" s="29">
        <v>0.13444812903100001</v>
      </c>
      <c r="CB34" s="29">
        <v>0</v>
      </c>
      <c r="CC34" s="29">
        <v>0.119602059293</v>
      </c>
      <c r="CD34" s="8">
        <v>5.5115239313899999E-5</v>
      </c>
      <c r="CE34" s="29">
        <v>1.24799310504E-2</v>
      </c>
      <c r="CF34" s="29">
        <v>574.52333180100004</v>
      </c>
      <c r="CG34" s="29">
        <v>0</v>
      </c>
      <c r="CH34" s="29">
        <v>8.3810756563399993E-2</v>
      </c>
      <c r="CI34" s="29">
        <v>15.319514187399999</v>
      </c>
      <c r="CJ34" s="29">
        <v>338.790705769</v>
      </c>
      <c r="CK34" s="29">
        <v>7.7662648261499996</v>
      </c>
      <c r="CL34" s="29">
        <v>0.20537905995</v>
      </c>
      <c r="CM34" s="29">
        <v>3.7904946573499999E-2</v>
      </c>
      <c r="CN34" s="29">
        <v>0</v>
      </c>
      <c r="CO34" s="29">
        <v>103.46276477000001</v>
      </c>
      <c r="CP34" s="29">
        <v>103.46276477000001</v>
      </c>
      <c r="CQ34" s="29">
        <v>0</v>
      </c>
      <c r="CR34" s="29">
        <v>1.10696659954</v>
      </c>
      <c r="CS34" s="29">
        <v>0</v>
      </c>
      <c r="CT34" s="29">
        <v>0</v>
      </c>
      <c r="CU34" s="29">
        <v>0</v>
      </c>
      <c r="CV34" s="8">
        <v>0</v>
      </c>
      <c r="CW34" s="8">
        <v>7.5870147124500003</v>
      </c>
      <c r="CX34" s="29">
        <v>9.6407473764100002E-3</v>
      </c>
      <c r="CY34" s="29">
        <v>4.4299154857100002E-2</v>
      </c>
      <c r="CZ34" s="8">
        <v>1.19614742307E-5</v>
      </c>
      <c r="DA34" s="8">
        <v>3.4043468531799999E-5</v>
      </c>
      <c r="DB34" s="8">
        <v>1.1537364484599999E-5</v>
      </c>
      <c r="DC34" s="8">
        <v>2.3421236021299999E-5</v>
      </c>
      <c r="DD34" s="29">
        <v>4.5422683182099997</v>
      </c>
      <c r="DE34" s="29">
        <v>0</v>
      </c>
      <c r="DF34" s="29">
        <v>0.18768751205699999</v>
      </c>
      <c r="DG34" s="29">
        <v>0</v>
      </c>
      <c r="DH34" s="29">
        <v>0</v>
      </c>
      <c r="DI34" s="29">
        <v>4.5136758213599998E-4</v>
      </c>
      <c r="DJ34" s="29">
        <v>6.4953736007500003E-4</v>
      </c>
      <c r="DK34" s="29">
        <v>1034.2465798999999</v>
      </c>
      <c r="DL34" s="29">
        <v>114.91544734199999</v>
      </c>
      <c r="DM34" s="29">
        <v>1149.16202724</v>
      </c>
      <c r="DN34" s="29">
        <v>9.1507295176299994E-3</v>
      </c>
      <c r="DO34" s="29">
        <v>29.214439231099998</v>
      </c>
      <c r="DP34" s="29">
        <v>4.0785730068099999E-3</v>
      </c>
      <c r="DQ34" s="29">
        <v>0</v>
      </c>
      <c r="DR34" s="29">
        <v>0</v>
      </c>
      <c r="DS34" s="8">
        <v>5.6154279446899998E-7</v>
      </c>
      <c r="DT34" s="8">
        <v>5.2225475509399999E-5</v>
      </c>
      <c r="DU34" s="29">
        <v>4.2825677673200002E-4</v>
      </c>
      <c r="DV34" s="29">
        <v>0</v>
      </c>
      <c r="DW34" s="29">
        <v>1.2068900084499999E-2</v>
      </c>
      <c r="DX34" s="29">
        <v>0</v>
      </c>
      <c r="DY34" s="29">
        <v>69.896639268300007</v>
      </c>
      <c r="DZ34" s="8">
        <v>1.16599150118E-5</v>
      </c>
      <c r="EA34" s="8">
        <v>4.0998803992600002E-6</v>
      </c>
      <c r="EB34" s="29">
        <v>14.9457536692</v>
      </c>
      <c r="EC34" s="8">
        <v>5.23851254154E-6</v>
      </c>
      <c r="ED34" s="29">
        <v>0</v>
      </c>
      <c r="EE34" s="29">
        <v>0</v>
      </c>
      <c r="EF34" s="8">
        <v>7.6002689638800004E-7</v>
      </c>
      <c r="EG34" s="29">
        <v>38.901055634099997</v>
      </c>
      <c r="EH34" s="29">
        <v>38.901055634099997</v>
      </c>
      <c r="EI34" s="29">
        <v>0</v>
      </c>
      <c r="EJ34" s="29">
        <v>0</v>
      </c>
      <c r="EK34" s="29">
        <v>0</v>
      </c>
      <c r="EL34" s="29">
        <v>6.3454621365000001</v>
      </c>
      <c r="EM34" s="29">
        <v>0</v>
      </c>
      <c r="EN34" s="29">
        <v>3.8423273510899998</v>
      </c>
      <c r="EO34" s="29">
        <v>0</v>
      </c>
      <c r="EP34" s="29">
        <v>0.81653188511700003</v>
      </c>
      <c r="EQ34" s="29">
        <v>9.6071327821800008</v>
      </c>
      <c r="ER34" s="29">
        <v>8.0389352414299994E-2</v>
      </c>
      <c r="ES34" s="29">
        <v>70.539571154499995</v>
      </c>
      <c r="ET34" s="29">
        <v>0</v>
      </c>
      <c r="EU34" s="29">
        <v>3.3438259716599998</v>
      </c>
      <c r="EV34" s="8">
        <v>7.9985890419299994E-8</v>
      </c>
      <c r="EW34" s="29">
        <v>1.0262866127600001</v>
      </c>
      <c r="EX34" s="29">
        <v>17.207489755000001</v>
      </c>
      <c r="EY34" s="29">
        <v>9.8862979838700002E-2</v>
      </c>
      <c r="EZ34" s="29">
        <v>0</v>
      </c>
      <c r="FA34" s="29">
        <v>1.59024183601E-2</v>
      </c>
      <c r="FB34" s="29">
        <v>2.5623594507399998</v>
      </c>
      <c r="FC34" s="29">
        <v>1.95634884569</v>
      </c>
      <c r="FD34" s="29">
        <v>0.80539727039800002</v>
      </c>
      <c r="FE34" s="29">
        <v>231.785617742</v>
      </c>
      <c r="FF34" s="29">
        <v>0.67755227162099996</v>
      </c>
      <c r="FG34" s="29">
        <v>2.91672021207</v>
      </c>
      <c r="FI34" s="55">
        <f t="shared" si="1"/>
        <v>-8.9955485236466051E-6</v>
      </c>
      <c r="FJ34" s="55">
        <f t="shared" si="2"/>
        <v>0</v>
      </c>
      <c r="FK34" s="55">
        <f t="shared" si="3"/>
        <v>-6.7638046177792852E-6</v>
      </c>
      <c r="FL34" s="55">
        <f t="shared" si="4"/>
        <v>-8.8522752395936316E-6</v>
      </c>
      <c r="FM34" s="55">
        <f t="shared" si="5"/>
        <v>-8.8522752395936316E-6</v>
      </c>
      <c r="FN34" s="55">
        <f t="shared" si="6"/>
        <v>-1.3044178115448378E-5</v>
      </c>
      <c r="FO34" s="55">
        <f t="shared" si="7"/>
        <v>-9.5874658480319635E-6</v>
      </c>
      <c r="FP34" s="55">
        <f t="shared" si="8"/>
        <v>-1.4221847542910494E-5</v>
      </c>
      <c r="FQ34" s="55">
        <f t="shared" si="9"/>
        <v>-7.4169292218424015E-6</v>
      </c>
      <c r="FR34" s="55">
        <f t="shared" si="10"/>
        <v>-1.2456478344483694E-4</v>
      </c>
      <c r="FS34" s="55">
        <f t="shared" si="11"/>
        <v>-1.1053471002043237E-5</v>
      </c>
      <c r="FT34" s="55">
        <f t="shared" si="12"/>
        <v>0</v>
      </c>
      <c r="FU34" s="55">
        <f t="shared" si="13"/>
        <v>-8.3734358702451322E-6</v>
      </c>
      <c r="FV34" s="55">
        <f t="shared" si="14"/>
        <v>-1.3725948175581111E-4</v>
      </c>
      <c r="FW34" s="55">
        <f t="shared" si="15"/>
        <v>-4.2299306846136576E-5</v>
      </c>
      <c r="FX34" s="55">
        <f t="shared" si="16"/>
        <v>-4.4846336151743387E-6</v>
      </c>
      <c r="FY34" s="55">
        <f t="shared" si="17"/>
        <v>0</v>
      </c>
      <c r="FZ34" s="55">
        <f t="shared" si="18"/>
        <v>-7.7270577512173022E-5</v>
      </c>
      <c r="GA34" s="55">
        <f t="shared" si="19"/>
        <v>1.1296666098511049E-6</v>
      </c>
      <c r="GB34" s="55">
        <f t="shared" si="20"/>
        <v>0</v>
      </c>
      <c r="GC34" s="55">
        <f t="shared" si="21"/>
        <v>0</v>
      </c>
      <c r="GD34" s="55">
        <f t="shared" si="22"/>
        <v>-4.7645988325443385E-5</v>
      </c>
      <c r="GE34" s="55">
        <f t="shared" si="23"/>
        <v>-9.3614269108319679E-6</v>
      </c>
      <c r="GF34" s="55">
        <f t="shared" si="24"/>
        <v>0</v>
      </c>
      <c r="GG34" s="55">
        <f t="shared" si="25"/>
        <v>-9.3541956758397627E-6</v>
      </c>
      <c r="GH34" s="55">
        <f t="shared" si="26"/>
        <v>0</v>
      </c>
      <c r="GI34" s="55">
        <f t="shared" si="27"/>
        <v>0</v>
      </c>
      <c r="GJ34" s="55">
        <f t="shared" si="28"/>
        <v>0</v>
      </c>
      <c r="GK34" s="55">
        <f t="shared" si="29"/>
        <v>-5.3409614540332206E-5</v>
      </c>
      <c r="GL34" s="55">
        <f t="shared" si="30"/>
        <v>-4.0031295766603602E-5</v>
      </c>
      <c r="GM34" s="55">
        <f t="shared" si="31"/>
        <v>-6.3776531331346317E-6</v>
      </c>
      <c r="GN34" s="55">
        <f t="shared" si="32"/>
        <v>-2.9259942787497785E-6</v>
      </c>
      <c r="GO34" s="55">
        <f t="shared" si="33"/>
        <v>-9.5340828717950496E-7</v>
      </c>
      <c r="GP34" s="55">
        <f t="shared" si="34"/>
        <v>-1.4494946003779049E-5</v>
      </c>
      <c r="GQ34" s="55">
        <f t="shared" si="35"/>
        <v>-3.9201524382552415E-5</v>
      </c>
      <c r="GR34" s="55">
        <f t="shared" si="36"/>
        <v>-7.7915473662910082E-4</v>
      </c>
      <c r="GS34" s="55">
        <f t="shared" si="37"/>
        <v>-6.9017429280844706E-6</v>
      </c>
      <c r="GT34" s="55">
        <f t="shared" si="38"/>
        <v>-9.9554736179689745E-6</v>
      </c>
      <c r="GU34" s="55">
        <f t="shared" si="39"/>
        <v>3.2296926614505005E-5</v>
      </c>
      <c r="GV34" s="55">
        <f t="shared" si="40"/>
        <v>-5.4215139387359429E-6</v>
      </c>
      <c r="GW34" s="55">
        <f t="shared" si="41"/>
        <v>3.2661217654832618E-5</v>
      </c>
      <c r="GX34" s="55">
        <f t="shared" si="42"/>
        <v>0</v>
      </c>
      <c r="GY34" s="55">
        <f t="shared" si="43"/>
        <v>0</v>
      </c>
      <c r="GZ34" s="55">
        <f t="shared" si="44"/>
        <v>-1.2831503873329435E-5</v>
      </c>
      <c r="HA34" s="55">
        <f t="shared" si="45"/>
        <v>2.4423723101513434E-5</v>
      </c>
      <c r="HB34" s="55">
        <f t="shared" si="46"/>
        <v>-3.3911373468059735E-5</v>
      </c>
      <c r="HC34" s="55">
        <f t="shared" si="47"/>
        <v>0</v>
      </c>
      <c r="HD34" s="55">
        <f t="shared" si="48"/>
        <v>2.3017084559817603E-5</v>
      </c>
      <c r="HE34" s="55">
        <f t="shared" si="49"/>
        <v>0</v>
      </c>
      <c r="HF34" s="55">
        <f t="shared" si="50"/>
        <v>-7.4887794415688356E-6</v>
      </c>
      <c r="HG34" s="55">
        <f t="shared" si="51"/>
        <v>-1.0793397962362045E-5</v>
      </c>
      <c r="HH34" s="55">
        <f t="shared" si="52"/>
        <v>-7.0315138497141522E-6</v>
      </c>
      <c r="HI34" s="55">
        <f t="shared" si="53"/>
        <v>0</v>
      </c>
    </row>
    <row r="35" spans="1:217" x14ac:dyDescent="0.3">
      <c r="A35" s="29" t="s">
        <v>34</v>
      </c>
      <c r="B35" s="27">
        <v>1024.6300000000001</v>
      </c>
      <c r="D35" s="27">
        <v>2114.63</v>
      </c>
      <c r="E35" s="27">
        <v>114.67562</v>
      </c>
      <c r="F35" s="27">
        <v>114.48954000000001</v>
      </c>
      <c r="G35" s="27">
        <v>1307.2</v>
      </c>
      <c r="H35" s="27">
        <v>327.19400000000002</v>
      </c>
      <c r="I35" s="29">
        <v>2.8614761</v>
      </c>
      <c r="J35" s="29">
        <v>1.4904203</v>
      </c>
      <c r="L35" s="29">
        <v>1.0938028</v>
      </c>
      <c r="M35" s="40"/>
      <c r="N35" s="29">
        <v>0.1386318</v>
      </c>
      <c r="Z35" s="29">
        <v>19.813988999999999</v>
      </c>
      <c r="AF35" s="29">
        <v>8.6148600000000002E-3</v>
      </c>
      <c r="AG35" s="29">
        <v>4.1398380000000001</v>
      </c>
      <c r="AH35" s="29">
        <v>2.8535899999999999E-2</v>
      </c>
      <c r="AL35" s="29">
        <v>3.6704875000000001</v>
      </c>
      <c r="AM35" s="29">
        <v>5.2903200000000003E-3</v>
      </c>
      <c r="AO35" s="29">
        <v>1.5457281899999999</v>
      </c>
      <c r="AP35" s="8"/>
      <c r="AT35" s="8">
        <v>2E-8</v>
      </c>
      <c r="AU35" s="8">
        <v>1.8E-7</v>
      </c>
      <c r="AW35" s="8">
        <v>1.88E-6</v>
      </c>
      <c r="AY35" s="29">
        <v>0.70247599999999999</v>
      </c>
      <c r="AZ35" s="8">
        <v>11.9</v>
      </c>
      <c r="BC35" s="27"/>
      <c r="BD35" s="29" t="s">
        <v>34</v>
      </c>
      <c r="BE35" s="29">
        <v>0</v>
      </c>
      <c r="BF35" s="29">
        <v>1.4899746629999999</v>
      </c>
      <c r="BG35" s="29">
        <v>2.8587119076900001</v>
      </c>
      <c r="BH35" s="29">
        <v>2.8587119076900001</v>
      </c>
      <c r="BI35" s="29">
        <v>7.7004571661200005E-2</v>
      </c>
      <c r="BJ35" s="29">
        <v>0</v>
      </c>
      <c r="BK35" s="29">
        <v>0</v>
      </c>
      <c r="BL35" s="29">
        <v>1.09298042811</v>
      </c>
      <c r="BM35" s="29">
        <v>0</v>
      </c>
      <c r="BN35" s="29">
        <v>0</v>
      </c>
      <c r="BO35" s="29">
        <v>0</v>
      </c>
      <c r="BP35" s="40">
        <v>0.138631986662</v>
      </c>
      <c r="BQ35" s="29">
        <v>0</v>
      </c>
      <c r="BR35" s="29">
        <v>0</v>
      </c>
      <c r="BS35" s="29">
        <v>0</v>
      </c>
      <c r="BT35" s="29">
        <v>0</v>
      </c>
      <c r="BU35" s="29">
        <v>741.43895341699999</v>
      </c>
      <c r="BV35" s="8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8.6145178161000004E-3</v>
      </c>
      <c r="CB35" s="29">
        <v>0</v>
      </c>
      <c r="CC35" s="29">
        <v>5.2905633195000001E-3</v>
      </c>
      <c r="CD35" s="29">
        <v>0</v>
      </c>
      <c r="CE35" s="29">
        <v>0</v>
      </c>
      <c r="CF35" s="29">
        <v>1023.51530968</v>
      </c>
      <c r="CG35" s="29">
        <v>0</v>
      </c>
      <c r="CH35" s="29">
        <v>0</v>
      </c>
      <c r="CI35" s="29">
        <v>5.3703579962700001</v>
      </c>
      <c r="CJ35" s="29">
        <v>108.78119522900001</v>
      </c>
      <c r="CK35" s="29">
        <v>4.2461276359699998</v>
      </c>
      <c r="CL35" s="29">
        <v>0.70028076354799995</v>
      </c>
      <c r="CM35" s="29">
        <v>0</v>
      </c>
      <c r="CN35" s="29">
        <v>0</v>
      </c>
      <c r="CO35" s="29">
        <v>19.806297246300002</v>
      </c>
      <c r="CP35" s="8">
        <v>19.806297246300002</v>
      </c>
      <c r="CQ35" s="8">
        <v>0</v>
      </c>
      <c r="CR35" s="29">
        <v>11.8996644095</v>
      </c>
      <c r="CS35" s="29">
        <v>0</v>
      </c>
      <c r="CT35" s="29">
        <v>0</v>
      </c>
      <c r="CU35" s="29">
        <v>0</v>
      </c>
      <c r="CV35" s="29">
        <v>0</v>
      </c>
      <c r="CW35" s="8">
        <v>2.0730891706699999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8">
        <v>4.1399491731899998</v>
      </c>
      <c r="DE35" s="29">
        <v>0</v>
      </c>
      <c r="DF35" s="29">
        <v>2.84470877468E-2</v>
      </c>
      <c r="DG35" s="29">
        <v>0</v>
      </c>
      <c r="DH35" s="29">
        <v>0</v>
      </c>
      <c r="DI35" s="29">
        <v>0</v>
      </c>
      <c r="DJ35" s="29">
        <v>0</v>
      </c>
      <c r="DK35" s="29">
        <v>1902.1534545899999</v>
      </c>
      <c r="DL35" s="29">
        <v>211.35053927499999</v>
      </c>
      <c r="DM35" s="29">
        <v>2113.5039938599998</v>
      </c>
      <c r="DN35" s="29">
        <v>0</v>
      </c>
      <c r="DO35" s="29">
        <v>8.1588818770699998</v>
      </c>
      <c r="DP35" s="29">
        <v>0</v>
      </c>
      <c r="DQ35" s="29">
        <v>0</v>
      </c>
      <c r="DR35" s="29">
        <v>0</v>
      </c>
      <c r="DS35" s="29">
        <v>0</v>
      </c>
      <c r="DT35" s="8">
        <v>1.9939261782300001E-8</v>
      </c>
      <c r="DU35" s="8">
        <v>1.79447662825E-7</v>
      </c>
      <c r="DV35" s="29">
        <v>0</v>
      </c>
      <c r="DW35" s="8">
        <v>1.8742226558000001E-6</v>
      </c>
      <c r="DX35" s="29">
        <v>0.13679277104400001</v>
      </c>
      <c r="DY35" s="29">
        <v>176.72202453099999</v>
      </c>
      <c r="DZ35" s="29">
        <v>0.141083384315</v>
      </c>
      <c r="EA35" s="29">
        <v>9.2869028919100004E-3</v>
      </c>
      <c r="EB35" s="29">
        <v>42.901601757100003</v>
      </c>
      <c r="EC35" s="29">
        <v>2.1147785732800002E-3</v>
      </c>
      <c r="ED35" s="29">
        <v>0</v>
      </c>
      <c r="EE35" s="29">
        <v>0</v>
      </c>
      <c r="EF35" s="29">
        <v>1.09740449853E-2</v>
      </c>
      <c r="EG35" s="29">
        <v>114.542912242</v>
      </c>
      <c r="EH35" s="29">
        <v>114.356832391</v>
      </c>
      <c r="EI35" s="29">
        <v>0.18607985140800001</v>
      </c>
      <c r="EJ35" s="29">
        <v>0</v>
      </c>
      <c r="EK35" s="29">
        <v>0</v>
      </c>
      <c r="EL35" s="29">
        <v>19.117266985200001</v>
      </c>
      <c r="EM35" s="29">
        <v>0</v>
      </c>
      <c r="EN35" s="29">
        <v>11.185208595800001</v>
      </c>
      <c r="EO35" s="29">
        <v>0</v>
      </c>
      <c r="EP35" s="29">
        <v>2.3038541190599999</v>
      </c>
      <c r="EQ35" s="29">
        <v>28.028984341699999</v>
      </c>
      <c r="ER35" s="29">
        <v>0</v>
      </c>
      <c r="ES35" s="29">
        <v>55.982694807999998</v>
      </c>
      <c r="ET35" s="29">
        <v>0.1412426903</v>
      </c>
      <c r="EU35" s="29">
        <v>9.4330757012100008</v>
      </c>
      <c r="EV35" s="29">
        <v>0.94534631855700002</v>
      </c>
      <c r="EW35" s="29">
        <v>1307.13747375</v>
      </c>
      <c r="EX35" s="29">
        <v>97.488227057700001</v>
      </c>
      <c r="EY35" s="29">
        <v>0</v>
      </c>
      <c r="EZ35" s="29">
        <v>0</v>
      </c>
      <c r="FA35" s="29">
        <v>0</v>
      </c>
      <c r="FB35" s="29">
        <v>3.0302076821599999</v>
      </c>
      <c r="FC35" s="29">
        <v>3.66156819381</v>
      </c>
      <c r="FD35" s="29">
        <v>0.90221253428799997</v>
      </c>
      <c r="FE35" s="29">
        <v>327.050844095</v>
      </c>
      <c r="FF35" s="29">
        <v>1.5413360350600001</v>
      </c>
      <c r="FG35" s="29">
        <v>1.15003683146</v>
      </c>
      <c r="FI35" s="55">
        <f t="shared" si="1"/>
        <v>-1.0878954549448446E-3</v>
      </c>
      <c r="FJ35" s="55">
        <f t="shared" si="2"/>
        <v>0</v>
      </c>
      <c r="FK35" s="55">
        <f t="shared" si="3"/>
        <v>-5.3248376311709354E-4</v>
      </c>
      <c r="FL35" s="55">
        <f t="shared" si="4"/>
        <v>-1.1572447395531424E-3</v>
      </c>
      <c r="FM35" s="55">
        <f t="shared" si="5"/>
        <v>-1.1591243095221419E-3</v>
      </c>
      <c r="FN35" s="55">
        <f t="shared" si="6"/>
        <v>-4.7832198592425787E-5</v>
      </c>
      <c r="FO35" s="55">
        <f t="shared" si="7"/>
        <v>-4.3752607016025547E-4</v>
      </c>
      <c r="FP35" s="55">
        <f t="shared" si="8"/>
        <v>-9.6600223569922998E-4</v>
      </c>
      <c r="FQ35" s="55">
        <f t="shared" si="9"/>
        <v>-2.990008925670898E-4</v>
      </c>
      <c r="FR35" s="55">
        <f t="shared" si="10"/>
        <v>0</v>
      </c>
      <c r="FS35" s="55">
        <f t="shared" si="11"/>
        <v>-7.5184657600072566E-4</v>
      </c>
      <c r="FT35" s="55">
        <f t="shared" si="12"/>
        <v>0</v>
      </c>
      <c r="FU35" s="55">
        <f t="shared" si="13"/>
        <v>1.3464587489719513E-6</v>
      </c>
      <c r="FV35" s="55">
        <f t="shared" si="14"/>
        <v>0</v>
      </c>
      <c r="FW35" s="55">
        <f t="shared" si="15"/>
        <v>0</v>
      </c>
      <c r="FX35" s="55">
        <f t="shared" si="16"/>
        <v>0</v>
      </c>
      <c r="FY35" s="55">
        <f t="shared" si="17"/>
        <v>0</v>
      </c>
      <c r="FZ35" s="55">
        <f t="shared" si="18"/>
        <v>0</v>
      </c>
      <c r="GA35" s="55">
        <f t="shared" si="19"/>
        <v>0</v>
      </c>
      <c r="GB35" s="55">
        <f t="shared" si="20"/>
        <v>0</v>
      </c>
      <c r="GC35" s="55">
        <f t="shared" si="21"/>
        <v>0</v>
      </c>
      <c r="GD35" s="55">
        <f t="shared" si="22"/>
        <v>0</v>
      </c>
      <c r="GE35" s="55">
        <f t="shared" si="23"/>
        <v>0</v>
      </c>
      <c r="GF35" s="55">
        <f t="shared" si="24"/>
        <v>0</v>
      </c>
      <c r="GG35" s="55">
        <f t="shared" si="25"/>
        <v>-3.8819814122223754E-4</v>
      </c>
      <c r="GH35" s="55">
        <f t="shared" si="26"/>
        <v>0</v>
      </c>
      <c r="GI35" s="55">
        <f t="shared" si="27"/>
        <v>0</v>
      </c>
      <c r="GJ35" s="55">
        <f t="shared" si="28"/>
        <v>0</v>
      </c>
      <c r="GK35" s="55">
        <f t="shared" si="29"/>
        <v>0</v>
      </c>
      <c r="GL35" s="55">
        <f t="shared" si="30"/>
        <v>0</v>
      </c>
      <c r="GM35" s="55">
        <f t="shared" si="31"/>
        <v>-3.9720192783143642E-5</v>
      </c>
      <c r="GN35" s="55">
        <f t="shared" si="32"/>
        <v>2.6854478363560868E-5</v>
      </c>
      <c r="GO35" s="55">
        <f t="shared" si="33"/>
        <v>-3.1122990058137217E-3</v>
      </c>
      <c r="GP35" s="55">
        <f t="shared" si="34"/>
        <v>0</v>
      </c>
      <c r="GQ35" s="55">
        <f t="shared" si="35"/>
        <v>0</v>
      </c>
      <c r="GR35" s="55">
        <f t="shared" si="36"/>
        <v>0</v>
      </c>
      <c r="GS35" s="55">
        <f t="shared" si="37"/>
        <v>-2.4300058752414065E-3</v>
      </c>
      <c r="GT35" s="55">
        <f t="shared" si="38"/>
        <v>4.5993342557697626E-5</v>
      </c>
      <c r="GU35" s="55">
        <f t="shared" si="39"/>
        <v>0</v>
      </c>
      <c r="GV35" s="55">
        <f t="shared" si="40"/>
        <v>-2.8414794841775466E-3</v>
      </c>
      <c r="GW35" s="55">
        <f t="shared" si="41"/>
        <v>0</v>
      </c>
      <c r="GX35" s="55">
        <f t="shared" si="42"/>
        <v>0</v>
      </c>
      <c r="GY35" s="55">
        <f t="shared" si="43"/>
        <v>0</v>
      </c>
      <c r="GZ35" s="55">
        <f t="shared" si="44"/>
        <v>0</v>
      </c>
      <c r="HA35" s="55">
        <f t="shared" si="45"/>
        <v>-3.0369108849999885E-3</v>
      </c>
      <c r="HB35" s="55">
        <f t="shared" si="46"/>
        <v>-3.0685398611110751E-3</v>
      </c>
      <c r="HC35" s="55">
        <f t="shared" si="47"/>
        <v>0</v>
      </c>
      <c r="HD35" s="55">
        <f t="shared" si="48"/>
        <v>-3.0730554255318761E-3</v>
      </c>
      <c r="HE35" s="55">
        <f t="shared" si="49"/>
        <v>0</v>
      </c>
      <c r="HF35" s="55">
        <f t="shared" si="50"/>
        <v>-3.1249985081341397E-3</v>
      </c>
      <c r="HG35" s="55">
        <f t="shared" si="51"/>
        <v>-2.8200882352995689E-5</v>
      </c>
      <c r="HH35" s="55">
        <f t="shared" si="52"/>
        <v>0</v>
      </c>
      <c r="HI35" s="55">
        <f t="shared" si="53"/>
        <v>0</v>
      </c>
    </row>
    <row r="36" spans="1:217" x14ac:dyDescent="0.3">
      <c r="A36" s="29" t="s">
        <v>35</v>
      </c>
      <c r="B36" s="27">
        <v>1506.8517360999999</v>
      </c>
      <c r="C36" s="27">
        <v>7.587129</v>
      </c>
      <c r="D36" s="27">
        <v>8480.0179000000007</v>
      </c>
      <c r="E36" s="27">
        <v>160.13705207000001</v>
      </c>
      <c r="F36" s="27">
        <v>154.64017027</v>
      </c>
      <c r="G36" s="27">
        <v>3.5550732699999998</v>
      </c>
      <c r="H36" s="27">
        <v>926.45844539999996</v>
      </c>
      <c r="I36" s="29">
        <v>12.12300512</v>
      </c>
      <c r="J36" s="29">
        <v>10.310633489000001</v>
      </c>
      <c r="K36" s="8">
        <v>3.3031999999999998E-5</v>
      </c>
      <c r="L36" s="29">
        <v>1.9265614584999999</v>
      </c>
      <c r="M36" s="8">
        <v>9.91095E-7</v>
      </c>
      <c r="N36" s="29">
        <v>0.83907329620000004</v>
      </c>
      <c r="O36" s="29">
        <v>3.1081199999999999E-4</v>
      </c>
      <c r="P36" s="29">
        <v>9.0064277999999998E-2</v>
      </c>
      <c r="Q36" s="29">
        <v>4.6695287500000002E-2</v>
      </c>
      <c r="S36" s="29">
        <v>1.9162000000000001E-5</v>
      </c>
      <c r="T36" s="29">
        <v>4.1277738500000001E-2</v>
      </c>
      <c r="W36" s="29">
        <v>6.4899042000000004E-2</v>
      </c>
      <c r="X36" s="29">
        <v>7.2737081999999995E-2</v>
      </c>
      <c r="Z36" s="29">
        <v>120.95377617</v>
      </c>
      <c r="AB36" s="29">
        <v>1.99232126E-2</v>
      </c>
      <c r="AD36" s="29">
        <v>9.0263144099999998E-2</v>
      </c>
      <c r="AE36" s="29">
        <v>1.5581153E-3</v>
      </c>
      <c r="AF36" s="29">
        <v>0.13242926499999999</v>
      </c>
      <c r="AG36" s="29">
        <v>3.8362949</v>
      </c>
      <c r="AH36" s="29">
        <v>0.1222682658</v>
      </c>
      <c r="AI36" s="29">
        <v>0.30620263349999999</v>
      </c>
      <c r="AJ36" s="29">
        <v>5.4320614999999999E-3</v>
      </c>
      <c r="AK36" s="29">
        <v>4.4193919999999998E-2</v>
      </c>
      <c r="AL36" s="8">
        <v>1.1415293845000001</v>
      </c>
      <c r="AM36" s="29">
        <v>9.8896003999999996E-2</v>
      </c>
      <c r="AN36" s="29">
        <v>2.8697398999999998E-2</v>
      </c>
      <c r="AO36" s="29">
        <v>0.44628932999999998</v>
      </c>
      <c r="AP36" s="29">
        <v>2.9704424699999999E-2</v>
      </c>
      <c r="AQ36" s="8">
        <v>1.4866699999999999E-7</v>
      </c>
      <c r="AR36" s="8">
        <v>1.3213749999999999E-6</v>
      </c>
      <c r="AS36" s="8">
        <v>4.7332095E-6</v>
      </c>
      <c r="AT36" s="29">
        <v>7.1277619999999999E-4</v>
      </c>
      <c r="AU36" s="29">
        <v>2.0662978000000002E-3</v>
      </c>
      <c r="AV36" s="8">
        <v>9.9109500000000005E-8</v>
      </c>
      <c r="AW36" s="29">
        <v>0.19291863109999999</v>
      </c>
      <c r="AY36" s="29">
        <v>0.12504662850000001</v>
      </c>
      <c r="AZ36" s="8">
        <v>2.9833479999999999</v>
      </c>
      <c r="BA36" s="29">
        <v>5.1563592499999998E-2</v>
      </c>
      <c r="BC36" s="27"/>
      <c r="BD36" s="29" t="s">
        <v>35</v>
      </c>
      <c r="BE36" s="29">
        <v>0.93373625937799998</v>
      </c>
      <c r="BF36" s="29">
        <v>10.3105548411</v>
      </c>
      <c r="BG36" s="29">
        <v>12.1262411935</v>
      </c>
      <c r="BH36" s="29">
        <v>12.1230722699</v>
      </c>
      <c r="BI36" s="29">
        <v>0.73843255832700005</v>
      </c>
      <c r="BJ36" s="8">
        <v>1.3542449776E-5</v>
      </c>
      <c r="BK36" s="8">
        <v>1.94878741381E-5</v>
      </c>
      <c r="BL36" s="29">
        <v>1.92656760987</v>
      </c>
      <c r="BM36" s="8">
        <v>3.1715916158199998E-7</v>
      </c>
      <c r="BN36" s="8">
        <v>6.7393555118300001E-7</v>
      </c>
      <c r="BO36" s="29">
        <v>7.2735679187600003E-2</v>
      </c>
      <c r="BP36" s="40">
        <v>0.83907825113699996</v>
      </c>
      <c r="BQ36" s="8">
        <v>7.4591846426E-5</v>
      </c>
      <c r="BR36" s="29">
        <v>2.36201510166E-4</v>
      </c>
      <c r="BS36" s="29">
        <v>9.0066872812900003E-2</v>
      </c>
      <c r="BT36" s="29">
        <v>0</v>
      </c>
      <c r="BU36" s="29">
        <v>4855.81661437</v>
      </c>
      <c r="BV36" s="29">
        <v>4.66929289769E-2</v>
      </c>
      <c r="BW36" s="8">
        <v>5.55677202555E-6</v>
      </c>
      <c r="BX36" s="8">
        <v>1.36048120284E-5</v>
      </c>
      <c r="BY36" s="29">
        <v>0</v>
      </c>
      <c r="BZ36" s="29">
        <v>4.1276625344399999E-2</v>
      </c>
      <c r="CA36" s="29">
        <v>0.13243221937800001</v>
      </c>
      <c r="CB36" s="29">
        <v>0</v>
      </c>
      <c r="CC36" s="29">
        <v>9.8896809434199998E-2</v>
      </c>
      <c r="CD36" s="29">
        <v>5.4322464850199998E-3</v>
      </c>
      <c r="CE36" s="29">
        <v>2.8697317043900002E-2</v>
      </c>
      <c r="CF36" s="29">
        <v>1506.8447388</v>
      </c>
      <c r="CG36" s="29">
        <v>0</v>
      </c>
      <c r="CH36" s="29">
        <v>6.4895915421299993E-2</v>
      </c>
      <c r="CI36" s="29">
        <v>36.266997587200002</v>
      </c>
      <c r="CJ36" s="29">
        <v>868.51060752700005</v>
      </c>
      <c r="CK36" s="29">
        <v>22.001518728600001</v>
      </c>
      <c r="CL36" s="29">
        <v>0.12505030666200001</v>
      </c>
      <c r="CM36" s="29">
        <v>8.21930314439E-2</v>
      </c>
      <c r="CN36" s="29">
        <v>0</v>
      </c>
      <c r="CO36" s="29">
        <v>120.954306401</v>
      </c>
      <c r="CP36" s="8">
        <v>120.954306401</v>
      </c>
      <c r="CQ36" s="29">
        <v>0</v>
      </c>
      <c r="CR36" s="29">
        <v>2.9833313167000002</v>
      </c>
      <c r="CS36" s="29">
        <v>5.9766443737299998E-3</v>
      </c>
      <c r="CT36" s="8">
        <v>9.9612071520599997E-3</v>
      </c>
      <c r="CU36" s="8">
        <v>0</v>
      </c>
      <c r="CV36" s="29">
        <v>0</v>
      </c>
      <c r="CW36" s="29">
        <v>19.604616697000001</v>
      </c>
      <c r="CX36" s="8">
        <v>3.1335342370999997E-2</v>
      </c>
      <c r="CY36" s="8">
        <v>8.8036818719400001E-2</v>
      </c>
      <c r="CZ36" s="29">
        <v>2.3467536342600001E-2</v>
      </c>
      <c r="DA36" s="8">
        <v>6.6790575227800006E-2</v>
      </c>
      <c r="DB36" s="29">
        <v>5.1416147279800004E-4</v>
      </c>
      <c r="DC36" s="29">
        <v>1.04389722129E-3</v>
      </c>
      <c r="DD36" s="8">
        <v>3.8363014896299998</v>
      </c>
      <c r="DE36" s="29">
        <v>0</v>
      </c>
      <c r="DF36" s="29">
        <v>0.122266002161</v>
      </c>
      <c r="DG36" s="29">
        <v>7.5867617408800001</v>
      </c>
      <c r="DH36" s="29">
        <v>0</v>
      </c>
      <c r="DI36" s="29">
        <v>0.12554173564400001</v>
      </c>
      <c r="DJ36" s="29">
        <v>0.18065705688600001</v>
      </c>
      <c r="DK36" s="29">
        <v>7631.9617788100004</v>
      </c>
      <c r="DL36" s="29">
        <v>847.99567154900001</v>
      </c>
      <c r="DM36" s="29">
        <v>8479.9574503599997</v>
      </c>
      <c r="DN36" s="29">
        <v>2.07698418961E-2</v>
      </c>
      <c r="DO36" s="29">
        <v>65.224482891799994</v>
      </c>
      <c r="DP36" s="29">
        <v>2.9705889590299999E-2</v>
      </c>
      <c r="DQ36" s="8">
        <v>1.4866067872399999E-7</v>
      </c>
      <c r="DR36" s="8">
        <v>1.32137986726E-6</v>
      </c>
      <c r="DS36" s="8">
        <v>4.73369659945E-6</v>
      </c>
      <c r="DT36" s="29">
        <v>7.1277879920499999E-4</v>
      </c>
      <c r="DU36" s="29">
        <v>2.0661779392400002E-3</v>
      </c>
      <c r="DV36" s="8">
        <v>9.9105999618600004E-8</v>
      </c>
      <c r="DW36" s="29">
        <v>0.19291559867499999</v>
      </c>
      <c r="DX36" s="29">
        <v>0.28646178585400001</v>
      </c>
      <c r="DY36" s="29">
        <v>422.48565882100002</v>
      </c>
      <c r="DZ36" s="29">
        <v>0.46686827548999998</v>
      </c>
      <c r="EA36" s="29">
        <v>1.9930372085100002E-2</v>
      </c>
      <c r="EB36" s="29">
        <v>56.749338216799998</v>
      </c>
      <c r="EC36" s="29">
        <v>9.3674163042800004E-2</v>
      </c>
      <c r="ED36" s="29">
        <v>1.52258367918E-2</v>
      </c>
      <c r="EE36" s="29">
        <v>3.9846020815999996E-3</v>
      </c>
      <c r="EF36" s="29">
        <v>4.3100751665900001E-2</v>
      </c>
      <c r="EG36" s="29">
        <v>160.079162247</v>
      </c>
      <c r="EH36" s="29">
        <v>154.60508166100001</v>
      </c>
      <c r="EI36" s="29">
        <v>5.4740805863200004</v>
      </c>
      <c r="EJ36" s="29">
        <v>1.82350606547E-2</v>
      </c>
      <c r="EK36" s="29">
        <v>7.1619662472399998E-3</v>
      </c>
      <c r="EL36" s="29">
        <v>27.389453280200001</v>
      </c>
      <c r="EM36" s="29">
        <v>1.23903125603E-2</v>
      </c>
      <c r="EN36" s="29">
        <v>14.8911470831</v>
      </c>
      <c r="EO36" s="29">
        <v>3.2489520329399999E-3</v>
      </c>
      <c r="EP36" s="29">
        <v>3.1020275134099999</v>
      </c>
      <c r="EQ36" s="29">
        <v>37.228268880500003</v>
      </c>
      <c r="ER36" s="29">
        <v>4.4162676375699997E-2</v>
      </c>
      <c r="ES36" s="29">
        <v>269.58599585100001</v>
      </c>
      <c r="ET36" s="29">
        <v>0.60796072025000003</v>
      </c>
      <c r="EU36" s="29">
        <v>12.7584878964</v>
      </c>
      <c r="EV36" s="29">
        <v>0.91210059397999999</v>
      </c>
      <c r="EW36" s="29">
        <v>3.5550522663400002</v>
      </c>
      <c r="EX36" s="29">
        <v>221.31482411600001</v>
      </c>
      <c r="EY36" s="29">
        <v>5.1560672792899997E-2</v>
      </c>
      <c r="EZ36" s="29">
        <v>0</v>
      </c>
      <c r="FA36" s="29">
        <v>3.6099753662200001E-2</v>
      </c>
      <c r="FB36" s="29">
        <v>9.9920462574299993</v>
      </c>
      <c r="FC36" s="29">
        <v>1.14152671815</v>
      </c>
      <c r="FD36" s="29">
        <v>7.2317082047800003</v>
      </c>
      <c r="FE36" s="29">
        <v>926.45401985299998</v>
      </c>
      <c r="FF36" s="29">
        <v>0.44628975424599998</v>
      </c>
      <c r="FG36" s="29">
        <v>7.5655738675100004</v>
      </c>
      <c r="FI36" s="55">
        <f t="shared" si="1"/>
        <v>-4.6436552663612412E-6</v>
      </c>
      <c r="FJ36" s="55">
        <f t="shared" si="2"/>
        <v>-4.8405545760446087E-5</v>
      </c>
      <c r="FK36" s="55">
        <f t="shared" si="3"/>
        <v>-7.1284802359939373E-6</v>
      </c>
      <c r="FL36" s="55">
        <f t="shared" si="4"/>
        <v>-3.6150174023876462E-4</v>
      </c>
      <c r="FM36" s="55">
        <f t="shared" si="5"/>
        <v>-2.2690487820027847E-4</v>
      </c>
      <c r="FN36" s="55">
        <f t="shared" si="6"/>
        <v>-5.9080807636027859E-6</v>
      </c>
      <c r="FO36" s="55">
        <f t="shared" si="7"/>
        <v>-4.7768434968195543E-6</v>
      </c>
      <c r="FP36" s="55">
        <f t="shared" si="8"/>
        <v>5.5390474007787475E-6</v>
      </c>
      <c r="FQ36" s="55">
        <f t="shared" si="9"/>
        <v>-7.6278436319618572E-6</v>
      </c>
      <c r="FR36" s="55">
        <f t="shared" si="10"/>
        <v>-5.0741278154552709E-5</v>
      </c>
      <c r="FS36" s="55">
        <f t="shared" si="11"/>
        <v>3.1929269491510499E-6</v>
      </c>
      <c r="FT36" s="55">
        <f t="shared" si="12"/>
        <v>-2.8981580984873493E-7</v>
      </c>
      <c r="FU36" s="55">
        <f t="shared" si="13"/>
        <v>5.9052493058276328E-6</v>
      </c>
      <c r="FV36" s="55">
        <f t="shared" si="14"/>
        <v>-5.9982909282651197E-5</v>
      </c>
      <c r="FW36" s="55">
        <f t="shared" si="15"/>
        <v>2.8810677858382984E-5</v>
      </c>
      <c r="FX36" s="55">
        <f t="shared" si="16"/>
        <v>-5.0508803484757005E-5</v>
      </c>
      <c r="FY36" s="55">
        <f t="shared" si="17"/>
        <v>0</v>
      </c>
      <c r="FZ36" s="55">
        <f t="shared" si="18"/>
        <v>-2.1706818181795842E-5</v>
      </c>
      <c r="GA36" s="55">
        <f t="shared" si="19"/>
        <v>-2.6967456078102142E-5</v>
      </c>
      <c r="GB36" s="55">
        <f t="shared" si="20"/>
        <v>0</v>
      </c>
      <c r="GC36" s="55">
        <f t="shared" si="21"/>
        <v>0</v>
      </c>
      <c r="GD36" s="55">
        <f t="shared" si="22"/>
        <v>-4.8176037791292069E-5</v>
      </c>
      <c r="GE36" s="55">
        <f t="shared" si="23"/>
        <v>-1.9286069243086638E-5</v>
      </c>
      <c r="GF36" s="55">
        <f t="shared" si="24"/>
        <v>0</v>
      </c>
      <c r="GG36" s="55">
        <f t="shared" si="25"/>
        <v>4.3837490385898418E-6</v>
      </c>
      <c r="GH36" s="55">
        <f t="shared" si="26"/>
        <v>0</v>
      </c>
      <c r="GI36" s="55">
        <f t="shared" si="27"/>
        <v>-3.8095894735427702E-5</v>
      </c>
      <c r="GJ36" s="55">
        <f t="shared" si="28"/>
        <v>0</v>
      </c>
      <c r="GK36" s="55">
        <f t="shared" si="29"/>
        <v>-5.5753980765565847E-5</v>
      </c>
      <c r="GL36" s="55">
        <f t="shared" si="30"/>
        <v>-3.6329732465921043E-5</v>
      </c>
      <c r="GM36" s="55">
        <f t="shared" si="31"/>
        <v>2.2309102146112724E-5</v>
      </c>
      <c r="GN36" s="55">
        <f t="shared" si="32"/>
        <v>1.7177068425805538E-6</v>
      </c>
      <c r="GO36" s="55">
        <f t="shared" si="33"/>
        <v>-1.8513708239690721E-5</v>
      </c>
      <c r="GP36" s="55">
        <f t="shared" si="34"/>
        <v>-1.2543882970707472E-5</v>
      </c>
      <c r="GQ36" s="55">
        <f t="shared" si="35"/>
        <v>3.4054294120176893E-5</v>
      </c>
      <c r="GR36" s="55">
        <f t="shared" si="36"/>
        <v>-7.0696657594530713E-4</v>
      </c>
      <c r="GS36" s="55">
        <f t="shared" si="37"/>
        <v>-2.3357699208876523E-6</v>
      </c>
      <c r="GT36" s="55">
        <f t="shared" si="38"/>
        <v>8.1442542410702237E-6</v>
      </c>
      <c r="GU36" s="55">
        <f t="shared" si="39"/>
        <v>-2.8558720599306847E-6</v>
      </c>
      <c r="GV36" s="55">
        <f t="shared" si="40"/>
        <v>9.5060753524405218E-7</v>
      </c>
      <c r="GW36" s="55">
        <f t="shared" si="41"/>
        <v>4.9315558701933768E-5</v>
      </c>
      <c r="GX36" s="55">
        <f t="shared" si="42"/>
        <v>-4.2519698386336037E-5</v>
      </c>
      <c r="GY36" s="55">
        <f t="shared" si="43"/>
        <v>3.6834812223059244E-6</v>
      </c>
      <c r="GZ36" s="55">
        <f t="shared" si="44"/>
        <v>1.0291102686241745E-4</v>
      </c>
      <c r="HA36" s="55">
        <f t="shared" si="45"/>
        <v>3.6465934187957468E-6</v>
      </c>
      <c r="HB36" s="55">
        <f t="shared" si="46"/>
        <v>-5.8007495337788428E-5</v>
      </c>
      <c r="HC36" s="55">
        <f t="shared" si="47"/>
        <v>-3.5318323672311836E-5</v>
      </c>
      <c r="HD36" s="55">
        <f t="shared" si="48"/>
        <v>-1.5718673633039098E-5</v>
      </c>
      <c r="HE36" s="55">
        <f t="shared" si="49"/>
        <v>0</v>
      </c>
      <c r="HF36" s="55">
        <f t="shared" si="50"/>
        <v>2.9414323633713195E-5</v>
      </c>
      <c r="HG36" s="55">
        <f t="shared" si="51"/>
        <v>-5.5921401055824126E-6</v>
      </c>
      <c r="HH36" s="55">
        <f t="shared" si="52"/>
        <v>-5.6623422815247261E-5</v>
      </c>
      <c r="HI36" s="55">
        <f t="shared" si="53"/>
        <v>0</v>
      </c>
    </row>
    <row r="37" spans="1:217" x14ac:dyDescent="0.3">
      <c r="A37" s="29" t="s">
        <v>36</v>
      </c>
      <c r="B37" s="27">
        <v>45116.646999999997</v>
      </c>
      <c r="C37" s="27">
        <v>0.152</v>
      </c>
      <c r="D37" s="27">
        <v>60881.46</v>
      </c>
      <c r="E37" s="27">
        <v>1114.0514567</v>
      </c>
      <c r="F37" s="27">
        <v>1102.9778816</v>
      </c>
      <c r="G37" s="27">
        <v>631.98699999999997</v>
      </c>
      <c r="H37" s="27">
        <v>32855.555999999997</v>
      </c>
      <c r="I37" s="29">
        <v>649.09320745000002</v>
      </c>
      <c r="J37" s="29">
        <v>512.89816504999999</v>
      </c>
      <c r="K37" s="29">
        <v>3.9533799999999997E-5</v>
      </c>
      <c r="L37" s="29">
        <v>309.88172595999998</v>
      </c>
      <c r="M37" s="40"/>
      <c r="N37" s="29">
        <v>33.046748768</v>
      </c>
      <c r="O37" s="29">
        <v>2.1734240000000001E-4</v>
      </c>
      <c r="P37" s="29">
        <v>1.4E-2</v>
      </c>
      <c r="Q37" s="29">
        <v>0.52266661049999996</v>
      </c>
      <c r="S37" s="8">
        <v>1.1075499999999999E-5</v>
      </c>
      <c r="T37" s="29">
        <v>0.40068333169999998</v>
      </c>
      <c r="W37" s="29">
        <v>0.39369018500000003</v>
      </c>
      <c r="Z37" s="29">
        <v>2452.5443608</v>
      </c>
      <c r="AB37" s="8">
        <v>6.6506500000000001E-8</v>
      </c>
      <c r="AD37" s="29">
        <v>2.31037E-5</v>
      </c>
      <c r="AE37" s="29">
        <v>7.5087999999999997E-5</v>
      </c>
      <c r="AF37" s="29">
        <v>3.1009130679000001</v>
      </c>
      <c r="AG37" s="29">
        <v>440.01840777000001</v>
      </c>
      <c r="AH37" s="29">
        <v>5.2819624459999996</v>
      </c>
      <c r="AI37" s="29">
        <v>4.149736E-4</v>
      </c>
      <c r="AJ37" s="29">
        <v>0.135972606</v>
      </c>
      <c r="AK37" s="29">
        <v>0.40271722789999997</v>
      </c>
      <c r="AL37" s="29">
        <v>280.77568775999998</v>
      </c>
      <c r="AM37" s="29">
        <v>0.94242919830000005</v>
      </c>
      <c r="AN37" s="29">
        <v>1.0246144508999999</v>
      </c>
      <c r="AO37" s="29">
        <v>164.77830333</v>
      </c>
      <c r="AP37" s="29">
        <v>2.7257526399999999E-2</v>
      </c>
      <c r="AS37" s="29">
        <v>1.1688000000000001E-5</v>
      </c>
      <c r="AT37" s="8">
        <v>1.265452E-3</v>
      </c>
      <c r="AU37" s="8">
        <v>2.7832732999999998E-3</v>
      </c>
      <c r="AW37" s="29">
        <v>2.5486977923</v>
      </c>
      <c r="AY37" s="29">
        <v>23.682106901000001</v>
      </c>
      <c r="AZ37" s="29">
        <v>210.84689072</v>
      </c>
      <c r="BA37" s="29">
        <v>0.5457840209</v>
      </c>
      <c r="BC37" s="27"/>
      <c r="BD37" s="29" t="s">
        <v>36</v>
      </c>
      <c r="BE37" s="29">
        <v>4.81402332457E-2</v>
      </c>
      <c r="BF37" s="29">
        <v>512.89913653300005</v>
      </c>
      <c r="BG37" s="29">
        <v>649.09571758300001</v>
      </c>
      <c r="BH37" s="29">
        <v>649.09288169800004</v>
      </c>
      <c r="BI37" s="29">
        <v>17.4676606226</v>
      </c>
      <c r="BJ37" s="8">
        <v>1.6207802157200001E-5</v>
      </c>
      <c r="BK37" s="8">
        <v>2.3323291280199999E-5</v>
      </c>
      <c r="BL37" s="29">
        <v>309.88246934</v>
      </c>
      <c r="BM37" s="29">
        <v>0</v>
      </c>
      <c r="BN37" s="8">
        <v>0</v>
      </c>
      <c r="BO37" s="29">
        <v>0</v>
      </c>
      <c r="BP37" s="8">
        <v>33.046644707699997</v>
      </c>
      <c r="BQ37" s="8">
        <v>5.2156882003099998E-5</v>
      </c>
      <c r="BR37" s="29">
        <v>1.6517229671999999E-4</v>
      </c>
      <c r="BS37" s="29">
        <v>1.40006575129E-2</v>
      </c>
      <c r="BT37" s="29">
        <v>0</v>
      </c>
      <c r="BU37" s="29">
        <v>139812.89856</v>
      </c>
      <c r="BV37" s="29">
        <v>0.52267163028899999</v>
      </c>
      <c r="BW37" s="8">
        <v>3.2116127361000002E-6</v>
      </c>
      <c r="BX37" s="8">
        <v>7.8628428600600008E-6</v>
      </c>
      <c r="BY37" s="29">
        <v>0</v>
      </c>
      <c r="BZ37" s="29">
        <v>0.40069245382200003</v>
      </c>
      <c r="CA37" s="29">
        <v>3.1009176306600001</v>
      </c>
      <c r="CB37" s="29">
        <v>0</v>
      </c>
      <c r="CC37" s="29">
        <v>0.94243031660400001</v>
      </c>
      <c r="CD37" s="29">
        <v>0.13598244448800001</v>
      </c>
      <c r="CE37" s="29">
        <v>1.0246140315900001</v>
      </c>
      <c r="CF37" s="29">
        <v>45116.587678099997</v>
      </c>
      <c r="CG37" s="29">
        <v>0</v>
      </c>
      <c r="CH37" s="29">
        <v>0.393682658696</v>
      </c>
      <c r="CI37" s="29">
        <v>943.58507917700001</v>
      </c>
      <c r="CJ37" s="29">
        <v>25080.891408399999</v>
      </c>
      <c r="CK37" s="29">
        <v>529.97029193399999</v>
      </c>
      <c r="CL37" s="29">
        <v>23.682027360199999</v>
      </c>
      <c r="CM37" s="29">
        <v>2.9883368645399999</v>
      </c>
      <c r="CN37" s="29">
        <v>0</v>
      </c>
      <c r="CO37" s="8">
        <v>2452.5398942900001</v>
      </c>
      <c r="CP37" s="8">
        <v>2452.5398942900001</v>
      </c>
      <c r="CQ37" s="29">
        <v>0</v>
      </c>
      <c r="CR37" s="29">
        <v>210.84698104700001</v>
      </c>
      <c r="CS37" s="8">
        <v>1.99501573411E-8</v>
      </c>
      <c r="CT37" s="8">
        <v>3.3251891097699997E-8</v>
      </c>
      <c r="CU37" s="8">
        <v>0</v>
      </c>
      <c r="CV37" s="8">
        <v>0</v>
      </c>
      <c r="CW37" s="8">
        <v>525.98596377900003</v>
      </c>
      <c r="CX37" s="29">
        <v>0.27022696965199999</v>
      </c>
      <c r="CY37" s="29">
        <v>3.1470184504799999E-2</v>
      </c>
      <c r="CZ37" s="8">
        <v>6.0068574767000002E-6</v>
      </c>
      <c r="DA37" s="8">
        <v>1.70974167342E-5</v>
      </c>
      <c r="DB37" s="8">
        <v>2.47761118184E-5</v>
      </c>
      <c r="DC37" s="8">
        <v>5.03020199849E-5</v>
      </c>
      <c r="DD37" s="8">
        <v>440.01963577499998</v>
      </c>
      <c r="DE37" s="29">
        <v>0</v>
      </c>
      <c r="DF37" s="29">
        <v>5.2819550744099999</v>
      </c>
      <c r="DG37" s="29">
        <v>0.151995842193</v>
      </c>
      <c r="DH37" s="29">
        <v>0</v>
      </c>
      <c r="DI37" s="29">
        <v>1.70123073023E-4</v>
      </c>
      <c r="DJ37" s="29">
        <v>2.4482560888899999E-4</v>
      </c>
      <c r="DK37" s="29">
        <v>54793.2977063</v>
      </c>
      <c r="DL37" s="29">
        <v>6088.1332138999996</v>
      </c>
      <c r="DM37" s="29">
        <v>60881.4309202</v>
      </c>
      <c r="DN37" s="29">
        <v>7.5824506024300006E-2</v>
      </c>
      <c r="DO37" s="29">
        <v>1786.2372177300001</v>
      </c>
      <c r="DP37" s="29">
        <v>2.7256148982199999E-2</v>
      </c>
      <c r="DQ37" s="29">
        <v>0</v>
      </c>
      <c r="DR37" s="29">
        <v>0</v>
      </c>
      <c r="DS37" s="8">
        <v>1.1687699422500001E-5</v>
      </c>
      <c r="DT37" s="29">
        <v>1.26553252962E-3</v>
      </c>
      <c r="DU37" s="29">
        <v>2.7831269570799998E-3</v>
      </c>
      <c r="DV37" s="29">
        <v>0</v>
      </c>
      <c r="DW37" s="29">
        <v>2.5487001929600002</v>
      </c>
      <c r="DX37" s="29">
        <v>0.47227767599800002</v>
      </c>
      <c r="DY37" s="29">
        <v>16325.0425318</v>
      </c>
      <c r="DZ37" s="29">
        <v>0.487356738934</v>
      </c>
      <c r="EA37" s="29">
        <v>3.2737349552700003E-2</v>
      </c>
      <c r="EB37" s="29">
        <v>404.88478994899998</v>
      </c>
      <c r="EC37" s="29">
        <v>1.2084030351000001E-2</v>
      </c>
      <c r="ED37" s="29">
        <v>0.87478218169400002</v>
      </c>
      <c r="EE37" s="8">
        <v>1.3302468625500001E-8</v>
      </c>
      <c r="EF37" s="29">
        <v>3.7987329042000001E-2</v>
      </c>
      <c r="EG37" s="29">
        <v>1114.05058203</v>
      </c>
      <c r="EH37" s="29">
        <v>1102.9770178900001</v>
      </c>
      <c r="EI37" s="29">
        <v>11.073564144500001</v>
      </c>
      <c r="EJ37" s="29">
        <v>3.0249307032199999E-4</v>
      </c>
      <c r="EK37" s="8">
        <v>6.8455947133200002E-5</v>
      </c>
      <c r="EL37" s="29">
        <v>207.58257628999999</v>
      </c>
      <c r="EM37" s="29">
        <v>1.8535428826499999E-4</v>
      </c>
      <c r="EN37" s="29">
        <v>105.537735494</v>
      </c>
      <c r="EO37" s="29">
        <v>2.09866554782E-2</v>
      </c>
      <c r="EP37" s="29">
        <v>21.946932962999998</v>
      </c>
      <c r="EQ37" s="29">
        <v>264.13747699800001</v>
      </c>
      <c r="ER37" s="29">
        <v>0.40240524856299997</v>
      </c>
      <c r="ES37" s="29">
        <v>10070.8040762</v>
      </c>
      <c r="ET37" s="29">
        <v>0.48873182239599999</v>
      </c>
      <c r="EU37" s="29">
        <v>93.223389224900004</v>
      </c>
      <c r="EV37" s="29">
        <v>3.23661688379</v>
      </c>
      <c r="EW37" s="29">
        <v>631.986054567</v>
      </c>
      <c r="EX37" s="29">
        <v>7575.1453063199997</v>
      </c>
      <c r="EY37" s="29">
        <v>0.54578425899600003</v>
      </c>
      <c r="EZ37" s="29">
        <v>0</v>
      </c>
      <c r="FA37" s="29">
        <v>2.1629081906099999E-2</v>
      </c>
      <c r="FB37" s="29">
        <v>308.91384195500001</v>
      </c>
      <c r="FC37" s="29">
        <v>280.775460237</v>
      </c>
      <c r="FD37" s="29">
        <v>187.567641845</v>
      </c>
      <c r="FE37" s="29">
        <v>32855.528680299998</v>
      </c>
      <c r="FF37" s="29">
        <v>164.77822352999999</v>
      </c>
      <c r="FG37" s="29">
        <v>242.67865637200001</v>
      </c>
      <c r="FI37" s="55">
        <f t="shared" si="1"/>
        <v>-1.3148561328197473E-6</v>
      </c>
      <c r="FJ37" s="55">
        <f t="shared" si="2"/>
        <v>-2.7353993421047607E-5</v>
      </c>
      <c r="FK37" s="55">
        <f t="shared" si="3"/>
        <v>-4.7764623251029509E-7</v>
      </c>
      <c r="FL37" s="55">
        <f t="shared" si="4"/>
        <v>-7.8512531424812087E-7</v>
      </c>
      <c r="FM37" s="55">
        <f t="shared" si="5"/>
        <v>-7.830710065763672E-7</v>
      </c>
      <c r="FN37" s="55">
        <f t="shared" si="6"/>
        <v>-1.4959690626070678E-6</v>
      </c>
      <c r="FO37" s="55">
        <f t="shared" si="7"/>
        <v>-8.3150928868074484E-7</v>
      </c>
      <c r="FP37" s="55">
        <f t="shared" si="8"/>
        <v>-5.0185704647931006E-7</v>
      </c>
      <c r="FQ37" s="55">
        <f t="shared" si="9"/>
        <v>1.8941050412275408E-6</v>
      </c>
      <c r="FR37" s="55">
        <f t="shared" si="10"/>
        <v>-6.8461989487409469E-5</v>
      </c>
      <c r="FS37" s="55">
        <f t="shared" si="11"/>
        <v>2.3989152561810803E-6</v>
      </c>
      <c r="FT37" s="55">
        <f t="shared" si="12"/>
        <v>0</v>
      </c>
      <c r="FU37" s="55">
        <f t="shared" si="13"/>
        <v>-3.1488816262706953E-6</v>
      </c>
      <c r="FV37" s="55">
        <f t="shared" si="14"/>
        <v>-6.0831558407392294E-5</v>
      </c>
      <c r="FW37" s="55">
        <f t="shared" si="15"/>
        <v>4.6965207142831657E-5</v>
      </c>
      <c r="FX37" s="55">
        <f t="shared" si="16"/>
        <v>9.6041891698895424E-6</v>
      </c>
      <c r="FY37" s="55">
        <f t="shared" si="17"/>
        <v>0</v>
      </c>
      <c r="FZ37" s="55">
        <f t="shared" si="18"/>
        <v>-9.4298572524859252E-5</v>
      </c>
      <c r="GA37" s="55">
        <f t="shared" si="19"/>
        <v>2.2766412471780017E-5</v>
      </c>
      <c r="GB37" s="55">
        <f t="shared" si="20"/>
        <v>0</v>
      </c>
      <c r="GC37" s="55">
        <f t="shared" si="21"/>
        <v>0</v>
      </c>
      <c r="GD37" s="55">
        <f t="shared" si="22"/>
        <v>-1.9117326991596943E-5</v>
      </c>
      <c r="GE37" s="55">
        <f t="shared" si="23"/>
        <v>0</v>
      </c>
      <c r="GF37" s="55">
        <f t="shared" si="24"/>
        <v>0</v>
      </c>
      <c r="GG37" s="55">
        <f t="shared" si="25"/>
        <v>-1.8211739902932148E-6</v>
      </c>
      <c r="GH37" s="55">
        <f t="shared" si="26"/>
        <v>0</v>
      </c>
      <c r="GI37" s="55">
        <f t="shared" si="27"/>
        <v>-2.9815667641538471E-5</v>
      </c>
      <c r="GJ37" s="55">
        <f t="shared" si="28"/>
        <v>0</v>
      </c>
      <c r="GK37" s="55">
        <f t="shared" si="29"/>
        <v>2.4853633833519691E-5</v>
      </c>
      <c r="GL37" s="55">
        <f t="shared" si="30"/>
        <v>-1.3142175447462319E-4</v>
      </c>
      <c r="GM37" s="55">
        <f t="shared" si="31"/>
        <v>1.471424674003718E-6</v>
      </c>
      <c r="GN37" s="55">
        <f t="shared" si="32"/>
        <v>2.7908036988647847E-6</v>
      </c>
      <c r="GO37" s="55">
        <f t="shared" si="33"/>
        <v>-1.3956157536356549E-6</v>
      </c>
      <c r="GP37" s="55">
        <f t="shared" si="34"/>
        <v>-6.004740542528637E-5</v>
      </c>
      <c r="GQ37" s="55">
        <f t="shared" si="35"/>
        <v>7.2356398023389526E-5</v>
      </c>
      <c r="GR37" s="55">
        <f t="shared" si="36"/>
        <v>-7.7468584750357351E-4</v>
      </c>
      <c r="GS37" s="55">
        <f t="shared" si="37"/>
        <v>-8.1033725460116166E-7</v>
      </c>
      <c r="GT37" s="55">
        <f t="shared" si="38"/>
        <v>1.1866185830996574E-6</v>
      </c>
      <c r="GU37" s="55">
        <f t="shared" si="39"/>
        <v>-4.092368592542774E-7</v>
      </c>
      <c r="GV37" s="55">
        <f t="shared" si="40"/>
        <v>-4.8428705961992026E-7</v>
      </c>
      <c r="GW37" s="55">
        <f t="shared" si="41"/>
        <v>-5.0533484946006717E-5</v>
      </c>
      <c r="GX37" s="55">
        <f t="shared" si="42"/>
        <v>0</v>
      </c>
      <c r="GY37" s="55">
        <f t="shared" si="43"/>
        <v>0</v>
      </c>
      <c r="GZ37" s="55">
        <f t="shared" si="44"/>
        <v>-2.5716760780273871E-5</v>
      </c>
      <c r="HA37" s="55">
        <f t="shared" si="45"/>
        <v>6.3637040361816442E-5</v>
      </c>
      <c r="HB37" s="55">
        <f t="shared" si="46"/>
        <v>-5.257942868924701E-5</v>
      </c>
      <c r="HC37" s="55">
        <f t="shared" si="47"/>
        <v>0</v>
      </c>
      <c r="HD37" s="55">
        <f t="shared" si="48"/>
        <v>9.4191630226870277E-7</v>
      </c>
      <c r="HE37" s="55">
        <f t="shared" si="49"/>
        <v>0</v>
      </c>
      <c r="HF37" s="55">
        <f t="shared" si="50"/>
        <v>-3.3586876511502818E-6</v>
      </c>
      <c r="HG37" s="55">
        <f t="shared" si="51"/>
        <v>4.2840091073190313E-7</v>
      </c>
      <c r="HH37" s="55">
        <f t="shared" si="52"/>
        <v>4.362458241895359E-7</v>
      </c>
      <c r="HI37" s="55">
        <f t="shared" si="53"/>
        <v>0</v>
      </c>
    </row>
    <row r="38" spans="1:217" x14ac:dyDescent="0.3">
      <c r="A38" s="29" t="s">
        <v>37</v>
      </c>
      <c r="B38" s="27">
        <v>217.41087999999999</v>
      </c>
      <c r="D38" s="27">
        <v>421.25299999999999</v>
      </c>
      <c r="E38" s="27">
        <v>19.559455</v>
      </c>
      <c r="F38" s="27">
        <v>19.556232000000001</v>
      </c>
      <c r="G38" s="27">
        <v>13.062878</v>
      </c>
      <c r="H38" s="27">
        <v>29.113375000000001</v>
      </c>
      <c r="I38" s="29">
        <v>3.74729839E-2</v>
      </c>
      <c r="J38" s="29">
        <v>5.9956376999999996E-3</v>
      </c>
      <c r="L38" s="29">
        <v>1.1241921300000001E-2</v>
      </c>
      <c r="M38" s="40"/>
      <c r="Z38" s="29">
        <v>0.66514553200000004</v>
      </c>
      <c r="AH38" s="29">
        <v>1.2177773000000001E-3</v>
      </c>
      <c r="AL38" s="29">
        <v>0.121787228</v>
      </c>
      <c r="AM38" s="8"/>
      <c r="AN38" s="8"/>
      <c r="AO38" s="29">
        <v>5.9956773599999999E-2</v>
      </c>
      <c r="AP38" s="8"/>
      <c r="AY38" s="29">
        <v>2.9978327799999999E-2</v>
      </c>
      <c r="AZ38" s="8"/>
      <c r="BC38" s="27"/>
      <c r="BD38" s="29" t="s">
        <v>37</v>
      </c>
      <c r="BE38" s="29">
        <v>8.9054338624400004E-3</v>
      </c>
      <c r="BF38" s="29">
        <v>5.9774925482299996E-3</v>
      </c>
      <c r="BG38" s="29">
        <v>3.7355938075800003E-2</v>
      </c>
      <c r="BH38" s="29">
        <v>3.7355938075800003E-2</v>
      </c>
      <c r="BI38" s="29">
        <v>3.40980706708E-2</v>
      </c>
      <c r="BJ38" s="29">
        <v>0</v>
      </c>
      <c r="BK38" s="29">
        <v>0</v>
      </c>
      <c r="BL38" s="29">
        <v>1.1207531279599999E-2</v>
      </c>
      <c r="BM38" s="29">
        <v>0</v>
      </c>
      <c r="BN38" s="29">
        <v>0</v>
      </c>
      <c r="BO38" s="29">
        <v>0</v>
      </c>
      <c r="BP38" s="40">
        <v>0</v>
      </c>
      <c r="BQ38" s="29">
        <v>0</v>
      </c>
      <c r="BR38" s="29">
        <v>0</v>
      </c>
      <c r="BS38" s="29">
        <v>0</v>
      </c>
      <c r="BT38" s="29">
        <v>0</v>
      </c>
      <c r="BU38" s="29">
        <v>213.79608947899999</v>
      </c>
      <c r="BV38" s="8">
        <v>0</v>
      </c>
      <c r="BW38" s="29">
        <v>0</v>
      </c>
      <c r="BX38" s="29">
        <v>0</v>
      </c>
      <c r="BY38" s="29">
        <v>0</v>
      </c>
      <c r="BZ38" s="29">
        <v>0</v>
      </c>
      <c r="CA38" s="29">
        <v>0</v>
      </c>
      <c r="CB38" s="29">
        <v>0</v>
      </c>
      <c r="CC38" s="29">
        <v>0</v>
      </c>
      <c r="CD38" s="29">
        <v>0</v>
      </c>
      <c r="CE38" s="8">
        <v>0</v>
      </c>
      <c r="CF38" s="29">
        <v>217.12969782299999</v>
      </c>
      <c r="CG38" s="29">
        <v>0</v>
      </c>
      <c r="CH38" s="29">
        <v>0</v>
      </c>
      <c r="CI38" s="29">
        <v>1.71188335054</v>
      </c>
      <c r="CJ38" s="29">
        <v>37.782477665199998</v>
      </c>
      <c r="CK38" s="29">
        <v>0.86549370459300001</v>
      </c>
      <c r="CL38" s="29">
        <v>2.9884624859800001E-2</v>
      </c>
      <c r="CM38" s="29">
        <v>3.6199483675299999E-3</v>
      </c>
      <c r="CN38" s="29">
        <v>0</v>
      </c>
      <c r="CO38" s="29">
        <v>0.66306409991299997</v>
      </c>
      <c r="CP38" s="8">
        <v>0.66306409991299997</v>
      </c>
      <c r="CQ38" s="29">
        <v>0</v>
      </c>
      <c r="CR38" s="29">
        <v>0</v>
      </c>
      <c r="CS38" s="29">
        <v>0</v>
      </c>
      <c r="CT38" s="29">
        <v>0</v>
      </c>
      <c r="CU38" s="29">
        <v>0</v>
      </c>
      <c r="CV38" s="29">
        <v>0</v>
      </c>
      <c r="CW38" s="29">
        <v>0.85316081788800002</v>
      </c>
      <c r="CX38" s="8">
        <v>2.4271137141800001E-3</v>
      </c>
      <c r="CY38" s="8">
        <v>5.6470280042100003E-4</v>
      </c>
      <c r="CZ38" s="29">
        <v>0</v>
      </c>
      <c r="DA38" s="29">
        <v>0</v>
      </c>
      <c r="DB38" s="29">
        <v>0</v>
      </c>
      <c r="DC38" s="29">
        <v>0</v>
      </c>
      <c r="DD38" s="29">
        <v>0</v>
      </c>
      <c r="DE38" s="29">
        <v>0</v>
      </c>
      <c r="DF38" s="29">
        <v>1.2140059942099999E-3</v>
      </c>
      <c r="DG38" s="29">
        <v>0</v>
      </c>
      <c r="DH38" s="29">
        <v>0</v>
      </c>
      <c r="DI38" s="29">
        <v>0</v>
      </c>
      <c r="DJ38" s="29">
        <v>0</v>
      </c>
      <c r="DK38" s="29">
        <v>378.71876581700002</v>
      </c>
      <c r="DL38" s="29">
        <v>42.079906651199998</v>
      </c>
      <c r="DM38" s="29">
        <v>420.798672469</v>
      </c>
      <c r="DN38" s="29">
        <v>2.3915275650499999E-3</v>
      </c>
      <c r="DO38" s="29">
        <v>3.2597170911100002</v>
      </c>
      <c r="DP38" s="29">
        <v>0</v>
      </c>
      <c r="DQ38" s="29">
        <v>0</v>
      </c>
      <c r="DR38" s="29">
        <v>0</v>
      </c>
      <c r="DS38" s="29">
        <v>0</v>
      </c>
      <c r="DT38" s="29">
        <v>0</v>
      </c>
      <c r="DU38" s="29">
        <v>0</v>
      </c>
      <c r="DV38" s="29">
        <v>0</v>
      </c>
      <c r="DW38" s="29">
        <v>0</v>
      </c>
      <c r="DX38" s="29">
        <v>1.80000440924E-3</v>
      </c>
      <c r="DY38" s="29">
        <v>7.8419148760399997</v>
      </c>
      <c r="DZ38" s="29">
        <v>7.0639852951699996E-3</v>
      </c>
      <c r="EA38" s="29">
        <v>1.9399394831300001E-3</v>
      </c>
      <c r="EB38" s="29">
        <v>10.253168758299999</v>
      </c>
      <c r="EC38" s="29">
        <v>5.8961027794799999E-3</v>
      </c>
      <c r="ED38" s="29">
        <v>1.32000859803E-3</v>
      </c>
      <c r="EE38" s="29">
        <v>0</v>
      </c>
      <c r="EF38" s="29">
        <v>6.04018199155E-4</v>
      </c>
      <c r="EG38" s="29">
        <v>19.538418888100001</v>
      </c>
      <c r="EH38" s="29">
        <v>19.535205751300001</v>
      </c>
      <c r="EI38" s="29">
        <v>3.21313679128E-3</v>
      </c>
      <c r="EJ38" s="29">
        <v>0</v>
      </c>
      <c r="EK38" s="29">
        <v>2.9998732342400002E-4</v>
      </c>
      <c r="EL38" s="29">
        <v>2.0640069599899999</v>
      </c>
      <c r="EM38" s="29">
        <v>2.4000192904399999E-3</v>
      </c>
      <c r="EN38" s="29">
        <v>1.5701060092500001</v>
      </c>
      <c r="EO38" s="29">
        <v>0</v>
      </c>
      <c r="EP38" s="29">
        <v>0.23587178623999999</v>
      </c>
      <c r="EQ38" s="29">
        <v>4.4520518747600004</v>
      </c>
      <c r="ER38" s="29">
        <v>0</v>
      </c>
      <c r="ES38" s="29">
        <v>7.8591966112999998</v>
      </c>
      <c r="ET38" s="29">
        <v>2.9999939372899998E-3</v>
      </c>
      <c r="EU38" s="29">
        <v>0.93514428699800001</v>
      </c>
      <c r="EV38" s="29">
        <v>5.3201641341100005E-4</v>
      </c>
      <c r="EW38" s="29">
        <v>13.054400961200001</v>
      </c>
      <c r="EX38" s="29">
        <v>1.8778424872299999</v>
      </c>
      <c r="EY38" s="29">
        <v>0</v>
      </c>
      <c r="EZ38" s="29">
        <v>0</v>
      </c>
      <c r="FA38" s="29">
        <v>0.28174909470699999</v>
      </c>
      <c r="FB38" s="29">
        <v>0.23660018893199999</v>
      </c>
      <c r="FC38" s="29">
        <v>0.121407563826</v>
      </c>
      <c r="FD38" s="29">
        <v>0.137994014365</v>
      </c>
      <c r="FE38" s="29">
        <v>29.0554429361</v>
      </c>
      <c r="FF38" s="29">
        <v>5.9770063524299998E-2</v>
      </c>
      <c r="FG38" s="29">
        <v>0.300371707589</v>
      </c>
      <c r="FI38" s="55">
        <f t="shared" si="1"/>
        <v>-1.2933215531808029E-3</v>
      </c>
      <c r="FJ38" s="55">
        <f t="shared" si="2"/>
        <v>0</v>
      </c>
      <c r="FK38" s="55">
        <f t="shared" si="3"/>
        <v>-1.0785146479668749E-3</v>
      </c>
      <c r="FL38" s="55">
        <f t="shared" si="4"/>
        <v>-1.0754958100825968E-3</v>
      </c>
      <c r="FM38" s="55">
        <f t="shared" si="5"/>
        <v>-1.0751687083687767E-3</v>
      </c>
      <c r="FN38" s="55">
        <f t="shared" si="6"/>
        <v>-6.4894112920589457E-4</v>
      </c>
      <c r="FO38" s="55">
        <f t="shared" si="7"/>
        <v>-1.9898779821989356E-3</v>
      </c>
      <c r="FP38" s="55">
        <f t="shared" si="8"/>
        <v>-3.1234722196754688E-3</v>
      </c>
      <c r="FQ38" s="55">
        <f t="shared" si="9"/>
        <v>-3.02639230018852E-3</v>
      </c>
      <c r="FR38" s="55">
        <f t="shared" si="10"/>
        <v>0</v>
      </c>
      <c r="FS38" s="55">
        <f t="shared" si="11"/>
        <v>-3.0590874533165066E-3</v>
      </c>
      <c r="FT38" s="55">
        <f t="shared" si="12"/>
        <v>0</v>
      </c>
      <c r="FU38" s="55">
        <f t="shared" si="13"/>
        <v>0</v>
      </c>
      <c r="FV38" s="55">
        <f t="shared" si="14"/>
        <v>0</v>
      </c>
      <c r="FW38" s="55">
        <f t="shared" si="15"/>
        <v>0</v>
      </c>
      <c r="FX38" s="55">
        <f t="shared" si="16"/>
        <v>0</v>
      </c>
      <c r="FY38" s="55">
        <f t="shared" si="17"/>
        <v>0</v>
      </c>
      <c r="FZ38" s="55">
        <f t="shared" si="18"/>
        <v>0</v>
      </c>
      <c r="GA38" s="55">
        <f t="shared" si="19"/>
        <v>0</v>
      </c>
      <c r="GB38" s="55">
        <f t="shared" si="20"/>
        <v>0</v>
      </c>
      <c r="GC38" s="55">
        <f t="shared" si="21"/>
        <v>0</v>
      </c>
      <c r="GD38" s="55">
        <f t="shared" si="22"/>
        <v>0</v>
      </c>
      <c r="GE38" s="55">
        <f t="shared" si="23"/>
        <v>0</v>
      </c>
      <c r="GF38" s="55">
        <f t="shared" si="24"/>
        <v>0</v>
      </c>
      <c r="GG38" s="55">
        <f t="shared" si="25"/>
        <v>-3.1292882337215608E-3</v>
      </c>
      <c r="GH38" s="55">
        <f t="shared" si="26"/>
        <v>0</v>
      </c>
      <c r="GI38" s="55">
        <f t="shared" si="27"/>
        <v>0</v>
      </c>
      <c r="GJ38" s="55">
        <f t="shared" si="28"/>
        <v>0</v>
      </c>
      <c r="GK38" s="55">
        <f t="shared" si="29"/>
        <v>0</v>
      </c>
      <c r="GL38" s="55">
        <f t="shared" si="30"/>
        <v>0</v>
      </c>
      <c r="GM38" s="55">
        <f t="shared" si="31"/>
        <v>0</v>
      </c>
      <c r="GN38" s="55">
        <f t="shared" si="32"/>
        <v>0</v>
      </c>
      <c r="GO38" s="55">
        <f t="shared" si="33"/>
        <v>-3.0968764075337595E-3</v>
      </c>
      <c r="GP38" s="55">
        <f t="shared" si="34"/>
        <v>0</v>
      </c>
      <c r="GQ38" s="55">
        <f t="shared" si="35"/>
        <v>0</v>
      </c>
      <c r="GR38" s="55">
        <f t="shared" si="36"/>
        <v>0</v>
      </c>
      <c r="GS38" s="55">
        <f t="shared" si="37"/>
        <v>-3.1174383409071169E-3</v>
      </c>
      <c r="GT38" s="55">
        <f t="shared" si="38"/>
        <v>0</v>
      </c>
      <c r="GU38" s="55">
        <f t="shared" si="39"/>
        <v>0</v>
      </c>
      <c r="GV38" s="55">
        <f t="shared" si="40"/>
        <v>-3.114078101427417E-3</v>
      </c>
      <c r="GW38" s="55">
        <f t="shared" si="41"/>
        <v>0</v>
      </c>
      <c r="GX38" s="55">
        <f t="shared" si="42"/>
        <v>0</v>
      </c>
      <c r="GY38" s="55">
        <f t="shared" si="43"/>
        <v>0</v>
      </c>
      <c r="GZ38" s="55">
        <f t="shared" si="44"/>
        <v>0</v>
      </c>
      <c r="HA38" s="55">
        <f t="shared" si="45"/>
        <v>0</v>
      </c>
      <c r="HB38" s="55">
        <f t="shared" si="46"/>
        <v>0</v>
      </c>
      <c r="HC38" s="55">
        <f t="shared" si="47"/>
        <v>0</v>
      </c>
      <c r="HD38" s="55">
        <f t="shared" si="48"/>
        <v>0</v>
      </c>
      <c r="HE38" s="55">
        <f t="shared" si="49"/>
        <v>0</v>
      </c>
      <c r="HF38" s="55">
        <f t="shared" si="50"/>
        <v>-3.1256893588307078E-3</v>
      </c>
      <c r="HG38" s="55">
        <f t="shared" si="51"/>
        <v>0</v>
      </c>
      <c r="HH38" s="55">
        <f t="shared" si="52"/>
        <v>0</v>
      </c>
      <c r="HI38" s="55">
        <f t="shared" si="53"/>
        <v>0</v>
      </c>
    </row>
    <row r="39" spans="1:217" x14ac:dyDescent="0.3">
      <c r="A39" s="29" t="s">
        <v>38</v>
      </c>
      <c r="B39" s="27">
        <v>2999.0985999999998</v>
      </c>
      <c r="C39" s="27">
        <v>10.2415</v>
      </c>
      <c r="D39" s="27">
        <v>5948.9543999999996</v>
      </c>
      <c r="E39" s="27">
        <v>448.98849480000001</v>
      </c>
      <c r="F39" s="27">
        <v>448.37588410000001</v>
      </c>
      <c r="G39" s="27">
        <v>31.997399999999999</v>
      </c>
      <c r="H39" s="27">
        <v>1376.1775</v>
      </c>
      <c r="I39" s="29">
        <v>33.522663186999999</v>
      </c>
      <c r="J39" s="29">
        <v>29.663403743</v>
      </c>
      <c r="K39" s="29">
        <v>1.1131896999999999E-3</v>
      </c>
      <c r="L39" s="29">
        <v>6.3329790528999999</v>
      </c>
      <c r="M39" s="8"/>
      <c r="N39" s="29">
        <v>1.0960330729000001</v>
      </c>
      <c r="O39" s="29">
        <v>4.1776086000000004E-3</v>
      </c>
      <c r="Q39" s="29">
        <v>5.8684595800000003E-2</v>
      </c>
      <c r="S39" s="29">
        <v>2.2020690000000001E-4</v>
      </c>
      <c r="T39" s="29">
        <v>5.2584388599999997E-2</v>
      </c>
      <c r="W39" s="29">
        <v>5.4572943499999998E-2</v>
      </c>
      <c r="Z39" s="29">
        <v>290.04958457999999</v>
      </c>
      <c r="AB39" s="29">
        <v>6.0002999999999999E-4</v>
      </c>
      <c r="AD39" s="29">
        <v>4.6566927000000003E-3</v>
      </c>
      <c r="AE39" s="29">
        <v>2.0285199999999998E-3</v>
      </c>
      <c r="AF39" s="29">
        <v>0.18489887169999999</v>
      </c>
      <c r="AG39" s="29">
        <v>9.1656752561000001</v>
      </c>
      <c r="AH39" s="29">
        <v>0.12617344429999999</v>
      </c>
      <c r="AI39" s="29">
        <v>9.0483785299999994E-2</v>
      </c>
      <c r="AJ39" s="29">
        <v>1.6707629999999999E-4</v>
      </c>
      <c r="AK39" s="8">
        <v>5.5574676599999998E-2</v>
      </c>
      <c r="AL39" s="8">
        <v>3.4112659172000002</v>
      </c>
      <c r="AM39" s="29">
        <v>8.2849325599999996E-2</v>
      </c>
      <c r="AN39" s="29">
        <v>3.1774998399999997E-2</v>
      </c>
      <c r="AO39" s="29">
        <v>1.3144738019</v>
      </c>
      <c r="AP39" s="29">
        <v>3.7587052999999999E-3</v>
      </c>
      <c r="AS39" s="8">
        <v>2.7795700000000001E-6</v>
      </c>
      <c r="AT39" s="29">
        <v>2.5974E-4</v>
      </c>
      <c r="AU39" s="29">
        <v>4.8924419999999997E-4</v>
      </c>
      <c r="AW39" s="29">
        <v>2.2353523399999999E-2</v>
      </c>
      <c r="AY39" s="29">
        <v>0.39401948409999998</v>
      </c>
      <c r="AZ39" s="29">
        <v>15.259605573</v>
      </c>
      <c r="BA39" s="29">
        <v>6.8283474100000005E-2</v>
      </c>
      <c r="BC39" s="27"/>
      <c r="BD39" s="29" t="s">
        <v>129</v>
      </c>
      <c r="BE39" s="29">
        <v>2.5702421096700001</v>
      </c>
      <c r="BF39" s="29">
        <v>29.662958818900002</v>
      </c>
      <c r="BG39" s="29">
        <v>33.545034587799996</v>
      </c>
      <c r="BH39" s="29">
        <v>33.522297372700002</v>
      </c>
      <c r="BI39" s="29">
        <v>1.8936144963899999</v>
      </c>
      <c r="BJ39" s="29">
        <v>4.5637674454500002E-4</v>
      </c>
      <c r="BK39" s="29">
        <v>6.5673622579700002E-4</v>
      </c>
      <c r="BL39" s="29">
        <v>6.3328306340499996</v>
      </c>
      <c r="BM39" s="29">
        <v>0</v>
      </c>
      <c r="BN39" s="29">
        <v>0</v>
      </c>
      <c r="BO39" s="29">
        <v>0</v>
      </c>
      <c r="BP39" s="40">
        <v>1.0960250032500001</v>
      </c>
      <c r="BQ39" s="29">
        <v>1.0025710962999999E-3</v>
      </c>
      <c r="BR39" s="29">
        <v>3.1747341611699999E-3</v>
      </c>
      <c r="BS39" s="29">
        <v>0</v>
      </c>
      <c r="BT39" s="29">
        <v>0</v>
      </c>
      <c r="BU39" s="29">
        <v>8781.2729216600001</v>
      </c>
      <c r="BV39" s="29">
        <v>5.8684515387099997E-2</v>
      </c>
      <c r="BW39" s="8">
        <v>6.3856223703000005E-5</v>
      </c>
      <c r="BX39" s="29">
        <v>1.56329583492E-4</v>
      </c>
      <c r="BY39" s="29">
        <v>0</v>
      </c>
      <c r="BZ39" s="29">
        <v>5.2585248915900003E-2</v>
      </c>
      <c r="CA39" s="29">
        <v>0.18490045767300001</v>
      </c>
      <c r="CB39" s="29">
        <v>0</v>
      </c>
      <c r="CC39" s="29">
        <v>8.2846142568499995E-2</v>
      </c>
      <c r="CD39" s="29">
        <v>1.6705067677099999E-4</v>
      </c>
      <c r="CE39" s="29">
        <v>3.1775059414200002E-2</v>
      </c>
      <c r="CF39" s="29">
        <v>2999.0508299200001</v>
      </c>
      <c r="CG39" s="29">
        <v>0</v>
      </c>
      <c r="CH39" s="29">
        <v>5.4574662760600003E-2</v>
      </c>
      <c r="CI39" s="29">
        <v>66.884394463199996</v>
      </c>
      <c r="CJ39" s="29">
        <v>1544.9412969</v>
      </c>
      <c r="CK39" s="29">
        <v>35.399335209599997</v>
      </c>
      <c r="CL39" s="29">
        <v>0.39401478466099998</v>
      </c>
      <c r="CM39" s="29">
        <v>0.65978387449599996</v>
      </c>
      <c r="CN39" s="29">
        <v>0</v>
      </c>
      <c r="CO39" s="29">
        <v>290.04695509200002</v>
      </c>
      <c r="CP39" s="29">
        <v>290.04695509200002</v>
      </c>
      <c r="CQ39" s="8">
        <v>0</v>
      </c>
      <c r="CR39" s="8">
        <v>15.259481196599999</v>
      </c>
      <c r="CS39" s="29">
        <v>1.8000957312900001E-4</v>
      </c>
      <c r="CT39" s="8">
        <v>3.0001336015000001E-4</v>
      </c>
      <c r="CU39" s="29">
        <v>0</v>
      </c>
      <c r="CV39" s="29">
        <v>0</v>
      </c>
      <c r="CW39" s="29">
        <v>32.581701113900003</v>
      </c>
      <c r="CX39" s="29">
        <v>0.15755040266199999</v>
      </c>
      <c r="CY39" s="29">
        <v>0.45931828848200001</v>
      </c>
      <c r="CZ39" s="8">
        <v>1.2106950522799999E-3</v>
      </c>
      <c r="DA39" s="29">
        <v>3.4458173338399998E-3</v>
      </c>
      <c r="DB39" s="29">
        <v>6.6937868791899996E-4</v>
      </c>
      <c r="DC39" s="29">
        <v>1.3590439304E-3</v>
      </c>
      <c r="DD39" s="8">
        <v>9.16559204074</v>
      </c>
      <c r="DE39" s="29">
        <v>0</v>
      </c>
      <c r="DF39" s="29">
        <v>0.126172409634</v>
      </c>
      <c r="DG39" s="29">
        <v>10.2412674487</v>
      </c>
      <c r="DH39" s="29">
        <v>0</v>
      </c>
      <c r="DI39" s="29">
        <v>3.70981502229E-2</v>
      </c>
      <c r="DJ39" s="29">
        <v>5.3385010190900001E-2</v>
      </c>
      <c r="DK39" s="29">
        <v>5353.8021583399996</v>
      </c>
      <c r="DL39" s="29">
        <v>594.867434495</v>
      </c>
      <c r="DM39" s="29">
        <v>5948.6695928400004</v>
      </c>
      <c r="DN39" s="29">
        <v>0.15080662828800001</v>
      </c>
      <c r="DO39" s="29">
        <v>127.630487504</v>
      </c>
      <c r="DP39" s="29">
        <v>3.7582307975599998E-3</v>
      </c>
      <c r="DQ39" s="29">
        <v>0</v>
      </c>
      <c r="DR39" s="29">
        <v>0</v>
      </c>
      <c r="DS39" s="8">
        <v>2.7795877467099998E-6</v>
      </c>
      <c r="DT39" s="29">
        <v>2.5973093796399999E-4</v>
      </c>
      <c r="DU39" s="29">
        <v>4.8919515788499999E-4</v>
      </c>
      <c r="DV39" s="29">
        <v>0</v>
      </c>
      <c r="DW39" s="29">
        <v>2.2353696369799999E-2</v>
      </c>
      <c r="DX39" s="29">
        <v>0.29388077591700001</v>
      </c>
      <c r="DY39" s="29">
        <v>465.78817042100002</v>
      </c>
      <c r="DZ39" s="29">
        <v>0.30200775374400002</v>
      </c>
      <c r="EA39" s="29">
        <v>1.9568354139500001E-2</v>
      </c>
      <c r="EB39" s="29">
        <v>169.271899238</v>
      </c>
      <c r="EC39" s="29">
        <v>4.0683552417600001E-3</v>
      </c>
      <c r="ED39" s="29">
        <v>0</v>
      </c>
      <c r="EE39" s="29">
        <v>1.1999221090500001E-4</v>
      </c>
      <c r="EF39" s="29">
        <v>2.3511481290999999E-2</v>
      </c>
      <c r="EG39" s="29">
        <v>448.98041433700001</v>
      </c>
      <c r="EH39" s="29">
        <v>448.36800563499997</v>
      </c>
      <c r="EI39" s="29">
        <v>0.61240870252500001</v>
      </c>
      <c r="EJ39" s="29">
        <v>0</v>
      </c>
      <c r="EK39" s="29">
        <v>0</v>
      </c>
      <c r="EL39" s="29">
        <v>74.450024774400006</v>
      </c>
      <c r="EM39" s="29">
        <v>0</v>
      </c>
      <c r="EN39" s="29">
        <v>44.158130112400002</v>
      </c>
      <c r="EO39" s="29">
        <v>0</v>
      </c>
      <c r="EP39" s="29">
        <v>9.2427447723499991</v>
      </c>
      <c r="EQ39" s="29">
        <v>110.413875691</v>
      </c>
      <c r="ER39" s="29">
        <v>5.5537457470099999E-2</v>
      </c>
      <c r="ES39" s="29">
        <v>391.14676531600003</v>
      </c>
      <c r="ET39" s="29">
        <v>0.30356958161800002</v>
      </c>
      <c r="EU39" s="29">
        <v>37.853847403800003</v>
      </c>
      <c r="EV39" s="29">
        <v>2.03087734089</v>
      </c>
      <c r="EW39" s="29">
        <v>31.997296866100001</v>
      </c>
      <c r="EX39" s="29">
        <v>175.90434539099999</v>
      </c>
      <c r="EY39" s="29">
        <v>6.8283950426300005E-2</v>
      </c>
      <c r="EZ39" s="29">
        <v>0</v>
      </c>
      <c r="FA39" s="29">
        <v>0.29880603646800002</v>
      </c>
      <c r="FB39" s="29">
        <v>17.234619480599999</v>
      </c>
      <c r="FC39" s="29">
        <v>3.4112132590200002</v>
      </c>
      <c r="FD39" s="29">
        <v>12.223894100500001</v>
      </c>
      <c r="FE39" s="29">
        <v>1376.1666279000001</v>
      </c>
      <c r="FF39" s="29">
        <v>1.3144686804600001</v>
      </c>
      <c r="FG39" s="29">
        <v>14.808949872299999</v>
      </c>
      <c r="FI39" s="55">
        <f t="shared" si="1"/>
        <v>-1.5928145876809947E-5</v>
      </c>
      <c r="FJ39" s="55">
        <f t="shared" si="2"/>
        <v>-2.2706761704817024E-5</v>
      </c>
      <c r="FK39" s="55">
        <f t="shared" si="3"/>
        <v>-4.7875162734348435E-5</v>
      </c>
      <c r="FL39" s="55">
        <f t="shared" si="4"/>
        <v>-1.7997037994477519E-5</v>
      </c>
      <c r="FM39" s="55">
        <f t="shared" si="5"/>
        <v>-1.7571116733557115E-5</v>
      </c>
      <c r="FN39" s="55">
        <f t="shared" si="6"/>
        <v>-3.2231962596317993E-6</v>
      </c>
      <c r="FO39" s="55">
        <f t="shared" si="7"/>
        <v>-7.9002163601098028E-6</v>
      </c>
      <c r="FP39" s="55">
        <f t="shared" si="8"/>
        <v>-1.0912447437606205E-5</v>
      </c>
      <c r="FQ39" s="55">
        <f t="shared" si="9"/>
        <v>-1.4999091265889648E-5</v>
      </c>
      <c r="FR39" s="55">
        <f t="shared" si="10"/>
        <v>-6.8927746995801044E-5</v>
      </c>
      <c r="FS39" s="55">
        <f t="shared" si="11"/>
        <v>-2.3435866242493235E-5</v>
      </c>
      <c r="FT39" s="55">
        <f t="shared" si="12"/>
        <v>0</v>
      </c>
      <c r="FU39" s="55">
        <f t="shared" si="13"/>
        <v>-7.3625971693045497E-6</v>
      </c>
      <c r="FV39" s="55">
        <f t="shared" si="14"/>
        <v>-7.2611524689268283E-5</v>
      </c>
      <c r="FW39" s="55">
        <f t="shared" si="15"/>
        <v>0</v>
      </c>
      <c r="FX39" s="55">
        <f t="shared" si="16"/>
        <v>-1.3702556677638001E-6</v>
      </c>
      <c r="FY39" s="55">
        <f t="shared" si="17"/>
        <v>0</v>
      </c>
      <c r="FZ39" s="55">
        <f t="shared" si="18"/>
        <v>-9.5786303699013821E-5</v>
      </c>
      <c r="GA39" s="55">
        <f t="shared" si="19"/>
        <v>1.636067134963139E-5</v>
      </c>
      <c r="GB39" s="55">
        <f t="shared" si="20"/>
        <v>0</v>
      </c>
      <c r="GC39" s="55">
        <f t="shared" si="21"/>
        <v>0</v>
      </c>
      <c r="GD39" s="55">
        <f t="shared" si="22"/>
        <v>3.1503900829613527E-5</v>
      </c>
      <c r="GE39" s="55">
        <f t="shared" si="23"/>
        <v>0</v>
      </c>
      <c r="GF39" s="55">
        <f t="shared" si="24"/>
        <v>0</v>
      </c>
      <c r="GG39" s="55">
        <f t="shared" si="25"/>
        <v>-9.0656499431839507E-6</v>
      </c>
      <c r="GH39" s="55">
        <f t="shared" si="26"/>
        <v>0</v>
      </c>
      <c r="GI39" s="55">
        <f t="shared" si="27"/>
        <v>-2.4758455410552005E-5</v>
      </c>
      <c r="GJ39" s="55">
        <f t="shared" si="28"/>
        <v>0</v>
      </c>
      <c r="GK39" s="55">
        <f t="shared" si="29"/>
        <v>-3.8721447090717832E-5</v>
      </c>
      <c r="GL39" s="55">
        <f t="shared" si="30"/>
        <v>-4.8006271074407821E-5</v>
      </c>
      <c r="GM39" s="55">
        <f t="shared" si="31"/>
        <v>8.5775158357133783E-6</v>
      </c>
      <c r="GN39" s="55">
        <f t="shared" si="32"/>
        <v>-9.0790212041091699E-6</v>
      </c>
      <c r="GO39" s="55">
        <f t="shared" si="33"/>
        <v>-8.2003467982386615E-6</v>
      </c>
      <c r="GP39" s="55">
        <f t="shared" si="34"/>
        <v>-6.9060572335827485E-6</v>
      </c>
      <c r="GQ39" s="55">
        <f t="shared" si="35"/>
        <v>-1.5336243979545359E-4</v>
      </c>
      <c r="GR39" s="55">
        <f t="shared" si="36"/>
        <v>-6.6971383689524771E-4</v>
      </c>
      <c r="GS39" s="55">
        <f t="shared" si="37"/>
        <v>-1.5436550910466825E-5</v>
      </c>
      <c r="GT39" s="55">
        <f t="shared" si="38"/>
        <v>-3.8419522149989315E-5</v>
      </c>
      <c r="GU39" s="55">
        <f t="shared" si="39"/>
        <v>1.9201952187941544E-6</v>
      </c>
      <c r="GV39" s="55">
        <f t="shared" si="40"/>
        <v>-3.8961902416494978E-6</v>
      </c>
      <c r="GW39" s="55">
        <f t="shared" si="41"/>
        <v>-1.2624092662972788E-4</v>
      </c>
      <c r="GX39" s="55">
        <f t="shared" si="42"/>
        <v>0</v>
      </c>
      <c r="GY39" s="55">
        <f t="shared" si="43"/>
        <v>0</v>
      </c>
      <c r="GZ39" s="55">
        <f t="shared" si="44"/>
        <v>6.3846961939236243E-6</v>
      </c>
      <c r="HA39" s="55">
        <f t="shared" si="45"/>
        <v>-3.4888873488927207E-5</v>
      </c>
      <c r="HB39" s="55">
        <f t="shared" si="46"/>
        <v>-1.0024056493664425E-4</v>
      </c>
      <c r="HC39" s="55">
        <f t="shared" si="47"/>
        <v>0</v>
      </c>
      <c r="HD39" s="55">
        <f t="shared" si="48"/>
        <v>7.7379210831879104E-6</v>
      </c>
      <c r="HE39" s="55">
        <f t="shared" si="49"/>
        <v>0</v>
      </c>
      <c r="HF39" s="55">
        <f t="shared" si="50"/>
        <v>-1.1926920341856051E-5</v>
      </c>
      <c r="HG39" s="55">
        <f t="shared" si="51"/>
        <v>-8.1506955999297309E-6</v>
      </c>
      <c r="HH39" s="55">
        <f t="shared" si="52"/>
        <v>6.9757185948475737E-6</v>
      </c>
      <c r="HI39" s="55">
        <f t="shared" si="53"/>
        <v>0</v>
      </c>
    </row>
    <row r="40" spans="1:217" x14ac:dyDescent="0.3">
      <c r="A40" s="29" t="s">
        <v>39</v>
      </c>
      <c r="B40" s="27">
        <v>46.786999999999999</v>
      </c>
      <c r="D40" s="27">
        <v>44.1235</v>
      </c>
      <c r="E40" s="27">
        <v>6.3395000000000001</v>
      </c>
      <c r="F40" s="27">
        <v>6.3395000000000001</v>
      </c>
      <c r="G40" s="27">
        <v>1.2091400000000001</v>
      </c>
      <c r="H40" s="27">
        <v>37.052</v>
      </c>
      <c r="I40" s="29">
        <v>1.809124</v>
      </c>
      <c r="J40" s="29">
        <v>1.7335197499999999</v>
      </c>
      <c r="K40" s="8">
        <v>2.4808699999999998E-6</v>
      </c>
      <c r="L40" s="29">
        <v>0.47854579050000001</v>
      </c>
      <c r="M40" s="40"/>
      <c r="N40" s="29">
        <v>0.182</v>
      </c>
      <c r="O40" s="29">
        <v>1.3638900000000001E-5</v>
      </c>
      <c r="P40" s="29">
        <v>1.4E-2</v>
      </c>
      <c r="Q40" s="29">
        <v>1.0500000000000001E-2</v>
      </c>
      <c r="S40" s="8">
        <v>6.9502000000000004E-7</v>
      </c>
      <c r="W40" s="29">
        <v>9.4999999999999998E-3</v>
      </c>
      <c r="X40" s="29">
        <v>1.6E-2</v>
      </c>
      <c r="Z40" s="29">
        <v>13.084006819000001</v>
      </c>
      <c r="AC40" s="8"/>
      <c r="AD40" s="8">
        <v>6.2009899999999997E-6</v>
      </c>
      <c r="AE40" s="8">
        <v>4.7119999999999999E-6</v>
      </c>
      <c r="AF40" s="29">
        <v>3.2500000000000001E-2</v>
      </c>
      <c r="AG40" s="29">
        <v>0.54800000000000004</v>
      </c>
      <c r="AH40" s="29">
        <v>2.4631395300000001E-2</v>
      </c>
      <c r="AI40" s="29">
        <v>2.60409E-5</v>
      </c>
      <c r="AL40" s="29">
        <v>0.37591640949999999</v>
      </c>
      <c r="AN40" s="29">
        <v>5.4999999999999997E-3</v>
      </c>
      <c r="AO40" s="29">
        <v>0.210698</v>
      </c>
      <c r="AP40" s="8">
        <v>2.7094000000000002E-7</v>
      </c>
      <c r="AW40" s="8">
        <v>3.6989199999999999E-7</v>
      </c>
      <c r="AY40" s="29">
        <v>6.3599050000000004E-2</v>
      </c>
      <c r="AZ40" s="8">
        <v>0.10536365</v>
      </c>
      <c r="BA40" s="29">
        <v>1.2E-2</v>
      </c>
      <c r="BC40" s="27"/>
      <c r="BD40" s="29" t="s">
        <v>39</v>
      </c>
      <c r="BE40" s="8">
        <v>2.5891421463099999E-5</v>
      </c>
      <c r="BF40" s="29">
        <v>1.72825271995</v>
      </c>
      <c r="BG40" s="29">
        <v>1.80359143568</v>
      </c>
      <c r="BH40" s="29">
        <v>1.80359143568</v>
      </c>
      <c r="BI40" s="29">
        <v>4.1524928702499998E-2</v>
      </c>
      <c r="BJ40" s="8">
        <v>1.0171387313499999E-6</v>
      </c>
      <c r="BK40" s="8">
        <v>1.46370145009E-6</v>
      </c>
      <c r="BL40" s="29">
        <v>0.477089052698</v>
      </c>
      <c r="BM40" s="29">
        <v>0</v>
      </c>
      <c r="BN40" s="29">
        <v>0</v>
      </c>
      <c r="BO40" s="29">
        <v>1.5951673367599999E-2</v>
      </c>
      <c r="BP40" s="8">
        <v>0.18144689178699999</v>
      </c>
      <c r="BQ40" s="8">
        <v>3.2733885591099999E-6</v>
      </c>
      <c r="BR40" s="8">
        <v>1.03664963596E-5</v>
      </c>
      <c r="BS40" s="29">
        <v>1.39576230698E-2</v>
      </c>
      <c r="BT40" s="29">
        <v>0</v>
      </c>
      <c r="BU40" s="29">
        <v>274.81325383699999</v>
      </c>
      <c r="BV40" s="29">
        <v>1.0467925314999999E-2</v>
      </c>
      <c r="BW40" s="8">
        <v>2.0155701428000001E-7</v>
      </c>
      <c r="BX40" s="8">
        <v>4.9353219023700003E-7</v>
      </c>
      <c r="BY40" s="29">
        <v>0</v>
      </c>
      <c r="BZ40" s="29">
        <v>0</v>
      </c>
      <c r="CA40" s="29">
        <v>3.2401358822099997E-2</v>
      </c>
      <c r="CB40" s="29">
        <v>0</v>
      </c>
      <c r="CC40" s="29">
        <v>0</v>
      </c>
      <c r="CD40" s="29">
        <v>0</v>
      </c>
      <c r="CE40" s="29">
        <v>5.4830740146699997E-3</v>
      </c>
      <c r="CF40" s="29">
        <v>46.645521255299997</v>
      </c>
      <c r="CG40" s="29">
        <v>0</v>
      </c>
      <c r="CH40" s="29">
        <v>9.4708809702499994E-3</v>
      </c>
      <c r="CI40" s="29">
        <v>2.1621462012600001</v>
      </c>
      <c r="CJ40" s="29">
        <v>48.047519881900001</v>
      </c>
      <c r="CK40" s="29">
        <v>1.09821614085</v>
      </c>
      <c r="CL40" s="29">
        <v>6.34029337803E-2</v>
      </c>
      <c r="CM40" s="8">
        <v>2.65055103204E-5</v>
      </c>
      <c r="CN40" s="8">
        <v>0</v>
      </c>
      <c r="CO40" s="8">
        <v>13.044078027999999</v>
      </c>
      <c r="CP40" s="8">
        <v>13.044078027999999</v>
      </c>
      <c r="CQ40" s="29">
        <v>0</v>
      </c>
      <c r="CR40" s="29">
        <v>0.105065628466</v>
      </c>
      <c r="CS40" s="29">
        <v>0</v>
      </c>
      <c r="CT40" s="29">
        <v>0</v>
      </c>
      <c r="CU40" s="29">
        <v>0</v>
      </c>
      <c r="CV40" s="29">
        <v>0</v>
      </c>
      <c r="CW40" s="8">
        <v>1.07127710643</v>
      </c>
      <c r="CX40" s="8">
        <v>7.0489345899699997E-6</v>
      </c>
      <c r="CY40" s="8">
        <v>1.6929488472600002E-5</v>
      </c>
      <c r="CZ40" s="8">
        <v>1.61225328902E-6</v>
      </c>
      <c r="DA40" s="8">
        <v>4.5883254242499997E-6</v>
      </c>
      <c r="DB40" s="8">
        <v>1.5549242987900001E-6</v>
      </c>
      <c r="DC40" s="8">
        <v>3.1570208942999998E-6</v>
      </c>
      <c r="DD40" s="29">
        <v>0.54633788376400005</v>
      </c>
      <c r="DE40" s="29">
        <v>0</v>
      </c>
      <c r="DF40" s="29">
        <v>2.4555808281099999E-2</v>
      </c>
      <c r="DG40" s="29">
        <v>0</v>
      </c>
      <c r="DH40" s="29">
        <v>0</v>
      </c>
      <c r="DI40" s="8">
        <v>1.06772819215E-5</v>
      </c>
      <c r="DJ40" s="8">
        <v>1.53631949382E-5</v>
      </c>
      <c r="DK40" s="29">
        <v>39.591042400399999</v>
      </c>
      <c r="DL40" s="29">
        <v>4.3989986827400003</v>
      </c>
      <c r="DM40" s="29">
        <v>43.990041083100003</v>
      </c>
      <c r="DN40" s="8">
        <v>6.6956655588399999E-6</v>
      </c>
      <c r="DO40" s="29">
        <v>4.1268916924300001</v>
      </c>
      <c r="DP40" s="8">
        <v>2.7094853861099998E-7</v>
      </c>
      <c r="DQ40" s="29">
        <v>0</v>
      </c>
      <c r="DR40" s="29">
        <v>0</v>
      </c>
      <c r="DS40" s="29">
        <v>0</v>
      </c>
      <c r="DT40" s="29">
        <v>0</v>
      </c>
      <c r="DU40" s="29">
        <v>0</v>
      </c>
      <c r="DV40" s="29">
        <v>0</v>
      </c>
      <c r="DW40" s="8">
        <v>3.6987790583000001E-7</v>
      </c>
      <c r="DX40" s="29">
        <v>0</v>
      </c>
      <c r="DY40" s="29">
        <v>9.6545978967899995</v>
      </c>
      <c r="DZ40" s="29">
        <v>0</v>
      </c>
      <c r="EA40" s="29">
        <v>0</v>
      </c>
      <c r="EB40" s="29">
        <v>2.4269550312199999</v>
      </c>
      <c r="EC40" s="29">
        <v>0</v>
      </c>
      <c r="ED40" s="29">
        <v>0</v>
      </c>
      <c r="EE40" s="29">
        <v>0</v>
      </c>
      <c r="EF40" s="29">
        <v>0</v>
      </c>
      <c r="EG40" s="29">
        <v>6.32020283625</v>
      </c>
      <c r="EH40" s="29">
        <v>6.32020283625</v>
      </c>
      <c r="EI40" s="29">
        <v>0</v>
      </c>
      <c r="EJ40" s="29">
        <v>0</v>
      </c>
      <c r="EK40" s="29">
        <v>0</v>
      </c>
      <c r="EL40" s="29">
        <v>1.03145720002</v>
      </c>
      <c r="EM40" s="29">
        <v>0</v>
      </c>
      <c r="EN40" s="29">
        <v>0.62443305389699999</v>
      </c>
      <c r="EO40" s="29">
        <v>0</v>
      </c>
      <c r="EP40" s="29">
        <v>0.13272420730100001</v>
      </c>
      <c r="EQ40" s="29">
        <v>1.56109095719</v>
      </c>
      <c r="ER40" s="29">
        <v>0</v>
      </c>
      <c r="ES40" s="29">
        <v>9.9913913857000001</v>
      </c>
      <c r="ET40" s="29">
        <v>0</v>
      </c>
      <c r="EU40" s="29">
        <v>0.54354238661400001</v>
      </c>
      <c r="EV40" s="29">
        <v>0</v>
      </c>
      <c r="EW40" s="29">
        <v>1.2053848685799999</v>
      </c>
      <c r="EX40" s="29">
        <v>2.2794127175200001</v>
      </c>
      <c r="EY40" s="29">
        <v>1.19633269399E-2</v>
      </c>
      <c r="EZ40" s="29">
        <v>0</v>
      </c>
      <c r="FA40" s="8">
        <v>1.16367714887E-5</v>
      </c>
      <c r="FB40" s="29">
        <v>0.192283038342</v>
      </c>
      <c r="FC40" s="29">
        <v>0.37475612407699999</v>
      </c>
      <c r="FD40" s="29">
        <v>4.1081654948E-2</v>
      </c>
      <c r="FE40" s="29">
        <v>36.956504241099999</v>
      </c>
      <c r="FF40" s="29">
        <v>0.21004467633099999</v>
      </c>
      <c r="FG40" s="29">
        <v>0.34655066516799998</v>
      </c>
      <c r="FI40" s="55">
        <f t="shared" si="1"/>
        <v>-3.023890069891259E-3</v>
      </c>
      <c r="FJ40" s="55">
        <f t="shared" si="2"/>
        <v>0</v>
      </c>
      <c r="FK40" s="55">
        <f t="shared" si="3"/>
        <v>-3.0246675105102018E-3</v>
      </c>
      <c r="FL40" s="55">
        <f t="shared" si="4"/>
        <v>-3.0439567394905157E-3</v>
      </c>
      <c r="FM40" s="55">
        <f t="shared" si="5"/>
        <v>-3.0439567394905157E-3</v>
      </c>
      <c r="FN40" s="55">
        <f t="shared" si="6"/>
        <v>-3.1056216980665332E-3</v>
      </c>
      <c r="FO40" s="55">
        <f t="shared" si="7"/>
        <v>-2.5773442432257443E-3</v>
      </c>
      <c r="FP40" s="55">
        <f t="shared" si="8"/>
        <v>-3.0581454449777534E-3</v>
      </c>
      <c r="FQ40" s="55">
        <f t="shared" si="9"/>
        <v>-3.0383444145934621E-3</v>
      </c>
      <c r="FR40" s="55">
        <f t="shared" si="10"/>
        <v>-1.2019396421464695E-5</v>
      </c>
      <c r="FS40" s="55">
        <f t="shared" si="11"/>
        <v>-3.0440928139352373E-3</v>
      </c>
      <c r="FT40" s="55">
        <f t="shared" si="12"/>
        <v>0</v>
      </c>
      <c r="FU40" s="55">
        <f t="shared" si="13"/>
        <v>-3.0390561153846325E-3</v>
      </c>
      <c r="FV40" s="55">
        <f t="shared" si="14"/>
        <v>7.2213940273663829E-5</v>
      </c>
      <c r="FW40" s="55">
        <f t="shared" si="15"/>
        <v>-3.0269235857143268E-3</v>
      </c>
      <c r="FX40" s="55">
        <f t="shared" si="16"/>
        <v>-3.0547319047620146E-3</v>
      </c>
      <c r="FY40" s="55">
        <f t="shared" si="17"/>
        <v>0</v>
      </c>
      <c r="FZ40" s="55">
        <f t="shared" si="18"/>
        <v>9.9571979223624766E-5</v>
      </c>
      <c r="GA40" s="55">
        <f t="shared" si="19"/>
        <v>0</v>
      </c>
      <c r="GB40" s="55">
        <f t="shared" si="20"/>
        <v>0</v>
      </c>
      <c r="GC40" s="55">
        <f t="shared" si="21"/>
        <v>0</v>
      </c>
      <c r="GD40" s="55">
        <f t="shared" si="22"/>
        <v>-3.0651610263158317E-3</v>
      </c>
      <c r="GE40" s="55">
        <f t="shared" si="23"/>
        <v>-3.0204145250001084E-3</v>
      </c>
      <c r="GF40" s="55">
        <f t="shared" si="24"/>
        <v>0</v>
      </c>
      <c r="GG40" s="55">
        <f t="shared" si="25"/>
        <v>-3.0517250221865112E-3</v>
      </c>
      <c r="GH40" s="55">
        <f t="shared" si="26"/>
        <v>0</v>
      </c>
      <c r="GI40" s="55">
        <f t="shared" si="27"/>
        <v>0</v>
      </c>
      <c r="GJ40" s="55">
        <f t="shared" si="28"/>
        <v>0</v>
      </c>
      <c r="GK40" s="55">
        <f t="shared" si="29"/>
        <v>-6.6325978593704564E-5</v>
      </c>
      <c r="GL40" s="55">
        <f t="shared" si="30"/>
        <v>-1.163134762319545E-5</v>
      </c>
      <c r="GM40" s="55">
        <f t="shared" si="31"/>
        <v>-3.035113166153962E-3</v>
      </c>
      <c r="GN40" s="55">
        <f t="shared" si="32"/>
        <v>-3.0330588248174972E-3</v>
      </c>
      <c r="GO40" s="55">
        <f t="shared" si="33"/>
        <v>-3.0687266384783964E-3</v>
      </c>
      <c r="GP40" s="55">
        <f t="shared" si="34"/>
        <v>-1.6249065892504702E-5</v>
      </c>
      <c r="GQ40" s="55">
        <f t="shared" si="35"/>
        <v>0</v>
      </c>
      <c r="GR40" s="55">
        <f t="shared" si="36"/>
        <v>0</v>
      </c>
      <c r="GS40" s="55">
        <f t="shared" si="37"/>
        <v>-3.0865516739300709E-3</v>
      </c>
      <c r="GT40" s="55">
        <f t="shared" si="38"/>
        <v>0</v>
      </c>
      <c r="GU40" s="55">
        <f t="shared" si="39"/>
        <v>-3.0774518781818152E-3</v>
      </c>
      <c r="GV40" s="55">
        <f t="shared" si="40"/>
        <v>-3.1007587589820763E-3</v>
      </c>
      <c r="GW40" s="55">
        <f t="shared" si="41"/>
        <v>3.1514767106981916E-5</v>
      </c>
      <c r="GX40" s="55">
        <f t="shared" si="42"/>
        <v>0</v>
      </c>
      <c r="GY40" s="55">
        <f t="shared" si="43"/>
        <v>0</v>
      </c>
      <c r="GZ40" s="55">
        <f t="shared" si="44"/>
        <v>0</v>
      </c>
      <c r="HA40" s="55">
        <f t="shared" si="45"/>
        <v>0</v>
      </c>
      <c r="HB40" s="55">
        <f t="shared" si="46"/>
        <v>0</v>
      </c>
      <c r="HC40" s="55">
        <f t="shared" si="47"/>
        <v>0</v>
      </c>
      <c r="HD40" s="55">
        <f t="shared" si="48"/>
        <v>-3.8103473446236342E-5</v>
      </c>
      <c r="HE40" s="55">
        <f t="shared" si="49"/>
        <v>0</v>
      </c>
      <c r="HF40" s="55">
        <f t="shared" si="50"/>
        <v>-3.0836344206399994E-3</v>
      </c>
      <c r="HG40" s="55">
        <f t="shared" si="51"/>
        <v>-2.8285042706854445E-3</v>
      </c>
      <c r="HH40" s="55">
        <f t="shared" si="52"/>
        <v>-3.0560883416667155E-3</v>
      </c>
      <c r="HI40" s="55">
        <f t="shared" si="53"/>
        <v>0</v>
      </c>
    </row>
    <row r="41" spans="1:217" x14ac:dyDescent="0.3">
      <c r="A41" s="29" t="s">
        <v>40</v>
      </c>
      <c r="B41" s="27">
        <v>94.262103389999993</v>
      </c>
      <c r="C41" s="27">
        <v>0.17767910000000001</v>
      </c>
      <c r="D41" s="27">
        <v>366.27803655000002</v>
      </c>
      <c r="E41" s="27">
        <v>22.806695324</v>
      </c>
      <c r="F41" s="27">
        <v>22.806695324</v>
      </c>
      <c r="G41" s="27">
        <v>1.5305844813</v>
      </c>
      <c r="H41" s="27">
        <v>83.975860760000003</v>
      </c>
      <c r="I41" s="29">
        <v>4.0841351003000002</v>
      </c>
      <c r="J41" s="29">
        <v>1.7614608106</v>
      </c>
      <c r="K41" s="8">
        <v>6.7085500000000003E-6</v>
      </c>
      <c r="L41" s="29">
        <v>0.72342288700000001</v>
      </c>
      <c r="M41" s="40"/>
      <c r="N41" s="29">
        <v>0.18565997749999999</v>
      </c>
      <c r="O41" s="29">
        <v>3.6942700000000001E-5</v>
      </c>
      <c r="Q41" s="29">
        <v>1.0659918000000001E-2</v>
      </c>
      <c r="T41" s="29">
        <v>9.551815E-3</v>
      </c>
      <c r="V41" s="29">
        <v>4.0308800000000003E-5</v>
      </c>
      <c r="W41" s="29">
        <v>9.9130399999999997E-3</v>
      </c>
      <c r="Z41" s="29">
        <v>20.488758914999998</v>
      </c>
      <c r="AB41" s="8">
        <v>8.7240050000000002E-6</v>
      </c>
      <c r="AD41" s="29">
        <v>1.6785800000000001E-5</v>
      </c>
      <c r="AE41" s="29">
        <v>1.27538E-5</v>
      </c>
      <c r="AF41" s="29">
        <v>3.3274717699999998E-2</v>
      </c>
      <c r="AG41" s="29">
        <v>0.56174143249999997</v>
      </c>
      <c r="AH41" s="29">
        <v>3.6265354899999998E-2</v>
      </c>
      <c r="AI41" s="29">
        <v>7.0440100000000003E-5</v>
      </c>
      <c r="AJ41" s="8">
        <v>2.1677460000000001E-7</v>
      </c>
      <c r="AK41" s="29">
        <v>1.0094995000000001E-2</v>
      </c>
      <c r="AL41" s="29">
        <v>0.21806612850000001</v>
      </c>
      <c r="AM41" s="29">
        <v>1.50073116E-2</v>
      </c>
      <c r="AN41" s="29">
        <v>5.5906246999999996E-3</v>
      </c>
      <c r="AO41" s="29">
        <v>6.0688289399999998E-2</v>
      </c>
      <c r="AP41" s="29">
        <v>1.5243088000000001E-3</v>
      </c>
      <c r="AT41" s="8">
        <v>1.089E-8</v>
      </c>
      <c r="AU41" s="8">
        <v>2.2900000000000002E-9</v>
      </c>
      <c r="AW41" s="29">
        <v>7.5982039999999995E-4</v>
      </c>
      <c r="AY41" s="29">
        <v>2.4446572499999999E-2</v>
      </c>
      <c r="AZ41" s="29">
        <v>0.16115213510000001</v>
      </c>
      <c r="BA41" s="29">
        <v>1.2403509E-2</v>
      </c>
      <c r="BC41" s="27"/>
      <c r="BD41" s="29" t="s">
        <v>40</v>
      </c>
      <c r="BE41" s="29">
        <v>2.0155508859400002</v>
      </c>
      <c r="BF41" s="29">
        <v>1.7614562352500001</v>
      </c>
      <c r="BG41" s="29">
        <v>4.0857357433699999</v>
      </c>
      <c r="BH41" s="29">
        <v>4.0841526311000003</v>
      </c>
      <c r="BI41" s="29">
        <v>8.2229588903500003E-2</v>
      </c>
      <c r="BJ41" s="8">
        <v>2.7502969747099999E-6</v>
      </c>
      <c r="BK41" s="8">
        <v>3.9579584450799997E-6</v>
      </c>
      <c r="BL41" s="29">
        <v>0.72343077581399995</v>
      </c>
      <c r="BM41" s="29">
        <v>0</v>
      </c>
      <c r="BN41" s="8">
        <v>0</v>
      </c>
      <c r="BO41" s="29">
        <v>0</v>
      </c>
      <c r="BP41" s="40">
        <v>0.18565947734300001</v>
      </c>
      <c r="BQ41" s="8">
        <v>8.8659999448799996E-6</v>
      </c>
      <c r="BR41" s="8">
        <v>2.8074129223899999E-5</v>
      </c>
      <c r="BS41" s="29">
        <v>0</v>
      </c>
      <c r="BT41" s="29">
        <v>0</v>
      </c>
      <c r="BU41" s="29">
        <v>259.707994875</v>
      </c>
      <c r="BV41" s="8">
        <v>1.06580351809E-2</v>
      </c>
      <c r="BW41" s="29">
        <v>0</v>
      </c>
      <c r="BX41" s="29">
        <v>0</v>
      </c>
      <c r="BY41" s="29">
        <v>0</v>
      </c>
      <c r="BZ41" s="29">
        <v>9.5517605661499996E-3</v>
      </c>
      <c r="CA41" s="29">
        <v>3.32733139296E-2</v>
      </c>
      <c r="CB41" s="29">
        <v>0</v>
      </c>
      <c r="CC41" s="29">
        <v>1.50059123001E-2</v>
      </c>
      <c r="CD41" s="8">
        <v>2.1680199819200001E-7</v>
      </c>
      <c r="CE41" s="29">
        <v>5.5907885536699998E-3</v>
      </c>
      <c r="CF41" s="8">
        <v>94.261979366899993</v>
      </c>
      <c r="CG41" s="8">
        <v>4.0307740646000001E-5</v>
      </c>
      <c r="CH41" s="8">
        <v>9.9118692438700008E-3</v>
      </c>
      <c r="CI41" s="29">
        <v>1.9500969744100001</v>
      </c>
      <c r="CJ41" s="29">
        <v>45.158970113599999</v>
      </c>
      <c r="CK41" s="29">
        <v>0.95854229897700005</v>
      </c>
      <c r="CL41" s="29">
        <v>2.4447619617499999E-2</v>
      </c>
      <c r="CM41" s="29">
        <v>4.2496859291700002E-2</v>
      </c>
      <c r="CN41" s="29">
        <v>0</v>
      </c>
      <c r="CO41" s="29">
        <v>20.489007622999999</v>
      </c>
      <c r="CP41" s="29">
        <v>20.489007622999999</v>
      </c>
      <c r="CQ41" s="29">
        <v>0</v>
      </c>
      <c r="CR41" s="29">
        <v>0.161152396458</v>
      </c>
      <c r="CS41" s="8">
        <v>2.6172990010300002E-6</v>
      </c>
      <c r="CT41" s="8">
        <v>4.3616940710199996E-6</v>
      </c>
      <c r="CU41" s="29">
        <v>0</v>
      </c>
      <c r="CV41" s="29">
        <v>0</v>
      </c>
      <c r="CW41" s="29">
        <v>0.95234938210599995</v>
      </c>
      <c r="CX41" s="29">
        <v>1.13020841279E-2</v>
      </c>
      <c r="CY41" s="8">
        <v>0.109310692227</v>
      </c>
      <c r="CZ41" s="8">
        <v>4.3641820202099999E-6</v>
      </c>
      <c r="DA41" s="8">
        <v>1.24228181903E-5</v>
      </c>
      <c r="DB41" s="8">
        <v>4.2087281513700003E-6</v>
      </c>
      <c r="DC41" s="8">
        <v>8.5449188864499992E-6</v>
      </c>
      <c r="DD41" s="8">
        <v>0.56174453518599998</v>
      </c>
      <c r="DE41" s="29">
        <v>0</v>
      </c>
      <c r="DF41" s="29">
        <v>3.62646803298E-2</v>
      </c>
      <c r="DG41" s="29">
        <v>0.17767978085</v>
      </c>
      <c r="DH41" s="29">
        <v>0</v>
      </c>
      <c r="DI41" s="8">
        <v>2.88799301686E-5</v>
      </c>
      <c r="DJ41" s="8">
        <v>4.1560030974900001E-5</v>
      </c>
      <c r="DK41" s="29">
        <v>329.65026728399999</v>
      </c>
      <c r="DL41" s="29">
        <v>36.628144758600001</v>
      </c>
      <c r="DM41" s="29">
        <v>366.278412043</v>
      </c>
      <c r="DN41" s="29">
        <v>1.0739219837699999E-2</v>
      </c>
      <c r="DO41" s="29">
        <v>4.8200284185799998</v>
      </c>
      <c r="DP41" s="29">
        <v>1.5243063866100001E-3</v>
      </c>
      <c r="DQ41" s="29">
        <v>0</v>
      </c>
      <c r="DR41" s="29">
        <v>0</v>
      </c>
      <c r="DS41" s="29">
        <v>0</v>
      </c>
      <c r="DT41" s="8">
        <v>1.0891614565900001E-8</v>
      </c>
      <c r="DU41" s="8">
        <v>2.2904554506499999E-9</v>
      </c>
      <c r="DV41" s="29">
        <v>0</v>
      </c>
      <c r="DW41" s="29">
        <v>7.5985695692400005E-4</v>
      </c>
      <c r="DX41" s="29">
        <v>0</v>
      </c>
      <c r="DY41" s="29">
        <v>34.047075371799998</v>
      </c>
      <c r="DZ41" s="8">
        <v>1.16836499722E-6</v>
      </c>
      <c r="EA41" s="8">
        <v>4.1083526513300002E-7</v>
      </c>
      <c r="EB41" s="29">
        <v>8.7585382331100003</v>
      </c>
      <c r="EC41" s="8">
        <v>5.2507098331700001E-7</v>
      </c>
      <c r="ED41" s="29">
        <v>0</v>
      </c>
      <c r="EE41" s="8">
        <v>1.7447868582500001E-6</v>
      </c>
      <c r="EF41" s="8">
        <v>7.6150487497000006E-8</v>
      </c>
      <c r="EG41" s="29">
        <v>22.806715903600001</v>
      </c>
      <c r="EH41" s="29">
        <v>22.806715903600001</v>
      </c>
      <c r="EI41" s="29">
        <v>0</v>
      </c>
      <c r="EJ41" s="29">
        <v>0</v>
      </c>
      <c r="EK41" s="29">
        <v>0</v>
      </c>
      <c r="EL41" s="29">
        <v>3.7217351499400002</v>
      </c>
      <c r="EM41" s="29">
        <v>0</v>
      </c>
      <c r="EN41" s="29">
        <v>2.25319924271</v>
      </c>
      <c r="EO41" s="29">
        <v>0</v>
      </c>
      <c r="EP41" s="29">
        <v>0.47891172329800002</v>
      </c>
      <c r="EQ41" s="29">
        <v>5.6331163599499998</v>
      </c>
      <c r="ER41" s="29">
        <v>1.00887998038E-2</v>
      </c>
      <c r="ES41" s="29">
        <v>15.145726981499999</v>
      </c>
      <c r="ET41" s="29">
        <v>0</v>
      </c>
      <c r="EU41" s="29">
        <v>1.9612130061699999</v>
      </c>
      <c r="EV41" s="8">
        <v>8.0157398986999999E-9</v>
      </c>
      <c r="EW41" s="29">
        <v>1.5305876142099999</v>
      </c>
      <c r="EX41" s="29">
        <v>15.3824616321</v>
      </c>
      <c r="EY41" s="29">
        <v>1.2403606761599999E-2</v>
      </c>
      <c r="EZ41" s="29">
        <v>0</v>
      </c>
      <c r="FA41" s="29">
        <v>1.8665480131100001E-2</v>
      </c>
      <c r="FB41" s="29">
        <v>7.3679640613600004</v>
      </c>
      <c r="FC41" s="29">
        <v>0.21806511655800001</v>
      </c>
      <c r="FD41" s="29">
        <v>3.9605992694699999</v>
      </c>
      <c r="FE41" s="29">
        <v>83.976748645499995</v>
      </c>
      <c r="FF41" s="29">
        <v>6.0688329668699997E-2</v>
      </c>
      <c r="FG41" s="29">
        <v>2.5611245021300002</v>
      </c>
      <c r="FI41" s="55">
        <f t="shared" si="1"/>
        <v>-1.3157259973986653E-6</v>
      </c>
      <c r="FJ41" s="55">
        <f t="shared" si="2"/>
        <v>3.8319081984879655E-6</v>
      </c>
      <c r="FK41" s="55">
        <f t="shared" si="3"/>
        <v>1.0251583838207422E-6</v>
      </c>
      <c r="FL41" s="55">
        <f t="shared" si="4"/>
        <v>9.0234905621585205E-7</v>
      </c>
      <c r="FM41" s="55">
        <f t="shared" si="5"/>
        <v>9.0234905621585205E-7</v>
      </c>
      <c r="FN41" s="55">
        <f t="shared" si="6"/>
        <v>2.04687166121605E-6</v>
      </c>
      <c r="FO41" s="55">
        <f t="shared" si="7"/>
        <v>1.0573103889100051E-5</v>
      </c>
      <c r="FP41" s="55">
        <f t="shared" si="8"/>
        <v>4.2924143226363427E-6</v>
      </c>
      <c r="FQ41" s="55">
        <f t="shared" si="9"/>
        <v>-2.597474762110444E-6</v>
      </c>
      <c r="FR41" s="55">
        <f t="shared" si="10"/>
        <v>-4.391115963966855E-5</v>
      </c>
      <c r="FS41" s="55">
        <f t="shared" si="11"/>
        <v>1.0904844374842765E-5</v>
      </c>
      <c r="FT41" s="55">
        <f t="shared" si="12"/>
        <v>0</v>
      </c>
      <c r="FU41" s="55">
        <f t="shared" si="13"/>
        <v>-2.6939408628494482E-6</v>
      </c>
      <c r="FV41" s="55">
        <f t="shared" si="14"/>
        <v>-6.9589694851877968E-5</v>
      </c>
      <c r="FW41" s="55">
        <f t="shared" si="15"/>
        <v>0</v>
      </c>
      <c r="FX41" s="55">
        <f t="shared" si="16"/>
        <v>-1.7662603971262188E-4</v>
      </c>
      <c r="FY41" s="55">
        <f t="shared" si="17"/>
        <v>0</v>
      </c>
      <c r="FZ41" s="55">
        <f t="shared" si="18"/>
        <v>0</v>
      </c>
      <c r="GA41" s="55">
        <f t="shared" si="19"/>
        <v>-5.6987965114898079E-6</v>
      </c>
      <c r="GB41" s="55">
        <f t="shared" si="20"/>
        <v>0</v>
      </c>
      <c r="GC41" s="55">
        <f t="shared" si="21"/>
        <v>-2.6280960981278052E-5</v>
      </c>
      <c r="GD41" s="55">
        <f t="shared" si="22"/>
        <v>-1.1810263350081123E-4</v>
      </c>
      <c r="GE41" s="55">
        <f t="shared" si="23"/>
        <v>0</v>
      </c>
      <c r="GF41" s="55">
        <f t="shared" si="24"/>
        <v>0</v>
      </c>
      <c r="GG41" s="55">
        <f t="shared" si="25"/>
        <v>1.2138753793368776E-5</v>
      </c>
      <c r="GH41" s="55">
        <f t="shared" si="26"/>
        <v>0</v>
      </c>
      <c r="GI41" s="55">
        <f t="shared" si="27"/>
        <v>-2.579889626387466E-5</v>
      </c>
      <c r="GJ41" s="55">
        <f t="shared" si="28"/>
        <v>0</v>
      </c>
      <c r="GK41" s="55">
        <f t="shared" si="29"/>
        <v>7.1501537609221591E-5</v>
      </c>
      <c r="GL41" s="55">
        <f t="shared" si="30"/>
        <v>-1.1993459204404015E-5</v>
      </c>
      <c r="GM41" s="55">
        <f t="shared" si="31"/>
        <v>-4.2187297053996751E-5</v>
      </c>
      <c r="GN41" s="55">
        <f t="shared" si="32"/>
        <v>5.5233347951624044E-6</v>
      </c>
      <c r="GO41" s="55">
        <f t="shared" si="33"/>
        <v>-1.8600954047121389E-5</v>
      </c>
      <c r="GP41" s="55">
        <f t="shared" si="34"/>
        <v>-1.9712706257028219E-6</v>
      </c>
      <c r="GQ41" s="55">
        <f t="shared" si="35"/>
        <v>1.263902320659073E-4</v>
      </c>
      <c r="GR41" s="55">
        <f t="shared" si="36"/>
        <v>-6.1368987305107094E-4</v>
      </c>
      <c r="GS41" s="55">
        <f t="shared" si="37"/>
        <v>-4.640528113933967E-6</v>
      </c>
      <c r="GT41" s="55">
        <f t="shared" si="38"/>
        <v>-9.3241210504339597E-5</v>
      </c>
      <c r="GU41" s="55">
        <f t="shared" si="39"/>
        <v>2.9308651321240283E-5</v>
      </c>
      <c r="GV41" s="55">
        <f t="shared" si="40"/>
        <v>6.6353328455345738E-7</v>
      </c>
      <c r="GW41" s="55">
        <f t="shared" si="41"/>
        <v>-1.5832684295972674E-6</v>
      </c>
      <c r="GX41" s="55">
        <f t="shared" si="42"/>
        <v>0</v>
      </c>
      <c r="GY41" s="55">
        <f t="shared" si="43"/>
        <v>0</v>
      </c>
      <c r="GZ41" s="55">
        <f t="shared" si="44"/>
        <v>0</v>
      </c>
      <c r="HA41" s="55">
        <f t="shared" si="45"/>
        <v>1.4826133149683683E-4</v>
      </c>
      <c r="HB41" s="55">
        <f t="shared" si="46"/>
        <v>1.9888674672479488E-4</v>
      </c>
      <c r="HC41" s="55">
        <f t="shared" si="47"/>
        <v>0</v>
      </c>
      <c r="HD41" s="55">
        <f t="shared" si="48"/>
        <v>4.8112585553251384E-5</v>
      </c>
      <c r="HE41" s="55">
        <f t="shared" si="49"/>
        <v>0</v>
      </c>
      <c r="HF41" s="55">
        <f t="shared" si="50"/>
        <v>4.2832896104345965E-5</v>
      </c>
      <c r="HG41" s="55">
        <f t="shared" si="51"/>
        <v>1.6218091049800943E-6</v>
      </c>
      <c r="HH41" s="55">
        <f t="shared" si="52"/>
        <v>7.881769586278347E-6</v>
      </c>
      <c r="HI41" s="55">
        <f t="shared" si="53"/>
        <v>0</v>
      </c>
    </row>
    <row r="42" spans="1:217" x14ac:dyDescent="0.3">
      <c r="A42" s="29" t="s">
        <v>41</v>
      </c>
      <c r="B42" s="27">
        <v>136.47999999999999</v>
      </c>
      <c r="D42" s="27">
        <v>433.3</v>
      </c>
      <c r="E42" s="27">
        <v>68.28</v>
      </c>
      <c r="F42" s="27">
        <v>68.28</v>
      </c>
      <c r="G42" s="27">
        <v>1.1000000000000001</v>
      </c>
      <c r="H42" s="27">
        <v>9.4</v>
      </c>
      <c r="M42" s="40"/>
      <c r="BC42" s="27"/>
      <c r="BD42" s="29" t="s">
        <v>41</v>
      </c>
      <c r="BE42" s="29">
        <v>0</v>
      </c>
      <c r="BF42" s="29">
        <v>0</v>
      </c>
      <c r="BG42" s="29">
        <v>0</v>
      </c>
      <c r="BH42" s="29">
        <v>0</v>
      </c>
      <c r="BI42" s="29">
        <v>1.2986580499000001E-4</v>
      </c>
      <c r="BJ42" s="29">
        <v>0</v>
      </c>
      <c r="BK42" s="29">
        <v>0</v>
      </c>
      <c r="BL42" s="29">
        <v>0</v>
      </c>
      <c r="BM42" s="29">
        <v>0</v>
      </c>
      <c r="BN42" s="8">
        <v>0</v>
      </c>
      <c r="BO42" s="29">
        <v>0</v>
      </c>
      <c r="BP42" s="40">
        <v>0</v>
      </c>
      <c r="BQ42" s="29">
        <v>0</v>
      </c>
      <c r="BR42" s="29">
        <v>0</v>
      </c>
      <c r="BS42" s="29">
        <v>0</v>
      </c>
      <c r="BT42" s="29">
        <v>0</v>
      </c>
      <c r="BU42" s="29">
        <v>16.265347518399999</v>
      </c>
      <c r="BV42" s="29">
        <v>0</v>
      </c>
      <c r="BW42" s="29">
        <v>0</v>
      </c>
      <c r="BX42" s="29">
        <v>0</v>
      </c>
      <c r="BY42" s="29">
        <v>0</v>
      </c>
      <c r="BZ42" s="29">
        <v>0</v>
      </c>
      <c r="CA42" s="29">
        <v>0</v>
      </c>
      <c r="CB42" s="29">
        <v>0</v>
      </c>
      <c r="CC42" s="29">
        <v>0</v>
      </c>
      <c r="CD42" s="29">
        <v>0</v>
      </c>
      <c r="CE42" s="8">
        <v>0</v>
      </c>
      <c r="CF42" s="29">
        <v>136.47275059899999</v>
      </c>
      <c r="CG42" s="29">
        <v>0</v>
      </c>
      <c r="CH42" s="29">
        <v>0</v>
      </c>
      <c r="CI42" s="29">
        <v>6.7670384900500001E-3</v>
      </c>
      <c r="CJ42" s="29">
        <v>0.15037439995999999</v>
      </c>
      <c r="CK42" s="29">
        <v>3.4370642414699999E-3</v>
      </c>
      <c r="CL42" s="29">
        <v>0</v>
      </c>
      <c r="CM42" s="8">
        <v>0</v>
      </c>
      <c r="CN42" s="29">
        <v>0</v>
      </c>
      <c r="CO42" s="29">
        <v>0</v>
      </c>
      <c r="CP42" s="29">
        <v>0</v>
      </c>
      <c r="CQ42" s="29">
        <v>0</v>
      </c>
      <c r="CR42" s="29">
        <v>0</v>
      </c>
      <c r="CS42" s="29">
        <v>0</v>
      </c>
      <c r="CT42" s="29">
        <v>0</v>
      </c>
      <c r="CU42" s="29">
        <v>0</v>
      </c>
      <c r="CV42" s="29">
        <v>0</v>
      </c>
      <c r="CW42" s="29">
        <v>3.35328355076E-3</v>
      </c>
      <c r="CX42" s="8">
        <v>0</v>
      </c>
      <c r="CY42" s="8">
        <v>0</v>
      </c>
      <c r="CZ42" s="29">
        <v>0</v>
      </c>
      <c r="DA42" s="29">
        <v>0</v>
      </c>
      <c r="DB42" s="29">
        <v>0</v>
      </c>
      <c r="DC42" s="29">
        <v>0</v>
      </c>
      <c r="DD42" s="29">
        <v>0</v>
      </c>
      <c r="DE42" s="29">
        <v>0</v>
      </c>
      <c r="DF42" s="29">
        <v>0</v>
      </c>
      <c r="DG42" s="29">
        <v>0</v>
      </c>
      <c r="DH42" s="29">
        <v>0</v>
      </c>
      <c r="DI42" s="29">
        <v>0</v>
      </c>
      <c r="DJ42" s="29">
        <v>0</v>
      </c>
      <c r="DK42" s="29">
        <v>389.952984507</v>
      </c>
      <c r="DL42" s="29">
        <v>43.328185242899998</v>
      </c>
      <c r="DM42" s="29">
        <v>433.28116975</v>
      </c>
      <c r="DN42" s="29">
        <v>0</v>
      </c>
      <c r="DO42" s="29">
        <v>1.29152810617E-2</v>
      </c>
      <c r="DP42" s="29">
        <v>0</v>
      </c>
      <c r="DQ42" s="29">
        <v>0</v>
      </c>
      <c r="DR42" s="29">
        <v>0</v>
      </c>
      <c r="DS42" s="29">
        <v>0</v>
      </c>
      <c r="DT42" s="29">
        <v>0</v>
      </c>
      <c r="DU42" s="29">
        <v>0</v>
      </c>
      <c r="DV42" s="29">
        <v>0</v>
      </c>
      <c r="DW42" s="29">
        <v>0</v>
      </c>
      <c r="DX42" s="29">
        <v>0</v>
      </c>
      <c r="DY42" s="29">
        <v>3.50838834306</v>
      </c>
      <c r="DZ42" s="29">
        <v>0</v>
      </c>
      <c r="EA42" s="29">
        <v>0</v>
      </c>
      <c r="EB42" s="29">
        <v>26.219496872200001</v>
      </c>
      <c r="EC42" s="29">
        <v>0</v>
      </c>
      <c r="ED42" s="29">
        <v>0</v>
      </c>
      <c r="EE42" s="29">
        <v>0</v>
      </c>
      <c r="EF42" s="29">
        <v>0</v>
      </c>
      <c r="EG42" s="29">
        <v>68.279904080199998</v>
      </c>
      <c r="EH42" s="29">
        <v>68.279904080199998</v>
      </c>
      <c r="EI42" s="29">
        <v>0</v>
      </c>
      <c r="EJ42" s="29">
        <v>0</v>
      </c>
      <c r="EK42" s="29">
        <v>0</v>
      </c>
      <c r="EL42" s="29">
        <v>11.143273665200001</v>
      </c>
      <c r="EM42" s="29">
        <v>0</v>
      </c>
      <c r="EN42" s="29">
        <v>6.74606334981</v>
      </c>
      <c r="EO42" s="29">
        <v>0</v>
      </c>
      <c r="EP42" s="29">
        <v>1.4338830150399999</v>
      </c>
      <c r="EQ42" s="29">
        <v>16.865117930699999</v>
      </c>
      <c r="ER42" s="29">
        <v>0</v>
      </c>
      <c r="ES42" s="29">
        <v>0.56758906558599997</v>
      </c>
      <c r="ET42" s="29">
        <v>0</v>
      </c>
      <c r="EU42" s="29">
        <v>5.8720692471799998</v>
      </c>
      <c r="EV42" s="29">
        <v>0</v>
      </c>
      <c r="EW42" s="29">
        <v>1.0999973059499999</v>
      </c>
      <c r="EX42" s="29">
        <v>2.8645039403300001</v>
      </c>
      <c r="EY42" s="29">
        <v>0</v>
      </c>
      <c r="EZ42" s="29">
        <v>0</v>
      </c>
      <c r="FA42" s="29">
        <v>0</v>
      </c>
      <c r="FB42" s="29">
        <v>0.26875796936599999</v>
      </c>
      <c r="FC42" s="29">
        <v>0</v>
      </c>
      <c r="FD42" s="29">
        <v>7.6115563815500002E-3</v>
      </c>
      <c r="FE42" s="29">
        <v>9.3995912630799996</v>
      </c>
      <c r="FF42" s="29">
        <v>0</v>
      </c>
      <c r="FG42" s="29">
        <v>1.0844304459999999E-3</v>
      </c>
      <c r="FI42" s="55">
        <f t="shared" si="1"/>
        <v>-5.3116947538069421E-5</v>
      </c>
      <c r="FJ42" s="55">
        <f t="shared" si="2"/>
        <v>0</v>
      </c>
      <c r="FK42" s="55">
        <f t="shared" si="3"/>
        <v>-4.3457765982016402E-5</v>
      </c>
      <c r="FL42" s="55">
        <f t="shared" si="4"/>
        <v>-1.404800820199622E-6</v>
      </c>
      <c r="FM42" s="55">
        <f t="shared" si="5"/>
        <v>-1.404800820199622E-6</v>
      </c>
      <c r="FN42" s="55">
        <f t="shared" si="6"/>
        <v>-2.4491363638145067E-6</v>
      </c>
      <c r="FO42" s="55">
        <f t="shared" si="7"/>
        <v>-4.3482651063910942E-5</v>
      </c>
      <c r="FP42" s="55">
        <f t="shared" si="8"/>
        <v>0</v>
      </c>
      <c r="FQ42" s="55">
        <f t="shared" si="9"/>
        <v>0</v>
      </c>
      <c r="FR42" s="55">
        <f t="shared" si="10"/>
        <v>0</v>
      </c>
      <c r="FS42" s="55">
        <f t="shared" si="11"/>
        <v>0</v>
      </c>
      <c r="FT42" s="55">
        <f t="shared" si="12"/>
        <v>0</v>
      </c>
      <c r="FU42" s="55">
        <f t="shared" si="13"/>
        <v>0</v>
      </c>
      <c r="FV42" s="55">
        <f t="shared" si="14"/>
        <v>0</v>
      </c>
      <c r="FW42" s="55">
        <f t="shared" si="15"/>
        <v>0</v>
      </c>
      <c r="FX42" s="55">
        <f t="shared" si="16"/>
        <v>0</v>
      </c>
      <c r="FY42" s="55">
        <f t="shared" si="17"/>
        <v>0</v>
      </c>
      <c r="FZ42" s="55">
        <f t="shared" si="18"/>
        <v>0</v>
      </c>
      <c r="GA42" s="55">
        <f t="shared" si="19"/>
        <v>0</v>
      </c>
      <c r="GB42" s="55">
        <f t="shared" si="20"/>
        <v>0</v>
      </c>
      <c r="GC42" s="55">
        <f t="shared" si="21"/>
        <v>0</v>
      </c>
      <c r="GD42" s="55">
        <f t="shared" si="22"/>
        <v>0</v>
      </c>
      <c r="GE42" s="55">
        <f t="shared" si="23"/>
        <v>0</v>
      </c>
      <c r="GF42" s="55">
        <f t="shared" si="24"/>
        <v>0</v>
      </c>
      <c r="GG42" s="55">
        <f t="shared" si="25"/>
        <v>0</v>
      </c>
      <c r="GH42" s="55">
        <f t="shared" si="26"/>
        <v>0</v>
      </c>
      <c r="GI42" s="55">
        <f t="shared" si="27"/>
        <v>0</v>
      </c>
      <c r="GJ42" s="55">
        <f t="shared" si="28"/>
        <v>0</v>
      </c>
      <c r="GK42" s="55">
        <f t="shared" si="29"/>
        <v>0</v>
      </c>
      <c r="GL42" s="55">
        <f t="shared" si="30"/>
        <v>0</v>
      </c>
      <c r="GM42" s="55">
        <f t="shared" si="31"/>
        <v>0</v>
      </c>
      <c r="GN42" s="55">
        <f t="shared" si="32"/>
        <v>0</v>
      </c>
      <c r="GO42" s="55">
        <f t="shared" si="33"/>
        <v>0</v>
      </c>
      <c r="GP42" s="55">
        <f t="shared" si="34"/>
        <v>0</v>
      </c>
      <c r="GQ42" s="55">
        <f t="shared" si="35"/>
        <v>0</v>
      </c>
      <c r="GR42" s="55">
        <f t="shared" si="36"/>
        <v>0</v>
      </c>
      <c r="GS42" s="55">
        <f t="shared" si="37"/>
        <v>0</v>
      </c>
      <c r="GT42" s="55">
        <f t="shared" si="38"/>
        <v>0</v>
      </c>
      <c r="GU42" s="55">
        <f t="shared" si="39"/>
        <v>0</v>
      </c>
      <c r="GV42" s="55">
        <f t="shared" si="40"/>
        <v>0</v>
      </c>
      <c r="GW42" s="55">
        <f t="shared" si="41"/>
        <v>0</v>
      </c>
      <c r="GX42" s="55">
        <f t="shared" si="42"/>
        <v>0</v>
      </c>
      <c r="GY42" s="55">
        <f t="shared" si="43"/>
        <v>0</v>
      </c>
      <c r="GZ42" s="55">
        <f t="shared" si="44"/>
        <v>0</v>
      </c>
      <c r="HA42" s="55">
        <f t="shared" si="45"/>
        <v>0</v>
      </c>
      <c r="HB42" s="55">
        <f t="shared" si="46"/>
        <v>0</v>
      </c>
      <c r="HC42" s="55">
        <f t="shared" si="47"/>
        <v>0</v>
      </c>
      <c r="HD42" s="55">
        <f t="shared" si="48"/>
        <v>0</v>
      </c>
      <c r="HE42" s="55">
        <f t="shared" si="49"/>
        <v>0</v>
      </c>
      <c r="HF42" s="55">
        <f t="shared" si="50"/>
        <v>0</v>
      </c>
      <c r="HG42" s="55">
        <f t="shared" si="51"/>
        <v>0</v>
      </c>
      <c r="HH42" s="55">
        <f t="shared" si="52"/>
        <v>0</v>
      </c>
      <c r="HI42" s="55">
        <f t="shared" si="53"/>
        <v>0</v>
      </c>
    </row>
    <row r="43" spans="1:217" x14ac:dyDescent="0.3">
      <c r="A43" s="29" t="s">
        <v>42</v>
      </c>
      <c r="B43" s="27">
        <v>857.10325220000004</v>
      </c>
      <c r="D43" s="27">
        <v>3750.7903265999998</v>
      </c>
      <c r="E43" s="27">
        <v>97.771725974000006</v>
      </c>
      <c r="F43" s="27">
        <v>97.656725973999997</v>
      </c>
      <c r="G43" s="27">
        <v>16.627927259</v>
      </c>
      <c r="H43" s="27">
        <v>215.96665200000001</v>
      </c>
      <c r="I43" s="29">
        <v>9.3382304518999995</v>
      </c>
      <c r="J43" s="29">
        <v>8.8128622422999996</v>
      </c>
      <c r="K43" s="8">
        <v>7.8975000000000002E-6</v>
      </c>
      <c r="L43" s="29">
        <v>2.1354234768000002</v>
      </c>
      <c r="M43" s="40"/>
      <c r="N43" s="29">
        <v>0.94713836659999995</v>
      </c>
      <c r="O43" s="29">
        <v>4.3417500000000002E-5</v>
      </c>
      <c r="P43" s="29">
        <v>5.6427442500000001E-2</v>
      </c>
      <c r="Q43" s="29">
        <v>4.7575812799999999E-2</v>
      </c>
      <c r="S43" s="8">
        <v>2.2125E-6</v>
      </c>
      <c r="T43" s="29">
        <v>2.7620049000000001E-2</v>
      </c>
      <c r="W43" s="29">
        <v>4.4338429399999997E-2</v>
      </c>
      <c r="X43" s="29">
        <v>6.8101811600000006E-2</v>
      </c>
      <c r="Z43" s="29">
        <v>71.627636929999994</v>
      </c>
      <c r="AD43" s="29">
        <v>1.9740000000000001E-5</v>
      </c>
      <c r="AE43" s="29">
        <v>1.5E-5</v>
      </c>
      <c r="AF43" s="29">
        <v>0.1604228674</v>
      </c>
      <c r="AG43" s="29">
        <v>2.9129309966000001</v>
      </c>
      <c r="AH43" s="29">
        <v>0.13864415460000001</v>
      </c>
      <c r="AI43" s="29">
        <v>8.2897499999999997E-5</v>
      </c>
      <c r="AJ43" s="8">
        <v>8.158474E-4</v>
      </c>
      <c r="AK43" s="29">
        <v>2.8825909E-2</v>
      </c>
      <c r="AL43" s="29">
        <v>1.5879855416999999</v>
      </c>
      <c r="AM43" s="29">
        <v>6.6205516199999995E-2</v>
      </c>
      <c r="AN43" s="29">
        <v>2.97076727E-2</v>
      </c>
      <c r="AO43" s="29">
        <v>0.61114975500000002</v>
      </c>
      <c r="AP43" s="8">
        <v>5.1284662E-3</v>
      </c>
      <c r="AS43" s="8">
        <v>2.3235996999999998E-6</v>
      </c>
      <c r="AT43" s="8">
        <v>1.9912679999999999E-4</v>
      </c>
      <c r="AU43" s="8">
        <v>4.7151000000000002E-4</v>
      </c>
      <c r="AW43" s="29">
        <v>0.1144177618</v>
      </c>
      <c r="AY43" s="29">
        <v>0.2536063019</v>
      </c>
      <c r="AZ43" s="29">
        <v>0.82669906599999998</v>
      </c>
      <c r="BA43" s="29">
        <v>5.4453700799999998E-2</v>
      </c>
      <c r="BC43" s="27"/>
      <c r="BD43" s="29" t="s">
        <v>42</v>
      </c>
      <c r="BE43" s="29">
        <v>0</v>
      </c>
      <c r="BF43" s="29">
        <v>8.8127363095900009</v>
      </c>
      <c r="BG43" s="29">
        <v>9.3380666519200002</v>
      </c>
      <c r="BH43" s="29">
        <v>9.3380666519200002</v>
      </c>
      <c r="BI43" s="29">
        <v>0.24953709654799999</v>
      </c>
      <c r="BJ43" s="8">
        <v>3.2379889438199999E-6</v>
      </c>
      <c r="BK43" s="8">
        <v>4.66001973137E-6</v>
      </c>
      <c r="BL43" s="29">
        <v>2.1353998880199998</v>
      </c>
      <c r="BM43" s="29">
        <v>0</v>
      </c>
      <c r="BN43" s="29">
        <v>0</v>
      </c>
      <c r="BO43" s="29">
        <v>6.8103397297599996E-2</v>
      </c>
      <c r="BP43" s="40">
        <v>0.94713022460899998</v>
      </c>
      <c r="BQ43" s="8">
        <v>1.04189553399E-5</v>
      </c>
      <c r="BR43" s="8">
        <v>3.2997205641599997E-5</v>
      </c>
      <c r="BS43" s="29">
        <v>5.64279198853E-2</v>
      </c>
      <c r="BT43" s="29">
        <v>0</v>
      </c>
      <c r="BU43" s="29">
        <v>1638.0032160999999</v>
      </c>
      <c r="BV43" s="29">
        <v>4.7576785562700001E-2</v>
      </c>
      <c r="BW43" s="8">
        <v>6.4174672200299999E-7</v>
      </c>
      <c r="BX43" s="8">
        <v>1.5708350556900001E-6</v>
      </c>
      <c r="BY43" s="29">
        <v>0</v>
      </c>
      <c r="BZ43" s="29">
        <v>2.7620546452800002E-2</v>
      </c>
      <c r="CA43" s="29">
        <v>0.160418760326</v>
      </c>
      <c r="CB43" s="29">
        <v>0</v>
      </c>
      <c r="CC43" s="29">
        <v>6.6204094749999998E-2</v>
      </c>
      <c r="CD43" s="29">
        <v>8.1585979993099996E-4</v>
      </c>
      <c r="CE43" s="29">
        <v>2.9709258585600001E-2</v>
      </c>
      <c r="CF43" s="29">
        <v>857.09816777000003</v>
      </c>
      <c r="CG43" s="29">
        <v>0</v>
      </c>
      <c r="CH43" s="29">
        <v>4.43355366951E-2</v>
      </c>
      <c r="CI43" s="29">
        <v>13.0025372289</v>
      </c>
      <c r="CJ43" s="29">
        <v>288.93546371399998</v>
      </c>
      <c r="CK43" s="29">
        <v>6.6044048029500004</v>
      </c>
      <c r="CL43" s="29">
        <v>0.25360716990400001</v>
      </c>
      <c r="CM43" s="29">
        <v>0</v>
      </c>
      <c r="CN43" s="29">
        <v>0</v>
      </c>
      <c r="CO43" s="29">
        <v>71.626634641400003</v>
      </c>
      <c r="CP43" s="8">
        <v>71.626634641400003</v>
      </c>
      <c r="CQ43" s="29">
        <v>0</v>
      </c>
      <c r="CR43" s="29">
        <v>0.82668859148600005</v>
      </c>
      <c r="CS43" s="29">
        <v>0</v>
      </c>
      <c r="CT43" s="29">
        <v>0</v>
      </c>
      <c r="CU43" s="29">
        <v>0</v>
      </c>
      <c r="CV43" s="29">
        <v>0</v>
      </c>
      <c r="CW43" s="8">
        <v>6.4421787903799999</v>
      </c>
      <c r="CX43" s="8">
        <v>0</v>
      </c>
      <c r="CY43" s="8">
        <v>0</v>
      </c>
      <c r="CZ43" s="8">
        <v>5.1325694318100002E-6</v>
      </c>
      <c r="DA43" s="8">
        <v>1.4606447417E-5</v>
      </c>
      <c r="DB43" s="8">
        <v>4.9495858066399999E-6</v>
      </c>
      <c r="DC43" s="8">
        <v>1.0048975677500001E-5</v>
      </c>
      <c r="DD43" s="29">
        <v>2.91289314059</v>
      </c>
      <c r="DE43" s="29">
        <v>0</v>
      </c>
      <c r="DF43" s="29">
        <v>0.13863847818800001</v>
      </c>
      <c r="DG43" s="29">
        <v>0</v>
      </c>
      <c r="DH43" s="29">
        <v>0</v>
      </c>
      <c r="DI43" s="8">
        <v>3.3986529759600001E-5</v>
      </c>
      <c r="DJ43" s="8">
        <v>4.8902704519999997E-5</v>
      </c>
      <c r="DK43" s="29">
        <v>3375.6832186500001</v>
      </c>
      <c r="DL43" s="29">
        <v>375.07548574700002</v>
      </c>
      <c r="DM43" s="29">
        <v>3750.7587044000002</v>
      </c>
      <c r="DN43" s="29">
        <v>0</v>
      </c>
      <c r="DO43" s="29">
        <v>24.817208040499999</v>
      </c>
      <c r="DP43" s="29">
        <v>5.1295544514100002E-3</v>
      </c>
      <c r="DQ43" s="29">
        <v>0</v>
      </c>
      <c r="DR43" s="29">
        <v>0</v>
      </c>
      <c r="DS43" s="8">
        <v>2.32367177588E-6</v>
      </c>
      <c r="DT43" s="29">
        <v>1.99127281866E-4</v>
      </c>
      <c r="DU43" s="29">
        <v>4.7144295772099998E-4</v>
      </c>
      <c r="DV43" s="29">
        <v>0</v>
      </c>
      <c r="DW43" s="29">
        <v>0.11441735393999999</v>
      </c>
      <c r="DX43" s="29">
        <v>0</v>
      </c>
      <c r="DY43" s="29">
        <v>58.042238869999998</v>
      </c>
      <c r="DZ43" s="8">
        <v>1.00022928069E-5</v>
      </c>
      <c r="EA43" s="8">
        <v>3.5171029062399999E-6</v>
      </c>
      <c r="EB43" s="29">
        <v>37.506308887800003</v>
      </c>
      <c r="EC43" s="8">
        <v>4.49488803276E-6</v>
      </c>
      <c r="ED43" s="29">
        <v>0</v>
      </c>
      <c r="EE43" s="29">
        <v>0</v>
      </c>
      <c r="EF43" s="8">
        <v>6.5195522412700005E-7</v>
      </c>
      <c r="EG43" s="29">
        <v>97.770356639400006</v>
      </c>
      <c r="EH43" s="29">
        <v>97.655358364500003</v>
      </c>
      <c r="EI43" s="29">
        <v>0.114998274883</v>
      </c>
      <c r="EJ43" s="29">
        <v>0</v>
      </c>
      <c r="EK43" s="29">
        <v>0</v>
      </c>
      <c r="EL43" s="29">
        <v>15.934633369</v>
      </c>
      <c r="EM43" s="29">
        <v>0</v>
      </c>
      <c r="EN43" s="29">
        <v>9.6474226345199998</v>
      </c>
      <c r="EO43" s="29">
        <v>0</v>
      </c>
      <c r="EP43" s="29">
        <v>2.05041975463</v>
      </c>
      <c r="EQ43" s="29">
        <v>24.1196381872</v>
      </c>
      <c r="ER43" s="29">
        <v>2.8802556767400001E-2</v>
      </c>
      <c r="ES43" s="29">
        <v>60.081486495</v>
      </c>
      <c r="ET43" s="29">
        <v>0</v>
      </c>
      <c r="EU43" s="29">
        <v>8.3969167963500002</v>
      </c>
      <c r="EV43" s="8">
        <v>6.8625252842599995E-8</v>
      </c>
      <c r="EW43" s="29">
        <v>16.627721096799998</v>
      </c>
      <c r="EX43" s="29">
        <v>13.6942390632</v>
      </c>
      <c r="EY43" s="29">
        <v>5.4453228572499998E-2</v>
      </c>
      <c r="EZ43" s="29">
        <v>0</v>
      </c>
      <c r="FA43" s="29">
        <v>0</v>
      </c>
      <c r="FB43" s="29">
        <v>1.15471021367</v>
      </c>
      <c r="FC43" s="29">
        <v>1.5879673115099999</v>
      </c>
      <c r="FD43" s="29">
        <v>0.245725788847</v>
      </c>
      <c r="FE43" s="29">
        <v>215.96472567699999</v>
      </c>
      <c r="FF43" s="29">
        <v>0.61114516266300001</v>
      </c>
      <c r="FG43" s="29">
        <v>2.08359023576</v>
      </c>
      <c r="FI43" s="55">
        <f t="shared" si="1"/>
        <v>-5.9321090976614046E-6</v>
      </c>
      <c r="FJ43" s="55">
        <f t="shared" si="2"/>
        <v>0</v>
      </c>
      <c r="FK43" s="55">
        <f t="shared" si="3"/>
        <v>-8.4308098417058015E-6</v>
      </c>
      <c r="FL43" s="55">
        <f t="shared" si="4"/>
        <v>-1.4005425253143243E-5</v>
      </c>
      <c r="FM43" s="55">
        <f t="shared" si="5"/>
        <v>-1.4004253023573774E-5</v>
      </c>
      <c r="FN43" s="55">
        <f t="shared" si="6"/>
        <v>-1.2398550750802183E-5</v>
      </c>
      <c r="FO43" s="55">
        <f t="shared" si="7"/>
        <v>-8.9195391148657618E-6</v>
      </c>
      <c r="FP43" s="55">
        <f t="shared" si="8"/>
        <v>-1.7540794355309674E-5</v>
      </c>
      <c r="FQ43" s="55">
        <f t="shared" si="9"/>
        <v>-1.4289649212292188E-5</v>
      </c>
      <c r="FR43" s="55">
        <f t="shared" si="10"/>
        <v>6.4409647356668677E-5</v>
      </c>
      <c r="FS43" s="55">
        <f t="shared" si="11"/>
        <v>-1.1046417844841229E-5</v>
      </c>
      <c r="FT43" s="55">
        <f t="shared" si="12"/>
        <v>0</v>
      </c>
      <c r="FU43" s="55">
        <f t="shared" si="13"/>
        <v>-8.5964113450430889E-6</v>
      </c>
      <c r="FV43" s="55">
        <f t="shared" si="14"/>
        <v>-3.0840525133921471E-5</v>
      </c>
      <c r="FW43" s="55">
        <f t="shared" si="15"/>
        <v>8.4601619149931695E-6</v>
      </c>
      <c r="FX43" s="55">
        <f t="shared" si="16"/>
        <v>2.0446580788678375E-5</v>
      </c>
      <c r="FY43" s="55">
        <f t="shared" si="17"/>
        <v>0</v>
      </c>
      <c r="FZ43" s="55">
        <f t="shared" si="18"/>
        <v>3.6961669152580311E-5</v>
      </c>
      <c r="GA43" s="55">
        <f t="shared" si="19"/>
        <v>1.8010569061661104E-5</v>
      </c>
      <c r="GB43" s="55">
        <f t="shared" si="20"/>
        <v>0</v>
      </c>
      <c r="GC43" s="55">
        <f t="shared" si="21"/>
        <v>0</v>
      </c>
      <c r="GD43" s="55">
        <f t="shared" si="22"/>
        <v>-6.5241483271775036E-5</v>
      </c>
      <c r="GE43" s="55">
        <f t="shared" si="23"/>
        <v>2.328422053298292E-5</v>
      </c>
      <c r="GF43" s="55">
        <f t="shared" si="24"/>
        <v>0</v>
      </c>
      <c r="GG43" s="55">
        <f t="shared" si="25"/>
        <v>-1.3993042950322972E-5</v>
      </c>
      <c r="GH43" s="55">
        <f t="shared" si="26"/>
        <v>0</v>
      </c>
      <c r="GI43" s="55">
        <f t="shared" si="27"/>
        <v>0</v>
      </c>
      <c r="GJ43" s="55">
        <f t="shared" si="28"/>
        <v>0</v>
      </c>
      <c r="GK43" s="55">
        <f t="shared" si="29"/>
        <v>-4.9805024822679944E-5</v>
      </c>
      <c r="GL43" s="55">
        <f t="shared" si="30"/>
        <v>-9.5901057333384109E-5</v>
      </c>
      <c r="GM43" s="55">
        <f t="shared" si="31"/>
        <v>-2.5601549620498573E-5</v>
      </c>
      <c r="GN43" s="55">
        <f t="shared" si="32"/>
        <v>-1.2995848526533927E-5</v>
      </c>
      <c r="GO43" s="55">
        <f t="shared" si="33"/>
        <v>-4.0942310307828053E-5</v>
      </c>
      <c r="GP43" s="55">
        <f t="shared" si="34"/>
        <v>-9.9710128773393688E-5</v>
      </c>
      <c r="GQ43" s="55">
        <f t="shared" si="35"/>
        <v>1.5198836203883674E-5</v>
      </c>
      <c r="GR43" s="55">
        <f t="shared" si="36"/>
        <v>-8.1011261778419813E-4</v>
      </c>
      <c r="GS43" s="55">
        <f t="shared" si="37"/>
        <v>-1.1480073036752941E-5</v>
      </c>
      <c r="GT43" s="55">
        <f t="shared" si="38"/>
        <v>-2.1470265343192791E-5</v>
      </c>
      <c r="GU43" s="55">
        <f t="shared" si="39"/>
        <v>5.3383030573157165E-5</v>
      </c>
      <c r="GV43" s="55">
        <f t="shared" si="40"/>
        <v>-7.5142581052150449E-6</v>
      </c>
      <c r="GW43" s="55">
        <f t="shared" si="41"/>
        <v>2.1219822215075542E-4</v>
      </c>
      <c r="GX43" s="55">
        <f t="shared" si="42"/>
        <v>0</v>
      </c>
      <c r="GY43" s="55">
        <f t="shared" si="43"/>
        <v>0</v>
      </c>
      <c r="GZ43" s="55">
        <f t="shared" si="44"/>
        <v>3.1019060641185706E-5</v>
      </c>
      <c r="HA43" s="55">
        <f t="shared" si="45"/>
        <v>2.4198952627654466E-6</v>
      </c>
      <c r="HB43" s="55">
        <f t="shared" si="46"/>
        <v>-1.42186335390642E-4</v>
      </c>
      <c r="HC43" s="55">
        <f t="shared" si="47"/>
        <v>0</v>
      </c>
      <c r="HD43" s="55">
        <f t="shared" si="48"/>
        <v>-3.5646563400052939E-6</v>
      </c>
      <c r="HE43" s="55">
        <f t="shared" si="49"/>
        <v>0</v>
      </c>
      <c r="HF43" s="55">
        <f t="shared" si="50"/>
        <v>3.4226436547779958E-6</v>
      </c>
      <c r="HG43" s="55">
        <f t="shared" si="51"/>
        <v>-1.2670286481170723E-5</v>
      </c>
      <c r="HH43" s="55">
        <f t="shared" si="52"/>
        <v>-8.6720919434619392E-6</v>
      </c>
      <c r="HI43" s="55">
        <f t="shared" si="53"/>
        <v>0</v>
      </c>
    </row>
    <row r="44" spans="1:217" x14ac:dyDescent="0.3">
      <c r="A44" s="29" t="s">
        <v>43</v>
      </c>
      <c r="B44" s="27">
        <v>38149.972399999999</v>
      </c>
      <c r="C44" s="27">
        <v>66.181399999999996</v>
      </c>
      <c r="D44" s="27">
        <v>64979.268300000003</v>
      </c>
      <c r="E44" s="27">
        <v>2656.2516000000001</v>
      </c>
      <c r="F44" s="27">
        <v>2627.762334</v>
      </c>
      <c r="G44" s="27">
        <v>14186.930700000001</v>
      </c>
      <c r="H44" s="27">
        <v>22632.836800000001</v>
      </c>
      <c r="I44" s="29">
        <v>662.35136451999995</v>
      </c>
      <c r="J44" s="29">
        <v>491.60644121000001</v>
      </c>
      <c r="K44" s="8">
        <v>3.0856845000000002E-3</v>
      </c>
      <c r="L44" s="29">
        <v>221.44745789999999</v>
      </c>
      <c r="M44" s="40"/>
      <c r="N44" s="29">
        <v>31.547376433</v>
      </c>
      <c r="O44" s="29">
        <v>1.69639314E-2</v>
      </c>
      <c r="Q44" s="29">
        <v>0.60266199639999996</v>
      </c>
      <c r="S44" s="29">
        <v>8.6446030000000005E-4</v>
      </c>
      <c r="T44" s="29">
        <v>0.54001586899999998</v>
      </c>
      <c r="W44" s="29">
        <v>0.56043732599999996</v>
      </c>
      <c r="Z44" s="29">
        <v>2126.5336591999999</v>
      </c>
      <c r="AB44" s="8">
        <v>1.462725E-6</v>
      </c>
      <c r="AC44" s="8"/>
      <c r="AD44" s="29">
        <v>9.6764500000000005E-4</v>
      </c>
      <c r="AE44" s="29">
        <v>5.8607477999999998E-3</v>
      </c>
      <c r="AF44" s="29">
        <v>3.2689323190000001</v>
      </c>
      <c r="AG44" s="29">
        <v>330.81394356999999</v>
      </c>
      <c r="AH44" s="29">
        <v>5.0837055195999996</v>
      </c>
      <c r="AI44" s="29">
        <v>5.2964323899999999E-2</v>
      </c>
      <c r="AJ44" s="29">
        <v>9.7337480599999998E-2</v>
      </c>
      <c r="AK44" s="29">
        <v>0.57072479899999995</v>
      </c>
      <c r="AL44" s="29">
        <v>161.43630515999999</v>
      </c>
      <c r="AM44" s="8">
        <v>1.2288127010000001</v>
      </c>
      <c r="AN44" s="8">
        <v>0.90140991820000005</v>
      </c>
      <c r="AO44" s="29">
        <v>89.975671781000003</v>
      </c>
      <c r="AP44" s="29">
        <v>5.2244907100000001E-2</v>
      </c>
      <c r="AS44" s="29">
        <v>2.2778399999999999E-5</v>
      </c>
      <c r="AT44" s="29">
        <v>2.5145939000000002E-3</v>
      </c>
      <c r="AU44" s="29">
        <v>5.2822694999999998E-3</v>
      </c>
      <c r="AW44" s="29">
        <v>3.326830304</v>
      </c>
      <c r="AY44" s="29">
        <v>16.335665875</v>
      </c>
      <c r="AZ44" s="8">
        <v>452.60845603000001</v>
      </c>
      <c r="BA44" s="29">
        <v>0.67979242080000002</v>
      </c>
      <c r="BC44" s="27"/>
      <c r="BD44" s="29" t="s">
        <v>43</v>
      </c>
      <c r="BE44" s="29">
        <v>11.0372958923</v>
      </c>
      <c r="BF44" s="29">
        <v>491.60452116800002</v>
      </c>
      <c r="BG44" s="29">
        <v>662.62866199899997</v>
      </c>
      <c r="BH44" s="29">
        <v>662.34895716100004</v>
      </c>
      <c r="BI44" s="29">
        <v>20.017153288300001</v>
      </c>
      <c r="BJ44" s="29">
        <v>1.26507226089E-3</v>
      </c>
      <c r="BK44" s="29">
        <v>1.8204943886900001E-3</v>
      </c>
      <c r="BL44" s="29">
        <v>221.44605292599999</v>
      </c>
      <c r="BM44" s="29">
        <v>0</v>
      </c>
      <c r="BN44" s="8">
        <v>0</v>
      </c>
      <c r="BO44" s="29">
        <v>0</v>
      </c>
      <c r="BP44" s="40">
        <v>31.5474283173</v>
      </c>
      <c r="BQ44" s="29">
        <v>4.0713233177400001E-3</v>
      </c>
      <c r="BR44" s="29">
        <v>1.2892448188599999E-2</v>
      </c>
      <c r="BS44" s="29">
        <v>0</v>
      </c>
      <c r="BT44" s="29">
        <v>0</v>
      </c>
      <c r="BU44" s="29">
        <v>96655.897063199998</v>
      </c>
      <c r="BV44" s="8">
        <v>0.60266411276099996</v>
      </c>
      <c r="BW44" s="29">
        <v>2.5068406433099999E-4</v>
      </c>
      <c r="BX44" s="29">
        <v>6.1376260740599996E-4</v>
      </c>
      <c r="BY44" s="29">
        <v>0</v>
      </c>
      <c r="BZ44" s="29">
        <v>0.540025714391</v>
      </c>
      <c r="CA44" s="29">
        <v>3.26892636021</v>
      </c>
      <c r="CB44" s="29">
        <v>0</v>
      </c>
      <c r="CC44" s="29">
        <v>1.22881410092</v>
      </c>
      <c r="CD44" s="29">
        <v>9.7339459697900005E-2</v>
      </c>
      <c r="CE44" s="29">
        <v>0.90141276716600005</v>
      </c>
      <c r="CF44" s="29">
        <v>38148.908427800001</v>
      </c>
      <c r="CG44" s="29">
        <v>0</v>
      </c>
      <c r="CH44" s="29">
        <v>0.56043314561599999</v>
      </c>
      <c r="CI44" s="29">
        <v>732.55613933300003</v>
      </c>
      <c r="CJ44" s="29">
        <v>17129.1945581</v>
      </c>
      <c r="CK44" s="29">
        <v>380.31133686300001</v>
      </c>
      <c r="CL44" s="29">
        <v>16.334127154800001</v>
      </c>
      <c r="CM44" s="8">
        <v>16.6457530303</v>
      </c>
      <c r="CN44" s="29">
        <v>0</v>
      </c>
      <c r="CO44" s="29">
        <v>2126.5093561100002</v>
      </c>
      <c r="CP44" s="29">
        <v>2126.5093561100002</v>
      </c>
      <c r="CQ44" s="29">
        <v>0</v>
      </c>
      <c r="CR44" s="29">
        <v>452.609026524</v>
      </c>
      <c r="CS44" s="8">
        <v>4.38819210985E-7</v>
      </c>
      <c r="CT44" s="8">
        <v>7.31365116525E-7</v>
      </c>
      <c r="CU44" s="29">
        <v>0</v>
      </c>
      <c r="CV44" s="29">
        <v>0</v>
      </c>
      <c r="CW44" s="8">
        <v>362.4534764</v>
      </c>
      <c r="CX44" s="8">
        <v>2.11284227813</v>
      </c>
      <c r="CY44" s="8">
        <v>5.04136631132</v>
      </c>
      <c r="CZ44" s="29">
        <v>2.5158574050500001E-4</v>
      </c>
      <c r="DA44" s="29">
        <v>7.1604225157999996E-4</v>
      </c>
      <c r="DB44" s="29">
        <v>1.93405798376E-3</v>
      </c>
      <c r="DC44" s="29">
        <v>3.9266516983900001E-3</v>
      </c>
      <c r="DD44" s="29">
        <v>330.814509724</v>
      </c>
      <c r="DE44" s="29">
        <v>0</v>
      </c>
      <c r="DF44" s="29">
        <v>5.0836560990699997</v>
      </c>
      <c r="DG44" s="29">
        <v>66.081655450699998</v>
      </c>
      <c r="DH44" s="29">
        <v>0</v>
      </c>
      <c r="DI44" s="29">
        <v>2.1715291313199998E-2</v>
      </c>
      <c r="DJ44" s="29">
        <v>3.12488216406E-2</v>
      </c>
      <c r="DK44" s="29">
        <v>58480.198501600004</v>
      </c>
      <c r="DL44" s="29">
        <v>6497.80115578</v>
      </c>
      <c r="DM44" s="29">
        <v>64977.999657400003</v>
      </c>
      <c r="DN44" s="29">
        <v>1.94139790719</v>
      </c>
      <c r="DO44" s="29">
        <v>1279.85647475</v>
      </c>
      <c r="DP44" s="29">
        <v>5.22452013284E-2</v>
      </c>
      <c r="DQ44" s="29">
        <v>0</v>
      </c>
      <c r="DR44" s="29">
        <v>0</v>
      </c>
      <c r="DS44" s="8">
        <v>2.27779978126E-5</v>
      </c>
      <c r="DT44" s="29">
        <v>2.51449781927E-3</v>
      </c>
      <c r="DU44" s="29">
        <v>5.2824225608799997E-3</v>
      </c>
      <c r="DV44" s="29">
        <v>0</v>
      </c>
      <c r="DW44" s="29">
        <v>3.3268406868499998</v>
      </c>
      <c r="DX44" s="29">
        <v>2.78188144736</v>
      </c>
      <c r="DY44" s="29">
        <v>10852.5811827</v>
      </c>
      <c r="DZ44" s="29">
        <v>2.8279962835600001</v>
      </c>
      <c r="EA44" s="29">
        <v>0.23234675969099999</v>
      </c>
      <c r="EB44" s="29">
        <v>815.26022868300004</v>
      </c>
      <c r="EC44" s="29">
        <v>0.38444533924800001</v>
      </c>
      <c r="ED44" s="29">
        <v>10.3336171943</v>
      </c>
      <c r="EE44" s="8">
        <v>2.92572033268E-7</v>
      </c>
      <c r="EF44" s="29">
        <v>0.227659623364</v>
      </c>
      <c r="EG44" s="29">
        <v>2656.1025326700001</v>
      </c>
      <c r="EH44" s="29">
        <v>2627.6198103199999</v>
      </c>
      <c r="EI44" s="29">
        <v>28.482722345500001</v>
      </c>
      <c r="EJ44" s="29">
        <v>2.2192294688500001E-2</v>
      </c>
      <c r="EK44" s="29">
        <v>5.3778678884700004E-3</v>
      </c>
      <c r="EL44" s="29">
        <v>701.70999294399996</v>
      </c>
      <c r="EM44" s="29">
        <v>1.45010836632E-2</v>
      </c>
      <c r="EN44" s="29">
        <v>227.684459949</v>
      </c>
      <c r="EO44" s="29">
        <v>1.53534388152</v>
      </c>
      <c r="EP44" s="29">
        <v>45.619563696599997</v>
      </c>
      <c r="EQ44" s="29">
        <v>569.77581232</v>
      </c>
      <c r="ER44" s="29">
        <v>0.57026456210599996</v>
      </c>
      <c r="ES44" s="29">
        <v>6474.3846939100004</v>
      </c>
      <c r="ET44" s="29">
        <v>3.0103637219500001</v>
      </c>
      <c r="EU44" s="29">
        <v>229.018646007</v>
      </c>
      <c r="EV44" s="29">
        <v>17.175381223799999</v>
      </c>
      <c r="EW44" s="29">
        <v>14186.1401561</v>
      </c>
      <c r="EX44" s="29">
        <v>5372.3505925600002</v>
      </c>
      <c r="EY44" s="29">
        <v>0.679792748507</v>
      </c>
      <c r="EZ44" s="8">
        <v>1.5499801032900001E-6</v>
      </c>
      <c r="FA44" s="29">
        <v>3.3124884349700001</v>
      </c>
      <c r="FB44" s="29">
        <v>270.56455274500001</v>
      </c>
      <c r="FC44" s="29">
        <v>161.43344978499999</v>
      </c>
      <c r="FD44" s="29">
        <v>283.12016932400002</v>
      </c>
      <c r="FE44" s="29">
        <v>22632.594129000001</v>
      </c>
      <c r="FF44" s="29">
        <v>89.974160268399999</v>
      </c>
      <c r="FG44" s="29">
        <v>189.44757270100001</v>
      </c>
      <c r="FI44" s="55">
        <f t="shared" si="1"/>
        <v>-2.7889199731054236E-5</v>
      </c>
      <c r="FJ44" s="55">
        <f t="shared" si="2"/>
        <v>-1.5071387021126578E-3</v>
      </c>
      <c r="FK44" s="55">
        <f t="shared" si="3"/>
        <v>-1.9523805564305206E-5</v>
      </c>
      <c r="FL44" s="55">
        <f t="shared" si="4"/>
        <v>-5.6119431608052428E-5</v>
      </c>
      <c r="FM44" s="55">
        <f t="shared" si="5"/>
        <v>-5.423765998773447E-5</v>
      </c>
      <c r="FN44" s="55">
        <f t="shared" si="6"/>
        <v>-5.5723391952605871E-5</v>
      </c>
      <c r="FO44" s="55">
        <f t="shared" si="7"/>
        <v>-1.0722076165015823E-5</v>
      </c>
      <c r="FP44" s="55">
        <f t="shared" si="8"/>
        <v>-3.6345648682221703E-6</v>
      </c>
      <c r="FQ44" s="55">
        <f t="shared" si="9"/>
        <v>-3.9056485819610142E-6</v>
      </c>
      <c r="FR44" s="55">
        <f t="shared" si="10"/>
        <v>-3.8192634405767783E-5</v>
      </c>
      <c r="FS44" s="55">
        <f t="shared" si="11"/>
        <v>-6.3445027245723606E-6</v>
      </c>
      <c r="FT44" s="55">
        <f t="shared" si="12"/>
        <v>0</v>
      </c>
      <c r="FU44" s="55">
        <f t="shared" si="13"/>
        <v>1.6446470631135715E-6</v>
      </c>
      <c r="FV44" s="55">
        <f t="shared" si="14"/>
        <v>-9.4255073443496461E-6</v>
      </c>
      <c r="FW44" s="55">
        <f t="shared" si="15"/>
        <v>0</v>
      </c>
      <c r="FX44" s="55">
        <f t="shared" si="16"/>
        <v>3.5116881645867774E-6</v>
      </c>
      <c r="FY44" s="55">
        <f t="shared" si="17"/>
        <v>0</v>
      </c>
      <c r="FZ44" s="55">
        <f t="shared" si="18"/>
        <v>-1.5765053641095257E-5</v>
      </c>
      <c r="GA44" s="55">
        <f t="shared" si="19"/>
        <v>1.8231669780834658E-5</v>
      </c>
      <c r="GB44" s="55">
        <f t="shared" si="20"/>
        <v>0</v>
      </c>
      <c r="GC44" s="55">
        <f t="shared" si="21"/>
        <v>0</v>
      </c>
      <c r="GD44" s="55">
        <f t="shared" si="22"/>
        <v>-7.459146288131482E-6</v>
      </c>
      <c r="GE44" s="55">
        <f t="shared" si="23"/>
        <v>0</v>
      </c>
      <c r="GF44" s="55">
        <f t="shared" si="24"/>
        <v>0</v>
      </c>
      <c r="GG44" s="55">
        <f t="shared" si="25"/>
        <v>-1.1428500035494932E-5</v>
      </c>
      <c r="GH44" s="55">
        <f t="shared" si="26"/>
        <v>0</v>
      </c>
      <c r="GI44" s="55">
        <f t="shared" si="27"/>
        <v>2.143996855185892E-5</v>
      </c>
      <c r="GJ44" s="55">
        <f t="shared" si="28"/>
        <v>0</v>
      </c>
      <c r="GK44" s="55">
        <f t="shared" si="29"/>
        <v>-1.7576606090132664E-5</v>
      </c>
      <c r="GL44" s="55">
        <f t="shared" si="30"/>
        <v>-6.5039225881161535E-6</v>
      </c>
      <c r="GM44" s="55">
        <f t="shared" si="31"/>
        <v>-1.8228551155553833E-6</v>
      </c>
      <c r="GN44" s="55">
        <f t="shared" si="32"/>
        <v>1.7113970284995636E-6</v>
      </c>
      <c r="GO44" s="55">
        <f t="shared" si="33"/>
        <v>-9.7213597068832749E-6</v>
      </c>
      <c r="GP44" s="55">
        <f t="shared" si="34"/>
        <v>-3.9827979377035598E-6</v>
      </c>
      <c r="GQ44" s="55">
        <f t="shared" si="35"/>
        <v>2.0332331264455606E-5</v>
      </c>
      <c r="GR44" s="55">
        <f t="shared" si="36"/>
        <v>-8.0640773768092023E-4</v>
      </c>
      <c r="GS44" s="55">
        <f t="shared" si="37"/>
        <v>-1.7687316351584013E-5</v>
      </c>
      <c r="GT44" s="55">
        <f t="shared" si="38"/>
        <v>1.1392460370757644E-6</v>
      </c>
      <c r="GU44" s="55">
        <f t="shared" si="39"/>
        <v>3.1605665108400082E-6</v>
      </c>
      <c r="GV44" s="55">
        <f t="shared" si="40"/>
        <v>-1.679912547564021E-5</v>
      </c>
      <c r="GW44" s="55">
        <f t="shared" si="41"/>
        <v>5.6317144833856676E-6</v>
      </c>
      <c r="GX44" s="55">
        <f t="shared" si="42"/>
        <v>0</v>
      </c>
      <c r="GY44" s="55">
        <f t="shared" si="43"/>
        <v>0</v>
      </c>
      <c r="GZ44" s="55">
        <f t="shared" si="44"/>
        <v>-1.7656525480200665E-5</v>
      </c>
      <c r="HA44" s="55">
        <f t="shared" si="45"/>
        <v>-3.8209243250034312E-5</v>
      </c>
      <c r="HB44" s="55">
        <f t="shared" si="46"/>
        <v>2.8976348139745298E-5</v>
      </c>
      <c r="HC44" s="55">
        <f t="shared" si="47"/>
        <v>0</v>
      </c>
      <c r="HD44" s="55">
        <f t="shared" si="48"/>
        <v>3.1209436764130904E-6</v>
      </c>
      <c r="HE44" s="55">
        <f t="shared" si="49"/>
        <v>0</v>
      </c>
      <c r="HF44" s="55">
        <f t="shared" si="50"/>
        <v>-9.4193907476650856E-5</v>
      </c>
      <c r="HG44" s="55">
        <f t="shared" si="51"/>
        <v>1.2604581120541562E-6</v>
      </c>
      <c r="HH44" s="55">
        <f t="shared" si="52"/>
        <v>4.8206921694580328E-7</v>
      </c>
      <c r="HI44" s="55">
        <f t="shared" si="53"/>
        <v>0</v>
      </c>
    </row>
    <row r="45" spans="1:217" x14ac:dyDescent="0.3">
      <c r="A45" s="29" t="s">
        <v>44</v>
      </c>
      <c r="B45" s="27">
        <v>438.5874</v>
      </c>
      <c r="C45" s="27">
        <v>9.3692679999999999</v>
      </c>
      <c r="D45" s="27">
        <v>2257.9643999999998</v>
      </c>
      <c r="E45" s="27">
        <v>105.24301</v>
      </c>
      <c r="F45" s="27">
        <v>103.51841</v>
      </c>
      <c r="G45" s="27">
        <v>503.42728499999998</v>
      </c>
      <c r="H45" s="27">
        <v>400.74046299999998</v>
      </c>
      <c r="I45" s="29">
        <v>4.0603878079999998</v>
      </c>
      <c r="J45" s="29">
        <v>3.1944259472000001</v>
      </c>
      <c r="K45" s="29">
        <v>7.3101600000000005E-5</v>
      </c>
      <c r="L45" s="29">
        <v>12.55737074</v>
      </c>
      <c r="M45" s="40"/>
      <c r="N45" s="29">
        <v>0.18431593839999999</v>
      </c>
      <c r="O45" s="29">
        <v>4.0188499999999999E-4</v>
      </c>
      <c r="S45" s="29">
        <v>2.0479499999999999E-5</v>
      </c>
      <c r="Z45" s="29">
        <v>27.906072309999999</v>
      </c>
      <c r="AD45" s="8">
        <v>9.9999999999999995E-7</v>
      </c>
      <c r="AE45" s="29">
        <v>1.388444E-4</v>
      </c>
      <c r="AF45" s="29">
        <v>1.2238412799999999E-2</v>
      </c>
      <c r="AG45" s="29">
        <v>2.9149961430000002</v>
      </c>
      <c r="AH45" s="29">
        <v>1.7394277100000001E-2</v>
      </c>
      <c r="AI45" s="29">
        <v>7.6732150000000002E-4</v>
      </c>
      <c r="AJ45" s="29">
        <v>5.7032480000000004E-4</v>
      </c>
      <c r="AL45" s="29">
        <v>0.53161159130000002</v>
      </c>
      <c r="AM45" s="29">
        <v>4.6886434000000003E-3</v>
      </c>
      <c r="AN45" s="29">
        <v>3.4300950000000002E-3</v>
      </c>
      <c r="AO45" s="29">
        <v>0.19642742090000001</v>
      </c>
      <c r="AP45" s="8">
        <v>7.9835544999999998E-6</v>
      </c>
      <c r="AW45" s="29">
        <v>7.5918500799999997E-2</v>
      </c>
      <c r="AY45" s="29">
        <v>1.16290119E-2</v>
      </c>
      <c r="AZ45" s="29">
        <v>0.75623300230000001</v>
      </c>
      <c r="BC45" s="27"/>
      <c r="BD45" s="29" t="s">
        <v>44</v>
      </c>
      <c r="BE45" s="29">
        <v>0</v>
      </c>
      <c r="BF45" s="29">
        <v>3.19440617369</v>
      </c>
      <c r="BG45" s="29">
        <v>4.0603597373499998</v>
      </c>
      <c r="BH45" s="29">
        <v>4.0603597373499998</v>
      </c>
      <c r="BI45" s="29">
        <v>0.112884433085</v>
      </c>
      <c r="BJ45" s="8">
        <v>2.9972563479300001E-5</v>
      </c>
      <c r="BK45" s="8">
        <v>4.3132767847799998E-5</v>
      </c>
      <c r="BL45" s="29">
        <v>12.5573708682</v>
      </c>
      <c r="BM45" s="29">
        <v>0</v>
      </c>
      <c r="BN45" s="8">
        <v>0</v>
      </c>
      <c r="BO45" s="29">
        <v>0</v>
      </c>
      <c r="BP45" s="40">
        <v>0.184317233921</v>
      </c>
      <c r="BQ45" s="8">
        <v>9.6454857609000005E-5</v>
      </c>
      <c r="BR45" s="29">
        <v>3.0541907108300003E-4</v>
      </c>
      <c r="BS45" s="29">
        <v>0</v>
      </c>
      <c r="BT45" s="29">
        <v>0</v>
      </c>
      <c r="BU45" s="29">
        <v>1456.12157106</v>
      </c>
      <c r="BV45" s="29">
        <v>0</v>
      </c>
      <c r="BW45" s="8">
        <v>5.9397917734499998E-6</v>
      </c>
      <c r="BX45" s="8">
        <v>1.454017648E-5</v>
      </c>
      <c r="BY45" s="29">
        <v>0</v>
      </c>
      <c r="BZ45" s="29">
        <v>0</v>
      </c>
      <c r="CA45" s="29">
        <v>1.22368730098E-2</v>
      </c>
      <c r="CB45" s="29">
        <v>0</v>
      </c>
      <c r="CC45" s="29">
        <v>4.6888600029400002E-3</v>
      </c>
      <c r="CD45" s="29">
        <v>5.7034064434299998E-4</v>
      </c>
      <c r="CE45" s="8">
        <v>3.4311527899500002E-3</v>
      </c>
      <c r="CF45" s="8">
        <v>438.58396900299999</v>
      </c>
      <c r="CG45" s="29">
        <v>0</v>
      </c>
      <c r="CH45" s="29">
        <v>0</v>
      </c>
      <c r="CI45" s="29">
        <v>7.9698774835300004</v>
      </c>
      <c r="CJ45" s="29">
        <v>244.208496846</v>
      </c>
      <c r="CK45" s="29">
        <v>7.2340285357000003</v>
      </c>
      <c r="CL45" s="29">
        <v>1.16306909326E-2</v>
      </c>
      <c r="CM45" s="29">
        <v>0.16183192955299999</v>
      </c>
      <c r="CN45" s="29">
        <v>0</v>
      </c>
      <c r="CO45" s="29">
        <v>27.905990724900001</v>
      </c>
      <c r="CP45" s="29">
        <v>27.905990724900001</v>
      </c>
      <c r="CQ45" s="8">
        <v>0</v>
      </c>
      <c r="CR45" s="8">
        <v>0.75622680910499995</v>
      </c>
      <c r="CS45" s="29">
        <v>0</v>
      </c>
      <c r="CT45" s="8">
        <v>0</v>
      </c>
      <c r="CU45" s="29">
        <v>0</v>
      </c>
      <c r="CV45" s="29">
        <v>0</v>
      </c>
      <c r="CW45" s="29">
        <v>4.4548435702800004</v>
      </c>
      <c r="CX45" s="29">
        <v>5.2143320221000001E-3</v>
      </c>
      <c r="CY45" s="29">
        <v>0</v>
      </c>
      <c r="CZ45" s="8">
        <v>2.59994378214E-7</v>
      </c>
      <c r="DA45" s="8">
        <v>7.3990972073E-7</v>
      </c>
      <c r="DB45" s="8">
        <v>4.5828359155E-5</v>
      </c>
      <c r="DC45" s="8">
        <v>9.3024796485799999E-5</v>
      </c>
      <c r="DD45" s="8">
        <v>2.91499626909</v>
      </c>
      <c r="DE45" s="29">
        <v>0</v>
      </c>
      <c r="DF45" s="29">
        <v>1.7392397415799999E-2</v>
      </c>
      <c r="DG45" s="29">
        <v>9.3691876786999995</v>
      </c>
      <c r="DH45" s="29">
        <v>0</v>
      </c>
      <c r="DI45" s="29">
        <v>3.1459283387599997E-4</v>
      </c>
      <c r="DJ45" s="29">
        <v>4.5272188142399998E-4</v>
      </c>
      <c r="DK45" s="29">
        <v>2032.15554137</v>
      </c>
      <c r="DL45" s="29">
        <v>225.79530828700001</v>
      </c>
      <c r="DM45" s="29">
        <v>2257.9508496600001</v>
      </c>
      <c r="DN45" s="29">
        <v>5.9025671924700001E-4</v>
      </c>
      <c r="DO45" s="29">
        <v>14.5437714187</v>
      </c>
      <c r="DP45" s="8">
        <v>7.9837845533199996E-6</v>
      </c>
      <c r="DQ45" s="29">
        <v>0</v>
      </c>
      <c r="DR45" s="29">
        <v>0</v>
      </c>
      <c r="DS45" s="29">
        <v>0</v>
      </c>
      <c r="DT45" s="29">
        <v>0</v>
      </c>
      <c r="DU45" s="29">
        <v>0</v>
      </c>
      <c r="DV45" s="29">
        <v>0</v>
      </c>
      <c r="DW45" s="29">
        <v>7.5917875626299994E-2</v>
      </c>
      <c r="DX45" s="29">
        <v>2.4794273714799999</v>
      </c>
      <c r="DY45" s="29">
        <v>178.25866576000001</v>
      </c>
      <c r="DZ45" s="29">
        <v>2.5510539966999999</v>
      </c>
      <c r="EA45" s="29">
        <v>0.16439373115700001</v>
      </c>
      <c r="EB45" s="29">
        <v>14.4243456958</v>
      </c>
      <c r="EC45" s="29">
        <v>4.21750475372E-2</v>
      </c>
      <c r="ED45" s="29">
        <v>3.5742574006400002E-4</v>
      </c>
      <c r="EE45" s="29">
        <v>0</v>
      </c>
      <c r="EF45" s="29">
        <v>0.20051929540300001</v>
      </c>
      <c r="EG45" s="29">
        <v>105.18516188700001</v>
      </c>
      <c r="EH45" s="29">
        <v>103.505745479</v>
      </c>
      <c r="EI45" s="29">
        <v>1.6794164079</v>
      </c>
      <c r="EJ45" s="29">
        <v>1.3131391061400001E-3</v>
      </c>
      <c r="EK45" s="29">
        <v>2.2920110010599999E-4</v>
      </c>
      <c r="EL45" s="29">
        <v>28.033097104799999</v>
      </c>
      <c r="EM45" s="29">
        <v>1.1213453705699999E-4</v>
      </c>
      <c r="EN45" s="29">
        <v>9.1563676835500001</v>
      </c>
      <c r="EO45" s="29">
        <v>4.8779964836299997E-3</v>
      </c>
      <c r="EP45" s="29">
        <v>0.76442691711199995</v>
      </c>
      <c r="EQ45" s="29">
        <v>22.897642013500001</v>
      </c>
      <c r="ER45" s="29">
        <v>0</v>
      </c>
      <c r="ES45" s="29">
        <v>122.440153325</v>
      </c>
      <c r="ET45" s="29">
        <v>2.57844721859</v>
      </c>
      <c r="EU45" s="29">
        <v>3.1352261776799999</v>
      </c>
      <c r="EV45" s="29">
        <v>17.071733328899999</v>
      </c>
      <c r="EW45" s="29">
        <v>503.42692864100002</v>
      </c>
      <c r="EX45" s="29">
        <v>91.809196456899997</v>
      </c>
      <c r="EY45" s="29">
        <v>0</v>
      </c>
      <c r="EZ45" s="29">
        <v>0</v>
      </c>
      <c r="FA45" s="29">
        <v>0</v>
      </c>
      <c r="FB45" s="29">
        <v>6.5899039355099998</v>
      </c>
      <c r="FC45" s="29">
        <v>0.53160933246499997</v>
      </c>
      <c r="FD45" s="29">
        <v>5.1717299788500002</v>
      </c>
      <c r="FE45" s="29">
        <v>400.739464828</v>
      </c>
      <c r="FF45" s="29">
        <v>0.19642857918500001</v>
      </c>
      <c r="FG45" s="29">
        <v>3.3957370923100001</v>
      </c>
      <c r="FI45" s="55">
        <f t="shared" si="1"/>
        <v>-7.8228353117519651E-6</v>
      </c>
      <c r="FJ45" s="55">
        <f t="shared" si="2"/>
        <v>-8.5728468862736369E-6</v>
      </c>
      <c r="FK45" s="55">
        <f t="shared" si="3"/>
        <v>-6.0011309300140254E-6</v>
      </c>
      <c r="FL45" s="55">
        <f t="shared" si="4"/>
        <v>-5.4966228160893043E-4</v>
      </c>
      <c r="FM45" s="55">
        <f t="shared" si="5"/>
        <v>-1.2234076045029019E-4</v>
      </c>
      <c r="FN45" s="55">
        <f t="shared" si="6"/>
        <v>-7.0786588368125086E-7</v>
      </c>
      <c r="FO45" s="55">
        <f t="shared" si="7"/>
        <v>-2.4908191014926865E-6</v>
      </c>
      <c r="FP45" s="55">
        <f t="shared" si="8"/>
        <v>-6.9132928496837387E-6</v>
      </c>
      <c r="FQ45" s="55">
        <f t="shared" si="9"/>
        <v>-6.1900041906981493E-6</v>
      </c>
      <c r="FR45" s="55">
        <f t="shared" si="10"/>
        <v>5.1043029153761591E-5</v>
      </c>
      <c r="FS45" s="55">
        <f t="shared" si="11"/>
        <v>1.0209143506515164E-8</v>
      </c>
      <c r="FT45" s="55">
        <f t="shared" si="12"/>
        <v>0</v>
      </c>
      <c r="FU45" s="55">
        <f t="shared" si="13"/>
        <v>7.028806142602187E-6</v>
      </c>
      <c r="FV45" s="55">
        <f t="shared" si="14"/>
        <v>-2.75484479390583E-5</v>
      </c>
      <c r="FW45" s="55">
        <f t="shared" si="15"/>
        <v>0</v>
      </c>
      <c r="FX45" s="55">
        <f t="shared" si="16"/>
        <v>0</v>
      </c>
      <c r="FY45" s="55">
        <f t="shared" si="17"/>
        <v>0</v>
      </c>
      <c r="FZ45" s="55">
        <f t="shared" si="18"/>
        <v>2.2864496203437077E-5</v>
      </c>
      <c r="GA45" s="55">
        <f t="shared" si="19"/>
        <v>0</v>
      </c>
      <c r="GB45" s="55">
        <f t="shared" si="20"/>
        <v>0</v>
      </c>
      <c r="GC45" s="55">
        <f t="shared" si="21"/>
        <v>0</v>
      </c>
      <c r="GD45" s="55">
        <f t="shared" si="22"/>
        <v>0</v>
      </c>
      <c r="GE45" s="55">
        <f t="shared" si="23"/>
        <v>0</v>
      </c>
      <c r="GF45" s="55">
        <f t="shared" si="24"/>
        <v>0</v>
      </c>
      <c r="GG45" s="55">
        <f t="shared" si="25"/>
        <v>-2.9235608326440653E-6</v>
      </c>
      <c r="GH45" s="55">
        <f t="shared" si="26"/>
        <v>0</v>
      </c>
      <c r="GI45" s="55">
        <f t="shared" si="27"/>
        <v>0</v>
      </c>
      <c r="GJ45" s="55">
        <f t="shared" si="28"/>
        <v>0</v>
      </c>
      <c r="GK45" s="55">
        <f t="shared" si="29"/>
        <v>-9.5901055999956614E-5</v>
      </c>
      <c r="GL45" s="55">
        <f t="shared" si="30"/>
        <v>6.3060813399775712E-5</v>
      </c>
      <c r="GM45" s="55">
        <f t="shared" si="31"/>
        <v>-1.2581616792654997E-4</v>
      </c>
      <c r="GN45" s="55">
        <f t="shared" si="32"/>
        <v>4.3255631770690932E-8</v>
      </c>
      <c r="GO45" s="55">
        <f t="shared" si="33"/>
        <v>-1.0806336987709478E-4</v>
      </c>
      <c r="GP45" s="55">
        <f t="shared" si="34"/>
        <v>-8.8420564262304426E-6</v>
      </c>
      <c r="GQ45" s="55">
        <f t="shared" si="35"/>
        <v>2.7781262536614078E-5</v>
      </c>
      <c r="GR45" s="55">
        <f t="shared" si="36"/>
        <v>0</v>
      </c>
      <c r="GS45" s="55">
        <f t="shared" si="37"/>
        <v>-4.2490326339998881E-6</v>
      </c>
      <c r="GT45" s="55">
        <f t="shared" si="38"/>
        <v>4.6197358493917926E-5</v>
      </c>
      <c r="GU45" s="55">
        <f t="shared" si="39"/>
        <v>3.0838503015222571E-4</v>
      </c>
      <c r="GV45" s="55">
        <f t="shared" si="40"/>
        <v>5.8967581750544071E-6</v>
      </c>
      <c r="GW45" s="55">
        <f t="shared" si="41"/>
        <v>2.881590148846765E-5</v>
      </c>
      <c r="GX45" s="55">
        <f t="shared" si="42"/>
        <v>0</v>
      </c>
      <c r="GY45" s="55">
        <f t="shared" si="43"/>
        <v>0</v>
      </c>
      <c r="GZ45" s="55">
        <f t="shared" si="44"/>
        <v>0</v>
      </c>
      <c r="HA45" s="55">
        <f t="shared" si="45"/>
        <v>0</v>
      </c>
      <c r="HB45" s="55">
        <f t="shared" si="46"/>
        <v>0</v>
      </c>
      <c r="HC45" s="55">
        <f t="shared" si="47"/>
        <v>0</v>
      </c>
      <c r="HD45" s="55">
        <f t="shared" si="48"/>
        <v>-8.2348003900904659E-6</v>
      </c>
      <c r="HE45" s="55">
        <f t="shared" si="49"/>
        <v>0</v>
      </c>
      <c r="HF45" s="55">
        <f t="shared" si="50"/>
        <v>1.4438308382847613E-4</v>
      </c>
      <c r="HG45" s="55">
        <f t="shared" si="51"/>
        <v>-8.1895328307854858E-6</v>
      </c>
      <c r="HH45" s="55">
        <f t="shared" si="52"/>
        <v>0</v>
      </c>
      <c r="HI45" s="55">
        <f t="shared" si="53"/>
        <v>0</v>
      </c>
    </row>
    <row r="46" spans="1:217" x14ac:dyDescent="0.3">
      <c r="A46" s="29" t="s">
        <v>45</v>
      </c>
      <c r="M46" s="40"/>
      <c r="AD46" s="8"/>
      <c r="AP46" s="8"/>
      <c r="BC46" s="27"/>
      <c r="BP46" s="40"/>
      <c r="CG46" s="8"/>
      <c r="CT46" s="8"/>
      <c r="FI46" s="55">
        <f t="shared" si="1"/>
        <v>0</v>
      </c>
      <c r="FJ46" s="55">
        <f t="shared" si="2"/>
        <v>0</v>
      </c>
      <c r="FK46" s="55">
        <f t="shared" si="3"/>
        <v>0</v>
      </c>
      <c r="FL46" s="55">
        <f t="shared" si="4"/>
        <v>0</v>
      </c>
      <c r="FM46" s="55">
        <f t="shared" si="5"/>
        <v>0</v>
      </c>
      <c r="FN46" s="55">
        <f t="shared" si="6"/>
        <v>0</v>
      </c>
      <c r="FO46" s="55">
        <f t="shared" si="7"/>
        <v>0</v>
      </c>
      <c r="FP46" s="55">
        <f t="shared" si="8"/>
        <v>0</v>
      </c>
      <c r="FQ46" s="55">
        <f t="shared" si="9"/>
        <v>0</v>
      </c>
      <c r="FR46" s="55">
        <f t="shared" si="10"/>
        <v>0</v>
      </c>
      <c r="FS46" s="55">
        <f t="shared" si="11"/>
        <v>0</v>
      </c>
      <c r="FT46" s="55">
        <f t="shared" si="12"/>
        <v>0</v>
      </c>
      <c r="FU46" s="55">
        <f t="shared" si="13"/>
        <v>0</v>
      </c>
      <c r="FV46" s="55">
        <f t="shared" si="14"/>
        <v>0</v>
      </c>
      <c r="FW46" s="55">
        <f t="shared" si="15"/>
        <v>0</v>
      </c>
      <c r="FX46" s="55">
        <f t="shared" si="16"/>
        <v>0</v>
      </c>
      <c r="FY46" s="55">
        <f t="shared" si="17"/>
        <v>0</v>
      </c>
      <c r="FZ46" s="55">
        <f t="shared" si="18"/>
        <v>0</v>
      </c>
      <c r="GA46" s="55">
        <f t="shared" si="19"/>
        <v>0</v>
      </c>
      <c r="GB46" s="55">
        <f t="shared" si="20"/>
        <v>0</v>
      </c>
      <c r="GC46" s="55">
        <f t="shared" si="21"/>
        <v>0</v>
      </c>
      <c r="GD46" s="55">
        <f t="shared" si="22"/>
        <v>0</v>
      </c>
      <c r="GE46" s="55">
        <f t="shared" si="23"/>
        <v>0</v>
      </c>
      <c r="GF46" s="55">
        <f t="shared" si="24"/>
        <v>0</v>
      </c>
      <c r="GG46" s="55">
        <f t="shared" si="25"/>
        <v>0</v>
      </c>
      <c r="GH46" s="55">
        <f t="shared" si="26"/>
        <v>0</v>
      </c>
      <c r="GI46" s="55">
        <f t="shared" si="27"/>
        <v>0</v>
      </c>
      <c r="GJ46" s="55">
        <f t="shared" si="28"/>
        <v>0</v>
      </c>
      <c r="GK46" s="55">
        <f t="shared" si="29"/>
        <v>0</v>
      </c>
      <c r="GL46" s="55">
        <f t="shared" si="30"/>
        <v>0</v>
      </c>
      <c r="GM46" s="55">
        <f t="shared" si="31"/>
        <v>0</v>
      </c>
      <c r="GN46" s="55">
        <f t="shared" si="32"/>
        <v>0</v>
      </c>
      <c r="GO46" s="55">
        <f t="shared" si="33"/>
        <v>0</v>
      </c>
      <c r="GP46" s="55">
        <f t="shared" si="34"/>
        <v>0</v>
      </c>
      <c r="GQ46" s="55">
        <f t="shared" si="35"/>
        <v>0</v>
      </c>
      <c r="GR46" s="55">
        <f t="shared" si="36"/>
        <v>0</v>
      </c>
      <c r="GS46" s="55">
        <f t="shared" si="37"/>
        <v>0</v>
      </c>
      <c r="GT46" s="55">
        <f t="shared" si="38"/>
        <v>0</v>
      </c>
      <c r="GU46" s="55">
        <f t="shared" si="39"/>
        <v>0</v>
      </c>
      <c r="GV46" s="55">
        <f t="shared" si="40"/>
        <v>0</v>
      </c>
      <c r="GW46" s="55">
        <f t="shared" si="41"/>
        <v>0</v>
      </c>
      <c r="GX46" s="55">
        <f t="shared" si="42"/>
        <v>0</v>
      </c>
      <c r="GY46" s="55">
        <f t="shared" si="43"/>
        <v>0</v>
      </c>
      <c r="GZ46" s="55">
        <f t="shared" si="44"/>
        <v>0</v>
      </c>
      <c r="HA46" s="55">
        <f t="shared" si="45"/>
        <v>0</v>
      </c>
      <c r="HB46" s="55">
        <f t="shared" si="46"/>
        <v>0</v>
      </c>
      <c r="HC46" s="55">
        <f t="shared" si="47"/>
        <v>0</v>
      </c>
      <c r="HD46" s="55">
        <f t="shared" si="48"/>
        <v>0</v>
      </c>
      <c r="HE46" s="55">
        <f t="shared" si="49"/>
        <v>0</v>
      </c>
      <c r="HF46" s="55">
        <f t="shared" si="50"/>
        <v>0</v>
      </c>
      <c r="HG46" s="55">
        <f t="shared" si="51"/>
        <v>0</v>
      </c>
      <c r="HH46" s="55">
        <f t="shared" si="52"/>
        <v>0</v>
      </c>
      <c r="HI46" s="55">
        <f t="shared" si="53"/>
        <v>0</v>
      </c>
    </row>
    <row r="47" spans="1:217" x14ac:dyDescent="0.3">
      <c r="A47" s="29" t="s">
        <v>46</v>
      </c>
      <c r="B47" s="27">
        <v>1193.7687539999999</v>
      </c>
      <c r="C47" s="27">
        <v>4.3184E-2</v>
      </c>
      <c r="D47" s="27">
        <v>631.43949198999996</v>
      </c>
      <c r="E47" s="27">
        <v>277.60609369000002</v>
      </c>
      <c r="F47" s="27">
        <v>277.58452892000003</v>
      </c>
      <c r="G47" s="27">
        <v>82.333159441000006</v>
      </c>
      <c r="H47" s="27">
        <v>167.20674063000001</v>
      </c>
      <c r="I47" s="29">
        <v>1.6671967165999999</v>
      </c>
      <c r="J47" s="29">
        <v>2.4309017902000001</v>
      </c>
      <c r="K47" s="8">
        <v>4.0014000000000003E-6</v>
      </c>
      <c r="L47" s="29">
        <v>0.41704832559999999</v>
      </c>
      <c r="M47" s="40"/>
      <c r="N47" s="29">
        <v>0.1445975535</v>
      </c>
      <c r="O47" s="29">
        <v>2.1998199999999999E-5</v>
      </c>
      <c r="Q47" s="29">
        <v>8.3053868999999995E-3</v>
      </c>
      <c r="S47" s="8">
        <v>1.1209999999999999E-6</v>
      </c>
      <c r="T47" s="29">
        <v>7.4420568000000001E-3</v>
      </c>
      <c r="W47" s="29">
        <v>7.7234812E-3</v>
      </c>
      <c r="Z47" s="29">
        <v>38.868705845000001</v>
      </c>
      <c r="AD47" s="29">
        <v>1.0001599999999999E-5</v>
      </c>
      <c r="AE47" s="8">
        <v>7.6000000000000001E-6</v>
      </c>
      <c r="AF47" s="29">
        <v>4.5901492799999999E-2</v>
      </c>
      <c r="AG47" s="29">
        <v>0.43732763730000002</v>
      </c>
      <c r="AH47" s="29">
        <v>1.7053318500000001E-2</v>
      </c>
      <c r="AI47" s="29">
        <v>4.2001400000000001E-5</v>
      </c>
      <c r="AK47" s="29">
        <v>7.8652610000000001E-3</v>
      </c>
      <c r="AL47" s="29">
        <v>0.19674262889999999</v>
      </c>
      <c r="AM47" s="29">
        <v>1.1691155700000001E-2</v>
      </c>
      <c r="AN47" s="29">
        <v>4.3547702999999997E-3</v>
      </c>
      <c r="AO47" s="29">
        <v>4.7258090799999999E-2</v>
      </c>
      <c r="AP47" s="29">
        <v>3.4188000000000003E-4</v>
      </c>
      <c r="AS47" s="8">
        <v>2.7141722999999999E-7</v>
      </c>
      <c r="AT47" s="29">
        <v>2.5241799999999999E-5</v>
      </c>
      <c r="AU47" s="29">
        <v>4.7497999999999998E-5</v>
      </c>
      <c r="AW47" s="29">
        <v>4.1086337000000002E-3</v>
      </c>
      <c r="AY47" s="29">
        <v>1.9044212000000001E-2</v>
      </c>
      <c r="AZ47" s="29">
        <v>0.29163094029999997</v>
      </c>
      <c r="BA47" s="29">
        <v>9.6638768000000003E-3</v>
      </c>
      <c r="BC47" s="27"/>
      <c r="BD47" s="29" t="s">
        <v>46</v>
      </c>
      <c r="BE47" s="29">
        <v>0.91722463626799999</v>
      </c>
      <c r="BF47" s="29">
        <v>2.43090423677</v>
      </c>
      <c r="BG47" s="29">
        <v>1.66719487628</v>
      </c>
      <c r="BH47" s="29">
        <v>1.66719487628</v>
      </c>
      <c r="BI47" s="29">
        <v>8.2557533224999993E-2</v>
      </c>
      <c r="BJ47" s="8">
        <v>1.64051433831E-6</v>
      </c>
      <c r="BK47" s="8">
        <v>2.3608844943399999E-6</v>
      </c>
      <c r="BL47" s="29">
        <v>0.417047360127</v>
      </c>
      <c r="BM47" s="29">
        <v>0</v>
      </c>
      <c r="BN47" s="29">
        <v>0</v>
      </c>
      <c r="BO47" s="29">
        <v>0</v>
      </c>
      <c r="BP47" s="40">
        <v>0.14459831989999999</v>
      </c>
      <c r="BQ47" s="8">
        <v>5.2793641870199997E-6</v>
      </c>
      <c r="BR47" s="8">
        <v>1.6718839046099998E-5</v>
      </c>
      <c r="BS47" s="29">
        <v>0</v>
      </c>
      <c r="BT47" s="29">
        <v>0</v>
      </c>
      <c r="BU47" s="29">
        <v>671.27004216800003</v>
      </c>
      <c r="BV47" s="29">
        <v>8.30644706709E-3</v>
      </c>
      <c r="BW47" s="8">
        <v>3.2508672431799997E-7</v>
      </c>
      <c r="BX47" s="8">
        <v>7.9597656486799997E-7</v>
      </c>
      <c r="BY47" s="29">
        <v>0</v>
      </c>
      <c r="BZ47" s="29">
        <v>7.4427286478900003E-3</v>
      </c>
      <c r="CA47" s="29">
        <v>4.5902174049099999E-2</v>
      </c>
      <c r="CB47" s="29">
        <v>0</v>
      </c>
      <c r="CC47" s="29">
        <v>1.1690825334299999E-2</v>
      </c>
      <c r="CD47" s="29">
        <v>0</v>
      </c>
      <c r="CE47" s="29">
        <v>4.3561229242099998E-3</v>
      </c>
      <c r="CF47" s="29">
        <v>1194.02079981</v>
      </c>
      <c r="CG47" s="8">
        <v>0</v>
      </c>
      <c r="CH47" s="29">
        <v>7.7223283982899996E-3</v>
      </c>
      <c r="CI47" s="29">
        <v>16.2571938858</v>
      </c>
      <c r="CJ47" s="29">
        <v>96.7705502126</v>
      </c>
      <c r="CK47" s="29">
        <v>6.8922475950399997</v>
      </c>
      <c r="CL47" s="29">
        <v>1.9046528908100002E-2</v>
      </c>
      <c r="CM47" s="29">
        <v>0</v>
      </c>
      <c r="CN47" s="29">
        <v>0</v>
      </c>
      <c r="CO47" s="29">
        <v>38.875444322100002</v>
      </c>
      <c r="CP47" s="29">
        <v>38.875444322100002</v>
      </c>
      <c r="CQ47" s="29">
        <v>0</v>
      </c>
      <c r="CR47" s="29">
        <v>0.29163040695100001</v>
      </c>
      <c r="CS47" s="29">
        <v>0</v>
      </c>
      <c r="CT47" s="8">
        <v>0</v>
      </c>
      <c r="CU47" s="8">
        <v>0</v>
      </c>
      <c r="CV47" s="29">
        <v>0</v>
      </c>
      <c r="CW47" s="29">
        <v>5.1568260960099996</v>
      </c>
      <c r="CX47" s="29">
        <v>0</v>
      </c>
      <c r="CY47" s="29">
        <v>3.8173561442299997E-2</v>
      </c>
      <c r="CZ47" s="8">
        <v>2.60037147881E-6</v>
      </c>
      <c r="DA47" s="8">
        <v>7.4007616968999999E-6</v>
      </c>
      <c r="DB47" s="8">
        <v>2.5079768735200001E-6</v>
      </c>
      <c r="DC47" s="8">
        <v>5.0913540237099998E-6</v>
      </c>
      <c r="DD47" s="29">
        <v>0.43733392092500001</v>
      </c>
      <c r="DE47" s="29">
        <v>0</v>
      </c>
      <c r="DF47" s="29">
        <v>1.7053764103899999E-2</v>
      </c>
      <c r="DG47" s="29">
        <v>4.31822805712E-2</v>
      </c>
      <c r="DH47" s="29">
        <v>0</v>
      </c>
      <c r="DI47" s="8">
        <v>1.7220522826100001E-5</v>
      </c>
      <c r="DJ47" s="8">
        <v>2.4780160606700001E-5</v>
      </c>
      <c r="DK47" s="29">
        <v>568.34241011500001</v>
      </c>
      <c r="DL47" s="29">
        <v>63.149244501600002</v>
      </c>
      <c r="DM47" s="29">
        <v>631.49165461600001</v>
      </c>
      <c r="DN47" s="29">
        <v>0</v>
      </c>
      <c r="DO47" s="29">
        <v>15.8006401309</v>
      </c>
      <c r="DP47" s="29">
        <v>3.41812337098E-4</v>
      </c>
      <c r="DQ47" s="29">
        <v>0</v>
      </c>
      <c r="DR47" s="29">
        <v>0</v>
      </c>
      <c r="DS47" s="8">
        <v>2.7141562305399997E-7</v>
      </c>
      <c r="DT47" s="8">
        <v>2.5237656707299999E-5</v>
      </c>
      <c r="DU47" s="8">
        <v>4.7500031415900002E-5</v>
      </c>
      <c r="DV47" s="29">
        <v>0</v>
      </c>
      <c r="DW47" s="29">
        <v>4.1104164006700002E-3</v>
      </c>
      <c r="DX47" s="29">
        <v>0</v>
      </c>
      <c r="DY47" s="29">
        <v>26.901532885200002</v>
      </c>
      <c r="DZ47" s="29">
        <v>1.6036157718700001E-3</v>
      </c>
      <c r="EA47" s="29">
        <v>1.3960007175999999E-2</v>
      </c>
      <c r="EB47" s="29">
        <v>104.409022269</v>
      </c>
      <c r="EC47" s="29">
        <v>1.3238664329800001E-3</v>
      </c>
      <c r="ED47" s="29">
        <v>3.4738620567999999E-2</v>
      </c>
      <c r="EE47" s="29">
        <v>0</v>
      </c>
      <c r="EF47" s="8">
        <v>2.8373264549100001E-6</v>
      </c>
      <c r="EG47" s="29">
        <v>277.608807308</v>
      </c>
      <c r="EH47" s="29">
        <v>277.58724255700002</v>
      </c>
      <c r="EI47" s="29">
        <v>2.15647513352E-2</v>
      </c>
      <c r="EJ47" s="29">
        <v>0</v>
      </c>
      <c r="EK47" s="29">
        <v>1.6460277022500001E-4</v>
      </c>
      <c r="EL47" s="29">
        <v>47.807617362499997</v>
      </c>
      <c r="EM47" s="29">
        <v>0</v>
      </c>
      <c r="EN47" s="29">
        <v>26.898094852500002</v>
      </c>
      <c r="EO47" s="29">
        <v>0</v>
      </c>
      <c r="EP47" s="29">
        <v>5.7080087320699997</v>
      </c>
      <c r="EQ47" s="29">
        <v>67.250309104099998</v>
      </c>
      <c r="ER47" s="29">
        <v>7.8570900588099991E-3</v>
      </c>
      <c r="ES47" s="29">
        <v>20.033476681300002</v>
      </c>
      <c r="ET47" s="29">
        <v>0</v>
      </c>
      <c r="EU47" s="29">
        <v>25.459537352800002</v>
      </c>
      <c r="EV47" s="29">
        <v>2.8593339161299999E-3</v>
      </c>
      <c r="EW47" s="29">
        <v>82.332897916999997</v>
      </c>
      <c r="EX47" s="29">
        <v>5.6812249500799998</v>
      </c>
      <c r="EY47" s="29">
        <v>9.6618230101899998E-3</v>
      </c>
      <c r="EZ47" s="29">
        <v>0</v>
      </c>
      <c r="FA47" s="29">
        <v>0</v>
      </c>
      <c r="FB47" s="29">
        <v>2.3899259795600001</v>
      </c>
      <c r="FC47" s="29">
        <v>0.19673917154699999</v>
      </c>
      <c r="FD47" s="29">
        <v>0.57876799653400002</v>
      </c>
      <c r="FE47" s="29">
        <v>167.237168053</v>
      </c>
      <c r="FF47" s="29">
        <v>4.7256350562599997E-2</v>
      </c>
      <c r="FG47" s="29">
        <v>1.4187564750399999</v>
      </c>
      <c r="FI47" s="55">
        <f t="shared" si="1"/>
        <v>2.1113453435222591E-4</v>
      </c>
      <c r="FJ47" s="55">
        <f t="shared" si="2"/>
        <v>-3.9816339384950454E-5</v>
      </c>
      <c r="FK47" s="55">
        <f t="shared" si="3"/>
        <v>8.260906494088334E-5</v>
      </c>
      <c r="FL47" s="55">
        <f t="shared" si="4"/>
        <v>9.7750664039933139E-6</v>
      </c>
      <c r="FM47" s="55">
        <f t="shared" si="5"/>
        <v>9.7758942494286186E-6</v>
      </c>
      <c r="FN47" s="55">
        <f t="shared" si="6"/>
        <v>-3.1764115671654767E-6</v>
      </c>
      <c r="FO47" s="55">
        <f t="shared" si="7"/>
        <v>1.8197485870095751E-4</v>
      </c>
      <c r="FP47" s="55">
        <f t="shared" si="8"/>
        <v>-1.1038409454759604E-6</v>
      </c>
      <c r="FQ47" s="55">
        <f t="shared" si="9"/>
        <v>1.0064454309872142E-6</v>
      </c>
      <c r="FR47" s="55">
        <f t="shared" si="10"/>
        <v>-2.9173539273018243E-7</v>
      </c>
      <c r="FS47" s="55">
        <f t="shared" si="11"/>
        <v>-2.3150146894917671E-6</v>
      </c>
      <c r="FT47" s="55">
        <f t="shared" si="12"/>
        <v>0</v>
      </c>
      <c r="FU47" s="55">
        <f t="shared" si="13"/>
        <v>5.3002279875415044E-6</v>
      </c>
      <c r="FV47" s="55">
        <f t="shared" si="14"/>
        <v>1.4697202495406446E-7</v>
      </c>
      <c r="FW47" s="55">
        <f t="shared" si="15"/>
        <v>0</v>
      </c>
      <c r="FX47" s="55">
        <f t="shared" si="16"/>
        <v>1.2764812798792867E-4</v>
      </c>
      <c r="FY47" s="55">
        <f t="shared" si="17"/>
        <v>0</v>
      </c>
      <c r="FZ47" s="55">
        <f t="shared" si="18"/>
        <v>5.6457793041831875E-5</v>
      </c>
      <c r="GA47" s="55">
        <f t="shared" si="19"/>
        <v>9.0277178481119563E-5</v>
      </c>
      <c r="GB47" s="55">
        <f t="shared" si="20"/>
        <v>0</v>
      </c>
      <c r="GC47" s="55">
        <f t="shared" si="21"/>
        <v>0</v>
      </c>
      <c r="GD47" s="55">
        <f t="shared" si="22"/>
        <v>-1.4925934046429657E-4</v>
      </c>
      <c r="GE47" s="55">
        <f t="shared" si="23"/>
        <v>0</v>
      </c>
      <c r="GF47" s="55">
        <f t="shared" si="24"/>
        <v>0</v>
      </c>
      <c r="GG47" s="55">
        <f t="shared" si="25"/>
        <v>1.7336510062548367E-4</v>
      </c>
      <c r="GH47" s="55">
        <f t="shared" si="26"/>
        <v>0</v>
      </c>
      <c r="GI47" s="55">
        <f t="shared" si="27"/>
        <v>0</v>
      </c>
      <c r="GJ47" s="55">
        <f t="shared" si="28"/>
        <v>0</v>
      </c>
      <c r="GK47" s="55">
        <f t="shared" si="29"/>
        <v>-4.6674961006124268E-5</v>
      </c>
      <c r="GL47" s="55">
        <f t="shared" si="30"/>
        <v>-8.8039838157915985E-5</v>
      </c>
      <c r="GM47" s="55">
        <f t="shared" si="31"/>
        <v>1.4841545632693403E-5</v>
      </c>
      <c r="GN47" s="55">
        <f t="shared" si="32"/>
        <v>1.436823210805118E-5</v>
      </c>
      <c r="GO47" s="55">
        <f t="shared" si="33"/>
        <v>2.6130040320168556E-5</v>
      </c>
      <c r="GP47" s="55">
        <f t="shared" si="34"/>
        <v>-1.7060555124334094E-5</v>
      </c>
      <c r="GQ47" s="55">
        <f t="shared" si="35"/>
        <v>0</v>
      </c>
      <c r="GR47" s="55">
        <f t="shared" si="36"/>
        <v>-1.0388645958476124E-3</v>
      </c>
      <c r="GS47" s="55">
        <f t="shared" si="37"/>
        <v>-1.7572973479783594E-5</v>
      </c>
      <c r="GT47" s="55">
        <f t="shared" si="38"/>
        <v>-2.8257745297268261E-5</v>
      </c>
      <c r="GU47" s="55">
        <f t="shared" si="39"/>
        <v>3.1060747566872404E-4</v>
      </c>
      <c r="GV47" s="55">
        <f t="shared" si="40"/>
        <v>-3.6824115628524481E-5</v>
      </c>
      <c r="GW47" s="55">
        <f t="shared" si="41"/>
        <v>-1.979141862642671E-4</v>
      </c>
      <c r="GX47" s="55">
        <f t="shared" si="42"/>
        <v>0</v>
      </c>
      <c r="GY47" s="55">
        <f t="shared" si="43"/>
        <v>0</v>
      </c>
      <c r="GZ47" s="55">
        <f t="shared" si="44"/>
        <v>-5.9205747550165372E-6</v>
      </c>
      <c r="HA47" s="55">
        <f t="shared" si="45"/>
        <v>-1.6414410620480007E-4</v>
      </c>
      <c r="HB47" s="55">
        <f t="shared" si="46"/>
        <v>4.2768451303281985E-5</v>
      </c>
      <c r="HC47" s="55">
        <f t="shared" si="47"/>
        <v>0</v>
      </c>
      <c r="HD47" s="55">
        <f t="shared" si="48"/>
        <v>4.3389136150053247E-4</v>
      </c>
      <c r="HE47" s="55">
        <f t="shared" si="49"/>
        <v>0</v>
      </c>
      <c r="HF47" s="55">
        <f t="shared" si="50"/>
        <v>1.216594364734115E-4</v>
      </c>
      <c r="HG47" s="55">
        <f t="shared" si="51"/>
        <v>-1.8288491592015838E-6</v>
      </c>
      <c r="HH47" s="55">
        <f t="shared" si="52"/>
        <v>-2.1252235024359079E-4</v>
      </c>
      <c r="HI47" s="55">
        <f t="shared" si="53"/>
        <v>0</v>
      </c>
    </row>
    <row r="48" spans="1:217" x14ac:dyDescent="0.3">
      <c r="A48" s="29" t="s">
        <v>47</v>
      </c>
      <c r="B48" s="27">
        <v>300.73</v>
      </c>
      <c r="D48" s="27">
        <v>444.46</v>
      </c>
      <c r="E48" s="27">
        <v>14.484999999999999</v>
      </c>
      <c r="F48" s="27">
        <v>14.285</v>
      </c>
      <c r="G48" s="27">
        <v>13.661300000000001</v>
      </c>
      <c r="H48" s="27">
        <v>35.613</v>
      </c>
      <c r="I48" s="29">
        <v>1.1819207190000001</v>
      </c>
      <c r="J48" s="29">
        <v>1.092954105</v>
      </c>
      <c r="L48" s="29">
        <v>0.74118809500000005</v>
      </c>
      <c r="M48" s="40"/>
      <c r="N48" s="29">
        <v>2.06913E-4</v>
      </c>
      <c r="Z48" s="29">
        <v>9.9749477500000001</v>
      </c>
      <c r="AC48" s="8"/>
      <c r="AF48" s="29">
        <v>1.2858E-5</v>
      </c>
      <c r="AG48" s="29">
        <v>9.5498200000000005E-4</v>
      </c>
      <c r="AH48" s="29">
        <v>2.353309E-3</v>
      </c>
      <c r="AI48" s="29">
        <v>2.842345E-3</v>
      </c>
      <c r="AL48" s="29">
        <v>0.64351372600000001</v>
      </c>
      <c r="AM48" s="8">
        <v>7.8960000000000003E-6</v>
      </c>
      <c r="AO48" s="29">
        <v>0.32139415700000001</v>
      </c>
      <c r="AY48" s="29">
        <v>1.0666699999999999E-2</v>
      </c>
      <c r="AZ48" s="29">
        <v>3.2727300000000002E-3</v>
      </c>
      <c r="BC48" s="27"/>
      <c r="BD48" s="29" t="s">
        <v>47</v>
      </c>
      <c r="BE48" s="29">
        <v>1.20881158149E-2</v>
      </c>
      <c r="BF48" s="29">
        <v>1.09295312227</v>
      </c>
      <c r="BG48" s="29">
        <v>1.18239254083</v>
      </c>
      <c r="BH48" s="29">
        <v>1.1819157577499999</v>
      </c>
      <c r="BI48" s="29">
        <v>3.8282114587800002E-2</v>
      </c>
      <c r="BJ48" s="29">
        <v>0</v>
      </c>
      <c r="BK48" s="29">
        <v>0</v>
      </c>
      <c r="BL48" s="29">
        <v>0.74115158652699997</v>
      </c>
      <c r="BM48" s="29">
        <v>0</v>
      </c>
      <c r="BN48" s="8">
        <v>0</v>
      </c>
      <c r="BO48" s="29">
        <v>0</v>
      </c>
      <c r="BP48" s="40">
        <v>2.0692185824099999E-4</v>
      </c>
      <c r="BQ48" s="29">
        <v>0</v>
      </c>
      <c r="BR48" s="29">
        <v>0</v>
      </c>
      <c r="BS48" s="29">
        <v>0</v>
      </c>
      <c r="BT48" s="29">
        <v>0</v>
      </c>
      <c r="BU48" s="29">
        <v>192.72137145600001</v>
      </c>
      <c r="BV48" s="8">
        <v>0</v>
      </c>
      <c r="BW48" s="29">
        <v>0</v>
      </c>
      <c r="BX48" s="29">
        <v>0</v>
      </c>
      <c r="BY48" s="29">
        <v>0</v>
      </c>
      <c r="BZ48" s="29">
        <v>0</v>
      </c>
      <c r="CA48" s="8">
        <v>1.2858560310200001E-5</v>
      </c>
      <c r="CB48" s="29">
        <v>0</v>
      </c>
      <c r="CC48" s="8">
        <v>7.8946496304500002E-6</v>
      </c>
      <c r="CD48" s="29">
        <v>0</v>
      </c>
      <c r="CE48" s="29">
        <v>0</v>
      </c>
      <c r="CF48" s="29">
        <v>300.72630133899997</v>
      </c>
      <c r="CG48" s="29">
        <v>0</v>
      </c>
      <c r="CH48" s="8">
        <v>0</v>
      </c>
      <c r="CI48" s="29">
        <v>1.3098434532800001</v>
      </c>
      <c r="CJ48" s="29">
        <v>28.531694941400001</v>
      </c>
      <c r="CK48" s="29">
        <v>0.66007034467400005</v>
      </c>
      <c r="CL48" s="29">
        <v>1.06670087871E-2</v>
      </c>
      <c r="CM48" s="29">
        <v>1.2364913241099999E-2</v>
      </c>
      <c r="CN48" s="29">
        <v>0</v>
      </c>
      <c r="CO48" s="29">
        <v>9.9748454194500003</v>
      </c>
      <c r="CP48" s="8">
        <v>9.9748454194500003</v>
      </c>
      <c r="CQ48" s="29">
        <v>0</v>
      </c>
      <c r="CR48" s="29">
        <v>3.2726399766900001E-3</v>
      </c>
      <c r="CS48" s="29">
        <v>0</v>
      </c>
      <c r="CT48" s="29">
        <v>0</v>
      </c>
      <c r="CU48" s="29">
        <v>0</v>
      </c>
      <c r="CV48" s="29">
        <v>0</v>
      </c>
      <c r="CW48" s="8">
        <v>0.64676615534399995</v>
      </c>
      <c r="CX48" s="29">
        <v>3.2887719704399999E-3</v>
      </c>
      <c r="CY48" s="29">
        <v>7.9012009898799997E-3</v>
      </c>
      <c r="CZ48" s="29">
        <v>0</v>
      </c>
      <c r="DA48" s="29">
        <v>0</v>
      </c>
      <c r="DB48" s="29">
        <v>0</v>
      </c>
      <c r="DC48" s="29">
        <v>0</v>
      </c>
      <c r="DD48" s="29">
        <v>9.5503127410600001E-4</v>
      </c>
      <c r="DE48" s="29">
        <v>0</v>
      </c>
      <c r="DF48" s="29">
        <v>2.3529152368300002E-3</v>
      </c>
      <c r="DG48" s="29">
        <v>0</v>
      </c>
      <c r="DH48" s="29">
        <v>0</v>
      </c>
      <c r="DI48" s="29">
        <v>1.1653626327600001E-3</v>
      </c>
      <c r="DJ48" s="29">
        <v>1.6769585035E-3</v>
      </c>
      <c r="DK48" s="29">
        <v>400.007840848</v>
      </c>
      <c r="DL48" s="29">
        <v>44.445278391899997</v>
      </c>
      <c r="DM48" s="29">
        <v>444.45311923999998</v>
      </c>
      <c r="DN48" s="29">
        <v>3.12463051467E-3</v>
      </c>
      <c r="DO48" s="29">
        <v>2.49012944461</v>
      </c>
      <c r="DP48" s="29">
        <v>0</v>
      </c>
      <c r="DQ48" s="29">
        <v>0</v>
      </c>
      <c r="DR48" s="29">
        <v>0</v>
      </c>
      <c r="DS48" s="29">
        <v>0</v>
      </c>
      <c r="DT48" s="29">
        <v>0</v>
      </c>
      <c r="DU48" s="29">
        <v>0</v>
      </c>
      <c r="DV48" s="29">
        <v>0</v>
      </c>
      <c r="DW48" s="29">
        <v>0</v>
      </c>
      <c r="DX48" s="29">
        <v>0</v>
      </c>
      <c r="DY48" s="29">
        <v>6.3665855982200004</v>
      </c>
      <c r="DZ48" s="8">
        <v>1.7489685124899999E-6</v>
      </c>
      <c r="EA48" s="8">
        <v>6.1498261104400004E-7</v>
      </c>
      <c r="EB48" s="29">
        <v>5.4864060803500001</v>
      </c>
      <c r="EC48" s="8">
        <v>7.8600395729600004E-7</v>
      </c>
      <c r="ED48" s="29">
        <v>0</v>
      </c>
      <c r="EE48" s="29">
        <v>0</v>
      </c>
      <c r="EF48" s="8">
        <v>1.14022387936E-7</v>
      </c>
      <c r="EG48" s="29">
        <v>14.4845113962</v>
      </c>
      <c r="EH48" s="29">
        <v>14.2845114733</v>
      </c>
      <c r="EI48" s="29">
        <v>0.199999922838</v>
      </c>
      <c r="EJ48" s="29">
        <v>0</v>
      </c>
      <c r="EK48" s="29">
        <v>0</v>
      </c>
      <c r="EL48" s="29">
        <v>2.3307640999400001</v>
      </c>
      <c r="EM48" s="29">
        <v>0</v>
      </c>
      <c r="EN48" s="29">
        <v>1.4111554093200001</v>
      </c>
      <c r="EO48" s="29">
        <v>0</v>
      </c>
      <c r="EP48" s="29">
        <v>0.29991569415300001</v>
      </c>
      <c r="EQ48" s="29">
        <v>3.52805349515</v>
      </c>
      <c r="ER48" s="29">
        <v>0</v>
      </c>
      <c r="ES48" s="29">
        <v>6.0094305128799999</v>
      </c>
      <c r="ET48" s="29">
        <v>0</v>
      </c>
      <c r="EU48" s="29">
        <v>1.22821341843</v>
      </c>
      <c r="EV48" s="8">
        <v>1.19998346534E-8</v>
      </c>
      <c r="EW48" s="29">
        <v>13.660011158</v>
      </c>
      <c r="EX48" s="29">
        <v>1.8407183062900001</v>
      </c>
      <c r="EY48" s="29">
        <v>0</v>
      </c>
      <c r="EZ48" s="29">
        <v>0</v>
      </c>
      <c r="FA48" s="29">
        <v>5.4308587805099997E-3</v>
      </c>
      <c r="FB48" s="29">
        <v>0.18812698936</v>
      </c>
      <c r="FC48" s="29">
        <v>0.64346885978199997</v>
      </c>
      <c r="FD48" s="29">
        <v>0.12531713139100001</v>
      </c>
      <c r="FE48" s="29">
        <v>35.612333427000003</v>
      </c>
      <c r="FF48" s="29">
        <v>0.32135304428099998</v>
      </c>
      <c r="FG48" s="29">
        <v>0.23639598298100001</v>
      </c>
      <c r="FI48" s="55">
        <f t="shared" si="1"/>
        <v>-1.2298942573218542E-5</v>
      </c>
      <c r="FJ48" s="55">
        <f t="shared" si="2"/>
        <v>0</v>
      </c>
      <c r="FK48" s="55">
        <f t="shared" si="3"/>
        <v>-1.5481168159117524E-5</v>
      </c>
      <c r="FL48" s="55">
        <f t="shared" si="4"/>
        <v>-3.3731708664076937E-5</v>
      </c>
      <c r="FM48" s="55">
        <f t="shared" si="5"/>
        <v>-3.419857892893808E-5</v>
      </c>
      <c r="FN48" s="55">
        <f t="shared" si="6"/>
        <v>-9.4342558907352256E-5</v>
      </c>
      <c r="FO48" s="55">
        <f t="shared" si="7"/>
        <v>-1.8717125768584997E-5</v>
      </c>
      <c r="FP48" s="55">
        <f t="shared" si="8"/>
        <v>-4.1976165747858725E-6</v>
      </c>
      <c r="FQ48" s="55">
        <f t="shared" si="9"/>
        <v>-8.9915028961176678E-7</v>
      </c>
      <c r="FR48" s="55">
        <f t="shared" si="10"/>
        <v>0</v>
      </c>
      <c r="FS48" s="55">
        <f t="shared" si="11"/>
        <v>-4.9256691042877859E-5</v>
      </c>
      <c r="FT48" s="55">
        <f t="shared" si="12"/>
        <v>0</v>
      </c>
      <c r="FU48" s="55">
        <f t="shared" si="13"/>
        <v>4.2811427991411545E-5</v>
      </c>
      <c r="FV48" s="55">
        <f t="shared" si="14"/>
        <v>0</v>
      </c>
      <c r="FW48" s="55">
        <f t="shared" si="15"/>
        <v>0</v>
      </c>
      <c r="FX48" s="55">
        <f t="shared" si="16"/>
        <v>0</v>
      </c>
      <c r="FY48" s="55">
        <f t="shared" si="17"/>
        <v>0</v>
      </c>
      <c r="FZ48" s="55">
        <f t="shared" si="18"/>
        <v>0</v>
      </c>
      <c r="GA48" s="55">
        <f t="shared" si="19"/>
        <v>0</v>
      </c>
      <c r="GB48" s="55">
        <f t="shared" si="20"/>
        <v>0</v>
      </c>
      <c r="GC48" s="55">
        <f t="shared" si="21"/>
        <v>0</v>
      </c>
      <c r="GD48" s="55">
        <f t="shared" si="22"/>
        <v>0</v>
      </c>
      <c r="GE48" s="55">
        <f t="shared" si="23"/>
        <v>0</v>
      </c>
      <c r="GF48" s="55">
        <f t="shared" si="24"/>
        <v>0</v>
      </c>
      <c r="GG48" s="55">
        <f t="shared" si="25"/>
        <v>-1.0258755490710496E-5</v>
      </c>
      <c r="GH48" s="55">
        <f t="shared" si="26"/>
        <v>0</v>
      </c>
      <c r="GI48" s="55">
        <f t="shared" si="27"/>
        <v>0</v>
      </c>
      <c r="GJ48" s="55">
        <f t="shared" si="28"/>
        <v>0</v>
      </c>
      <c r="GK48" s="55">
        <f t="shared" si="29"/>
        <v>0</v>
      </c>
      <c r="GL48" s="55">
        <f t="shared" si="30"/>
        <v>0</v>
      </c>
      <c r="GM48" s="55">
        <f t="shared" si="31"/>
        <v>4.3576777103847659E-5</v>
      </c>
      <c r="GN48" s="55">
        <f t="shared" si="32"/>
        <v>5.1596895019963374E-5</v>
      </c>
      <c r="GO48" s="55">
        <f t="shared" si="33"/>
        <v>-1.6732319045219295E-4</v>
      </c>
      <c r="GP48" s="55">
        <f t="shared" si="34"/>
        <v>-8.3957929104781629E-6</v>
      </c>
      <c r="GQ48" s="55">
        <f t="shared" si="35"/>
        <v>0</v>
      </c>
      <c r="GR48" s="55">
        <f t="shared" si="36"/>
        <v>0</v>
      </c>
      <c r="GS48" s="55">
        <f t="shared" si="37"/>
        <v>-6.9720685336305017E-5</v>
      </c>
      <c r="GT48" s="55">
        <f t="shared" si="38"/>
        <v>-1.7101944655522412E-4</v>
      </c>
      <c r="GU48" s="55">
        <f t="shared" si="39"/>
        <v>0</v>
      </c>
      <c r="GV48" s="55">
        <f t="shared" si="40"/>
        <v>-1.2791993290667069E-4</v>
      </c>
      <c r="GW48" s="55">
        <f t="shared" si="41"/>
        <v>0</v>
      </c>
      <c r="GX48" s="55">
        <f t="shared" si="42"/>
        <v>0</v>
      </c>
      <c r="GY48" s="55">
        <f t="shared" si="43"/>
        <v>0</v>
      </c>
      <c r="GZ48" s="55">
        <f t="shared" si="44"/>
        <v>0</v>
      </c>
      <c r="HA48" s="55">
        <f t="shared" si="45"/>
        <v>0</v>
      </c>
      <c r="HB48" s="55">
        <f t="shared" si="46"/>
        <v>0</v>
      </c>
      <c r="HC48" s="55">
        <f t="shared" si="47"/>
        <v>0</v>
      </c>
      <c r="HD48" s="55">
        <f t="shared" si="48"/>
        <v>0</v>
      </c>
      <c r="HE48" s="55">
        <f t="shared" si="49"/>
        <v>0</v>
      </c>
      <c r="HF48" s="55">
        <f t="shared" si="50"/>
        <v>2.8948700160378278E-5</v>
      </c>
      <c r="HG48" s="55">
        <f t="shared" si="51"/>
        <v>-2.7507099577446538E-5</v>
      </c>
      <c r="HH48" s="55">
        <f t="shared" si="52"/>
        <v>0</v>
      </c>
      <c r="HI48" s="55">
        <f t="shared" si="53"/>
        <v>0</v>
      </c>
    </row>
    <row r="49" spans="1:217" x14ac:dyDescent="0.3">
      <c r="A49" s="29" t="s">
        <v>48</v>
      </c>
      <c r="B49" s="27">
        <v>2619.3902711999999</v>
      </c>
      <c r="C49" s="27">
        <v>0.189577948</v>
      </c>
      <c r="D49" s="27">
        <v>12060.238445000001</v>
      </c>
      <c r="E49" s="27">
        <v>146.20511607</v>
      </c>
      <c r="F49" s="27">
        <v>128.57974639</v>
      </c>
      <c r="G49" s="27">
        <v>4.0967163357</v>
      </c>
      <c r="H49" s="27">
        <v>2307.2213919000001</v>
      </c>
      <c r="I49" s="29">
        <v>23.249849526999999</v>
      </c>
      <c r="J49" s="29">
        <v>22.654186202000002</v>
      </c>
      <c r="K49" s="29">
        <v>2.2077030000000001E-4</v>
      </c>
      <c r="L49" s="29">
        <v>14.519639631</v>
      </c>
      <c r="M49" s="40"/>
      <c r="N49" s="29">
        <v>1.6062125925999999</v>
      </c>
      <c r="O49" s="29">
        <v>1.2137114E-3</v>
      </c>
      <c r="P49" s="29">
        <v>7.4000000000000003E-3</v>
      </c>
      <c r="Q49" s="29">
        <v>8.0466059000000006E-2</v>
      </c>
      <c r="S49" s="29">
        <v>6.1849199999999997E-5</v>
      </c>
      <c r="T49" s="29">
        <v>7.0152338999999994E-2</v>
      </c>
      <c r="W49" s="8">
        <v>7.4734657499999996E-2</v>
      </c>
      <c r="X49" s="29">
        <v>8.8999999999999999E-3</v>
      </c>
      <c r="Z49" s="29">
        <v>185.68545603000001</v>
      </c>
      <c r="AD49" s="29">
        <v>5.5182050000000002E-4</v>
      </c>
      <c r="AE49" s="29">
        <v>4.1931660000000002E-4</v>
      </c>
      <c r="AF49" s="29">
        <v>0.26214404629999999</v>
      </c>
      <c r="AG49" s="29">
        <v>5.7586708960999999</v>
      </c>
      <c r="AH49" s="29">
        <v>0.2058457125</v>
      </c>
      <c r="AI49" s="29">
        <v>0.17622709559999999</v>
      </c>
      <c r="AJ49" s="8">
        <v>1.0407061E-3</v>
      </c>
      <c r="AK49" s="29">
        <v>7.4141672399999997E-2</v>
      </c>
      <c r="AL49" s="29">
        <v>9.9298618064999999</v>
      </c>
      <c r="AM49" s="29">
        <v>0.1175703986</v>
      </c>
      <c r="AN49" s="29">
        <v>4.7643287999999999E-2</v>
      </c>
      <c r="AO49" s="29">
        <v>14.199479565000001</v>
      </c>
      <c r="AP49" s="29">
        <v>1.14511652E-2</v>
      </c>
      <c r="AS49" s="8">
        <v>5.6498195999999996E-6</v>
      </c>
      <c r="AT49" s="8">
        <v>5.7652799999999998E-4</v>
      </c>
      <c r="AU49" s="29">
        <v>1.2020094999999999E-3</v>
      </c>
      <c r="AW49" s="29">
        <v>7.6819862200000005E-2</v>
      </c>
      <c r="AY49" s="29">
        <v>4.9629282981999996</v>
      </c>
      <c r="AZ49" s="8">
        <v>11.93005513</v>
      </c>
      <c r="BA49" s="29">
        <v>9.3078904800000001E-2</v>
      </c>
      <c r="BC49" s="27"/>
      <c r="BD49" s="29" t="s">
        <v>48</v>
      </c>
      <c r="BE49" s="29">
        <v>0</v>
      </c>
      <c r="BF49" s="29">
        <v>22.654313762299999</v>
      </c>
      <c r="BG49" s="29">
        <v>23.249788638999998</v>
      </c>
      <c r="BH49" s="29">
        <v>23.249788638999998</v>
      </c>
      <c r="BI49" s="29">
        <v>1.4393913487000001</v>
      </c>
      <c r="BJ49" s="8">
        <v>9.0514494066799999E-5</v>
      </c>
      <c r="BK49" s="29">
        <v>1.30253507278E-4</v>
      </c>
      <c r="BL49" s="29">
        <v>14.519615100499999</v>
      </c>
      <c r="BM49" s="29">
        <v>0</v>
      </c>
      <c r="BN49" s="29">
        <v>0</v>
      </c>
      <c r="BO49" s="29">
        <v>8.9000291519400008E-3</v>
      </c>
      <c r="BP49" s="40">
        <v>1.60619754146</v>
      </c>
      <c r="BQ49" s="29">
        <v>2.9130317741099998E-4</v>
      </c>
      <c r="BR49" s="29">
        <v>9.2239161031100003E-4</v>
      </c>
      <c r="BS49" s="29">
        <v>7.3998131848599996E-3</v>
      </c>
      <c r="BT49" s="29">
        <v>0</v>
      </c>
      <c r="BU49" s="29">
        <v>10762.6263105</v>
      </c>
      <c r="BV49" s="29">
        <v>8.0466236080400003E-2</v>
      </c>
      <c r="BW49" s="8">
        <v>1.7936199011200002E-5</v>
      </c>
      <c r="BX49" s="8">
        <v>4.3911746556699998E-5</v>
      </c>
      <c r="BY49" s="29">
        <v>0</v>
      </c>
      <c r="BZ49" s="29">
        <v>7.0156213437100004E-2</v>
      </c>
      <c r="CA49" s="29">
        <v>0.26214042475999999</v>
      </c>
      <c r="CB49" s="29">
        <v>0</v>
      </c>
      <c r="CC49" s="29">
        <v>0.11756925690599999</v>
      </c>
      <c r="CD49" s="29">
        <v>1.04080291065E-3</v>
      </c>
      <c r="CE49" s="29">
        <v>4.76430242808E-2</v>
      </c>
      <c r="CF49" s="8">
        <v>2619.3800718900002</v>
      </c>
      <c r="CG49" s="29">
        <v>0</v>
      </c>
      <c r="CH49" s="29">
        <v>7.4728389307500004E-2</v>
      </c>
      <c r="CI49" s="29">
        <v>77.567811680999995</v>
      </c>
      <c r="CJ49" s="29">
        <v>1893.62353057</v>
      </c>
      <c r="CK49" s="29">
        <v>43.318782693499998</v>
      </c>
      <c r="CL49" s="29">
        <v>4.96292824932</v>
      </c>
      <c r="CM49" s="29">
        <v>4.3207202047499997</v>
      </c>
      <c r="CN49" s="29">
        <v>0</v>
      </c>
      <c r="CO49" s="29">
        <v>185.685354359</v>
      </c>
      <c r="CP49" s="29">
        <v>185.685354359</v>
      </c>
      <c r="CQ49" s="8">
        <v>0</v>
      </c>
      <c r="CR49" s="29">
        <v>11.929970469500001</v>
      </c>
      <c r="CS49" s="29">
        <v>0</v>
      </c>
      <c r="CT49" s="8">
        <v>0</v>
      </c>
      <c r="CU49" s="8">
        <v>0</v>
      </c>
      <c r="CV49" s="29">
        <v>0</v>
      </c>
      <c r="CW49" s="29">
        <v>42.910576343800003</v>
      </c>
      <c r="CX49" s="29">
        <v>2.0539860540799999E-2</v>
      </c>
      <c r="CY49" s="29">
        <v>0</v>
      </c>
      <c r="CZ49" s="8">
        <v>1.4346869051000001E-4</v>
      </c>
      <c r="DA49" s="29">
        <v>4.0832932533100001E-4</v>
      </c>
      <c r="DB49" s="29">
        <v>1.38363244542E-4</v>
      </c>
      <c r="DC49" s="29">
        <v>2.8094664043199998E-4</v>
      </c>
      <c r="DD49" s="29">
        <v>5.7586703366199998</v>
      </c>
      <c r="DE49" s="29">
        <v>0</v>
      </c>
      <c r="DF49" s="29">
        <v>0.20583693865800001</v>
      </c>
      <c r="DG49" s="29">
        <v>0.18956811245800001</v>
      </c>
      <c r="DH49" s="29">
        <v>0</v>
      </c>
      <c r="DI49" s="29">
        <v>7.2252976172399994E-2</v>
      </c>
      <c r="DJ49" s="29">
        <v>0.10397372400300001</v>
      </c>
      <c r="DK49" s="29">
        <v>10854.2006107</v>
      </c>
      <c r="DL49" s="29">
        <v>1206.0220993099999</v>
      </c>
      <c r="DM49" s="29">
        <v>12060.22271</v>
      </c>
      <c r="DN49" s="29">
        <v>0</v>
      </c>
      <c r="DO49" s="29">
        <v>144.58626899699999</v>
      </c>
      <c r="DP49" s="29">
        <v>1.14516898929E-2</v>
      </c>
      <c r="DQ49" s="29">
        <v>0</v>
      </c>
      <c r="DR49" s="29">
        <v>0</v>
      </c>
      <c r="DS49" s="8">
        <v>5.6498947247600001E-6</v>
      </c>
      <c r="DT49" s="29">
        <v>5.7659254264500002E-4</v>
      </c>
      <c r="DU49" s="29">
        <v>1.2019187578900001E-3</v>
      </c>
      <c r="DV49" s="29">
        <v>0</v>
      </c>
      <c r="DW49" s="29">
        <v>7.6826388732100001E-2</v>
      </c>
      <c r="DX49" s="29">
        <v>0.105388803552</v>
      </c>
      <c r="DY49" s="29">
        <v>1176.8460387499999</v>
      </c>
      <c r="DZ49" s="29">
        <v>0.108252344197</v>
      </c>
      <c r="EA49" s="29">
        <v>7.0000188329800003E-3</v>
      </c>
      <c r="EB49" s="29">
        <v>48.303060082800002</v>
      </c>
      <c r="EC49" s="29">
        <v>1.4317024713799999E-3</v>
      </c>
      <c r="ED49" s="29">
        <v>0</v>
      </c>
      <c r="EE49" s="29">
        <v>0</v>
      </c>
      <c r="EF49" s="29">
        <v>8.4258912663899999E-3</v>
      </c>
      <c r="EG49" s="29">
        <v>146.20386232800001</v>
      </c>
      <c r="EH49" s="29">
        <v>128.57887162599999</v>
      </c>
      <c r="EI49" s="29">
        <v>17.624990702000002</v>
      </c>
      <c r="EJ49" s="29">
        <v>0</v>
      </c>
      <c r="EK49" s="29">
        <v>0</v>
      </c>
      <c r="EL49" s="29">
        <v>21.453985857300001</v>
      </c>
      <c r="EM49" s="29">
        <v>0</v>
      </c>
      <c r="EN49" s="29">
        <v>12.6577437788</v>
      </c>
      <c r="EO49" s="29">
        <v>0</v>
      </c>
      <c r="EP49" s="29">
        <v>2.6399088972999998</v>
      </c>
      <c r="EQ49" s="29">
        <v>31.645516603600001</v>
      </c>
      <c r="ER49" s="29">
        <v>7.4089813842599994E-2</v>
      </c>
      <c r="ES49" s="29">
        <v>601.66338777299995</v>
      </c>
      <c r="ET49" s="29">
        <v>0.108816324344</v>
      </c>
      <c r="EU49" s="29">
        <v>10.8110471734</v>
      </c>
      <c r="EV49" s="29">
        <v>0.72829414822399996</v>
      </c>
      <c r="EW49" s="29">
        <v>4.0966573653699996</v>
      </c>
      <c r="EX49" s="29">
        <v>739.76351189399998</v>
      </c>
      <c r="EY49" s="29">
        <v>9.3080819593999997E-2</v>
      </c>
      <c r="EZ49" s="29">
        <v>0</v>
      </c>
      <c r="FA49" s="29">
        <v>0</v>
      </c>
      <c r="FB49" s="29">
        <v>17.917623304399999</v>
      </c>
      <c r="FC49" s="29">
        <v>9.9297639330899994</v>
      </c>
      <c r="FD49" s="29">
        <v>29.875357917199999</v>
      </c>
      <c r="FE49" s="29">
        <v>2307.2139173400001</v>
      </c>
      <c r="FF49" s="29">
        <v>14.199334413500001</v>
      </c>
      <c r="FG49" s="29">
        <v>16.899719511800001</v>
      </c>
      <c r="FI49" s="55">
        <f t="shared" si="1"/>
        <v>-3.8937725744327014E-6</v>
      </c>
      <c r="FJ49" s="55">
        <f t="shared" si="2"/>
        <v>-5.1881255724881375E-5</v>
      </c>
      <c r="FK49" s="55">
        <f t="shared" si="3"/>
        <v>-1.3047005722662679E-6</v>
      </c>
      <c r="FL49" s="55">
        <f t="shared" si="4"/>
        <v>-8.5752265973269195E-6</v>
      </c>
      <c r="FM49" s="55">
        <f t="shared" si="5"/>
        <v>-6.8032798676483288E-6</v>
      </c>
      <c r="FN49" s="55">
        <f t="shared" si="6"/>
        <v>-1.4394535810687695E-5</v>
      </c>
      <c r="FO49" s="55">
        <f t="shared" si="7"/>
        <v>-3.2396370917123647E-6</v>
      </c>
      <c r="FP49" s="55">
        <f t="shared" si="8"/>
        <v>-2.6188556588049578E-6</v>
      </c>
      <c r="FQ49" s="55">
        <f t="shared" si="9"/>
        <v>5.630760640001993E-6</v>
      </c>
      <c r="FR49" s="55">
        <f t="shared" si="10"/>
        <v>-1.0411976610959399E-5</v>
      </c>
      <c r="FS49" s="55">
        <f t="shared" si="11"/>
        <v>-1.6894703053572749E-6</v>
      </c>
      <c r="FT49" s="55">
        <f t="shared" si="12"/>
        <v>0</v>
      </c>
      <c r="FU49" s="55">
        <f t="shared" si="13"/>
        <v>-9.3705777611450652E-6</v>
      </c>
      <c r="FV49" s="55">
        <f t="shared" si="14"/>
        <v>-1.36871730792321E-5</v>
      </c>
      <c r="FW49" s="55">
        <f t="shared" si="15"/>
        <v>-2.5245289189290136E-5</v>
      </c>
      <c r="FX49" s="55">
        <f t="shared" si="16"/>
        <v>2.2006843903738213E-6</v>
      </c>
      <c r="FY49" s="55">
        <f t="shared" si="17"/>
        <v>0</v>
      </c>
      <c r="FZ49" s="55">
        <f t="shared" si="18"/>
        <v>-2.0282107125031607E-5</v>
      </c>
      <c r="GA49" s="55">
        <f t="shared" si="19"/>
        <v>5.5228908333475493E-5</v>
      </c>
      <c r="GB49" s="55">
        <f t="shared" si="20"/>
        <v>0</v>
      </c>
      <c r="GC49" s="55">
        <f t="shared" si="21"/>
        <v>0</v>
      </c>
      <c r="GD49" s="55">
        <f t="shared" si="22"/>
        <v>-8.3872632988140567E-5</v>
      </c>
      <c r="GE49" s="55">
        <f t="shared" si="23"/>
        <v>3.2754988765011199E-6</v>
      </c>
      <c r="GF49" s="55">
        <f t="shared" si="24"/>
        <v>0</v>
      </c>
      <c r="GG49" s="55">
        <f t="shared" si="25"/>
        <v>-5.4754422981680412E-7</v>
      </c>
      <c r="GH49" s="55">
        <f t="shared" si="26"/>
        <v>0</v>
      </c>
      <c r="GI49" s="55">
        <f t="shared" si="27"/>
        <v>0</v>
      </c>
      <c r="GJ49" s="55">
        <f t="shared" si="28"/>
        <v>0</v>
      </c>
      <c r="GK49" s="55">
        <f t="shared" si="29"/>
        <v>-4.0745421744973313E-5</v>
      </c>
      <c r="GL49" s="55">
        <f t="shared" si="30"/>
        <v>-1.6014214557777215E-5</v>
      </c>
      <c r="GM49" s="55">
        <f t="shared" si="31"/>
        <v>-1.3815076295319887E-5</v>
      </c>
      <c r="GN49" s="55">
        <f t="shared" si="32"/>
        <v>-9.7154362560501064E-8</v>
      </c>
      <c r="GO49" s="55">
        <f t="shared" si="33"/>
        <v>-4.2623389593247943E-5</v>
      </c>
      <c r="GP49" s="55">
        <f t="shared" si="34"/>
        <v>-2.2438354253180313E-6</v>
      </c>
      <c r="GQ49" s="55">
        <f t="shared" si="35"/>
        <v>9.3024005528581752E-5</v>
      </c>
      <c r="GR49" s="55">
        <f t="shared" si="36"/>
        <v>-6.9945222061113107E-4</v>
      </c>
      <c r="GS49" s="55">
        <f t="shared" si="37"/>
        <v>-9.8564725177235132E-6</v>
      </c>
      <c r="GT49" s="55">
        <f t="shared" si="38"/>
        <v>-9.710726625081036E-6</v>
      </c>
      <c r="GU49" s="55">
        <f t="shared" si="39"/>
        <v>-5.5352854739688273E-6</v>
      </c>
      <c r="GV49" s="55">
        <f t="shared" si="40"/>
        <v>-1.0222311271021599E-5</v>
      </c>
      <c r="GW49" s="55">
        <f t="shared" si="41"/>
        <v>4.5820044583719778E-5</v>
      </c>
      <c r="GX49" s="55">
        <f t="shared" si="42"/>
        <v>0</v>
      </c>
      <c r="GY49" s="55">
        <f t="shared" si="43"/>
        <v>0</v>
      </c>
      <c r="GZ49" s="55">
        <f t="shared" si="44"/>
        <v>1.3296842256786867E-5</v>
      </c>
      <c r="HA49" s="55">
        <f t="shared" si="45"/>
        <v>1.1195058175845496E-4</v>
      </c>
      <c r="HB49" s="55">
        <f t="shared" si="46"/>
        <v>-7.5492007342595785E-5</v>
      </c>
      <c r="HC49" s="55">
        <f t="shared" si="47"/>
        <v>0</v>
      </c>
      <c r="HD49" s="55">
        <f t="shared" si="48"/>
        <v>8.4958914440694778E-5</v>
      </c>
      <c r="HE49" s="55">
        <f t="shared" si="49"/>
        <v>0</v>
      </c>
      <c r="HF49" s="55">
        <f t="shared" si="50"/>
        <v>-9.8490239363694776E-9</v>
      </c>
      <c r="HG49" s="55">
        <f t="shared" si="51"/>
        <v>-7.0964047589350753E-6</v>
      </c>
      <c r="HH49" s="55">
        <f t="shared" si="52"/>
        <v>2.0571728944498594E-5</v>
      </c>
      <c r="HI49" s="55">
        <f t="shared" si="53"/>
        <v>0</v>
      </c>
    </row>
    <row r="50" spans="1:217" x14ac:dyDescent="0.3">
      <c r="A50" s="29" t="s">
        <v>49</v>
      </c>
      <c r="B50" s="27">
        <v>35.222110919999999</v>
      </c>
      <c r="C50" s="27">
        <v>0.18717220000000001</v>
      </c>
      <c r="D50" s="27">
        <v>200.41795042999999</v>
      </c>
      <c r="E50" s="27">
        <v>4.3834717449999996</v>
      </c>
      <c r="F50" s="27">
        <v>4.3708742642000002</v>
      </c>
      <c r="G50" s="27">
        <v>0.34878735</v>
      </c>
      <c r="H50" s="27">
        <v>211.92751231</v>
      </c>
      <c r="I50" s="29">
        <v>0.30982816499999999</v>
      </c>
      <c r="J50" s="29">
        <v>0.32798906</v>
      </c>
      <c r="K50" s="29">
        <v>1.326E-5</v>
      </c>
      <c r="L50" s="29">
        <v>0.948164585</v>
      </c>
      <c r="M50" s="8">
        <v>7.8999999999999995E-7</v>
      </c>
      <c r="N50" s="29">
        <v>3.0255730000000002E-2</v>
      </c>
      <c r="O50" s="29">
        <v>9.1653000000000004E-4</v>
      </c>
      <c r="P50" s="29">
        <v>4.5681999999999998E-4</v>
      </c>
      <c r="Q50" s="29">
        <v>3.5446499999999999E-4</v>
      </c>
      <c r="T50" s="29">
        <v>3.1757500000000001E-4</v>
      </c>
      <c r="W50" s="29">
        <v>3.29625E-4</v>
      </c>
      <c r="X50" s="29">
        <v>5.5239000000000004E-4</v>
      </c>
      <c r="Z50" s="29">
        <v>3.0641839800000001</v>
      </c>
      <c r="AB50" s="29">
        <v>2.1327099999999999E-3</v>
      </c>
      <c r="AD50" s="29">
        <v>3.3120000000000001E-5</v>
      </c>
      <c r="AE50" s="29">
        <v>1.7513765000000001E-2</v>
      </c>
      <c r="AF50" s="29">
        <v>1.1062649999999999E-3</v>
      </c>
      <c r="AG50" s="29">
        <v>1.8710999999999998E-2</v>
      </c>
      <c r="AH50" s="29">
        <v>1.0835300000000001E-3</v>
      </c>
      <c r="AI50" s="29">
        <v>1.4117585E-2</v>
      </c>
      <c r="AK50" s="29">
        <v>3.3602589999999998E-4</v>
      </c>
      <c r="AL50" s="29">
        <v>3.9640485000000003E-2</v>
      </c>
      <c r="AM50" s="29">
        <v>4.9908000000000005E-4</v>
      </c>
      <c r="AN50" s="29">
        <v>1.8589E-4</v>
      </c>
      <c r="AO50" s="29">
        <v>1.7592315000000001E-2</v>
      </c>
      <c r="AP50" s="29">
        <v>2.7245100000000001E-5</v>
      </c>
      <c r="AS50" s="8">
        <v>1.9910550000000001E-8</v>
      </c>
      <c r="AT50" s="8">
        <v>1.8516781999999999E-6</v>
      </c>
      <c r="AU50" s="8">
        <v>3.4843400000000001E-6</v>
      </c>
      <c r="AW50" s="29">
        <v>1.4818780000000001E-4</v>
      </c>
      <c r="AY50" s="29">
        <v>8.5998350000000001E-3</v>
      </c>
      <c r="AZ50" s="29">
        <v>5.1676073999999996</v>
      </c>
      <c r="BA50" s="29">
        <v>4.1232999999999998E-4</v>
      </c>
      <c r="BC50" s="27"/>
      <c r="BD50" s="29" t="s">
        <v>49</v>
      </c>
      <c r="BE50" s="29">
        <v>0</v>
      </c>
      <c r="BF50" s="29">
        <v>0.32798702077199998</v>
      </c>
      <c r="BG50" s="29">
        <v>0.30982479350699998</v>
      </c>
      <c r="BH50" s="29">
        <v>0.30982479350699998</v>
      </c>
      <c r="BI50" s="29">
        <v>8.0104019354200005E-3</v>
      </c>
      <c r="BJ50" s="8">
        <v>5.4373468035699999E-6</v>
      </c>
      <c r="BK50" s="8">
        <v>7.8228809889900004E-6</v>
      </c>
      <c r="BL50" s="29">
        <v>0.94815998747700003</v>
      </c>
      <c r="BM50" s="8">
        <v>2.5279518510600002E-7</v>
      </c>
      <c r="BN50" s="8">
        <v>5.3727894530900004E-7</v>
      </c>
      <c r="BO50" s="29">
        <v>5.5236971643099996E-4</v>
      </c>
      <c r="BP50" s="40">
        <v>3.02562067743E-2</v>
      </c>
      <c r="BQ50" s="29">
        <v>2.1996500272800001E-4</v>
      </c>
      <c r="BR50" s="29">
        <v>6.96551673584E-4</v>
      </c>
      <c r="BS50" s="29">
        <v>4.5680688313399999E-4</v>
      </c>
      <c r="BT50" s="29">
        <v>0</v>
      </c>
      <c r="BU50" s="29">
        <v>57.510404749800003</v>
      </c>
      <c r="BV50" s="29">
        <v>3.5446732598100003E-4</v>
      </c>
      <c r="BW50" s="29">
        <v>0</v>
      </c>
      <c r="BX50" s="29">
        <v>0</v>
      </c>
      <c r="BY50" s="29">
        <v>0</v>
      </c>
      <c r="BZ50" s="8">
        <v>3.1756916330000001E-4</v>
      </c>
      <c r="CA50" s="29">
        <v>1.1061163891600001E-3</v>
      </c>
      <c r="CB50" s="29">
        <v>0</v>
      </c>
      <c r="CC50" s="29">
        <v>4.9907152069300002E-4</v>
      </c>
      <c r="CD50" s="29">
        <v>0</v>
      </c>
      <c r="CE50" s="29">
        <v>1.85882703087E-4</v>
      </c>
      <c r="CF50" s="29">
        <v>35.220899217199999</v>
      </c>
      <c r="CG50" s="29">
        <v>0</v>
      </c>
      <c r="CH50" s="29">
        <v>3.2963662444799999E-4</v>
      </c>
      <c r="CI50" s="29">
        <v>0.51797993162</v>
      </c>
      <c r="CJ50" s="29">
        <v>10.347011338</v>
      </c>
      <c r="CK50" s="29">
        <v>0.31600261144399999</v>
      </c>
      <c r="CL50" s="29">
        <v>8.5998436000099994E-3</v>
      </c>
      <c r="CM50" s="8">
        <v>0</v>
      </c>
      <c r="CN50" s="29">
        <v>0</v>
      </c>
      <c r="CO50" s="29">
        <v>3.0641557641500001</v>
      </c>
      <c r="CP50" s="29">
        <v>3.0641557641500001</v>
      </c>
      <c r="CQ50" s="29">
        <v>0</v>
      </c>
      <c r="CR50" s="29">
        <v>5.1676073142699996</v>
      </c>
      <c r="CS50" s="29">
        <v>6.3979900435099995E-4</v>
      </c>
      <c r="CT50" s="29">
        <v>1.0663041129E-3</v>
      </c>
      <c r="CU50" s="29">
        <v>0</v>
      </c>
      <c r="CV50" s="29">
        <v>0</v>
      </c>
      <c r="CW50" s="8">
        <v>12.864221891</v>
      </c>
      <c r="CX50" s="8">
        <v>4.2536841510599999E-2</v>
      </c>
      <c r="CY50" s="29">
        <v>0</v>
      </c>
      <c r="CZ50" s="8">
        <v>8.6104421479599995E-6</v>
      </c>
      <c r="DA50" s="8">
        <v>2.4508760252900001E-5</v>
      </c>
      <c r="DB50" s="29">
        <v>5.7795528221900004E-3</v>
      </c>
      <c r="DC50" s="29">
        <v>1.17342404802E-2</v>
      </c>
      <c r="DD50" s="8">
        <v>1.8711290378500001E-2</v>
      </c>
      <c r="DE50" s="29">
        <v>0</v>
      </c>
      <c r="DF50" s="29">
        <v>1.0836036347899999E-3</v>
      </c>
      <c r="DG50" s="29">
        <v>0.18716752735100001</v>
      </c>
      <c r="DH50" s="29">
        <v>0</v>
      </c>
      <c r="DI50" s="29">
        <v>5.7881864779499997E-3</v>
      </c>
      <c r="DJ50" s="29">
        <v>8.3293105706099997E-3</v>
      </c>
      <c r="DK50" s="29">
        <v>180.37319243600001</v>
      </c>
      <c r="DL50" s="29">
        <v>20.041477866099999</v>
      </c>
      <c r="DM50" s="29">
        <v>200.41467030199999</v>
      </c>
      <c r="DN50" s="29">
        <v>0</v>
      </c>
      <c r="DO50" s="29">
        <v>4.9629025745400002</v>
      </c>
      <c r="DP50" s="8">
        <v>2.72470328985E-5</v>
      </c>
      <c r="DQ50" s="29">
        <v>0</v>
      </c>
      <c r="DR50" s="29">
        <v>0</v>
      </c>
      <c r="DS50" s="8">
        <v>1.9909244531199999E-8</v>
      </c>
      <c r="DT50" s="8">
        <v>1.85193890992E-6</v>
      </c>
      <c r="DU50" s="8">
        <v>3.48406951173E-6</v>
      </c>
      <c r="DV50" s="29">
        <v>0</v>
      </c>
      <c r="DW50" s="29">
        <v>1.48172441608E-4</v>
      </c>
      <c r="DX50" s="29">
        <v>0</v>
      </c>
      <c r="DY50" s="29">
        <v>152.473867665</v>
      </c>
      <c r="DZ50" s="8">
        <v>1.4261284082099999E-6</v>
      </c>
      <c r="EA50" s="8">
        <v>5.0144808390799996E-7</v>
      </c>
      <c r="EB50" s="29">
        <v>1.6793381945200001</v>
      </c>
      <c r="EC50" s="8">
        <v>6.4082804499600005E-7</v>
      </c>
      <c r="ED50" s="29">
        <v>0</v>
      </c>
      <c r="EE50" s="29">
        <v>4.2655189128999998E-4</v>
      </c>
      <c r="EF50" s="8">
        <v>9.2966338729100003E-8</v>
      </c>
      <c r="EG50" s="29">
        <v>4.3834098019300001</v>
      </c>
      <c r="EH50" s="29">
        <v>4.3708103381700001</v>
      </c>
      <c r="EI50" s="29">
        <v>1.25994637577E-2</v>
      </c>
      <c r="EJ50" s="29">
        <v>0</v>
      </c>
      <c r="EK50" s="29">
        <v>0</v>
      </c>
      <c r="EL50" s="29">
        <v>0.71292439579599998</v>
      </c>
      <c r="EM50" s="29">
        <v>0</v>
      </c>
      <c r="EN50" s="29">
        <v>0.43170278609099999</v>
      </c>
      <c r="EO50" s="29">
        <v>0</v>
      </c>
      <c r="EP50" s="29">
        <v>9.1738398893300002E-2</v>
      </c>
      <c r="EQ50" s="29">
        <v>1.0794168554400001</v>
      </c>
      <c r="ER50" s="29">
        <v>3.3577851485600002E-4</v>
      </c>
      <c r="ES50" s="29">
        <v>6.6415111692300002</v>
      </c>
      <c r="ET50" s="29">
        <v>0</v>
      </c>
      <c r="EU50" s="29">
        <v>0.37568703627200001</v>
      </c>
      <c r="EV50" s="8">
        <v>9.7865236969300008E-9</v>
      </c>
      <c r="EW50" s="29">
        <v>0.34877730121200001</v>
      </c>
      <c r="EX50" s="29">
        <v>125.79931690399999</v>
      </c>
      <c r="EY50" s="29">
        <v>4.12336116669E-4</v>
      </c>
      <c r="EZ50" s="29">
        <v>0</v>
      </c>
      <c r="FA50" s="29">
        <v>0</v>
      </c>
      <c r="FB50" s="29">
        <v>16.4778738678</v>
      </c>
      <c r="FC50" s="29">
        <v>3.9639128500299999E-2</v>
      </c>
      <c r="FD50" s="29">
        <v>7.6454424270199999</v>
      </c>
      <c r="FE50" s="29">
        <v>211.93141305200001</v>
      </c>
      <c r="FF50" s="29">
        <v>1.75895444831E-2</v>
      </c>
      <c r="FG50" s="29">
        <v>6.1485393161099999</v>
      </c>
      <c r="FI50" s="55">
        <f t="shared" si="1"/>
        <v>-3.4401765491889472E-5</v>
      </c>
      <c r="FJ50" s="55">
        <f t="shared" si="2"/>
        <v>-2.496443916352828E-5</v>
      </c>
      <c r="FK50" s="55">
        <f t="shared" si="3"/>
        <v>-1.6366438200583013E-5</v>
      </c>
      <c r="FL50" s="55">
        <f t="shared" si="4"/>
        <v>-1.4131052645695778E-5</v>
      </c>
      <c r="FM50" s="55">
        <f t="shared" si="5"/>
        <v>-1.4625456175610513E-5</v>
      </c>
      <c r="FN50" s="55">
        <f t="shared" si="6"/>
        <v>-2.8810643505228393E-5</v>
      </c>
      <c r="FO50" s="55">
        <f t="shared" si="7"/>
        <v>1.8406019857900083E-5</v>
      </c>
      <c r="FP50" s="55">
        <f t="shared" si="8"/>
        <v>-1.088181573164578E-5</v>
      </c>
      <c r="FQ50" s="55">
        <f t="shared" si="9"/>
        <v>-6.2173659085366762E-6</v>
      </c>
      <c r="FR50" s="55">
        <f t="shared" si="10"/>
        <v>1.7178926093529138E-5</v>
      </c>
      <c r="FS50" s="55">
        <f t="shared" si="11"/>
        <v>-4.8488659803421548E-6</v>
      </c>
      <c r="FT50" s="55">
        <f t="shared" si="12"/>
        <v>9.3835968354506185E-5</v>
      </c>
      <c r="FU50" s="55">
        <f t="shared" si="13"/>
        <v>1.5758148952227316E-5</v>
      </c>
      <c r="FV50" s="55">
        <f t="shared" si="14"/>
        <v>-1.4537099713050784E-5</v>
      </c>
      <c r="FW50" s="55">
        <f t="shared" si="15"/>
        <v>-2.8713423230139412E-5</v>
      </c>
      <c r="FX50" s="55">
        <f t="shared" si="16"/>
        <v>6.5619482883707841E-6</v>
      </c>
      <c r="FY50" s="55">
        <f t="shared" si="17"/>
        <v>0</v>
      </c>
      <c r="FZ50" s="55">
        <f t="shared" si="18"/>
        <v>0</v>
      </c>
      <c r="GA50" s="55">
        <f t="shared" si="19"/>
        <v>-1.8378965598673972E-5</v>
      </c>
      <c r="GB50" s="55">
        <f t="shared" si="20"/>
        <v>0</v>
      </c>
      <c r="GC50" s="55">
        <f t="shared" si="21"/>
        <v>0</v>
      </c>
      <c r="GD50" s="55">
        <f t="shared" si="22"/>
        <v>3.5265674630237838E-5</v>
      </c>
      <c r="GE50" s="55">
        <f t="shared" si="23"/>
        <v>-3.671965278170346E-5</v>
      </c>
      <c r="GF50" s="55">
        <f t="shared" si="24"/>
        <v>0</v>
      </c>
      <c r="GG50" s="55">
        <f t="shared" si="25"/>
        <v>-9.208275411717582E-6</v>
      </c>
      <c r="GH50" s="55">
        <f t="shared" si="26"/>
        <v>0</v>
      </c>
      <c r="GI50" s="55">
        <f t="shared" si="27"/>
        <v>-2.5784780396647843E-5</v>
      </c>
      <c r="GJ50" s="55">
        <f t="shared" si="28"/>
        <v>0</v>
      </c>
      <c r="GK50" s="55">
        <f t="shared" si="29"/>
        <v>-2.4082099637696159E-5</v>
      </c>
      <c r="GL50" s="55">
        <f t="shared" si="30"/>
        <v>1.6160083226574665E-6</v>
      </c>
      <c r="GM50" s="55">
        <f t="shared" si="31"/>
        <v>-1.3433566098524085E-4</v>
      </c>
      <c r="GN50" s="55">
        <f t="shared" si="32"/>
        <v>1.551913313036109E-5</v>
      </c>
      <c r="GO50" s="55">
        <f t="shared" si="33"/>
        <v>6.7958238350408884E-5</v>
      </c>
      <c r="GP50" s="55">
        <f t="shared" si="34"/>
        <v>-6.2299210524142016E-6</v>
      </c>
      <c r="GQ50" s="55">
        <f t="shared" si="35"/>
        <v>0</v>
      </c>
      <c r="GR50" s="55">
        <f t="shared" si="36"/>
        <v>-7.3620856011384097E-4</v>
      </c>
      <c r="GS50" s="55">
        <f t="shared" si="37"/>
        <v>-3.4220058104853287E-5</v>
      </c>
      <c r="GT50" s="55">
        <f t="shared" si="38"/>
        <v>-1.6989875370745714E-5</v>
      </c>
      <c r="GU50" s="55">
        <f t="shared" si="39"/>
        <v>-3.9253929743360417E-5</v>
      </c>
      <c r="GV50" s="55">
        <f t="shared" si="40"/>
        <v>-1.5748449820283061E-4</v>
      </c>
      <c r="GW50" s="55">
        <f t="shared" si="41"/>
        <v>7.0944812094612914E-5</v>
      </c>
      <c r="GX50" s="55">
        <f t="shared" si="42"/>
        <v>0</v>
      </c>
      <c r="GY50" s="55">
        <f t="shared" si="43"/>
        <v>0</v>
      </c>
      <c r="GZ50" s="55">
        <f t="shared" si="44"/>
        <v>-6.5566687007752745E-5</v>
      </c>
      <c r="HA50" s="55">
        <f t="shared" si="45"/>
        <v>1.4079655957502718E-4</v>
      </c>
      <c r="HB50" s="55">
        <f t="shared" si="46"/>
        <v>-7.7629700316308997E-5</v>
      </c>
      <c r="HC50" s="55">
        <f t="shared" si="47"/>
        <v>0</v>
      </c>
      <c r="HD50" s="55">
        <f t="shared" si="48"/>
        <v>-1.0364140637768978E-4</v>
      </c>
      <c r="HE50" s="55">
        <f t="shared" si="49"/>
        <v>0</v>
      </c>
      <c r="HF50" s="55">
        <f t="shared" si="50"/>
        <v>1.0000203491435221E-6</v>
      </c>
      <c r="HG50" s="55">
        <f t="shared" si="51"/>
        <v>-1.6589882580457766E-8</v>
      </c>
      <c r="HH50" s="55">
        <f t="shared" si="52"/>
        <v>1.4834402056658666E-5</v>
      </c>
      <c r="HI50" s="55">
        <f t="shared" si="53"/>
        <v>0</v>
      </c>
    </row>
    <row r="51" spans="1:217" x14ac:dyDescent="0.3">
      <c r="A51" s="29" t="s">
        <v>50</v>
      </c>
      <c r="B51" s="27">
        <v>7394.4136250000001</v>
      </c>
      <c r="C51" s="27">
        <v>16.982829774999999</v>
      </c>
      <c r="D51" s="27">
        <v>9877.8001127000007</v>
      </c>
      <c r="E51" s="27">
        <v>420.39779691000001</v>
      </c>
      <c r="F51" s="27">
        <v>375.34119591000001</v>
      </c>
      <c r="G51" s="27">
        <v>5495.1677395999995</v>
      </c>
      <c r="H51" s="27">
        <v>9085.9833615000007</v>
      </c>
      <c r="I51" s="29">
        <v>113.09734039999999</v>
      </c>
      <c r="J51" s="29">
        <v>87.270105567000002</v>
      </c>
      <c r="K51" s="8">
        <v>1.1609630000000001E-3</v>
      </c>
      <c r="L51" s="29">
        <v>50.851602526000001</v>
      </c>
      <c r="M51" s="40">
        <v>2.46999E-5</v>
      </c>
      <c r="N51" s="29">
        <v>4.1781731865999996</v>
      </c>
      <c r="O51" s="29">
        <v>9.7480560300000005E-2</v>
      </c>
      <c r="P51" s="29">
        <v>0.1183099393</v>
      </c>
      <c r="Q51" s="29">
        <v>8.0167981299999996E-2</v>
      </c>
      <c r="S51" s="8">
        <v>7.5325228000000001E-3</v>
      </c>
      <c r="T51" s="29">
        <v>6.9734524699999995E-2</v>
      </c>
      <c r="W51" s="29">
        <v>9.04399392E-2</v>
      </c>
      <c r="X51" s="29">
        <v>0.1189377036</v>
      </c>
      <c r="Z51" s="29">
        <v>262.23339761</v>
      </c>
      <c r="AB51" s="29">
        <v>0.1221560449</v>
      </c>
      <c r="AD51" s="29">
        <v>2.0583125999999998E-3</v>
      </c>
      <c r="AE51" s="29">
        <v>1.0426191072</v>
      </c>
      <c r="AF51" s="29">
        <v>0.37493538980000002</v>
      </c>
      <c r="AG51" s="29">
        <v>73.558945455</v>
      </c>
      <c r="AH51" s="29">
        <v>0.61486119269999995</v>
      </c>
      <c r="AI51" s="29">
        <v>1.7552567327999999</v>
      </c>
      <c r="AJ51" s="29">
        <v>1.53411972E-2</v>
      </c>
      <c r="AK51" s="29">
        <v>7.5846918099999994E-2</v>
      </c>
      <c r="AL51" s="29">
        <v>52.821254635000003</v>
      </c>
      <c r="AM51" s="29">
        <v>0.20071334490000001</v>
      </c>
      <c r="AN51" s="29">
        <v>0.1149951791</v>
      </c>
      <c r="AO51" s="29">
        <v>34.072237682000001</v>
      </c>
      <c r="AP51" s="29">
        <v>3.3673980200000002E-2</v>
      </c>
      <c r="AQ51" s="8">
        <v>3.6909999999999999E-6</v>
      </c>
      <c r="AR51" s="29">
        <v>3.2802999999999997E-5</v>
      </c>
      <c r="AS51" s="8">
        <v>9.4784149999999999E-6</v>
      </c>
      <c r="AT51" s="29">
        <v>1.5727308777</v>
      </c>
      <c r="AU51" s="8">
        <v>2.4719781000000001E-3</v>
      </c>
      <c r="AV51" s="8">
        <v>2.6711999999999999E-6</v>
      </c>
      <c r="AW51" s="29">
        <v>7.4495238222999998</v>
      </c>
      <c r="AX51" s="29">
        <v>2569.2912000000001</v>
      </c>
      <c r="AY51" s="29">
        <v>7.0782583291999996</v>
      </c>
      <c r="AZ51" s="8">
        <v>121.08925738000001</v>
      </c>
      <c r="BA51" s="29">
        <v>8.3234230100000001E-2</v>
      </c>
      <c r="BC51" s="27"/>
      <c r="BD51" s="29" t="s">
        <v>50</v>
      </c>
      <c r="BE51" s="29">
        <v>0.17783293828399999</v>
      </c>
      <c r="BF51" s="29">
        <v>87.270262860200006</v>
      </c>
      <c r="BG51" s="29">
        <v>113.10508069799999</v>
      </c>
      <c r="BH51" s="29">
        <v>113.09804859099999</v>
      </c>
      <c r="BI51" s="29">
        <v>2.5879403592600001</v>
      </c>
      <c r="BJ51" s="29">
        <v>4.7597905002799999E-4</v>
      </c>
      <c r="BK51" s="29">
        <v>6.8493861075700005E-4</v>
      </c>
      <c r="BL51" s="29">
        <v>50.851063048500002</v>
      </c>
      <c r="BM51" s="8">
        <v>7.9036606392299994E-6</v>
      </c>
      <c r="BN51" s="8">
        <v>1.6794771154700001E-5</v>
      </c>
      <c r="BO51" s="29">
        <v>0.118933646563</v>
      </c>
      <c r="BP51" s="8">
        <v>4.1781730391799998</v>
      </c>
      <c r="BQ51" s="29">
        <v>2.3395640816900001E-2</v>
      </c>
      <c r="BR51" s="29">
        <v>7.4085734284599997E-2</v>
      </c>
      <c r="BS51" s="29">
        <v>0.118308382418</v>
      </c>
      <c r="BT51" s="29">
        <v>2569.2906115199999</v>
      </c>
      <c r="BU51" s="29">
        <v>33155.6252054</v>
      </c>
      <c r="BV51" s="29">
        <v>8.0164172419899996E-2</v>
      </c>
      <c r="BW51" s="29">
        <v>2.1844556532800001E-3</v>
      </c>
      <c r="BX51" s="29">
        <v>5.3481475668500002E-3</v>
      </c>
      <c r="BY51" s="29">
        <v>0</v>
      </c>
      <c r="BZ51" s="29">
        <v>6.9732071271700002E-2</v>
      </c>
      <c r="CA51" s="29">
        <v>0.37493453498000001</v>
      </c>
      <c r="CB51" s="29">
        <v>0</v>
      </c>
      <c r="CC51" s="29">
        <v>0.20071555545700001</v>
      </c>
      <c r="CD51" s="29">
        <v>1.5340846961599999E-2</v>
      </c>
      <c r="CE51" s="29">
        <v>0.114997954552</v>
      </c>
      <c r="CF51" s="29">
        <v>7394.2950433200003</v>
      </c>
      <c r="CG51" s="29">
        <v>0</v>
      </c>
      <c r="CH51" s="29">
        <v>9.0440559051299996E-2</v>
      </c>
      <c r="CI51" s="29">
        <v>179.42909957000001</v>
      </c>
      <c r="CJ51" s="29">
        <v>5169.6271114900001</v>
      </c>
      <c r="CK51" s="29">
        <v>172.593532036</v>
      </c>
      <c r="CL51" s="29">
        <v>7.07825778558</v>
      </c>
      <c r="CM51" s="29">
        <v>1.91878472458</v>
      </c>
      <c r="CN51" s="29">
        <v>0</v>
      </c>
      <c r="CO51" s="29">
        <v>262.22613053999999</v>
      </c>
      <c r="CP51" s="29">
        <v>262.22613053999999</v>
      </c>
      <c r="CQ51" s="29">
        <v>0</v>
      </c>
      <c r="CR51" s="29">
        <v>121.088950139</v>
      </c>
      <c r="CS51" s="29">
        <v>3.6648533213499999E-2</v>
      </c>
      <c r="CT51" s="29">
        <v>6.10808100264E-2</v>
      </c>
      <c r="CU51" s="29">
        <v>0</v>
      </c>
      <c r="CV51" s="29">
        <v>0</v>
      </c>
      <c r="CW51" s="8">
        <v>64.476477102299995</v>
      </c>
      <c r="CX51" s="8">
        <v>5.8240043191900001E-2</v>
      </c>
      <c r="CY51" s="8">
        <v>0.11624296989000001</v>
      </c>
      <c r="CZ51" s="29">
        <v>5.3514491167700004E-4</v>
      </c>
      <c r="DA51" s="29">
        <v>1.52312502477E-3</v>
      </c>
      <c r="DB51" s="29">
        <v>0.34406609330799998</v>
      </c>
      <c r="DC51" s="29">
        <v>0.69856348532000001</v>
      </c>
      <c r="DD51" s="29">
        <v>73.558828678300003</v>
      </c>
      <c r="DE51" s="29">
        <v>0</v>
      </c>
      <c r="DF51" s="29">
        <v>0.61486192443599996</v>
      </c>
      <c r="DG51" s="29">
        <v>16.983024050000001</v>
      </c>
      <c r="DH51" s="29">
        <v>0</v>
      </c>
      <c r="DI51" s="29">
        <v>0.71965962248299997</v>
      </c>
      <c r="DJ51" s="29">
        <v>1.03561628379</v>
      </c>
      <c r="DK51" s="29">
        <v>8889.9135761500002</v>
      </c>
      <c r="DL51" s="29">
        <v>987.76811061399997</v>
      </c>
      <c r="DM51" s="29">
        <v>9877.6816867699999</v>
      </c>
      <c r="DN51" s="29">
        <v>4.5970532428100001E-2</v>
      </c>
      <c r="DO51" s="29">
        <v>265.31185161100001</v>
      </c>
      <c r="DP51" s="29">
        <v>3.3673428094700003E-2</v>
      </c>
      <c r="DQ51" s="8">
        <v>3.69046534654E-6</v>
      </c>
      <c r="DR51" s="8">
        <v>3.2804377820499997E-5</v>
      </c>
      <c r="DS51" s="8">
        <v>9.4782714845699997E-6</v>
      </c>
      <c r="DT51" s="29">
        <v>1.5728528318899999</v>
      </c>
      <c r="DU51" s="29">
        <v>2.47194809602E-3</v>
      </c>
      <c r="DV51" s="8">
        <v>2.6711126669799999E-6</v>
      </c>
      <c r="DW51" s="29">
        <v>7.4492694926</v>
      </c>
      <c r="DX51" s="29">
        <v>0.17670249012100001</v>
      </c>
      <c r="DY51" s="29">
        <v>4835.76562543</v>
      </c>
      <c r="DZ51" s="29">
        <v>0.17996189964600001</v>
      </c>
      <c r="EA51" s="29">
        <v>1.3615258101700001E-2</v>
      </c>
      <c r="EB51" s="29">
        <v>142.332033252</v>
      </c>
      <c r="EC51" s="29">
        <v>2.5342292024199999E-2</v>
      </c>
      <c r="ED51" s="29">
        <v>1.7569093955499999E-2</v>
      </c>
      <c r="EE51" s="29">
        <v>2.4431671939300001E-2</v>
      </c>
      <c r="EF51" s="29">
        <v>1.43599358565E-2</v>
      </c>
      <c r="EG51" s="29">
        <v>420.39078018399999</v>
      </c>
      <c r="EH51" s="29">
        <v>375.331098801</v>
      </c>
      <c r="EI51" s="29">
        <v>45.059681382500003</v>
      </c>
      <c r="EJ51" s="29">
        <v>1.52902426738E-3</v>
      </c>
      <c r="EK51" s="29">
        <v>3.3810354117400001E-4</v>
      </c>
      <c r="EL51" s="29">
        <v>61.922019520600003</v>
      </c>
      <c r="EM51" s="29">
        <v>9.0316215545900005E-4</v>
      </c>
      <c r="EN51" s="29">
        <v>36.980273647899999</v>
      </c>
      <c r="EO51" s="29">
        <v>0.106094871829</v>
      </c>
      <c r="EP51" s="29">
        <v>7.77668968446</v>
      </c>
      <c r="EQ51" s="29">
        <v>92.496340804799999</v>
      </c>
      <c r="ER51" s="29">
        <v>7.5785936052E-2</v>
      </c>
      <c r="ES51" s="29">
        <v>2762.3156278400002</v>
      </c>
      <c r="ET51" s="29">
        <v>0.18794665872999999</v>
      </c>
      <c r="EU51" s="29">
        <v>32.015259319099997</v>
      </c>
      <c r="EV51" s="29">
        <v>1.0841197816000001</v>
      </c>
      <c r="EW51" s="29">
        <v>5495.1542577</v>
      </c>
      <c r="EX51" s="29">
        <v>2831.6192396699998</v>
      </c>
      <c r="EY51" s="29">
        <v>8.3233749009000005E-2</v>
      </c>
      <c r="EZ51" s="29">
        <v>0</v>
      </c>
      <c r="FA51" s="29">
        <v>7.9902359407700005E-2</v>
      </c>
      <c r="FB51" s="29">
        <v>107.15705117900001</v>
      </c>
      <c r="FC51" s="29">
        <v>52.820944621499997</v>
      </c>
      <c r="FD51" s="29">
        <v>142.93442036900001</v>
      </c>
      <c r="FE51" s="29">
        <v>9085.9084847100003</v>
      </c>
      <c r="FF51" s="29">
        <v>34.072348024100002</v>
      </c>
      <c r="FG51" s="29">
        <v>46.436174238</v>
      </c>
      <c r="FI51" s="55">
        <f t="shared" si="1"/>
        <v>-1.6036657673421199E-5</v>
      </c>
      <c r="FJ51" s="55">
        <f t="shared" si="2"/>
        <v>1.14394952181583E-5</v>
      </c>
      <c r="FK51" s="55">
        <f t="shared" si="3"/>
        <v>-1.1989099662836686E-5</v>
      </c>
      <c r="FL51" s="55">
        <f t="shared" si="4"/>
        <v>-1.6690682138659568E-5</v>
      </c>
      <c r="FM51" s="55">
        <f t="shared" si="5"/>
        <v>-2.6901147835729371E-5</v>
      </c>
      <c r="FN51" s="55">
        <f t="shared" si="6"/>
        <v>-2.4534100938135444E-6</v>
      </c>
      <c r="FO51" s="55">
        <f t="shared" si="7"/>
        <v>-8.2409120753722617E-6</v>
      </c>
      <c r="FP51" s="55">
        <f t="shared" si="8"/>
        <v>6.2617829693993357E-6</v>
      </c>
      <c r="FQ51" s="55">
        <f t="shared" si="9"/>
        <v>1.8023720606559976E-6</v>
      </c>
      <c r="FR51" s="55">
        <f t="shared" si="10"/>
        <v>-3.9053109358356626E-5</v>
      </c>
      <c r="FS51" s="55">
        <f t="shared" si="11"/>
        <v>-1.0608859371200094E-5</v>
      </c>
      <c r="FT51" s="55">
        <f t="shared" si="12"/>
        <v>-5.9441781950519088E-5</v>
      </c>
      <c r="FU51" s="55">
        <f t="shared" si="13"/>
        <v>-3.5283362651381878E-8</v>
      </c>
      <c r="FV51" s="55">
        <f t="shared" si="14"/>
        <v>8.3586050129949256E-6</v>
      </c>
      <c r="FW51" s="55">
        <f t="shared" si="15"/>
        <v>-1.3159350847546181E-5</v>
      </c>
      <c r="FX51" s="55">
        <f t="shared" si="16"/>
        <v>-4.7511238754377867E-5</v>
      </c>
      <c r="FY51" s="55">
        <f t="shared" si="17"/>
        <v>0</v>
      </c>
      <c r="FZ51" s="55">
        <f t="shared" si="18"/>
        <v>1.067638719922078E-5</v>
      </c>
      <c r="GA51" s="55">
        <f t="shared" si="19"/>
        <v>-3.5182405136435633E-5</v>
      </c>
      <c r="GB51" s="55">
        <f t="shared" si="20"/>
        <v>0</v>
      </c>
      <c r="GC51" s="55">
        <f t="shared" si="21"/>
        <v>0</v>
      </c>
      <c r="GD51" s="55">
        <f t="shared" si="22"/>
        <v>6.8537341519584763E-6</v>
      </c>
      <c r="GE51" s="55">
        <f t="shared" si="23"/>
        <v>-3.4110604772110629E-5</v>
      </c>
      <c r="GF51" s="55">
        <f t="shared" si="24"/>
        <v>0</v>
      </c>
      <c r="GG51" s="55">
        <f t="shared" si="25"/>
        <v>-2.7712221502844066E-5</v>
      </c>
      <c r="GH51" s="55">
        <f t="shared" si="26"/>
        <v>0</v>
      </c>
      <c r="GI51" s="55">
        <f t="shared" si="27"/>
        <v>4.0687951251795722E-5</v>
      </c>
      <c r="GJ51" s="55">
        <f t="shared" si="28"/>
        <v>0</v>
      </c>
      <c r="GK51" s="55">
        <f t="shared" si="29"/>
        <v>-2.0727441011576091E-5</v>
      </c>
      <c r="GL51" s="55">
        <f t="shared" si="30"/>
        <v>1.0043387779606001E-5</v>
      </c>
      <c r="GM51" s="55">
        <f t="shared" si="31"/>
        <v>-2.2799128150130074E-6</v>
      </c>
      <c r="GN51" s="55">
        <f t="shared" si="32"/>
        <v>-1.5875254773524257E-6</v>
      </c>
      <c r="GO51" s="55">
        <f t="shared" si="33"/>
        <v>1.1900832394406356E-6</v>
      </c>
      <c r="GP51" s="55">
        <f t="shared" si="34"/>
        <v>1.092345788605539E-5</v>
      </c>
      <c r="GQ51" s="55">
        <f t="shared" si="35"/>
        <v>-2.2829926206853348E-5</v>
      </c>
      <c r="GR51" s="55">
        <f t="shared" si="36"/>
        <v>-8.0401484368280431E-4</v>
      </c>
      <c r="GS51" s="55">
        <f t="shared" si="37"/>
        <v>-5.8691051953913569E-6</v>
      </c>
      <c r="GT51" s="55">
        <f t="shared" si="38"/>
        <v>1.1013502869505341E-5</v>
      </c>
      <c r="GU51" s="55">
        <f t="shared" si="39"/>
        <v>2.41353769934117E-5</v>
      </c>
      <c r="GV51" s="55">
        <f t="shared" si="40"/>
        <v>3.2384752956610493E-6</v>
      </c>
      <c r="GW51" s="55">
        <f t="shared" si="41"/>
        <v>-1.6395605649217936E-5</v>
      </c>
      <c r="GX51" s="55">
        <f t="shared" si="42"/>
        <v>-1.4485328095365465E-4</v>
      </c>
      <c r="GY51" s="55">
        <f t="shared" si="43"/>
        <v>4.2002880834052651E-5</v>
      </c>
      <c r="GZ51" s="55">
        <f t="shared" si="44"/>
        <v>-1.5141289973090566E-5</v>
      </c>
      <c r="HA51" s="55">
        <f t="shared" si="45"/>
        <v>7.7542948847223432E-5</v>
      </c>
      <c r="HB51" s="55">
        <f t="shared" si="46"/>
        <v>-1.2137639892594071E-5</v>
      </c>
      <c r="HC51" s="55">
        <f t="shared" si="47"/>
        <v>-3.2694302186300413E-5</v>
      </c>
      <c r="HD51" s="55">
        <f t="shared" si="48"/>
        <v>-3.4140396898710704E-5</v>
      </c>
      <c r="HE51" s="55">
        <f t="shared" si="49"/>
        <v>-2.2904371457017432E-7</v>
      </c>
      <c r="HF51" s="55">
        <f t="shared" si="50"/>
        <v>-7.6801378870225869E-8</v>
      </c>
      <c r="HG51" s="55">
        <f t="shared" si="51"/>
        <v>-2.5373101350963782E-6</v>
      </c>
      <c r="HH51" s="55">
        <f t="shared" si="52"/>
        <v>-5.7799657594937699E-6</v>
      </c>
      <c r="HI51" s="55">
        <f t="shared" si="53"/>
        <v>0</v>
      </c>
    </row>
    <row r="52" spans="1:217" x14ac:dyDescent="0.3">
      <c r="K52" s="8"/>
      <c r="M52" s="40"/>
      <c r="S52" s="8"/>
      <c r="AQ52" s="8"/>
      <c r="AS52" s="8"/>
      <c r="AU52" s="8"/>
      <c r="AV52" s="8"/>
      <c r="AZ52" s="8"/>
      <c r="BC52" s="27"/>
      <c r="BP52" s="8"/>
      <c r="CW52" s="8"/>
      <c r="CX52" s="8"/>
      <c r="CY52" s="8"/>
    </row>
    <row r="53" spans="1:217" x14ac:dyDescent="0.3">
      <c r="K53" s="8"/>
      <c r="M53" s="40"/>
      <c r="S53" s="8"/>
      <c r="AQ53" s="8"/>
      <c r="AS53" s="8"/>
      <c r="AU53" s="8"/>
      <c r="AV53" s="8"/>
      <c r="AZ53" s="8"/>
      <c r="BC53" s="27"/>
      <c r="BP53" s="8"/>
      <c r="CW53" s="8"/>
      <c r="CX53" s="8"/>
      <c r="CY53" s="8"/>
    </row>
    <row r="54" spans="1:217" x14ac:dyDescent="0.3">
      <c r="A54" s="29" t="s">
        <v>51</v>
      </c>
      <c r="B54" s="27">
        <v>2405.6617999999999</v>
      </c>
      <c r="C54" s="27">
        <v>4.2088000000000001</v>
      </c>
      <c r="D54" s="27">
        <v>5425.1592199999996</v>
      </c>
      <c r="E54" s="27">
        <v>330.48053317</v>
      </c>
      <c r="F54" s="27">
        <v>118.86479136</v>
      </c>
      <c r="G54" s="27">
        <v>172.90286846000001</v>
      </c>
      <c r="H54" s="27">
        <v>2002.8323132</v>
      </c>
      <c r="I54" s="29">
        <v>12.675917961</v>
      </c>
      <c r="J54" s="29">
        <v>9.0015375925000001</v>
      </c>
      <c r="K54" s="29">
        <v>4.0014E-5</v>
      </c>
      <c r="L54" s="29">
        <v>8.7923090239999997</v>
      </c>
      <c r="M54" s="40"/>
      <c r="N54" s="29">
        <v>0.37152626109999998</v>
      </c>
      <c r="O54" s="29">
        <v>2.1998180000000001E-4</v>
      </c>
      <c r="Q54" s="29">
        <v>6.2407499999999998E-3</v>
      </c>
      <c r="S54" s="29">
        <v>1.1209999999999999E-5</v>
      </c>
      <c r="T54" s="29">
        <v>5.5920299999999996E-3</v>
      </c>
      <c r="W54" s="29">
        <v>5.8034999999999996E-3</v>
      </c>
      <c r="Z54" s="29">
        <v>209.91434606000001</v>
      </c>
      <c r="AD54" s="29">
        <v>1.00016E-4</v>
      </c>
      <c r="AE54" s="29">
        <v>7.6000000000000004E-5</v>
      </c>
      <c r="AF54" s="29">
        <v>3.7910448200000002E-2</v>
      </c>
      <c r="AG54" s="8">
        <v>3.8652421294999999</v>
      </c>
      <c r="AH54" s="29">
        <v>0.10002243</v>
      </c>
      <c r="AI54" s="29">
        <v>4.2001400000000002E-4</v>
      </c>
      <c r="AJ54" s="29">
        <v>1.9761000000000002E-3</v>
      </c>
      <c r="AK54" s="29">
        <v>5.9100300000000001E-3</v>
      </c>
      <c r="AL54" s="29">
        <v>19.921144930000001</v>
      </c>
      <c r="AM54" s="29">
        <v>1.03095428E-2</v>
      </c>
      <c r="AN54" s="29">
        <v>1.515705E-2</v>
      </c>
      <c r="AO54" s="29">
        <v>24.582693535000001</v>
      </c>
      <c r="AP54" s="29">
        <v>6.6641000000000001E-5</v>
      </c>
      <c r="AS54" s="8">
        <v>4.95E-8</v>
      </c>
      <c r="AT54" s="8">
        <v>4.6035000000000001E-6</v>
      </c>
      <c r="AU54" s="8">
        <v>8.6625000000000005E-6</v>
      </c>
      <c r="AW54" s="29">
        <v>8.4484645000000008E-3</v>
      </c>
      <c r="AY54" s="29">
        <v>1.162226636</v>
      </c>
      <c r="AZ54" s="29">
        <v>2.7326602499999999</v>
      </c>
      <c r="BA54" s="29">
        <v>7.2615300000000004E-3</v>
      </c>
      <c r="BC54" s="27"/>
      <c r="BD54" s="29" t="s">
        <v>51</v>
      </c>
      <c r="BE54" s="29">
        <v>8.4614473933099996E-3</v>
      </c>
      <c r="BF54" s="29">
        <v>9.0013325456600004</v>
      </c>
      <c r="BG54" s="29">
        <v>12.676089173499999</v>
      </c>
      <c r="BH54" s="29">
        <v>12.6757554254</v>
      </c>
      <c r="BI54" s="29">
        <v>1.71394512046</v>
      </c>
      <c r="BJ54" s="8">
        <v>1.6407039358E-5</v>
      </c>
      <c r="BK54" s="8">
        <v>2.3607312731100001E-5</v>
      </c>
      <c r="BL54" s="29">
        <v>8.7921956239799997</v>
      </c>
      <c r="BM54" s="29">
        <v>0</v>
      </c>
      <c r="BN54" s="8">
        <v>0</v>
      </c>
      <c r="BO54" s="29">
        <v>0</v>
      </c>
      <c r="BP54" s="40">
        <v>0.37149855447699998</v>
      </c>
      <c r="BQ54" s="8">
        <v>5.2792649790300003E-5</v>
      </c>
      <c r="BR54" s="29">
        <v>1.6717824919900001E-4</v>
      </c>
      <c r="BS54" s="29">
        <v>0</v>
      </c>
      <c r="BT54" s="29">
        <v>0</v>
      </c>
      <c r="BU54" s="29">
        <v>12142.3875584</v>
      </c>
      <c r="BV54" s="8">
        <v>6.2392013069E-3</v>
      </c>
      <c r="BW54" s="8">
        <v>3.2507338635400002E-6</v>
      </c>
      <c r="BX54" s="8">
        <v>7.9586192452499998E-6</v>
      </c>
      <c r="BY54" s="29">
        <v>0</v>
      </c>
      <c r="BZ54" s="29">
        <v>5.5901091433399998E-3</v>
      </c>
      <c r="CA54" s="29">
        <v>3.7910753944699997E-2</v>
      </c>
      <c r="CB54" s="29">
        <v>0</v>
      </c>
      <c r="CC54" s="29">
        <v>1.0306455637899999E-2</v>
      </c>
      <c r="CD54" s="29">
        <v>1.97626490628E-3</v>
      </c>
      <c r="CE54" s="29">
        <v>1.5158291858900001E-2</v>
      </c>
      <c r="CF54" s="29">
        <v>2405.34903024</v>
      </c>
      <c r="CG54" s="29">
        <v>0</v>
      </c>
      <c r="CH54" s="29">
        <v>5.8042477554200002E-3</v>
      </c>
      <c r="CI54" s="29">
        <v>98.862705316700001</v>
      </c>
      <c r="CJ54" s="29">
        <v>2152.9156770700001</v>
      </c>
      <c r="CK54" s="29">
        <v>65.219668551200002</v>
      </c>
      <c r="CL54" s="29">
        <v>1.1600865470399999</v>
      </c>
      <c r="CM54" s="29">
        <v>0.110856053234</v>
      </c>
      <c r="CN54" s="29">
        <v>0</v>
      </c>
      <c r="CO54" s="29">
        <v>209.90881558199999</v>
      </c>
      <c r="CP54" s="8">
        <v>209.90881558199999</v>
      </c>
      <c r="CQ54" s="29">
        <v>0</v>
      </c>
      <c r="CR54" s="29">
        <v>2.7326651668299999</v>
      </c>
      <c r="CS54" s="29">
        <v>0</v>
      </c>
      <c r="CT54" s="29">
        <v>0</v>
      </c>
      <c r="CU54" s="8">
        <v>0</v>
      </c>
      <c r="CV54" s="29">
        <v>0</v>
      </c>
      <c r="CW54" s="8">
        <v>43.419614678599999</v>
      </c>
      <c r="CX54" s="29">
        <v>2.3021403793099999E-3</v>
      </c>
      <c r="CY54" s="8">
        <v>5.5310726037100001E-3</v>
      </c>
      <c r="CZ54" s="8">
        <v>2.60040565045E-5</v>
      </c>
      <c r="DA54" s="8">
        <v>7.4004199804900006E-5</v>
      </c>
      <c r="DB54" s="8">
        <v>2.50787435859E-5</v>
      </c>
      <c r="DC54" s="8">
        <v>5.0921917800699999E-5</v>
      </c>
      <c r="DD54" s="8">
        <v>3.8650510841900001</v>
      </c>
      <c r="DE54" s="29">
        <v>0</v>
      </c>
      <c r="DF54" s="29">
        <v>9.9935578062600006E-2</v>
      </c>
      <c r="DG54" s="29">
        <v>4.2088189178600004</v>
      </c>
      <c r="DH54" s="29">
        <v>0</v>
      </c>
      <c r="DI54" s="29">
        <v>1.7220710218999999E-4</v>
      </c>
      <c r="DJ54" s="29">
        <v>2.4780039352499997E-4</v>
      </c>
      <c r="DK54" s="29">
        <v>4882.04490661</v>
      </c>
      <c r="DL54" s="29">
        <v>542.44600102499999</v>
      </c>
      <c r="DM54" s="29">
        <v>5424.49090763</v>
      </c>
      <c r="DN54" s="29">
        <v>9.7095198278199998E-2</v>
      </c>
      <c r="DO54" s="29">
        <v>166.919643063</v>
      </c>
      <c r="DP54" s="8">
        <v>6.6640723667200002E-5</v>
      </c>
      <c r="DQ54" s="29">
        <v>0</v>
      </c>
      <c r="DR54" s="29">
        <v>0</v>
      </c>
      <c r="DS54" s="8">
        <v>4.9498230239699999E-8</v>
      </c>
      <c r="DT54" s="8">
        <v>4.6039041650800004E-6</v>
      </c>
      <c r="DU54" s="8">
        <v>8.6624719324100003E-6</v>
      </c>
      <c r="DV54" s="29">
        <v>0</v>
      </c>
      <c r="DW54" s="29">
        <v>8.4458340911699997E-3</v>
      </c>
      <c r="DX54" s="29">
        <v>1.70580239973</v>
      </c>
      <c r="DY54" s="29">
        <v>714.49052882800004</v>
      </c>
      <c r="DZ54" s="29">
        <v>1.75200091492</v>
      </c>
      <c r="EA54" s="29">
        <v>0.113271480459</v>
      </c>
      <c r="EB54" s="29">
        <v>24.992265568800001</v>
      </c>
      <c r="EC54" s="29">
        <v>2.3270238595199999E-2</v>
      </c>
      <c r="ED54" s="29">
        <v>0.47208434883700001</v>
      </c>
      <c r="EE54" s="29">
        <v>0</v>
      </c>
      <c r="EF54" s="29">
        <v>0.13637358201499999</v>
      </c>
      <c r="EG54" s="29">
        <v>330.45283801599999</v>
      </c>
      <c r="EH54" s="29">
        <v>118.83717693600001</v>
      </c>
      <c r="EI54" s="29">
        <v>211.61566107900001</v>
      </c>
      <c r="EJ54" s="8">
        <v>1.0509212564099999E-5</v>
      </c>
      <c r="EK54" s="8">
        <v>2.32232675805E-6</v>
      </c>
      <c r="EL54" s="29">
        <v>31.167305059099998</v>
      </c>
      <c r="EM54" s="8">
        <v>6.2081604083000001E-6</v>
      </c>
      <c r="EN54" s="29">
        <v>10.3016248285</v>
      </c>
      <c r="EO54" s="29">
        <v>7.29328086333E-4</v>
      </c>
      <c r="EP54" s="29">
        <v>1.37223568357</v>
      </c>
      <c r="EQ54" s="29">
        <v>25.758742483599999</v>
      </c>
      <c r="ER54" s="29">
        <v>5.9051957428700001E-3</v>
      </c>
      <c r="ES54" s="29">
        <v>604.38450749599997</v>
      </c>
      <c r="ET54" s="29">
        <v>1.7613069881000001</v>
      </c>
      <c r="EU54" s="29">
        <v>7.4930026786199999</v>
      </c>
      <c r="EV54" s="29">
        <v>11.7871423139</v>
      </c>
      <c r="EW54" s="29">
        <v>172.89149327999999</v>
      </c>
      <c r="EX54" s="29">
        <v>278.27619435999998</v>
      </c>
      <c r="EY54" s="29">
        <v>7.2619765262900001E-3</v>
      </c>
      <c r="EZ54" s="29">
        <v>0</v>
      </c>
      <c r="FA54" s="29">
        <v>3.8018203978200001E-3</v>
      </c>
      <c r="FB54" s="29">
        <v>12.6646737875</v>
      </c>
      <c r="FC54" s="29">
        <v>19.921040399700001</v>
      </c>
      <c r="FD54" s="29">
        <v>10.609188598599999</v>
      </c>
      <c r="FE54" s="29">
        <v>2002.6598276300001</v>
      </c>
      <c r="FF54" s="29">
        <v>24.582731634000002</v>
      </c>
      <c r="FG54" s="29">
        <v>22.1260455798</v>
      </c>
      <c r="FI54" s="55">
        <f t="shared" ref="FI54" si="54">(CF54-B54)/(B54+1E-50)</f>
        <v>-1.3001401942692447E-4</v>
      </c>
      <c r="FJ54" s="55">
        <f t="shared" ref="FJ54" si="55">(DG54-C54)/(C54+1E-50)</f>
        <v>4.4948346322705711E-6</v>
      </c>
      <c r="FK54" s="55">
        <f t="shared" ref="FK54" si="56">(DM54-D54)/(D54+1E-50)</f>
        <v>-1.2318760480535947E-4</v>
      </c>
      <c r="FL54" s="55">
        <f t="shared" ref="FL54" si="57">(EG54-E54)/(E54+1E-50)</f>
        <v>-8.3802678888101532E-5</v>
      </c>
      <c r="FM54" s="55">
        <f t="shared" ref="FM54" si="58">(EH54-F54)/(F54+1E-50)</f>
        <v>-2.3231794448162361E-4</v>
      </c>
      <c r="FN54" s="55">
        <f t="shared" ref="FN54" si="59">(EW54-G54)/(G54+1E-50)</f>
        <v>-6.5789423283324491E-5</v>
      </c>
      <c r="FO54" s="55">
        <f t="shared" ref="FO54" si="60">(FE54-H54)/(H54+1E-50)</f>
        <v>-8.6120824426059222E-5</v>
      </c>
      <c r="FP54" s="55">
        <f t="shared" ref="FP54" si="61">(BH54-I54)/(I54+1E-50)</f>
        <v>-1.2822392863343826E-5</v>
      </c>
      <c r="FQ54" s="55">
        <f t="shared" ref="FQ54" si="62">(BF54-J54)/(J54+1E-50)</f>
        <v>-2.2779090560096158E-5</v>
      </c>
      <c r="FR54" s="55">
        <f t="shared" ref="FR54" si="63">(BK54+BJ54-K54)/(K54+1E-50)</f>
        <v>8.7991477983143247E-6</v>
      </c>
      <c r="FS54" s="55">
        <f t="shared" ref="FS54" si="64">(BL54-L54)/(L54+1E-50)</f>
        <v>-1.2897638116506096E-5</v>
      </c>
      <c r="FT54" s="55">
        <f t="shared" ref="FT54" si="65">(BM54+BN54-M54)/(M54+1E-50)</f>
        <v>0</v>
      </c>
      <c r="FU54" s="55">
        <f t="shared" ref="FU54" si="66">(BP54-N54)/(N54+1E-50)</f>
        <v>-7.45751401743944E-5</v>
      </c>
      <c r="FV54" s="55">
        <f t="shared" ref="FV54" si="67">(BQ54+BR54-O54)/(O54+1E-50)</f>
        <v>-4.9554148115847834E-5</v>
      </c>
      <c r="FW54" s="55">
        <f t="shared" ref="FW54" si="68">(BS54-P54)/(P54+1E-50)</f>
        <v>0</v>
      </c>
      <c r="FX54" s="55">
        <f t="shared" ref="FX54" si="69">(BV54-Q54)/(Q54+1E-50)</f>
        <v>-2.4815817009170212E-4</v>
      </c>
      <c r="FY54" s="55">
        <f t="shared" ref="FY54" si="70">(BY54-R54)/(R54+1E-50)</f>
        <v>0</v>
      </c>
      <c r="FZ54" s="55">
        <f t="shared" ref="FZ54" si="71">(BW54+BX54-S54)/(S54+1E-50)</f>
        <v>-5.7706619982026763E-5</v>
      </c>
      <c r="GA54" s="55">
        <f t="shared" ref="GA54" si="72">(BZ54-T54)/(T54+1E-50)</f>
        <v>-3.4349899052754635E-4</v>
      </c>
      <c r="GB54" s="55">
        <f t="shared" ref="GB54" si="73">(CB54-U54)/(U54+1E-50)</f>
        <v>0</v>
      </c>
      <c r="GC54" s="55">
        <f t="shared" ref="GC54" si="74">(CG54-V54)/(V54+1E-50)</f>
        <v>0</v>
      </c>
      <c r="GD54" s="55">
        <f t="shared" ref="GD54" si="75">(CH54-W54)/(W54+1E-50)</f>
        <v>1.2884559662282858E-4</v>
      </c>
      <c r="GE54" s="55">
        <f t="shared" ref="GE54" si="76">(BO54-X54)/(X54+1E-50)</f>
        <v>0</v>
      </c>
      <c r="GF54" s="55">
        <f t="shared" ref="GF54" si="77">(CN54-Y54)/(Y54+1E-50)</f>
        <v>0</v>
      </c>
      <c r="GG54" s="55">
        <f t="shared" ref="GG54" si="78">(CP54-Z54)/(Z54+1E-50)</f>
        <v>-2.6346355567545698E-5</v>
      </c>
      <c r="GH54" s="55">
        <f t="shared" ref="GH54" si="79">(CQ54-AA54)/(AA54+1E-50)</f>
        <v>0</v>
      </c>
      <c r="GI54" s="55">
        <f t="shared" ref="GI54" si="80">(CS54+CT54+EE54-AB54)/(AB54+1E-50)</f>
        <v>0</v>
      </c>
      <c r="GJ54" s="55">
        <f t="shared" ref="GJ54" si="81">(CV54-AC54)/(AC54+1E-50)</f>
        <v>0</v>
      </c>
      <c r="GK54" s="55">
        <f t="shared" ref="GK54" si="82">(CZ54+DA54-AD54)/(AD54+1E-50)</f>
        <v>-7.7424518077004483E-5</v>
      </c>
      <c r="GL54" s="55">
        <f t="shared" ref="GL54" si="83">(DC54+DB54-AE54)/(AE54+1E-50)</f>
        <v>8.7024552631715108E-6</v>
      </c>
      <c r="GM54" s="55">
        <f t="shared" ref="GM54" si="84">(CA54-AF54)/(AF54+1E-50)</f>
        <v>8.0649191584912367E-6</v>
      </c>
      <c r="GN54" s="55">
        <f t="shared" ref="GN54" si="85">(DD54-AG54)/(AG54+1E-50)</f>
        <v>-4.9426479273244814E-5</v>
      </c>
      <c r="GO54" s="55">
        <f t="shared" ref="GO54" si="86">(DF54-AH54)/(AH54+1E-50)</f>
        <v>-8.6832460879014705E-4</v>
      </c>
      <c r="GP54" s="55">
        <f t="shared" ref="GP54" si="87">(DI54+DJ54-AI54)/(AI54+1E-50)</f>
        <v>-1.5485876661322821E-5</v>
      </c>
      <c r="GQ54" s="55">
        <f t="shared" ref="GQ54" si="88">(CD54-AJ54)/(AJ54+1E-50)</f>
        <v>8.3450371944643944E-5</v>
      </c>
      <c r="GR54" s="55">
        <f t="shared" ref="GR54" si="89">(ER54-AK54)/(AK54+1E-50)</f>
        <v>-8.1797505765622493E-4</v>
      </c>
      <c r="GS54" s="55">
        <f t="shared" ref="GS54" si="90">(FC54-AL54)/(AL54+1E-50)</f>
        <v>-5.2472034296772892E-6</v>
      </c>
      <c r="GT54" s="55">
        <f t="shared" ref="GT54" si="91">(CC54-AM54)/(AM54+1E-50)</f>
        <v>-2.9944704240431156E-4</v>
      </c>
      <c r="GU54" s="55">
        <f t="shared" ref="GU54" si="92">(CE54-AN54)/(AN54+1E-50)</f>
        <v>8.193275736376914E-5</v>
      </c>
      <c r="GV54" s="55">
        <f t="shared" ref="GV54" si="93">(FF54-AO54)/(AO54+1E-50)</f>
        <v>1.5498301659590031E-6</v>
      </c>
      <c r="GW54" s="55">
        <f t="shared" ref="GW54" si="94">(DP54-AP54)/(AP54+1E-50)</f>
        <v>-4.1465884365305275E-6</v>
      </c>
      <c r="GX54" s="55">
        <f t="shared" ref="GX54" si="95">(DQ54-AQ54)/(AQ54+1E-50)</f>
        <v>0</v>
      </c>
      <c r="GY54" s="55">
        <f t="shared" ref="GY54" si="96">(DR54-AR54)/(AR54+1E-50)</f>
        <v>0</v>
      </c>
      <c r="GZ54" s="55">
        <f t="shared" ref="GZ54" si="97">(DS54-AS54)/(AS54+1E-50)</f>
        <v>-3.5752733333351183E-5</v>
      </c>
      <c r="HA54" s="55">
        <f t="shared" ref="HA54" si="98">(DT54-AT54)/(AT54+1E-50)</f>
        <v>8.779517323783076E-5</v>
      </c>
      <c r="HB54" s="55">
        <f t="shared" ref="HB54" si="99">(DU54-AU54)/(AU54+1E-50)</f>
        <v>-3.240125829752054E-6</v>
      </c>
      <c r="HC54" s="55">
        <f t="shared" ref="HC54" si="100">(DV54-AV54)/(AV54+1E-50)</f>
        <v>0</v>
      </c>
      <c r="HD54" s="55">
        <f t="shared" ref="HD54" si="101">(DW54-AW54)/(AW54+1E-50)</f>
        <v>-3.1134756262526713E-4</v>
      </c>
      <c r="HE54" s="55">
        <f t="shared" ref="HE54" si="102">(BT54-AX54)/(AX54+1E-50)</f>
        <v>0</v>
      </c>
      <c r="HF54" s="55">
        <f t="shared" ref="HF54" si="103">(CL54-AY54)/(AY54+1E-50)</f>
        <v>-1.8413697412455999E-3</v>
      </c>
      <c r="HG54" s="55">
        <f t="shared" ref="HG54" si="104">(CR54-AZ54)/(AZ54+1E-50)</f>
        <v>1.7992833174320235E-6</v>
      </c>
      <c r="HH54" s="55">
        <f t="shared" ref="HH54" si="105">(EY54-BA54)/(BA54+1E-50)</f>
        <v>6.1492039556364599E-5</v>
      </c>
      <c r="HI54" s="55">
        <f t="shared" ref="HI54" si="106">(DE54-BB54)/(BB54+1E-50)</f>
        <v>0</v>
      </c>
    </row>
    <row r="55" spans="1:217" x14ac:dyDescent="0.3">
      <c r="A55" s="29" t="s">
        <v>1</v>
      </c>
      <c r="B55" s="27">
        <v>9814.81</v>
      </c>
      <c r="C55" s="27">
        <v>0.05</v>
      </c>
      <c r="D55" s="27">
        <v>39191.96</v>
      </c>
      <c r="E55" s="27">
        <v>999.75400000000002</v>
      </c>
      <c r="F55" s="27">
        <v>977.58823937</v>
      </c>
      <c r="G55" s="27">
        <v>1699.4</v>
      </c>
      <c r="H55" s="27">
        <v>1373.43</v>
      </c>
      <c r="I55" s="29">
        <v>7.4219772559999999</v>
      </c>
      <c r="J55" s="29">
        <v>6.4829216409999999</v>
      </c>
      <c r="K55" s="29">
        <v>4.5055749999999998E-4</v>
      </c>
      <c r="L55" s="29">
        <v>2.1090707119999998</v>
      </c>
      <c r="M55" s="40"/>
      <c r="N55" s="29">
        <v>0.73329933899999999</v>
      </c>
      <c r="O55" s="29">
        <v>2.6043791E-3</v>
      </c>
      <c r="Q55" s="29">
        <v>3.4865794999999998E-2</v>
      </c>
      <c r="S55" s="29">
        <v>1.2622459999999999E-4</v>
      </c>
      <c r="T55" s="29">
        <v>3.1241518999999999E-2</v>
      </c>
      <c r="W55" s="29">
        <v>3.2422949999999999E-2</v>
      </c>
      <c r="Z55" s="29">
        <v>67.286511468</v>
      </c>
      <c r="AB55" s="29">
        <v>6.7050840000000003E-4</v>
      </c>
      <c r="AD55" s="29">
        <v>3.9300870139000001</v>
      </c>
      <c r="AE55" s="29">
        <v>8.5576000000000001E-4</v>
      </c>
      <c r="AF55" s="29">
        <v>0.116711151</v>
      </c>
      <c r="AG55" s="29">
        <v>2.4358143120000002</v>
      </c>
      <c r="AH55" s="29">
        <v>0.119494743</v>
      </c>
      <c r="AI55" s="29">
        <v>4.7293533999999996E-3</v>
      </c>
      <c r="AJ55" s="29">
        <v>3.3389999999999997E-5</v>
      </c>
      <c r="AK55" s="29">
        <v>3.3018118999999999E-2</v>
      </c>
      <c r="AL55" s="29">
        <v>4.2346825179999996</v>
      </c>
      <c r="AM55" s="29">
        <v>5.3760917999999998E-2</v>
      </c>
      <c r="AN55" s="29">
        <v>1.8482035000000001E-2</v>
      </c>
      <c r="AO55" s="29">
        <v>1.9152630980000001</v>
      </c>
      <c r="AP55" s="29">
        <v>2.7612559000000001E-3</v>
      </c>
      <c r="AS55" s="8">
        <v>2.7719250000000001E-6</v>
      </c>
      <c r="AT55" s="29">
        <v>3.1462439999999998E-4</v>
      </c>
      <c r="AU55" s="29">
        <v>2.6137170000000001E-4</v>
      </c>
      <c r="AW55" s="29">
        <v>2.2412494299999999E-2</v>
      </c>
      <c r="AY55" s="29">
        <v>0.91933904700000002</v>
      </c>
      <c r="AZ55" s="29">
        <v>2.6352739500000002</v>
      </c>
      <c r="BA55" s="29">
        <v>4.0568658E-2</v>
      </c>
      <c r="BC55" s="27"/>
      <c r="BD55" s="29" t="s">
        <v>1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8">
        <v>0</v>
      </c>
      <c r="BO55" s="29">
        <v>0</v>
      </c>
      <c r="BP55" s="40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8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8">
        <v>0</v>
      </c>
      <c r="CQ55" s="29">
        <v>0</v>
      </c>
      <c r="CR55" s="29">
        <v>0</v>
      </c>
      <c r="CS55" s="29">
        <v>0</v>
      </c>
      <c r="CT55" s="29">
        <v>0</v>
      </c>
      <c r="CU55" s="8">
        <v>0</v>
      </c>
      <c r="CV55" s="29">
        <v>0</v>
      </c>
      <c r="CW55" s="8">
        <v>0</v>
      </c>
      <c r="CX55" s="29">
        <v>0</v>
      </c>
      <c r="CY55" s="8">
        <v>0</v>
      </c>
      <c r="CZ55" s="8">
        <v>0</v>
      </c>
      <c r="DA55" s="29">
        <v>0</v>
      </c>
      <c r="DB55" s="29">
        <v>0</v>
      </c>
      <c r="DC55" s="29">
        <v>0</v>
      </c>
      <c r="DD55" s="8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29">
        <v>0</v>
      </c>
      <c r="EX55" s="29">
        <v>0</v>
      </c>
      <c r="EY55" s="29">
        <v>0</v>
      </c>
      <c r="EZ55" s="29">
        <v>0</v>
      </c>
      <c r="FA55" s="29">
        <v>0</v>
      </c>
      <c r="FB55" s="29">
        <v>0</v>
      </c>
      <c r="FC55" s="29">
        <v>0</v>
      </c>
      <c r="FD55" s="29">
        <v>0</v>
      </c>
      <c r="FE55" s="29">
        <v>0</v>
      </c>
      <c r="FF55" s="29">
        <v>0</v>
      </c>
      <c r="FG55" s="29">
        <v>0</v>
      </c>
    </row>
    <row r="56" spans="1:217" x14ac:dyDescent="0.3">
      <c r="A56" s="29" t="s">
        <v>11</v>
      </c>
      <c r="BC56" s="27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</row>
    <row r="57" spans="1:217" x14ac:dyDescent="0.3">
      <c r="A57" s="29" t="s">
        <v>58</v>
      </c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</row>
    <row r="58" spans="1:217" x14ac:dyDescent="0.3">
      <c r="A58" s="29" t="s">
        <v>74</v>
      </c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</row>
    <row r="59" spans="1:217" x14ac:dyDescent="0.3">
      <c r="A59" s="29" t="s">
        <v>246</v>
      </c>
    </row>
    <row r="61" spans="1:217" x14ac:dyDescent="0.3">
      <c r="A61" s="2" t="s">
        <v>55</v>
      </c>
      <c r="B61" s="1">
        <f t="shared" ref="B61:O61" si="107">SUM(B3:B54)</f>
        <v>190104.44749082002</v>
      </c>
      <c r="C61" s="1">
        <f t="shared" si="107"/>
        <v>330.28736390300003</v>
      </c>
      <c r="D61" s="1">
        <f t="shared" si="107"/>
        <v>398375.60150339006</v>
      </c>
      <c r="E61" s="1">
        <f t="shared" si="107"/>
        <v>11637.4543861534</v>
      </c>
      <c r="F61" s="1">
        <f t="shared" si="107"/>
        <v>11155.026201828798</v>
      </c>
      <c r="G61" s="1">
        <f t="shared" si="107"/>
        <v>43571.256593836995</v>
      </c>
      <c r="H61" s="1">
        <f t="shared" si="107"/>
        <v>132770.45852575297</v>
      </c>
      <c r="I61" s="1">
        <f t="shared" si="107"/>
        <v>2357.7394612610001</v>
      </c>
      <c r="J61" s="1">
        <f t="shared" si="107"/>
        <v>1817.6964216661995</v>
      </c>
      <c r="K61" s="1"/>
      <c r="L61" s="1">
        <f t="shared" si="107"/>
        <v>1358.4449668438008</v>
      </c>
      <c r="M61" s="1">
        <f t="shared" si="107"/>
        <v>1.4145472019999999E-2</v>
      </c>
      <c r="N61" s="1">
        <f t="shared" si="107"/>
        <v>146.00237380089999</v>
      </c>
      <c r="O61" s="1">
        <f t="shared" si="107"/>
        <v>0.27416488249999998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E61" s="54">
        <f t="shared" ref="BE61:DP61" si="108">SUM(BE3:BE54)</f>
        <v>307.28616588820012</v>
      </c>
      <c r="BF61" s="54">
        <f t="shared" si="108"/>
        <v>1817.6816101216718</v>
      </c>
      <c r="BG61" s="54">
        <f t="shared" si="108"/>
        <v>2358.5383310558823</v>
      </c>
      <c r="BH61" s="54">
        <f t="shared" si="108"/>
        <v>2357.7168741537084</v>
      </c>
      <c r="BI61" s="54">
        <f t="shared" si="108"/>
        <v>86.809952594622018</v>
      </c>
      <c r="BJ61" s="54">
        <f t="shared" si="108"/>
        <v>3.7159290276861504E-2</v>
      </c>
      <c r="BK61" s="54">
        <f t="shared" si="108"/>
        <v>5.3473032975295182E-2</v>
      </c>
      <c r="BL61" s="54">
        <f t="shared" si="108"/>
        <v>1358.4298072968038</v>
      </c>
      <c r="BM61" s="54">
        <f t="shared" si="108"/>
        <v>4.5260681711646929E-3</v>
      </c>
      <c r="BN61" s="54">
        <f t="shared" si="108"/>
        <v>9.6179182239902079E-3</v>
      </c>
      <c r="BO61" s="54">
        <f t="shared" si="108"/>
        <v>1.651798279588611</v>
      </c>
      <c r="BP61" s="54">
        <f t="shared" si="108"/>
        <v>146.00099155833132</v>
      </c>
      <c r="BQ61" s="54">
        <f t="shared" si="108"/>
        <v>6.5795368976592383E-2</v>
      </c>
      <c r="BR61" s="54">
        <f t="shared" si="108"/>
        <v>0.20835106739477305</v>
      </c>
      <c r="BS61" s="54">
        <f t="shared" si="108"/>
        <v>1.3451374226178296</v>
      </c>
      <c r="BT61" s="54">
        <f t="shared" si="108"/>
        <v>2572.4806481106598</v>
      </c>
      <c r="BU61" s="54">
        <f t="shared" si="108"/>
        <v>520982.60580563452</v>
      </c>
      <c r="BV61" s="54">
        <f t="shared" si="108"/>
        <v>3.8700989920716728</v>
      </c>
      <c r="BW61" s="54">
        <f t="shared" si="108"/>
        <v>7.5697417069324853E-3</v>
      </c>
      <c r="BX61" s="54">
        <f t="shared" si="108"/>
        <v>1.8532860306973698E-2</v>
      </c>
      <c r="BY61" s="54">
        <f t="shared" si="108"/>
        <v>8.3528509870500006E-2</v>
      </c>
      <c r="BZ61" s="54">
        <f t="shared" si="108"/>
        <v>2.7733172270879236</v>
      </c>
      <c r="CA61" s="54">
        <f t="shared" si="108"/>
        <v>14.94513886645089</v>
      </c>
      <c r="CB61" s="54">
        <f t="shared" si="108"/>
        <v>1.8248387069200001E-2</v>
      </c>
      <c r="CC61" s="54">
        <f t="shared" si="108"/>
        <v>5.7782094195393006</v>
      </c>
      <c r="CD61" s="54">
        <f t="shared" si="108"/>
        <v>1.6290221125135023</v>
      </c>
      <c r="CE61" s="54">
        <f t="shared" si="108"/>
        <v>3.7243527232145253</v>
      </c>
      <c r="CF61" s="54">
        <f t="shared" si="108"/>
        <v>190097.23874761802</v>
      </c>
      <c r="CG61" s="54">
        <f t="shared" si="108"/>
        <v>2.9535773114791883</v>
      </c>
      <c r="CH61" s="54">
        <f t="shared" si="108"/>
        <v>2.9881235642425379</v>
      </c>
      <c r="CI61" s="54">
        <f t="shared" si="108"/>
        <v>3914.0504499504445</v>
      </c>
      <c r="CJ61" s="54">
        <f t="shared" si="108"/>
        <v>91440.595272187886</v>
      </c>
      <c r="CK61" s="54">
        <f t="shared" si="108"/>
        <v>2348.3368024053343</v>
      </c>
      <c r="CL61" s="54">
        <f t="shared" si="108"/>
        <v>131.54193530190813</v>
      </c>
      <c r="CM61" s="54">
        <f t="shared" si="108"/>
        <v>67.810845832203498</v>
      </c>
      <c r="CN61" s="54">
        <f t="shared" si="108"/>
        <v>2.3963369330199999E-5</v>
      </c>
      <c r="CO61" s="54">
        <f t="shared" si="108"/>
        <v>10750.384228230214</v>
      </c>
      <c r="CP61" s="54">
        <f t="shared" si="108"/>
        <v>10750.384228230214</v>
      </c>
      <c r="CQ61" s="54">
        <f t="shared" si="108"/>
        <v>0.69897559021526823</v>
      </c>
      <c r="CR61" s="54">
        <f t="shared" si="108"/>
        <v>1612.6893434556894</v>
      </c>
      <c r="CS61" s="54">
        <f t="shared" si="108"/>
        <v>9.394801159083771E-2</v>
      </c>
      <c r="CT61" s="54">
        <f t="shared" si="108"/>
        <v>0.15710326973126021</v>
      </c>
      <c r="CU61" s="54">
        <f t="shared" si="108"/>
        <v>0</v>
      </c>
      <c r="CV61" s="54">
        <f t="shared" si="108"/>
        <v>1.7498663723500001E-9</v>
      </c>
      <c r="CW61" s="54">
        <f t="shared" si="108"/>
        <v>1929.3068239345225</v>
      </c>
      <c r="CX61" s="54">
        <f t="shared" si="108"/>
        <v>6.6173789371011402</v>
      </c>
      <c r="CY61" s="54">
        <f t="shared" si="108"/>
        <v>29.109562318615179</v>
      </c>
      <c r="CZ61" s="54">
        <f t="shared" si="108"/>
        <v>6.3802689630500176E-2</v>
      </c>
      <c r="DA61" s="54">
        <f t="shared" si="108"/>
        <v>0.18159113684003814</v>
      </c>
      <c r="DB61" s="54">
        <f t="shared" si="108"/>
        <v>0.64563770723801106</v>
      </c>
      <c r="DC61" s="54">
        <f t="shared" si="108"/>
        <v>1.3108469735834736</v>
      </c>
      <c r="DD61" s="54">
        <f t="shared" si="108"/>
        <v>1732.9544754882443</v>
      </c>
      <c r="DE61" s="54">
        <f t="shared" si="108"/>
        <v>0.21025117575759589</v>
      </c>
      <c r="DF61" s="54">
        <f t="shared" si="108"/>
        <v>23.882987045079016</v>
      </c>
      <c r="DG61" s="54">
        <f t="shared" si="108"/>
        <v>330.18226678287789</v>
      </c>
      <c r="DH61" s="54">
        <f t="shared" si="108"/>
        <v>0</v>
      </c>
      <c r="DI61" s="54">
        <f t="shared" si="108"/>
        <v>2.1868139225095886</v>
      </c>
      <c r="DJ61" s="54">
        <f t="shared" si="108"/>
        <v>3.1468613721486012</v>
      </c>
      <c r="DK61" s="54">
        <f t="shared" si="108"/>
        <v>358528.77020050935</v>
      </c>
      <c r="DL61" s="54">
        <f t="shared" si="108"/>
        <v>39836.510105634552</v>
      </c>
      <c r="DM61" s="54">
        <f t="shared" si="108"/>
        <v>398365.28030619019</v>
      </c>
      <c r="DN61" s="54">
        <f t="shared" si="108"/>
        <v>7.9662560923105756</v>
      </c>
      <c r="DO61" s="54">
        <f t="shared" si="108"/>
        <v>6633.5124924641395</v>
      </c>
      <c r="DP61" s="54">
        <f t="shared" si="108"/>
        <v>0.51354604612317944</v>
      </c>
      <c r="DQ61" s="54">
        <f t="shared" ref="DQ61:FG61" si="109">SUM(DQ3:DQ54)</f>
        <v>3.0224446044325899E-5</v>
      </c>
      <c r="DR61" s="54">
        <f t="shared" si="109"/>
        <v>2.6797662704963597E-4</v>
      </c>
      <c r="DS61" s="54">
        <f t="shared" si="109"/>
        <v>3.5421346063341561E-2</v>
      </c>
      <c r="DT61" s="54">
        <f t="shared" si="109"/>
        <v>1.6095602709062122</v>
      </c>
      <c r="DU61" s="54">
        <f t="shared" si="109"/>
        <v>4.152721373445166E-2</v>
      </c>
      <c r="DV61" s="54">
        <f t="shared" si="109"/>
        <v>1.0213533584160498E-4</v>
      </c>
      <c r="DW61" s="54">
        <f t="shared" si="109"/>
        <v>18.396850702424477</v>
      </c>
      <c r="DX61" s="54">
        <f t="shared" si="109"/>
        <v>18.838905915109851</v>
      </c>
      <c r="DY61" s="54">
        <f t="shared" si="109"/>
        <v>65964.297728487858</v>
      </c>
      <c r="DZ61" s="54">
        <f t="shared" si="109"/>
        <v>19.005995251627009</v>
      </c>
      <c r="EA61" s="54">
        <f t="shared" si="109"/>
        <v>2.1357621845278669</v>
      </c>
      <c r="EB61" s="54">
        <f t="shared" si="109"/>
        <v>3873.9343006520089</v>
      </c>
      <c r="EC61" s="54">
        <f t="shared" si="109"/>
        <v>1.8904170439220334</v>
      </c>
      <c r="ED61" s="54">
        <f t="shared" si="109"/>
        <v>17.207097486103351</v>
      </c>
      <c r="EE61" s="54">
        <f t="shared" si="109"/>
        <v>6.2659824459299338E-2</v>
      </c>
      <c r="EF61" s="54">
        <f t="shared" si="109"/>
        <v>2.0166333731546922</v>
      </c>
      <c r="EG61" s="54">
        <f t="shared" si="109"/>
        <v>11636.494362412901</v>
      </c>
      <c r="EH61" s="54">
        <f t="shared" si="109"/>
        <v>11154.253437430752</v>
      </c>
      <c r="EI61" s="54">
        <f t="shared" si="109"/>
        <v>482.24092498243925</v>
      </c>
      <c r="EJ61" s="54">
        <f t="shared" si="109"/>
        <v>0.11052410911561569</v>
      </c>
      <c r="EK61" s="54">
        <f t="shared" si="109"/>
        <v>3.9656093156929681E-2</v>
      </c>
      <c r="EL61" s="54">
        <f t="shared" si="109"/>
        <v>2266.5429611292284</v>
      </c>
      <c r="EM61" s="54">
        <f t="shared" si="109"/>
        <v>0.66876420108933743</v>
      </c>
      <c r="EN61" s="54">
        <f t="shared" si="109"/>
        <v>1044.1074689752243</v>
      </c>
      <c r="EO61" s="54">
        <f t="shared" si="109"/>
        <v>3.7659771187133821</v>
      </c>
      <c r="EP61" s="54">
        <f t="shared" si="109"/>
        <v>211.16029845459485</v>
      </c>
      <c r="EQ61" s="54">
        <f t="shared" si="109"/>
        <v>2614.860638916583</v>
      </c>
      <c r="ER61" s="54">
        <f t="shared" si="109"/>
        <v>2.9174345744134609</v>
      </c>
      <c r="ES61" s="54">
        <f t="shared" si="109"/>
        <v>36861.957526183345</v>
      </c>
      <c r="ET61" s="54">
        <f t="shared" si="109"/>
        <v>22.499126572692596</v>
      </c>
      <c r="EU61" s="54">
        <f t="shared" si="109"/>
        <v>937.63951482880998</v>
      </c>
      <c r="EV61" s="54">
        <f t="shared" si="109"/>
        <v>117.82939512400299</v>
      </c>
      <c r="EW61" s="54">
        <f t="shared" si="109"/>
        <v>43570.174477449604</v>
      </c>
      <c r="EX61" s="54">
        <f t="shared" si="109"/>
        <v>33959.623754549364</v>
      </c>
      <c r="EY61" s="54">
        <f t="shared" si="109"/>
        <v>11.000176561209473</v>
      </c>
      <c r="EZ61" s="54">
        <f t="shared" si="109"/>
        <v>0.1835651694119633</v>
      </c>
      <c r="FA61" s="54">
        <f t="shared" si="109"/>
        <v>13.141087738739349</v>
      </c>
      <c r="FB61" s="54">
        <f t="shared" si="109"/>
        <v>2183.2927082386955</v>
      </c>
      <c r="FC61" s="54">
        <f t="shared" si="109"/>
        <v>1367.1201182354271</v>
      </c>
      <c r="FD61" s="54">
        <f t="shared" si="109"/>
        <v>1604.1832299858265</v>
      </c>
      <c r="FE61" s="54">
        <f t="shared" si="109"/>
        <v>132767.57313006485</v>
      </c>
      <c r="FF61" s="54">
        <f t="shared" si="109"/>
        <v>930.11821745823431</v>
      </c>
      <c r="FG61" s="54">
        <f t="shared" si="109"/>
        <v>1288.7655502397376</v>
      </c>
    </row>
    <row r="62" spans="1:217" x14ac:dyDescent="0.3">
      <c r="A62" s="2" t="s">
        <v>56</v>
      </c>
      <c r="B62" s="1">
        <f>SUM(B2:B54)</f>
        <v>190104.44749082002</v>
      </c>
      <c r="C62" s="1">
        <f t="shared" ref="C62:BB62" si="110">SUM(C2:C54)</f>
        <v>330.28736390300003</v>
      </c>
      <c r="D62" s="1">
        <f t="shared" si="110"/>
        <v>398375.60150339006</v>
      </c>
      <c r="E62" s="1">
        <f t="shared" si="110"/>
        <v>11637.4543861534</v>
      </c>
      <c r="F62" s="1">
        <f t="shared" si="110"/>
        <v>11155.026201828798</v>
      </c>
      <c r="G62" s="1">
        <f t="shared" si="110"/>
        <v>43571.256593836995</v>
      </c>
      <c r="H62" s="1">
        <f t="shared" si="110"/>
        <v>132770.45852575297</v>
      </c>
      <c r="I62" s="1">
        <f t="shared" si="110"/>
        <v>2357.7394612610001</v>
      </c>
      <c r="J62" s="1">
        <f t="shared" si="110"/>
        <v>1817.6964216661995</v>
      </c>
      <c r="K62" s="1">
        <f t="shared" si="110"/>
        <v>9.0634037830000042E-2</v>
      </c>
      <c r="L62" s="1">
        <f t="shared" si="110"/>
        <v>1358.4449668438008</v>
      </c>
      <c r="M62" s="1">
        <f t="shared" si="110"/>
        <v>1.4145472019999999E-2</v>
      </c>
      <c r="N62" s="1">
        <f t="shared" si="110"/>
        <v>146.00237380089999</v>
      </c>
      <c r="O62" s="1">
        <f t="shared" si="110"/>
        <v>0.27416488249999998</v>
      </c>
      <c r="P62" s="1">
        <f t="shared" si="110"/>
        <v>1.34519273585</v>
      </c>
      <c r="Q62" s="1">
        <f t="shared" si="110"/>
        <v>3.8701345203379987</v>
      </c>
      <c r="R62" s="1">
        <f t="shared" si="110"/>
        <v>8.3529213800000002E-2</v>
      </c>
      <c r="S62" s="1">
        <f t="shared" si="110"/>
        <v>2.6104145631000001E-2</v>
      </c>
      <c r="T62" s="1">
        <f t="shared" si="110"/>
        <v>2.773298938883999</v>
      </c>
      <c r="U62" s="1">
        <f t="shared" si="110"/>
        <v>1.8249999999999999E-2</v>
      </c>
      <c r="V62" s="1">
        <f t="shared" si="110"/>
        <v>2.9536641111000002</v>
      </c>
      <c r="W62" s="1">
        <f t="shared" si="110"/>
        <v>2.9881982573750001</v>
      </c>
      <c r="X62" s="1">
        <f t="shared" si="110"/>
        <v>1.6518543367999996</v>
      </c>
      <c r="Y62" s="1">
        <f t="shared" si="110"/>
        <v>2.3962199999999999E-5</v>
      </c>
      <c r="Z62" s="1">
        <f t="shared" si="110"/>
        <v>10750.591022864499</v>
      </c>
      <c r="AA62" s="1">
        <f t="shared" si="110"/>
        <v>0.69898803309999991</v>
      </c>
      <c r="AB62" s="1">
        <f t="shared" si="110"/>
        <v>0.31372173590475</v>
      </c>
      <c r="AC62" s="1">
        <f t="shared" si="110"/>
        <v>1.75E-9</v>
      </c>
      <c r="AD62" s="1">
        <f t="shared" si="110"/>
        <v>0.24540238963999997</v>
      </c>
      <c r="AE62" s="1">
        <f t="shared" si="110"/>
        <v>1.9608141182000001</v>
      </c>
      <c r="AF62" s="1">
        <f t="shared" si="110"/>
        <v>14.945296810199999</v>
      </c>
      <c r="AG62" s="1">
        <f t="shared" si="110"/>
        <v>1732.9516045508003</v>
      </c>
      <c r="AH62" s="1">
        <f t="shared" si="110"/>
        <v>23.883511210200002</v>
      </c>
      <c r="AI62" s="1">
        <f t="shared" si="110"/>
        <v>5.3339917717800009</v>
      </c>
      <c r="AJ62" s="1">
        <f t="shared" si="110"/>
        <v>1.6290084605345994</v>
      </c>
      <c r="AK62" s="1">
        <f t="shared" si="110"/>
        <v>2.9197465296339997</v>
      </c>
      <c r="AL62" s="1">
        <f t="shared" si="110"/>
        <v>1367.1461461936995</v>
      </c>
      <c r="AM62" s="1">
        <f t="shared" si="110"/>
        <v>5.7782321574499989</v>
      </c>
      <c r="AN62" s="1">
        <f t="shared" si="110"/>
        <v>3.72436986131</v>
      </c>
      <c r="AO62" s="1">
        <f t="shared" si="110"/>
        <v>930.13151860890002</v>
      </c>
      <c r="AP62" s="1">
        <f t="shared" si="110"/>
        <v>0.51355522380450003</v>
      </c>
      <c r="AQ62" s="1">
        <f t="shared" si="110"/>
        <v>3.0224749500000001E-5</v>
      </c>
      <c r="AR62" s="1">
        <f t="shared" si="110"/>
        <v>2.6798653499999998E-4</v>
      </c>
      <c r="AS62" s="1">
        <f t="shared" si="110"/>
        <v>3.5427404642140017E-2</v>
      </c>
      <c r="AT62" s="1">
        <f t="shared" si="110"/>
        <v>1.6094440005826001</v>
      </c>
      <c r="AU62" s="1">
        <f t="shared" si="110"/>
        <v>4.1527585439000002E-2</v>
      </c>
      <c r="AV62" s="1">
        <f t="shared" si="110"/>
        <v>1.0213625150000001E-4</v>
      </c>
      <c r="AW62" s="1">
        <f t="shared" si="110"/>
        <v>18.397142068082001</v>
      </c>
      <c r="AX62" s="1">
        <f t="shared" si="110"/>
        <v>2572.4812000000002</v>
      </c>
      <c r="AY62" s="1">
        <f t="shared" si="110"/>
        <v>131.54902995390003</v>
      </c>
      <c r="AZ62" s="1">
        <f t="shared" si="110"/>
        <v>1612.7039644955994</v>
      </c>
      <c r="BA62" s="1">
        <f t="shared" si="110"/>
        <v>11.000267264608</v>
      </c>
      <c r="BB62" s="1">
        <f t="shared" si="110"/>
        <v>0.21025194999999999</v>
      </c>
      <c r="BC62" s="1"/>
      <c r="BE62" s="1">
        <f>BE61</f>
        <v>307.28616588820012</v>
      </c>
      <c r="BF62" s="1">
        <f t="shared" ref="BF62:DQ62" si="111">BF61</f>
        <v>1817.6816101216718</v>
      </c>
      <c r="BG62" s="1">
        <f t="shared" si="111"/>
        <v>2358.5383310558823</v>
      </c>
      <c r="BH62" s="1">
        <f t="shared" si="111"/>
        <v>2357.7168741537084</v>
      </c>
      <c r="BI62" s="1">
        <f t="shared" si="111"/>
        <v>86.809952594622018</v>
      </c>
      <c r="BJ62" s="1">
        <f t="shared" si="111"/>
        <v>3.7159290276861504E-2</v>
      </c>
      <c r="BK62" s="1">
        <f t="shared" si="111"/>
        <v>5.3473032975295182E-2</v>
      </c>
      <c r="BL62" s="1">
        <f t="shared" si="111"/>
        <v>1358.4298072968038</v>
      </c>
      <c r="BM62" s="1">
        <f t="shared" si="111"/>
        <v>4.5260681711646929E-3</v>
      </c>
      <c r="BN62" s="1">
        <f t="shared" si="111"/>
        <v>9.6179182239902079E-3</v>
      </c>
      <c r="BO62" s="1">
        <f t="shared" si="111"/>
        <v>1.651798279588611</v>
      </c>
      <c r="BP62" s="1">
        <f t="shared" si="111"/>
        <v>146.00099155833132</v>
      </c>
      <c r="BQ62" s="1">
        <f t="shared" si="111"/>
        <v>6.5795368976592383E-2</v>
      </c>
      <c r="BR62" s="1">
        <f t="shared" si="111"/>
        <v>0.20835106739477305</v>
      </c>
      <c r="BS62" s="1">
        <f t="shared" si="111"/>
        <v>1.3451374226178296</v>
      </c>
      <c r="BT62" s="1">
        <f t="shared" si="111"/>
        <v>2572.4806481106598</v>
      </c>
      <c r="BU62" s="1">
        <f t="shared" si="111"/>
        <v>520982.60580563452</v>
      </c>
      <c r="BV62" s="1">
        <f t="shared" si="111"/>
        <v>3.8700989920716728</v>
      </c>
      <c r="BW62" s="1">
        <f t="shared" si="111"/>
        <v>7.5697417069324853E-3</v>
      </c>
      <c r="BX62" s="1">
        <f t="shared" si="111"/>
        <v>1.8532860306973698E-2</v>
      </c>
      <c r="BY62" s="1">
        <f t="shared" si="111"/>
        <v>8.3528509870500006E-2</v>
      </c>
      <c r="BZ62" s="1">
        <f t="shared" si="111"/>
        <v>2.7733172270879236</v>
      </c>
      <c r="CA62" s="1">
        <f t="shared" si="111"/>
        <v>14.94513886645089</v>
      </c>
      <c r="CB62" s="1">
        <f t="shared" si="111"/>
        <v>1.8248387069200001E-2</v>
      </c>
      <c r="CC62" s="1">
        <f t="shared" si="111"/>
        <v>5.7782094195393006</v>
      </c>
      <c r="CD62" s="1">
        <f t="shared" si="111"/>
        <v>1.6290221125135023</v>
      </c>
      <c r="CE62" s="1">
        <f t="shared" si="111"/>
        <v>3.7243527232145253</v>
      </c>
      <c r="CF62" s="1">
        <f t="shared" si="111"/>
        <v>190097.23874761802</v>
      </c>
      <c r="CG62" s="1">
        <f t="shared" si="111"/>
        <v>2.9535773114791883</v>
      </c>
      <c r="CH62" s="1">
        <f t="shared" si="111"/>
        <v>2.9881235642425379</v>
      </c>
      <c r="CI62" s="1">
        <f t="shared" si="111"/>
        <v>3914.0504499504445</v>
      </c>
      <c r="CJ62" s="1">
        <f t="shared" si="111"/>
        <v>91440.595272187886</v>
      </c>
      <c r="CK62" s="1">
        <f t="shared" si="111"/>
        <v>2348.3368024053343</v>
      </c>
      <c r="CL62" s="1">
        <f t="shared" si="111"/>
        <v>131.54193530190813</v>
      </c>
      <c r="CM62" s="1">
        <f t="shared" si="111"/>
        <v>67.810845832203498</v>
      </c>
      <c r="CN62" s="1">
        <f t="shared" si="111"/>
        <v>2.3963369330199999E-5</v>
      </c>
      <c r="CO62" s="1">
        <f t="shared" si="111"/>
        <v>10750.384228230214</v>
      </c>
      <c r="CP62" s="1">
        <f t="shared" si="111"/>
        <v>10750.384228230214</v>
      </c>
      <c r="CQ62" s="1">
        <f t="shared" si="111"/>
        <v>0.69897559021526823</v>
      </c>
      <c r="CR62" s="1">
        <f t="shared" si="111"/>
        <v>1612.6893434556894</v>
      </c>
      <c r="CS62" s="1">
        <f t="shared" si="111"/>
        <v>9.394801159083771E-2</v>
      </c>
      <c r="CT62" s="1">
        <f t="shared" si="111"/>
        <v>0.15710326973126021</v>
      </c>
      <c r="CU62" s="1">
        <f t="shared" si="111"/>
        <v>0</v>
      </c>
      <c r="CV62" s="1">
        <f t="shared" si="111"/>
        <v>1.7498663723500001E-9</v>
      </c>
      <c r="CW62" s="1">
        <f t="shared" si="111"/>
        <v>1929.3068239345225</v>
      </c>
      <c r="CX62" s="1">
        <f t="shared" si="111"/>
        <v>6.6173789371011402</v>
      </c>
      <c r="CY62" s="1">
        <f t="shared" si="111"/>
        <v>29.109562318615179</v>
      </c>
      <c r="CZ62" s="1">
        <f t="shared" si="111"/>
        <v>6.3802689630500176E-2</v>
      </c>
      <c r="DA62" s="1">
        <f t="shared" si="111"/>
        <v>0.18159113684003814</v>
      </c>
      <c r="DB62" s="1">
        <f t="shared" si="111"/>
        <v>0.64563770723801106</v>
      </c>
      <c r="DC62" s="1">
        <f t="shared" si="111"/>
        <v>1.3108469735834736</v>
      </c>
      <c r="DD62" s="1">
        <f t="shared" si="111"/>
        <v>1732.9544754882443</v>
      </c>
      <c r="DE62" s="1">
        <f t="shared" si="111"/>
        <v>0.21025117575759589</v>
      </c>
      <c r="DF62" s="1">
        <f t="shared" si="111"/>
        <v>23.882987045079016</v>
      </c>
      <c r="DG62" s="1">
        <f t="shared" si="111"/>
        <v>330.18226678287789</v>
      </c>
      <c r="DH62" s="1">
        <f t="shared" si="111"/>
        <v>0</v>
      </c>
      <c r="DI62" s="1">
        <f t="shared" si="111"/>
        <v>2.1868139225095886</v>
      </c>
      <c r="DJ62" s="1">
        <f t="shared" si="111"/>
        <v>3.1468613721486012</v>
      </c>
      <c r="DK62" s="1">
        <f t="shared" si="111"/>
        <v>358528.77020050935</v>
      </c>
      <c r="DL62" s="1">
        <f t="shared" si="111"/>
        <v>39836.510105634552</v>
      </c>
      <c r="DM62" s="1">
        <f t="shared" si="111"/>
        <v>398365.28030619019</v>
      </c>
      <c r="DN62" s="1">
        <f t="shared" si="111"/>
        <v>7.9662560923105756</v>
      </c>
      <c r="DO62" s="1">
        <f t="shared" si="111"/>
        <v>6633.5124924641395</v>
      </c>
      <c r="DP62" s="1">
        <f t="shared" si="111"/>
        <v>0.51354604612317944</v>
      </c>
      <c r="DQ62" s="1">
        <f t="shared" si="111"/>
        <v>3.0224446044325899E-5</v>
      </c>
      <c r="DR62" s="1">
        <f t="shared" ref="DR62:FG62" si="112">DR61</f>
        <v>2.6797662704963597E-4</v>
      </c>
      <c r="DS62" s="1">
        <f t="shared" si="112"/>
        <v>3.5421346063341561E-2</v>
      </c>
      <c r="DT62" s="1">
        <f t="shared" si="112"/>
        <v>1.6095602709062122</v>
      </c>
      <c r="DU62" s="1">
        <f t="shared" si="112"/>
        <v>4.152721373445166E-2</v>
      </c>
      <c r="DV62" s="1">
        <f t="shared" si="112"/>
        <v>1.0213533584160498E-4</v>
      </c>
      <c r="DW62" s="1">
        <f t="shared" si="112"/>
        <v>18.396850702424477</v>
      </c>
      <c r="DX62" s="1">
        <f t="shared" si="112"/>
        <v>18.838905915109851</v>
      </c>
      <c r="DY62" s="1">
        <f t="shared" si="112"/>
        <v>65964.297728487858</v>
      </c>
      <c r="DZ62" s="1">
        <f t="shared" si="112"/>
        <v>19.005995251627009</v>
      </c>
      <c r="EA62" s="1">
        <f t="shared" si="112"/>
        <v>2.1357621845278669</v>
      </c>
      <c r="EB62" s="1">
        <f t="shared" si="112"/>
        <v>3873.9343006520089</v>
      </c>
      <c r="EC62" s="1">
        <f t="shared" si="112"/>
        <v>1.8904170439220334</v>
      </c>
      <c r="ED62" s="1">
        <f t="shared" si="112"/>
        <v>17.207097486103351</v>
      </c>
      <c r="EE62" s="1">
        <f t="shared" si="112"/>
        <v>6.2659824459299338E-2</v>
      </c>
      <c r="EF62" s="1">
        <f t="shared" si="112"/>
        <v>2.0166333731546922</v>
      </c>
      <c r="EG62" s="1">
        <f t="shared" si="112"/>
        <v>11636.494362412901</v>
      </c>
      <c r="EH62" s="1">
        <f t="shared" si="112"/>
        <v>11154.253437430752</v>
      </c>
      <c r="EI62" s="1">
        <f t="shared" si="112"/>
        <v>482.24092498243925</v>
      </c>
      <c r="EJ62" s="1">
        <f t="shared" si="112"/>
        <v>0.11052410911561569</v>
      </c>
      <c r="EK62" s="1">
        <f t="shared" si="112"/>
        <v>3.9656093156929681E-2</v>
      </c>
      <c r="EL62" s="1">
        <f t="shared" si="112"/>
        <v>2266.5429611292284</v>
      </c>
      <c r="EM62" s="1">
        <f t="shared" si="112"/>
        <v>0.66876420108933743</v>
      </c>
      <c r="EN62" s="1">
        <f t="shared" si="112"/>
        <v>1044.1074689752243</v>
      </c>
      <c r="EO62" s="1">
        <f t="shared" si="112"/>
        <v>3.7659771187133821</v>
      </c>
      <c r="EP62" s="1">
        <f t="shared" si="112"/>
        <v>211.16029845459485</v>
      </c>
      <c r="EQ62" s="1">
        <f t="shared" si="112"/>
        <v>2614.860638916583</v>
      </c>
      <c r="ER62" s="1">
        <f t="shared" si="112"/>
        <v>2.9174345744134609</v>
      </c>
      <c r="ES62" s="1">
        <f t="shared" si="112"/>
        <v>36861.957526183345</v>
      </c>
      <c r="ET62" s="1">
        <f t="shared" si="112"/>
        <v>22.499126572692596</v>
      </c>
      <c r="EU62" s="1">
        <f t="shared" si="112"/>
        <v>937.63951482880998</v>
      </c>
      <c r="EV62" s="1">
        <f t="shared" si="112"/>
        <v>117.82939512400299</v>
      </c>
      <c r="EW62" s="1">
        <f t="shared" si="112"/>
        <v>43570.174477449604</v>
      </c>
      <c r="EX62" s="1">
        <f t="shared" si="112"/>
        <v>33959.623754549364</v>
      </c>
      <c r="EY62" s="1">
        <f t="shared" si="112"/>
        <v>11.000176561209473</v>
      </c>
      <c r="EZ62" s="1">
        <f t="shared" si="112"/>
        <v>0.1835651694119633</v>
      </c>
      <c r="FA62" s="1">
        <f t="shared" si="112"/>
        <v>13.141087738739349</v>
      </c>
      <c r="FB62" s="1">
        <f t="shared" si="112"/>
        <v>2183.2927082386955</v>
      </c>
      <c r="FC62" s="1">
        <f t="shared" si="112"/>
        <v>1367.1201182354271</v>
      </c>
      <c r="FD62" s="1">
        <f t="shared" si="112"/>
        <v>1604.1832299858265</v>
      </c>
      <c r="FE62" s="1">
        <f t="shared" si="112"/>
        <v>132767.57313006485</v>
      </c>
      <c r="FF62" s="1">
        <f t="shared" si="112"/>
        <v>930.11821745823431</v>
      </c>
      <c r="FG62" s="1">
        <f t="shared" si="112"/>
        <v>1288.7655502397376</v>
      </c>
    </row>
    <row r="63" spans="1:217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145383.96275865001</v>
      </c>
      <c r="C63" s="27">
        <f t="shared" ref="C63:O63" si="113">+C3+C5+C8+C9+C11+C12+C14+C15+C16+C17+C18+C19+C20+C21+C22+C23+C24+C25+C26+C28+C30+C31+C33+C34+C35+C36+C37+C39+C40+C41+C42+C43+C44+C46+C47+C49+C50</f>
        <v>200.76061323799999</v>
      </c>
      <c r="D63" s="27">
        <f t="shared" si="113"/>
        <v>329892.84200245002</v>
      </c>
      <c r="E63" s="27">
        <f t="shared" si="113"/>
        <v>8425.5083879573995</v>
      </c>
      <c r="F63" s="27">
        <f t="shared" si="113"/>
        <v>8303.4266888548009</v>
      </c>
      <c r="G63" s="27">
        <f t="shared" si="113"/>
        <v>29594.746774316005</v>
      </c>
      <c r="H63" s="27">
        <f t="shared" si="113"/>
        <v>86986.121701806012</v>
      </c>
      <c r="I63" s="27">
        <f t="shared" si="113"/>
        <v>1865.2833422299004</v>
      </c>
      <c r="J63" s="27">
        <f t="shared" si="113"/>
        <v>1468.2035407018998</v>
      </c>
      <c r="K63" s="27"/>
      <c r="L63" s="27">
        <f t="shared" si="113"/>
        <v>723.97479441739995</v>
      </c>
      <c r="M63" s="27">
        <f t="shared" si="113"/>
        <v>1.3977886999999998E-4</v>
      </c>
      <c r="N63" s="27">
        <f t="shared" si="113"/>
        <v>118.54784898429999</v>
      </c>
      <c r="O63" s="27">
        <f t="shared" si="113"/>
        <v>0.12378519326000001</v>
      </c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0"/>
  <sheetViews>
    <sheetView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A30" sqref="A30"/>
    </sheetView>
  </sheetViews>
  <sheetFormatPr defaultColWidth="9.109375" defaultRowHeight="14.4" x14ac:dyDescent="0.3"/>
  <cols>
    <col min="1" max="1" width="17.33203125" style="29" customWidth="1"/>
    <col min="2" max="2" width="10.109375" style="29" bestFit="1" customWidth="1"/>
    <col min="3" max="3" width="10.109375" style="29" customWidth="1"/>
    <col min="4" max="5" width="10.109375" style="29" bestFit="1" customWidth="1"/>
    <col min="6" max="7" width="9.109375" style="29"/>
    <col min="8" max="18" width="11.5546875" style="29" customWidth="1"/>
    <col min="19" max="19" width="9.109375" style="79"/>
    <col min="20" max="25" width="9.109375" style="29"/>
    <col min="26" max="26" width="18.5546875" style="29" customWidth="1"/>
    <col min="27" max="27" width="12" style="29" bestFit="1" customWidth="1"/>
    <col min="28" max="28" width="9.109375" style="29"/>
    <col min="29" max="30" width="10.109375" style="29" bestFit="1" customWidth="1"/>
    <col min="31" max="32" width="9.109375" style="29"/>
    <col min="33" max="33" width="10.109375" style="29" bestFit="1" customWidth="1"/>
    <col min="34" max="47" width="10.109375" style="29" customWidth="1"/>
    <col min="48" max="48" width="9.109375" style="29"/>
    <col min="49" max="49" width="18.5546875" style="29" customWidth="1"/>
    <col min="50" max="50" width="10.109375" style="29" bestFit="1" customWidth="1"/>
    <col min="51" max="51" width="9.109375" style="29"/>
    <col min="52" max="53" width="10.109375" style="29" bestFit="1" customWidth="1"/>
    <col min="54" max="55" width="9.109375" style="29"/>
    <col min="56" max="56" width="10.109375" style="29" bestFit="1" customWidth="1"/>
    <col min="57" max="16384" width="9.109375" style="29"/>
  </cols>
  <sheetData>
    <row r="1" spans="1:70" ht="15" customHeight="1" x14ac:dyDescent="0.3">
      <c r="B1" s="86" t="s">
        <v>627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4"/>
      <c r="V1" s="84"/>
      <c r="W1" s="84"/>
      <c r="X1" s="84"/>
      <c r="Y1" s="84"/>
      <c r="Z1" s="29" t="s">
        <v>628</v>
      </c>
      <c r="AW1" s="29" t="s">
        <v>623</v>
      </c>
    </row>
    <row r="2" spans="1:70" x14ac:dyDescent="0.3">
      <c r="A2" s="84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4"/>
      <c r="V2" s="84"/>
      <c r="W2" s="84"/>
      <c r="X2" s="84"/>
      <c r="Y2" s="84"/>
    </row>
    <row r="3" spans="1:70" x14ac:dyDescent="0.3">
      <c r="A3" s="29" t="s">
        <v>52</v>
      </c>
      <c r="B3" s="29" t="s">
        <v>59</v>
      </c>
      <c r="C3" s="29" t="s">
        <v>57</v>
      </c>
      <c r="D3" s="29" t="s">
        <v>60</v>
      </c>
      <c r="E3" s="29" t="s">
        <v>54</v>
      </c>
      <c r="F3" s="29" t="s">
        <v>53</v>
      </c>
      <c r="G3" s="29" t="s">
        <v>61</v>
      </c>
      <c r="H3" s="29" t="s">
        <v>62</v>
      </c>
      <c r="I3" s="82" t="s">
        <v>294</v>
      </c>
      <c r="J3" s="82" t="s">
        <v>282</v>
      </c>
      <c r="K3" s="82" t="s">
        <v>298</v>
      </c>
      <c r="L3" s="82" t="s">
        <v>301</v>
      </c>
      <c r="M3" s="82" t="s">
        <v>309</v>
      </c>
      <c r="N3" s="82" t="s">
        <v>319</v>
      </c>
      <c r="O3" s="82" t="s">
        <v>613</v>
      </c>
      <c r="P3" s="82" t="s">
        <v>616</v>
      </c>
      <c r="Q3" s="82" t="s">
        <v>617</v>
      </c>
      <c r="R3" s="82" t="s">
        <v>618</v>
      </c>
      <c r="S3" s="82" t="s">
        <v>619</v>
      </c>
      <c r="T3" s="82" t="s">
        <v>620</v>
      </c>
      <c r="U3" s="82" t="s">
        <v>621</v>
      </c>
      <c r="V3" s="82" t="s">
        <v>278</v>
      </c>
      <c r="W3" s="82" t="s">
        <v>626</v>
      </c>
      <c r="X3" s="82"/>
      <c r="Y3" s="82"/>
      <c r="Z3" s="29" t="s">
        <v>52</v>
      </c>
      <c r="AA3" s="29" t="s">
        <v>59</v>
      </c>
      <c r="AB3" s="29" t="s">
        <v>57</v>
      </c>
      <c r="AC3" s="29" t="s">
        <v>60</v>
      </c>
      <c r="AD3" s="29" t="s">
        <v>54</v>
      </c>
      <c r="AE3" s="29" t="s">
        <v>53</v>
      </c>
      <c r="AF3" s="29" t="s">
        <v>61</v>
      </c>
      <c r="AG3" s="29" t="s">
        <v>62</v>
      </c>
      <c r="AH3" s="82" t="s">
        <v>294</v>
      </c>
      <c r="AI3" s="82" t="s">
        <v>282</v>
      </c>
      <c r="AJ3" s="82" t="s">
        <v>298</v>
      </c>
      <c r="AK3" s="82" t="s">
        <v>301</v>
      </c>
      <c r="AL3" s="82" t="s">
        <v>309</v>
      </c>
      <c r="AM3" s="82" t="s">
        <v>319</v>
      </c>
      <c r="AN3" s="82" t="s">
        <v>613</v>
      </c>
      <c r="AO3" s="82" t="s">
        <v>616</v>
      </c>
      <c r="AP3" s="82" t="s">
        <v>617</v>
      </c>
      <c r="AQ3" s="82" t="s">
        <v>618</v>
      </c>
      <c r="AR3" s="82" t="s">
        <v>619</v>
      </c>
      <c r="AS3" s="82" t="s">
        <v>620</v>
      </c>
      <c r="AT3" s="82" t="s">
        <v>621</v>
      </c>
      <c r="AU3" s="82" t="s">
        <v>278</v>
      </c>
      <c r="AW3" s="29" t="s">
        <v>52</v>
      </c>
      <c r="AX3" s="29" t="s">
        <v>59</v>
      </c>
      <c r="AY3" s="29" t="s">
        <v>57</v>
      </c>
      <c r="AZ3" s="29" t="s">
        <v>60</v>
      </c>
      <c r="BA3" s="29" t="s">
        <v>54</v>
      </c>
      <c r="BB3" s="29" t="s">
        <v>53</v>
      </c>
      <c r="BC3" s="29" t="s">
        <v>61</v>
      </c>
      <c r="BD3" s="29" t="s">
        <v>62</v>
      </c>
      <c r="BE3" s="82" t="s">
        <v>294</v>
      </c>
      <c r="BF3" s="82" t="s">
        <v>282</v>
      </c>
      <c r="BG3" s="82" t="s">
        <v>298</v>
      </c>
      <c r="BH3" s="82" t="s">
        <v>301</v>
      </c>
      <c r="BI3" s="82" t="s">
        <v>309</v>
      </c>
      <c r="BJ3" s="82" t="s">
        <v>319</v>
      </c>
      <c r="BK3" s="82" t="s">
        <v>613</v>
      </c>
      <c r="BL3" s="82" t="s">
        <v>616</v>
      </c>
      <c r="BM3" s="82" t="s">
        <v>617</v>
      </c>
      <c r="BN3" s="82" t="s">
        <v>618</v>
      </c>
      <c r="BO3" s="82" t="s">
        <v>619</v>
      </c>
      <c r="BP3" s="82" t="s">
        <v>620</v>
      </c>
      <c r="BQ3" s="82" t="s">
        <v>621</v>
      </c>
      <c r="BR3" s="82" t="s">
        <v>278</v>
      </c>
    </row>
    <row r="4" spans="1:70" x14ac:dyDescent="0.3">
      <c r="A4" s="29" t="s">
        <v>0</v>
      </c>
      <c r="B4" s="27">
        <f>rail!B3+nonpt!B3+agfire!B3+ptagfire!B3+nonroad!B3+'onroad all'!AE3+cmv!B3+ptfire_f!B3+ptfire_s!B3+ptegu!B3+ptnonipm!B3+pt_oilgas!B3+np_oilgas!B3+rwc!B3</f>
        <v>1753680.4920287</v>
      </c>
      <c r="C4" s="27">
        <f>rail!C3+nonpt!C3+agfire!C3+ptagfire!C3+nonroad!C3+'onroad all'!BT3+cmv!C3+ptfire_f!C3+ptfire_s!C3+ptegu!C3+ptnonipm!C3+pt_oilgas!C3+np_oilgas!C3+rwc!C3+ag!B3</f>
        <v>69301.948700720794</v>
      </c>
      <c r="D4" s="27">
        <f>rail!D3+nonpt!D3+agfire!D3+ptagfire!D3+nonroad!D3+'onroad all'!CC3+cmv!D3+ptfire_f!D3+ptfire_s!D3+ptegu!DQ3+ptnonipm!D3+pt_oilgas!D3+np_oilgas!D3+rwc!D3</f>
        <v>328497.00926993007</v>
      </c>
      <c r="E4" s="27">
        <f>rail!E3+nonpt!E3+agfire!E3+ptagfire!E3+nonroad!E3+'onroad all'!CV3+cmv!E3+ptfire_f!E3+ptfire_s!E3+ptegu!E3+ptnonipm!E3+pt_oilgas!E3+np_oilgas!E3+rwc!E3+afdust!BA3</f>
        <v>233808.58311191719</v>
      </c>
      <c r="F4" s="27">
        <f>rail!F3+nonpt!F3+agfire!F3+ptagfire!F3+nonroad!F3+'onroad all'!CY3+cmv!F3+ptfire_f!F3+ptfire_s!F3+ptegu!F3+ptnonipm!F3+pt_oilgas!F3+np_oilgas!F3+rwc!F3+afdust!BB3</f>
        <v>152452.98472288719</v>
      </c>
      <c r="G4" s="27">
        <f>rail!G3+nonpt!G3+agfire!G3+ptagfire!G3+nonroad!G3+'onroad all'!DO3+cmv!G3+ptfire_f!G3+ptfire_s!G3+ptegu!FC3+ptnonipm!G3+pt_oilgas!G3+np_oilgas!G3+rwc!G3</f>
        <v>204919.76995337199</v>
      </c>
      <c r="H4" s="27">
        <f>rail!H3+nonpt!H3+agfire!H3+ptagfire!H3+nonroad!H3+'onroad all'!EB3+cmv!H3+ptfire_f!H3+ptfire_s!H3+ptegu!H3+ptnonipm!H3+pt_oilgas!H3+np_oilgas!H3+rwc!H3</f>
        <v>392088.71862411004</v>
      </c>
      <c r="I4" s="27">
        <f>rail!AN3+nonpt!BQ3+agfire!AM3+ptagfire!AA3+nonroad!AK3+'onroad all'!H3+cmv!AO3+ptfire_f!AI3+ptfire_s!AI3+ptegu!BL3+ptnonipm!BV3+pt_oilgas!BG3+np_oilgas!AU3+rwc!AJ3</f>
        <v>7073.0436154733989</v>
      </c>
      <c r="J4" s="27">
        <f>rail!AS3+nonpt!BV3+agfire!AR3+ptagfire!AD3+nonroad!AP3+'onroad all'!O3+cmv!AT3+ptfire_f!AL3+ptfire_s!AL3+ptegu!BQ3+ptnonipm!CA3+pt_oilgas!BL3+np_oilgas!AZ3+rwc!AO3</f>
        <v>5383.0490718287501</v>
      </c>
      <c r="K4" s="27">
        <f>rail!BN3+nonpt!CZ3+agfire!BD3+ptagfire!AL3+nonroad!BG3+'onroad all'!AX3+cmv!BP3+ptfire_f!AU3+ptfire_s!AU3+ptegu!CT3+ptnonipm!DK3+pt_oilgas!CO3+np_oilgas!BU3+rwc!BB3</f>
        <v>16081.207124814768</v>
      </c>
      <c r="L4" s="27">
        <f>rail!CA3+nonpt!DP3+agfire!BQ3+ptagfire!AS3+nonroad!BR3+'onroad all'!BO3+cmv!CC3+ptfire_f!BC3+ptfire_s!BC3+ptegu!DH3+ptnonipm!EB3+pt_oilgas!DD3+np_oilgas!CH3+rwc!BN3</f>
        <v>14566.47979477594</v>
      </c>
      <c r="M4" s="27">
        <f>rail!CB3+nonpt!DR3+nonroad!BS3+'onroad all'!BS3+cmv!CD3+ptfire_f!BE3+ptfire_s!BE3+ptegu!DJ3+ptnonipm!ED3+pt_oilgas!DF3+np_oilgas!CI3+rwc!BO3</f>
        <v>1998.2096441430031</v>
      </c>
      <c r="N4" s="27">
        <f>rail!AM3+nonpt!BN3+agfire!AL3+ptagfire!Z3+nonroad!AJ3+'onroad all'!G3+cmv!AN3+ptfire_f!AG3+ptfire_s!AG3+ptegu!BJ3+ptnonipm!BS3+pt_oilgas!BF3+np_oilgas!AT3+rwc!AI3</f>
        <v>2770.5807004822182</v>
      </c>
      <c r="O4" s="27">
        <f>rail!AV3+nonpt!BZ3+agfire!AS3+ptagfire!AE3+nonroad!AQ3+'onroad all'!X3+cmv!AW3+ptfire_f!AM3+ptfire_s!AM3+ptegu!BU3+ptnonipm!CE3+pt_oilgas!BP3+np_oilgas!BB3+rwc!AP3</f>
        <v>2219.5158479262136</v>
      </c>
      <c r="P4" s="27">
        <f>rail!AE3+nonroad!AE3+'onroad all'!AI3+'onroad all'!AJ3+'onroad all'!AK3+'onroad all'!AL3+'onroad all'!AM3+'onroad all'!AN3+cmv!AF3+ptnonipm!BI3</f>
        <v>4732.3494683133104</v>
      </c>
      <c r="Q4" s="27">
        <f>rail!AF3+nonroad!AF3+'onroad all'!AJ3+'onroad all'!AK3+'onroad all'!AL3+'onroad all'!AM3+'onroad all'!AN3+cmv!AG3+ptnonipm!BJ3</f>
        <v>4421.3742742603108</v>
      </c>
      <c r="R4" s="72">
        <f>rail!P3+nonpt!T3+nonroad!R3+'onroad all'!AA3+cmv!Q3+ptegu!T3+ptnonipm!T3+pt_oilgas!S3+np_oilgas!R3+rwc!P3</f>
        <v>1.555141869293672</v>
      </c>
      <c r="S4" s="72">
        <f>rail!K3+nonpt!L3+agfire!K3+nonroad!U3+'onroad all'!L3+cmv!K3+ptegu!L3+ptnonipm!L3+pt_oilgas!K3+np_oilgas!K3+rwc!K3</f>
        <v>1.4524739533419999</v>
      </c>
      <c r="T4" s="72">
        <f>rail!O3+nonpt!P3+agfire!N3+cmv!O3+ptegu!P3+ptnonipm!P3+pt_oilgas!O3+np_oilgas!N3+rwc!N3</f>
        <v>0.78235562010000004</v>
      </c>
      <c r="U4" s="72">
        <f>rail!V3+nonpt!AK3+agfire!U3+nonroad!T3+'onroad all'!BV3+cmv!X3+ptegu!AH3+ptnonipm!AL3+pt_oilgas!AI3+np_oilgas!AB3+rwc!V3</f>
        <v>11.66117163729</v>
      </c>
      <c r="V4" s="72">
        <f>rail!T3+nonpt!AG3+agfire!S3+nonroad!S3+'onroad all'!BM3+'onroad all'!BN3+cmv!U3+ptegu!AD3+ptnonipm!AH3+pt_oilgas!AE3+np_oilgas!X3+rwc!T3</f>
        <v>53.391754650203005</v>
      </c>
      <c r="W4" s="79" t="s">
        <v>624</v>
      </c>
      <c r="Z4" s="29" t="s">
        <v>0</v>
      </c>
      <c r="AA4" s="27">
        <f>B4+beis!H3</f>
        <v>1940746.7935287</v>
      </c>
      <c r="AB4" s="27">
        <f t="shared" ref="AB4:AU4" si="0">C4</f>
        <v>69301.948700720794</v>
      </c>
      <c r="AC4" s="27">
        <f>D4+beis!R3</f>
        <v>340503.38370993006</v>
      </c>
      <c r="AD4" s="27">
        <f t="shared" si="0"/>
        <v>233808.58311191719</v>
      </c>
      <c r="AE4" s="27">
        <f t="shared" si="0"/>
        <v>152452.98472288719</v>
      </c>
      <c r="AF4" s="27">
        <f t="shared" si="0"/>
        <v>204919.76995337199</v>
      </c>
      <c r="AG4" s="27">
        <f>H4+beis!X3</f>
        <v>2070501.0843241101</v>
      </c>
      <c r="AH4" s="27">
        <f>I4+beis!C3</f>
        <v>26616.421595473399</v>
      </c>
      <c r="AI4" s="27">
        <f t="shared" si="0"/>
        <v>5383.0490718287501</v>
      </c>
      <c r="AJ4" s="27">
        <f>K4+beis!L3</f>
        <v>42731.756354814766</v>
      </c>
      <c r="AK4" s="27">
        <f>L4+beis!P3</f>
        <v>124982.40756677593</v>
      </c>
      <c r="AL4" s="27">
        <f t="shared" si="0"/>
        <v>1998.2096441430031</v>
      </c>
      <c r="AM4" s="27">
        <f t="shared" si="0"/>
        <v>2770.5807004822182</v>
      </c>
      <c r="AN4" s="27">
        <f t="shared" si="0"/>
        <v>2219.5158479262136</v>
      </c>
      <c r="AO4" s="27">
        <f t="shared" si="0"/>
        <v>4732.3494683133104</v>
      </c>
      <c r="AP4" s="27">
        <f t="shared" si="0"/>
        <v>4421.3742742603108</v>
      </c>
      <c r="AQ4" s="72">
        <f t="shared" si="0"/>
        <v>1.555141869293672</v>
      </c>
      <c r="AR4" s="72">
        <f t="shared" si="0"/>
        <v>1.4524739533419999</v>
      </c>
      <c r="AS4" s="72">
        <f t="shared" si="0"/>
        <v>0.78235562010000004</v>
      </c>
      <c r="AT4" s="72">
        <f t="shared" si="0"/>
        <v>11.66117163729</v>
      </c>
      <c r="AU4" s="72">
        <f t="shared" si="0"/>
        <v>53.391754650203005</v>
      </c>
      <c r="AW4" s="29" t="s">
        <v>0</v>
      </c>
      <c r="AX4" s="27">
        <f>B4-ptfire_f!B3-ptfire_s!B3</f>
        <v>1007138.2772987001</v>
      </c>
      <c r="AY4" s="27">
        <f>C4-ptfire_f!C3-ptfire_s!C3</f>
        <v>56927.184480420794</v>
      </c>
      <c r="AZ4" s="27">
        <f>D4-ptfire_f!D3-ptfire_s!D3</f>
        <v>312025.20642493007</v>
      </c>
      <c r="BA4" s="27">
        <f>E4-ptfire_f!E3-ptfire_s!E3</f>
        <v>152250.46077591719</v>
      </c>
      <c r="BB4" s="27">
        <f>F4-ptfire_f!F3-ptfire_s!F3</f>
        <v>83335.932938887185</v>
      </c>
      <c r="BC4" s="27">
        <f>G4-ptfire_f!G3-ptfire_s!G3</f>
        <v>197387.553188872</v>
      </c>
      <c r="BD4" s="27">
        <f>H4-ptfire_f!H3-ptfire_s!H3</f>
        <v>214201.32504611003</v>
      </c>
      <c r="BE4" s="27">
        <f>I4-ptfire_f!AI3-ptfire_s!AI3</f>
        <v>1824.6174994933986</v>
      </c>
      <c r="BF4" s="27">
        <f>J4-ptfire_f!AL3-ptfire_s!AL3</f>
        <v>2934.7310913767506</v>
      </c>
      <c r="BG4" s="27">
        <f>K4-ptfire_f!AU3-ptfire_s!AU3</f>
        <v>2849.297542414768</v>
      </c>
      <c r="BH4" s="27">
        <f>L4-ptfire_f!BC3-ptfire_s!BC3</f>
        <v>6656.5009265859399</v>
      </c>
      <c r="BI4" s="27">
        <f>M4-ptfire_f!BE3-ptfire_s!BE3</f>
        <v>387.96154781800294</v>
      </c>
      <c r="BJ4" s="27">
        <f>N4-ptfire_f!AG3-ptfire_s!AG3</f>
        <v>317.89264612021805</v>
      </c>
      <c r="BK4" s="27">
        <f>O4-ptfire_f!AM3-ptfire_s!AM3</f>
        <v>425.2264677382135</v>
      </c>
      <c r="BL4" s="27">
        <f t="shared" ref="BL4:BR4" si="1">P4</f>
        <v>4732.3494683133104</v>
      </c>
      <c r="BM4" s="27">
        <f t="shared" si="1"/>
        <v>4421.3742742603108</v>
      </c>
      <c r="BN4" s="72">
        <f t="shared" si="1"/>
        <v>1.555141869293672</v>
      </c>
      <c r="BO4" s="72">
        <f t="shared" si="1"/>
        <v>1.4524739533419999</v>
      </c>
      <c r="BP4" s="72">
        <f t="shared" si="1"/>
        <v>0.78235562010000004</v>
      </c>
      <c r="BQ4" s="72">
        <f t="shared" si="1"/>
        <v>11.66117163729</v>
      </c>
      <c r="BR4" s="72">
        <f t="shared" si="1"/>
        <v>53.391754650203005</v>
      </c>
    </row>
    <row r="5" spans="1:70" x14ac:dyDescent="0.3">
      <c r="A5" s="29" t="s">
        <v>2</v>
      </c>
      <c r="B5" s="27">
        <f>rail!B4+nonpt!B4+agfire!B4+ptagfire!B4+nonroad!B4+'onroad all'!AE4+cmv!B4+ptfire_f!B4+ptfire_s!B4+ptegu!B4+ptnonipm!B4+pt_oilgas!B4+np_oilgas!B4+rwc!B4</f>
        <v>1125363.415521756</v>
      </c>
      <c r="C5" s="27">
        <f>rail!C4+nonpt!C4+agfire!C4+ptagfire!C4+nonroad!C4+'onroad all'!BT4+cmv!C4+ptfire_f!C4+ptfire_s!C4+ptegu!C4+ptnonipm!C4+pt_oilgas!C4+np_oilgas!C4+rwc!C4+ag!B4</f>
        <v>39868.383879814894</v>
      </c>
      <c r="D5" s="27">
        <f>rail!D4+nonpt!D4+agfire!D4+ptagfire!D4+nonroad!D4+'onroad all'!CC4+cmv!D4+ptfire_f!D4+ptfire_s!D4+ptegu!DQ4+ptnonipm!D4+pt_oilgas!D4+np_oilgas!D4+rwc!D4</f>
        <v>197057.770417008</v>
      </c>
      <c r="E5" s="27">
        <f>rail!E4+nonpt!E4+agfire!E4+ptagfire!E4+nonroad!E4+'onroad all'!CV4+cmv!E4+ptfire_f!E4+ptfire_s!E4+ptegu!E4+ptnonipm!E4+pt_oilgas!E4+np_oilgas!E4+rwc!E4+afdust!BA4</f>
        <v>233525.57429119601</v>
      </c>
      <c r="F5" s="27">
        <f>rail!F4+nonpt!F4+agfire!F4+ptagfire!F4+nonroad!F4+'onroad all'!CY4+cmv!F4+ptfire_f!F4+ptfire_s!F4+ptegu!F4+ptnonipm!F4+pt_oilgas!F4+np_oilgas!F4+rwc!F4+afdust!BB4</f>
        <v>71299.715609626015</v>
      </c>
      <c r="G5" s="27">
        <f>rail!G4+nonpt!G4+agfire!G4+ptagfire!G4+nonroad!G4+'onroad all'!DO4+cmv!G4+ptfire_f!G4+ptfire_s!G4+ptegu!FC4+ptnonipm!G4+pt_oilgas!G4+np_oilgas!G4+rwc!G4</f>
        <v>45691.650744050501</v>
      </c>
      <c r="H5" s="27">
        <f>rail!H4+nonpt!H4+agfire!H4+ptagfire!H4+nonroad!H4+'onroad all'!EB4+cmv!H4+ptfire_f!H4+ptfire_s!H4+ptegu!H4+ptnonipm!H4+pt_oilgas!H4+np_oilgas!H4+rwc!H4</f>
        <v>230557.41904464801</v>
      </c>
      <c r="I5" s="27">
        <f>rail!AN4+nonpt!BQ4+agfire!AM4+ptagfire!AA4+nonroad!AK4+'onroad all'!H4+cmv!AO4+ptfire_f!AI4+ptfire_s!AI4+ptegu!BL4+ptnonipm!BV4+pt_oilgas!BG4+np_oilgas!AU4+rwc!AJ4</f>
        <v>3202.692197632854</v>
      </c>
      <c r="J5" s="27">
        <f>rail!AS4+nonpt!BV4+agfire!AR4+ptagfire!AD4+nonroad!AP4+'onroad all'!O4+cmv!AT4+ptfire_f!AL4+ptfire_s!AL4+ptegu!BQ4+ptnonipm!CA4+pt_oilgas!BL4+np_oilgas!AZ4+rwc!AO4</f>
        <v>2609.9641157298583</v>
      </c>
      <c r="K5" s="27">
        <f>rail!BN4+nonpt!CZ4+agfire!BD4+ptagfire!AL4+nonroad!BG4+'onroad all'!AX4+cmv!BP4+ptfire_f!AU4+ptfire_s!AU4+ptegu!CT4+ptnonipm!DK4+pt_oilgas!CO4+np_oilgas!BU4+rwc!BB4</f>
        <v>5241.4502511547698</v>
      </c>
      <c r="L5" s="27">
        <f>rail!CA4+nonpt!DP4+agfire!BQ4+ptagfire!AS4+nonroad!BR4+'onroad all'!BO4+cmv!CC4+ptfire_f!BC4+ptfire_s!BC4+ptegu!DH4+ptnonipm!EB4+pt_oilgas!DD4+np_oilgas!CH4+rwc!BN4</f>
        <v>6161.2168114746673</v>
      </c>
      <c r="M5" s="27">
        <f>rail!CB4+nonpt!DR4+nonroad!BS4+'onroad all'!BS4+cmv!CD4+ptfire_f!BE4+ptfire_s!BE4+ptegu!DJ4+ptnonipm!ED4+pt_oilgas!DF4+np_oilgas!CI4+rwc!BO4</f>
        <v>1076.8253148125366</v>
      </c>
      <c r="N5" s="27">
        <f>rail!AM4+nonpt!BN4+agfire!AL4+ptagfire!Z4+nonroad!AJ4+'onroad all'!G4+cmv!AN4+ptfire_f!AG4+ptfire_s!AG4+ptegu!BJ4+ptnonipm!BS4+pt_oilgas!BF4+np_oilgas!AT4+rwc!AI4</f>
        <v>824.57567754859235</v>
      </c>
      <c r="O5" s="27">
        <f>rail!AV4+nonpt!BZ4+agfire!AS4+ptagfire!AE4+nonroad!AQ4+'onroad all'!X4+cmv!AW4+ptfire_f!AM4+ptfire_s!AM4+ptegu!BU4+ptnonipm!CE4+pt_oilgas!BP4+np_oilgas!BB4+rwc!AP4</f>
        <v>642.02949853996222</v>
      </c>
      <c r="P5" s="27">
        <f>rail!AE4+nonroad!AE4+'onroad all'!AI4+'onroad all'!AJ4+'onroad all'!AK4+'onroad all'!AL4+'onroad all'!AM4+'onroad all'!AN4+cmv!AF4+ptnonipm!BI4</f>
        <v>4200.6086335001692</v>
      </c>
      <c r="Q5" s="27">
        <f>rail!AF4+nonroad!AF4+'onroad all'!AJ4+'onroad all'!AK4+'onroad all'!AL4+'onroad all'!AM4+'onroad all'!AN4+cmv!AG4+ptnonipm!BJ4</f>
        <v>3949.5856769781699</v>
      </c>
      <c r="R5" s="72">
        <f>rail!P4+nonpt!T4+nonroad!R4+'onroad all'!AA4+cmv!Q4+ptegu!T4+ptnonipm!T4+pt_oilgas!S4+np_oilgas!R4+rwc!P4</f>
        <v>0.25645868839142499</v>
      </c>
      <c r="S5" s="72">
        <f>rail!K4+nonpt!L4+agfire!K4+nonroad!U4+'onroad all'!L4+cmv!K4+ptegu!L4+ptnonipm!L4+pt_oilgas!K4+np_oilgas!K4+rwc!K4</f>
        <v>4.3279828052180003</v>
      </c>
      <c r="T5" s="72">
        <f>rail!O4+nonpt!P4+agfire!N4+cmv!O4+ptegu!P4+ptnonipm!P4+pt_oilgas!O4+np_oilgas!N4+rwc!N4</f>
        <v>0.74371459420000008</v>
      </c>
      <c r="U5" s="72">
        <f>rail!V4+nonpt!AK4+agfire!U4+nonroad!T4+'onroad all'!BV4+cmv!X4+ptegu!AH4+ptnonipm!AL4+pt_oilgas!AI4+np_oilgas!AB4+rwc!V4</f>
        <v>2.1077159604719999</v>
      </c>
      <c r="V5" s="72">
        <f>rail!T4+nonpt!AG4+agfire!S4+nonroad!S4+'onroad all'!BM4+'onroad all'!BN4+cmv!U4+ptegu!AD4+ptnonipm!AH4+pt_oilgas!AE4+np_oilgas!X4+rwc!T4</f>
        <v>8.054924919426</v>
      </c>
      <c r="W5" s="79"/>
      <c r="Z5" s="29" t="s">
        <v>2</v>
      </c>
      <c r="AA5" s="27">
        <f>B5+beis!H4</f>
        <v>1517919.988321756</v>
      </c>
      <c r="AB5" s="27">
        <f t="shared" ref="AB5:AB53" si="2">C5</f>
        <v>39868.383879814894</v>
      </c>
      <c r="AC5" s="27">
        <f>D5+beis!R4</f>
        <v>210970.23451700801</v>
      </c>
      <c r="AD5" s="27">
        <f t="shared" ref="AD5:AD53" si="3">E5</f>
        <v>233525.57429119601</v>
      </c>
      <c r="AE5" s="27">
        <f t="shared" ref="AE5:AE53" si="4">F5</f>
        <v>71299.715609626015</v>
      </c>
      <c r="AF5" s="27">
        <f t="shared" ref="AF5:AF53" si="5">G5</f>
        <v>45691.650744050501</v>
      </c>
      <c r="AG5" s="27">
        <f>H5+beis!X4</f>
        <v>2081230.588344648</v>
      </c>
      <c r="AH5" s="27">
        <f>I5+beis!C4</f>
        <v>44308.019497632849</v>
      </c>
      <c r="AI5" s="27">
        <f t="shared" ref="AI5:AI53" si="6">J5</f>
        <v>2609.9641157298583</v>
      </c>
      <c r="AJ5" s="27">
        <f>K5+beis!L4</f>
        <v>61295.178851154771</v>
      </c>
      <c r="AK5" s="27">
        <f>L5+beis!P4</f>
        <v>250942.99941147468</v>
      </c>
      <c r="AL5" s="27">
        <f t="shared" ref="AL5:AL53" si="7">M5</f>
        <v>1076.8253148125366</v>
      </c>
      <c r="AM5" s="27">
        <f t="shared" ref="AM5:AM53" si="8">N5</f>
        <v>824.57567754859235</v>
      </c>
      <c r="AN5" s="27">
        <f t="shared" ref="AN5:AN53" si="9">O5</f>
        <v>642.02949853996222</v>
      </c>
      <c r="AO5" s="27">
        <f t="shared" ref="AO5:AO53" si="10">P5</f>
        <v>4200.6086335001692</v>
      </c>
      <c r="AP5" s="27">
        <f t="shared" ref="AP5:AP53" si="11">Q5</f>
        <v>3949.5856769781699</v>
      </c>
      <c r="AQ5" s="72">
        <f t="shared" ref="AQ5:AQ53" si="12">R5</f>
        <v>0.25645868839142499</v>
      </c>
      <c r="AR5" s="72">
        <f t="shared" ref="AR5:AR53" si="13">S5</f>
        <v>4.3279828052180003</v>
      </c>
      <c r="AS5" s="72">
        <f t="shared" ref="AS5:AS53" si="14">T5</f>
        <v>0.74371459420000008</v>
      </c>
      <c r="AT5" s="72">
        <f t="shared" ref="AT5:AT53" si="15">U5</f>
        <v>2.1077159604719999</v>
      </c>
      <c r="AU5" s="72">
        <f t="shared" ref="AU5:AU53" si="16">V5</f>
        <v>8.054924919426</v>
      </c>
      <c r="AW5" s="29" t="s">
        <v>2</v>
      </c>
      <c r="AX5" s="27">
        <f>B5-ptfire_f!B4-ptfire_s!B4</f>
        <v>818657.78929175599</v>
      </c>
      <c r="AY5" s="27">
        <f>C5-ptfire_f!C4-ptfire_s!C4</f>
        <v>34821.80088781489</v>
      </c>
      <c r="AZ5" s="27">
        <f>D5-ptfire_f!D4-ptfire_s!D4</f>
        <v>192215.957226008</v>
      </c>
      <c r="BA5" s="27">
        <f>E5-ptfire_f!E4-ptfire_s!E4</f>
        <v>201738.10098519601</v>
      </c>
      <c r="BB5" s="27">
        <f>F5-ptfire_f!F4-ptfire_s!F4</f>
        <v>44361.175596626017</v>
      </c>
      <c r="BC5" s="27">
        <f>G5-ptfire_f!G4-ptfire_s!G4</f>
        <v>43185.902291050501</v>
      </c>
      <c r="BD5" s="27">
        <f>H5-ptfire_f!H4-ptfire_s!H4</f>
        <v>158012.667143648</v>
      </c>
      <c r="BE5" s="27">
        <f>I5-ptfire_f!AI4-ptfire_s!AI4</f>
        <v>1055.6729698898539</v>
      </c>
      <c r="BF5" s="27">
        <f>J5-ptfire_f!AL4-ptfire_s!AL4</f>
        <v>2033.4971190758583</v>
      </c>
      <c r="BG5" s="27">
        <f>K5-ptfire_f!AU4-ptfire_s!AU4</f>
        <v>2023.4834039147697</v>
      </c>
      <c r="BH5" s="27">
        <f>L5-ptfire_f!BC4-ptfire_s!BC4</f>
        <v>3209.6966568746675</v>
      </c>
      <c r="BI5" s="27">
        <f>M5-ptfire_f!BE4-ptfire_s!BE4</f>
        <v>454.24099172853659</v>
      </c>
      <c r="BJ5" s="27">
        <f>N5-ptfire_f!AG4-ptfire_s!AG4</f>
        <v>168.68440506459234</v>
      </c>
      <c r="BK5" s="27">
        <f>O5-ptfire_f!AM4-ptfire_s!AM4</f>
        <v>293.5872566259622</v>
      </c>
      <c r="BL5" s="27">
        <f t="shared" ref="BL5:BL53" si="17">P5</f>
        <v>4200.6086335001692</v>
      </c>
      <c r="BM5" s="27">
        <f t="shared" ref="BM5:BM53" si="18">Q5</f>
        <v>3949.5856769781699</v>
      </c>
      <c r="BN5" s="72">
        <f t="shared" ref="BN5:BN53" si="19">R5</f>
        <v>0.25645868839142499</v>
      </c>
      <c r="BO5" s="72">
        <f t="shared" ref="BO5:BO53" si="20">S5</f>
        <v>4.3279828052180003</v>
      </c>
      <c r="BP5" s="72">
        <f t="shared" ref="BP5:BP53" si="21">T5</f>
        <v>0.74371459420000008</v>
      </c>
      <c r="BQ5" s="72">
        <f t="shared" ref="BQ5:BQ53" si="22">U5</f>
        <v>2.1077159604719999</v>
      </c>
      <c r="BR5" s="72">
        <f t="shared" ref="BR5:BR53" si="23">V5</f>
        <v>8.054924919426</v>
      </c>
    </row>
    <row r="6" spans="1:70" x14ac:dyDescent="0.3">
      <c r="A6" s="29" t="s">
        <v>3</v>
      </c>
      <c r="B6" s="27">
        <f>rail!B5+nonpt!B5+agfire!B5+ptagfire!B5+nonroad!B5+'onroad all'!AE5+cmv!B5+ptfire_f!B5+ptfire_s!B5+ptegu!B5+ptnonipm!B5+pt_oilgas!B5+np_oilgas!B5+rwc!B5</f>
        <v>1090169.6033417</v>
      </c>
      <c r="C6" s="27">
        <f>rail!C5+nonpt!C5+agfire!C5+ptagfire!C5+nonroad!C5+'onroad all'!BT5+cmv!C5+ptfire_f!C5+ptfire_s!C5+ptegu!C5+ptnonipm!C5+pt_oilgas!C5+np_oilgas!C5+rwc!C5+ag!B5</f>
        <v>84417.266708135197</v>
      </c>
      <c r="D6" s="27">
        <f>rail!D5+nonpt!D5+agfire!D5+ptagfire!D5+nonroad!D5+'onroad all'!CC5+cmv!D5+ptfire_f!D5+ptfire_s!D5+ptegu!DQ5+ptnonipm!D5+pt_oilgas!D5+np_oilgas!D5+rwc!D5</f>
        <v>211589.87267869001</v>
      </c>
      <c r="E6" s="27">
        <f>rail!E5+nonpt!E5+agfire!E5+ptagfire!E5+nonroad!E5+'onroad all'!CV5+cmv!E5+ptfire_f!E5+ptfire_s!E5+ptegu!E5+ptnonipm!E5+pt_oilgas!E5+np_oilgas!E5+rwc!E5+afdust!BA5</f>
        <v>258095.47862167412</v>
      </c>
      <c r="F6" s="27">
        <f>rail!F5+nonpt!F5+agfire!F5+ptagfire!F5+nonroad!F5+'onroad all'!CY5+cmv!F5+ptfire_f!F5+ptfire_s!F5+ptegu!F5+ptnonipm!F5+pt_oilgas!F5+np_oilgas!F5+rwc!F5+afdust!BB5</f>
        <v>103219.63540443518</v>
      </c>
      <c r="G6" s="27">
        <f>rail!G5+nonpt!G5+agfire!G5+ptagfire!G5+nonroad!G5+'onroad all'!DO5+cmv!G5+ptfire_f!G5+ptfire_s!G5+ptegu!FC5+ptnonipm!G5+pt_oilgas!G5+np_oilgas!G5+rwc!G5</f>
        <v>91573.573601305907</v>
      </c>
      <c r="H6" s="27">
        <f>rail!H5+nonpt!H5+agfire!H5+ptagfire!H5+nonroad!H5+'onroad all'!EB5+cmv!H5+ptfire_f!H5+ptfire_s!H5+ptegu!H5+ptnonipm!H5+pt_oilgas!H5+np_oilgas!H5+rwc!H5</f>
        <v>291629.49685132399</v>
      </c>
      <c r="I6" s="27">
        <f>rail!AN5+nonpt!BQ5+agfire!AM5+ptagfire!AA5+nonroad!AK5+'onroad all'!H5+cmv!AO5+ptfire_f!AI5+ptfire_s!AI5+ptegu!BL5+ptnonipm!BV5+pt_oilgas!BG5+np_oilgas!AU5+rwc!AJ5</f>
        <v>4155.7014449513099</v>
      </c>
      <c r="J6" s="27">
        <f>rail!AS5+nonpt!BV5+agfire!AR5+ptagfire!AD5+nonroad!AP5+'onroad all'!O5+cmv!AT5+ptfire_f!AL5+ptfire_s!AL5+ptegu!BQ5+ptnonipm!CA5+pt_oilgas!BL5+np_oilgas!AZ5+rwc!AO5</f>
        <v>3124.0788525923253</v>
      </c>
      <c r="K6" s="27">
        <f>rail!BN5+nonpt!CZ5+agfire!BD5+ptagfire!AL5+nonroad!BG5+'onroad all'!AX5+cmv!BP5+ptfire_f!AU5+ptfire_s!AU5+ptegu!CT5+ptnonipm!DK5+pt_oilgas!CO5+np_oilgas!BU5+rwc!BB5</f>
        <v>10750.525812804397</v>
      </c>
      <c r="L6" s="27">
        <f>rail!CA5+nonpt!DP5+agfire!BQ5+ptagfire!AS5+nonroad!BR5+'onroad all'!BO5+cmv!CC5+ptfire_f!BC5+ptfire_s!BC5+ptegu!DH5+ptnonipm!EB5+pt_oilgas!DD5+np_oilgas!CH5+rwc!BN5</f>
        <v>9273.3723300307101</v>
      </c>
      <c r="M6" s="27">
        <f>rail!CB5+nonpt!DR5+nonroad!BS5+'onroad all'!BS5+cmv!CD5+ptfire_f!BE5+ptfire_s!BE5+ptegu!DJ5+ptnonipm!ED5+pt_oilgas!DF5+np_oilgas!CI5+rwc!BO5</f>
        <v>1138.0415205655302</v>
      </c>
      <c r="N6" s="27">
        <f>rail!AM5+nonpt!BN5+agfire!AL5+ptagfire!Z5+nonroad!AJ5+'onroad all'!G5+cmv!AN5+ptfire_f!AG5+ptfire_s!AG5+ptegu!BJ5+ptnonipm!BS5+pt_oilgas!BF5+np_oilgas!AT5+rwc!AI5</f>
        <v>1639.2797955593412</v>
      </c>
      <c r="O6" s="27">
        <f>rail!AV5+nonpt!BZ5+agfire!AS5+ptagfire!AE5+nonroad!AQ5+'onroad all'!X5+cmv!AW5+ptfire_f!AM5+ptfire_s!AM5+ptegu!BU5+ptnonipm!CE5+pt_oilgas!BP5+np_oilgas!BB5+rwc!AP5</f>
        <v>1315.3063349400131</v>
      </c>
      <c r="P6" s="27">
        <f>rail!AE5+nonroad!AE5+'onroad all'!AI5+'onroad all'!AJ5+'onroad all'!AK5+'onroad all'!AL5+'onroad all'!AM5+'onroad all'!AN5+cmv!AF5+ptnonipm!BI5</f>
        <v>3964.4993202589289</v>
      </c>
      <c r="Q6" s="27">
        <f>rail!AF5+nonroad!AF5+'onroad all'!AJ5+'onroad all'!AK5+'onroad all'!AL5+'onroad all'!AM5+'onroad all'!AN5+cmv!AG5+ptnonipm!BJ5</f>
        <v>3714.3654684719295</v>
      </c>
      <c r="R6" s="72">
        <f>rail!P5+nonpt!T5+nonroad!R5+'onroad all'!AA5+cmv!Q5+ptegu!T5+ptnonipm!T5+pt_oilgas!S5+np_oilgas!R5+rwc!P5</f>
        <v>0.90412399737832405</v>
      </c>
      <c r="S6" s="72">
        <f>rail!K5+nonpt!L5+agfire!K5+nonroad!U5+'onroad all'!L5+cmv!K5+ptegu!L5+ptnonipm!L5+pt_oilgas!K5+np_oilgas!K5+rwc!K5</f>
        <v>3.5754023000565995</v>
      </c>
      <c r="T6" s="72">
        <f>rail!O5+nonpt!P5+agfire!N5+cmv!O5+ptegu!P5+ptnonipm!P5+pt_oilgas!O5+np_oilgas!N5+rwc!N5</f>
        <v>1.2501669961999999</v>
      </c>
      <c r="U6" s="72">
        <f>rail!V5+nonpt!AK5+agfire!U5+nonroad!T5+'onroad all'!BV5+cmv!X5+ptegu!AH5+ptnonipm!AL5+pt_oilgas!AI5+np_oilgas!AB5+rwc!V5</f>
        <v>4.2011389174408</v>
      </c>
      <c r="V6" s="72">
        <f>rail!T5+nonpt!AG5+agfire!S5+nonroad!S5+'onroad all'!BM5+'onroad all'!BN5+cmv!U5+ptegu!AD5+ptnonipm!AH5+pt_oilgas!AE5+np_oilgas!X5+rwc!T5</f>
        <v>20.694648340263001</v>
      </c>
      <c r="W6" s="79" t="s">
        <v>624</v>
      </c>
      <c r="Z6" s="29" t="s">
        <v>3</v>
      </c>
      <c r="AA6" s="27">
        <f>B6+beis!H5</f>
        <v>1238793.9167017001</v>
      </c>
      <c r="AB6" s="27">
        <f t="shared" si="2"/>
        <v>84417.266708135197</v>
      </c>
      <c r="AC6" s="27">
        <f>D6+beis!R5</f>
        <v>230177.82056059001</v>
      </c>
      <c r="AD6" s="27">
        <f t="shared" si="3"/>
        <v>258095.47862167412</v>
      </c>
      <c r="AE6" s="27">
        <f t="shared" si="4"/>
        <v>103219.63540443518</v>
      </c>
      <c r="AF6" s="27">
        <f t="shared" si="5"/>
        <v>91573.573601305907</v>
      </c>
      <c r="AG6" s="27">
        <f>H6+beis!X5</f>
        <v>1631243.9428613242</v>
      </c>
      <c r="AH6" s="27">
        <f>I6+beis!C5</f>
        <v>19672.78492695131</v>
      </c>
      <c r="AI6" s="27">
        <f t="shared" si="6"/>
        <v>3124.0788525923253</v>
      </c>
      <c r="AJ6" s="27">
        <f>K6+beis!L5</f>
        <v>31910.567422804397</v>
      </c>
      <c r="AK6" s="27">
        <f>L6+beis!P5</f>
        <v>93738.892447530699</v>
      </c>
      <c r="AL6" s="27">
        <f t="shared" si="7"/>
        <v>1138.0415205655302</v>
      </c>
      <c r="AM6" s="27">
        <f t="shared" si="8"/>
        <v>1639.2797955593412</v>
      </c>
      <c r="AN6" s="27">
        <f t="shared" si="9"/>
        <v>1315.3063349400131</v>
      </c>
      <c r="AO6" s="27">
        <f t="shared" si="10"/>
        <v>3964.4993202589289</v>
      </c>
      <c r="AP6" s="27">
        <f t="shared" si="11"/>
        <v>3714.3654684719295</v>
      </c>
      <c r="AQ6" s="72">
        <f t="shared" si="12"/>
        <v>0.90412399737832405</v>
      </c>
      <c r="AR6" s="72">
        <f t="shared" si="13"/>
        <v>3.5754023000565995</v>
      </c>
      <c r="AS6" s="72">
        <f t="shared" si="14"/>
        <v>1.2501669961999999</v>
      </c>
      <c r="AT6" s="72">
        <f t="shared" si="15"/>
        <v>4.2011389174408</v>
      </c>
      <c r="AU6" s="72">
        <f t="shared" si="16"/>
        <v>20.694648340263001</v>
      </c>
      <c r="AW6" s="29" t="s">
        <v>3</v>
      </c>
      <c r="AX6" s="27">
        <f>B6-ptfire_f!B5-ptfire_s!B5</f>
        <v>531642.58592170011</v>
      </c>
      <c r="AY6" s="27">
        <f>C6-ptfire_f!C5-ptfire_s!C5</f>
        <v>75241.632616235191</v>
      </c>
      <c r="AZ6" s="27">
        <f>D6-ptfire_f!D5-ptfire_s!D5</f>
        <v>203517.83619499003</v>
      </c>
      <c r="BA6" s="27">
        <f>E6-ptfire_f!E5-ptfire_s!E5</f>
        <v>200874.3109906741</v>
      </c>
      <c r="BB6" s="27">
        <f>F6-ptfire_f!F5-ptfire_s!F5</f>
        <v>54727.120936435167</v>
      </c>
      <c r="BC6" s="27">
        <f>G6-ptfire_f!G5-ptfire_s!G5</f>
        <v>87238.327853505907</v>
      </c>
      <c r="BD6" s="27">
        <f>H6-ptfire_f!H5-ptfire_s!H5</f>
        <v>159729.76658932399</v>
      </c>
      <c r="BE6" s="27">
        <f>I6-ptfire_f!AI5-ptfire_s!AI5</f>
        <v>1195.1292757813098</v>
      </c>
      <c r="BF6" s="27">
        <f>J6-ptfire_f!AL5-ptfire_s!AL5</f>
        <v>1767.8377632113256</v>
      </c>
      <c r="BG6" s="27">
        <f>K6-ptfire_f!AU5-ptfire_s!AU5</f>
        <v>3185.8879934343968</v>
      </c>
      <c r="BH6" s="27">
        <f>L6-ptfire_f!BC5-ptfire_s!BC5</f>
        <v>4780.5435598107106</v>
      </c>
      <c r="BI6" s="27">
        <f>M6-ptfire_f!BE5-ptfire_s!BE5</f>
        <v>226.09761106353017</v>
      </c>
      <c r="BJ6" s="27">
        <f>N6-ptfire_f!AG5-ptfire_s!AG5</f>
        <v>219.40686427534126</v>
      </c>
      <c r="BK6" s="27">
        <f>O6-ptfire_f!AM5-ptfire_s!AM5</f>
        <v>242.94309854701316</v>
      </c>
      <c r="BL6" s="27">
        <f t="shared" si="17"/>
        <v>3964.4993202589289</v>
      </c>
      <c r="BM6" s="27">
        <f t="shared" si="18"/>
        <v>3714.3654684719295</v>
      </c>
      <c r="BN6" s="72">
        <f t="shared" si="19"/>
        <v>0.90412399737832405</v>
      </c>
      <c r="BO6" s="72">
        <f t="shared" si="20"/>
        <v>3.5754023000565995</v>
      </c>
      <c r="BP6" s="72">
        <f t="shared" si="21"/>
        <v>1.2501669961999999</v>
      </c>
      <c r="BQ6" s="72">
        <f t="shared" si="22"/>
        <v>4.2011389174408</v>
      </c>
      <c r="BR6" s="72">
        <f t="shared" si="23"/>
        <v>20.694648340263001</v>
      </c>
    </row>
    <row r="7" spans="1:70" x14ac:dyDescent="0.3">
      <c r="A7" s="29" t="s">
        <v>4</v>
      </c>
      <c r="B7" s="27">
        <f>rail!B6+nonpt!B6+agfire!B6+ptagfire!B6+nonroad!B6+'onroad all'!AE6+cmv!B6+ptfire_f!B6+ptfire_s!B6+ptegu!B6+ptnonipm!B6+pt_oilgas!B6+np_oilgas!B6+rwc!B6</f>
        <v>5607007.2524914201</v>
      </c>
      <c r="C7" s="27">
        <f>rail!C6+nonpt!C6+agfire!C6+ptagfire!C6+nonroad!C6+'onroad all'!BT6+cmv!C6+ptfire_f!C6+ptfire_s!C6+ptegu!C6+ptnonipm!C6+pt_oilgas!C6+np_oilgas!C6+rwc!C6+ag!B6</f>
        <v>515152.24318008503</v>
      </c>
      <c r="D7" s="27">
        <f>rail!D6+nonpt!D6+agfire!D6+ptagfire!D6+nonroad!D6+'onroad all'!CC6+cmv!D6+ptfire_f!D6+ptfire_s!D6+ptegu!DQ6+ptnonipm!D6+pt_oilgas!D6+np_oilgas!D6+rwc!D6</f>
        <v>585432.98813374003</v>
      </c>
      <c r="E7" s="27">
        <f>rail!E6+nonpt!E6+agfire!E6+ptagfire!E6+nonroad!E6+'onroad all'!CV6+cmv!E6+ptfire_f!E6+ptfire_s!E6+ptegu!E6+ptnonipm!E6+pt_oilgas!E6+np_oilgas!E6+rwc!E6+afdust!BA6</f>
        <v>606705.49652435863</v>
      </c>
      <c r="F7" s="27">
        <f>rail!F6+nonpt!F6+agfire!F6+ptagfire!F6+nonroad!F6+'onroad all'!CY6+cmv!F6+ptfire_f!F6+ptfire_s!F6+ptegu!F6+ptnonipm!F6+pt_oilgas!F6+np_oilgas!F6+rwc!F6+afdust!BB6</f>
        <v>390464.65536580567</v>
      </c>
      <c r="G7" s="27">
        <f>rail!G6+nonpt!G6+agfire!G6+ptagfire!G6+nonroad!G6+'onroad all'!DO6+cmv!G6+ptfire_f!G6+ptfire_s!G6+ptegu!FC6+ptnonipm!G6+pt_oilgas!G6+np_oilgas!G6+rwc!G6</f>
        <v>47209.292292219994</v>
      </c>
      <c r="H7" s="27">
        <f>rail!H6+nonpt!H6+agfire!H6+ptagfire!H6+nonroad!H6+'onroad all'!EB6+cmv!H6+ptfire_f!H6+ptfire_s!H6+ptegu!H6+ptnonipm!H6+pt_oilgas!H6+np_oilgas!H6+rwc!H6</f>
        <v>1471731.6589442801</v>
      </c>
      <c r="I7" s="27">
        <f>rail!AN6+nonpt!BQ6+agfire!AM6+ptagfire!AA6+nonroad!AK6+'onroad all'!H6+cmv!AO6+ptfire_f!AI6+ptfire_s!AI6+ptegu!BL6+ptnonipm!BV6+pt_oilgas!BG6+np_oilgas!AU6+rwc!AJ6</f>
        <v>24166.624263019508</v>
      </c>
      <c r="J7" s="27">
        <f>rail!AS6+nonpt!BV6+agfire!AR6+ptagfire!AD6+nonroad!AP6+'onroad all'!O6+cmv!AT6+ptfire_f!AL6+ptfire_s!AL6+ptegu!BQ6+ptnonipm!CA6+pt_oilgas!BL6+np_oilgas!AZ6+rwc!AO6</f>
        <v>13208.82199050889</v>
      </c>
      <c r="K7" s="27">
        <f>rail!BN6+nonpt!CZ6+agfire!BD6+ptagfire!AL6+nonroad!BG6+'onroad all'!AX6+cmv!BP6+ptfire_f!AU6+ptfire_s!AU6+ptegu!CT6+ptnonipm!DK6+pt_oilgas!CO6+np_oilgas!BU6+rwc!BB6</f>
        <v>37849.040142704514</v>
      </c>
      <c r="L7" s="27">
        <f>rail!CA6+nonpt!DP6+agfire!BQ6+ptagfire!AS6+nonroad!BR6+'onroad all'!BO6+cmv!CC6+ptfire_f!BC6+ptfire_s!BC6+ptegu!DH6+ptnonipm!EB6+pt_oilgas!DD6+np_oilgas!CH6+rwc!BN6</f>
        <v>31681.784869316583</v>
      </c>
      <c r="M7" s="27">
        <f>rail!CB6+nonpt!DR6+nonroad!BS6+'onroad all'!BS6+cmv!CD6+ptfire_f!BE6+ptfire_s!BE6+ptegu!DJ6+ptnonipm!ED6+pt_oilgas!DF6+np_oilgas!CI6+rwc!BO6</f>
        <v>6924.8772969516876</v>
      </c>
      <c r="N7" s="27">
        <f>rail!AM6+nonpt!BN6+agfire!AL6+ptagfire!Z6+nonroad!AJ6+'onroad all'!G6+cmv!AN6+ptfire_f!AG6+ptfire_s!AG6+ptegu!BJ6+ptnonipm!BS6+pt_oilgas!BF6+np_oilgas!AT6+rwc!AI6</f>
        <v>6701.9396783290058</v>
      </c>
      <c r="O7" s="27">
        <f>rail!AV6+nonpt!BZ6+agfire!AS6+ptagfire!AE6+nonroad!AQ6+'onroad all'!X6+cmv!AW6+ptfire_f!AM6+ptfire_s!AM6+ptegu!BU6+ptnonipm!CE6+pt_oilgas!BP6+np_oilgas!BB6+rwc!AP6</f>
        <v>4594.8317769810019</v>
      </c>
      <c r="P7" s="27">
        <f>rail!AE6+nonroad!AE6+'onroad all'!AI6+'onroad all'!AJ6+'onroad all'!AK6+'onroad all'!AL6+'onroad all'!AM6+'onroad all'!AN6+cmv!AF6+ptnonipm!BI6</f>
        <v>16045.800610486098</v>
      </c>
      <c r="Q7" s="27">
        <f>rail!AF6+nonroad!AF6+'onroad all'!AJ6+'onroad all'!AK6+'onroad all'!AL6+'onroad all'!AM6+'onroad all'!AN6+cmv!AG6+ptnonipm!BJ6</f>
        <v>8959.4257146750988</v>
      </c>
      <c r="R7" s="72">
        <f>rail!P6+nonpt!T6+nonroad!R6+'onroad all'!AA6+cmv!Q6+ptegu!T6+ptnonipm!T6+pt_oilgas!S6+np_oilgas!R6+rwc!P6</f>
        <v>3.9211863167124004</v>
      </c>
      <c r="S7" s="72">
        <f>rail!K6+nonpt!L6+agfire!K6+nonroad!U6+'onroad all'!L6+cmv!K6+ptegu!L6+ptnonipm!L6+pt_oilgas!K6+np_oilgas!K6+rwc!K6</f>
        <v>6.9693565262929997</v>
      </c>
      <c r="T7" s="72">
        <f>rail!O6+nonpt!P6+agfire!N6+cmv!O6+ptegu!P6+ptnonipm!P6+pt_oilgas!O6+np_oilgas!N6+rwc!N6</f>
        <v>0.87228405689999999</v>
      </c>
      <c r="U7" s="72">
        <f>rail!V6+nonpt!AK6+agfire!U6+nonroad!T6+'onroad all'!BV6+cmv!X6+ptegu!AH6+ptnonipm!AL6+pt_oilgas!AI6+np_oilgas!AB6+rwc!V6</f>
        <v>29.787238390000002</v>
      </c>
      <c r="V7" s="72">
        <f>rail!T6+nonpt!AG6+agfire!S6+nonroad!S6+'onroad all'!BM6+'onroad all'!BN6+cmv!U6+ptegu!AD6+ptnonipm!AH6+pt_oilgas!AE6+np_oilgas!X6+rwc!T6</f>
        <v>72.674215451910001</v>
      </c>
      <c r="W7" s="79"/>
      <c r="Z7" s="29" t="s">
        <v>4</v>
      </c>
      <c r="AA7" s="27">
        <f>B7+beis!H6</f>
        <v>6101589.0705914199</v>
      </c>
      <c r="AB7" s="27">
        <f t="shared" si="2"/>
        <v>515152.24318008503</v>
      </c>
      <c r="AC7" s="27">
        <f>D7+beis!R6</f>
        <v>618991.15644984005</v>
      </c>
      <c r="AD7" s="27">
        <f t="shared" si="3"/>
        <v>606705.49652435863</v>
      </c>
      <c r="AE7" s="27">
        <f t="shared" si="4"/>
        <v>390464.65536580567</v>
      </c>
      <c r="AF7" s="27">
        <f t="shared" si="5"/>
        <v>47209.292292219994</v>
      </c>
      <c r="AG7" s="27">
        <f>H7+beis!X6</f>
        <v>4140222.3864442799</v>
      </c>
      <c r="AH7" s="27">
        <f>I7+beis!C6</f>
        <v>75871.519183019511</v>
      </c>
      <c r="AI7" s="27">
        <f t="shared" si="6"/>
        <v>13208.82199050889</v>
      </c>
      <c r="AJ7" s="27">
        <f>K7+beis!L6</f>
        <v>108357.00127270451</v>
      </c>
      <c r="AK7" s="27">
        <f>L7+beis!P6</f>
        <v>306735.46414531657</v>
      </c>
      <c r="AL7" s="27">
        <f t="shared" si="7"/>
        <v>6924.8772969516876</v>
      </c>
      <c r="AM7" s="27">
        <f t="shared" si="8"/>
        <v>6701.9396783290058</v>
      </c>
      <c r="AN7" s="27">
        <f t="shared" si="9"/>
        <v>4594.8317769810019</v>
      </c>
      <c r="AO7" s="27">
        <f t="shared" si="10"/>
        <v>16045.800610486098</v>
      </c>
      <c r="AP7" s="27">
        <f t="shared" si="11"/>
        <v>8959.4257146750988</v>
      </c>
      <c r="AQ7" s="72">
        <f t="shared" si="12"/>
        <v>3.9211863167124004</v>
      </c>
      <c r="AR7" s="72">
        <f t="shared" si="13"/>
        <v>6.9693565262929997</v>
      </c>
      <c r="AS7" s="72">
        <f t="shared" si="14"/>
        <v>0.87228405689999999</v>
      </c>
      <c r="AT7" s="72">
        <f t="shared" si="15"/>
        <v>29.787238390000002</v>
      </c>
      <c r="AU7" s="72">
        <f t="shared" si="16"/>
        <v>72.674215451910001</v>
      </c>
      <c r="AW7" s="29" t="s">
        <v>4</v>
      </c>
      <c r="AX7" s="27">
        <f>B7-ptfire_f!B6-ptfire_s!B6</f>
        <v>2083117.56026142</v>
      </c>
      <c r="AY7" s="27">
        <f>C7-ptfire_f!C6-ptfire_s!C6</f>
        <v>457530.682763085</v>
      </c>
      <c r="AZ7" s="27">
        <f>D7-ptfire_f!D6-ptfire_s!D6</f>
        <v>548396.71560074005</v>
      </c>
      <c r="BA7" s="27">
        <f>E7-ptfire_f!E6-ptfire_s!E6</f>
        <v>258089.00135335865</v>
      </c>
      <c r="BB7" s="27">
        <f>F7-ptfire_f!F6-ptfire_s!F6</f>
        <v>95026.951649805647</v>
      </c>
      <c r="BC7" s="27">
        <f>G7-ptfire_f!G6-ptfire_s!G6</f>
        <v>24105.194852219996</v>
      </c>
      <c r="BD7" s="27">
        <f>H7-ptfire_f!H6-ptfire_s!H6</f>
        <v>643421.5512642801</v>
      </c>
      <c r="BE7" s="27">
        <f>I7-ptfire_f!AI6-ptfire_s!AI6</f>
        <v>4351.9407819295084</v>
      </c>
      <c r="BF7" s="27">
        <f>J7-ptfire_f!AL6-ptfire_s!AL6</f>
        <v>7888.6501532088905</v>
      </c>
      <c r="BG7" s="27">
        <f>K7-ptfire_f!AU6-ptfire_s!AU6</f>
        <v>8150.6588631045124</v>
      </c>
      <c r="BH7" s="27">
        <f>L7-ptfire_f!BC6-ptfire_s!BC6</f>
        <v>4442.4206465165844</v>
      </c>
      <c r="BI7" s="27">
        <f>M7-ptfire_f!BE6-ptfire_s!BE6</f>
        <v>1179.0917382416878</v>
      </c>
      <c r="BJ7" s="27">
        <f>N7-ptfire_f!AG6-ptfire_s!AG6</f>
        <v>648.76681607900582</v>
      </c>
      <c r="BK7" s="27">
        <f>O7-ptfire_f!AM6-ptfire_s!AM6</f>
        <v>1379.0834369210017</v>
      </c>
      <c r="BL7" s="27">
        <f t="shared" si="17"/>
        <v>16045.800610486098</v>
      </c>
      <c r="BM7" s="27">
        <f t="shared" si="18"/>
        <v>8959.4257146750988</v>
      </c>
      <c r="BN7" s="72">
        <f t="shared" si="19"/>
        <v>3.9211863167124004</v>
      </c>
      <c r="BO7" s="72">
        <f t="shared" si="20"/>
        <v>6.9693565262929997</v>
      </c>
      <c r="BP7" s="72">
        <f t="shared" si="21"/>
        <v>0.87228405689999999</v>
      </c>
      <c r="BQ7" s="72">
        <f t="shared" si="22"/>
        <v>29.787238390000002</v>
      </c>
      <c r="BR7" s="72">
        <f t="shared" si="23"/>
        <v>72.674215451910001</v>
      </c>
    </row>
    <row r="8" spans="1:70" x14ac:dyDescent="0.3">
      <c r="A8" s="29" t="s">
        <v>5</v>
      </c>
      <c r="B8" s="27">
        <f>rail!B7+nonpt!B7+agfire!B7+ptagfire!B7+nonroad!B7+'onroad all'!AE7+cmv!B7+ptfire_f!B7+ptfire_s!B7+ptegu!B7+ptnonipm!B7+pt_oilgas!B7+np_oilgas!B7+rwc!B7</f>
        <v>877500.83193390002</v>
      </c>
      <c r="C8" s="27">
        <f>rail!C7+nonpt!C7+agfire!C7+ptagfire!C7+nonroad!C7+'onroad all'!BT7+cmv!C7+ptfire_f!C7+ptfire_s!C7+ptegu!C7+ptnonipm!C7+pt_oilgas!C7+np_oilgas!C7+rwc!C7+ag!B7</f>
        <v>52348.735029346302</v>
      </c>
      <c r="D8" s="27">
        <f>rail!D7+nonpt!D7+agfire!D7+ptagfire!D7+nonroad!D7+'onroad all'!CC7+cmv!D7+ptfire_f!D7+ptfire_s!D7+ptegu!DQ7+ptnonipm!D7+pt_oilgas!D7+np_oilgas!D7+rwc!D7</f>
        <v>270862.86078533001</v>
      </c>
      <c r="E8" s="27">
        <f>rail!E7+nonpt!E7+agfire!E7+ptagfire!E7+nonroad!E7+'onroad all'!CV7+cmv!E7+ptfire_f!E7+ptfire_s!E7+ptegu!E7+ptnonipm!E7+pt_oilgas!E7+np_oilgas!E7+rwc!E7+afdust!BA7</f>
        <v>172209.33162389268</v>
      </c>
      <c r="F8" s="27">
        <f>rail!F7+nonpt!F7+agfire!F7+ptagfire!F7+nonroad!F7+'onroad all'!CY7+cmv!F7+ptfire_f!F7+ptfire_s!F7+ptegu!F7+ptnonipm!F7+pt_oilgas!F7+np_oilgas!F7+rwc!F7+afdust!BB7</f>
        <v>47438.133040322682</v>
      </c>
      <c r="G8" s="27">
        <f>rail!G7+nonpt!G7+agfire!G7+ptagfire!G7+nonroad!G7+'onroad all'!DO7+cmv!G7+ptfire_f!G7+ptfire_s!G7+ptegu!FC7+ptnonipm!G7+pt_oilgas!G7+np_oilgas!G7+rwc!G7</f>
        <v>33653.513968765998</v>
      </c>
      <c r="H8" s="27">
        <f>rail!H7+nonpt!H7+agfire!H7+ptagfire!H7+nonroad!H7+'onroad all'!EB7+cmv!H7+ptfire_f!H7+ptfire_s!H7+ptegu!H7+ptnonipm!H7+pt_oilgas!H7+np_oilgas!H7+rwc!H7</f>
        <v>313907.54560216999</v>
      </c>
      <c r="I8" s="27">
        <f>rail!AN7+nonpt!BQ7+agfire!AM7+ptagfire!AA7+nonroad!AK7+'onroad all'!H7+cmv!AO7+ptfire_f!AI7+ptfire_s!AI7+ptegu!BL7+ptnonipm!BV7+pt_oilgas!BG7+np_oilgas!AU7+rwc!AJ7</f>
        <v>2086.81455689002</v>
      </c>
      <c r="J8" s="27">
        <f>rail!AS7+nonpt!BV7+agfire!AR7+ptagfire!AD7+nonroad!AP7+'onroad all'!O7+cmv!AT7+ptfire_f!AL7+ptfire_s!AL7+ptegu!BQ7+ptnonipm!CA7+pt_oilgas!BL7+np_oilgas!AZ7+rwc!AO7</f>
        <v>4746.9057056419097</v>
      </c>
      <c r="K8" s="27">
        <f>rail!BN7+nonpt!CZ7+agfire!BD7+ptagfire!AL7+nonroad!BG7+'onroad all'!AX7+cmv!BP7+ptfire_f!AU7+ptfire_s!AU7+ptegu!CT7+ptnonipm!DK7+pt_oilgas!CO7+np_oilgas!BU7+rwc!BB7</f>
        <v>4946.5719627897206</v>
      </c>
      <c r="L8" s="27">
        <f>rail!CA7+nonpt!DP7+agfire!BQ7+ptagfire!AS7+nonroad!BR7+'onroad all'!BO7+cmv!CC7+ptfire_f!BC7+ptfire_s!BC7+ptegu!DH7+ptnonipm!EB7+pt_oilgas!DD7+np_oilgas!CH7+rwc!BN7</f>
        <v>4429.2355472495001</v>
      </c>
      <c r="M8" s="27">
        <f>rail!CB7+nonpt!DR7+nonroad!BS7+'onroad all'!BS7+cmv!CD7+ptfire_f!BE7+ptfire_s!BE7+ptegu!DJ7+ptnonipm!ED7+pt_oilgas!DF7+np_oilgas!CI7+rwc!BO7</f>
        <v>449.43374806991903</v>
      </c>
      <c r="N8" s="27">
        <f>rail!AM7+nonpt!BN7+agfire!AL7+ptagfire!Z7+nonroad!AJ7+'onroad all'!G7+cmv!AN7+ptfire_f!AG7+ptfire_s!AG7+ptegu!BJ7+ptnonipm!BS7+pt_oilgas!BF7+np_oilgas!AT7+rwc!AI7</f>
        <v>530.325099043048</v>
      </c>
      <c r="O8" s="27">
        <f>rail!AV7+nonpt!BZ7+agfire!AS7+ptagfire!AE7+nonroad!AQ7+'onroad all'!X7+cmv!AW7+ptfire_f!AM7+ptfire_s!AM7+ptegu!BU7+ptnonipm!CE7+pt_oilgas!BP7+np_oilgas!BB7+rwc!AP7</f>
        <v>430.31492697812399</v>
      </c>
      <c r="P8" s="27">
        <f>rail!AE7+nonroad!AE7+'onroad all'!AI7+'onroad all'!AJ7+'onroad all'!AK7+'onroad all'!AL7+'onroad all'!AM7+'onroad all'!AN7+cmv!AF7+ptnonipm!BI7</f>
        <v>3474.5191580967703</v>
      </c>
      <c r="Q8" s="27">
        <f>rail!AF7+nonroad!AF7+'onroad all'!AJ7+'onroad all'!AK7+'onroad all'!AL7+'onroad all'!AM7+'onroad all'!AN7+cmv!AG7+ptnonipm!BJ7</f>
        <v>3276.5304290877698</v>
      </c>
      <c r="R8" s="72">
        <f>rail!P7+nonpt!T7+nonroad!R7+'onroad all'!AA7+cmv!Q7+ptegu!T7+ptnonipm!T7+pt_oilgas!S7+np_oilgas!R7+rwc!P7</f>
        <v>0.8842222125851531</v>
      </c>
      <c r="S8" s="72">
        <f>rail!K7+nonpt!L7+agfire!K7+nonroad!U7+'onroad all'!L7+cmv!K7+ptegu!L7+ptnonipm!L7+pt_oilgas!K7+np_oilgas!K7+rwc!K7</f>
        <v>0.42260841325199994</v>
      </c>
      <c r="T8" s="72">
        <f>rail!O7+nonpt!P7+agfire!N7+cmv!O7+ptegu!P7+ptnonipm!P7+pt_oilgas!O7+np_oilgas!N7+rwc!N7</f>
        <v>0.14704231390000003</v>
      </c>
      <c r="U8" s="72">
        <f>rail!V7+nonpt!AK7+agfire!U7+nonroad!T7+'onroad all'!BV7+cmv!X7+ptegu!AH7+ptnonipm!AL7+pt_oilgas!AI7+np_oilgas!AB7+rwc!V7</f>
        <v>7.4481161209099991</v>
      </c>
      <c r="V8" s="72">
        <f>rail!T7+nonpt!AG7+agfire!S7+nonroad!S7+'onroad all'!BM7+'onroad all'!BN7+cmv!U7+ptegu!AD7+ptnonipm!AH7+pt_oilgas!AE7+np_oilgas!X7+rwc!T7</f>
        <v>10.879271021306998</v>
      </c>
      <c r="W8" s="79"/>
      <c r="Z8" s="29" t="s">
        <v>5</v>
      </c>
      <c r="AA8" s="27">
        <f>B8+beis!H7</f>
        <v>1030257.0425149</v>
      </c>
      <c r="AB8" s="27">
        <f t="shared" si="2"/>
        <v>52348.735029346302</v>
      </c>
      <c r="AC8" s="27">
        <f>D8+beis!R7</f>
        <v>302352.12708343001</v>
      </c>
      <c r="AD8" s="27">
        <f t="shared" si="3"/>
        <v>172209.33162389268</v>
      </c>
      <c r="AE8" s="27">
        <f t="shared" si="4"/>
        <v>47438.133040322682</v>
      </c>
      <c r="AF8" s="27">
        <f t="shared" si="5"/>
        <v>33653.513968765998</v>
      </c>
      <c r="AG8" s="27">
        <f>H8+beis!X7</f>
        <v>1028392.2005521699</v>
      </c>
      <c r="AH8" s="27">
        <f>I8+beis!C7</f>
        <v>18065.25202889002</v>
      </c>
      <c r="AI8" s="27">
        <f t="shared" si="6"/>
        <v>4746.9057056419097</v>
      </c>
      <c r="AJ8" s="27">
        <f>K8+beis!L7</f>
        <v>26735.750192789721</v>
      </c>
      <c r="AK8" s="27">
        <f>L8+beis!P7</f>
        <v>90221.696175849502</v>
      </c>
      <c r="AL8" s="27">
        <f t="shared" si="7"/>
        <v>449.43374806991903</v>
      </c>
      <c r="AM8" s="27">
        <f t="shared" si="8"/>
        <v>530.325099043048</v>
      </c>
      <c r="AN8" s="27">
        <f t="shared" si="9"/>
        <v>430.31492697812399</v>
      </c>
      <c r="AO8" s="27">
        <f t="shared" si="10"/>
        <v>3474.5191580967703</v>
      </c>
      <c r="AP8" s="27">
        <f t="shared" si="11"/>
        <v>3276.5304290877698</v>
      </c>
      <c r="AQ8" s="72">
        <f t="shared" si="12"/>
        <v>0.8842222125851531</v>
      </c>
      <c r="AR8" s="72">
        <f t="shared" si="13"/>
        <v>0.42260841325199994</v>
      </c>
      <c r="AS8" s="72">
        <f t="shared" si="14"/>
        <v>0.14704231390000003</v>
      </c>
      <c r="AT8" s="72">
        <f t="shared" si="15"/>
        <v>7.4481161209099991</v>
      </c>
      <c r="AU8" s="72">
        <f t="shared" si="16"/>
        <v>10.879271021306998</v>
      </c>
      <c r="AW8" s="29" t="s">
        <v>5</v>
      </c>
      <c r="AX8" s="27">
        <f>B8-ptfire_f!B7-ptfire_s!B7</f>
        <v>804037.25917089998</v>
      </c>
      <c r="AY8" s="27">
        <f>C8-ptfire_f!C7-ptfire_s!C7</f>
        <v>51143.569696846302</v>
      </c>
      <c r="AZ8" s="27">
        <f>D8-ptfire_f!D7-ptfire_s!D7</f>
        <v>269888.32681832998</v>
      </c>
      <c r="BA8" s="27">
        <f>E8-ptfire_f!E7-ptfire_s!E7</f>
        <v>164760.81710889269</v>
      </c>
      <c r="BB8" s="27">
        <f>F8-ptfire_f!F7-ptfire_s!F7</f>
        <v>41125.837584322682</v>
      </c>
      <c r="BC8" s="27">
        <f>G8-ptfire_f!G7-ptfire_s!G7</f>
        <v>33109.955209365995</v>
      </c>
      <c r="BD8" s="27">
        <f>H8-ptfire_f!H7-ptfire_s!H7</f>
        <v>296582.99168117001</v>
      </c>
      <c r="BE8" s="27">
        <f>I8-ptfire_f!AI7-ptfire_s!AI7</f>
        <v>1464.71436573602</v>
      </c>
      <c r="BF8" s="27">
        <f>J8-ptfire_f!AL7-ptfire_s!AL7</f>
        <v>4580.1228398358098</v>
      </c>
      <c r="BG8" s="27">
        <f>K8-ptfire_f!AU7-ptfire_s!AU7</f>
        <v>3704.0391789537202</v>
      </c>
      <c r="BH8" s="27">
        <f>L8-ptfire_f!BC7-ptfire_s!BC7</f>
        <v>3031.0344662634998</v>
      </c>
      <c r="BI8" s="27">
        <f>M8-ptfire_f!BE7-ptfire_s!BE7</f>
        <v>268.75226777061903</v>
      </c>
      <c r="BJ8" s="27">
        <f>N8-ptfire_f!AG7-ptfire_s!AG7</f>
        <v>340.19261747154803</v>
      </c>
      <c r="BK8" s="27">
        <f>O8-ptfire_f!AM7-ptfire_s!AM7</f>
        <v>329.68924618452399</v>
      </c>
      <c r="BL8" s="27">
        <f t="shared" si="17"/>
        <v>3474.5191580967703</v>
      </c>
      <c r="BM8" s="27">
        <f t="shared" si="18"/>
        <v>3276.5304290877698</v>
      </c>
      <c r="BN8" s="72">
        <f t="shared" si="19"/>
        <v>0.8842222125851531</v>
      </c>
      <c r="BO8" s="72">
        <f t="shared" si="20"/>
        <v>0.42260841325199994</v>
      </c>
      <c r="BP8" s="72">
        <f t="shared" si="21"/>
        <v>0.14704231390000003</v>
      </c>
      <c r="BQ8" s="72">
        <f t="shared" si="22"/>
        <v>7.4481161209099991</v>
      </c>
      <c r="BR8" s="72">
        <f t="shared" si="23"/>
        <v>10.879271021306998</v>
      </c>
    </row>
    <row r="9" spans="1:70" x14ac:dyDescent="0.3">
      <c r="A9" s="29" t="s">
        <v>6</v>
      </c>
      <c r="B9" s="27">
        <f>rail!B8+nonpt!B8+agfire!B8+ptagfire!B8+nonroad!B8+'onroad all'!AE8+cmv!B8+ptfire_f!B8+ptfire_s!B8+ptegu!B8+ptnonipm!B8+pt_oilgas!B8+np_oilgas!B8+rwc!B8</f>
        <v>385120.88997281191</v>
      </c>
      <c r="C9" s="27">
        <f>rail!C8+nonpt!C8+agfire!C8+ptagfire!C8+nonroad!C8+'onroad all'!BT8+cmv!C8+ptfire_f!C8+ptfire_s!C8+ptegu!C8+ptnonipm!C8+pt_oilgas!C8+np_oilgas!C8+rwc!C8+ag!B8</f>
        <v>4292.3295882539896</v>
      </c>
      <c r="D9" s="27">
        <f>rail!D8+nonpt!D8+agfire!D8+ptagfire!D8+nonroad!D8+'onroad all'!CC8+cmv!D8+ptfire_f!D8+ptfire_s!D8+ptegu!DQ8+ptnonipm!D8+pt_oilgas!D8+np_oilgas!D8+rwc!D8</f>
        <v>58309.655307620007</v>
      </c>
      <c r="E9" s="27">
        <f>rail!E8+nonpt!E8+agfire!E8+ptagfire!E8+nonroad!E8+'onroad all'!CV8+cmv!E8+ptfire_f!E8+ptfire_s!E8+ptegu!E8+ptnonipm!E8+pt_oilgas!E8+np_oilgas!E8+rwc!E8+afdust!BA8</f>
        <v>17242.787594217352</v>
      </c>
      <c r="F9" s="27">
        <f>rail!F8+nonpt!F8+agfire!F8+ptagfire!F8+nonroad!F8+'onroad all'!CY8+cmv!F8+ptfire_f!F8+ptfire_s!F8+ptegu!F8+ptnonipm!F8+pt_oilgas!F8+np_oilgas!F8+rwc!F8+afdust!BB8</f>
        <v>12640.98599043435</v>
      </c>
      <c r="G9" s="27">
        <f>rail!G8+nonpt!G8+agfire!G8+ptagfire!G8+nonroad!G8+'onroad all'!DO8+cmv!G8+ptfire_f!G8+ptfire_s!G8+ptegu!FC8+ptnonipm!G8+pt_oilgas!G8+np_oilgas!G8+rwc!G8</f>
        <v>12419.075570996398</v>
      </c>
      <c r="H9" s="27">
        <f>rail!H8+nonpt!H8+agfire!H8+ptagfire!H8+nonroad!H8+'onroad all'!EB8+cmv!H8+ptfire_f!H8+ptfire_s!H8+ptegu!H8+ptnonipm!H8+pt_oilgas!H8+np_oilgas!H8+rwc!H8</f>
        <v>80087.195400996017</v>
      </c>
      <c r="I9" s="27">
        <f>rail!AN8+nonpt!BQ8+agfire!AM8+ptagfire!AA8+nonroad!AK8+'onroad all'!H8+cmv!AO8+ptfire_f!AI8+ptfire_s!AI8+ptegu!BL8+ptnonipm!BV8+pt_oilgas!BG8+np_oilgas!AU8+rwc!AJ8</f>
        <v>474.58099239641297</v>
      </c>
      <c r="J9" s="27">
        <f>rail!AS8+nonpt!BV8+agfire!AR8+ptagfire!AD8+nonroad!AP8+'onroad all'!O8+cmv!AT8+ptfire_f!AL8+ptfire_s!AL8+ptegu!BQ8+ptnonipm!CA8+pt_oilgas!BL8+np_oilgas!AZ8+rwc!AO8</f>
        <v>1184.9090311276746</v>
      </c>
      <c r="K9" s="27">
        <f>rail!BN8+nonpt!CZ8+agfire!BD8+ptagfire!AL8+nonroad!BG8+'onroad all'!AX8+cmv!BP8+ptfire_f!AU8+ptfire_s!AU8+ptegu!CT8+ptnonipm!DK8+pt_oilgas!CO8+np_oilgas!BU8+rwc!BB8</f>
        <v>896.51848554547996</v>
      </c>
      <c r="L9" s="27">
        <f>rail!CA8+nonpt!DP8+agfire!BQ8+ptagfire!AS8+nonroad!BR8+'onroad all'!BO8+cmv!CC8+ptfire_f!BC8+ptfire_s!BC8+ptegu!DH8+ptnonipm!EB8+pt_oilgas!DD8+np_oilgas!CH8+rwc!BN8</f>
        <v>1822.605886786564</v>
      </c>
      <c r="M9" s="27">
        <f>rail!CB8+nonpt!DR8+nonroad!BS8+'onroad all'!BS8+cmv!CD8+ptfire_f!BE8+ptfire_s!BE8+ptegu!DJ8+ptnonipm!ED8+pt_oilgas!DF8+np_oilgas!CI8+rwc!BO8</f>
        <v>97.330754546422156</v>
      </c>
      <c r="N9" s="27">
        <f>rail!AM8+nonpt!BN8+agfire!AL8+ptagfire!Z8+nonroad!AJ8+'onroad all'!G8+cmv!AN8+ptfire_f!AG8+ptfire_s!AG8+ptegu!BJ8+ptnonipm!BS8+pt_oilgas!BF8+np_oilgas!AT8+rwc!AI8</f>
        <v>54.140656345151299</v>
      </c>
      <c r="O9" s="27">
        <f>rail!AV8+nonpt!BZ8+agfire!AS8+ptagfire!AE8+nonroad!AQ8+'onroad all'!X8+cmv!AW8+ptfire_f!AM8+ptfire_s!AM8+ptegu!BU8+ptnonipm!CE8+pt_oilgas!BP8+np_oilgas!BB8+rwc!AP8</f>
        <v>183.28909451596354</v>
      </c>
      <c r="P9" s="27">
        <f>rail!AE8+nonroad!AE8+'onroad all'!AI8+'onroad all'!AJ8+'onroad all'!AK8+'onroad all'!AL8+'onroad all'!AM8+'onroad all'!AN8+cmv!AF8+ptnonipm!BI8</f>
        <v>921.91944319154004</v>
      </c>
      <c r="Q9" s="27">
        <f>rail!AF8+nonroad!AF8+'onroad all'!AJ8+'onroad all'!AK8+'onroad all'!AL8+'onroad all'!AM8+'onroad all'!AN8+cmv!AG8+ptnonipm!BJ8</f>
        <v>878.38801038974009</v>
      </c>
      <c r="R9" s="72">
        <f>rail!P8+nonpt!T8+nonroad!R8+'onroad all'!AA8+cmv!Q8+ptegu!T8+ptnonipm!T8+pt_oilgas!S8+np_oilgas!R8+rwc!P8</f>
        <v>3.9341092745880005E-2</v>
      </c>
      <c r="S9" s="72">
        <f>rail!K8+nonpt!L8+agfire!K8+nonroad!U8+'onroad all'!L8+cmv!K8+ptegu!L8+ptnonipm!L8+pt_oilgas!K8+np_oilgas!K8+rwc!K8</f>
        <v>0.30095059115359996</v>
      </c>
      <c r="T9" s="72">
        <f>rail!O8+nonpt!P8+agfire!N8+cmv!O8+ptegu!P8+ptnonipm!P8+pt_oilgas!O8+np_oilgas!N8+rwc!N8</f>
        <v>0.17667858789999996</v>
      </c>
      <c r="U9" s="72">
        <f>rail!V8+nonpt!AK8+agfire!U8+nonroad!T8+'onroad all'!BV8+cmv!X8+ptegu!AH8+ptnonipm!AL8+pt_oilgas!AI8+np_oilgas!AB8+rwc!V8</f>
        <v>1.440204910004</v>
      </c>
      <c r="V9" s="72">
        <f>rail!T8+nonpt!AG8+agfire!S8+nonroad!S8+'onroad all'!BM8+'onroad all'!BN8+cmv!U8+ptegu!AD8+ptnonipm!AH8+pt_oilgas!AE8+np_oilgas!X8+rwc!T8</f>
        <v>1.1447494709847998</v>
      </c>
      <c r="W9" s="79" t="s">
        <v>624</v>
      </c>
      <c r="Z9" s="29" t="s">
        <v>6</v>
      </c>
      <c r="AA9" s="27">
        <f>B9+beis!H8</f>
        <v>392024.41168281191</v>
      </c>
      <c r="AB9" s="27">
        <f t="shared" si="2"/>
        <v>4292.3295882539896</v>
      </c>
      <c r="AC9" s="27">
        <f>D9+beis!R8</f>
        <v>58885.736775172008</v>
      </c>
      <c r="AD9" s="27">
        <f t="shared" si="3"/>
        <v>17242.787594217352</v>
      </c>
      <c r="AE9" s="27">
        <f t="shared" si="4"/>
        <v>12640.98599043435</v>
      </c>
      <c r="AF9" s="27">
        <f t="shared" si="5"/>
        <v>12419.075570996398</v>
      </c>
      <c r="AG9" s="27">
        <f>H9+beis!X8</f>
        <v>140733.05125099601</v>
      </c>
      <c r="AH9" s="27">
        <f>I9+beis!C8</f>
        <v>1184.8636953964128</v>
      </c>
      <c r="AI9" s="27">
        <f t="shared" si="6"/>
        <v>1184.9090311276746</v>
      </c>
      <c r="AJ9" s="27">
        <f>K9+beis!L8</f>
        <v>1865.1032265454801</v>
      </c>
      <c r="AK9" s="27">
        <f>L9+beis!P8</f>
        <v>4897.1802912865642</v>
      </c>
      <c r="AL9" s="27">
        <f t="shared" si="7"/>
        <v>97.330754546422156</v>
      </c>
      <c r="AM9" s="27">
        <f t="shared" si="8"/>
        <v>54.140656345151299</v>
      </c>
      <c r="AN9" s="27">
        <f t="shared" si="9"/>
        <v>183.28909451596354</v>
      </c>
      <c r="AO9" s="27">
        <f t="shared" si="10"/>
        <v>921.91944319154004</v>
      </c>
      <c r="AP9" s="27">
        <f t="shared" si="11"/>
        <v>878.38801038974009</v>
      </c>
      <c r="AQ9" s="72">
        <f t="shared" si="12"/>
        <v>3.9341092745880005E-2</v>
      </c>
      <c r="AR9" s="72">
        <f t="shared" si="13"/>
        <v>0.30095059115359996</v>
      </c>
      <c r="AS9" s="72">
        <f t="shared" si="14"/>
        <v>0.17667858789999996</v>
      </c>
      <c r="AT9" s="72">
        <f t="shared" si="15"/>
        <v>1.440204910004</v>
      </c>
      <c r="AU9" s="72">
        <f t="shared" si="16"/>
        <v>1.1447494709847998</v>
      </c>
      <c r="AW9" s="29" t="s">
        <v>6</v>
      </c>
      <c r="AX9" s="27">
        <f>B9-ptfire_f!B8-ptfire_s!B8</f>
        <v>384399.06327981193</v>
      </c>
      <c r="AY9" s="27">
        <f>C9-ptfire_f!C8-ptfire_s!C8</f>
        <v>4280.3463332539895</v>
      </c>
      <c r="AZ9" s="27">
        <f>D9-ptfire_f!D8-ptfire_s!D8</f>
        <v>58292.785895620007</v>
      </c>
      <c r="BA9" s="27">
        <f>E9-ptfire_f!E8-ptfire_s!E8</f>
        <v>17163.087196217351</v>
      </c>
      <c r="BB9" s="27">
        <f>F9-ptfire_f!F8-ptfire_s!F8</f>
        <v>12573.44331043435</v>
      </c>
      <c r="BC9" s="27">
        <f>G9-ptfire_f!G8-ptfire_s!G8</f>
        <v>12411.504399996398</v>
      </c>
      <c r="BD9" s="27">
        <f>H9-ptfire_f!H8-ptfire_s!H8</f>
        <v>79914.93397499602</v>
      </c>
      <c r="BE9" s="27">
        <f>I9-ptfire_f!AI8-ptfire_s!AI8</f>
        <v>469.12822618190097</v>
      </c>
      <c r="BF9" s="27">
        <f>J9-ptfire_f!AL8-ptfire_s!AL8</f>
        <v>1182.2972742647114</v>
      </c>
      <c r="BG9" s="27">
        <f>K9-ptfire_f!AU8-ptfire_s!AU8</f>
        <v>883.04765661161002</v>
      </c>
      <c r="BH9" s="27">
        <f>L9-ptfire_f!BC8-ptfire_s!BC8</f>
        <v>1814.4727442898341</v>
      </c>
      <c r="BI9" s="27">
        <f>M9-ptfire_f!BE8-ptfire_s!BE8</f>
        <v>95.667754626749158</v>
      </c>
      <c r="BJ9" s="27">
        <f>N9-ptfire_f!AG8-ptfire_s!AG8</f>
        <v>51.6921954318383</v>
      </c>
      <c r="BK9" s="27">
        <f>O9-ptfire_f!AM8-ptfire_s!AM8</f>
        <v>181.59020140604753</v>
      </c>
      <c r="BL9" s="27">
        <f t="shared" si="17"/>
        <v>921.91944319154004</v>
      </c>
      <c r="BM9" s="27">
        <f t="shared" si="18"/>
        <v>878.38801038974009</v>
      </c>
      <c r="BN9" s="72">
        <f t="shared" si="19"/>
        <v>3.9341092745880005E-2</v>
      </c>
      <c r="BO9" s="72">
        <f t="shared" si="20"/>
        <v>0.30095059115359996</v>
      </c>
      <c r="BP9" s="72">
        <f t="shared" si="21"/>
        <v>0.17667858789999996</v>
      </c>
      <c r="BQ9" s="72">
        <f t="shared" si="22"/>
        <v>1.440204910004</v>
      </c>
      <c r="BR9" s="72">
        <f t="shared" si="23"/>
        <v>1.1447494709847998</v>
      </c>
    </row>
    <row r="10" spans="1:70" x14ac:dyDescent="0.3">
      <c r="A10" s="29" t="s">
        <v>7</v>
      </c>
      <c r="B10" s="27">
        <f>rail!B9+nonpt!B9+agfire!B9+ptagfire!B9+nonroad!B9+'onroad all'!AE9+cmv!B9+ptfire_f!B9+ptfire_s!B9+ptegu!B9+ptnonipm!B9+pt_oilgas!B9+np_oilgas!B9+rwc!B9</f>
        <v>137059.06074287702</v>
      </c>
      <c r="C10" s="27">
        <f>rail!C9+nonpt!C9+agfire!C9+ptagfire!C9+nonroad!C9+'onroad all'!BT9+cmv!C9+ptfire_f!C9+ptfire_s!C9+ptegu!C9+ptnonipm!C9+pt_oilgas!C9+np_oilgas!C9+rwc!C9+ag!B9</f>
        <v>7033.4606712632904</v>
      </c>
      <c r="D10" s="27">
        <f>rail!D9+nonpt!D9+agfire!D9+ptagfire!D9+nonroad!D9+'onroad all'!CC9+cmv!D9+ptfire_f!D9+ptfire_s!D9+ptegu!DQ9+ptnonipm!D9+pt_oilgas!D9+np_oilgas!D9+rwc!D9</f>
        <v>28489.304875797003</v>
      </c>
      <c r="E10" s="27">
        <f>rail!E9+nonpt!E9+agfire!E9+ptagfire!E9+nonroad!E9+'onroad all'!CV9+cmv!E9+ptfire_f!E9+ptfire_s!E9+ptegu!E9+ptnonipm!E9+pt_oilgas!E9+np_oilgas!E9+rwc!E9+afdust!BA9</f>
        <v>7097.9841481115554</v>
      </c>
      <c r="F10" s="27">
        <f>rail!F9+nonpt!F9+agfire!F9+ptagfire!F9+nonroad!F9+'onroad all'!CY9+cmv!F9+ptfire_f!F9+ptfire_s!F9+ptegu!F9+ptnonipm!F9+pt_oilgas!F9+np_oilgas!F9+rwc!F9+afdust!BB9</f>
        <v>3719.0235432905547</v>
      </c>
      <c r="G10" s="27">
        <f>rail!G9+nonpt!G9+agfire!G9+ptagfire!G9+nonroad!G9+'onroad all'!DO9+cmv!G9+ptfire_f!G9+ptfire_s!G9+ptegu!FC9+ptnonipm!G9+pt_oilgas!G9+np_oilgas!G9+rwc!G9</f>
        <v>2941.4464283891998</v>
      </c>
      <c r="H10" s="27">
        <f>rail!H9+nonpt!H9+agfire!H9+ptagfire!H9+nonroad!H9+'onroad all'!EB9+cmv!H9+ptfire_f!H9+ptfire_s!H9+ptegu!H9+ptnonipm!H9+pt_oilgas!H9+np_oilgas!H9+rwc!H9</f>
        <v>20074.312556801004</v>
      </c>
      <c r="I10" s="27">
        <f>rail!AN9+nonpt!BQ9+agfire!AM9+ptagfire!AA9+nonroad!AK9+'onroad all'!H9+cmv!AO9+ptfire_f!AI9+ptfire_s!AI9+ptegu!BL9+ptnonipm!BV9+pt_oilgas!BG9+np_oilgas!AU9+rwc!AJ9</f>
        <v>201.03917557506497</v>
      </c>
      <c r="J10" s="27">
        <f>rail!AS9+nonpt!BV9+agfire!AR9+ptagfire!AD9+nonroad!AP9+'onroad all'!O9+cmv!AT9+ptfire_f!AL9+ptfire_s!AL9+ptegu!BQ9+ptnonipm!CA9+pt_oilgas!BL9+np_oilgas!AZ9+rwc!AO9</f>
        <v>405.55764214364899</v>
      </c>
      <c r="K10" s="27">
        <f>rail!BN9+nonpt!CZ9+agfire!BD9+ptagfire!AL9+nonroad!BG9+'onroad all'!AX9+cmv!BP9+ptfire_f!AU9+ptfire_s!AU9+ptegu!CT9+ptnonipm!DK9+pt_oilgas!CO9+np_oilgas!BU9+rwc!BB9</f>
        <v>327.90823316542804</v>
      </c>
      <c r="L10" s="27">
        <f>rail!CA9+nonpt!DP9+agfire!BQ9+ptagfire!AS9+nonroad!BR9+'onroad all'!BO9+cmv!CC9+ptfire_f!BC9+ptfire_s!BC9+ptegu!DH9+ptnonipm!EB9+pt_oilgas!DD9+np_oilgas!CH9+rwc!BN9</f>
        <v>267.97760152203995</v>
      </c>
      <c r="M10" s="27">
        <f>rail!CB9+nonpt!DR9+nonroad!BS9+'onroad all'!BS9+cmv!CD9+ptfire_f!BE9+ptfire_s!BE9+ptegu!DJ9+ptnonipm!ED9+pt_oilgas!DF9+np_oilgas!CI9+rwc!BO9</f>
        <v>45.156353388711004</v>
      </c>
      <c r="N10" s="27">
        <f>rail!AM9+nonpt!BN9+agfire!AL9+ptagfire!Z9+nonroad!AJ9+'onroad all'!G9+cmv!AN9+ptfire_f!AG9+ptfire_s!AG9+ptegu!BJ9+ptnonipm!BS9+pt_oilgas!BF9+np_oilgas!AT9+rwc!AI9</f>
        <v>30.861536653005899</v>
      </c>
      <c r="O10" s="27">
        <f>rail!AV9+nonpt!BZ9+agfire!AS9+ptagfire!AE9+nonroad!AQ9+'onroad all'!X9+cmv!AW9+ptfire_f!AM9+ptfire_s!AM9+ptegu!BU9+ptnonipm!CE9+pt_oilgas!BP9+np_oilgas!BB9+rwc!AP9</f>
        <v>70.325685456358542</v>
      </c>
      <c r="P10" s="27">
        <f>rail!AE9+nonroad!AE9+'onroad all'!AI9+'onroad all'!AJ9+'onroad all'!AK9+'onroad all'!AL9+'onroad all'!AM9+'onroad all'!AN9+cmv!AF9+ptnonipm!BI9</f>
        <v>502.11337752883998</v>
      </c>
      <c r="Q10" s="27">
        <f>rail!AF9+nonroad!AF9+'onroad all'!AJ9+'onroad all'!AK9+'onroad all'!AL9+'onroad all'!AM9+'onroad all'!AN9+cmv!AG9+ptnonipm!BJ9</f>
        <v>473.95322147374003</v>
      </c>
      <c r="R10" s="72">
        <f>rail!P9+nonpt!T9+nonroad!R9+'onroad all'!AA9+cmv!Q9+ptegu!T9+ptnonipm!T9+pt_oilgas!S9+np_oilgas!R9+rwc!P9</f>
        <v>2.1689249397994E-2</v>
      </c>
      <c r="S10" s="72">
        <f>rail!K9+nonpt!L9+agfire!K9+nonroad!U9+'onroad all'!L9+cmv!K9+ptegu!L9+ptnonipm!L9+pt_oilgas!K9+np_oilgas!K9+rwc!K9</f>
        <v>8.4085844364900006E-2</v>
      </c>
      <c r="T10" s="72">
        <f>rail!O9+nonpt!P9+agfire!N9+cmv!O9+ptegu!P9+ptnonipm!P9+pt_oilgas!O9+np_oilgas!N9+rwc!N9</f>
        <v>0.1974840665</v>
      </c>
      <c r="U10" s="72">
        <f>rail!V9+nonpt!AK9+agfire!U9+nonroad!T9+'onroad all'!BV9+cmv!X9+ptegu!AH9+ptnonipm!AL9+pt_oilgas!AI9+np_oilgas!AB9+rwc!V9</f>
        <v>3.1617473593075998</v>
      </c>
      <c r="V10" s="72">
        <f>rail!T9+nonpt!AG9+agfire!S9+nonroad!S9+'onroad all'!BM9+'onroad all'!BN9+cmv!U9+ptegu!AD9+ptnonipm!AH9+pt_oilgas!AE9+np_oilgas!X9+rwc!T9</f>
        <v>4.1435649462160002</v>
      </c>
      <c r="W10" s="79" t="s">
        <v>624</v>
      </c>
      <c r="Z10" s="29" t="s">
        <v>7</v>
      </c>
      <c r="AA10" s="27">
        <f>B10+beis!H9</f>
        <v>140378.174312877</v>
      </c>
      <c r="AB10" s="27">
        <f t="shared" si="2"/>
        <v>7033.4606712632904</v>
      </c>
      <c r="AC10" s="27">
        <f>D10+beis!R9</f>
        <v>29209.276353297002</v>
      </c>
      <c r="AD10" s="27">
        <f t="shared" si="3"/>
        <v>7097.9841481115554</v>
      </c>
      <c r="AE10" s="27">
        <f t="shared" si="4"/>
        <v>3719.0235432905547</v>
      </c>
      <c r="AF10" s="27">
        <f t="shared" si="5"/>
        <v>2941.4464283891998</v>
      </c>
      <c r="AG10" s="27">
        <f>H10+beis!X9</f>
        <v>42037.134466800999</v>
      </c>
      <c r="AH10" s="27">
        <f>I10+beis!C9</f>
        <v>532.91675657506494</v>
      </c>
      <c r="AI10" s="27">
        <f t="shared" si="6"/>
        <v>405.55764214364899</v>
      </c>
      <c r="AJ10" s="27">
        <f>K10+beis!L9</f>
        <v>780.4787491654281</v>
      </c>
      <c r="AK10" s="27">
        <f>L10+beis!P9</f>
        <v>1927.76699732204</v>
      </c>
      <c r="AL10" s="27">
        <f t="shared" si="7"/>
        <v>45.156353388711004</v>
      </c>
      <c r="AM10" s="27">
        <f t="shared" si="8"/>
        <v>30.861536653005899</v>
      </c>
      <c r="AN10" s="27">
        <f t="shared" si="9"/>
        <v>70.325685456358542</v>
      </c>
      <c r="AO10" s="27">
        <f t="shared" si="10"/>
        <v>502.11337752883998</v>
      </c>
      <c r="AP10" s="27">
        <f t="shared" si="11"/>
        <v>473.95322147374003</v>
      </c>
      <c r="AQ10" s="72">
        <f t="shared" si="12"/>
        <v>2.1689249397994E-2</v>
      </c>
      <c r="AR10" s="72">
        <f t="shared" si="13"/>
        <v>8.4085844364900006E-2</v>
      </c>
      <c r="AS10" s="72">
        <f t="shared" si="14"/>
        <v>0.1974840665</v>
      </c>
      <c r="AT10" s="72">
        <f t="shared" si="15"/>
        <v>3.1617473593075998</v>
      </c>
      <c r="AU10" s="72">
        <f t="shared" si="16"/>
        <v>4.1435649462160002</v>
      </c>
      <c r="AW10" s="29" t="s">
        <v>7</v>
      </c>
      <c r="AX10" s="27">
        <f>B10-ptfire_f!B9-ptfire_s!B9</f>
        <v>135323.30675217701</v>
      </c>
      <c r="AY10" s="27">
        <f>C10-ptfire_f!C9-ptfire_s!C9</f>
        <v>7004.7036719302905</v>
      </c>
      <c r="AZ10" s="27">
        <f>D10-ptfire_f!D9-ptfire_s!D9</f>
        <v>28451.783065390006</v>
      </c>
      <c r="BA10" s="27">
        <f>E10-ptfire_f!E9-ptfire_s!E9</f>
        <v>6909.049868191556</v>
      </c>
      <c r="BB10" s="27">
        <f>F10-ptfire_f!F9-ptfire_s!F9</f>
        <v>3558.9097549505545</v>
      </c>
      <c r="BC10" s="27">
        <f>G10-ptfire_f!G9-ptfire_s!G9</f>
        <v>2924.1708515132</v>
      </c>
      <c r="BD10" s="27">
        <f>H10-ptfire_f!H9-ptfire_s!H9</f>
        <v>19660.930718831001</v>
      </c>
      <c r="BE10" s="27">
        <f>I10-ptfire_f!AI9-ptfire_s!AI9</f>
        <v>189.72208876842498</v>
      </c>
      <c r="BF10" s="27">
        <f>J10-ptfire_f!AL9-ptfire_s!AL9</f>
        <v>400.56117771664202</v>
      </c>
      <c r="BG10" s="27">
        <f>K10-ptfire_f!AU9-ptfire_s!AU9</f>
        <v>298.229583767458</v>
      </c>
      <c r="BH10" s="27">
        <f>L10-ptfire_f!BC9-ptfire_s!BC9</f>
        <v>250.56937750482996</v>
      </c>
      <c r="BI10" s="27">
        <f>M10-ptfire_f!BE9-ptfire_s!BE9</f>
        <v>41.642942388535005</v>
      </c>
      <c r="BJ10" s="27">
        <f>N10-ptfire_f!AG9-ptfire_s!AG9</f>
        <v>25.1588448155359</v>
      </c>
      <c r="BK10" s="27">
        <f>O10-ptfire_f!AM9-ptfire_s!AM9</f>
        <v>65.770610651198538</v>
      </c>
      <c r="BL10" s="27">
        <f t="shared" si="17"/>
        <v>502.11337752883998</v>
      </c>
      <c r="BM10" s="27">
        <f t="shared" si="18"/>
        <v>473.95322147374003</v>
      </c>
      <c r="BN10" s="72">
        <f t="shared" si="19"/>
        <v>2.1689249397994E-2</v>
      </c>
      <c r="BO10" s="72">
        <f t="shared" si="20"/>
        <v>8.4085844364900006E-2</v>
      </c>
      <c r="BP10" s="72">
        <f t="shared" si="21"/>
        <v>0.1974840665</v>
      </c>
      <c r="BQ10" s="72">
        <f t="shared" si="22"/>
        <v>3.1617473593075998</v>
      </c>
      <c r="BR10" s="72">
        <f t="shared" si="23"/>
        <v>4.1435649462160002</v>
      </c>
    </row>
    <row r="11" spans="1:70" x14ac:dyDescent="0.3">
      <c r="A11" s="29" t="s">
        <v>8</v>
      </c>
      <c r="B11" s="27">
        <f>rail!B10+nonpt!B10+agfire!B10+ptagfire!B10+nonroad!B10+'onroad all'!AE10+cmv!B10+ptfire_f!B10+ptfire_s!B10+ptegu!B10+ptnonipm!B10+pt_oilgas!B10+np_oilgas!B10+rwc!B10</f>
        <v>35717.270566277206</v>
      </c>
      <c r="C11" s="27">
        <f>rail!C10+nonpt!C10+agfire!C10+ptagfire!C10+nonroad!C10+'onroad all'!BT10+cmv!C10+ptfire_f!C10+ptfire_s!C10+ptegu!C10+ptnonipm!C10+pt_oilgas!C10+np_oilgas!C10+rwc!C10+ag!B10</f>
        <v>272.3346725623</v>
      </c>
      <c r="D11" s="27">
        <f>rail!D10+nonpt!D10+agfire!D10+ptagfire!D10+nonroad!D10+'onroad all'!CC10+cmv!D10+ptfire_f!D10+ptfire_s!D10+ptegu!DQ10+ptnonipm!D10+pt_oilgas!D10+np_oilgas!D10+rwc!D10</f>
        <v>7790.8220739914004</v>
      </c>
      <c r="E11" s="27">
        <f>rail!E10+nonpt!E10+agfire!E10+ptagfire!E10+nonroad!E10+'onroad all'!CV10+cmv!E10+ptfire_f!E10+ptfire_s!E10+ptegu!E10+ptnonipm!E10+pt_oilgas!E10+np_oilgas!E10+rwc!E10+afdust!BA10</f>
        <v>1768.6855462249046</v>
      </c>
      <c r="F11" s="27">
        <f>rail!F10+nonpt!F10+agfire!F10+ptagfire!F10+nonroad!F10+'onroad all'!CY10+cmv!F10+ptfire_f!F10+ptfire_s!F10+ptegu!F10+ptnonipm!F10+pt_oilgas!F10+np_oilgas!F10+rwc!F10+afdust!BB10</f>
        <v>915.89262849180454</v>
      </c>
      <c r="G11" s="27">
        <f>rail!G10+nonpt!G10+agfire!G10+ptagfire!G10+nonroad!G10+'onroad all'!DO10+cmv!G10+ptfire_f!G10+ptfire_s!G10+ptegu!FC10+ptnonipm!G10+pt_oilgas!G10+np_oilgas!G10+rwc!G10</f>
        <v>245.14880843009999</v>
      </c>
      <c r="H11" s="27">
        <f>rail!H10+nonpt!H10+agfire!H10+ptagfire!H10+nonroad!H10+'onroad all'!EB10+cmv!H10+ptfire_f!H10+ptfire_s!H10+ptegu!H10+ptnonipm!H10+pt_oilgas!H10+np_oilgas!H10+rwc!H10</f>
        <v>7728.9838209214995</v>
      </c>
      <c r="I11" s="27">
        <f>rail!AN10+nonpt!BQ10+agfire!AM10+ptagfire!AA10+nonroad!AK10+'onroad all'!H10+cmv!AO10+ptfire_f!AI10+ptfire_s!AI10+ptegu!BL10+ptnonipm!BV10+pt_oilgas!BG10+np_oilgas!AU10+rwc!AJ10</f>
        <v>48.045172411051212</v>
      </c>
      <c r="J11" s="27">
        <f>rail!AS10+nonpt!BV10+agfire!AR10+ptagfire!AD10+nonroad!AP10+'onroad all'!O10+cmv!AT10+ptfire_f!AL10+ptfire_s!AL10+ptegu!BQ10+ptnonipm!CA10+pt_oilgas!BL10+np_oilgas!AZ10+rwc!AO10</f>
        <v>94.892787066112348</v>
      </c>
      <c r="K11" s="27">
        <f>rail!BN10+nonpt!CZ10+agfire!BD10+ptagfire!AL10+nonroad!BG10+'onroad all'!AX10+cmv!BP10+ptfire_f!AU10+ptfire_s!AU10+ptegu!CT10+ptnonipm!DK10+pt_oilgas!CO10+np_oilgas!BU10+rwc!BB10</f>
        <v>91.448054138086633</v>
      </c>
      <c r="L11" s="27">
        <f>rail!CA10+nonpt!DP10+agfire!BQ10+ptagfire!AS10+nonroad!BR10+'onroad all'!BO10+cmv!CC10+ptfire_f!BC10+ptfire_s!BC10+ptegu!DH10+ptnonipm!EB10+pt_oilgas!DD10+np_oilgas!CH10+rwc!BN10</f>
        <v>300.68666326817129</v>
      </c>
      <c r="M11" s="27">
        <f>rail!CB10+nonpt!DR10+nonroad!BS10+'onroad all'!BS10+cmv!CD10+ptfire_f!BE10+ptfire_s!BE10+ptegu!DJ10+ptnonipm!ED10+pt_oilgas!DF10+np_oilgas!CI10+rwc!BO10</f>
        <v>7.584947433666132</v>
      </c>
      <c r="N11" s="27">
        <f>rail!AM10+nonpt!BN10+agfire!AL10+ptagfire!Z10+nonroad!AJ10+'onroad all'!G10+cmv!AN10+ptfire_f!AG10+ptfire_s!AG10+ptegu!BJ10+ptnonipm!BS10+pt_oilgas!BF10+np_oilgas!AT10+rwc!AI10</f>
        <v>6.1340381493140379</v>
      </c>
      <c r="O11" s="27">
        <f>rail!AV10+nonpt!BZ10+agfire!AS10+ptagfire!AE10+nonroad!AQ10+'onroad all'!X10+cmv!AW10+ptfire_f!AM10+ptfire_s!AM10+ptegu!BU10+ptnonipm!CE10+pt_oilgas!BP10+np_oilgas!BB10+rwc!AP10</f>
        <v>12.975639432452281</v>
      </c>
      <c r="P11" s="27">
        <f>rail!AE10+nonroad!AE10+'onroad all'!AI10+'onroad all'!AJ10+'onroad all'!AK10+'onroad all'!AL10+'onroad all'!AM10+'onroad all'!AN10+cmv!AF10+ptnonipm!BI10</f>
        <v>219.771878176505</v>
      </c>
      <c r="Q11" s="27">
        <f>rail!AF10+nonroad!AF10+'onroad all'!AJ10+'onroad all'!AK10+'onroad all'!AL10+'onroad all'!AM10+'onroad all'!AN10+cmv!AG10+ptnonipm!BJ10</f>
        <v>209.50794653879498</v>
      </c>
      <c r="R11" s="72">
        <f>rail!P10+nonpt!T10+nonroad!R10+'onroad all'!AA10+cmv!Q10+ptegu!T10+ptnonipm!T10+pt_oilgas!S10+np_oilgas!R10+rwc!P10</f>
        <v>1.4118733682022997E-3</v>
      </c>
      <c r="S11" s="72">
        <f>rail!K10+nonpt!L10+agfire!K10+nonroad!U10+'onroad all'!L10+cmv!K10+ptegu!L10+ptnonipm!L10+pt_oilgas!K10+np_oilgas!K10+rwc!K10</f>
        <v>2.0816535997739999E-2</v>
      </c>
      <c r="T11" s="72">
        <f>rail!O10+nonpt!P10+agfire!N10+cmv!O10+ptegu!P10+ptnonipm!P10+pt_oilgas!O10+np_oilgas!N10+rwc!N10</f>
        <v>1.106585848587E-2</v>
      </c>
      <c r="U11" s="72">
        <f>rail!V10+nonpt!AK10+agfire!U10+nonroad!T10+'onroad all'!BV10+cmv!X10+ptegu!AH10+ptnonipm!AL10+pt_oilgas!AI10+np_oilgas!AB10+rwc!V10</f>
        <v>2.3345981209209998E-2</v>
      </c>
      <c r="V11" s="72">
        <f>rail!T10+nonpt!AG10+agfire!S10+nonroad!S10+'onroad all'!BM10+'onroad all'!BN10+cmv!U10+ptegu!AD10+ptnonipm!AH10+pt_oilgas!AE10+np_oilgas!X10+rwc!T10</f>
        <v>6.4788743104659999E-2</v>
      </c>
      <c r="W11" s="79"/>
      <c r="Z11" s="29" t="s">
        <v>8</v>
      </c>
      <c r="AA11" s="27">
        <f>B11+beis!H10</f>
        <v>35835.009007277207</v>
      </c>
      <c r="AB11" s="27">
        <f t="shared" si="2"/>
        <v>272.3346725623</v>
      </c>
      <c r="AC11" s="27">
        <f>D11+beis!R10</f>
        <v>7803.0858592914001</v>
      </c>
      <c r="AD11" s="27">
        <f t="shared" si="3"/>
        <v>1768.6855462249046</v>
      </c>
      <c r="AE11" s="27">
        <f t="shared" si="4"/>
        <v>915.89262849180454</v>
      </c>
      <c r="AF11" s="27">
        <f t="shared" si="5"/>
        <v>245.14880843009999</v>
      </c>
      <c r="AG11" s="27">
        <f>H11+beis!X10</f>
        <v>9079.2614409215003</v>
      </c>
      <c r="AH11" s="27">
        <f>I11+beis!C10</f>
        <v>60.27274351105121</v>
      </c>
      <c r="AI11" s="27">
        <f t="shared" si="6"/>
        <v>94.892787066112348</v>
      </c>
      <c r="AJ11" s="27">
        <f>K11+beis!L10</f>
        <v>108.12210283808663</v>
      </c>
      <c r="AK11" s="27">
        <f>L11+beis!P10</f>
        <v>361.3169948481713</v>
      </c>
      <c r="AL11" s="27">
        <f t="shared" si="7"/>
        <v>7.584947433666132</v>
      </c>
      <c r="AM11" s="27">
        <f t="shared" si="8"/>
        <v>6.1340381493140379</v>
      </c>
      <c r="AN11" s="27">
        <f t="shared" si="9"/>
        <v>12.975639432452281</v>
      </c>
      <c r="AO11" s="27">
        <f t="shared" si="10"/>
        <v>219.771878176505</v>
      </c>
      <c r="AP11" s="27">
        <f t="shared" si="11"/>
        <v>209.50794653879498</v>
      </c>
      <c r="AQ11" s="72">
        <f t="shared" si="12"/>
        <v>1.4118733682022997E-3</v>
      </c>
      <c r="AR11" s="72">
        <f t="shared" si="13"/>
        <v>2.0816535997739999E-2</v>
      </c>
      <c r="AS11" s="72">
        <f t="shared" si="14"/>
        <v>1.106585848587E-2</v>
      </c>
      <c r="AT11" s="72">
        <f t="shared" si="15"/>
        <v>2.3345981209209998E-2</v>
      </c>
      <c r="AU11" s="72">
        <f t="shared" si="16"/>
        <v>6.4788743104659999E-2</v>
      </c>
      <c r="AW11" s="29" t="s">
        <v>8</v>
      </c>
      <c r="AX11" s="27">
        <f>B11-ptfire_f!B10-ptfire_s!B10</f>
        <v>35717.270566277206</v>
      </c>
      <c r="AY11" s="27">
        <f>C11-ptfire_f!C10-ptfire_s!C10</f>
        <v>272.3346725623</v>
      </c>
      <c r="AZ11" s="27">
        <f>D11-ptfire_f!D10-ptfire_s!D10</f>
        <v>7790.8220739914004</v>
      </c>
      <c r="BA11" s="27">
        <f>E11-ptfire_f!E10-ptfire_s!E10</f>
        <v>1768.6855462249046</v>
      </c>
      <c r="BB11" s="27">
        <f>F11-ptfire_f!F10-ptfire_s!F10</f>
        <v>915.89262849180454</v>
      </c>
      <c r="BC11" s="27">
        <f>G11-ptfire_f!G10-ptfire_s!G10</f>
        <v>245.14880843009999</v>
      </c>
      <c r="BD11" s="27">
        <f>H11-ptfire_f!H10-ptfire_s!H10</f>
        <v>7728.9838209214995</v>
      </c>
      <c r="BE11" s="27">
        <f>I11-ptfire_f!AI10-ptfire_s!AI10</f>
        <v>48.045172411051212</v>
      </c>
      <c r="BF11" s="27">
        <f>J11-ptfire_f!AL10-ptfire_s!AL10</f>
        <v>94.892787066112348</v>
      </c>
      <c r="BG11" s="27">
        <f>K11-ptfire_f!AU10-ptfire_s!AU10</f>
        <v>91.448054138086633</v>
      </c>
      <c r="BH11" s="27">
        <f>L11-ptfire_f!BC10-ptfire_s!BC10</f>
        <v>300.68666326817129</v>
      </c>
      <c r="BI11" s="27">
        <f>M11-ptfire_f!BE10-ptfire_s!BE10</f>
        <v>7.584947433666132</v>
      </c>
      <c r="BJ11" s="27">
        <f>N11-ptfire_f!AG10-ptfire_s!AG10</f>
        <v>6.1340381493140379</v>
      </c>
      <c r="BK11" s="27">
        <f>O11-ptfire_f!AM10-ptfire_s!AM10</f>
        <v>12.975639432452281</v>
      </c>
      <c r="BL11" s="27">
        <f t="shared" si="17"/>
        <v>219.771878176505</v>
      </c>
      <c r="BM11" s="27">
        <f t="shared" si="18"/>
        <v>209.50794653879498</v>
      </c>
      <c r="BN11" s="72">
        <f t="shared" si="19"/>
        <v>1.4118733682022997E-3</v>
      </c>
      <c r="BO11" s="72">
        <f t="shared" si="20"/>
        <v>2.0816535997739999E-2</v>
      </c>
      <c r="BP11" s="72">
        <f t="shared" si="21"/>
        <v>1.106585848587E-2</v>
      </c>
      <c r="BQ11" s="72">
        <f t="shared" si="22"/>
        <v>2.3345981209209998E-2</v>
      </c>
      <c r="BR11" s="72">
        <f t="shared" si="23"/>
        <v>6.4788743104659999E-2</v>
      </c>
    </row>
    <row r="12" spans="1:70" x14ac:dyDescent="0.3">
      <c r="A12" s="29" t="s">
        <v>9</v>
      </c>
      <c r="B12" s="27">
        <f>rail!B11+nonpt!B11+agfire!B11+ptagfire!B11+nonroad!B11+'onroad all'!AE11+cmv!B11+ptfire_f!B11+ptfire_s!B11+ptegu!B11+ptnonipm!B11+pt_oilgas!B11+np_oilgas!B11+rwc!B11</f>
        <v>3971332.6024165703</v>
      </c>
      <c r="C12" s="27">
        <f>rail!C11+nonpt!C11+agfire!C11+ptagfire!C11+nonroad!C11+'onroad all'!BT11+cmv!C11+ptfire_f!C11+ptfire_s!C11+ptegu!C11+ptnonipm!C11+pt_oilgas!C11+np_oilgas!C11+rwc!C11+ag!B11</f>
        <v>96749.714537242588</v>
      </c>
      <c r="D12" s="27">
        <f>rail!D11+nonpt!D11+agfire!D11+ptagfire!D11+nonroad!D11+'onroad all'!CC11+cmv!D11+ptfire_f!D11+ptfire_s!D11+ptegu!DQ11+ptnonipm!D11+pt_oilgas!D11+np_oilgas!D11+rwc!D11</f>
        <v>561214.99253220693</v>
      </c>
      <c r="E12" s="27">
        <f>rail!E11+nonpt!E11+agfire!E11+ptagfire!E11+nonroad!E11+'onroad all'!CV11+cmv!E11+ptfire_f!E11+ptfire_s!E11+ptegu!E11+ptnonipm!E11+pt_oilgas!E11+np_oilgas!E11+rwc!E11+afdust!BA11</f>
        <v>345699.9587021409</v>
      </c>
      <c r="F12" s="27">
        <f>rail!F11+nonpt!F11+agfire!F11+ptagfire!F11+nonroad!F11+'onroad all'!CY11+cmv!F11+ptfire_f!F11+ptfire_s!F11+ptegu!F11+ptnonipm!F11+pt_oilgas!F11+np_oilgas!F11+rwc!F11+afdust!BB11</f>
        <v>209710.10940126091</v>
      </c>
      <c r="G12" s="27">
        <f>rail!G11+nonpt!G11+agfire!G11+ptagfire!G11+nonroad!G11+'onroad all'!DO11+cmv!G11+ptfire_f!G11+ptfire_s!G11+ptegu!FC11+ptnonipm!G11+pt_oilgas!G11+np_oilgas!G11+rwc!G11</f>
        <v>164646.54701070301</v>
      </c>
      <c r="H12" s="27">
        <f>rail!H11+nonpt!H11+agfire!H11+ptagfire!H11+nonroad!H11+'onroad all'!EB11+cmv!H11+ptfire_f!H11+ptfire_s!H11+ptegu!H11+ptnonipm!H11+pt_oilgas!H11+np_oilgas!H11+rwc!H11</f>
        <v>773859.43953508011</v>
      </c>
      <c r="I12" s="27">
        <f>rail!AN11+nonpt!BQ11+agfire!AM11+ptagfire!AA11+nonroad!AK11+'onroad all'!H11+cmv!AO11+ptfire_f!AI11+ptfire_s!AI11+ptegu!BL11+ptnonipm!BV11+pt_oilgas!BG11+np_oilgas!AU11+rwc!AJ11</f>
        <v>13422.907239867711</v>
      </c>
      <c r="J12" s="27">
        <f>rail!AS11+nonpt!BV11+agfire!AR11+ptagfire!AD11+nonroad!AP11+'onroad all'!O11+cmv!AT11+ptfire_f!AL11+ptfire_s!AL11+ptegu!BQ11+ptnonipm!CA11+pt_oilgas!BL11+np_oilgas!AZ11+rwc!AO11</f>
        <v>11789.462241862073</v>
      </c>
      <c r="K12" s="27">
        <f>rail!BN11+nonpt!CZ11+agfire!BD11+ptagfire!AL11+nonroad!BG11+'onroad all'!AX11+cmv!BP11+ptfire_f!AU11+ptfire_s!AU11+ptegu!CT11+ptnonipm!DK11+pt_oilgas!CO11+np_oilgas!BU11+rwc!BB11</f>
        <v>26420.756464966034</v>
      </c>
      <c r="L12" s="27">
        <f>rail!CA11+nonpt!DP11+agfire!BQ11+ptagfire!AS11+nonroad!BR11+'onroad all'!BO11+cmv!CC11+ptfire_f!BC11+ptfire_s!BC11+ptegu!DH11+ptnonipm!EB11+pt_oilgas!DD11+np_oilgas!CH11+rwc!BN11</f>
        <v>26767.739250243954</v>
      </c>
      <c r="M12" s="27">
        <f>rail!CB11+nonpt!DR11+nonroad!BS11+'onroad all'!BS11+cmv!CD11+ptfire_f!BE11+ptfire_s!BE11+ptegu!DJ11+ptnonipm!ED11+pt_oilgas!DF11+np_oilgas!CI11+rwc!BO11</f>
        <v>3258.1928461702355</v>
      </c>
      <c r="N12" s="27">
        <f>rail!AM11+nonpt!BN11+agfire!AL11+ptagfire!Z11+nonroad!AJ11+'onroad all'!G11+cmv!AN11+ptfire_f!AG11+ptfire_s!AG11+ptegu!BJ11+ptnonipm!BS11+pt_oilgas!BF11+np_oilgas!AT11+rwc!AI11</f>
        <v>4882.7239708571151</v>
      </c>
      <c r="O12" s="27">
        <f>rail!AV11+nonpt!BZ11+agfire!AS11+ptagfire!AE11+nonroad!AQ11+'onroad all'!X11+cmv!AW11+ptfire_f!AM11+ptfire_s!AM11+ptegu!BU11+ptnonipm!CE11+pt_oilgas!BP11+np_oilgas!BB11+rwc!AP11</f>
        <v>4488.2196610824794</v>
      </c>
      <c r="P12" s="27">
        <f>rail!AE11+nonroad!AE11+'onroad all'!AI11+'onroad all'!AJ11+'onroad all'!AK11+'onroad all'!AL11+'onroad all'!AM11+'onroad all'!AN11+cmv!AF11+ptnonipm!BI11</f>
        <v>12855.415862285401</v>
      </c>
      <c r="Q12" s="27">
        <f>rail!AF11+nonroad!AF11+'onroad all'!AJ11+'onroad all'!AK11+'onroad all'!AL11+'onroad all'!AM11+'onroad all'!AN11+cmv!AG11+ptnonipm!BJ11</f>
        <v>12107.949100636399</v>
      </c>
      <c r="R12" s="72">
        <f>rail!P11+nonpt!T11+nonroad!R11+'onroad all'!AA11+cmv!Q11+ptegu!T11+ptnonipm!T11+pt_oilgas!S11+np_oilgas!R11+rwc!P11</f>
        <v>3.608359673017</v>
      </c>
      <c r="S12" s="72">
        <f>rail!K11+nonpt!L11+agfire!K11+nonroad!U11+'onroad all'!L11+cmv!K11+ptegu!L11+ptnonipm!L11+pt_oilgas!K11+np_oilgas!K11+rwc!K11</f>
        <v>2.9885621269559999</v>
      </c>
      <c r="T12" s="72">
        <f>rail!O11+nonpt!P11+agfire!N11+cmv!O11+ptegu!P11+ptnonipm!P11+pt_oilgas!O11+np_oilgas!N11+rwc!N11</f>
        <v>0.38938538359999997</v>
      </c>
      <c r="U12" s="72">
        <f>rail!V11+nonpt!AK11+agfire!U11+nonroad!T11+'onroad all'!BV11+cmv!X11+ptegu!AH11+ptnonipm!AL11+pt_oilgas!AI11+np_oilgas!AB11+rwc!V11</f>
        <v>18.716372915538003</v>
      </c>
      <c r="V12" s="72">
        <f>rail!T11+nonpt!AG11+agfire!S11+nonroad!S11+'onroad all'!BM11+'onroad all'!BN11+cmv!U11+ptegu!AD11+ptnonipm!AH11+pt_oilgas!AE11+np_oilgas!X11+rwc!T11</f>
        <v>16.807985416003998</v>
      </c>
      <c r="W12" s="79" t="s">
        <v>624</v>
      </c>
      <c r="Z12" s="29" t="s">
        <v>9</v>
      </c>
      <c r="AA12" s="27">
        <f>B12+beis!H11</f>
        <v>4216931.8642165707</v>
      </c>
      <c r="AB12" s="27">
        <f t="shared" si="2"/>
        <v>96749.714537242588</v>
      </c>
      <c r="AC12" s="27">
        <f>D12+beis!R11</f>
        <v>575763.31227220688</v>
      </c>
      <c r="AD12" s="27">
        <f t="shared" si="3"/>
        <v>345699.9587021409</v>
      </c>
      <c r="AE12" s="27">
        <f t="shared" si="4"/>
        <v>209710.10940126091</v>
      </c>
      <c r="AF12" s="27">
        <f t="shared" si="5"/>
        <v>164646.54701070301</v>
      </c>
      <c r="AG12" s="27">
        <f>H12+beis!X11</f>
        <v>2437329.5695350799</v>
      </c>
      <c r="AH12" s="27">
        <f>I12+beis!C11</f>
        <v>37803.81890986771</v>
      </c>
      <c r="AI12" s="27">
        <f t="shared" si="6"/>
        <v>11789.462241862073</v>
      </c>
      <c r="AJ12" s="27">
        <f>K12+beis!L11</f>
        <v>59668.043544966036</v>
      </c>
      <c r="AK12" s="27">
        <f>L12+beis!P11</f>
        <v>157813.55471724394</v>
      </c>
      <c r="AL12" s="27">
        <f t="shared" si="7"/>
        <v>3258.1928461702355</v>
      </c>
      <c r="AM12" s="27">
        <f t="shared" si="8"/>
        <v>4882.7239708571151</v>
      </c>
      <c r="AN12" s="27">
        <f t="shared" si="9"/>
        <v>4488.2196610824794</v>
      </c>
      <c r="AO12" s="27">
        <f t="shared" si="10"/>
        <v>12855.415862285401</v>
      </c>
      <c r="AP12" s="27">
        <f t="shared" si="11"/>
        <v>12107.949100636399</v>
      </c>
      <c r="AQ12" s="72">
        <f t="shared" si="12"/>
        <v>3.608359673017</v>
      </c>
      <c r="AR12" s="72">
        <f t="shared" si="13"/>
        <v>2.9885621269559999</v>
      </c>
      <c r="AS12" s="72">
        <f t="shared" si="14"/>
        <v>0.38938538359999997</v>
      </c>
      <c r="AT12" s="72">
        <f t="shared" si="15"/>
        <v>18.716372915538003</v>
      </c>
      <c r="AU12" s="72">
        <f t="shared" si="16"/>
        <v>16.807985416003998</v>
      </c>
      <c r="AW12" s="29" t="s">
        <v>9</v>
      </c>
      <c r="AX12" s="27">
        <f>B12-ptfire_f!B11-ptfire_s!B11</f>
        <v>2925064.4163765702</v>
      </c>
      <c r="AY12" s="27">
        <f>C12-ptfire_f!C11-ptfire_s!C11</f>
        <v>79395.379488342587</v>
      </c>
      <c r="AZ12" s="27">
        <f>D12-ptfire_f!D11-ptfire_s!D11</f>
        <v>537549.77799310687</v>
      </c>
      <c r="BA12" s="27">
        <f>E12-ptfire_f!E11-ptfire_s!E11</f>
        <v>230879.27459214086</v>
      </c>
      <c r="BB12" s="27">
        <f>F12-ptfire_f!F11-ptfire_s!F11</f>
        <v>112404.44451426093</v>
      </c>
      <c r="BC12" s="27">
        <f>G12-ptfire_f!G11-ptfire_s!G11</f>
        <v>153912.81198680299</v>
      </c>
      <c r="BD12" s="27">
        <f>H12-ptfire_f!H11-ptfire_s!H11</f>
        <v>524390.81623408012</v>
      </c>
      <c r="BE12" s="27">
        <f>I12-ptfire_f!AI11-ptfire_s!AI11</f>
        <v>6165.7334957377107</v>
      </c>
      <c r="BF12" s="27">
        <f>J12-ptfire_f!AL11-ptfire_s!AL11</f>
        <v>8491.5362482830733</v>
      </c>
      <c r="BG12" s="27">
        <f>K12-ptfire_f!AU11-ptfire_s!AU11</f>
        <v>7769.9035006360346</v>
      </c>
      <c r="BH12" s="27">
        <f>L12-ptfire_f!BC11-ptfire_s!BC11</f>
        <v>15721.474082243956</v>
      </c>
      <c r="BI12" s="27">
        <f>M12-ptfire_f!BE11-ptfire_s!BE11</f>
        <v>1018.8879008252354</v>
      </c>
      <c r="BJ12" s="27">
        <f>N12-ptfire_f!AG11-ptfire_s!AG11</f>
        <v>1363.296960251115</v>
      </c>
      <c r="BK12" s="27">
        <f>O12-ptfire_f!AM11-ptfire_s!AM11</f>
        <v>1795.0468338654794</v>
      </c>
      <c r="BL12" s="27">
        <f t="shared" si="17"/>
        <v>12855.415862285401</v>
      </c>
      <c r="BM12" s="27">
        <f t="shared" si="18"/>
        <v>12107.949100636399</v>
      </c>
      <c r="BN12" s="72">
        <f t="shared" si="19"/>
        <v>3.608359673017</v>
      </c>
      <c r="BO12" s="72">
        <f t="shared" si="20"/>
        <v>2.9885621269559999</v>
      </c>
      <c r="BP12" s="72">
        <f t="shared" si="21"/>
        <v>0.38938538359999997</v>
      </c>
      <c r="BQ12" s="72">
        <f t="shared" si="22"/>
        <v>18.716372915538003</v>
      </c>
      <c r="BR12" s="72">
        <f t="shared" si="23"/>
        <v>16.807985416003998</v>
      </c>
    </row>
    <row r="13" spans="1:70" x14ac:dyDescent="0.3">
      <c r="A13" s="29" t="s">
        <v>10</v>
      </c>
      <c r="B13" s="27">
        <f>rail!B12+nonpt!B12+agfire!B12+ptagfire!B12+nonroad!B12+'onroad all'!AE12+cmv!B12+ptfire_f!B12+ptfire_s!B12+ptegu!B12+ptnonipm!B12+pt_oilgas!B12+np_oilgas!B12+rwc!B12</f>
        <v>2198399.0259207105</v>
      </c>
      <c r="C13" s="27">
        <f>rail!C12+nonpt!C12+agfire!C12+ptagfire!C12+nonroad!C12+'onroad all'!BT12+cmv!C12+ptfire_f!C12+ptfire_s!C12+ptegu!C12+ptnonipm!C12+pt_oilgas!C12+np_oilgas!C12+rwc!C12+ag!B12</f>
        <v>137936.58903878069</v>
      </c>
      <c r="D13" s="27">
        <f>rail!D12+nonpt!D12+agfire!D12+ptagfire!D12+nonroad!D12+'onroad all'!CC12+cmv!D12+ptfire_f!D12+ptfire_s!D12+ptegu!DQ12+ptnonipm!D12+pt_oilgas!D12+np_oilgas!D12+rwc!D12</f>
        <v>375057.00614209991</v>
      </c>
      <c r="E13" s="27">
        <f>rail!E12+nonpt!E12+agfire!E12+ptagfire!E12+nonroad!E12+'onroad all'!CV12+cmv!E12+ptfire_f!E12+ptfire_s!E12+ptegu!E12+ptnonipm!E12+pt_oilgas!E12+np_oilgas!E12+rwc!E12+afdust!BA12</f>
        <v>253691.91677340859</v>
      </c>
      <c r="F13" s="27">
        <f>rail!F12+nonpt!F12+agfire!F12+ptagfire!F12+nonroad!F12+'onroad all'!CY12+cmv!F12+ptfire_f!F12+ptfire_s!F12+ptegu!F12+ptnonipm!F12+pt_oilgas!F12+np_oilgas!F12+rwc!F12+afdust!BB12</f>
        <v>133307.61287795857</v>
      </c>
      <c r="G13" s="27">
        <f>rail!G12+nonpt!G12+agfire!G12+ptagfire!G12+nonroad!G12+'onroad all'!DO12+cmv!G12+ptfire_f!G12+ptfire_s!G12+ptegu!FC12+ptnonipm!G12+pt_oilgas!G12+np_oilgas!G12+rwc!G12</f>
        <v>102348.72171960099</v>
      </c>
      <c r="H13" s="27">
        <f>rail!H12+nonpt!H12+agfire!H12+ptagfire!H12+nonroad!H12+'onroad all'!EB12+cmv!H12+ptfire_f!H12+ptfire_s!H12+ptegu!H12+ptnonipm!H12+pt_oilgas!H12+np_oilgas!H12+rwc!H12</f>
        <v>329660.89584131999</v>
      </c>
      <c r="I13" s="27">
        <f>rail!AN12+nonpt!BQ12+agfire!AM12+ptagfire!AA12+nonroad!AK12+'onroad all'!H12+cmv!AO12+ptfire_f!AI12+ptfire_s!AI12+ptegu!BL12+ptnonipm!BV12+pt_oilgas!BG12+np_oilgas!AU12+rwc!AJ12</f>
        <v>3814.5569672390802</v>
      </c>
      <c r="J13" s="27">
        <f>rail!AS12+nonpt!BV12+agfire!AR12+ptagfire!AD12+nonroad!AP12+'onroad all'!O12+cmv!AT12+ptfire_f!AL12+ptfire_s!AL12+ptegu!BQ12+ptnonipm!CA12+pt_oilgas!BL12+np_oilgas!AZ12+rwc!AO12</f>
        <v>6327.3548827043633</v>
      </c>
      <c r="K13" s="27">
        <f>rail!BN12+nonpt!CZ12+agfire!BD12+ptagfire!AL12+nonroad!BG12+'onroad all'!AX12+cmv!BP12+ptfire_f!AU12+ptfire_s!AU12+ptegu!CT12+ptnonipm!DK12+pt_oilgas!CO12+np_oilgas!BU12+rwc!BB12</f>
        <v>10819.50026472671</v>
      </c>
      <c r="L13" s="27">
        <f>rail!CA12+nonpt!DP12+agfire!BQ12+ptagfire!AS12+nonroad!BR12+'onroad all'!BO12+cmv!CC12+ptfire_f!BC12+ptfire_s!BC12+ptegu!DH12+ptnonipm!EB12+pt_oilgas!DD12+np_oilgas!CH12+rwc!BN12</f>
        <v>15757.235850280602</v>
      </c>
      <c r="M13" s="27">
        <f>rail!CB12+nonpt!DR12+nonroad!BS12+'onroad all'!BS12+cmv!CD12+ptfire_f!BE12+ptfire_s!BE12+ptegu!DJ12+ptnonipm!ED12+pt_oilgas!DF12+np_oilgas!CI12+rwc!BO12</f>
        <v>1641.1432693705717</v>
      </c>
      <c r="N13" s="27">
        <f>rail!AM12+nonpt!BN12+agfire!AL12+ptagfire!Z12+nonroad!AJ12+'onroad all'!G12+cmv!AN12+ptfire_f!AG12+ptfire_s!AG12+ptegu!BJ12+ptnonipm!BS12+pt_oilgas!BF12+np_oilgas!AT12+rwc!AI12</f>
        <v>1522.7292619950515</v>
      </c>
      <c r="O13" s="27">
        <f>rail!AV12+nonpt!BZ12+agfire!AS12+ptagfire!AE12+nonroad!AQ12+'onroad all'!X12+cmv!AW12+ptfire_f!AM12+ptfire_s!AM12+ptegu!BU12+ptnonipm!CE12+pt_oilgas!BP12+np_oilgas!BB12+rwc!AP12</f>
        <v>1649.4266484082841</v>
      </c>
      <c r="P13" s="27">
        <f>rail!AE12+nonroad!AE12+'onroad all'!AI12+'onroad all'!AJ12+'onroad all'!AK12+'onroad all'!AL12+'onroad all'!AM12+'onroad all'!AN12+cmv!AF12+ptnonipm!BI12</f>
        <v>6989.6941769421001</v>
      </c>
      <c r="Q13" s="27">
        <f>rail!AF12+nonroad!AF12+'onroad all'!AJ12+'onroad all'!AK12+'onroad all'!AL12+'onroad all'!AM12+'onroad all'!AN12+cmv!AG12+ptnonipm!BJ12</f>
        <v>6552.2550818940999</v>
      </c>
      <c r="R13" s="72">
        <f>rail!P12+nonpt!T12+nonroad!R12+'onroad all'!AA12+cmv!Q12+ptegu!T12+ptnonipm!T12+pt_oilgas!S12+np_oilgas!R12+rwc!P12</f>
        <v>0.99538116217567996</v>
      </c>
      <c r="S13" s="72">
        <f>rail!K12+nonpt!L12+agfire!K12+nonroad!U12+'onroad all'!L12+cmv!K12+ptegu!L12+ptnonipm!L12+pt_oilgas!K12+np_oilgas!K12+rwc!K12</f>
        <v>1.3359768507509999</v>
      </c>
      <c r="T13" s="72">
        <f>rail!O12+nonpt!P12+agfire!N12+cmv!O12+ptegu!P12+ptnonipm!P12+pt_oilgas!O12+np_oilgas!N12+rwc!N12</f>
        <v>0.1971886289</v>
      </c>
      <c r="U13" s="72">
        <f>rail!V12+nonpt!AK12+agfire!U12+nonroad!T12+'onroad all'!BV12+cmv!X12+ptegu!AH12+ptnonipm!AL12+pt_oilgas!AI12+np_oilgas!AB12+rwc!V12</f>
        <v>9.5150805157310003</v>
      </c>
      <c r="V13" s="72">
        <f>rail!T12+nonpt!AG12+agfire!S12+nonroad!S12+'onroad all'!BM12+'onroad all'!BN12+cmv!U12+ptegu!AD12+ptnonipm!AH12+pt_oilgas!AE12+np_oilgas!X12+rwc!T12</f>
        <v>16.389847324535999</v>
      </c>
      <c r="W13" s="79" t="s">
        <v>624</v>
      </c>
      <c r="Z13" s="29" t="s">
        <v>10</v>
      </c>
      <c r="AA13" s="27">
        <f>B13+beis!H12</f>
        <v>2414821.3450607103</v>
      </c>
      <c r="AB13" s="27">
        <f t="shared" si="2"/>
        <v>137936.58903878069</v>
      </c>
      <c r="AC13" s="27">
        <f>D13+beis!R12</f>
        <v>391516.41220559989</v>
      </c>
      <c r="AD13" s="27">
        <f t="shared" si="3"/>
        <v>253691.91677340859</v>
      </c>
      <c r="AE13" s="27">
        <f t="shared" si="4"/>
        <v>133307.61287795857</v>
      </c>
      <c r="AF13" s="27">
        <f t="shared" si="5"/>
        <v>102348.72171960099</v>
      </c>
      <c r="AG13" s="27">
        <f>H13+beis!X12</f>
        <v>2108924.8556313198</v>
      </c>
      <c r="AH13" s="27">
        <f>I13+beis!C12</f>
        <v>26304.28203223908</v>
      </c>
      <c r="AI13" s="27">
        <f t="shared" si="6"/>
        <v>6327.3548827043633</v>
      </c>
      <c r="AJ13" s="27">
        <f>K13+beis!L12</f>
        <v>41487.881071726712</v>
      </c>
      <c r="AK13" s="27">
        <f>L13+beis!P12</f>
        <v>141787.2802802806</v>
      </c>
      <c r="AL13" s="27">
        <f t="shared" si="7"/>
        <v>1641.1432693705717</v>
      </c>
      <c r="AM13" s="27">
        <f t="shared" si="8"/>
        <v>1522.7292619950515</v>
      </c>
      <c r="AN13" s="27">
        <f t="shared" si="9"/>
        <v>1649.4266484082841</v>
      </c>
      <c r="AO13" s="27">
        <f t="shared" si="10"/>
        <v>6989.6941769421001</v>
      </c>
      <c r="AP13" s="27">
        <f t="shared" si="11"/>
        <v>6552.2550818940999</v>
      </c>
      <c r="AQ13" s="72">
        <f t="shared" si="12"/>
        <v>0.99538116217567996</v>
      </c>
      <c r="AR13" s="72">
        <f t="shared" si="13"/>
        <v>1.3359768507509999</v>
      </c>
      <c r="AS13" s="72">
        <f t="shared" si="14"/>
        <v>0.1971886289</v>
      </c>
      <c r="AT13" s="72">
        <f t="shared" si="15"/>
        <v>9.5150805157310003</v>
      </c>
      <c r="AU13" s="72">
        <f t="shared" si="16"/>
        <v>16.389847324535999</v>
      </c>
      <c r="AW13" s="29" t="s">
        <v>10</v>
      </c>
      <c r="AX13" s="27">
        <f>B13-ptfire_f!B12-ptfire_s!B12</f>
        <v>1729506.0155027106</v>
      </c>
      <c r="AY13" s="27">
        <f>C13-ptfire_f!C12-ptfire_s!C12</f>
        <v>134646.12994099068</v>
      </c>
      <c r="AZ13" s="27">
        <f>D13-ptfire_f!D12-ptfire_s!D12</f>
        <v>359384.48004759994</v>
      </c>
      <c r="BA13" s="27">
        <f>E13-ptfire_f!E12-ptfire_s!E12</f>
        <v>189724.79480660858</v>
      </c>
      <c r="BB13" s="27">
        <f>F13-ptfire_f!F12-ptfire_s!F12</f>
        <v>77006.736408458586</v>
      </c>
      <c r="BC13" s="27">
        <f>G13-ptfire_f!G12-ptfire_s!G12</f>
        <v>98049.88011292099</v>
      </c>
      <c r="BD13" s="27">
        <f>H13-ptfire_f!H12-ptfire_s!H12</f>
        <v>298570.83980631997</v>
      </c>
      <c r="BE13" s="27">
        <f>I13-ptfire_f!AI12-ptfire_s!AI12</f>
        <v>2472.16659239108</v>
      </c>
      <c r="BF13" s="27">
        <f>J13-ptfire_f!AL12-ptfire_s!AL12</f>
        <v>3858.8036728163634</v>
      </c>
      <c r="BG13" s="27">
        <f>K13-ptfire_f!AU12-ptfire_s!AU12</f>
        <v>4384.1956067277106</v>
      </c>
      <c r="BH13" s="27">
        <f>L13-ptfire_f!BC12-ptfire_s!BC12</f>
        <v>9613.8994645906005</v>
      </c>
      <c r="BI13" s="27">
        <f>M13-ptfire_f!BE12-ptfire_s!BE12</f>
        <v>351.33331344157165</v>
      </c>
      <c r="BJ13" s="27">
        <f>N13-ptfire_f!AG12-ptfire_s!AG12</f>
        <v>434.19348888805143</v>
      </c>
      <c r="BK13" s="27">
        <f>O13-ptfire_f!AM12-ptfire_s!AM12</f>
        <v>664.74837691728408</v>
      </c>
      <c r="BL13" s="27">
        <f t="shared" si="17"/>
        <v>6989.6941769421001</v>
      </c>
      <c r="BM13" s="27">
        <f t="shared" si="18"/>
        <v>6552.2550818940999</v>
      </c>
      <c r="BN13" s="72">
        <f t="shared" si="19"/>
        <v>0.99538116217567996</v>
      </c>
      <c r="BO13" s="72">
        <f t="shared" si="20"/>
        <v>1.3359768507509999</v>
      </c>
      <c r="BP13" s="72">
        <f t="shared" si="21"/>
        <v>0.1971886289</v>
      </c>
      <c r="BQ13" s="72">
        <f t="shared" si="22"/>
        <v>9.5150805157310003</v>
      </c>
      <c r="BR13" s="72">
        <f t="shared" si="23"/>
        <v>16.389847324535999</v>
      </c>
    </row>
    <row r="14" spans="1:70" x14ac:dyDescent="0.3">
      <c r="A14" s="29" t="s">
        <v>12</v>
      </c>
      <c r="B14" s="27">
        <f>rail!B13+nonpt!B13+agfire!B13+ptagfire!B13+nonroad!B13+'onroad all'!AE13+cmv!B13+ptfire_f!B13+ptfire_s!B13+ptegu!B13+ptnonipm!B13+pt_oilgas!B13+np_oilgas!B13+rwc!B13</f>
        <v>962052.89940639993</v>
      </c>
      <c r="C14" s="27">
        <f>rail!C13+nonpt!C13+agfire!C13+ptagfire!C13+nonroad!C13+'onroad all'!BT13+cmv!C13+ptfire_f!C13+ptfire_s!C13+ptegu!C13+ptnonipm!C13+pt_oilgas!C13+np_oilgas!C13+rwc!C13+ag!B13</f>
        <v>78169.915184327008</v>
      </c>
      <c r="D14" s="27">
        <f>rail!D13+nonpt!D13+agfire!D13+ptagfire!D13+nonroad!D13+'onroad all'!CC13+cmv!D13+ptfire_f!D13+ptfire_s!D13+ptegu!DQ13+ptnonipm!D13+pt_oilgas!D13+np_oilgas!D13+rwc!D13</f>
        <v>87773.721577229997</v>
      </c>
      <c r="E14" s="27">
        <f>rail!E13+nonpt!E13+agfire!E13+ptagfire!E13+nonroad!E13+'onroad all'!CV13+cmv!E13+ptfire_f!E13+ptfire_s!E13+ptegu!E13+ptnonipm!E13+pt_oilgas!E13+np_oilgas!E13+rwc!E13+afdust!BA13</f>
        <v>209374.92349097936</v>
      </c>
      <c r="F14" s="27">
        <f>rail!F13+nonpt!F13+agfire!F13+ptagfire!F13+nonroad!F13+'onroad all'!CY13+cmv!F13+ptfire_f!F13+ptfire_s!F13+ptegu!F13+ptnonipm!F13+pt_oilgas!F13+np_oilgas!F13+rwc!F13+afdust!BB13</f>
        <v>80963.430386129388</v>
      </c>
      <c r="G14" s="27">
        <f>rail!G13+nonpt!G13+agfire!G13+ptagfire!G13+nonroad!G13+'onroad all'!DO13+cmv!G13+ptfire_f!G13+ptfire_s!G13+ptegu!FC13+ptnonipm!G13+pt_oilgas!G13+np_oilgas!G13+rwc!G13</f>
        <v>10236.0583874722</v>
      </c>
      <c r="H14" s="27">
        <f>rail!H13+nonpt!H13+agfire!H13+ptagfire!H13+nonroad!H13+'onroad all'!EB13+cmv!H13+ptfire_f!H13+ptfire_s!H13+ptegu!H13+ptnonipm!H13+pt_oilgas!H13+np_oilgas!H13+rwc!H13</f>
        <v>234705.54865486</v>
      </c>
      <c r="I14" s="27">
        <f>rail!AN13+nonpt!BQ13+agfire!AM13+ptagfire!AA13+nonroad!AK13+'onroad all'!H13+cmv!AO13+ptfire_f!AI13+ptfire_s!AI13+ptegu!BL13+ptnonipm!BV13+pt_oilgas!BG13+np_oilgas!AU13+rwc!AJ13</f>
        <v>5953.4475721946674</v>
      </c>
      <c r="J14" s="27">
        <f>rail!AS13+nonpt!BV13+agfire!AR13+ptagfire!AD13+nonroad!AP13+'onroad all'!O13+cmv!AT13+ptfire_f!AL13+ptfire_s!AL13+ptegu!BQ13+ptnonipm!CA13+pt_oilgas!BL13+np_oilgas!AZ13+rwc!AO13</f>
        <v>2561.2103110080075</v>
      </c>
      <c r="K14" s="27">
        <f>rail!BN13+nonpt!CZ13+agfire!BD13+ptagfire!AL13+nonroad!BG13+'onroad all'!AX13+cmv!BP13+ptfire_f!AU13+ptfire_s!AU13+ptegu!CT13+ptnonipm!DK13+pt_oilgas!CO13+np_oilgas!BU13+rwc!BB13</f>
        <v>11808.151179946914</v>
      </c>
      <c r="L14" s="27">
        <f>rail!CA13+nonpt!DP13+agfire!BQ13+ptagfire!AS13+nonroad!BR13+'onroad all'!BO13+cmv!CC13+ptfire_f!BC13+ptfire_s!BC13+ptegu!DH13+ptnonipm!EB13+pt_oilgas!DD13+np_oilgas!CH13+rwc!BN13</f>
        <v>13012.972763102964</v>
      </c>
      <c r="M14" s="27">
        <f>rail!CB13+nonpt!DR13+nonroad!BS13+'onroad all'!BS13+cmv!CD13+ptfire_f!BE13+ptfire_s!BE13+ptegu!DJ13+ptnonipm!ED13+pt_oilgas!DF13+np_oilgas!CI13+rwc!BO13</f>
        <v>1791.8358651633596</v>
      </c>
      <c r="N14" s="27">
        <f>rail!AM13+nonpt!BN13+agfire!AL13+ptagfire!Z13+nonroad!AJ13+'onroad all'!G13+cmv!AN13+ptfire_f!AG13+ptfire_s!AG13+ptegu!BJ13+ptnonipm!BS13+pt_oilgas!BF13+np_oilgas!AT13+rwc!AI13</f>
        <v>1720.1134903770403</v>
      </c>
      <c r="O14" s="27">
        <f>rail!AV13+nonpt!BZ13+agfire!AS13+ptagfire!AE13+nonroad!AQ13+'onroad all'!X13+cmv!AW13+ptfire_f!AM13+ptfire_s!AM13+ptegu!BU13+ptnonipm!CE13+pt_oilgas!BP13+np_oilgas!BB13+rwc!AP13</f>
        <v>1036.7521506071314</v>
      </c>
      <c r="P14" s="27">
        <f>rail!AE13+nonroad!AE13+'onroad all'!AI13+'onroad all'!AJ13+'onroad all'!AK13+'onroad all'!AL13+'onroad all'!AM13+'onroad all'!AN13+cmv!AF13+ptnonipm!BI13</f>
        <v>1961.95823022987</v>
      </c>
      <c r="Q14" s="27">
        <f>rail!AF13+nonroad!AF13+'onroad all'!AJ13+'onroad all'!AK13+'onroad all'!AL13+'onroad all'!AM13+'onroad all'!AN13+cmv!AG13+ptnonipm!BJ13</f>
        <v>1844.2857617034699</v>
      </c>
      <c r="R14" s="72">
        <f>rail!P13+nonpt!T13+nonroad!R13+'onroad all'!AA13+cmv!Q13+ptegu!T13+ptnonipm!T13+pt_oilgas!S13+np_oilgas!R13+rwc!P13</f>
        <v>1.0187170545678139</v>
      </c>
      <c r="S14" s="72">
        <f>rail!K13+nonpt!L13+agfire!K13+nonroad!U13+'onroad all'!L13+cmv!K13+ptegu!L13+ptnonipm!L13+pt_oilgas!K13+np_oilgas!K13+rwc!K13</f>
        <v>0.65722871031600005</v>
      </c>
      <c r="T14" s="72">
        <f>rail!O13+nonpt!P13+agfire!N13+cmv!O13+ptegu!P13+ptnonipm!P13+pt_oilgas!O13+np_oilgas!N13+rwc!N13</f>
        <v>3.7875849851000005</v>
      </c>
      <c r="U14" s="72">
        <f>rail!V13+nonpt!AK13+agfire!U13+nonroad!T13+'onroad all'!BV13+cmv!X13+ptegu!AH13+ptnonipm!AL13+pt_oilgas!AI13+np_oilgas!AB13+rwc!V13</f>
        <v>1.0953740335374</v>
      </c>
      <c r="V14" s="72">
        <f>rail!T13+nonpt!AG13+agfire!S13+nonroad!S13+'onroad all'!BM13+'onroad all'!BN13+cmv!U13+ptegu!AD13+ptnonipm!AH13+pt_oilgas!AE13+np_oilgas!X13+rwc!T13</f>
        <v>10.1249318021222</v>
      </c>
      <c r="W14" s="79"/>
      <c r="Z14" s="29" t="s">
        <v>12</v>
      </c>
      <c r="AA14" s="27">
        <f>B14+beis!H13</f>
        <v>1121173.9572564</v>
      </c>
      <c r="AB14" s="27">
        <f t="shared" si="2"/>
        <v>78169.915184327008</v>
      </c>
      <c r="AC14" s="27">
        <f>D14+beis!R13</f>
        <v>103036.33736763</v>
      </c>
      <c r="AD14" s="27">
        <f t="shared" si="3"/>
        <v>209374.92349097936</v>
      </c>
      <c r="AE14" s="27">
        <f t="shared" si="4"/>
        <v>80963.430386129388</v>
      </c>
      <c r="AF14" s="27">
        <f t="shared" si="5"/>
        <v>10236.0583874722</v>
      </c>
      <c r="AG14" s="27">
        <f>H14+beis!X13</f>
        <v>950545.25315485999</v>
      </c>
      <c r="AH14" s="27">
        <f>I14+beis!C13</f>
        <v>22604.688011194667</v>
      </c>
      <c r="AI14" s="27">
        <f t="shared" si="6"/>
        <v>2561.2103110080075</v>
      </c>
      <c r="AJ14" s="27">
        <f>K14+beis!L13</f>
        <v>34514.801759946917</v>
      </c>
      <c r="AK14" s="27">
        <f>L14+beis!P13</f>
        <v>88689.494009102971</v>
      </c>
      <c r="AL14" s="27">
        <f t="shared" si="7"/>
        <v>1791.8358651633596</v>
      </c>
      <c r="AM14" s="27">
        <f t="shared" si="8"/>
        <v>1720.1134903770403</v>
      </c>
      <c r="AN14" s="27">
        <f t="shared" si="9"/>
        <v>1036.7521506071314</v>
      </c>
      <c r="AO14" s="27">
        <f t="shared" si="10"/>
        <v>1961.95823022987</v>
      </c>
      <c r="AP14" s="27">
        <f t="shared" si="11"/>
        <v>1844.2857617034699</v>
      </c>
      <c r="AQ14" s="72">
        <f t="shared" si="12"/>
        <v>1.0187170545678139</v>
      </c>
      <c r="AR14" s="72">
        <f t="shared" si="13"/>
        <v>0.65722871031600005</v>
      </c>
      <c r="AS14" s="72">
        <f t="shared" si="14"/>
        <v>3.7875849851000005</v>
      </c>
      <c r="AT14" s="72">
        <f t="shared" si="15"/>
        <v>1.0953740335374</v>
      </c>
      <c r="AU14" s="72">
        <f t="shared" si="16"/>
        <v>10.1249318021222</v>
      </c>
      <c r="AW14" s="29" t="s">
        <v>12</v>
      </c>
      <c r="AX14" s="27">
        <f>B14-ptfire_f!B13-ptfire_s!B13</f>
        <v>324237.5165363999</v>
      </c>
      <c r="AY14" s="27">
        <f>C14-ptfire_f!C13-ptfire_s!C13</f>
        <v>67717.89063292701</v>
      </c>
      <c r="AZ14" s="27">
        <f>D14-ptfire_f!D13-ptfire_s!D13</f>
        <v>79903.353894529995</v>
      </c>
      <c r="BA14" s="27">
        <f>E14-ptfire_f!E13-ptfire_s!E13</f>
        <v>145234.09797097935</v>
      </c>
      <c r="BB14" s="27">
        <f>F14-ptfire_f!F13-ptfire_s!F13</f>
        <v>26606.799603129388</v>
      </c>
      <c r="BC14" s="27">
        <f>G14-ptfire_f!G13-ptfire_s!G13</f>
        <v>5697.4567781721998</v>
      </c>
      <c r="BD14" s="27">
        <f>H14-ptfire_f!H13-ptfire_s!H13</f>
        <v>84457.632153860002</v>
      </c>
      <c r="BE14" s="27">
        <f>I14-ptfire_f!AI13-ptfire_s!AI13</f>
        <v>755.626887474667</v>
      </c>
      <c r="BF14" s="27">
        <f>J14-ptfire_f!AL13-ptfire_s!AL13</f>
        <v>1167.6926813760074</v>
      </c>
      <c r="BG14" s="27">
        <f>K14-ptfire_f!AU13-ptfire_s!AU13</f>
        <v>1426.4440323969138</v>
      </c>
      <c r="BH14" s="27">
        <f>L14-ptfire_f!BC13-ptfire_s!BC13</f>
        <v>1330.6136565029637</v>
      </c>
      <c r="BI14" s="27">
        <f>M14-ptfire_f!BE13-ptfire_s!BE13</f>
        <v>282.19178057735962</v>
      </c>
      <c r="BJ14" s="27">
        <f>N14-ptfire_f!AG13-ptfire_s!AG13</f>
        <v>131.5034540950403</v>
      </c>
      <c r="BK14" s="27">
        <f>O14-ptfire_f!AM13-ptfire_s!AM13</f>
        <v>195.99657055413144</v>
      </c>
      <c r="BL14" s="27">
        <f t="shared" si="17"/>
        <v>1961.95823022987</v>
      </c>
      <c r="BM14" s="27">
        <f t="shared" si="18"/>
        <v>1844.2857617034699</v>
      </c>
      <c r="BN14" s="72">
        <f t="shared" si="19"/>
        <v>1.0187170545678139</v>
      </c>
      <c r="BO14" s="72">
        <f t="shared" si="20"/>
        <v>0.65722871031600005</v>
      </c>
      <c r="BP14" s="72">
        <f t="shared" si="21"/>
        <v>3.7875849851000005</v>
      </c>
      <c r="BQ14" s="72">
        <f t="shared" si="22"/>
        <v>1.0953740335374</v>
      </c>
      <c r="BR14" s="72">
        <f t="shared" si="23"/>
        <v>10.1249318021222</v>
      </c>
    </row>
    <row r="15" spans="1:70" x14ac:dyDescent="0.3">
      <c r="A15" s="29" t="s">
        <v>13</v>
      </c>
      <c r="B15" s="27">
        <f>rail!B14+nonpt!B14+agfire!B14+ptagfire!B14+nonroad!B14+'onroad all'!AE14+cmv!B14+ptfire_f!B14+ptfire_s!B14+ptegu!B14+ptnonipm!B14+pt_oilgas!B14+np_oilgas!B14+rwc!B14</f>
        <v>1694361.9189389003</v>
      </c>
      <c r="C15" s="27">
        <f>rail!C14+nonpt!C14+agfire!C14+ptagfire!C14+nonroad!C14+'onroad all'!BT14+cmv!C14+ptfire_f!C14+ptfire_s!C14+ptegu!C14+ptnonipm!C14+pt_oilgas!C14+np_oilgas!C14+rwc!C14+ag!B14</f>
        <v>120429.27532918401</v>
      </c>
      <c r="D15" s="27">
        <f>rail!D14+nonpt!D14+agfire!D14+ptagfire!D14+nonroad!D14+'onroad all'!CC14+cmv!D14+ptfire_f!D14+ptfire_s!D14+ptegu!DQ14+ptnonipm!D14+pt_oilgas!D14+np_oilgas!D14+rwc!D14</f>
        <v>455853.82972710999</v>
      </c>
      <c r="E15" s="27">
        <f>rail!E14+nonpt!E14+agfire!E14+ptagfire!E14+nonroad!E14+'onroad all'!CV14+cmv!E14+ptfire_f!E14+ptfire_s!E14+ptegu!E14+ptnonipm!E14+pt_oilgas!E14+np_oilgas!E14+rwc!E14+afdust!BA14</f>
        <v>606202.9792288777</v>
      </c>
      <c r="F15" s="27">
        <f>rail!F14+nonpt!F14+agfire!F14+ptagfire!F14+nonroad!F14+'onroad all'!CY14+cmv!F14+ptfire_f!F14+ptfire_s!F14+ptegu!F14+ptnonipm!F14+pt_oilgas!F14+np_oilgas!F14+rwc!F14+afdust!BB14</f>
        <v>131716.18356357765</v>
      </c>
      <c r="G15" s="27">
        <f>rail!G14+nonpt!G14+agfire!G14+ptagfire!G14+nonroad!G14+'onroad all'!DO14+cmv!G14+ptfire_f!G14+ptfire_s!G14+ptegu!FC14+ptnonipm!G14+pt_oilgas!G14+np_oilgas!G14+rwc!G14</f>
        <v>189196.533052235</v>
      </c>
      <c r="H15" s="27">
        <f>rail!H14+nonpt!H14+agfire!H14+ptagfire!H14+nonroad!H14+'onroad all'!EB14+cmv!H14+ptfire_f!H14+ptfire_s!H14+ptegu!H14+ptnonipm!H14+pt_oilgas!H14+np_oilgas!H14+rwc!H14</f>
        <v>384144.28051471995</v>
      </c>
      <c r="I15" s="27">
        <f>rail!AN14+nonpt!BQ14+agfire!AM14+ptagfire!AA14+nonroad!AK14+'onroad all'!H14+cmv!AO14+ptfire_f!AI14+ptfire_s!AI14+ptegu!BL14+ptnonipm!BV14+pt_oilgas!BG14+np_oilgas!AU14+rwc!AJ14</f>
        <v>3297.4445297411999</v>
      </c>
      <c r="J15" s="27">
        <f>rail!AS14+nonpt!BV14+agfire!AR14+ptagfire!AD14+nonroad!AP14+'onroad all'!O14+cmv!AT14+ptfire_f!AL14+ptfire_s!AL14+ptegu!BQ14+ptnonipm!CA14+pt_oilgas!BL14+np_oilgas!AZ14+rwc!AO14</f>
        <v>5435.6602839493607</v>
      </c>
      <c r="K15" s="27">
        <f>rail!BN14+nonpt!CZ14+agfire!BD14+ptagfire!AL14+nonroad!BG14+'onroad all'!AX14+cmv!BP14+ptfire_f!AU14+ptfire_s!AU14+ptegu!CT14+ptnonipm!DK14+pt_oilgas!CO14+np_oilgas!BU14+rwc!BB14</f>
        <v>5787.1051446034999</v>
      </c>
      <c r="L15" s="27">
        <f>rail!CA14+nonpt!DP14+agfire!BQ14+ptagfire!AS14+nonroad!BR14+'onroad all'!BO14+cmv!CC14+ptfire_f!BC14+ptfire_s!BC14+ptegu!DH14+ptnonipm!EB14+pt_oilgas!DD14+np_oilgas!CH14+rwc!BN14</f>
        <v>7220.7473602985892</v>
      </c>
      <c r="M15" s="27">
        <f>rail!CB14+nonpt!DR14+nonroad!BS14+'onroad all'!BS14+cmv!CD14+ptfire_f!BE14+ptfire_s!BE14+ptegu!DJ14+ptnonipm!ED14+pt_oilgas!DF14+np_oilgas!CI14+rwc!BO14</f>
        <v>1234.6350886162045</v>
      </c>
      <c r="N15" s="27">
        <f>rail!AM14+nonpt!BN14+agfire!AL14+ptagfire!Z14+nonroad!AJ14+'onroad all'!G14+cmv!AN14+ptfire_f!AG14+ptfire_s!AG14+ptegu!BJ14+ptnonipm!BS14+pt_oilgas!BF14+np_oilgas!AT14+rwc!AI14</f>
        <v>623.23429046456988</v>
      </c>
      <c r="O15" s="27">
        <f>rail!AV14+nonpt!BZ14+agfire!AS14+ptagfire!AE14+nonroad!AQ14+'onroad all'!X14+cmv!AW14+ptfire_f!AM14+ptfire_s!AM14+ptegu!BU14+ptnonipm!CE14+pt_oilgas!BP14+np_oilgas!BB14+rwc!AP14</f>
        <v>809.25283436894983</v>
      </c>
      <c r="P15" s="27">
        <f>rail!AE14+nonroad!AE14+'onroad all'!AI14+'onroad all'!AJ14+'onroad all'!AK14+'onroad all'!AL14+'onroad all'!AM14+'onroad all'!AN14+cmv!AF14+ptnonipm!BI14</f>
        <v>9866.5613467268995</v>
      </c>
      <c r="Q15" s="27">
        <f>rail!AF14+nonroad!AF14+'onroad all'!AJ14+'onroad all'!AK14+'onroad all'!AL14+'onroad all'!AM14+'onroad all'!AN14+cmv!AG14+ptnonipm!BJ14</f>
        <v>9306.9765105978986</v>
      </c>
      <c r="R15" s="72">
        <f>rail!P14+nonpt!T14+nonroad!R14+'onroad all'!AA14+cmv!Q14+ptegu!T14+ptnonipm!T14+pt_oilgas!S14+np_oilgas!R14+rwc!P14</f>
        <v>2.2089967812907498</v>
      </c>
      <c r="S15" s="72">
        <f>rail!K14+nonpt!L14+agfire!K14+nonroad!U14+'onroad all'!L14+cmv!K14+ptegu!L14+ptnonipm!L14+pt_oilgas!K14+np_oilgas!K14+rwc!K14</f>
        <v>6.0089651037109997</v>
      </c>
      <c r="T15" s="72">
        <f>rail!O14+nonpt!P14+agfire!N14+cmv!O14+ptegu!P14+ptnonipm!P14+pt_oilgas!O14+np_oilgas!N14+rwc!N14</f>
        <v>2.0563232419999999</v>
      </c>
      <c r="U15" s="72">
        <f>rail!V14+nonpt!AK14+agfire!U14+nonroad!T14+'onroad all'!BV14+cmv!X14+ptegu!AH14+ptnonipm!AL14+pt_oilgas!AI14+np_oilgas!AB14+rwc!V14</f>
        <v>11.934665001759001</v>
      </c>
      <c r="V15" s="72">
        <f>rail!T14+nonpt!AG14+agfire!S14+nonroad!S14+'onroad all'!BM14+'onroad all'!BN14+cmv!U14+ptegu!AD14+ptnonipm!AH14+pt_oilgas!AE14+np_oilgas!X14+rwc!T14</f>
        <v>31.365340699208996</v>
      </c>
      <c r="W15" s="79" t="s">
        <v>624</v>
      </c>
      <c r="Z15" s="29" t="s">
        <v>13</v>
      </c>
      <c r="AA15" s="27">
        <f>B15+beis!H14</f>
        <v>1768940.7713405003</v>
      </c>
      <c r="AB15" s="27">
        <f t="shared" si="2"/>
        <v>120429.27532918401</v>
      </c>
      <c r="AC15" s="27">
        <f>D15+beis!R14</f>
        <v>490623.91596680996</v>
      </c>
      <c r="AD15" s="27">
        <f t="shared" si="3"/>
        <v>606202.9792288777</v>
      </c>
      <c r="AE15" s="27">
        <f t="shared" si="4"/>
        <v>131716.18356357765</v>
      </c>
      <c r="AF15" s="27">
        <f t="shared" si="5"/>
        <v>189196.533052235</v>
      </c>
      <c r="AG15" s="27">
        <f>H15+beis!X14</f>
        <v>746909.97416471993</v>
      </c>
      <c r="AH15" s="27">
        <f>I15+beis!C14</f>
        <v>11066.235920541199</v>
      </c>
      <c r="AI15" s="27">
        <f t="shared" si="6"/>
        <v>5435.6602839493607</v>
      </c>
      <c r="AJ15" s="27">
        <f>K15+beis!L14</f>
        <v>16381.1104899035</v>
      </c>
      <c r="AK15" s="27">
        <f>L15+beis!P14</f>
        <v>47519.191555198595</v>
      </c>
      <c r="AL15" s="27">
        <f t="shared" si="7"/>
        <v>1234.6350886162045</v>
      </c>
      <c r="AM15" s="27">
        <f t="shared" si="8"/>
        <v>623.23429046456988</v>
      </c>
      <c r="AN15" s="27">
        <f t="shared" si="9"/>
        <v>809.25283436894983</v>
      </c>
      <c r="AO15" s="27">
        <f t="shared" si="10"/>
        <v>9866.5613467268995</v>
      </c>
      <c r="AP15" s="27">
        <f t="shared" si="11"/>
        <v>9306.9765105978986</v>
      </c>
      <c r="AQ15" s="72">
        <f t="shared" si="12"/>
        <v>2.2089967812907498</v>
      </c>
      <c r="AR15" s="72">
        <f t="shared" si="13"/>
        <v>6.0089651037109997</v>
      </c>
      <c r="AS15" s="72">
        <f t="shared" si="14"/>
        <v>2.0563232419999999</v>
      </c>
      <c r="AT15" s="72">
        <f t="shared" si="15"/>
        <v>11.934665001759001</v>
      </c>
      <c r="AU15" s="72">
        <f t="shared" si="16"/>
        <v>31.365340699208996</v>
      </c>
      <c r="AW15" s="29" t="s">
        <v>13</v>
      </c>
      <c r="AX15" s="27">
        <f>B15-ptfire_f!B14-ptfire_s!B14</f>
        <v>1583809.0260139003</v>
      </c>
      <c r="AY15" s="27">
        <f>C15-ptfire_f!C14-ptfire_s!C14</f>
        <v>118605.329686754</v>
      </c>
      <c r="AZ15" s="27">
        <f>D15-ptfire_f!D14-ptfire_s!D14</f>
        <v>453856.82307371998</v>
      </c>
      <c r="BA15" s="27">
        <f>E15-ptfire_f!E14-ptfire_s!E14</f>
        <v>594520.26615187759</v>
      </c>
      <c r="BB15" s="27">
        <f>F15-ptfire_f!F14-ptfire_s!F14</f>
        <v>121815.57749217765</v>
      </c>
      <c r="BC15" s="27">
        <f>G15-ptfire_f!G14-ptfire_s!G14</f>
        <v>188216.343357545</v>
      </c>
      <c r="BD15" s="27">
        <f>H15-ptfire_f!H14-ptfire_s!H14</f>
        <v>357925.02779771993</v>
      </c>
      <c r="BE15" s="27">
        <f>I15-ptfire_f!AI14-ptfire_s!AI14</f>
        <v>2457.7176992151999</v>
      </c>
      <c r="BF15" s="27">
        <f>J15-ptfire_f!AL14-ptfire_s!AL14</f>
        <v>5210.1966506812605</v>
      </c>
      <c r="BG15" s="27">
        <f>K15-ptfire_f!AU14-ptfire_s!AU14</f>
        <v>4528.5165736805002</v>
      </c>
      <c r="BH15" s="27">
        <f>L15-ptfire_f!BC14-ptfire_s!BC14</f>
        <v>6066.3694306405896</v>
      </c>
      <c r="BI15" s="27">
        <f>M15-ptfire_f!BE14-ptfire_s!BE14</f>
        <v>991.13425345600444</v>
      </c>
      <c r="BJ15" s="27">
        <f>N15-ptfire_f!AG14-ptfire_s!AG14</f>
        <v>366.70667497616984</v>
      </c>
      <c r="BK15" s="27">
        <f>O15-ptfire_f!AM14-ptfire_s!AM14</f>
        <v>672.97256087524977</v>
      </c>
      <c r="BL15" s="27">
        <f t="shared" si="17"/>
        <v>9866.5613467268995</v>
      </c>
      <c r="BM15" s="27">
        <f t="shared" si="18"/>
        <v>9306.9765105978986</v>
      </c>
      <c r="BN15" s="72">
        <f t="shared" si="19"/>
        <v>2.2089967812907498</v>
      </c>
      <c r="BO15" s="72">
        <f t="shared" si="20"/>
        <v>6.0089651037109997</v>
      </c>
      <c r="BP15" s="72">
        <f t="shared" si="21"/>
        <v>2.0563232419999999</v>
      </c>
      <c r="BQ15" s="72">
        <f t="shared" si="22"/>
        <v>11.934665001759001</v>
      </c>
      <c r="BR15" s="72">
        <f t="shared" si="23"/>
        <v>31.365340699208996</v>
      </c>
    </row>
    <row r="16" spans="1:70" x14ac:dyDescent="0.3">
      <c r="A16" s="29" t="s">
        <v>14</v>
      </c>
      <c r="B16" s="27">
        <f>rail!B15+nonpt!B15+agfire!B15+ptagfire!B15+nonroad!B15+'onroad all'!AE15+cmv!B15+ptfire_f!B15+ptfire_s!B15+ptegu!B15+ptnonipm!B15+pt_oilgas!B15+np_oilgas!B15+rwc!B15</f>
        <v>1444821.949236</v>
      </c>
      <c r="C16" s="27">
        <f>rail!C15+nonpt!C15+agfire!C15+ptagfire!C15+nonroad!C15+'onroad all'!BT15+cmv!C15+ptfire_f!C15+ptfire_s!C15+ptegu!C15+ptnonipm!C15+pt_oilgas!C15+np_oilgas!C15+rwc!C15+ag!B15</f>
        <v>71635.688154885196</v>
      </c>
      <c r="D16" s="27">
        <f>rail!D15+nonpt!D15+agfire!D15+ptagfire!D15+nonroad!D15+'onroad all'!CC15+cmv!D15+ptfire_f!D15+ptfire_s!D15+ptegu!DQ15+ptnonipm!D15+pt_oilgas!D15+np_oilgas!D15+rwc!D15</f>
        <v>392145.08862210996</v>
      </c>
      <c r="E16" s="27">
        <f>rail!E15+nonpt!E15+agfire!E15+ptagfire!E15+nonroad!E15+'onroad all'!CV15+cmv!E15+ptfire_f!E15+ptfire_s!E15+ptegu!E15+ptnonipm!E15+pt_oilgas!E15+np_oilgas!E15+rwc!E15+afdust!BA15</f>
        <v>205392.4847283673</v>
      </c>
      <c r="F16" s="27">
        <f>rail!F15+nonpt!F15+agfire!F15+ptagfire!F15+nonroad!F15+'onroad all'!CY15+cmv!F15+ptfire_f!F15+ptfire_s!F15+ptegu!F15+ptnonipm!F15+pt_oilgas!F15+np_oilgas!F15+rwc!F15+afdust!BB15</f>
        <v>112102.82486134829</v>
      </c>
      <c r="G16" s="27">
        <f>rail!G15+nonpt!G15+agfire!G15+ptagfire!G15+nonroad!G15+'onroad all'!DO15+cmv!G15+ptfire_f!G15+ptfire_s!G15+ptegu!FC15+ptnonipm!G15+pt_oilgas!G15+np_oilgas!G15+rwc!G15</f>
        <v>345896.59798125905</v>
      </c>
      <c r="H16" s="27">
        <f>rail!H15+nonpt!H15+agfire!H15+ptagfire!H15+nonroad!H15+'onroad all'!EB15+cmv!H15+ptfire_f!H15+ptfire_s!H15+ptegu!H15+ptnonipm!H15+pt_oilgas!H15+np_oilgas!H15+rwc!H15</f>
        <v>272212.67943518353</v>
      </c>
      <c r="I16" s="27">
        <f>rail!AN15+nonpt!BQ15+agfire!AM15+ptagfire!AA15+nonroad!AK15+'onroad all'!H15+cmv!AO15+ptfire_f!AI15+ptfire_s!AI15+ptegu!BL15+ptnonipm!BV15+pt_oilgas!BG15+np_oilgas!AU15+rwc!AJ15</f>
        <v>2486.9897175158462</v>
      </c>
      <c r="J16" s="27">
        <f>rail!AS15+nonpt!BV15+agfire!AR15+ptagfire!AD15+nonroad!AP15+'onroad all'!O15+cmv!AT15+ptfire_f!AL15+ptfire_s!AL15+ptegu!BQ15+ptnonipm!CA15+pt_oilgas!BL15+np_oilgas!AZ15+rwc!AO15</f>
        <v>3787.9457497172143</v>
      </c>
      <c r="K16" s="27">
        <f>rail!BN15+nonpt!CZ15+agfire!BD15+ptagfire!AL15+nonroad!BG15+'onroad all'!AX15+cmv!BP15+ptfire_f!AU15+ptfire_s!AU15+ptegu!CT15+ptnonipm!DK15+pt_oilgas!CO15+np_oilgas!BU15+rwc!BB15</f>
        <v>3774.1876979210169</v>
      </c>
      <c r="L16" s="27">
        <f>rail!CA15+nonpt!DP15+agfire!BQ15+ptagfire!AS15+nonroad!BR15+'onroad all'!BO15+cmv!CC15+ptfire_f!BC15+ptfire_s!BC15+ptegu!DH15+ptnonipm!EB15+pt_oilgas!DD15+np_oilgas!CH15+rwc!BN15</f>
        <v>4361.6213145516094</v>
      </c>
      <c r="M16" s="27">
        <f>rail!CB15+nonpt!DR15+nonroad!BS15+'onroad all'!BS15+cmv!CD15+ptfire_f!BE15+ptfire_s!BE15+ptegu!DJ15+ptnonipm!ED15+pt_oilgas!DF15+np_oilgas!CI15+rwc!BO15</f>
        <v>590.03084759653484</v>
      </c>
      <c r="N16" s="27">
        <f>rail!AM15+nonpt!BN15+agfire!AL15+ptagfire!Z15+nonroad!AJ15+'onroad all'!G15+cmv!AN15+ptfire_f!AG15+ptfire_s!AG15+ptegu!BJ15+ptnonipm!BS15+pt_oilgas!BF15+np_oilgas!AT15+rwc!AI15</f>
        <v>358.4886084366799</v>
      </c>
      <c r="O16" s="27">
        <f>rail!AV15+nonpt!BZ15+agfire!AS15+ptagfire!AE15+nonroad!AQ15+'onroad all'!X15+cmv!AW15+ptfire_f!AM15+ptfire_s!AM15+ptegu!BU15+ptnonipm!CE15+pt_oilgas!BP15+np_oilgas!BB15+rwc!AP15</f>
        <v>517.46635715625121</v>
      </c>
      <c r="P16" s="27">
        <f>rail!AE15+nonroad!AE15+'onroad all'!AI15+'onroad all'!AJ15+'onroad all'!AK15+'onroad all'!AL15+'onroad all'!AM15+'onroad all'!AN15+cmv!AF15+ptnonipm!BI15</f>
        <v>6806.4466918731987</v>
      </c>
      <c r="Q16" s="27">
        <f>rail!AF15+nonroad!AF15+'onroad all'!AJ15+'onroad all'!AK15+'onroad all'!AL15+'onroad all'!AM15+'onroad all'!AN15+cmv!AG15+ptnonipm!BJ15</f>
        <v>6384.2508285571994</v>
      </c>
      <c r="R16" s="72">
        <f>rail!P15+nonpt!T15+nonroad!R15+'onroad all'!AA15+cmv!Q15+ptegu!T15+ptnonipm!T15+pt_oilgas!S15+np_oilgas!R15+rwc!P15</f>
        <v>0.69857811319518992</v>
      </c>
      <c r="S16" s="72">
        <f>rail!K15+nonpt!L15+agfire!K15+nonroad!U15+'onroad all'!L15+cmv!K15+ptegu!L15+ptnonipm!L15+pt_oilgas!K15+np_oilgas!K15+rwc!K15</f>
        <v>3.410027401302</v>
      </c>
      <c r="T16" s="72">
        <f>rail!O15+nonpt!P15+agfire!N15+cmv!O15+ptegu!P15+ptnonipm!P15+pt_oilgas!O15+np_oilgas!N15+rwc!N15</f>
        <v>0.90920123399999997</v>
      </c>
      <c r="U16" s="72">
        <f>rail!V15+nonpt!AK15+agfire!U15+nonroad!T15+'onroad all'!BV15+cmv!X15+ptegu!AH15+ptnonipm!AL15+pt_oilgas!AI15+np_oilgas!AB15+rwc!V15</f>
        <v>11.115011282921001</v>
      </c>
      <c r="V16" s="72">
        <f>rail!T15+nonpt!AG15+agfire!S15+nonroad!S15+'onroad all'!BM15+'onroad all'!BN15+cmv!U15+ptegu!AD15+ptnonipm!AH15+pt_oilgas!AE15+np_oilgas!X15+rwc!T15</f>
        <v>37.280416884838004</v>
      </c>
      <c r="W16" s="79" t="s">
        <v>624</v>
      </c>
      <c r="Z16" s="29" t="s">
        <v>14</v>
      </c>
      <c r="AA16" s="27">
        <f>B16+beis!H15</f>
        <v>1492574.6824159999</v>
      </c>
      <c r="AB16" s="27">
        <f t="shared" si="2"/>
        <v>71635.688154885196</v>
      </c>
      <c r="AC16" s="27">
        <f>D16+beis!R15</f>
        <v>411458.73159820994</v>
      </c>
      <c r="AD16" s="27">
        <f t="shared" si="3"/>
        <v>205392.4847283673</v>
      </c>
      <c r="AE16" s="27">
        <f t="shared" si="4"/>
        <v>112102.82486134829</v>
      </c>
      <c r="AF16" s="27">
        <f t="shared" si="5"/>
        <v>345896.59798125905</v>
      </c>
      <c r="AG16" s="27">
        <f>H16+beis!X15</f>
        <v>511058.67565918353</v>
      </c>
      <c r="AH16" s="27">
        <f>I16+beis!C15</f>
        <v>7460.8472445158459</v>
      </c>
      <c r="AI16" s="27">
        <f t="shared" si="6"/>
        <v>3787.9457497172143</v>
      </c>
      <c r="AJ16" s="27">
        <f>K16+beis!L15</f>
        <v>10556.848661721016</v>
      </c>
      <c r="AK16" s="27">
        <f>L16+beis!P15</f>
        <v>29399.80111455161</v>
      </c>
      <c r="AL16" s="27">
        <f t="shared" si="7"/>
        <v>590.03084759653484</v>
      </c>
      <c r="AM16" s="27">
        <f t="shared" si="8"/>
        <v>358.4886084366799</v>
      </c>
      <c r="AN16" s="27">
        <f t="shared" si="9"/>
        <v>517.46635715625121</v>
      </c>
      <c r="AO16" s="27">
        <f t="shared" si="10"/>
        <v>6806.4466918731987</v>
      </c>
      <c r="AP16" s="27">
        <f t="shared" si="11"/>
        <v>6384.2508285571994</v>
      </c>
      <c r="AQ16" s="72">
        <f t="shared" si="12"/>
        <v>0.69857811319518992</v>
      </c>
      <c r="AR16" s="72">
        <f t="shared" si="13"/>
        <v>3.410027401302</v>
      </c>
      <c r="AS16" s="72">
        <f t="shared" si="14"/>
        <v>0.90920123399999997</v>
      </c>
      <c r="AT16" s="72">
        <f t="shared" si="15"/>
        <v>11.115011282921001</v>
      </c>
      <c r="AU16" s="72">
        <f t="shared" si="16"/>
        <v>37.280416884838004</v>
      </c>
      <c r="AW16" s="29" t="s">
        <v>14</v>
      </c>
      <c r="AX16" s="27">
        <f>B16-ptfire_f!B15-ptfire_s!B15</f>
        <v>1384131.6333569998</v>
      </c>
      <c r="AY16" s="27">
        <f>C16-ptfire_f!C15-ptfire_s!C15</f>
        <v>70637.718351545205</v>
      </c>
      <c r="AZ16" s="27">
        <f>D16-ptfire_f!D15-ptfire_s!D15</f>
        <v>391219.91961898998</v>
      </c>
      <c r="BA16" s="27">
        <f>E16-ptfire_f!E15-ptfire_s!E15</f>
        <v>199131.8426316673</v>
      </c>
      <c r="BB16" s="27">
        <f>F16-ptfire_f!F15-ptfire_s!F15</f>
        <v>106797.19511894828</v>
      </c>
      <c r="BC16" s="27">
        <f>G16-ptfire_f!G15-ptfire_s!G15</f>
        <v>345410.83148211904</v>
      </c>
      <c r="BD16" s="27">
        <f>H16-ptfire_f!H15-ptfire_s!H15</f>
        <v>257866.85731558353</v>
      </c>
      <c r="BE16" s="27">
        <f>I16-ptfire_f!AI15-ptfire_s!AI15</f>
        <v>2070.7708403728461</v>
      </c>
      <c r="BF16" s="27">
        <f>J16-ptfire_f!AL15-ptfire_s!AL15</f>
        <v>3676.1925513158139</v>
      </c>
      <c r="BG16" s="27">
        <f>K16-ptfire_f!AU15-ptfire_s!AU15</f>
        <v>3150.356293915017</v>
      </c>
      <c r="BH16" s="27">
        <f>L16-ptfire_f!BC15-ptfire_s!BC15</f>
        <v>3789.4429708596094</v>
      </c>
      <c r="BI16" s="27">
        <f>M16-ptfire_f!BE15-ptfire_s!BE15</f>
        <v>469.33738273553485</v>
      </c>
      <c r="BJ16" s="27">
        <f>N16-ptfire_f!AG15-ptfire_s!AG15</f>
        <v>231.3381894105799</v>
      </c>
      <c r="BK16" s="27">
        <f>O16-ptfire_f!AM15-ptfire_s!AM15</f>
        <v>449.91772681195118</v>
      </c>
      <c r="BL16" s="27">
        <f t="shared" si="17"/>
        <v>6806.4466918731987</v>
      </c>
      <c r="BM16" s="27">
        <f t="shared" si="18"/>
        <v>6384.2508285571994</v>
      </c>
      <c r="BN16" s="72">
        <f t="shared" si="19"/>
        <v>0.69857811319518992</v>
      </c>
      <c r="BO16" s="72">
        <f t="shared" si="20"/>
        <v>3.410027401302</v>
      </c>
      <c r="BP16" s="72">
        <f t="shared" si="21"/>
        <v>0.90920123399999997</v>
      </c>
      <c r="BQ16" s="72">
        <f t="shared" si="22"/>
        <v>11.115011282921001</v>
      </c>
      <c r="BR16" s="72">
        <f t="shared" si="23"/>
        <v>37.280416884838004</v>
      </c>
    </row>
    <row r="17" spans="1:70" x14ac:dyDescent="0.3">
      <c r="A17" s="29" t="s">
        <v>15</v>
      </c>
      <c r="B17" s="27">
        <f>rail!B16+nonpt!B16+agfire!B16+ptagfire!B16+nonroad!B16+'onroad all'!AE16+cmv!B16+ptfire_f!B16+ptfire_s!B16+ptegu!B16+ptnonipm!B16+pt_oilgas!B16+np_oilgas!B16+rwc!B16</f>
        <v>724178.75315539003</v>
      </c>
      <c r="C17" s="27">
        <f>rail!C16+nonpt!C16+agfire!C16+ptagfire!C16+nonroad!C16+'onroad all'!BT16+cmv!C16+ptfire_f!C16+ptfire_s!C16+ptegu!C16+ptnonipm!C16+pt_oilgas!C16+np_oilgas!C16+rwc!C16+ag!B16</f>
        <v>296254.36812377069</v>
      </c>
      <c r="D17" s="27">
        <f>rail!D16+nonpt!D16+agfire!D16+ptagfire!D16+nonroad!D16+'onroad all'!CC16+cmv!D16+ptfire_f!D16+ptfire_s!D16+ptegu!DQ16+ptnonipm!D16+pt_oilgas!D16+np_oilgas!D16+rwc!D16</f>
        <v>206779.81615965001</v>
      </c>
      <c r="E17" s="27">
        <f>rail!E16+nonpt!E16+agfire!E16+ptagfire!E16+nonroad!E16+'onroad all'!CV16+cmv!E16+ptfire_f!E16+ptfire_s!E16+ptegu!E16+ptnonipm!E16+pt_oilgas!E16+np_oilgas!E16+rwc!E16+afdust!BA16</f>
        <v>197566.90672657188</v>
      </c>
      <c r="F17" s="27">
        <f>rail!F16+nonpt!F16+agfire!F16+ptagfire!F16+nonroad!F16+'onroad all'!CY16+cmv!F16+ptfire_f!F16+ptfire_s!F16+ptegu!F16+ptnonipm!F16+pt_oilgas!F16+np_oilgas!F16+rwc!F16+afdust!BB16</f>
        <v>59452.073112441889</v>
      </c>
      <c r="G17" s="27">
        <f>rail!G16+nonpt!G16+agfire!G16+ptagfire!G16+nonroad!G16+'onroad all'!DO16+cmv!G16+ptfire_f!G16+ptfire_s!G16+ptegu!FC16+ptnonipm!G16+pt_oilgas!G16+np_oilgas!G16+rwc!G16</f>
        <v>93062.355941691596</v>
      </c>
      <c r="H17" s="27">
        <f>rail!H16+nonpt!H16+agfire!H16+ptagfire!H16+nonroad!H16+'onroad all'!EB16+cmv!H16+ptfire_f!H16+ptfire_s!H16+ptegu!H16+ptnonipm!H16+pt_oilgas!H16+np_oilgas!H16+rwc!H16</f>
        <v>162909.30668894897</v>
      </c>
      <c r="I17" s="27">
        <f>rail!AN16+nonpt!BQ16+agfire!AM16+ptagfire!AA16+nonroad!AK16+'onroad all'!H16+cmv!AO16+ptfire_f!AI16+ptfire_s!AI16+ptegu!BL16+ptnonipm!BV16+pt_oilgas!BG16+np_oilgas!AU16+rwc!AJ16</f>
        <v>2790.6711164096232</v>
      </c>
      <c r="J17" s="27">
        <f>rail!AS16+nonpt!BV16+agfire!AR16+ptagfire!AD16+nonroad!AP16+'onroad all'!O16+cmv!AT16+ptfire_f!AL16+ptfire_s!AL16+ptegu!BQ16+ptnonipm!CA16+pt_oilgas!BL16+np_oilgas!AZ16+rwc!AO16</f>
        <v>2493.920881989543</v>
      </c>
      <c r="K17" s="27">
        <f>rail!BN16+nonpt!CZ16+agfire!BD16+ptagfire!AL16+nonroad!BG16+'onroad all'!AX16+cmv!BP16+ptfire_f!AU16+ptfire_s!AU16+ptegu!CT16+ptnonipm!DK16+pt_oilgas!CO16+np_oilgas!BU16+rwc!BB16</f>
        <v>3979.60986148346</v>
      </c>
      <c r="L17" s="27">
        <f>rail!CA16+nonpt!DP16+agfire!BQ16+ptagfire!AS16+nonroad!BR16+'onroad all'!BO16+cmv!CC16+ptfire_f!BC16+ptfire_s!BC16+ptegu!DH16+ptnonipm!EB16+pt_oilgas!DD16+np_oilgas!CH16+rwc!BN16</f>
        <v>3300.9259225677401</v>
      </c>
      <c r="M17" s="27">
        <f>rail!CB16+nonpt!DR16+nonroad!BS16+'onroad all'!BS16+cmv!CD16+ptfire_f!BE16+ptfire_s!BE16+ptegu!DJ16+ptnonipm!ED16+pt_oilgas!DF16+np_oilgas!CI16+rwc!BO16</f>
        <v>613.74512063669545</v>
      </c>
      <c r="N17" s="27">
        <f>rail!AM16+nonpt!BN16+agfire!AL16+ptagfire!Z16+nonroad!AJ16+'onroad all'!G16+cmv!AN16+ptfire_f!AG16+ptfire_s!AG16+ptegu!BJ16+ptnonipm!BS16+pt_oilgas!BF16+np_oilgas!AT16+rwc!AI16</f>
        <v>566.0293030249826</v>
      </c>
      <c r="O17" s="27">
        <f>rail!AV16+nonpt!BZ16+agfire!AS16+ptagfire!AE16+nonroad!AQ16+'onroad all'!X16+cmv!AW16+ptfire_f!AM16+ptfire_s!AM16+ptegu!BU16+ptnonipm!CE16+pt_oilgas!BP16+np_oilgas!BB16+rwc!AP16</f>
        <v>473.79376149053599</v>
      </c>
      <c r="P17" s="27">
        <f>rail!AE16+nonroad!AE16+'onroad all'!AI16+'onroad all'!AJ16+'onroad all'!AK16+'onroad all'!AL16+'onroad all'!AM16+'onroad all'!AN16+cmv!AF16+ptnonipm!BI16</f>
        <v>5497.0559276258709</v>
      </c>
      <c r="Q17" s="27">
        <f>rail!AF16+nonroad!AF16+'onroad all'!AJ16+'onroad all'!AK16+'onroad all'!AL16+'onroad all'!AM16+'onroad all'!AN16+cmv!AG16+ptnonipm!BJ16</f>
        <v>5213.4915459558706</v>
      </c>
      <c r="R17" s="72">
        <f>rail!P16+nonpt!T16+nonroad!R16+'onroad all'!AA16+cmv!Q16+ptegu!T16+ptnonipm!T16+pt_oilgas!S16+np_oilgas!R16+rwc!P16</f>
        <v>0.795115842800864</v>
      </c>
      <c r="S17" s="72">
        <f>rail!K16+nonpt!L16+agfire!K16+nonroad!U16+'onroad all'!L16+cmv!K16+ptegu!L16+ptnonipm!L16+pt_oilgas!K16+np_oilgas!K16+rwc!K16</f>
        <v>2.5778779804702001</v>
      </c>
      <c r="T17" s="72">
        <f>rail!O16+nonpt!P16+agfire!N16+cmv!O16+ptegu!P16+ptnonipm!P16+pt_oilgas!O16+np_oilgas!N16+rwc!N16</f>
        <v>0.57090191800000001</v>
      </c>
      <c r="U17" s="72">
        <f>rail!V16+nonpt!AK16+agfire!U16+nonroad!T16+'onroad all'!BV16+cmv!X16+ptegu!AH16+ptnonipm!AL16+pt_oilgas!AI16+np_oilgas!AB16+rwc!V16</f>
        <v>11.305770194861401</v>
      </c>
      <c r="V17" s="72">
        <f>rail!T16+nonpt!AG16+agfire!S16+nonroad!S16+'onroad all'!BM16+'onroad all'!BN16+cmv!U16+ptegu!AD16+ptnonipm!AH16+pt_oilgas!AE16+np_oilgas!X16+rwc!T16</f>
        <v>15.626575549013301</v>
      </c>
      <c r="W17" s="79" t="s">
        <v>624</v>
      </c>
      <c r="Z17" s="29" t="s">
        <v>15</v>
      </c>
      <c r="AA17" s="27">
        <f>B17+beis!H16</f>
        <v>789513.05772739009</v>
      </c>
      <c r="AB17" s="27">
        <f t="shared" si="2"/>
        <v>296254.36812377069</v>
      </c>
      <c r="AC17" s="27">
        <f>D17+beis!R16</f>
        <v>240933.71324705001</v>
      </c>
      <c r="AD17" s="27">
        <f t="shared" si="3"/>
        <v>197566.90672657188</v>
      </c>
      <c r="AE17" s="27">
        <f t="shared" si="4"/>
        <v>59452.073112441889</v>
      </c>
      <c r="AF17" s="27">
        <f t="shared" si="5"/>
        <v>93062.355941691596</v>
      </c>
      <c r="AG17" s="27">
        <f>H17+beis!X16</f>
        <v>393477.84981494898</v>
      </c>
      <c r="AH17" s="27">
        <f>I17+beis!C16</f>
        <v>9603.8507824096232</v>
      </c>
      <c r="AI17" s="27">
        <f t="shared" si="6"/>
        <v>2493.920881989543</v>
      </c>
      <c r="AJ17" s="27">
        <f>K17+beis!L16</f>
        <v>13270.481426983461</v>
      </c>
      <c r="AK17" s="27">
        <f>L17+beis!P16</f>
        <v>35698.718158967742</v>
      </c>
      <c r="AL17" s="27">
        <f t="shared" si="7"/>
        <v>613.74512063669545</v>
      </c>
      <c r="AM17" s="27">
        <f t="shared" si="8"/>
        <v>566.0293030249826</v>
      </c>
      <c r="AN17" s="27">
        <f t="shared" si="9"/>
        <v>473.79376149053599</v>
      </c>
      <c r="AO17" s="27">
        <f t="shared" si="10"/>
        <v>5497.0559276258709</v>
      </c>
      <c r="AP17" s="27">
        <f t="shared" si="11"/>
        <v>5213.4915459558706</v>
      </c>
      <c r="AQ17" s="72">
        <f t="shared" si="12"/>
        <v>0.795115842800864</v>
      </c>
      <c r="AR17" s="72">
        <f t="shared" si="13"/>
        <v>2.5778779804702001</v>
      </c>
      <c r="AS17" s="72">
        <f t="shared" si="14"/>
        <v>0.57090191800000001</v>
      </c>
      <c r="AT17" s="72">
        <f t="shared" si="15"/>
        <v>11.305770194861401</v>
      </c>
      <c r="AU17" s="72">
        <f t="shared" si="16"/>
        <v>15.626575549013301</v>
      </c>
      <c r="AW17" s="29" t="s">
        <v>15</v>
      </c>
      <c r="AX17" s="27">
        <f>B17-ptfire_f!B16-ptfire_s!B16</f>
        <v>588191.98598639003</v>
      </c>
      <c r="AY17" s="27">
        <f>C17-ptfire_f!C16-ptfire_s!C16</f>
        <v>294005.20864467073</v>
      </c>
      <c r="AZ17" s="27">
        <f>D17-ptfire_f!D16-ptfire_s!D16</f>
        <v>204035.18657605001</v>
      </c>
      <c r="BA17" s="27">
        <f>E17-ptfire_f!E16-ptfire_s!E16</f>
        <v>182939.09243187189</v>
      </c>
      <c r="BB17" s="27">
        <f>F17-ptfire_f!F16-ptfire_s!F16</f>
        <v>47055.617840141887</v>
      </c>
      <c r="BC17" s="27">
        <f>G17-ptfire_f!G16-ptfire_s!G16</f>
        <v>91768.540872091588</v>
      </c>
      <c r="BD17" s="27">
        <f>H17-ptfire_f!H16-ptfire_s!H16</f>
        <v>130577.56633594896</v>
      </c>
      <c r="BE17" s="27">
        <f>I17-ptfire_f!AI16-ptfire_s!AI16</f>
        <v>1682.561423866623</v>
      </c>
      <c r="BF17" s="27">
        <f>J17-ptfire_f!AL16-ptfire_s!AL16</f>
        <v>2196.3978579021427</v>
      </c>
      <c r="BG17" s="27">
        <f>K17-ptfire_f!AU16-ptfire_s!AU16</f>
        <v>2318.7676970714601</v>
      </c>
      <c r="BH17" s="27">
        <f>L17-ptfire_f!BC16-ptfire_s!BC16</f>
        <v>1777.6011582327401</v>
      </c>
      <c r="BI17" s="27">
        <f>M17-ptfire_f!BE16-ptfire_s!BE16</f>
        <v>292.41971582639542</v>
      </c>
      <c r="BJ17" s="27">
        <f>N17-ptfire_f!AG16-ptfire_s!AG16</f>
        <v>227.51354278548257</v>
      </c>
      <c r="BK17" s="27">
        <f>O17-ptfire_f!AM16-ptfire_s!AM16</f>
        <v>293.95752619673596</v>
      </c>
      <c r="BL17" s="27">
        <f t="shared" si="17"/>
        <v>5497.0559276258709</v>
      </c>
      <c r="BM17" s="27">
        <f t="shared" si="18"/>
        <v>5213.4915459558706</v>
      </c>
      <c r="BN17" s="72">
        <f t="shared" si="19"/>
        <v>0.795115842800864</v>
      </c>
      <c r="BO17" s="72">
        <f t="shared" si="20"/>
        <v>2.5778779804702001</v>
      </c>
      <c r="BP17" s="72">
        <f t="shared" si="21"/>
        <v>0.57090191800000001</v>
      </c>
      <c r="BQ17" s="72">
        <f t="shared" si="22"/>
        <v>11.305770194861401</v>
      </c>
      <c r="BR17" s="72">
        <f t="shared" si="23"/>
        <v>15.626575549013301</v>
      </c>
    </row>
    <row r="18" spans="1:70" x14ac:dyDescent="0.3">
      <c r="A18" s="29" t="s">
        <v>16</v>
      </c>
      <c r="B18" s="27">
        <f>rail!B17+nonpt!B17+agfire!B17+ptagfire!B17+nonroad!B17+'onroad all'!AE17+cmv!B17+ptfire_f!B17+ptfire_s!B17+ptegu!B17+ptnonipm!B17+pt_oilgas!B17+np_oilgas!B17+rwc!B17</f>
        <v>936933.09343519993</v>
      </c>
      <c r="C18" s="27">
        <f>rail!C17+nonpt!C17+agfire!C17+ptagfire!C17+nonroad!C17+'onroad all'!BT17+cmv!C17+ptfire_f!C17+ptfire_s!C17+ptegu!C17+ptnonipm!C17+pt_oilgas!C17+np_oilgas!C17+rwc!C17+ag!B17</f>
        <v>206900.91696532548</v>
      </c>
      <c r="D18" s="27">
        <f>rail!D17+nonpt!D17+agfire!D17+ptagfire!D17+nonroad!D17+'onroad all'!CC17+cmv!D17+ptfire_f!D17+ptfire_s!D17+ptegu!DQ17+ptnonipm!D17+pt_oilgas!D17+np_oilgas!D17+rwc!D17</f>
        <v>283560.26778950007</v>
      </c>
      <c r="E18" s="27">
        <f>rail!E17+nonpt!E17+agfire!E17+ptagfire!E17+nonroad!E17+'onroad all'!CV17+cmv!E17+ptfire_f!E17+ptfire_s!E17+ptegu!E17+ptnonipm!E17+pt_oilgas!E17+np_oilgas!E17+rwc!E17+afdust!BA17</f>
        <v>453030.39296902879</v>
      </c>
      <c r="F18" s="27">
        <f>rail!F17+nonpt!F17+agfire!F17+ptagfire!F17+nonroad!F17+'onroad all'!CY17+cmv!F17+ptfire_f!F17+ptfire_s!F17+ptegu!F17+ptnonipm!F17+pt_oilgas!F17+np_oilgas!F17+rwc!F17+afdust!BB17</f>
        <v>115070.54022543873</v>
      </c>
      <c r="G18" s="27">
        <f>rail!G17+nonpt!G17+agfire!G17+ptagfire!G17+nonroad!G17+'onroad all'!DO17+cmv!G17+ptfire_f!G17+ptfire_s!G17+ptegu!FC17+ptnonipm!G17+pt_oilgas!G17+np_oilgas!G17+rwc!G17</f>
        <v>43351.567608319601</v>
      </c>
      <c r="H18" s="27">
        <f>rail!H17+nonpt!H17+agfire!H17+ptagfire!H17+nonroad!H17+'onroad all'!EB17+cmv!H17+ptfire_f!H17+ptfire_s!H17+ptegu!H17+ptnonipm!H17+pt_oilgas!H17+np_oilgas!H17+rwc!H17</f>
        <v>278782.85158892005</v>
      </c>
      <c r="I18" s="27">
        <f>rail!AN17+nonpt!BQ17+agfire!AM17+ptagfire!AA17+nonroad!AK17+'onroad all'!H17+cmv!AO17+ptfire_f!AI17+ptfire_s!AI17+ptegu!BL17+ptnonipm!BV17+pt_oilgas!BG17+np_oilgas!AU17+rwc!AJ17</f>
        <v>4245.078902265197</v>
      </c>
      <c r="J18" s="27">
        <f>rail!AS17+nonpt!BV17+agfire!AR17+ptagfire!AD17+nonroad!AP17+'onroad all'!O17+cmv!AT17+ptfire_f!AL17+ptfire_s!AL17+ptegu!BQ17+ptnonipm!CA17+pt_oilgas!BL17+np_oilgas!AZ17+rwc!AO17</f>
        <v>3056.7582732587603</v>
      </c>
      <c r="K18" s="27">
        <f>rail!BN17+nonpt!CZ17+agfire!BD17+ptagfire!AL17+nonroad!BG17+'onroad all'!AX17+cmv!BP17+ptfire_f!AU17+ptfire_s!AU17+ptegu!CT17+ptnonipm!DK17+pt_oilgas!CO17+np_oilgas!BU17+rwc!BB17</f>
        <v>8531.1086930104557</v>
      </c>
      <c r="L18" s="27">
        <f>rail!CA17+nonpt!DP17+agfire!BQ17+ptagfire!AS17+nonroad!BR17+'onroad all'!BO17+cmv!CC17+ptfire_f!BC17+ptfire_s!BC17+ptegu!DH17+ptnonipm!EB17+pt_oilgas!DD17+np_oilgas!CH17+rwc!BN17</f>
        <v>4963.6972184701426</v>
      </c>
      <c r="M18" s="27">
        <f>rail!CB17+nonpt!DR17+nonroad!BS17+'onroad all'!BS17+cmv!CD17+ptfire_f!BE17+ptfire_s!BE17+ptegu!DJ17+ptnonipm!ED17+pt_oilgas!DF17+np_oilgas!CI17+rwc!BO17</f>
        <v>845.12843864414788</v>
      </c>
      <c r="N18" s="27">
        <f>rail!AM17+nonpt!BN17+agfire!AL17+ptagfire!Z17+nonroad!AJ17+'onroad all'!G17+cmv!AN17+ptfire_f!AG17+ptfire_s!AG17+ptegu!BJ17+ptnonipm!BS17+pt_oilgas!BF17+np_oilgas!AT17+rwc!AI17</f>
        <v>1262.5165023855629</v>
      </c>
      <c r="O18" s="27">
        <f>rail!AV17+nonpt!BZ17+agfire!AS17+ptagfire!AE17+nonroad!AQ17+'onroad all'!X17+cmv!AW17+ptfire_f!AM17+ptfire_s!AM17+ptegu!BU17+ptnonipm!CE17+pt_oilgas!BP17+np_oilgas!BB17+rwc!AP17</f>
        <v>803.31872936915317</v>
      </c>
      <c r="P18" s="27">
        <f>rail!AE17+nonroad!AE17+'onroad all'!AI17+'onroad all'!AJ17+'onroad all'!AK17+'onroad all'!AL17+'onroad all'!AM17+'onroad all'!AN17+cmv!AF17+ptnonipm!BI17</f>
        <v>5244.2423555138703</v>
      </c>
      <c r="Q18" s="27">
        <f>rail!AF17+nonroad!AF17+'onroad all'!AJ17+'onroad all'!AK17+'onroad all'!AL17+'onroad all'!AM17+'onroad all'!AN17+cmv!AG17+ptnonipm!BJ17</f>
        <v>4947.6769922398707</v>
      </c>
      <c r="R18" s="72">
        <f>rail!P17+nonpt!T17+nonroad!R17+'onroad all'!AA17+cmv!Q17+ptegu!T17+ptnonipm!T17+pt_oilgas!S17+np_oilgas!R17+rwc!P17</f>
        <v>0.65277483914084899</v>
      </c>
      <c r="S18" s="72">
        <f>rail!K17+nonpt!L17+agfire!K17+nonroad!U17+'onroad all'!L17+cmv!K17+ptegu!L17+ptnonipm!L17+pt_oilgas!K17+np_oilgas!K17+rwc!K17</f>
        <v>0.54046994786540015</v>
      </c>
      <c r="T18" s="72">
        <f>rail!O17+nonpt!P17+agfire!N17+cmv!O17+ptegu!P17+ptnonipm!P17+pt_oilgas!O17+np_oilgas!N17+rwc!N17</f>
        <v>0.1733161833828</v>
      </c>
      <c r="U18" s="72">
        <f>rail!V17+nonpt!AK17+agfire!U17+nonroad!T17+'onroad all'!BV17+cmv!X17+ptegu!AH17+ptnonipm!AL17+pt_oilgas!AI17+np_oilgas!AB17+rwc!V17</f>
        <v>3.5457364203279003</v>
      </c>
      <c r="V18" s="72">
        <f>rail!T17+nonpt!AG17+agfire!S17+nonroad!S17+'onroad all'!BM17+'onroad all'!BN17+cmv!U17+ptegu!AD17+ptnonipm!AH17+pt_oilgas!AE17+np_oilgas!X17+rwc!T17</f>
        <v>10.426317447211801</v>
      </c>
      <c r="W18" s="79" t="s">
        <v>624</v>
      </c>
      <c r="Z18" s="29" t="s">
        <v>16</v>
      </c>
      <c r="AA18" s="27">
        <f>B18+beis!H17</f>
        <v>1078058.7113452</v>
      </c>
      <c r="AB18" s="27">
        <f t="shared" si="2"/>
        <v>206900.91696532548</v>
      </c>
      <c r="AC18" s="27">
        <f>D18+beis!R17</f>
        <v>337183.00976150006</v>
      </c>
      <c r="AD18" s="27">
        <f t="shared" si="3"/>
        <v>453030.39296902879</v>
      </c>
      <c r="AE18" s="27">
        <f t="shared" si="4"/>
        <v>115070.54022543873</v>
      </c>
      <c r="AF18" s="27">
        <f t="shared" si="5"/>
        <v>43351.567608319601</v>
      </c>
      <c r="AG18" s="27">
        <f>H18+beis!X17</f>
        <v>766212.74677892006</v>
      </c>
      <c r="AH18" s="27">
        <f>I18+beis!C17</f>
        <v>19016.372172265197</v>
      </c>
      <c r="AI18" s="27">
        <f t="shared" si="6"/>
        <v>3056.7582732587603</v>
      </c>
      <c r="AJ18" s="27">
        <f>K18+beis!L17</f>
        <v>28674.145368010453</v>
      </c>
      <c r="AK18" s="27">
        <f>L18+beis!P17</f>
        <v>89617.393397570151</v>
      </c>
      <c r="AL18" s="27">
        <f t="shared" si="7"/>
        <v>845.12843864414788</v>
      </c>
      <c r="AM18" s="27">
        <f t="shared" si="8"/>
        <v>1262.5165023855629</v>
      </c>
      <c r="AN18" s="27">
        <f t="shared" si="9"/>
        <v>803.31872936915317</v>
      </c>
      <c r="AO18" s="27">
        <f t="shared" si="10"/>
        <v>5244.2423555138703</v>
      </c>
      <c r="AP18" s="27">
        <f t="shared" si="11"/>
        <v>4947.6769922398707</v>
      </c>
      <c r="AQ18" s="72">
        <f t="shared" si="12"/>
        <v>0.65277483914084899</v>
      </c>
      <c r="AR18" s="72">
        <f t="shared" si="13"/>
        <v>0.54046994786540015</v>
      </c>
      <c r="AS18" s="72">
        <f t="shared" si="14"/>
        <v>0.1733161833828</v>
      </c>
      <c r="AT18" s="72">
        <f t="shared" si="15"/>
        <v>3.5457364203279003</v>
      </c>
      <c r="AU18" s="72">
        <f t="shared" si="16"/>
        <v>10.426317447211801</v>
      </c>
      <c r="AW18" s="29" t="s">
        <v>16</v>
      </c>
      <c r="AX18" s="27">
        <f>B18-ptfire_f!B17-ptfire_s!B17</f>
        <v>675465.10338619992</v>
      </c>
      <c r="AY18" s="27">
        <f>C18-ptfire_f!C17-ptfire_s!C17</f>
        <v>202561.73569152548</v>
      </c>
      <c r="AZ18" s="27">
        <f>D18-ptfire_f!D17-ptfire_s!D17</f>
        <v>277530.70253843011</v>
      </c>
      <c r="BA18" s="27">
        <f>E18-ptfire_f!E17-ptfire_s!E17</f>
        <v>424232.9399441288</v>
      </c>
      <c r="BB18" s="27">
        <f>F18-ptfire_f!F17-ptfire_s!F17</f>
        <v>90665.910011038723</v>
      </c>
      <c r="BC18" s="27">
        <f>G18-ptfire_f!G17-ptfire_s!G17</f>
        <v>40633.839375269607</v>
      </c>
      <c r="BD18" s="27">
        <f>H18-ptfire_f!H17-ptfire_s!H17</f>
        <v>216407.05653892003</v>
      </c>
      <c r="BE18" s="27">
        <f>I18-ptfire_f!AI17-ptfire_s!AI17</f>
        <v>1917.6917853111972</v>
      </c>
      <c r="BF18" s="27">
        <f>J18-ptfire_f!AL17-ptfire_s!AL17</f>
        <v>2431.8634573587601</v>
      </c>
      <c r="BG18" s="27">
        <f>K18-ptfire_f!AU17-ptfire_s!AU17</f>
        <v>5042.8050459034548</v>
      </c>
      <c r="BH18" s="27">
        <f>L18-ptfire_f!BC17-ptfire_s!BC17</f>
        <v>1764.2245498811426</v>
      </c>
      <c r="BI18" s="27">
        <f>M18-ptfire_f!BE17-ptfire_s!BE17</f>
        <v>170.24184156114782</v>
      </c>
      <c r="BJ18" s="27">
        <f>N18-ptfire_f!AG17-ptfire_s!AG17</f>
        <v>551.52471812156296</v>
      </c>
      <c r="BK18" s="27">
        <f>O18-ptfire_f!AM17-ptfire_s!AM17</f>
        <v>425.60447677035313</v>
      </c>
      <c r="BL18" s="27">
        <f t="shared" si="17"/>
        <v>5244.2423555138703</v>
      </c>
      <c r="BM18" s="27">
        <f t="shared" si="18"/>
        <v>4947.6769922398707</v>
      </c>
      <c r="BN18" s="72">
        <f t="shared" si="19"/>
        <v>0.65277483914084899</v>
      </c>
      <c r="BO18" s="72">
        <f t="shared" si="20"/>
        <v>0.54046994786540015</v>
      </c>
      <c r="BP18" s="72">
        <f t="shared" si="21"/>
        <v>0.1733161833828</v>
      </c>
      <c r="BQ18" s="72">
        <f t="shared" si="22"/>
        <v>3.5457364203279003</v>
      </c>
      <c r="BR18" s="72">
        <f t="shared" si="23"/>
        <v>10.426317447211801</v>
      </c>
    </row>
    <row r="19" spans="1:70" x14ac:dyDescent="0.3">
      <c r="A19" s="29" t="s">
        <v>17</v>
      </c>
      <c r="B19" s="27">
        <f>rail!B18+nonpt!B18+agfire!B18+ptagfire!B18+nonroad!B18+'onroad all'!AE18+cmv!B18+ptfire_f!B18+ptfire_s!B18+ptegu!B18+ptnonipm!B18+pt_oilgas!B18+np_oilgas!B18+rwc!B18</f>
        <v>1117917.5128039999</v>
      </c>
      <c r="C19" s="27">
        <f>rail!C18+nonpt!C18+agfire!C18+ptagfire!C18+nonroad!C18+'onroad all'!BT18+cmv!C18+ptfire_f!C18+ptfire_s!C18+ptegu!C18+ptnonipm!C18+pt_oilgas!C18+np_oilgas!C18+rwc!C18+ag!B18</f>
        <v>57482.992811084405</v>
      </c>
      <c r="D19" s="27">
        <f>rail!D18+nonpt!D18+agfire!D18+ptagfire!D18+nonroad!D18+'onroad all'!CC18+cmv!D18+ptfire_f!D18+ptfire_s!D18+ptegu!DQ18+ptnonipm!D18+pt_oilgas!D18+np_oilgas!D18+rwc!D18</f>
        <v>291862.54920520989</v>
      </c>
      <c r="E19" s="27">
        <f>rail!E18+nonpt!E18+agfire!E18+ptagfire!E18+nonroad!E18+'onroad all'!CV18+cmv!E18+ptfire_f!E18+ptfire_s!E18+ptegu!E18+ptnonipm!E18+pt_oilgas!E18+np_oilgas!E18+rwc!E18+afdust!BA18</f>
        <v>138748.6356477972</v>
      </c>
      <c r="F19" s="27">
        <f>rail!F18+nonpt!F18+agfire!F18+ptagfire!F18+nonroad!F18+'onroad all'!CY18+cmv!F18+ptfire_f!F18+ptfire_s!F18+ptegu!F18+ptnonipm!F18+pt_oilgas!F18+np_oilgas!F18+rwc!F18+afdust!BB18</f>
        <v>75395.391218287201</v>
      </c>
      <c r="G19" s="27">
        <f>rail!G18+nonpt!G18+agfire!G18+ptagfire!G18+nonroad!G18+'onroad all'!DO18+cmv!G18+ptfire_f!G18+ptfire_s!G18+ptegu!FC18+ptnonipm!G18+pt_oilgas!G18+np_oilgas!G18+rwc!G18</f>
        <v>222175.32863885508</v>
      </c>
      <c r="H19" s="27">
        <f>rail!H18+nonpt!H18+agfire!H18+ptagfire!H18+nonroad!H18+'onroad all'!EB18+cmv!H18+ptfire_f!H18+ptfire_s!H18+ptegu!H18+ptnonipm!H18+pt_oilgas!H18+np_oilgas!H18+rwc!H18</f>
        <v>290895.75152913004</v>
      </c>
      <c r="I19" s="27">
        <f>rail!AN18+nonpt!BQ18+agfire!AM18+ptagfire!AA18+nonroad!AK18+'onroad all'!H18+cmv!AO18+ptfire_f!AI18+ptfire_s!AI18+ptegu!BL18+ptnonipm!BV18+pt_oilgas!BG18+np_oilgas!AU18+rwc!AJ18</f>
        <v>3672.6044018971807</v>
      </c>
      <c r="J19" s="27">
        <f>rail!AS18+nonpt!BV18+agfire!AR18+ptagfire!AD18+nonroad!AP18+'onroad all'!O18+cmv!AT18+ptfire_f!AL18+ptfire_s!AL18+ptegu!BQ18+ptnonipm!CA18+pt_oilgas!BL18+np_oilgas!AZ18+rwc!AO18</f>
        <v>3708.5836240006106</v>
      </c>
      <c r="K19" s="27">
        <f>rail!BN18+nonpt!CZ18+agfire!BD18+ptagfire!AL18+nonroad!BG18+'onroad all'!AX18+cmv!BP18+ptfire_f!AU18+ptfire_s!AU18+ptegu!CT18+ptnonipm!DK18+pt_oilgas!CO18+np_oilgas!BU18+rwc!BB18</f>
        <v>7696.7398163068001</v>
      </c>
      <c r="L19" s="27">
        <f>rail!CA18+nonpt!DP18+agfire!BQ18+ptagfire!AS18+nonroad!BR18+'onroad all'!BO18+cmv!CC18+ptfire_f!BC18+ptfire_s!BC18+ptegu!DH18+ptnonipm!EB18+pt_oilgas!DD18+np_oilgas!CH18+rwc!BN18</f>
        <v>7675.8933993007904</v>
      </c>
      <c r="M19" s="27">
        <f>rail!CB18+nonpt!DR18+nonroad!BS18+'onroad all'!BS18+cmv!CD18+ptfire_f!BE18+ptfire_s!BE18+ptegu!DJ18+ptnonipm!ED18+pt_oilgas!DF18+np_oilgas!CI18+rwc!BO18</f>
        <v>1033.0215265688071</v>
      </c>
      <c r="N19" s="27">
        <f>rail!AM18+nonpt!BN18+agfire!AL18+ptagfire!Z18+nonroad!AJ18+'onroad all'!G18+cmv!AN18+ptfire_f!AG18+ptfire_s!AG18+ptegu!BJ18+ptnonipm!BS18+pt_oilgas!BF18+np_oilgas!AT18+rwc!AI18</f>
        <v>1035.9435465100898</v>
      </c>
      <c r="O19" s="27">
        <f>rail!AV18+nonpt!BZ18+agfire!AS18+ptagfire!AE18+nonroad!AQ18+'onroad all'!X18+cmv!AW18+ptfire_f!AM18+ptfire_s!AM18+ptegu!BU18+ptnonipm!CE18+pt_oilgas!BP18+np_oilgas!BB18+rwc!AP18</f>
        <v>637.34561698511334</v>
      </c>
      <c r="P19" s="27">
        <f>rail!AE18+nonroad!AE18+'onroad all'!AI18+'onroad all'!AJ18+'onroad all'!AK18+'onroad all'!AL18+'onroad all'!AM18+'onroad all'!AN18+cmv!AF18+ptnonipm!BI18</f>
        <v>4330.6462609399996</v>
      </c>
      <c r="Q19" s="27">
        <f>rail!AF18+nonroad!AF18+'onroad all'!AJ18+'onroad all'!AK18+'onroad all'!AL18+'onroad all'!AM18+'onroad all'!AN18+cmv!AG18+ptnonipm!BJ18</f>
        <v>4069.1821297909992</v>
      </c>
      <c r="R19" s="72">
        <f>rail!P18+nonpt!T18+nonroad!R18+'onroad all'!AA18+cmv!Q18+ptegu!T18+ptnonipm!T18+pt_oilgas!S18+np_oilgas!R18+rwc!P18</f>
        <v>2.3014372291621221</v>
      </c>
      <c r="S19" s="72">
        <f>rail!K18+nonpt!L18+agfire!K18+nonroad!U18+'onroad all'!L18+cmv!K18+ptegu!L18+ptnonipm!L18+pt_oilgas!K18+np_oilgas!K18+rwc!K18</f>
        <v>4.9669726790539999</v>
      </c>
      <c r="T19" s="72">
        <f>rail!O18+nonpt!P18+agfire!N18+cmv!O18+ptegu!P18+ptnonipm!P18+pt_oilgas!O18+np_oilgas!N18+rwc!N18</f>
        <v>0.53173831700000007</v>
      </c>
      <c r="U19" s="72">
        <f>rail!V18+nonpt!AK18+agfire!U18+nonroad!T18+'onroad all'!BV18+cmv!X18+ptegu!AH18+ptnonipm!AL18+pt_oilgas!AI18+np_oilgas!AB18+rwc!V18</f>
        <v>23.453248369571</v>
      </c>
      <c r="V19" s="72">
        <f>rail!T18+nonpt!AG18+agfire!S18+nonroad!S18+'onroad all'!BM18+'onroad all'!BN18+cmv!U18+ptegu!AD18+ptnonipm!AH18+pt_oilgas!AE18+np_oilgas!X18+rwc!T18</f>
        <v>37.397106917757007</v>
      </c>
      <c r="W19" s="79" t="s">
        <v>624</v>
      </c>
      <c r="Z19" s="29" t="s">
        <v>17</v>
      </c>
      <c r="AA19" s="27">
        <f>B19+beis!H18</f>
        <v>1189237.3828709999</v>
      </c>
      <c r="AB19" s="27">
        <f t="shared" si="2"/>
        <v>57482.992811084405</v>
      </c>
      <c r="AC19" s="27">
        <f>D19+beis!R18</f>
        <v>306223.39095500991</v>
      </c>
      <c r="AD19" s="27">
        <f t="shared" si="3"/>
        <v>138748.6356477972</v>
      </c>
      <c r="AE19" s="27">
        <f t="shared" si="4"/>
        <v>75395.391218287201</v>
      </c>
      <c r="AF19" s="27">
        <f t="shared" si="5"/>
        <v>222175.32863885508</v>
      </c>
      <c r="AG19" s="27">
        <f>H19+beis!X18</f>
        <v>910076.23870913009</v>
      </c>
      <c r="AH19" s="27">
        <f>I19+beis!C18</f>
        <v>11102.995185497181</v>
      </c>
      <c r="AI19" s="27">
        <f t="shared" si="6"/>
        <v>3708.5836240006106</v>
      </c>
      <c r="AJ19" s="27">
        <f>K19+beis!L18</f>
        <v>17829.274535306798</v>
      </c>
      <c r="AK19" s="27">
        <f>L19+beis!P18</f>
        <v>46706.754067700786</v>
      </c>
      <c r="AL19" s="27">
        <f t="shared" si="7"/>
        <v>1033.0215265688071</v>
      </c>
      <c r="AM19" s="27">
        <f t="shared" si="8"/>
        <v>1035.9435465100898</v>
      </c>
      <c r="AN19" s="27">
        <f t="shared" si="9"/>
        <v>637.34561698511334</v>
      </c>
      <c r="AO19" s="27">
        <f t="shared" si="10"/>
        <v>4330.6462609399996</v>
      </c>
      <c r="AP19" s="27">
        <f t="shared" si="11"/>
        <v>4069.1821297909992</v>
      </c>
      <c r="AQ19" s="72">
        <f t="shared" si="12"/>
        <v>2.3014372291621221</v>
      </c>
      <c r="AR19" s="72">
        <f t="shared" si="13"/>
        <v>4.9669726790539999</v>
      </c>
      <c r="AS19" s="72">
        <f t="shared" si="14"/>
        <v>0.53173831700000007</v>
      </c>
      <c r="AT19" s="72">
        <f t="shared" si="15"/>
        <v>23.453248369571</v>
      </c>
      <c r="AU19" s="72">
        <f t="shared" si="16"/>
        <v>37.397106917757007</v>
      </c>
      <c r="AW19" s="29" t="s">
        <v>17</v>
      </c>
      <c r="AX19" s="27">
        <f>B19-ptfire_f!B18-ptfire_s!B18</f>
        <v>771488.46101399988</v>
      </c>
      <c r="AY19" s="27">
        <f>C19-ptfire_f!C18-ptfire_s!C18</f>
        <v>51791.033756384408</v>
      </c>
      <c r="AZ19" s="27">
        <f>D19-ptfire_f!D18-ptfire_s!D18</f>
        <v>286818.27572061989</v>
      </c>
      <c r="BA19" s="27">
        <f>E19-ptfire_f!E18-ptfire_s!E18</f>
        <v>103223.3942937972</v>
      </c>
      <c r="BB19" s="27">
        <f>F19-ptfire_f!F18-ptfire_s!F18</f>
        <v>45289.254643287204</v>
      </c>
      <c r="BC19" s="27">
        <f>G19-ptfire_f!G18-ptfire_s!G18</f>
        <v>219474.88884835507</v>
      </c>
      <c r="BD19" s="27">
        <f>H19-ptfire_f!H18-ptfire_s!H18</f>
        <v>209073.82783413003</v>
      </c>
      <c r="BE19" s="27">
        <f>I19-ptfire_f!AI18-ptfire_s!AI18</f>
        <v>1273.1034070661804</v>
      </c>
      <c r="BF19" s="27">
        <f>J19-ptfire_f!AL18-ptfire_s!AL18</f>
        <v>2388.4491192776109</v>
      </c>
      <c r="BG19" s="27">
        <f>K19-ptfire_f!AU18-ptfire_s!AU18</f>
        <v>2461.6954007268</v>
      </c>
      <c r="BH19" s="27">
        <f>L19-ptfire_f!BC18-ptfire_s!BC18</f>
        <v>4309.57639254079</v>
      </c>
      <c r="BI19" s="27">
        <f>M19-ptfire_f!BE18-ptfire_s!BE18</f>
        <v>326.14184896480702</v>
      </c>
      <c r="BJ19" s="27">
        <f>N19-ptfire_f!AG18-ptfire_s!AG18</f>
        <v>208.56914255408992</v>
      </c>
      <c r="BK19" s="27">
        <f>O19-ptfire_f!AM18-ptfire_s!AM18</f>
        <v>304.18412196511338</v>
      </c>
      <c r="BL19" s="27">
        <f t="shared" si="17"/>
        <v>4330.6462609399996</v>
      </c>
      <c r="BM19" s="27">
        <f t="shared" si="18"/>
        <v>4069.1821297909992</v>
      </c>
      <c r="BN19" s="72">
        <f t="shared" si="19"/>
        <v>2.3014372291621221</v>
      </c>
      <c r="BO19" s="72">
        <f t="shared" si="20"/>
        <v>4.9669726790539999</v>
      </c>
      <c r="BP19" s="72">
        <f t="shared" si="21"/>
        <v>0.53173831700000007</v>
      </c>
      <c r="BQ19" s="72">
        <f t="shared" si="22"/>
        <v>23.453248369571</v>
      </c>
      <c r="BR19" s="72">
        <f t="shared" si="23"/>
        <v>37.397106917757007</v>
      </c>
    </row>
    <row r="20" spans="1:70" x14ac:dyDescent="0.3">
      <c r="A20" s="29" t="s">
        <v>18</v>
      </c>
      <c r="B20" s="27">
        <f>rail!B19+nonpt!B19+agfire!B19+ptagfire!B19+nonroad!B19+'onroad all'!AE19+cmv!B19+ptfire_f!B19+ptfire_s!B19+ptegu!B19+ptnonipm!B19+pt_oilgas!B19+np_oilgas!B19+rwc!B19</f>
        <v>1888754.3899419999</v>
      </c>
      <c r="C20" s="27">
        <f>rail!C19+nonpt!C19+agfire!C19+ptagfire!C19+nonroad!C19+'onroad all'!BT19+cmv!C19+ptfire_f!C19+ptfire_s!C19+ptegu!C19+ptnonipm!C19+pt_oilgas!C19+np_oilgas!C19+rwc!C19+ag!B19</f>
        <v>79070.906831782602</v>
      </c>
      <c r="D20" s="27">
        <f>rail!D19+nonpt!D19+agfire!D19+ptagfire!D19+nonroad!D19+'onroad all'!CC19+cmv!D19+ptfire_f!D19+ptfire_s!D19+ptegu!DQ19+ptnonipm!D19+pt_oilgas!D19+np_oilgas!D19+rwc!D19</f>
        <v>369397.18404226995</v>
      </c>
      <c r="E20" s="27">
        <f>rail!E19+nonpt!E19+agfire!E19+ptagfire!E19+nonroad!E19+'onroad all'!CV19+cmv!E19+ptfire_f!E19+ptfire_s!E19+ptegu!E19+ptnonipm!E19+pt_oilgas!E19+np_oilgas!E19+rwc!E19+afdust!BA19</f>
        <v>234708.33065653945</v>
      </c>
      <c r="F20" s="27">
        <f>rail!F19+nonpt!F19+agfire!F19+ptagfire!F19+nonroad!F19+'onroad all'!CY19+cmv!F19+ptfire_f!F19+ptfire_s!F19+ptegu!F19+ptnonipm!F19+pt_oilgas!F19+np_oilgas!F19+rwc!F19+afdust!BB19</f>
        <v>140950.25303035945</v>
      </c>
      <c r="G20" s="27">
        <f>rail!G19+nonpt!G19+agfire!G19+ptagfire!G19+nonroad!G19+'onroad all'!DO19+cmv!G19+ptfire_f!G19+ptfire_s!G19+ptegu!FC19+ptnonipm!G19+pt_oilgas!G19+np_oilgas!G19+rwc!G19</f>
        <v>169995.13592904803</v>
      </c>
      <c r="H20" s="27">
        <f>rail!H19+nonpt!H19+agfire!H19+ptagfire!H19+nonroad!H19+'onroad all'!EB19+cmv!H19+ptfire_f!H19+ptfire_s!H19+ptegu!H19+ptnonipm!H19+pt_oilgas!H19+np_oilgas!H19+rwc!H19</f>
        <v>515622.25105468003</v>
      </c>
      <c r="I20" s="27">
        <f>rail!AN19+nonpt!BQ19+agfire!AM19+ptagfire!AA19+nonroad!AK19+'onroad all'!H19+cmv!AO19+ptfire_f!AI19+ptfire_s!AI19+ptegu!BL19+ptnonipm!BV19+pt_oilgas!BG19+np_oilgas!AU19+rwc!AJ19</f>
        <v>6345.9014946071702</v>
      </c>
      <c r="J20" s="27">
        <f>rail!AS19+nonpt!BV19+agfire!AR19+ptagfire!AD19+nonroad!AP19+'onroad all'!O19+cmv!AT19+ptfire_f!AL19+ptfire_s!AL19+ptegu!BQ19+ptnonipm!CA19+pt_oilgas!BL19+np_oilgas!AZ19+rwc!AO19</f>
        <v>6124.3308521666895</v>
      </c>
      <c r="K20" s="27">
        <f>rail!BN19+nonpt!CZ19+agfire!BD19+ptagfire!AL19+nonroad!BG19+'onroad all'!AX19+cmv!BP19+ptfire_f!AU19+ptfire_s!AU19+ptegu!CT19+ptnonipm!DK19+pt_oilgas!CO19+np_oilgas!BU19+rwc!BB19</f>
        <v>14877.374369123498</v>
      </c>
      <c r="L20" s="27">
        <f>rail!CA19+nonpt!DP19+agfire!BQ19+ptagfire!AS19+nonroad!BR19+'onroad all'!BO19+cmv!CC19+ptfire_f!BC19+ptfire_s!BC19+ptegu!DH19+ptnonipm!EB19+pt_oilgas!DD19+np_oilgas!CH19+rwc!BN19</f>
        <v>14694.341334000299</v>
      </c>
      <c r="M20" s="27">
        <f>rail!CB19+nonpt!DR19+nonroad!BS19+'onroad all'!BS19+cmv!CD19+ptfire_f!BE19+ptfire_s!BE19+ptegu!DJ19+ptnonipm!ED19+pt_oilgas!DF19+np_oilgas!CI19+rwc!BO19</f>
        <v>1739.4263920300621</v>
      </c>
      <c r="N20" s="27">
        <f>rail!AM19+nonpt!BN19+agfire!AL19+ptagfire!Z19+nonroad!AJ19+'onroad all'!G19+cmv!AN19+ptfire_f!AG19+ptfire_s!AG19+ptegu!BJ19+ptnonipm!BS19+pt_oilgas!BF19+np_oilgas!AT19+rwc!AI19</f>
        <v>2392.4160835332414</v>
      </c>
      <c r="O20" s="27">
        <f>rail!AV19+nonpt!BZ19+agfire!AS19+ptagfire!AE19+nonroad!AQ19+'onroad all'!X19+cmv!AW19+ptfire_f!AM19+ptfire_s!AM19+ptegu!BU19+ptnonipm!CE19+pt_oilgas!BP19+np_oilgas!BB19+rwc!AP19</f>
        <v>1781.5191820278756</v>
      </c>
      <c r="P20" s="27">
        <f>rail!AE19+nonroad!AE19+'onroad all'!AI19+'onroad all'!AJ19+'onroad all'!AK19+'onroad all'!AL19+'onroad all'!AM19+'onroad all'!AN19+cmv!AF19+ptnonipm!BI19</f>
        <v>5463.0305604658597</v>
      </c>
      <c r="Q20" s="27">
        <f>rail!AF19+nonroad!AF19+'onroad all'!AJ19+'onroad all'!AK19+'onroad all'!AL19+'onroad all'!AM19+'onroad all'!AN19+cmv!AG19+ptnonipm!BJ19</f>
        <v>5124.9244874058595</v>
      </c>
      <c r="R20" s="72">
        <f>rail!P19+nonpt!T19+nonroad!R19+'onroad all'!AA19+cmv!Q19+ptegu!T19+ptnonipm!T19+pt_oilgas!S19+np_oilgas!R19+rwc!P19</f>
        <v>1.0426766700136112</v>
      </c>
      <c r="S20" s="72">
        <f>rail!K19+nonpt!L19+agfire!K19+nonroad!U19+'onroad all'!L19+cmv!K19+ptegu!L19+ptnonipm!L19+pt_oilgas!K19+np_oilgas!K19+rwc!K19</f>
        <v>2.2885235029730007</v>
      </c>
      <c r="T20" s="72">
        <f>rail!O19+nonpt!P19+agfire!N19+cmv!O19+ptegu!P19+ptnonipm!P19+pt_oilgas!O19+np_oilgas!N19+rwc!N19</f>
        <v>0.72399682630000006</v>
      </c>
      <c r="U20" s="72">
        <f>rail!V19+nonpt!AK19+agfire!U19+nonroad!T19+'onroad all'!BV19+cmv!X19+ptegu!AH19+ptnonipm!AL19+pt_oilgas!AI19+np_oilgas!AB19+rwc!V19</f>
        <v>21.338460922848999</v>
      </c>
      <c r="V20" s="72">
        <f>rail!T19+nonpt!AG19+agfire!S19+nonroad!S19+'onroad all'!BM19+'onroad all'!BN19+cmv!U19+ptegu!AD19+ptnonipm!AH19+pt_oilgas!AE19+np_oilgas!X19+rwc!T19</f>
        <v>20.720822638631997</v>
      </c>
      <c r="W20" s="79" t="s">
        <v>624</v>
      </c>
      <c r="Z20" s="29" t="s">
        <v>18</v>
      </c>
      <c r="AA20" s="27">
        <f>B20+beis!H19</f>
        <v>2063651.198992</v>
      </c>
      <c r="AB20" s="27">
        <f t="shared" si="2"/>
        <v>79070.906831782602</v>
      </c>
      <c r="AC20" s="27">
        <f>D20+beis!R19</f>
        <v>382258.73826226994</v>
      </c>
      <c r="AD20" s="27">
        <f t="shared" si="3"/>
        <v>234708.33065653945</v>
      </c>
      <c r="AE20" s="27">
        <f t="shared" si="4"/>
        <v>140950.25303035945</v>
      </c>
      <c r="AF20" s="27">
        <f t="shared" si="5"/>
        <v>169995.13592904803</v>
      </c>
      <c r="AG20" s="27">
        <f>H20+beis!X19</f>
        <v>1802154.2101546801</v>
      </c>
      <c r="AH20" s="27">
        <f>I20+beis!C19</f>
        <v>23619.235846607171</v>
      </c>
      <c r="AI20" s="27">
        <f t="shared" si="6"/>
        <v>6124.3308521666895</v>
      </c>
      <c r="AJ20" s="27">
        <f>K20+beis!L19</f>
        <v>38432.352737123496</v>
      </c>
      <c r="AK20" s="27">
        <f>L20+beis!P19</f>
        <v>109748.8704107003</v>
      </c>
      <c r="AL20" s="27">
        <f t="shared" si="7"/>
        <v>1739.4263920300621</v>
      </c>
      <c r="AM20" s="27">
        <f t="shared" si="8"/>
        <v>2392.4160835332414</v>
      </c>
      <c r="AN20" s="27">
        <f t="shared" si="9"/>
        <v>1781.5191820278756</v>
      </c>
      <c r="AO20" s="27">
        <f t="shared" si="10"/>
        <v>5463.0305604658597</v>
      </c>
      <c r="AP20" s="27">
        <f t="shared" si="11"/>
        <v>5124.9244874058595</v>
      </c>
      <c r="AQ20" s="72">
        <f t="shared" si="12"/>
        <v>1.0426766700136112</v>
      </c>
      <c r="AR20" s="72">
        <f t="shared" si="13"/>
        <v>2.2885235029730007</v>
      </c>
      <c r="AS20" s="72">
        <f t="shared" si="14"/>
        <v>0.72399682630000006</v>
      </c>
      <c r="AT20" s="72">
        <f t="shared" si="15"/>
        <v>21.338460922848999</v>
      </c>
      <c r="AU20" s="72">
        <f t="shared" si="16"/>
        <v>20.720822638631997</v>
      </c>
      <c r="AW20" s="29" t="s">
        <v>18</v>
      </c>
      <c r="AX20" s="27">
        <f>B20-ptfire_f!B19-ptfire_s!B19</f>
        <v>843413.04521199991</v>
      </c>
      <c r="AY20" s="27">
        <f>C20-ptfire_f!C19-ptfire_s!C19</f>
        <v>62002.167090882605</v>
      </c>
      <c r="AZ20" s="27">
        <f>D20-ptfire_f!D19-ptfire_s!D19</f>
        <v>359664.83880106994</v>
      </c>
      <c r="BA20" s="27">
        <f>E20-ptfire_f!E19-ptfire_s!E19</f>
        <v>132413.38217453944</v>
      </c>
      <c r="BB20" s="27">
        <f>F20-ptfire_f!F19-ptfire_s!F19</f>
        <v>54259.624537359457</v>
      </c>
      <c r="BC20" s="27">
        <f>G20-ptfire_f!G19-ptfire_s!G19</f>
        <v>163524.96911164804</v>
      </c>
      <c r="BD20" s="27">
        <f>H20-ptfire_f!H19-ptfire_s!H19</f>
        <v>270259.09462367999</v>
      </c>
      <c r="BE20" s="27">
        <f>I20-ptfire_f!AI19-ptfire_s!AI19</f>
        <v>1547.2419953871708</v>
      </c>
      <c r="BF20" s="27">
        <f>J20-ptfire_f!AL19-ptfire_s!AL19</f>
        <v>3777.6472884816894</v>
      </c>
      <c r="BG20" s="27">
        <f>K20-ptfire_f!AU19-ptfire_s!AU19</f>
        <v>3218.106157273498</v>
      </c>
      <c r="BH20" s="27">
        <f>L20-ptfire_f!BC19-ptfire_s!BC19</f>
        <v>7596.8957264902983</v>
      </c>
      <c r="BI20" s="27">
        <f>M20-ptfire_f!BE19-ptfire_s!BE19</f>
        <v>282.95467985406196</v>
      </c>
      <c r="BJ20" s="27">
        <f>N20-ptfire_f!AG19-ptfire_s!AG19</f>
        <v>308.27342965424145</v>
      </c>
      <c r="BK20" s="27">
        <f>O20-ptfire_f!AM19-ptfire_s!AM19</f>
        <v>403.43583329487558</v>
      </c>
      <c r="BL20" s="27">
        <f t="shared" si="17"/>
        <v>5463.0305604658597</v>
      </c>
      <c r="BM20" s="27">
        <f t="shared" si="18"/>
        <v>5124.9244874058595</v>
      </c>
      <c r="BN20" s="72">
        <f t="shared" si="19"/>
        <v>1.0426766700136112</v>
      </c>
      <c r="BO20" s="72">
        <f t="shared" si="20"/>
        <v>2.2885235029730007</v>
      </c>
      <c r="BP20" s="72">
        <f t="shared" si="21"/>
        <v>0.72399682630000006</v>
      </c>
      <c r="BQ20" s="72">
        <f t="shared" si="22"/>
        <v>21.338460922848999</v>
      </c>
      <c r="BR20" s="72">
        <f t="shared" si="23"/>
        <v>20.720822638631997</v>
      </c>
    </row>
    <row r="21" spans="1:70" x14ac:dyDescent="0.3">
      <c r="A21" s="29" t="s">
        <v>19</v>
      </c>
      <c r="B21" s="27">
        <f>rail!B20+nonpt!B20+agfire!B20+ptagfire!B20+nonroad!B20+'onroad all'!AE20+cmv!B20+ptfire_f!B20+ptfire_s!B20+ptegu!B20+ptnonipm!B20+pt_oilgas!B20+np_oilgas!B20+rwc!B20</f>
        <v>280592.75194247998</v>
      </c>
      <c r="C21" s="27">
        <f>rail!C20+nonpt!C20+agfire!C20+ptagfire!C20+nonroad!C20+'onroad all'!BT20+cmv!C20+ptfire_f!C20+ptfire_s!C20+ptegu!C20+ptnonipm!C20+pt_oilgas!C20+np_oilgas!C20+rwc!C20+ag!B20</f>
        <v>4667.8092119758003</v>
      </c>
      <c r="D21" s="27">
        <f>rail!D20+nonpt!D20+agfire!D20+ptagfire!D20+nonroad!D20+'onroad all'!CC20+cmv!D20+ptfire_f!D20+ptfire_s!D20+ptegu!DQ20+ptnonipm!D20+pt_oilgas!D20+np_oilgas!D20+rwc!D20</f>
        <v>53161.343690984999</v>
      </c>
      <c r="E21" s="27">
        <f>rail!E20+nonpt!E20+agfire!E20+ptagfire!E20+nonroad!E20+'onroad all'!CV20+cmv!E20+ptfire_f!E20+ptfire_s!E20+ptegu!E20+ptnonipm!E20+pt_oilgas!E20+np_oilgas!E20+rwc!E20+afdust!BA20</f>
        <v>19678.529484230439</v>
      </c>
      <c r="F21" s="27">
        <f>rail!F20+nonpt!F20+agfire!F20+ptagfire!F20+nonroad!F20+'onroad all'!CY20+cmv!F20+ptfire_f!F20+ptfire_s!F20+ptegu!F20+ptnonipm!F20+pt_oilgas!F20+np_oilgas!F20+rwc!F20+afdust!BB20</f>
        <v>13446.257351789438</v>
      </c>
      <c r="G21" s="27">
        <f>rail!G20+nonpt!G20+agfire!G20+ptagfire!G20+nonroad!G20+'onroad all'!DO20+cmv!G20+ptfire_f!G20+ptfire_s!G20+ptegu!FC20+ptnonipm!G20+pt_oilgas!G20+np_oilgas!G20+rwc!G20</f>
        <v>11058.211255644001</v>
      </c>
      <c r="H21" s="27">
        <f>rail!H20+nonpt!H20+agfire!H20+ptagfire!H20+nonroad!H20+'onroad all'!EB20+cmv!H20+ptfire_f!H20+ptfire_s!H20+ptegu!H20+ptnonipm!H20+pt_oilgas!H20+np_oilgas!H20+rwc!H20</f>
        <v>59867.083894900999</v>
      </c>
      <c r="I21" s="27">
        <f>rail!AN20+nonpt!BQ20+agfire!AM20+ptagfire!AA20+nonroad!AK20+'onroad all'!H20+cmv!AO20+ptfire_f!AI20+ptfire_s!AI20+ptegu!BL20+ptnonipm!BV20+pt_oilgas!BG20+np_oilgas!AU20+rwc!AJ20</f>
        <v>549.66148131970795</v>
      </c>
      <c r="J21" s="27">
        <f>rail!AS20+nonpt!BV20+agfire!AR20+ptagfire!AD20+nonroad!AP20+'onroad all'!O20+cmv!AT20+ptfire_f!AL20+ptfire_s!AL20+ptegu!BQ20+ptnonipm!CA20+pt_oilgas!BL20+np_oilgas!AZ20+rwc!AO20</f>
        <v>1153.5204226658402</v>
      </c>
      <c r="K21" s="27">
        <f>rail!BN20+nonpt!CZ20+agfire!BD20+ptagfire!AL20+nonroad!BG20+'onroad all'!AX20+cmv!BP20+ptfire_f!AU20+ptfire_s!AU20+ptegu!CT20+ptnonipm!DK20+pt_oilgas!CO20+np_oilgas!BU20+rwc!BB20</f>
        <v>922.08743215823995</v>
      </c>
      <c r="L21" s="27">
        <f>rail!CA20+nonpt!DP20+agfire!BQ20+ptagfire!AS20+nonroad!BR20+'onroad all'!BO20+cmv!CC20+ptfire_f!BC20+ptfire_s!BC20+ptegu!DH20+ptnonipm!EB20+pt_oilgas!DD20+np_oilgas!CH20+rwc!BN20</f>
        <v>1251.2350240423102</v>
      </c>
      <c r="M21" s="27">
        <f>rail!CB20+nonpt!DR20+nonroad!BS20+'onroad all'!BS20+cmv!CD20+ptfire_f!BE20+ptfire_s!BE20+ptegu!DJ20+ptnonipm!ED20+pt_oilgas!DF20+np_oilgas!CI20+rwc!BO20</f>
        <v>124.03714808624306</v>
      </c>
      <c r="N21" s="27">
        <f>rail!AM20+nonpt!BN20+agfire!AL20+ptagfire!Z20+nonroad!AJ20+'onroad all'!G20+cmv!AN20+ptfire_f!AG20+ptfire_s!AG20+ptegu!BJ20+ptnonipm!BS20+pt_oilgas!BF20+np_oilgas!AT20+rwc!AI20</f>
        <v>72.138249007111583</v>
      </c>
      <c r="O21" s="27">
        <f>rail!AV20+nonpt!BZ20+agfire!AS20+ptagfire!AE20+nonroad!AQ20+'onroad all'!X20+cmv!AW20+ptfire_f!AM20+ptfire_s!AM20+ptegu!BU20+ptnonipm!CE20+pt_oilgas!BP20+np_oilgas!BB20+rwc!AP20</f>
        <v>190.02745893745796</v>
      </c>
      <c r="P21" s="27">
        <f>rail!AE20+nonroad!AE20+'onroad all'!AI20+'onroad all'!AJ20+'onroad all'!AK20+'onroad all'!AL20+'onroad all'!AM20+'onroad all'!AN20+cmv!AF20+ptnonipm!BI20</f>
        <v>925.03176874053997</v>
      </c>
      <c r="Q21" s="27">
        <f>rail!AF20+nonroad!AF20+'onroad all'!AJ20+'onroad all'!AK20+'onroad all'!AL20+'onroad all'!AM20+'onroad all'!AN20+cmv!AG20+ptnonipm!BJ20</f>
        <v>867.57987596583996</v>
      </c>
      <c r="R21" s="72">
        <f>rail!P20+nonpt!T20+nonroad!R20+'onroad all'!AA20+cmv!Q20+ptegu!T20+ptnonipm!T20+pt_oilgas!S20+np_oilgas!R20+rwc!P20</f>
        <v>0.11360394803906099</v>
      </c>
      <c r="S21" s="72">
        <f>rail!K20+nonpt!L20+agfire!K20+nonroad!U20+'onroad all'!L20+cmv!K20+ptegu!L20+ptnonipm!L20+pt_oilgas!K20+np_oilgas!K20+rwc!K20</f>
        <v>0.2466026501943</v>
      </c>
      <c r="T21" s="72">
        <f>rail!O20+nonpt!P20+agfire!N20+cmv!O20+ptegu!P20+ptnonipm!P20+pt_oilgas!O20+np_oilgas!N20+rwc!N20</f>
        <v>0.15935569059999999</v>
      </c>
      <c r="U21" s="72">
        <f>rail!V20+nonpt!AK20+agfire!U20+nonroad!T20+'onroad all'!BV20+cmv!X20+ptegu!AH20+ptnonipm!AL20+pt_oilgas!AI20+np_oilgas!AB20+rwc!V20</f>
        <v>2.8511093303967003</v>
      </c>
      <c r="V21" s="72">
        <f>rail!T20+nonpt!AG20+agfire!S20+nonroad!S20+'onroad all'!BM20+'onroad all'!BN20+cmv!U20+ptegu!AD20+ptnonipm!AH20+pt_oilgas!AE20+np_oilgas!X20+rwc!T20</f>
        <v>8.1081420769624</v>
      </c>
      <c r="W21" s="79" t="s">
        <v>624</v>
      </c>
      <c r="Z21" s="29" t="s">
        <v>19</v>
      </c>
      <c r="AA21" s="27">
        <f>B21+beis!H20</f>
        <v>368405.60964247998</v>
      </c>
      <c r="AB21" s="27">
        <f t="shared" si="2"/>
        <v>4667.8092119758003</v>
      </c>
      <c r="AC21" s="27">
        <f>D21+beis!R20</f>
        <v>55574.476709714996</v>
      </c>
      <c r="AD21" s="27">
        <f t="shared" si="3"/>
        <v>19678.529484230439</v>
      </c>
      <c r="AE21" s="27">
        <f t="shared" si="4"/>
        <v>13446.257351789438</v>
      </c>
      <c r="AF21" s="27">
        <f t="shared" si="5"/>
        <v>11058.211255644001</v>
      </c>
      <c r="AG21" s="27">
        <f>H21+beis!X20</f>
        <v>496745.27719490096</v>
      </c>
      <c r="AH21" s="27">
        <f>I21+beis!C20</f>
        <v>9668.9585413197092</v>
      </c>
      <c r="AI21" s="27">
        <f t="shared" si="6"/>
        <v>1153.5204226658402</v>
      </c>
      <c r="AJ21" s="27">
        <f>K21+beis!L20</f>
        <v>13357.72774215824</v>
      </c>
      <c r="AK21" s="27">
        <f>L21+beis!P20</f>
        <v>29790.39163554231</v>
      </c>
      <c r="AL21" s="27">
        <f t="shared" si="7"/>
        <v>124.03714808624306</v>
      </c>
      <c r="AM21" s="27">
        <f t="shared" si="8"/>
        <v>72.138249007111583</v>
      </c>
      <c r="AN21" s="27">
        <f t="shared" si="9"/>
        <v>190.02745893745796</v>
      </c>
      <c r="AO21" s="27">
        <f t="shared" si="10"/>
        <v>925.03176874053997</v>
      </c>
      <c r="AP21" s="27">
        <f t="shared" si="11"/>
        <v>867.57987596583996</v>
      </c>
      <c r="AQ21" s="72">
        <f t="shared" si="12"/>
        <v>0.11360394803906099</v>
      </c>
      <c r="AR21" s="72">
        <f t="shared" si="13"/>
        <v>0.2466026501943</v>
      </c>
      <c r="AS21" s="72">
        <f t="shared" si="14"/>
        <v>0.15935569059999999</v>
      </c>
      <c r="AT21" s="72">
        <f t="shared" si="15"/>
        <v>2.8511093303967003</v>
      </c>
      <c r="AU21" s="72">
        <f t="shared" si="16"/>
        <v>8.1081420769624</v>
      </c>
      <c r="AW21" s="29" t="s">
        <v>19</v>
      </c>
      <c r="AX21" s="27">
        <f>B21-ptfire_f!B20-ptfire_s!B20</f>
        <v>274939.26690247998</v>
      </c>
      <c r="AY21" s="27">
        <f>C21-ptfire_f!C20-ptfire_s!C20</f>
        <v>4575.2989207028004</v>
      </c>
      <c r="AZ21" s="27">
        <f>D21-ptfire_f!D20-ptfire_s!D20</f>
        <v>53098.491351179997</v>
      </c>
      <c r="BA21" s="27">
        <f>E21-ptfire_f!E20-ptfire_s!E20</f>
        <v>19116.166071110441</v>
      </c>
      <c r="BB21" s="27">
        <f>F21-ptfire_f!F20-ptfire_s!F20</f>
        <v>12969.678258149437</v>
      </c>
      <c r="BC21" s="27">
        <f>G21-ptfire_f!G20-ptfire_s!G20</f>
        <v>11020.094951577001</v>
      </c>
      <c r="BD21" s="27">
        <f>H21-ptfire_f!H20-ptfire_s!H20</f>
        <v>58537.241438851001</v>
      </c>
      <c r="BE21" s="27">
        <f>I21-ptfire_f!AI20-ptfire_s!AI20</f>
        <v>523.366172267308</v>
      </c>
      <c r="BF21" s="27">
        <f>J21-ptfire_f!AL20-ptfire_s!AL20</f>
        <v>1141.3619746720804</v>
      </c>
      <c r="BG21" s="27">
        <f>K21-ptfire_f!AU20-ptfire_s!AU20</f>
        <v>855.35606202453994</v>
      </c>
      <c r="BH21" s="27">
        <f>L21-ptfire_f!BC20-ptfire_s!BC20</f>
        <v>1211.4706171280104</v>
      </c>
      <c r="BI21" s="27">
        <f>M21-ptfire_f!BE20-ptfire_s!BE20</f>
        <v>115.95384018505307</v>
      </c>
      <c r="BJ21" s="27">
        <f>N21-ptfire_f!AG20-ptfire_s!AG20</f>
        <v>59.69194561054158</v>
      </c>
      <c r="BK21" s="27">
        <f>O21-ptfire_f!AM20-ptfire_s!AM20</f>
        <v>180.77595301942796</v>
      </c>
      <c r="BL21" s="27">
        <f t="shared" si="17"/>
        <v>925.03176874053997</v>
      </c>
      <c r="BM21" s="27">
        <f t="shared" si="18"/>
        <v>867.57987596583996</v>
      </c>
      <c r="BN21" s="72">
        <f t="shared" si="19"/>
        <v>0.11360394803906099</v>
      </c>
      <c r="BO21" s="72">
        <f t="shared" si="20"/>
        <v>0.2466026501943</v>
      </c>
      <c r="BP21" s="72">
        <f t="shared" si="21"/>
        <v>0.15935569059999999</v>
      </c>
      <c r="BQ21" s="72">
        <f t="shared" si="22"/>
        <v>2.8511093303967003</v>
      </c>
      <c r="BR21" s="72">
        <f t="shared" si="23"/>
        <v>8.1081420769624</v>
      </c>
    </row>
    <row r="22" spans="1:70" x14ac:dyDescent="0.3">
      <c r="A22" s="29" t="s">
        <v>20</v>
      </c>
      <c r="B22" s="27">
        <f>rail!B21+nonpt!B21+agfire!B21+ptagfire!B21+nonroad!B21+'onroad all'!AE21+cmv!B21+ptfire_f!B21+ptfire_s!B21+ptegu!B21+ptnonipm!B21+pt_oilgas!B21+np_oilgas!B21+rwc!B21</f>
        <v>723850.58179159975</v>
      </c>
      <c r="C22" s="27">
        <f>rail!C21+nonpt!C21+agfire!C21+ptagfire!C21+nonroad!C21+'onroad all'!BT21+cmv!C21+ptfire_f!C21+ptfire_s!C21+ptegu!C21+ptnonipm!C21+pt_oilgas!C21+np_oilgas!C21+rwc!C21+ag!B21</f>
        <v>18401.909718957701</v>
      </c>
      <c r="D22" s="27">
        <f>rail!D21+nonpt!D21+agfire!D21+ptagfire!D21+nonroad!D21+'onroad all'!CC21+cmv!D21+ptfire_f!D21+ptfire_s!D21+ptegu!DQ21+ptnonipm!D21+pt_oilgas!D21+np_oilgas!D21+rwc!D21</f>
        <v>141332.30001103997</v>
      </c>
      <c r="E22" s="27">
        <f>rail!E21+nonpt!E21+agfire!E21+ptagfire!E21+nonroad!E21+'onroad all'!CV21+cmv!E21+ptfire_f!E21+ptfire_s!E21+ptegu!E21+ptnonipm!E21+pt_oilgas!E21+np_oilgas!E21+rwc!E21+afdust!BA21</f>
        <v>47886.414329988052</v>
      </c>
      <c r="F22" s="27">
        <f>rail!F21+nonpt!F21+agfire!F21+ptagfire!F21+nonroad!F21+'onroad all'!CY21+cmv!F21+ptfire_f!F21+ptfire_s!F21+ptegu!F21+ptnonipm!F21+pt_oilgas!F21+np_oilgas!F21+rwc!F21+afdust!BB21</f>
        <v>25784.458434209064</v>
      </c>
      <c r="G22" s="27">
        <f>rail!G21+nonpt!G21+agfire!G21+ptagfire!G21+nonroad!G21+'onroad all'!DO21+cmv!G21+ptfire_f!G21+ptfire_s!G21+ptegu!FC21+ptnonipm!G21+pt_oilgas!G21+np_oilgas!G21+rwc!G21</f>
        <v>49043.408823064099</v>
      </c>
      <c r="H22" s="27">
        <f>rail!H21+nonpt!H21+agfire!H21+ptagfire!H21+nonroad!H21+'onroad all'!EB21+cmv!H21+ptfire_f!H21+ptfire_s!H21+ptegu!H21+ptnonipm!H21+pt_oilgas!H21+np_oilgas!H21+rwc!H21</f>
        <v>122215.37426457998</v>
      </c>
      <c r="I22" s="27">
        <f>rail!AN21+nonpt!BQ21+agfire!AM21+ptagfire!AA21+nonroad!AK21+'onroad all'!H21+cmv!AO21+ptfire_f!AI21+ptfire_s!AI21+ptegu!BL21+ptnonipm!BV21+pt_oilgas!BG21+np_oilgas!AU21+rwc!AJ21</f>
        <v>1006.3144877443817</v>
      </c>
      <c r="J22" s="27">
        <f>rail!AS21+nonpt!BV21+agfire!AR21+ptagfire!AD21+nonroad!AP21+'onroad all'!O21+cmv!AT21+ptfire_f!AL21+ptfire_s!AL21+ptegu!BQ21+ptnonipm!CA21+pt_oilgas!BL21+np_oilgas!AZ21+rwc!AO21</f>
        <v>1805.1796907007085</v>
      </c>
      <c r="K22" s="27">
        <f>rail!BN21+nonpt!CZ21+agfire!BD21+ptagfire!AL21+nonroad!BG21+'onroad all'!AX21+cmv!BP21+ptfire_f!AU21+ptfire_s!AU21+ptegu!CT21+ptnonipm!DK21+pt_oilgas!CO21+np_oilgas!BU21+rwc!BB21</f>
        <v>1928.4785724667429</v>
      </c>
      <c r="L22" s="27">
        <f>rail!CA21+nonpt!DP21+agfire!BQ21+ptagfire!AS21+nonroad!BR21+'onroad all'!BO21+cmv!CC21+ptfire_f!BC21+ptfire_s!BC21+ptegu!DH21+ptnonipm!EB21+pt_oilgas!DD21+np_oilgas!CH21+rwc!BN21</f>
        <v>2098.9153374625917</v>
      </c>
      <c r="M22" s="27">
        <f>rail!CB21+nonpt!DR21+nonroad!BS21+'onroad all'!BS21+cmv!CD21+ptfire_f!BE21+ptfire_s!BE21+ptegu!DJ21+ptnonipm!ED21+pt_oilgas!DF21+np_oilgas!CI21+rwc!BO21</f>
        <v>215.72616466131319</v>
      </c>
      <c r="N22" s="27">
        <f>rail!AM21+nonpt!BN21+agfire!AL21+ptagfire!Z21+nonroad!AJ21+'onroad all'!G21+cmv!AN21+ptfire_f!AG21+ptfire_s!AG21+ptegu!BJ21+ptnonipm!BS21+pt_oilgas!BF21+np_oilgas!AT21+rwc!AI21</f>
        <v>186.28134110269934</v>
      </c>
      <c r="O22" s="27">
        <f>rail!AV21+nonpt!BZ21+agfire!AS21+ptagfire!AE21+nonroad!AQ21+'onroad all'!X21+cmv!AW21+ptfire_f!AM21+ptfire_s!AM21+ptegu!BU21+ptnonipm!CE21+pt_oilgas!BP21+np_oilgas!BB21+rwc!AP21</f>
        <v>334.12419729358027</v>
      </c>
      <c r="P22" s="27">
        <f>rail!AE21+nonroad!AE21+'onroad all'!AI21+'onroad all'!AJ21+'onroad all'!AK21+'onroad all'!AL21+'onroad all'!AM21+'onroad all'!AN21+cmv!AF21+ptnonipm!BI21</f>
        <v>2938.6156503400698</v>
      </c>
      <c r="Q22" s="27">
        <f>rail!AF21+nonroad!AF21+'onroad all'!AJ21+'onroad all'!AK21+'onroad all'!AL21+'onroad all'!AM21+'onroad all'!AN21+cmv!AG21+ptnonipm!BJ21</f>
        <v>2762.0949025380701</v>
      </c>
      <c r="R22" s="72">
        <f>rail!P21+nonpt!T21+nonroad!R21+'onroad all'!AA21+cmv!Q21+ptegu!T21+ptnonipm!T21+pt_oilgas!S21+np_oilgas!R21+rwc!P21</f>
        <v>0.31080784801951</v>
      </c>
      <c r="S22" s="72">
        <f>rail!K21+nonpt!L21+agfire!K21+nonroad!U21+'onroad all'!L21+cmv!K21+ptegu!L21+ptnonipm!L21+pt_oilgas!K21+np_oilgas!K21+rwc!K21</f>
        <v>0.43822019925399996</v>
      </c>
      <c r="T22" s="72">
        <f>rail!O21+nonpt!P21+agfire!N21+cmv!O21+ptegu!P21+ptnonipm!P21+pt_oilgas!O21+np_oilgas!N21+rwc!N21</f>
        <v>9.6175519599999995E-2</v>
      </c>
      <c r="U22" s="72">
        <f>rail!V21+nonpt!AK21+agfire!U21+nonroad!T21+'onroad all'!BV21+cmv!X21+ptegu!AH21+ptnonipm!AL21+pt_oilgas!AI21+np_oilgas!AB21+rwc!V21</f>
        <v>3.6301638968460006</v>
      </c>
      <c r="V22" s="72">
        <f>rail!T21+nonpt!AG21+agfire!S21+nonroad!S21+'onroad all'!BM21+'onroad all'!BN21+cmv!U21+ptegu!AD21+ptnonipm!AH21+pt_oilgas!AE21+np_oilgas!X21+rwc!T21</f>
        <v>6.2249476437760007</v>
      </c>
      <c r="W22" s="79" t="s">
        <v>624</v>
      </c>
      <c r="Z22" s="29" t="s">
        <v>20</v>
      </c>
      <c r="AA22" s="27">
        <f>B22+beis!H21</f>
        <v>742074.0387915998</v>
      </c>
      <c r="AB22" s="27">
        <f t="shared" si="2"/>
        <v>18401.909718957701</v>
      </c>
      <c r="AC22" s="27">
        <f>D22+beis!R21</f>
        <v>144324.65674162997</v>
      </c>
      <c r="AD22" s="27">
        <f t="shared" si="3"/>
        <v>47886.414329988052</v>
      </c>
      <c r="AE22" s="27">
        <f t="shared" si="4"/>
        <v>25784.458434209064</v>
      </c>
      <c r="AF22" s="27">
        <f t="shared" si="5"/>
        <v>49043.408823064099</v>
      </c>
      <c r="AG22" s="27">
        <f>H22+beis!X21</f>
        <v>264224.63416457997</v>
      </c>
      <c r="AH22" s="27">
        <f>I22+beis!C21</f>
        <v>2843.0585330443819</v>
      </c>
      <c r="AI22" s="27">
        <f t="shared" si="6"/>
        <v>1805.1796907007085</v>
      </c>
      <c r="AJ22" s="27">
        <f>K22+beis!L21</f>
        <v>4433.1759784667429</v>
      </c>
      <c r="AK22" s="27">
        <f>L22+beis!P21</f>
        <v>11209.683058982591</v>
      </c>
      <c r="AL22" s="27">
        <f t="shared" si="7"/>
        <v>215.72616466131319</v>
      </c>
      <c r="AM22" s="27">
        <f t="shared" si="8"/>
        <v>186.28134110269934</v>
      </c>
      <c r="AN22" s="27">
        <f t="shared" si="9"/>
        <v>334.12419729358027</v>
      </c>
      <c r="AO22" s="27">
        <f t="shared" si="10"/>
        <v>2938.6156503400698</v>
      </c>
      <c r="AP22" s="27">
        <f t="shared" si="11"/>
        <v>2762.0949025380701</v>
      </c>
      <c r="AQ22" s="72">
        <f t="shared" si="12"/>
        <v>0.31080784801951</v>
      </c>
      <c r="AR22" s="72">
        <f t="shared" si="13"/>
        <v>0.43822019925399996</v>
      </c>
      <c r="AS22" s="72">
        <f t="shared" si="14"/>
        <v>9.6175519599999995E-2</v>
      </c>
      <c r="AT22" s="72">
        <f t="shared" si="15"/>
        <v>3.6301638968460006</v>
      </c>
      <c r="AU22" s="72">
        <f t="shared" si="16"/>
        <v>6.2249476437760007</v>
      </c>
      <c r="AW22" s="29" t="s">
        <v>20</v>
      </c>
      <c r="AX22" s="27">
        <f>B22-ptfire_f!B21-ptfire_s!B21</f>
        <v>689448.60607279977</v>
      </c>
      <c r="AY22" s="27">
        <f>C22-ptfire_f!C21-ptfire_s!C21</f>
        <v>17840.606502799699</v>
      </c>
      <c r="AZ22" s="27">
        <f>D22-ptfire_f!D21-ptfire_s!D21</f>
        <v>141033.91442951997</v>
      </c>
      <c r="BA22" s="27">
        <f>E22-ptfire_f!E21-ptfire_s!E21</f>
        <v>44539.469174868049</v>
      </c>
      <c r="BB22" s="27">
        <f>F22-ptfire_f!F21-ptfire_s!F21</f>
        <v>22948.064211129062</v>
      </c>
      <c r="BC22" s="27">
        <f>G22-ptfire_f!G21-ptfire_s!G21</f>
        <v>48837.175032327097</v>
      </c>
      <c r="BD22" s="27">
        <f>H22-ptfire_f!H21-ptfire_s!H21</f>
        <v>114146.63740307998</v>
      </c>
      <c r="BE22" s="27">
        <f>I22-ptfire_f!AI21-ptfire_s!AI21</f>
        <v>839.35839685388169</v>
      </c>
      <c r="BF22" s="27">
        <f>J22-ptfire_f!AL21-ptfire_s!AL21</f>
        <v>1718.3386853515085</v>
      </c>
      <c r="BG22" s="27">
        <f>K22-ptfire_f!AU21-ptfire_s!AU21</f>
        <v>1543.8945884977429</v>
      </c>
      <c r="BH22" s="27">
        <f>L22-ptfire_f!BC21-ptfire_s!BC21</f>
        <v>1858.4469720609916</v>
      </c>
      <c r="BI22" s="27">
        <f>M22-ptfire_f!BE21-ptfire_s!BE21</f>
        <v>165.81021690231319</v>
      </c>
      <c r="BJ22" s="27">
        <f>N22-ptfire_f!AG21-ptfire_s!AG21</f>
        <v>121.37396970159932</v>
      </c>
      <c r="BK22" s="27">
        <f>O22-ptfire_f!AM21-ptfire_s!AM21</f>
        <v>298.78038730518028</v>
      </c>
      <c r="BL22" s="27">
        <f t="shared" si="17"/>
        <v>2938.6156503400698</v>
      </c>
      <c r="BM22" s="27">
        <f t="shared" si="18"/>
        <v>2762.0949025380701</v>
      </c>
      <c r="BN22" s="72">
        <f t="shared" si="19"/>
        <v>0.31080784801951</v>
      </c>
      <c r="BO22" s="72">
        <f t="shared" si="20"/>
        <v>0.43822019925399996</v>
      </c>
      <c r="BP22" s="72">
        <f t="shared" si="21"/>
        <v>9.6175519599999995E-2</v>
      </c>
      <c r="BQ22" s="72">
        <f t="shared" si="22"/>
        <v>3.6301638968460006</v>
      </c>
      <c r="BR22" s="72">
        <f t="shared" si="23"/>
        <v>6.2249476437760007</v>
      </c>
    </row>
    <row r="23" spans="1:70" x14ac:dyDescent="0.3">
      <c r="A23" s="29" t="s">
        <v>21</v>
      </c>
      <c r="B23" s="27">
        <f>rail!B22+nonpt!B22+agfire!B22+ptagfire!B22+nonroad!B22+'onroad all'!AE22+cmv!B22+ptfire_f!B22+ptfire_s!B22+ptegu!B22+ptnonipm!B22+pt_oilgas!B22+np_oilgas!B22+rwc!B22</f>
        <v>629619.95099928009</v>
      </c>
      <c r="C23" s="27">
        <f>rail!C22+nonpt!C22+agfire!C22+ptagfire!C22+nonroad!C22+'onroad all'!BT22+cmv!C22+ptfire_f!C22+ptfire_s!C22+ptegu!C22+ptnonipm!C22+pt_oilgas!C22+np_oilgas!C22+rwc!C22+ag!B22</f>
        <v>5371.1925647009002</v>
      </c>
      <c r="D23" s="27">
        <f>rail!D22+nonpt!D22+agfire!D22+ptagfire!D22+nonroad!D22+'onroad all'!CC22+cmv!D22+ptfire_f!D22+ptfire_s!D22+ptegu!DQ22+ptnonipm!D22+pt_oilgas!D22+np_oilgas!D22+rwc!D22</f>
        <v>120973.00417119201</v>
      </c>
      <c r="E23" s="27">
        <f>rail!E22+nonpt!E22+agfire!E22+ptagfire!E22+nonroad!E22+'onroad all'!CV22+cmv!E22+ptfire_f!E22+ptfire_s!E22+ptegu!E22+ptnonipm!E22+pt_oilgas!E22+np_oilgas!E22+rwc!E22+afdust!BA22</f>
        <v>38471.467242346262</v>
      </c>
      <c r="F23" s="27">
        <f>rail!F22+nonpt!F22+agfire!F22+ptagfire!F22+nonroad!F22+'onroad all'!CY22+cmv!F22+ptfire_f!F22+ptfire_s!F22+ptegu!F22+ptnonipm!F22+pt_oilgas!F22+np_oilgas!F22+rwc!F22+afdust!BB22</f>
        <v>24003.324303286263</v>
      </c>
      <c r="G23" s="27">
        <f>rail!G22+nonpt!G22+agfire!G22+ptagfire!G22+nonroad!G22+'onroad all'!DO22+cmv!G22+ptfire_f!G22+ptfire_s!G22+ptegu!FC22+ptnonipm!G22+pt_oilgas!G22+np_oilgas!G22+rwc!G22</f>
        <v>16571.776867156997</v>
      </c>
      <c r="H23" s="27">
        <f>rail!H22+nonpt!H22+agfire!H22+ptagfire!H22+nonroad!H22+'onroad all'!EB22+cmv!H22+ptfire_f!H22+ptfire_s!H22+ptegu!H22+ptnonipm!H22+pt_oilgas!H22+np_oilgas!H22+rwc!H22</f>
        <v>137671.06645953003</v>
      </c>
      <c r="I23" s="27">
        <f>rail!AN22+nonpt!BQ22+agfire!AM22+ptagfire!AA22+nonroad!AK22+'onroad all'!H22+cmv!AO22+ptfire_f!AI22+ptfire_s!AI22+ptegu!BL22+ptnonipm!BV22+pt_oilgas!BG22+np_oilgas!AU22+rwc!AJ22</f>
        <v>849.02226263324269</v>
      </c>
      <c r="J23" s="27">
        <f>rail!AS22+nonpt!BV22+agfire!AR22+ptagfire!AD22+nonroad!AP22+'onroad all'!O22+cmv!AT22+ptfire_f!AL22+ptfire_s!AL22+ptegu!BQ22+ptnonipm!CA22+pt_oilgas!BL22+np_oilgas!AZ22+rwc!AO22</f>
        <v>1990.158196322941</v>
      </c>
      <c r="K23" s="27">
        <f>rail!BN22+nonpt!CZ22+agfire!BD22+ptagfire!AL22+nonroad!BG22+'onroad all'!AX22+cmv!BP22+ptfire_f!AU22+ptfire_s!AU22+ptegu!CT22+ptnonipm!DK22+pt_oilgas!CO22+np_oilgas!BU22+rwc!BB22</f>
        <v>1628.4926365703489</v>
      </c>
      <c r="L23" s="27">
        <f>rail!CA22+nonpt!DP22+agfire!BQ22+ptagfire!AS22+nonroad!BR22+'onroad all'!BO22+cmv!CC22+ptfire_f!BC22+ptfire_s!BC22+ptegu!DH22+ptnonipm!EB22+pt_oilgas!DD22+np_oilgas!CH22+rwc!BN22</f>
        <v>3167.8846203323596</v>
      </c>
      <c r="M23" s="27">
        <f>rail!CB22+nonpt!DR22+nonroad!BS22+'onroad all'!BS22+cmv!CD22+ptfire_f!BE22+ptfire_s!BE22+ptegu!DJ22+ptnonipm!ED22+pt_oilgas!DF22+np_oilgas!CI22+rwc!BO22</f>
        <v>176.91745446927288</v>
      </c>
      <c r="N23" s="27">
        <f>rail!AM22+nonpt!BN22+agfire!AL22+ptagfire!Z22+nonroad!AJ22+'onroad all'!G22+cmv!AN22+ptfire_f!AG22+ptfire_s!AG22+ptegu!BJ22+ptnonipm!BS22+pt_oilgas!BF22+np_oilgas!AT22+rwc!AI22</f>
        <v>107.34723774231328</v>
      </c>
      <c r="O23" s="27">
        <f>rail!AV22+nonpt!BZ22+agfire!AS22+ptagfire!AE22+nonroad!AQ22+'onroad all'!X22+cmv!AW22+ptfire_f!AM22+ptfire_s!AM22+ptegu!BU22+ptnonipm!CE22+pt_oilgas!BP22+np_oilgas!BB22+rwc!AP22</f>
        <v>306.66478335903429</v>
      </c>
      <c r="P23" s="27">
        <f>rail!AE22+nonroad!AE22+'onroad all'!AI22+'onroad all'!AJ22+'onroad all'!AK22+'onroad all'!AL22+'onroad all'!AM22+'onroad all'!AN22+cmv!AF22+ptnonipm!BI22</f>
        <v>2186.89225221686</v>
      </c>
      <c r="Q23" s="27">
        <f>rail!AF22+nonroad!AF22+'onroad all'!AJ22+'onroad all'!AK22+'onroad all'!AL22+'onroad all'!AM22+'onroad all'!AN22+cmv!AG22+ptnonipm!BJ22</f>
        <v>2076.8384937977598</v>
      </c>
      <c r="R23" s="72">
        <f>rail!P22+nonpt!T22+nonroad!R22+'onroad all'!AA22+cmv!Q22+ptegu!T22+ptnonipm!T22+pt_oilgas!S22+np_oilgas!R22+rwc!P22</f>
        <v>0.19811232205343002</v>
      </c>
      <c r="S23" s="72">
        <f>rail!K22+nonpt!L22+agfire!K22+nonroad!U22+'onroad all'!L22+cmv!K22+ptegu!L22+ptnonipm!L22+pt_oilgas!K22+np_oilgas!K22+rwc!K22</f>
        <v>0.57994725928599988</v>
      </c>
      <c r="T23" s="72">
        <f>rail!O22+nonpt!P22+agfire!N22+cmv!O22+ptegu!P22+ptnonipm!P22+pt_oilgas!O22+np_oilgas!N22+rwc!N22</f>
        <v>0.29099681496999996</v>
      </c>
      <c r="U23" s="72">
        <f>rail!V22+nonpt!AK22+agfire!U22+nonroad!T22+'onroad all'!BV22+cmv!X22+ptegu!AH22+ptnonipm!AL22+pt_oilgas!AI22+np_oilgas!AB22+rwc!V22</f>
        <v>2.7980027713500002</v>
      </c>
      <c r="V23" s="72">
        <f>rail!T22+nonpt!AG22+agfire!S22+nonroad!S22+'onroad all'!BM22+'onroad all'!BN22+cmv!U22+ptegu!AD22+ptnonipm!AH22+pt_oilgas!AE22+np_oilgas!X22+rwc!T22</f>
        <v>1.7306635864389999</v>
      </c>
      <c r="W23" s="79" t="s">
        <v>624</v>
      </c>
      <c r="Z23" s="29" t="s">
        <v>21</v>
      </c>
      <c r="AA23" s="27">
        <f>B23+beis!H22</f>
        <v>642843.58517928014</v>
      </c>
      <c r="AB23" s="27">
        <f t="shared" si="2"/>
        <v>5371.1925647009002</v>
      </c>
      <c r="AC23" s="27">
        <f>D23+beis!R22</f>
        <v>121841.614394209</v>
      </c>
      <c r="AD23" s="27">
        <f t="shared" si="3"/>
        <v>38471.467242346262</v>
      </c>
      <c r="AE23" s="27">
        <f t="shared" si="4"/>
        <v>24003.324303286263</v>
      </c>
      <c r="AF23" s="27">
        <f t="shared" si="5"/>
        <v>16571.776867156997</v>
      </c>
      <c r="AG23" s="27">
        <f>H23+beis!X22</f>
        <v>235351.99125953001</v>
      </c>
      <c r="AH23" s="27">
        <f>I23+beis!C22</f>
        <v>2201.8443536332425</v>
      </c>
      <c r="AI23" s="27">
        <f t="shared" si="6"/>
        <v>1990.158196322941</v>
      </c>
      <c r="AJ23" s="27">
        <f>K23+beis!L22</f>
        <v>3473.2796025703487</v>
      </c>
      <c r="AK23" s="27">
        <f>L23+beis!P22</f>
        <v>8878.6988846323602</v>
      </c>
      <c r="AL23" s="27">
        <f t="shared" si="7"/>
        <v>176.91745446927288</v>
      </c>
      <c r="AM23" s="27">
        <f t="shared" si="8"/>
        <v>107.34723774231328</v>
      </c>
      <c r="AN23" s="27">
        <f t="shared" si="9"/>
        <v>306.66478335903429</v>
      </c>
      <c r="AO23" s="27">
        <f t="shared" si="10"/>
        <v>2186.89225221686</v>
      </c>
      <c r="AP23" s="27">
        <f t="shared" si="11"/>
        <v>2076.8384937977598</v>
      </c>
      <c r="AQ23" s="72">
        <f t="shared" si="12"/>
        <v>0.19811232205343002</v>
      </c>
      <c r="AR23" s="72">
        <f t="shared" si="13"/>
        <v>0.57994725928599988</v>
      </c>
      <c r="AS23" s="72">
        <f t="shared" si="14"/>
        <v>0.29099681496999996</v>
      </c>
      <c r="AT23" s="72">
        <f t="shared" si="15"/>
        <v>2.7980027713500002</v>
      </c>
      <c r="AU23" s="72">
        <f t="shared" si="16"/>
        <v>1.7306635864389999</v>
      </c>
      <c r="AW23" s="29" t="s">
        <v>21</v>
      </c>
      <c r="AX23" s="27">
        <f>B23-ptfire_f!B22-ptfire_s!B22</f>
        <v>626439.80308648001</v>
      </c>
      <c r="AY23" s="27">
        <f>C23-ptfire_f!C22-ptfire_s!C22</f>
        <v>5318.7339591858999</v>
      </c>
      <c r="AZ23" s="27">
        <f>D23-ptfire_f!D22-ptfire_s!D22</f>
        <v>120916.00213643</v>
      </c>
      <c r="BA23" s="27">
        <f>E23-ptfire_f!E22-ptfire_s!E22</f>
        <v>38135.797033036259</v>
      </c>
      <c r="BB23" s="27">
        <f>F23-ptfire_f!F22-ptfire_s!F22</f>
        <v>23718.855716486265</v>
      </c>
      <c r="BC23" s="27">
        <f>G23-ptfire_f!G22-ptfire_s!G22</f>
        <v>16543.723907207997</v>
      </c>
      <c r="BD23" s="27">
        <f>H23-ptfire_f!H22-ptfire_s!H22</f>
        <v>136916.97029272004</v>
      </c>
      <c r="BE23" s="27">
        <f>I23-ptfire_f!AI22-ptfire_s!AI22</f>
        <v>826.0545726715327</v>
      </c>
      <c r="BF23" s="27">
        <f>J23-ptfire_f!AL22-ptfire_s!AL22</f>
        <v>1978.120383957531</v>
      </c>
      <c r="BG23" s="27">
        <f>K23-ptfire_f!AU22-ptfire_s!AU22</f>
        <v>1575.956818920949</v>
      </c>
      <c r="BH23" s="27">
        <f>L23-ptfire_f!BC22-ptfire_s!BC22</f>
        <v>3134.9177321893994</v>
      </c>
      <c r="BI23" s="27">
        <f>M23-ptfire_f!BE22-ptfire_s!BE22</f>
        <v>170.06396915817288</v>
      </c>
      <c r="BJ23" s="27">
        <f>N23-ptfire_f!AG22-ptfire_s!AG22</f>
        <v>98.551792690603293</v>
      </c>
      <c r="BK23" s="27">
        <f>O23-ptfire_f!AM22-ptfire_s!AM22</f>
        <v>302.02418288576428</v>
      </c>
      <c r="BL23" s="27">
        <f t="shared" si="17"/>
        <v>2186.89225221686</v>
      </c>
      <c r="BM23" s="27">
        <f t="shared" si="18"/>
        <v>2076.8384937977598</v>
      </c>
      <c r="BN23" s="72">
        <f t="shared" si="19"/>
        <v>0.19811232205343002</v>
      </c>
      <c r="BO23" s="72">
        <f t="shared" si="20"/>
        <v>0.57994725928599988</v>
      </c>
      <c r="BP23" s="72">
        <f t="shared" si="21"/>
        <v>0.29099681496999996</v>
      </c>
      <c r="BQ23" s="72">
        <f t="shared" si="22"/>
        <v>2.7980027713500002</v>
      </c>
      <c r="BR23" s="72">
        <f t="shared" si="23"/>
        <v>1.7306635864389999</v>
      </c>
    </row>
    <row r="24" spans="1:70" x14ac:dyDescent="0.3">
      <c r="A24" s="29" t="s">
        <v>22</v>
      </c>
      <c r="B24" s="27">
        <f>rail!B23+nonpt!B23+agfire!B23+ptagfire!B23+nonroad!B23+'onroad all'!AE23+cmv!B23+ptfire_f!B23+ptfire_s!B23+ptegu!B23+ptnonipm!B23+pt_oilgas!B23+np_oilgas!B23+rwc!B23</f>
        <v>1815695.6901700995</v>
      </c>
      <c r="C24" s="27">
        <f>rail!C23+nonpt!C23+agfire!C23+ptagfire!C23+nonroad!C23+'onroad all'!BT23+cmv!C23+ptfire_f!C23+ptfire_s!C23+ptegu!C23+ptnonipm!C23+pt_oilgas!C23+np_oilgas!C23+rwc!C23+ag!B23</f>
        <v>47147.6672116505</v>
      </c>
      <c r="D24" s="27">
        <f>rail!D23+nonpt!D23+agfire!D23+ptagfire!D23+nonroad!D23+'onroad all'!CC23+cmv!D23+ptfire_f!D23+ptfire_s!D23+ptegu!DQ23+ptnonipm!D23+pt_oilgas!D23+np_oilgas!D23+rwc!D23</f>
        <v>391689.03967319999</v>
      </c>
      <c r="E24" s="27">
        <f>rail!E23+nonpt!E23+agfire!E23+ptagfire!E23+nonroad!E23+'onroad all'!CV23+cmv!E23+ptfire_f!E23+ptfire_s!E23+ptegu!E23+ptnonipm!E23+pt_oilgas!E23+np_oilgas!E23+rwc!E23+afdust!BA23</f>
        <v>193690.73912888006</v>
      </c>
      <c r="F24" s="27">
        <f>rail!F23+nonpt!F23+agfire!F23+ptagfire!F23+nonroad!F23+'onroad all'!CY23+cmv!F23+ptfire_f!F23+ptfire_s!F23+ptegu!F23+ptnonipm!F23+pt_oilgas!F23+np_oilgas!F23+rwc!F23+afdust!BB23</f>
        <v>72216.397463910034</v>
      </c>
      <c r="G24" s="27">
        <f>rail!G23+nonpt!G23+agfire!G23+ptagfire!G23+nonroad!G23+'onroad all'!DO23+cmv!G23+ptfire_f!G23+ptfire_s!G23+ptegu!FC23+ptnonipm!G23+pt_oilgas!G23+np_oilgas!G23+rwc!G23</f>
        <v>186170.246166892</v>
      </c>
      <c r="H24" s="27">
        <f>rail!H23+nonpt!H23+agfire!H23+ptagfire!H23+nonroad!H23+'onroad all'!EB23+cmv!H23+ptfire_f!H23+ptfire_s!H23+ptegu!H23+ptnonipm!H23+pt_oilgas!H23+np_oilgas!H23+rwc!H23</f>
        <v>395944.59872116998</v>
      </c>
      <c r="I24" s="27">
        <f>rail!AN23+nonpt!BQ23+agfire!AM23+ptagfire!AA23+nonroad!AK23+'onroad all'!H23+cmv!AO23+ptfire_f!AI23+ptfire_s!AI23+ptegu!BL23+ptnonipm!BV23+pt_oilgas!BG23+np_oilgas!AU23+rwc!AJ23</f>
        <v>2750.0386360183802</v>
      </c>
      <c r="J24" s="27">
        <f>rail!AS23+nonpt!BV23+agfire!AR23+ptagfire!AD23+nonroad!AP23+'onroad all'!O23+cmv!AT23+ptfire_f!AL23+ptfire_s!AL23+ptegu!BQ23+ptnonipm!CA23+pt_oilgas!BL23+np_oilgas!AZ23+rwc!AO23</f>
        <v>6544.9933839700789</v>
      </c>
      <c r="K24" s="27">
        <f>rail!BN23+nonpt!CZ23+agfire!BD23+ptagfire!AL23+nonroad!BG23+'onroad all'!AX23+cmv!BP23+ptfire_f!AU23+ptfire_s!AU23+ptegu!CT23+ptnonipm!DK23+pt_oilgas!CO23+np_oilgas!BU23+rwc!BB23</f>
        <v>4904.83979952353</v>
      </c>
      <c r="L24" s="27">
        <f>rail!CA23+nonpt!DP23+agfire!BQ23+ptagfire!AS23+nonroad!BR23+'onroad all'!BO23+cmv!CC23+ptfire_f!BC23+ptfire_s!BC23+ptegu!DH23+ptnonipm!EB23+pt_oilgas!DD23+np_oilgas!CH23+rwc!BN23</f>
        <v>7377.8556057158012</v>
      </c>
      <c r="M24" s="27">
        <f>rail!CB23+nonpt!DR23+nonroad!BS23+'onroad all'!BS23+cmv!CD23+ptfire_f!BE23+ptfire_s!BE23+ptegu!DJ23+ptnonipm!ED23+pt_oilgas!DF23+np_oilgas!CI23+rwc!BO23</f>
        <v>798.34866017635306</v>
      </c>
      <c r="N24" s="27">
        <f>rail!AM23+nonpt!BN23+agfire!AL23+ptagfire!Z23+nonroad!AJ23+'onroad all'!G23+cmv!AN23+ptfire_f!AG23+ptfire_s!AG23+ptegu!BJ23+ptnonipm!BS23+pt_oilgas!BF23+np_oilgas!AT23+rwc!AI23</f>
        <v>433.78621514267502</v>
      </c>
      <c r="O24" s="27">
        <f>rail!AV23+nonpt!BZ23+agfire!AS23+ptagfire!AE23+nonroad!AQ23+'onroad all'!X23+cmv!AW23+ptfire_f!AM23+ptfire_s!AM23+ptegu!BU23+ptnonipm!CE23+pt_oilgas!BP23+np_oilgas!BB23+rwc!AP23</f>
        <v>897.35109174471745</v>
      </c>
      <c r="P24" s="27">
        <f>rail!AE23+nonroad!AE23+'onroad all'!AI23+'onroad all'!AJ23+'onroad all'!AK23+'onroad all'!AL23+'onroad all'!AM23+'onroad all'!AN23+cmv!AF23+ptnonipm!BI23</f>
        <v>5562.8640304523096</v>
      </c>
      <c r="Q24" s="27">
        <f>rail!AF23+nonroad!AF23+'onroad all'!AJ23+'onroad all'!AK23+'onroad all'!AL23+'onroad all'!AM23+'onroad all'!AN23+cmv!AG23+ptnonipm!BJ23</f>
        <v>5270.9512849333105</v>
      </c>
      <c r="R24" s="72">
        <f>rail!P23+nonpt!T23+nonroad!R23+'onroad all'!AA23+cmv!Q23+ptegu!T23+ptnonipm!T23+pt_oilgas!S23+np_oilgas!R23+rwc!P23</f>
        <v>1.4557742497094099</v>
      </c>
      <c r="S24" s="72">
        <f>rail!K23+nonpt!L23+agfire!K23+nonroad!U23+'onroad all'!L23+cmv!K23+ptegu!L23+ptnonipm!L23+pt_oilgas!K23+np_oilgas!K23+rwc!K23</f>
        <v>1.1440193926170001</v>
      </c>
      <c r="T24" s="72">
        <f>rail!O23+nonpt!P23+agfire!N23+cmv!O23+ptegu!P23+ptnonipm!P23+pt_oilgas!O23+np_oilgas!N23+rwc!N23</f>
        <v>0.80687763010000002</v>
      </c>
      <c r="U24" s="72">
        <f>rail!V23+nonpt!AK23+agfire!U23+nonroad!T23+'onroad all'!BV23+cmv!X23+ptegu!AH23+ptnonipm!AL23+pt_oilgas!AI23+np_oilgas!AB23+rwc!V23</f>
        <v>8.866634499621</v>
      </c>
      <c r="V24" s="72">
        <f>rail!T23+nonpt!AG23+agfire!S23+nonroad!S23+'onroad all'!BM23+'onroad all'!BN23+cmv!U23+ptegu!AD23+ptnonipm!AH23+pt_oilgas!AE23+np_oilgas!X23+rwc!T23</f>
        <v>14.364749098109002</v>
      </c>
      <c r="W24" s="79" t="s">
        <v>624</v>
      </c>
      <c r="Z24" s="29" t="s">
        <v>22</v>
      </c>
      <c r="AA24" s="27">
        <f>B24+beis!H23</f>
        <v>1900175.5771600995</v>
      </c>
      <c r="AB24" s="27">
        <f t="shared" si="2"/>
        <v>47147.6672116505</v>
      </c>
      <c r="AC24" s="27">
        <f>D24+beis!R23</f>
        <v>405057.46200509998</v>
      </c>
      <c r="AD24" s="27">
        <f t="shared" si="3"/>
        <v>193690.73912888006</v>
      </c>
      <c r="AE24" s="27">
        <f t="shared" si="4"/>
        <v>72216.397463910034</v>
      </c>
      <c r="AF24" s="27">
        <f t="shared" si="5"/>
        <v>186170.246166892</v>
      </c>
      <c r="AG24" s="27">
        <f>H24+beis!X23</f>
        <v>874140.14222117001</v>
      </c>
      <c r="AH24" s="27">
        <f>I24+beis!C23</f>
        <v>11469.631710018381</v>
      </c>
      <c r="AI24" s="27">
        <f t="shared" si="6"/>
        <v>6544.9933839700789</v>
      </c>
      <c r="AJ24" s="27">
        <f>K24+beis!L23</f>
        <v>16795.40282052353</v>
      </c>
      <c r="AK24" s="27">
        <f>L24+beis!P23</f>
        <v>40900.150051115801</v>
      </c>
      <c r="AL24" s="27">
        <f t="shared" si="7"/>
        <v>798.34866017635306</v>
      </c>
      <c r="AM24" s="27">
        <f t="shared" si="8"/>
        <v>433.78621514267502</v>
      </c>
      <c r="AN24" s="27">
        <f t="shared" si="9"/>
        <v>897.35109174471745</v>
      </c>
      <c r="AO24" s="27">
        <f t="shared" si="10"/>
        <v>5562.8640304523096</v>
      </c>
      <c r="AP24" s="27">
        <f t="shared" si="11"/>
        <v>5270.9512849333105</v>
      </c>
      <c r="AQ24" s="72">
        <f t="shared" si="12"/>
        <v>1.4557742497094099</v>
      </c>
      <c r="AR24" s="72">
        <f t="shared" si="13"/>
        <v>1.1440193926170001</v>
      </c>
      <c r="AS24" s="72">
        <f t="shared" si="14"/>
        <v>0.80687763010000002</v>
      </c>
      <c r="AT24" s="72">
        <f t="shared" si="15"/>
        <v>8.866634499621</v>
      </c>
      <c r="AU24" s="72">
        <f t="shared" si="16"/>
        <v>14.364749098109002</v>
      </c>
      <c r="AW24" s="29" t="s">
        <v>22</v>
      </c>
      <c r="AX24" s="27">
        <f>B24-ptfire_f!B23-ptfire_s!B23</f>
        <v>1784844.0996530997</v>
      </c>
      <c r="AY24" s="27">
        <f>C24-ptfire_f!C23-ptfire_s!C23</f>
        <v>46640.034722850498</v>
      </c>
      <c r="AZ24" s="27">
        <f>D24-ptfire_f!D23-ptfire_s!D23</f>
        <v>391201.89548160002</v>
      </c>
      <c r="BA24" s="27">
        <f>E24-ptfire_f!E23-ptfire_s!E23</f>
        <v>190493.13832668005</v>
      </c>
      <c r="BB24" s="27">
        <f>F24-ptfire_f!F23-ptfire_s!F23</f>
        <v>69506.568470110025</v>
      </c>
      <c r="BC24" s="27">
        <f>G24-ptfire_f!G23-ptfire_s!G23</f>
        <v>185918.167926992</v>
      </c>
      <c r="BD24" s="27">
        <f>H24-ptfire_f!H23-ptfire_s!H23</f>
        <v>388647.27157717</v>
      </c>
      <c r="BE24" s="27">
        <f>I24-ptfire_f!AI23-ptfire_s!AI23</f>
        <v>2574.1761013746805</v>
      </c>
      <c r="BF24" s="27">
        <f>J24-ptfire_f!AL23-ptfire_s!AL23</f>
        <v>6462.9282270267786</v>
      </c>
      <c r="BG24" s="27">
        <f>K24-ptfire_f!AU23-ptfire_s!AU23</f>
        <v>4461.5816599565305</v>
      </c>
      <c r="BH24" s="27">
        <f>L24-ptfire_f!BC23-ptfire_s!BC23</f>
        <v>7112.8450627955008</v>
      </c>
      <c r="BI24" s="27">
        <f>M24-ptfire_f!BE23-ptfire_s!BE23</f>
        <v>744.39702023385303</v>
      </c>
      <c r="BJ24" s="27">
        <f>N24-ptfire_f!AG23-ptfire_s!AG23</f>
        <v>351.64289826707505</v>
      </c>
      <c r="BK24" s="27">
        <f>O24-ptfire_f!AM23-ptfire_s!AM23</f>
        <v>837.29573738971749</v>
      </c>
      <c r="BL24" s="27">
        <f t="shared" si="17"/>
        <v>5562.8640304523096</v>
      </c>
      <c r="BM24" s="27">
        <f t="shared" si="18"/>
        <v>5270.9512849333105</v>
      </c>
      <c r="BN24" s="72">
        <f t="shared" si="19"/>
        <v>1.4557742497094099</v>
      </c>
      <c r="BO24" s="72">
        <f t="shared" si="20"/>
        <v>1.1440193926170001</v>
      </c>
      <c r="BP24" s="72">
        <f t="shared" si="21"/>
        <v>0.80687763010000002</v>
      </c>
      <c r="BQ24" s="72">
        <f t="shared" si="22"/>
        <v>8.866634499621</v>
      </c>
      <c r="BR24" s="72">
        <f t="shared" si="23"/>
        <v>14.364749098109002</v>
      </c>
    </row>
    <row r="25" spans="1:70" x14ac:dyDescent="0.3">
      <c r="A25" s="29" t="s">
        <v>23</v>
      </c>
      <c r="B25" s="27">
        <f>rail!B24+nonpt!B24+agfire!B24+ptagfire!B24+nonroad!B24+'onroad all'!AE24+cmv!B24+ptfire_f!B24+ptfire_s!B24+ptegu!B24+ptnonipm!B24+pt_oilgas!B24+np_oilgas!B24+rwc!B24</f>
        <v>1581401.4504333099</v>
      </c>
      <c r="C25" s="27">
        <f>rail!C24+nonpt!C24+agfire!C24+ptagfire!C24+nonroad!C24+'onroad all'!BT24+cmv!C24+ptfire_f!C24+ptfire_s!C24+ptegu!C24+ptnonipm!C24+pt_oilgas!C24+np_oilgas!C24+rwc!C24+ag!B24</f>
        <v>146811.3072264466</v>
      </c>
      <c r="D25" s="27">
        <f>rail!D24+nonpt!D24+agfire!D24+ptagfire!D24+nonroad!D24+'onroad all'!CC24+cmv!D24+ptfire_f!D24+ptfire_s!D24+ptegu!DQ24+ptnonipm!D24+pt_oilgas!D24+np_oilgas!D24+rwc!D24</f>
        <v>265594.48108693003</v>
      </c>
      <c r="E25" s="27">
        <f>rail!E24+nonpt!E24+agfire!E24+ptagfire!E24+nonroad!E24+'onroad all'!CV24+cmv!E24+ptfire_f!E24+ptfire_s!E24+ptegu!E24+ptnonipm!E24+pt_oilgas!E24+np_oilgas!E24+rwc!E24+afdust!BA24</f>
        <v>379986.96969316399</v>
      </c>
      <c r="F25" s="27">
        <f>rail!F24+nonpt!F24+agfire!F24+ptagfire!F24+nonroad!F24+'onroad all'!CY24+cmv!F24+ptfire_f!F24+ptfire_s!F24+ptegu!F24+ptnonipm!F24+pt_oilgas!F24+np_oilgas!F24+rwc!F24+afdust!BB24</f>
        <v>145670.27559760617</v>
      </c>
      <c r="G25" s="27">
        <f>rail!G24+nonpt!G24+agfire!G24+ptagfire!G24+nonroad!G24+'onroad all'!DO24+cmv!G24+ptfire_f!G24+ptfire_s!G24+ptegu!FC24+ptnonipm!G24+pt_oilgas!G24+np_oilgas!G24+rwc!G24</f>
        <v>51512.350791664998</v>
      </c>
      <c r="H25" s="27">
        <f>rail!H24+nonpt!H24+agfire!H24+ptagfire!H24+nonroad!H24+'onroad all'!EB24+cmv!H24+ptfire_f!H24+ptfire_s!H24+ptegu!H24+ptnonipm!H24+pt_oilgas!H24+np_oilgas!H24+rwc!H24</f>
        <v>327443.236403196</v>
      </c>
      <c r="I25" s="27">
        <f>rail!AN24+nonpt!BQ24+agfire!AM24+ptagfire!AA24+nonroad!AK24+'onroad all'!H24+cmv!AO24+ptfire_f!AI24+ptfire_s!AI24+ptegu!BL24+ptnonipm!BV24+pt_oilgas!BG24+np_oilgas!AU24+rwc!AJ24</f>
        <v>4147.596657399381</v>
      </c>
      <c r="J25" s="27">
        <f>rail!AS24+nonpt!BV24+agfire!AR24+ptagfire!AD24+nonroad!AP24+'onroad all'!O24+cmv!AT24+ptfire_f!AL24+ptfire_s!AL24+ptegu!BQ24+ptnonipm!CA24+pt_oilgas!BL24+np_oilgas!AZ24+rwc!AO24</f>
        <v>6254.3536047471762</v>
      </c>
      <c r="K25" s="27">
        <f>rail!BN24+nonpt!CZ24+agfire!BD24+ptagfire!AL24+nonroad!BG24+'onroad all'!AX24+cmv!BP24+ptfire_f!AU24+ptfire_s!AU24+ptegu!CT24+ptnonipm!DK24+pt_oilgas!CO24+np_oilgas!BU24+rwc!BB24</f>
        <v>8219.0877395910229</v>
      </c>
      <c r="L25" s="27">
        <f>rail!CA24+nonpt!DP24+agfire!BQ24+ptagfire!AS24+nonroad!BR24+'onroad all'!BO24+cmv!CC24+ptfire_f!BC24+ptfire_s!BC24+ptegu!DH24+ptnonipm!EB24+pt_oilgas!DD24+np_oilgas!CH24+rwc!BN24</f>
        <v>5365.8967341241996</v>
      </c>
      <c r="M25" s="27">
        <f>rail!CB24+nonpt!DR24+nonroad!BS24+'onroad all'!BS24+cmv!CD24+ptfire_f!BE24+ptfire_s!BE24+ptegu!DJ24+ptnonipm!ED24+pt_oilgas!DF24+np_oilgas!CI24+rwc!BO24</f>
        <v>1171.7305761898028</v>
      </c>
      <c r="N25" s="27">
        <f>rail!AM24+nonpt!BN24+agfire!AL24+ptagfire!Z24+nonroad!AJ24+'onroad all'!G24+cmv!AN24+ptfire_f!AG24+ptfire_s!AG24+ptegu!BJ24+ptnonipm!BS24+pt_oilgas!BF24+np_oilgas!AT24+rwc!AI24</f>
        <v>1082.7546136551196</v>
      </c>
      <c r="O25" s="27">
        <f>rail!AV24+nonpt!BZ24+agfire!AS24+ptagfire!AE24+nonroad!AQ24+'onroad all'!X24+cmv!AW24+ptfire_f!AM24+ptfire_s!AM24+ptegu!BU24+ptnonipm!CE24+pt_oilgas!BP24+np_oilgas!BB24+rwc!AP24</f>
        <v>1261.8788328147382</v>
      </c>
      <c r="P25" s="27">
        <f>rail!AE24+nonroad!AE24+'onroad all'!AI24+'onroad all'!AJ24+'onroad all'!AK24+'onroad all'!AL24+'onroad all'!AM24+'onroad all'!AN24+cmv!AF24+ptnonipm!BI24</f>
        <v>4972.4237969646501</v>
      </c>
      <c r="Q25" s="27">
        <f>rail!AF24+nonroad!AF24+'onroad all'!AJ24+'onroad all'!AK24+'onroad all'!AL24+'onroad all'!AM24+'onroad all'!AN24+cmv!AG24+ptnonipm!BJ24</f>
        <v>4729.7808494596502</v>
      </c>
      <c r="R25" s="72">
        <f>rail!P24+nonpt!T24+nonroad!R24+'onroad all'!AA24+cmv!Q24+ptegu!T24+ptnonipm!T24+pt_oilgas!S24+np_oilgas!R24+rwc!P24</f>
        <v>0.93776345468577293</v>
      </c>
      <c r="S25" s="72">
        <f>rail!K24+nonpt!L24+agfire!K24+nonroad!U24+'onroad all'!L24+cmv!K24+ptegu!L24+ptnonipm!L24+pt_oilgas!K24+np_oilgas!K24+rwc!K24</f>
        <v>7.4018254416590006</v>
      </c>
      <c r="T25" s="72">
        <f>rail!O24+nonpt!P24+agfire!N24+cmv!O24+ptegu!P24+ptnonipm!P24+pt_oilgas!O24+np_oilgas!N24+rwc!N24</f>
        <v>0.5245933357</v>
      </c>
      <c r="U25" s="72">
        <f>rail!V24+nonpt!AK24+agfire!U24+nonroad!T24+'onroad all'!BV24+cmv!X24+ptegu!AH24+ptnonipm!AL24+pt_oilgas!AI24+np_oilgas!AB24+rwc!V24</f>
        <v>5.9122516623759998</v>
      </c>
      <c r="V25" s="72">
        <f>rail!T24+nonpt!AG24+agfire!S24+nonroad!S24+'onroad all'!BM24+'onroad all'!BN24+cmv!U24+ptegu!AD24+ptnonipm!AH24+pt_oilgas!AE24+np_oilgas!X24+rwc!T24</f>
        <v>34.907422873024004</v>
      </c>
      <c r="W25" s="79" t="s">
        <v>624</v>
      </c>
      <c r="Z25" s="29" t="s">
        <v>23</v>
      </c>
      <c r="AA25" s="27">
        <f>B25+beis!H24</f>
        <v>1677251.9887373098</v>
      </c>
      <c r="AB25" s="27">
        <f t="shared" si="2"/>
        <v>146811.3072264466</v>
      </c>
      <c r="AC25" s="27">
        <f>D25+beis!R24</f>
        <v>290522.40439703001</v>
      </c>
      <c r="AD25" s="27">
        <f t="shared" si="3"/>
        <v>379986.96969316399</v>
      </c>
      <c r="AE25" s="27">
        <f t="shared" si="4"/>
        <v>145670.27559760617</v>
      </c>
      <c r="AF25" s="27">
        <f t="shared" si="5"/>
        <v>51512.350791664998</v>
      </c>
      <c r="AG25" s="27">
        <f>H25+beis!X24</f>
        <v>775668.67334319605</v>
      </c>
      <c r="AH25" s="27">
        <f>I25+beis!C24</f>
        <v>13726.227277499382</v>
      </c>
      <c r="AI25" s="27">
        <f t="shared" si="6"/>
        <v>6254.3536047471762</v>
      </c>
      <c r="AJ25" s="27">
        <f>K25+beis!L24</f>
        <v>21281.098708991023</v>
      </c>
      <c r="AK25" s="27">
        <f>L25+beis!P24</f>
        <v>44797.757274824202</v>
      </c>
      <c r="AL25" s="27">
        <f t="shared" si="7"/>
        <v>1171.7305761898028</v>
      </c>
      <c r="AM25" s="27">
        <f t="shared" si="8"/>
        <v>1082.7546136551196</v>
      </c>
      <c r="AN25" s="27">
        <f t="shared" si="9"/>
        <v>1261.8788328147382</v>
      </c>
      <c r="AO25" s="27">
        <f t="shared" si="10"/>
        <v>4972.4237969646501</v>
      </c>
      <c r="AP25" s="27">
        <f t="shared" si="11"/>
        <v>4729.7808494596502</v>
      </c>
      <c r="AQ25" s="72">
        <f t="shared" si="12"/>
        <v>0.93776345468577293</v>
      </c>
      <c r="AR25" s="72">
        <f t="shared" si="13"/>
        <v>7.4018254416590006</v>
      </c>
      <c r="AS25" s="72">
        <f t="shared" si="14"/>
        <v>0.5245933357</v>
      </c>
      <c r="AT25" s="72">
        <f t="shared" si="15"/>
        <v>5.9122516623759998</v>
      </c>
      <c r="AU25" s="72">
        <f t="shared" si="16"/>
        <v>34.907422873024004</v>
      </c>
      <c r="AW25" s="29" t="s">
        <v>23</v>
      </c>
      <c r="AX25" s="27">
        <f>B25-ptfire_f!B24-ptfire_s!B24</f>
        <v>1323231.47493731</v>
      </c>
      <c r="AY25" s="27">
        <f>C25-ptfire_f!C24-ptfire_s!C24</f>
        <v>142564.49891244661</v>
      </c>
      <c r="AZ25" s="27">
        <f>D25-ptfire_f!D24-ptfire_s!D24</f>
        <v>261579.01251510004</v>
      </c>
      <c r="BA25" s="27">
        <f>E25-ptfire_f!E24-ptfire_s!E24</f>
        <v>353283.52734516398</v>
      </c>
      <c r="BB25" s="27">
        <f>F25-ptfire_f!F24-ptfire_s!F24</f>
        <v>123040.23724260618</v>
      </c>
      <c r="BC25" s="27">
        <f>G25-ptfire_f!G24-ptfire_s!G24</f>
        <v>49421.521019635002</v>
      </c>
      <c r="BD25" s="27">
        <f>H25-ptfire_f!H24-ptfire_s!H24</f>
        <v>266395.36343919602</v>
      </c>
      <c r="BE25" s="27">
        <f>I25-ptfire_f!AI24-ptfire_s!AI24</f>
        <v>2752.4368190673808</v>
      </c>
      <c r="BF25" s="27">
        <f>J25-ptfire_f!AL24-ptfire_s!AL24</f>
        <v>5628.0141234561761</v>
      </c>
      <c r="BG25" s="27">
        <f>K25-ptfire_f!AU24-ptfire_s!AU24</f>
        <v>4602.4245256410231</v>
      </c>
      <c r="BH25" s="27">
        <f>L25-ptfire_f!BC24-ptfire_s!BC24</f>
        <v>3232.7476380431999</v>
      </c>
      <c r="BI25" s="27">
        <f>M25-ptfire_f!BE24-ptfire_s!BE24</f>
        <v>740.11426948880285</v>
      </c>
      <c r="BJ25" s="27">
        <f>N25-ptfire_f!AG24-ptfire_s!AG24</f>
        <v>394.92777165811964</v>
      </c>
      <c r="BK25" s="27">
        <f>O25-ptfire_f!AM24-ptfire_s!AM24</f>
        <v>725.51364257473824</v>
      </c>
      <c r="BL25" s="27">
        <f t="shared" si="17"/>
        <v>4972.4237969646501</v>
      </c>
      <c r="BM25" s="27">
        <f t="shared" si="18"/>
        <v>4729.7808494596502</v>
      </c>
      <c r="BN25" s="72">
        <f t="shared" si="19"/>
        <v>0.93776345468577293</v>
      </c>
      <c r="BO25" s="72">
        <f t="shared" si="20"/>
        <v>7.4018254416590006</v>
      </c>
      <c r="BP25" s="72">
        <f t="shared" si="21"/>
        <v>0.5245933357</v>
      </c>
      <c r="BQ25" s="72">
        <f t="shared" si="22"/>
        <v>5.9122516623759998</v>
      </c>
      <c r="BR25" s="72">
        <f t="shared" si="23"/>
        <v>34.907422873024004</v>
      </c>
    </row>
    <row r="26" spans="1:70" x14ac:dyDescent="0.3">
      <c r="A26" s="29" t="s">
        <v>24</v>
      </c>
      <c r="B26" s="27">
        <f>rail!B25+nonpt!B25+agfire!B25+ptagfire!B25+nonroad!B25+'onroad all'!AE25+cmv!B25+ptfire_f!B25+ptfire_s!B25+ptegu!B25+ptnonipm!B25+pt_oilgas!B25+np_oilgas!B25+rwc!B25</f>
        <v>829831.69007539994</v>
      </c>
      <c r="C26" s="27">
        <f>rail!C25+nonpt!C25+agfire!C25+ptagfire!C25+nonroad!C25+'onroad all'!BT25+cmv!C25+ptfire_f!C25+ptfire_s!C25+ptegu!C25+ptnonipm!C25+pt_oilgas!C25+np_oilgas!C25+rwc!C25+ag!B25</f>
        <v>74186.119169687197</v>
      </c>
      <c r="D26" s="27">
        <f>rail!D25+nonpt!D25+agfire!D25+ptagfire!D25+nonroad!D25+'onroad all'!CC25+cmv!D25+ptfire_f!D25+ptfire_s!D25+ptegu!DQ25+ptnonipm!D25+pt_oilgas!D25+np_oilgas!D25+rwc!D25</f>
        <v>166467.02484104002</v>
      </c>
      <c r="E26" s="27">
        <f>rail!E25+nonpt!E25+agfire!E25+ptagfire!E25+nonroad!E25+'onroad all'!CV25+cmv!E25+ptfire_f!E25+ptfire_s!E25+ptegu!E25+ptnonipm!E25+pt_oilgas!E25+np_oilgas!E25+rwc!E25+afdust!BA25</f>
        <v>243823.02301781229</v>
      </c>
      <c r="F26" s="27">
        <f>rail!F25+nonpt!F25+agfire!F25+ptagfire!F25+nonroad!F25+'onroad all'!CY25+cmv!F25+ptfire_f!F25+ptfire_s!F25+ptegu!F25+ptnonipm!F25+pt_oilgas!F25+np_oilgas!F25+rwc!F25+afdust!BB25</f>
        <v>74997.887966022303</v>
      </c>
      <c r="G26" s="27">
        <f>rail!G25+nonpt!G25+agfire!G25+ptagfire!G25+nonroad!G25+'onroad all'!DO25+cmv!G25+ptfire_f!G25+ptfire_s!G25+ptegu!FC25+ptnonipm!G25+pt_oilgas!G25+np_oilgas!G25+rwc!G25</f>
        <v>108394.90259932</v>
      </c>
      <c r="H26" s="27">
        <f>rail!H25+nonpt!H25+agfire!H25+ptagfire!H25+nonroad!H25+'onroad all'!EB25+cmv!H25+ptfire_f!H25+ptfire_s!H25+ptegu!H25+ptnonipm!H25+pt_oilgas!H25+np_oilgas!H25+rwc!H25</f>
        <v>198247.10289425001</v>
      </c>
      <c r="I26" s="27">
        <f>rail!AN25+nonpt!BQ25+agfire!AM25+ptagfire!AA25+nonroad!AK25+'onroad all'!H25+cmv!AO25+ptfire_f!AI25+ptfire_s!AI25+ptegu!BL25+ptnonipm!BV25+pt_oilgas!BG25+np_oilgas!AU25+rwc!AJ25</f>
        <v>3123.6834895323082</v>
      </c>
      <c r="J26" s="27">
        <f>rail!AS25+nonpt!BV25+agfire!AR25+ptagfire!AD25+nonroad!AP25+'onroad all'!O25+cmv!AT25+ptfire_f!AL25+ptfire_s!AL25+ptegu!BQ25+ptnonipm!CA25+pt_oilgas!BL25+np_oilgas!AZ25+rwc!AO25</f>
        <v>2571.1737816389668</v>
      </c>
      <c r="K26" s="27">
        <f>rail!BN25+nonpt!CZ25+agfire!BD25+ptagfire!AL25+nonroad!BG25+'onroad all'!AX25+cmv!BP25+ptfire_f!AU25+ptfire_s!AU25+ptegu!CT25+ptnonipm!DK25+pt_oilgas!CO25+np_oilgas!BU25+rwc!BB25</f>
        <v>6988.4064966002707</v>
      </c>
      <c r="L26" s="27">
        <f>rail!CA25+nonpt!DP25+agfire!BQ25+ptagfire!AS25+nonroad!BR25+'onroad all'!BO25+cmv!CC25+ptfire_f!BC25+ptfire_s!BC25+ptegu!DH25+ptnonipm!EB25+pt_oilgas!DD25+np_oilgas!CH25+rwc!BN25</f>
        <v>8645.2758446286334</v>
      </c>
      <c r="M26" s="27">
        <f>rail!CB25+nonpt!DR25+nonroad!BS25+'onroad all'!BS25+cmv!CD25+ptfire_f!BE25+ptfire_s!BE25+ptegu!DJ25+ptnonipm!ED25+pt_oilgas!DF25+np_oilgas!CI25+rwc!BO25</f>
        <v>944.89698860432418</v>
      </c>
      <c r="N26" s="27">
        <f>rail!AM25+nonpt!BN25+agfire!AL25+ptagfire!Z25+nonroad!AJ25+'onroad all'!G25+cmv!AN25+ptfire_f!AG25+ptfire_s!AG25+ptegu!BJ25+ptnonipm!BS25+pt_oilgas!BF25+np_oilgas!AT25+rwc!AI25</f>
        <v>1142.0417439031121</v>
      </c>
      <c r="O26" s="27">
        <f>rail!AV25+nonpt!BZ25+agfire!AS25+ptagfire!AE25+nonroad!AQ25+'onroad all'!X25+cmv!AW25+ptfire_f!AM25+ptfire_s!AM25+ptegu!BU25+ptnonipm!CE25+pt_oilgas!BP25+np_oilgas!BB25+rwc!AP25</f>
        <v>954.3591396667465</v>
      </c>
      <c r="P26" s="27">
        <f>rail!AE25+nonroad!AE25+'onroad all'!AI25+'onroad all'!AJ25+'onroad all'!AK25+'onroad all'!AL25+'onroad all'!AM25+'onroad all'!AN25+cmv!AF25+ptnonipm!BI25</f>
        <v>3110.5832081450903</v>
      </c>
      <c r="Q26" s="27">
        <f>rail!AF25+nonroad!AF25+'onroad all'!AJ25+'onroad all'!AK25+'onroad all'!AL25+'onroad all'!AM25+'onroad all'!AN25+cmv!AG25+ptnonipm!BJ25</f>
        <v>2915.19761440209</v>
      </c>
      <c r="R26" s="72">
        <f>rail!P25+nonpt!T25+nonroad!R25+'onroad all'!AA25+cmv!Q25+ptegu!T25+ptnonipm!T25+pt_oilgas!S25+np_oilgas!R25+rwc!P25</f>
        <v>0.65202328471989501</v>
      </c>
      <c r="S26" s="72">
        <f>rail!K25+nonpt!L25+agfire!K25+nonroad!U25+'onroad all'!L25+cmv!K25+ptegu!L25+ptnonipm!L25+pt_oilgas!K25+np_oilgas!K25+rwc!K25</f>
        <v>0.70992403715730001</v>
      </c>
      <c r="T26" s="72">
        <f>rail!O25+nonpt!P25+agfire!N25+cmv!O25+ptegu!P25+ptnonipm!P25+pt_oilgas!O25+np_oilgas!N25+rwc!N25</f>
        <v>0.42046188939699997</v>
      </c>
      <c r="U26" s="72">
        <f>rail!V25+nonpt!AK25+agfire!U25+nonroad!T25+'onroad all'!BV25+cmv!X25+ptegu!AH25+ptnonipm!AL25+pt_oilgas!AI25+np_oilgas!AB25+rwc!V25</f>
        <v>4.2910822684661003</v>
      </c>
      <c r="V26" s="72">
        <f>rail!T25+nonpt!AG25+agfire!S25+nonroad!S25+'onroad all'!BM25+'onroad all'!BN25+cmv!U25+ptegu!AD25+ptnonipm!AH25+pt_oilgas!AE25+np_oilgas!X25+rwc!T25</f>
        <v>44.086988779624008</v>
      </c>
      <c r="W26" s="79" t="s">
        <v>624</v>
      </c>
      <c r="Z26" s="29" t="s">
        <v>24</v>
      </c>
      <c r="AA26" s="27">
        <f>B26+beis!H25</f>
        <v>993799.80148539995</v>
      </c>
      <c r="AB26" s="27">
        <f t="shared" si="2"/>
        <v>74186.119169687197</v>
      </c>
      <c r="AC26" s="27">
        <f>D26+beis!R25</f>
        <v>180624.25140304002</v>
      </c>
      <c r="AD26" s="27">
        <f t="shared" si="3"/>
        <v>243823.02301781229</v>
      </c>
      <c r="AE26" s="27">
        <f t="shared" si="4"/>
        <v>74997.887966022303</v>
      </c>
      <c r="AF26" s="27">
        <f t="shared" si="5"/>
        <v>108394.90259932</v>
      </c>
      <c r="AG26" s="27">
        <f>H26+beis!X25</f>
        <v>1713509.90872425</v>
      </c>
      <c r="AH26" s="27">
        <f>I26+beis!C25</f>
        <v>20215.960077532309</v>
      </c>
      <c r="AI26" s="27">
        <f t="shared" si="6"/>
        <v>2571.1737816389668</v>
      </c>
      <c r="AJ26" s="27">
        <f>K26+beis!L25</f>
        <v>30296.471418600271</v>
      </c>
      <c r="AK26" s="27">
        <f>L26+beis!P25</f>
        <v>105281.71258012863</v>
      </c>
      <c r="AL26" s="27">
        <f t="shared" si="7"/>
        <v>944.89698860432418</v>
      </c>
      <c r="AM26" s="27">
        <f t="shared" si="8"/>
        <v>1142.0417439031121</v>
      </c>
      <c r="AN26" s="27">
        <f t="shared" si="9"/>
        <v>954.3591396667465</v>
      </c>
      <c r="AO26" s="27">
        <f t="shared" si="10"/>
        <v>3110.5832081450903</v>
      </c>
      <c r="AP26" s="27">
        <f t="shared" si="11"/>
        <v>2915.19761440209</v>
      </c>
      <c r="AQ26" s="72">
        <f t="shared" si="12"/>
        <v>0.65202328471989501</v>
      </c>
      <c r="AR26" s="72">
        <f t="shared" si="13"/>
        <v>0.70992403715730001</v>
      </c>
      <c r="AS26" s="72">
        <f t="shared" si="14"/>
        <v>0.42046188939699997</v>
      </c>
      <c r="AT26" s="72">
        <f t="shared" si="15"/>
        <v>4.2910822684661003</v>
      </c>
      <c r="AU26" s="72">
        <f t="shared" si="16"/>
        <v>44.086988779624008</v>
      </c>
      <c r="AW26" s="29" t="s">
        <v>24</v>
      </c>
      <c r="AX26" s="27">
        <f>B26-ptfire_f!B25-ptfire_s!B25</f>
        <v>536564.31910540001</v>
      </c>
      <c r="AY26" s="27">
        <f>C26-ptfire_f!C25-ptfire_s!C25</f>
        <v>69330.997285587189</v>
      </c>
      <c r="AZ26" s="27">
        <f>D26-ptfire_f!D25-ptfire_s!D25</f>
        <v>160311.14749363004</v>
      </c>
      <c r="BA26" s="27">
        <f>E26-ptfire_f!E25-ptfire_s!E25</f>
        <v>212065.34479081229</v>
      </c>
      <c r="BB26" s="27">
        <f>F26-ptfire_f!F25-ptfire_s!F25</f>
        <v>48084.602740022303</v>
      </c>
      <c r="BC26" s="27">
        <f>G26-ptfire_f!G25-ptfire_s!G25</f>
        <v>105532.24860573999</v>
      </c>
      <c r="BD26" s="27">
        <f>H26-ptfire_f!H25-ptfire_s!H25</f>
        <v>128454.74019125002</v>
      </c>
      <c r="BE26" s="27">
        <f>I26-ptfire_f!AI25-ptfire_s!AI25</f>
        <v>1135.7431825353083</v>
      </c>
      <c r="BF26" s="27">
        <f>J26-ptfire_f!AL25-ptfire_s!AL25</f>
        <v>1646.3444280239667</v>
      </c>
      <c r="BG26" s="27">
        <f>K26-ptfire_f!AU25-ptfire_s!AU25</f>
        <v>1966.3613790702705</v>
      </c>
      <c r="BH26" s="27">
        <f>L26-ptfire_f!BC25-ptfire_s!BC25</f>
        <v>5646.0879618886329</v>
      </c>
      <c r="BI26" s="27">
        <f>M26-ptfire_f!BE25-ptfire_s!BE25</f>
        <v>334.61752368932417</v>
      </c>
      <c r="BJ26" s="27">
        <f>N26-ptfire_f!AG25-ptfire_s!AG25</f>
        <v>209.35425164011215</v>
      </c>
      <c r="BK26" s="27">
        <f>O26-ptfire_f!AM25-ptfire_s!AM25</f>
        <v>268.63074399374648</v>
      </c>
      <c r="BL26" s="27">
        <f t="shared" si="17"/>
        <v>3110.5832081450903</v>
      </c>
      <c r="BM26" s="27">
        <f t="shared" si="18"/>
        <v>2915.19761440209</v>
      </c>
      <c r="BN26" s="72">
        <f t="shared" si="19"/>
        <v>0.65202328471989501</v>
      </c>
      <c r="BO26" s="72">
        <f t="shared" si="20"/>
        <v>0.70992403715730001</v>
      </c>
      <c r="BP26" s="72">
        <f t="shared" si="21"/>
        <v>0.42046188939699997</v>
      </c>
      <c r="BQ26" s="72">
        <f t="shared" si="22"/>
        <v>4.2910822684661003</v>
      </c>
      <c r="BR26" s="72">
        <f t="shared" si="23"/>
        <v>44.086988779624008</v>
      </c>
    </row>
    <row r="27" spans="1:70" x14ac:dyDescent="0.3">
      <c r="A27" s="29" t="s">
        <v>25</v>
      </c>
      <c r="B27" s="27">
        <f>rail!B26+nonpt!B26+agfire!B26+ptagfire!B26+nonroad!B26+'onroad all'!AE26+cmv!B26+ptfire_f!B26+ptfire_s!B26+ptegu!B26+ptnonipm!B26+pt_oilgas!B26+np_oilgas!B26+rwc!B26</f>
        <v>1821503.12880652</v>
      </c>
      <c r="C27" s="27">
        <f>rail!C26+nonpt!C26+agfire!C26+ptagfire!C26+nonroad!C26+'onroad all'!BT26+cmv!C26+ptfire_f!C26+ptfire_s!C26+ptegu!C26+ptnonipm!C26+pt_oilgas!C26+np_oilgas!C26+rwc!C26+ag!B26</f>
        <v>112167.83318213289</v>
      </c>
      <c r="D27" s="27">
        <f>rail!D26+nonpt!D26+agfire!D26+ptagfire!D26+nonroad!D26+'onroad all'!CC26+cmv!D26+ptfire_f!D26+ptfire_s!D26+ptegu!DQ26+ptnonipm!D26+pt_oilgas!D26+np_oilgas!D26+rwc!D26</f>
        <v>359924.67572273</v>
      </c>
      <c r="E27" s="27">
        <f>rail!E26+nonpt!E26+agfire!E26+ptagfire!E26+nonroad!E26+'onroad all'!CV26+cmv!E26+ptfire_f!E26+ptfire_s!E26+ptegu!E26+ptnonipm!E26+pt_oilgas!E26+np_oilgas!E26+rwc!E26+afdust!BA26</f>
        <v>465918.78144628648</v>
      </c>
      <c r="F27" s="27">
        <f>rail!F26+nonpt!F26+agfire!F26+ptagfire!F26+nonroad!F26+'onroad all'!CY26+cmv!F26+ptfire_f!F26+ptfire_s!F26+ptegu!F26+ptnonipm!F26+pt_oilgas!F26+np_oilgas!F26+rwc!F26+afdust!BB26</f>
        <v>151192.18310234445</v>
      </c>
      <c r="G27" s="27">
        <f>rail!G26+nonpt!G26+agfire!G26+ptagfire!G26+nonroad!G26+'onroad all'!DO26+cmv!G26+ptfire_f!G26+ptfire_s!G26+ptegu!FC26+ptnonipm!G26+pt_oilgas!G26+np_oilgas!G26+rwc!G26</f>
        <v>174687.57611457279</v>
      </c>
      <c r="H27" s="27">
        <f>rail!H26+nonpt!H26+agfire!H26+ptagfire!H26+nonroad!H26+'onroad all'!EB26+cmv!H26+ptfire_f!H26+ptfire_s!H26+ptegu!H26+ptnonipm!H26+pt_oilgas!H26+np_oilgas!H26+rwc!H26</f>
        <v>381758.16549546993</v>
      </c>
      <c r="I27" s="27">
        <f>rail!AN26+nonpt!BQ26+agfire!AM26+ptagfire!AA26+nonroad!AK26+'onroad all'!H26+cmv!AO26+ptfire_f!AI26+ptfire_s!AI26+ptegu!BL26+ptnonipm!BV26+pt_oilgas!BG26+np_oilgas!AU26+rwc!AJ26</f>
        <v>6486.3347682313479</v>
      </c>
      <c r="J27" s="27">
        <f>rail!AS26+nonpt!BV26+agfire!AR26+ptagfire!AD26+nonroad!AP26+'onroad all'!O26+cmv!AT26+ptfire_f!AL26+ptfire_s!AL26+ptegu!BQ26+ptnonipm!CA26+pt_oilgas!BL26+np_oilgas!AZ26+rwc!AO26</f>
        <v>4701.0565221648421</v>
      </c>
      <c r="K27" s="27">
        <f>rail!BN26+nonpt!CZ26+agfire!BD26+ptagfire!AL26+nonroad!BG26+'onroad all'!AX26+cmv!BP26+ptfire_f!AU26+ptfire_s!AU26+ptegu!CT26+ptnonipm!DK26+pt_oilgas!CO26+np_oilgas!BU26+rwc!BB26</f>
        <v>10161.47460897762</v>
      </c>
      <c r="L27" s="27">
        <f>rail!CA26+nonpt!DP26+agfire!BQ26+ptagfire!AS26+nonroad!BR26+'onroad all'!BO26+cmv!CC26+ptfire_f!BC26+ptfire_s!BC26+ptegu!DH26+ptnonipm!EB26+pt_oilgas!DD26+np_oilgas!CH26+rwc!BN26</f>
        <v>9535.6737884817667</v>
      </c>
      <c r="M27" s="27">
        <f>rail!CB26+nonpt!DR26+nonroad!BS26+'onroad all'!BS26+cmv!CD26+ptfire_f!BE26+ptfire_s!BE26+ptegu!DJ26+ptnonipm!ED26+pt_oilgas!DF26+np_oilgas!CI26+rwc!BO26</f>
        <v>1865.1513341413795</v>
      </c>
      <c r="N27" s="27">
        <f>rail!AM26+nonpt!BN26+agfire!AL26+ptagfire!Z26+nonroad!AJ26+'onroad all'!G26+cmv!AN26+ptfire_f!AG26+ptfire_s!AG26+ptegu!BJ26+ptnonipm!BS26+pt_oilgas!BF26+np_oilgas!AT26+rwc!AI26</f>
        <v>1652.967349722021</v>
      </c>
      <c r="O27" s="27">
        <f>rail!AV26+nonpt!BZ26+agfire!AS26+ptagfire!AE26+nonroad!AQ26+'onroad all'!X26+cmv!AW26+ptfire_f!AM26+ptfire_s!AM26+ptegu!BU26+ptnonipm!CE26+pt_oilgas!BP26+np_oilgas!BB26+rwc!AP26</f>
        <v>1215.0125983507087</v>
      </c>
      <c r="P27" s="27">
        <f>rail!AE26+nonroad!AE26+'onroad all'!AI26+'onroad all'!AJ26+'onroad all'!AK26+'onroad all'!AL26+'onroad all'!AM26+'onroad all'!AN26+cmv!AF26+ptnonipm!BI26</f>
        <v>7560.0039196732996</v>
      </c>
      <c r="Q27" s="27">
        <f>rail!AF26+nonroad!AF26+'onroad all'!AJ26+'onroad all'!AK26+'onroad all'!AL26+'onroad all'!AM26+'onroad all'!AN26+cmv!AG26+ptnonipm!BJ26</f>
        <v>7077.8819481222999</v>
      </c>
      <c r="R27" s="72">
        <f>rail!P26+nonpt!T26+nonroad!R26+'onroad all'!AA26+cmv!Q26+ptegu!T26+ptnonipm!T26+pt_oilgas!S26+np_oilgas!R26+rwc!P26</f>
        <v>1.8608558569393829</v>
      </c>
      <c r="S27" s="72">
        <f>rail!K26+nonpt!L26+agfire!K26+nonroad!U26+'onroad all'!L26+cmv!K26+ptegu!L26+ptnonipm!L26+pt_oilgas!K26+np_oilgas!K26+rwc!K26</f>
        <v>1.3070895905047</v>
      </c>
      <c r="T27" s="72">
        <f>rail!O26+nonpt!P26+agfire!N26+cmv!O26+ptegu!P26+ptnonipm!P26+pt_oilgas!O26+np_oilgas!N26+rwc!N26</f>
        <v>0.60191348566499991</v>
      </c>
      <c r="U27" s="72">
        <f>rail!V26+nonpt!AK26+agfire!U26+nonroad!T26+'onroad all'!BV26+cmv!X26+ptegu!AH26+ptnonipm!AL26+pt_oilgas!AI26+np_oilgas!AB26+rwc!V26</f>
        <v>4.4507353650357988</v>
      </c>
      <c r="V27" s="72">
        <f>rail!T26+nonpt!AG26+agfire!S26+nonroad!S26+'onroad all'!BM26+'onroad all'!BN26+cmv!U26+ptegu!AD26+ptnonipm!AH26+pt_oilgas!AE26+np_oilgas!X26+rwc!T26</f>
        <v>11.039584391</v>
      </c>
      <c r="W27" s="79" t="s">
        <v>624</v>
      </c>
      <c r="Z27" s="29" t="s">
        <v>25</v>
      </c>
      <c r="AA27" s="27">
        <f>B27+beis!H26</f>
        <v>1937326.23083552</v>
      </c>
      <c r="AB27" s="27">
        <f t="shared" si="2"/>
        <v>112167.83318213289</v>
      </c>
      <c r="AC27" s="27">
        <f>D27+beis!R26</f>
        <v>392833.69966352999</v>
      </c>
      <c r="AD27" s="27">
        <f t="shared" si="3"/>
        <v>465918.78144628648</v>
      </c>
      <c r="AE27" s="27">
        <f t="shared" si="4"/>
        <v>151192.18310234445</v>
      </c>
      <c r="AF27" s="27">
        <f t="shared" si="5"/>
        <v>174687.57611457279</v>
      </c>
      <c r="AG27" s="27">
        <f>H27+beis!X26</f>
        <v>1383333.5470554698</v>
      </c>
      <c r="AH27" s="27">
        <f>I27+beis!C26</f>
        <v>18564.371566131347</v>
      </c>
      <c r="AI27" s="27">
        <f t="shared" si="6"/>
        <v>4701.0565221648421</v>
      </c>
      <c r="AJ27" s="27">
        <f>K27+beis!L26</f>
        <v>26631.817947377622</v>
      </c>
      <c r="AK27" s="27">
        <f>L27+beis!P26</f>
        <v>74317.650432681767</v>
      </c>
      <c r="AL27" s="27">
        <f t="shared" si="7"/>
        <v>1865.1513341413795</v>
      </c>
      <c r="AM27" s="27">
        <f t="shared" si="8"/>
        <v>1652.967349722021</v>
      </c>
      <c r="AN27" s="27">
        <f t="shared" si="9"/>
        <v>1215.0125983507087</v>
      </c>
      <c r="AO27" s="27">
        <f t="shared" si="10"/>
        <v>7560.0039196732996</v>
      </c>
      <c r="AP27" s="27">
        <f t="shared" si="11"/>
        <v>7077.8819481222999</v>
      </c>
      <c r="AQ27" s="72">
        <f t="shared" si="12"/>
        <v>1.8608558569393829</v>
      </c>
      <c r="AR27" s="72">
        <f t="shared" si="13"/>
        <v>1.3070895905047</v>
      </c>
      <c r="AS27" s="72">
        <f t="shared" si="14"/>
        <v>0.60191348566499991</v>
      </c>
      <c r="AT27" s="72">
        <f t="shared" si="15"/>
        <v>4.4507353650357988</v>
      </c>
      <c r="AU27" s="72">
        <f t="shared" si="16"/>
        <v>11.039584391</v>
      </c>
      <c r="AW27" s="29" t="s">
        <v>25</v>
      </c>
      <c r="AX27" s="27">
        <f>B27-ptfire_f!B26-ptfire_s!B26</f>
        <v>1083092.25777652</v>
      </c>
      <c r="AY27" s="27">
        <f>C27-ptfire_f!C26-ptfire_s!C26</f>
        <v>100061.85906513289</v>
      </c>
      <c r="AZ27" s="27">
        <f>D27-ptfire_f!D26-ptfire_s!D26</f>
        <v>350531.44876062998</v>
      </c>
      <c r="BA27" s="27">
        <f>E27-ptfire_f!E26-ptfire_s!E26</f>
        <v>391410.30322728649</v>
      </c>
      <c r="BB27" s="27">
        <f>F27-ptfire_f!F26-ptfire_s!F26</f>
        <v>88049.403943344456</v>
      </c>
      <c r="BC27" s="27">
        <f>G27-ptfire_f!G26-ptfire_s!G26</f>
        <v>169347.0501865728</v>
      </c>
      <c r="BD27" s="27">
        <f>H27-ptfire_f!H26-ptfire_s!H26</f>
        <v>207734.70777846992</v>
      </c>
      <c r="BE27" s="27">
        <f>I27-ptfire_f!AI26-ptfire_s!AI26</f>
        <v>1908.2897044113479</v>
      </c>
      <c r="BF27" s="27">
        <f>J27-ptfire_f!AL26-ptfire_s!AL26</f>
        <v>3471.8678373998423</v>
      </c>
      <c r="BG27" s="27">
        <f>K27-ptfire_f!AU26-ptfire_s!AU26</f>
        <v>3299.8688960976206</v>
      </c>
      <c r="BH27" s="27">
        <f>L27-ptfire_f!BC26-ptfire_s!BC26</f>
        <v>3242.2083545117666</v>
      </c>
      <c r="BI27" s="27">
        <f>M27-ptfire_f!BE26-ptfire_s!BE26</f>
        <v>537.6280248693796</v>
      </c>
      <c r="BJ27" s="27">
        <f>N27-ptfire_f!AG26-ptfire_s!AG26</f>
        <v>254.42356361502107</v>
      </c>
      <c r="BK27" s="27">
        <f>O27-ptfire_f!AM26-ptfire_s!AM26</f>
        <v>472.03622139270868</v>
      </c>
      <c r="BL27" s="27">
        <f t="shared" si="17"/>
        <v>7560.0039196732996</v>
      </c>
      <c r="BM27" s="27">
        <f t="shared" si="18"/>
        <v>7077.8819481222999</v>
      </c>
      <c r="BN27" s="72">
        <f t="shared" si="19"/>
        <v>1.8608558569393829</v>
      </c>
      <c r="BO27" s="72">
        <f t="shared" si="20"/>
        <v>1.3070895905047</v>
      </c>
      <c r="BP27" s="72">
        <f t="shared" si="21"/>
        <v>0.60191348566499991</v>
      </c>
      <c r="BQ27" s="72">
        <f t="shared" si="22"/>
        <v>4.4507353650357988</v>
      </c>
      <c r="BR27" s="72">
        <f t="shared" si="23"/>
        <v>11.039584391</v>
      </c>
    </row>
    <row r="28" spans="1:70" x14ac:dyDescent="0.3">
      <c r="A28" s="29" t="s">
        <v>26</v>
      </c>
      <c r="B28" s="27">
        <f>rail!B27+nonpt!B27+agfire!B27+ptagfire!B27+nonroad!B27+'onroad all'!AE27+cmv!B27+ptfire_f!B27+ptfire_s!B27+ptegu!B27+ptnonipm!B27+pt_oilgas!B27+np_oilgas!B27+rwc!B27</f>
        <v>573471.94643352984</v>
      </c>
      <c r="C28" s="27">
        <f>rail!C27+nonpt!C27+agfire!C27+ptagfire!C27+nonroad!C27+'onroad all'!BT27+cmv!C27+ptfire_f!C27+ptfire_s!C27+ptegu!C27+ptnonipm!C27+pt_oilgas!C27+np_oilgas!C27+rwc!C27+ag!B27</f>
        <v>27679.171218755397</v>
      </c>
      <c r="D28" s="27">
        <f>rail!D27+nonpt!D27+agfire!D27+ptagfire!D27+nonroad!D27+'onroad all'!CC27+cmv!D27+ptfire_f!D27+ptfire_s!D27+ptegu!DQ27+ptnonipm!D27+pt_oilgas!D27+np_oilgas!D27+rwc!D27</f>
        <v>111260.68791318001</v>
      </c>
      <c r="E28" s="27">
        <f>rail!E27+nonpt!E27+agfire!E27+ptagfire!E27+nonroad!E27+'onroad all'!CV27+cmv!E27+ptfire_f!E27+ptfire_s!E27+ptegu!E27+ptnonipm!E27+pt_oilgas!E27+np_oilgas!E27+rwc!E27+afdust!BA27</f>
        <v>241292.62557284144</v>
      </c>
      <c r="F28" s="27">
        <f>rail!F27+nonpt!F27+agfire!F27+ptagfire!F27+nonroad!F27+'onroad all'!CY27+cmv!F27+ptfire_f!F27+ptfire_s!F27+ptegu!F27+ptnonipm!F27+pt_oilgas!F27+np_oilgas!F27+rwc!F27+afdust!BB27</f>
        <v>69322.722177309479</v>
      </c>
      <c r="G28" s="27">
        <f>rail!G27+nonpt!G27+agfire!G27+ptagfire!G27+nonroad!G27+'onroad all'!DO27+cmv!G27+ptfire_f!G27+ptfire_s!G27+ptegu!FC27+ptnonipm!G27+pt_oilgas!G27+np_oilgas!G27+rwc!G27</f>
        <v>26004.830694170152</v>
      </c>
      <c r="H28" s="27">
        <f>rail!H27+nonpt!H27+agfire!H27+ptagfire!H27+nonroad!H27+'onroad all'!EB27+cmv!H27+ptfire_f!H27+ptfire_s!H27+ptegu!H27+ptnonipm!H27+pt_oilgas!H27+np_oilgas!H27+rwc!H27</f>
        <v>186423.90064734101</v>
      </c>
      <c r="I28" s="27">
        <f>rail!AN27+nonpt!BQ27+agfire!AM27+ptagfire!AA27+nonroad!AK27+'onroad all'!H27+cmv!AO27+ptfire_f!AI27+ptfire_s!AI27+ptegu!BL27+ptnonipm!BV27+pt_oilgas!BG27+np_oilgas!AU27+rwc!AJ27</f>
        <v>3016.9135085176813</v>
      </c>
      <c r="J28" s="27">
        <f>rail!AS27+nonpt!BV27+agfire!AR27+ptagfire!AD27+nonroad!AP27+'onroad all'!O27+cmv!AT27+ptfire_f!AL27+ptfire_s!AL27+ptegu!BQ27+ptnonipm!CA27+pt_oilgas!BL27+np_oilgas!AZ27+rwc!AO27</f>
        <v>2019.1429718000038</v>
      </c>
      <c r="K28" s="27">
        <f>rail!BN27+nonpt!CZ27+agfire!BD27+ptagfire!AL27+nonroad!BG27+'onroad all'!AX27+cmv!BP27+ptfire_f!AU27+ptfire_s!AU27+ptegu!CT27+ptnonipm!DK27+pt_oilgas!CO27+np_oilgas!BU27+rwc!BB27</f>
        <v>6177.1616365365817</v>
      </c>
      <c r="L28" s="27">
        <f>rail!CA27+nonpt!DP27+agfire!BQ27+ptagfire!AS27+nonroad!BR27+'onroad all'!BO27+cmv!CC27+ptfire_f!BC27+ptfire_s!BC27+ptegu!DH27+ptnonipm!EB27+pt_oilgas!DD27+np_oilgas!CH27+rwc!BN27</f>
        <v>6064.70184018093</v>
      </c>
      <c r="M28" s="27">
        <f>rail!CB27+nonpt!DR27+nonroad!BS27+'onroad all'!BS27+cmv!CD27+ptfire_f!BE27+ptfire_s!BE27+ptegu!DJ27+ptnonipm!ED27+pt_oilgas!DF27+np_oilgas!CI27+rwc!BO27</f>
        <v>864.77436456081318</v>
      </c>
      <c r="N28" s="27">
        <f>rail!AM27+nonpt!BN27+agfire!AL27+ptagfire!Z27+nonroad!AJ27+'onroad all'!G27+cmv!AN27+ptfire_f!AG27+ptfire_s!AG27+ptegu!BJ27+ptnonipm!BS27+pt_oilgas!BF27+np_oilgas!AT27+rwc!AI27</f>
        <v>856.99456986244923</v>
      </c>
      <c r="O28" s="27">
        <f>rail!AV27+nonpt!BZ27+agfire!AS27+ptagfire!AE27+nonroad!AQ27+'onroad all'!X27+cmv!AW27+ptfire_f!AM27+ptfire_s!AM27+ptegu!BU27+ptnonipm!CE27+pt_oilgas!BP27+np_oilgas!BB27+rwc!AP27</f>
        <v>537.71250463737113</v>
      </c>
      <c r="P28" s="27">
        <f>rail!AE27+nonroad!AE27+'onroad all'!AI27+'onroad all'!AJ27+'onroad all'!AK27+'onroad all'!AL27+'onroad all'!AM27+'onroad all'!AN27+cmv!AF27+ptnonipm!BI27</f>
        <v>2424.2372964527103</v>
      </c>
      <c r="Q28" s="27">
        <f>rail!AF27+nonroad!AF27+'onroad all'!AJ27+'onroad all'!AK27+'onroad all'!AL27+'onroad all'!AM27+'onroad all'!AN27+cmv!AG27+ptnonipm!BJ27</f>
        <v>2281.7324300905102</v>
      </c>
      <c r="R28" s="72">
        <f>rail!P27+nonpt!T27+nonroad!R27+'onroad all'!AA27+cmv!Q27+ptegu!T27+ptnonipm!T27+pt_oilgas!S27+np_oilgas!R27+rwc!P27</f>
        <v>7.7554882853551985E-2</v>
      </c>
      <c r="S28" s="72">
        <f>rail!K27+nonpt!L27+agfire!K27+nonroad!U27+'onroad all'!L27+cmv!K27+ptegu!L27+ptnonipm!L27+pt_oilgas!K27+np_oilgas!K27+rwc!K27</f>
        <v>0.31014798286599998</v>
      </c>
      <c r="T28" s="72">
        <f>rail!O27+nonpt!P27+agfire!N27+cmv!O27+ptegu!P27+ptnonipm!P27+pt_oilgas!O27+np_oilgas!N27+rwc!N27</f>
        <v>7.8312043430049993E-2</v>
      </c>
      <c r="U28" s="72">
        <f>rail!V27+nonpt!AK27+agfire!U27+nonroad!T27+'onroad all'!BV27+cmv!X27+ptegu!AH27+ptnonipm!AL27+pt_oilgas!AI27+np_oilgas!AB27+rwc!V27</f>
        <v>0.98779449407999997</v>
      </c>
      <c r="V28" s="72">
        <f>rail!T27+nonpt!AG27+agfire!S27+nonroad!S27+'onroad all'!BM27+'onroad all'!BN27+cmv!U27+ptegu!AD27+ptnonipm!AH27+pt_oilgas!AE27+np_oilgas!X27+rwc!T27</f>
        <v>1.7314451006121261</v>
      </c>
      <c r="W28" s="79"/>
      <c r="Z28" s="29" t="s">
        <v>26</v>
      </c>
      <c r="AA28" s="27">
        <f>B28+beis!H27</f>
        <v>779829.19146352983</v>
      </c>
      <c r="AB28" s="27">
        <f t="shared" si="2"/>
        <v>27679.171218755397</v>
      </c>
      <c r="AC28" s="27">
        <f>D28+beis!R27</f>
        <v>156818.96584338002</v>
      </c>
      <c r="AD28" s="27">
        <f t="shared" si="3"/>
        <v>241292.62557284144</v>
      </c>
      <c r="AE28" s="27">
        <f t="shared" si="4"/>
        <v>69322.722177309479</v>
      </c>
      <c r="AF28" s="27">
        <f t="shared" si="5"/>
        <v>26004.830694170152</v>
      </c>
      <c r="AG28" s="27">
        <f>H28+beis!X27</f>
        <v>1077434.927247341</v>
      </c>
      <c r="AH28" s="27">
        <f>I28+beis!C27</f>
        <v>24606.833602517683</v>
      </c>
      <c r="AI28" s="27">
        <f t="shared" si="6"/>
        <v>2019.1429718000038</v>
      </c>
      <c r="AJ28" s="27">
        <f>K28+beis!L27</f>
        <v>35618.489313536586</v>
      </c>
      <c r="AK28" s="27">
        <f>L28+beis!P27</f>
        <v>103374.41044808093</v>
      </c>
      <c r="AL28" s="27">
        <f t="shared" si="7"/>
        <v>864.77436456081318</v>
      </c>
      <c r="AM28" s="27">
        <f t="shared" si="8"/>
        <v>856.99456986244923</v>
      </c>
      <c r="AN28" s="27">
        <f t="shared" si="9"/>
        <v>537.71250463737113</v>
      </c>
      <c r="AO28" s="27">
        <f t="shared" si="10"/>
        <v>2424.2372964527103</v>
      </c>
      <c r="AP28" s="27">
        <f t="shared" si="11"/>
        <v>2281.7324300905102</v>
      </c>
      <c r="AQ28" s="72">
        <f t="shared" si="12"/>
        <v>7.7554882853551985E-2</v>
      </c>
      <c r="AR28" s="72">
        <f t="shared" si="13"/>
        <v>0.31014798286599998</v>
      </c>
      <c r="AS28" s="72">
        <f t="shared" si="14"/>
        <v>7.8312043430049993E-2</v>
      </c>
      <c r="AT28" s="72">
        <f t="shared" si="15"/>
        <v>0.98779449407999997</v>
      </c>
      <c r="AU28" s="72">
        <f t="shared" si="16"/>
        <v>1.7314451006121261</v>
      </c>
      <c r="AW28" s="29" t="s">
        <v>26</v>
      </c>
      <c r="AX28" s="27">
        <f>B28-ptfire_f!B27-ptfire_s!B27</f>
        <v>246664.28810452987</v>
      </c>
      <c r="AY28" s="27">
        <f>C28-ptfire_f!C27-ptfire_s!C27</f>
        <v>22335.490969355396</v>
      </c>
      <c r="AZ28" s="27">
        <f>D28-ptfire_f!D27-ptfire_s!D27</f>
        <v>107835.05872518</v>
      </c>
      <c r="BA28" s="27">
        <f>E28-ptfire_f!E27-ptfire_s!E27</f>
        <v>208969.87966254144</v>
      </c>
      <c r="BB28" s="27">
        <f>F28-ptfire_f!F27-ptfire_s!F27</f>
        <v>41930.565916609477</v>
      </c>
      <c r="BC28" s="27">
        <f>G28-ptfire_f!G27-ptfire_s!G27</f>
        <v>23864.938337300155</v>
      </c>
      <c r="BD28" s="27">
        <f>H28-ptfire_f!H27-ptfire_s!H27</f>
        <v>109608.47155534101</v>
      </c>
      <c r="BE28" s="27">
        <f>I28-ptfire_f!AI27-ptfire_s!AI27</f>
        <v>566.00361527768132</v>
      </c>
      <c r="BF28" s="27">
        <f>J28-ptfire_f!AL27-ptfire_s!AL27</f>
        <v>1362.0623722190039</v>
      </c>
      <c r="BG28" s="27">
        <f>K28-ptfire_f!AU27-ptfire_s!AU27</f>
        <v>1281.9120839765815</v>
      </c>
      <c r="BH28" s="27">
        <f>L28-ptfire_f!BC27-ptfire_s!BC27</f>
        <v>556.16038299092997</v>
      </c>
      <c r="BI28" s="27">
        <f>M28-ptfire_f!BE27-ptfire_s!BE27</f>
        <v>152.93702976081318</v>
      </c>
      <c r="BJ28" s="27">
        <f>N28-ptfire_f!AG27-ptfire_s!AG27</f>
        <v>107.92280351344925</v>
      </c>
      <c r="BK28" s="27">
        <f>O28-ptfire_f!AM27-ptfire_s!AM27</f>
        <v>141.27381818637107</v>
      </c>
      <c r="BL28" s="27">
        <f t="shared" si="17"/>
        <v>2424.2372964527103</v>
      </c>
      <c r="BM28" s="27">
        <f t="shared" si="18"/>
        <v>2281.7324300905102</v>
      </c>
      <c r="BN28" s="72">
        <f t="shared" si="19"/>
        <v>7.7554882853551985E-2</v>
      </c>
      <c r="BO28" s="72">
        <f t="shared" si="20"/>
        <v>0.31014798286599998</v>
      </c>
      <c r="BP28" s="72">
        <f t="shared" si="21"/>
        <v>7.8312043430049993E-2</v>
      </c>
      <c r="BQ28" s="72">
        <f t="shared" si="22"/>
        <v>0.98779449407999997</v>
      </c>
      <c r="BR28" s="72">
        <f t="shared" si="23"/>
        <v>1.7314451006121261</v>
      </c>
    </row>
    <row r="29" spans="1:70" x14ac:dyDescent="0.3">
      <c r="A29" s="29" t="s">
        <v>27</v>
      </c>
      <c r="B29" s="27">
        <f>rail!B28+nonpt!B28+agfire!B28+ptagfire!B28+nonroad!B28+'onroad all'!AE28+cmv!B28+ptfire_f!B28+ptfire_s!B28+ptegu!B28+ptnonipm!B28+pt_oilgas!B28+np_oilgas!B28+rwc!B28</f>
        <v>419459.67019382003</v>
      </c>
      <c r="C29" s="27">
        <f>rail!C28+nonpt!C28+agfire!C28+ptagfire!C28+nonroad!C28+'onroad all'!BT28+cmv!C28+ptfire_f!C28+ptfire_s!C28+ptegu!C28+ptnonipm!C28+pt_oilgas!C28+np_oilgas!C28+rwc!C28+ag!B28</f>
        <v>147076.28225205999</v>
      </c>
      <c r="D29" s="27">
        <f>rail!D28+nonpt!D28+agfire!D28+ptagfire!D28+nonroad!D28+'onroad all'!CC28+cmv!D28+ptfire_f!D28+ptfire_s!D28+ptegu!DQ28+ptnonipm!D28+pt_oilgas!D28+np_oilgas!D28+rwc!D28</f>
        <v>188959.78849069998</v>
      </c>
      <c r="E29" s="27">
        <f>rail!E28+nonpt!E28+agfire!E28+ptagfire!E28+nonroad!E28+'onroad all'!CV28+cmv!E28+ptfire_f!E28+ptfire_s!E28+ptegu!E28+ptnonipm!E28+pt_oilgas!E28+np_oilgas!E28+rwc!E28+afdust!BA28</f>
        <v>361293.15766386973</v>
      </c>
      <c r="F29" s="27">
        <f>rail!F28+nonpt!F28+agfire!F28+ptagfire!F28+nonroad!F28+'onroad all'!CY28+cmv!F28+ptfire_f!F28+ptfire_s!F28+ptegu!F28+ptnonipm!F28+pt_oilgas!F28+np_oilgas!F28+rwc!F28+afdust!BB28</f>
        <v>72683.233458050716</v>
      </c>
      <c r="G29" s="27">
        <f>rail!G28+nonpt!G28+agfire!G28+ptagfire!G28+nonroad!G28+'onroad all'!DO28+cmv!G28+ptfire_f!G28+ptfire_s!G28+ptegu!FC28+ptnonipm!G28+pt_oilgas!G28+np_oilgas!G28+rwc!G28</f>
        <v>66618.777957465602</v>
      </c>
      <c r="H29" s="27">
        <f>rail!H28+nonpt!H28+agfire!H28+ptagfire!H28+nonroad!H28+'onroad all'!EB28+cmv!H28+ptfire_f!H28+ptfire_s!H28+ptegu!H28+ptnonipm!H28+pt_oilgas!H28+np_oilgas!H28+rwc!H28</f>
        <v>97545.093851031997</v>
      </c>
      <c r="I29" s="27">
        <f>rail!AN28+nonpt!BQ28+agfire!AM28+ptagfire!AA28+nonroad!AK28+'onroad all'!H28+cmv!AO28+ptfire_f!AI28+ptfire_s!AI28+ptegu!BL28+ptnonipm!BV28+pt_oilgas!BG28+np_oilgas!AU28+rwc!AJ28</f>
        <v>1793.3570777354068</v>
      </c>
      <c r="J29" s="27">
        <f>rail!AS28+nonpt!BV28+agfire!AR28+ptagfire!AD28+nonroad!AP28+'onroad all'!O28+cmv!AT28+ptfire_f!AL28+ptfire_s!AL28+ptegu!BQ28+ptnonipm!CA28+pt_oilgas!BL28+np_oilgas!AZ28+rwc!AO28</f>
        <v>1365.8664170847292</v>
      </c>
      <c r="K29" s="27">
        <f>rail!BN28+nonpt!CZ28+agfire!BD28+ptagfire!AL28+nonroad!BG28+'onroad all'!AX28+cmv!BP28+ptfire_f!AU28+ptfire_s!AU28+ptegu!CT28+ptnonipm!DK28+pt_oilgas!CO28+np_oilgas!BU28+rwc!BB28</f>
        <v>3328.6319469161308</v>
      </c>
      <c r="L29" s="27">
        <f>rail!CA28+nonpt!DP28+agfire!BQ28+ptagfire!AS28+nonroad!BR28+'onroad all'!BO28+cmv!CC28+ptfire_f!BC28+ptfire_s!BC28+ptegu!DH28+ptnonipm!EB28+pt_oilgas!DD28+np_oilgas!CH28+rwc!BN28</f>
        <v>2974.1581446291798</v>
      </c>
      <c r="M29" s="27">
        <f>rail!CB28+nonpt!DR28+nonroad!BS28+'onroad all'!BS28+cmv!CD28+ptfire_f!BE28+ptfire_s!BE28+ptegu!DJ28+ptnonipm!ED28+pt_oilgas!DF28+np_oilgas!CI28+rwc!BO28</f>
        <v>507.19534035197103</v>
      </c>
      <c r="N29" s="27">
        <f>rail!AM28+nonpt!BN28+agfire!AL28+ptagfire!Z28+nonroad!AJ28+'onroad all'!G28+cmv!AN28+ptfire_f!AG28+ptfire_s!AG28+ptegu!BJ28+ptnonipm!BS28+pt_oilgas!BF28+np_oilgas!AT28+rwc!AI28</f>
        <v>431.24316599802017</v>
      </c>
      <c r="O29" s="27">
        <f>rail!AV28+nonpt!BZ28+agfire!AS28+ptagfire!AE28+nonroad!AQ28+'onroad all'!X28+cmv!AW28+ptfire_f!AM28+ptfire_s!AM28+ptegu!BU28+ptnonipm!CE28+pt_oilgas!BP28+np_oilgas!BB28+rwc!AP28</f>
        <v>308.25046935416003</v>
      </c>
      <c r="P29" s="27">
        <f>rail!AE28+nonroad!AE28+'onroad all'!AI28+'onroad all'!AJ28+'onroad all'!AK28+'onroad all'!AL28+'onroad all'!AM28+'onroad all'!AN28+cmv!AF28+ptnonipm!BI28</f>
        <v>5510.1410975214594</v>
      </c>
      <c r="Q29" s="27">
        <f>rail!AF28+nonroad!AF28+'onroad all'!AJ28+'onroad all'!AK28+'onroad all'!AL28+'onroad all'!AM28+'onroad all'!AN28+cmv!AG28+ptnonipm!BJ28</f>
        <v>5177.2557410704594</v>
      </c>
      <c r="R29" s="72">
        <f>rail!P28+nonpt!T28+nonroad!R28+'onroad all'!AA28+cmv!Q28+ptegu!T28+ptnonipm!T28+pt_oilgas!S28+np_oilgas!R28+rwc!P28</f>
        <v>0.46274176137966599</v>
      </c>
      <c r="S29" s="72">
        <f>rail!K28+nonpt!L28+agfire!K28+nonroad!U28+'onroad all'!L28+cmv!K28+ptegu!L28+ptnonipm!L28+pt_oilgas!K28+np_oilgas!K28+rwc!K28</f>
        <v>0.97139808932970007</v>
      </c>
      <c r="T29" s="72">
        <f>rail!O28+nonpt!P28+agfire!N28+cmv!O28+ptegu!P28+ptnonipm!P28+pt_oilgas!O28+np_oilgas!N28+rwc!N28</f>
        <v>0.25921128178763003</v>
      </c>
      <c r="U29" s="72">
        <f>rail!V28+nonpt!AK28+agfire!U28+nonroad!T28+'onroad all'!BV28+cmv!X28+ptegu!AH28+ptnonipm!AL28+pt_oilgas!AI28+np_oilgas!AB28+rwc!V28</f>
        <v>1.9222259710212999</v>
      </c>
      <c r="V29" s="72">
        <f>rail!T28+nonpt!AG28+agfire!S28+nonroad!S28+'onroad all'!BM28+'onroad all'!BN28+cmv!U28+ptegu!AD28+ptnonipm!AH28+pt_oilgas!AE28+np_oilgas!X28+rwc!T28</f>
        <v>6.6582069922057672</v>
      </c>
      <c r="W29" s="79" t="s">
        <v>624</v>
      </c>
      <c r="Z29" s="29" t="s">
        <v>27</v>
      </c>
      <c r="AA29" s="27">
        <f>B29+beis!H28</f>
        <v>520817.51934082003</v>
      </c>
      <c r="AB29" s="27">
        <f t="shared" si="2"/>
        <v>147076.28225205999</v>
      </c>
      <c r="AC29" s="27">
        <f>D29+beis!R28</f>
        <v>234673.20390379999</v>
      </c>
      <c r="AD29" s="27">
        <f t="shared" si="3"/>
        <v>361293.15766386973</v>
      </c>
      <c r="AE29" s="27">
        <f t="shared" si="4"/>
        <v>72683.233458050716</v>
      </c>
      <c r="AF29" s="27">
        <f t="shared" si="5"/>
        <v>66618.777957465602</v>
      </c>
      <c r="AG29" s="27">
        <f>H29+beis!X28</f>
        <v>423983.06086103199</v>
      </c>
      <c r="AH29" s="27">
        <f>I29+beis!C28</f>
        <v>12360.046446135408</v>
      </c>
      <c r="AI29" s="27">
        <f t="shared" si="6"/>
        <v>1365.8664170847292</v>
      </c>
      <c r="AJ29" s="27">
        <f>K29+beis!L28</f>
        <v>17738.012225416132</v>
      </c>
      <c r="AK29" s="27">
        <f>L29+beis!P28</f>
        <v>61300.924453229185</v>
      </c>
      <c r="AL29" s="27">
        <f t="shared" si="7"/>
        <v>507.19534035197103</v>
      </c>
      <c r="AM29" s="27">
        <f t="shared" si="8"/>
        <v>431.24316599802017</v>
      </c>
      <c r="AN29" s="27">
        <f t="shared" si="9"/>
        <v>308.25046935416003</v>
      </c>
      <c r="AO29" s="27">
        <f t="shared" si="10"/>
        <v>5510.1410975214594</v>
      </c>
      <c r="AP29" s="27">
        <f t="shared" si="11"/>
        <v>5177.2557410704594</v>
      </c>
      <c r="AQ29" s="72">
        <f t="shared" si="12"/>
        <v>0.46274176137966599</v>
      </c>
      <c r="AR29" s="72">
        <f t="shared" si="13"/>
        <v>0.97139808932970007</v>
      </c>
      <c r="AS29" s="72">
        <f t="shared" si="14"/>
        <v>0.25921128178763003</v>
      </c>
      <c r="AT29" s="72">
        <f t="shared" si="15"/>
        <v>1.9222259710212999</v>
      </c>
      <c r="AU29" s="72">
        <f t="shared" si="16"/>
        <v>6.6582069922057672</v>
      </c>
      <c r="AW29" s="29" t="s">
        <v>27</v>
      </c>
      <c r="AX29" s="27">
        <f>B29-ptfire_f!B28-ptfire_s!B28</f>
        <v>336675.40730482002</v>
      </c>
      <c r="AY29" s="27">
        <f>C29-ptfire_f!C28-ptfire_s!C28</f>
        <v>145707.50263706999</v>
      </c>
      <c r="AZ29" s="27">
        <f>D29-ptfire_f!D28-ptfire_s!D28</f>
        <v>187311.34527645996</v>
      </c>
      <c r="BA29" s="27">
        <f>E29-ptfire_f!E28-ptfire_s!E28</f>
        <v>352408.22456426971</v>
      </c>
      <c r="BB29" s="27">
        <f>F29-ptfire_f!F28-ptfire_s!F28</f>
        <v>65153.62842995071</v>
      </c>
      <c r="BC29" s="27">
        <f>G29-ptfire_f!G28-ptfire_s!G28</f>
        <v>65837.994026625602</v>
      </c>
      <c r="BD29" s="27">
        <f>H29-ptfire_f!H28-ptfire_s!H28</f>
        <v>77868.847795131995</v>
      </c>
      <c r="BE29" s="27">
        <f>I29-ptfire_f!AI28-ptfire_s!AI28</f>
        <v>900.37407839740695</v>
      </c>
      <c r="BF29" s="27">
        <f>J29-ptfire_f!AL28-ptfire_s!AL28</f>
        <v>1126.4609275523292</v>
      </c>
      <c r="BG29" s="27">
        <f>K29-ptfire_f!AU28-ptfire_s!AU28</f>
        <v>1545.0603730111307</v>
      </c>
      <c r="BH29" s="27">
        <f>L29-ptfire_f!BC28-ptfire_s!BC28</f>
        <v>967.13512438217981</v>
      </c>
      <c r="BI29" s="27">
        <f>M29-ptfire_f!BE28-ptfire_s!BE28</f>
        <v>247.83898876717106</v>
      </c>
      <c r="BJ29" s="27">
        <f>N29-ptfire_f!AG28-ptfire_s!AG28</f>
        <v>158.32047500212019</v>
      </c>
      <c r="BK29" s="27">
        <f>O29-ptfire_f!AM28-ptfire_s!AM28</f>
        <v>163.80888166526003</v>
      </c>
      <c r="BL29" s="27">
        <f t="shared" si="17"/>
        <v>5510.1410975214594</v>
      </c>
      <c r="BM29" s="27">
        <f t="shared" si="18"/>
        <v>5177.2557410704594</v>
      </c>
      <c r="BN29" s="72">
        <f t="shared" si="19"/>
        <v>0.46274176137966599</v>
      </c>
      <c r="BO29" s="72">
        <f t="shared" si="20"/>
        <v>0.97139808932970007</v>
      </c>
      <c r="BP29" s="72">
        <f t="shared" si="21"/>
        <v>0.25921128178763003</v>
      </c>
      <c r="BQ29" s="72">
        <f t="shared" si="22"/>
        <v>1.9222259710212999</v>
      </c>
      <c r="BR29" s="72">
        <f t="shared" si="23"/>
        <v>6.6582069922057672</v>
      </c>
    </row>
    <row r="30" spans="1:70" x14ac:dyDescent="0.3">
      <c r="A30" s="29" t="s">
        <v>28</v>
      </c>
      <c r="B30" s="27">
        <f>rail!B29+nonpt!B29+agfire!B29+ptagfire!B29+nonroad!B29+'onroad all'!AE29+cmv!B29+ptfire_f!B29+ptfire_s!B29+ptegu!B29+ptnonipm!B29+pt_oilgas!B29+np_oilgas!B29+rwc!B29</f>
        <v>521996.05572723103</v>
      </c>
      <c r="C30" s="27">
        <f>rail!C29+nonpt!C29+agfire!C29+ptagfire!C29+nonroad!C29+'onroad all'!BT29+cmv!C29+ptfire_f!C29+ptfire_s!C29+ptegu!C29+ptnonipm!C29+pt_oilgas!C29+np_oilgas!C29+rwc!C29+ag!B29</f>
        <v>19398.010185805499</v>
      </c>
      <c r="D30" s="27">
        <f>rail!D29+nonpt!D29+agfire!D29+ptagfire!D29+nonroad!D29+'onroad all'!CC29+cmv!D29+ptfire_f!D29+ptfire_s!D29+ptegu!DQ29+ptnonipm!D29+pt_oilgas!D29+np_oilgas!D29+rwc!D29</f>
        <v>87540.767605853005</v>
      </c>
      <c r="E30" s="27">
        <f>rail!E29+nonpt!E29+agfire!E29+ptagfire!E29+nonroad!E29+'onroad all'!CV29+cmv!E29+ptfire_f!E29+ptfire_s!E29+ptegu!E29+ptnonipm!E29+pt_oilgas!E29+np_oilgas!E29+rwc!E29+afdust!BA29</f>
        <v>146707.62108452912</v>
      </c>
      <c r="F30" s="27">
        <f>rail!F29+nonpt!F29+agfire!F29+ptagfire!F29+nonroad!F29+'onroad all'!CY29+cmv!F29+ptfire_f!F29+ptfire_s!F29+ptegu!F29+ptnonipm!F29+pt_oilgas!F29+np_oilgas!F29+rwc!F29+afdust!BB29</f>
        <v>37740.73624248214</v>
      </c>
      <c r="G30" s="27">
        <f>rail!G29+nonpt!G29+agfire!G29+ptagfire!G29+nonroad!G29+'onroad all'!DO29+cmv!G29+ptfire_f!G29+ptfire_s!G29+ptegu!FC29+ptnonipm!G29+pt_oilgas!G29+np_oilgas!G29+rwc!G29</f>
        <v>16724.390768298599</v>
      </c>
      <c r="H30" s="27">
        <f>rail!H29+nonpt!H29+agfire!H29+ptagfire!H29+nonroad!H29+'onroad all'!EB29+cmv!H29+ptfire_f!H29+ptfire_s!H29+ptegu!H29+ptnonipm!H29+pt_oilgas!H29+np_oilgas!H29+rwc!H29</f>
        <v>95651.967299467025</v>
      </c>
      <c r="I30" s="27">
        <f>rail!AN29+nonpt!BQ29+agfire!AM29+ptagfire!AA29+nonroad!AK29+'onroad all'!H29+cmv!AO29+ptfire_f!AI29+ptfire_s!AI29+ptegu!BL29+ptnonipm!BV29+pt_oilgas!BG29+np_oilgas!AU29+rwc!AJ29</f>
        <v>1223.302842797048</v>
      </c>
      <c r="J30" s="27">
        <f>rail!AS29+nonpt!BV29+agfire!AR29+ptagfire!AD29+nonroad!AP29+'onroad all'!O29+cmv!AT29+ptfire_f!AL29+ptfire_s!AL29+ptegu!BQ29+ptnonipm!CA29+pt_oilgas!BL29+np_oilgas!AZ29+rwc!AO29</f>
        <v>1114.7320420168617</v>
      </c>
      <c r="K30" s="27">
        <f>rail!BN29+nonpt!CZ29+agfire!BD29+ptagfire!AL29+nonroad!BG29+'onroad all'!AX29+cmv!BP29+ptfire_f!AU29+ptfire_s!AU29+ptegu!CT29+ptnonipm!DK29+pt_oilgas!CO29+np_oilgas!BU29+rwc!BB29</f>
        <v>1997.2866419459328</v>
      </c>
      <c r="L30" s="27">
        <f>rail!CA29+nonpt!DP29+agfire!BQ29+ptagfire!AS29+nonroad!BR29+'onroad all'!BO29+cmv!CC29+ptfire_f!BC29+ptfire_s!BC29+ptegu!DH29+ptnonipm!EB29+pt_oilgas!DD29+np_oilgas!CH29+rwc!BN29</f>
        <v>2267.3130833590531</v>
      </c>
      <c r="M30" s="27">
        <f>rail!CB29+nonpt!DR29+nonroad!BS29+'onroad all'!BS29+cmv!CD29+ptfire_f!BE29+ptfire_s!BE29+ptegu!DJ29+ptnonipm!ED29+pt_oilgas!DF29+np_oilgas!CI29+rwc!BO29</f>
        <v>374.46233824221758</v>
      </c>
      <c r="N30" s="27">
        <f>rail!AM29+nonpt!BN29+agfire!AL29+ptagfire!Z29+nonroad!AJ29+'onroad all'!G29+cmv!AN29+ptfire_f!AG29+ptfire_s!AG29+ptegu!BJ29+ptnonipm!BS29+pt_oilgas!BF29+np_oilgas!AT29+rwc!AI29</f>
        <v>286.83309364443778</v>
      </c>
      <c r="O30" s="27">
        <f>rail!AV29+nonpt!BZ29+agfire!AS29+ptagfire!AE29+nonroad!AQ29+'onroad all'!X29+cmv!AW29+ptfire_f!AM29+ptfire_s!AM29+ptegu!BU29+ptnonipm!CE29+pt_oilgas!BP29+np_oilgas!BB29+rwc!AP29</f>
        <v>250.7571570755899</v>
      </c>
      <c r="P30" s="27">
        <f>rail!AE29+nonroad!AE29+'onroad all'!AI29+'onroad all'!AJ29+'onroad all'!AK29+'onroad all'!AL29+'onroad all'!AM29+'onroad all'!AN29+cmv!AF29+ptnonipm!BI29</f>
        <v>1801.5283184081998</v>
      </c>
      <c r="Q30" s="27">
        <f>rail!AF29+nonroad!AF29+'onroad all'!AJ29+'onroad all'!AK29+'onroad all'!AL29+'onroad all'!AM29+'onroad all'!AN29+cmv!AG29+ptnonipm!BJ29</f>
        <v>1703.0627329488998</v>
      </c>
      <c r="R30" s="72">
        <f>rail!P29+nonpt!T29+nonroad!R29+'onroad all'!AA29+cmv!Q29+ptegu!T29+ptnonipm!T29+pt_oilgas!S29+np_oilgas!R29+rwc!P29</f>
        <v>0.10689475010466801</v>
      </c>
      <c r="S30" s="72">
        <f>rail!K29+nonpt!L29+agfire!K29+nonroad!U29+'onroad all'!L29+cmv!K29+ptegu!L29+ptnonipm!L29+pt_oilgas!K29+np_oilgas!K29+rwc!K29</f>
        <v>1.4190098860797999</v>
      </c>
      <c r="T30" s="72">
        <f>rail!O29+nonpt!P29+agfire!N29+cmv!O29+ptegu!P29+ptnonipm!P29+pt_oilgas!O29+np_oilgas!N29+rwc!N29</f>
        <v>0.1154218224</v>
      </c>
      <c r="U30" s="72">
        <f>rail!V29+nonpt!AK29+agfire!U29+nonroad!T29+'onroad all'!BV29+cmv!X29+ptegu!AH29+ptnonipm!AL29+pt_oilgas!AI29+np_oilgas!AB29+rwc!V29</f>
        <v>1.7305944523388004</v>
      </c>
      <c r="V30" s="72">
        <f>rail!T29+nonpt!AG29+agfire!S29+nonroad!S29+'onroad all'!BM29+'onroad all'!BN29+cmv!U29+ptegu!AD29+ptnonipm!AH29+pt_oilgas!AE29+np_oilgas!X29+rwc!T29</f>
        <v>12.578378970585501</v>
      </c>
      <c r="W30" s="79"/>
      <c r="Z30" s="29" t="s">
        <v>28</v>
      </c>
      <c r="AA30" s="27">
        <f>B30+beis!H29</f>
        <v>757091.07822723105</v>
      </c>
      <c r="AB30" s="27">
        <f t="shared" si="2"/>
        <v>19398.010185805499</v>
      </c>
      <c r="AC30" s="27">
        <f>D30+beis!R29</f>
        <v>95723.949746853003</v>
      </c>
      <c r="AD30" s="27">
        <f t="shared" si="3"/>
        <v>146707.62108452912</v>
      </c>
      <c r="AE30" s="27">
        <f t="shared" si="4"/>
        <v>37740.73624248214</v>
      </c>
      <c r="AF30" s="27">
        <f t="shared" si="5"/>
        <v>16724.390768298599</v>
      </c>
      <c r="AG30" s="27">
        <f>H30+beis!X29</f>
        <v>1162995.4460994669</v>
      </c>
      <c r="AH30" s="27">
        <f>I30+beis!C29</f>
        <v>25833.280522797049</v>
      </c>
      <c r="AI30" s="27">
        <f t="shared" si="6"/>
        <v>1114.7320420168617</v>
      </c>
      <c r="AJ30" s="27">
        <f>K30+beis!L29</f>
        <v>35556.941551945929</v>
      </c>
      <c r="AK30" s="27">
        <f>L30+beis!P29</f>
        <v>151575.97699535903</v>
      </c>
      <c r="AL30" s="27">
        <f t="shared" si="7"/>
        <v>374.46233824221758</v>
      </c>
      <c r="AM30" s="27">
        <f t="shared" si="8"/>
        <v>286.83309364443778</v>
      </c>
      <c r="AN30" s="27">
        <f t="shared" si="9"/>
        <v>250.7571570755899</v>
      </c>
      <c r="AO30" s="27">
        <f t="shared" si="10"/>
        <v>1801.5283184081998</v>
      </c>
      <c r="AP30" s="27">
        <f t="shared" si="11"/>
        <v>1703.0627329488998</v>
      </c>
      <c r="AQ30" s="72">
        <f t="shared" si="12"/>
        <v>0.10689475010466801</v>
      </c>
      <c r="AR30" s="72">
        <f t="shared" si="13"/>
        <v>1.4190098860797999</v>
      </c>
      <c r="AS30" s="72">
        <f t="shared" si="14"/>
        <v>0.1154218224</v>
      </c>
      <c r="AT30" s="72">
        <f t="shared" si="15"/>
        <v>1.7305944523388004</v>
      </c>
      <c r="AU30" s="72">
        <f t="shared" si="16"/>
        <v>12.578378970585501</v>
      </c>
      <c r="AW30" s="29" t="s">
        <v>28</v>
      </c>
      <c r="AX30" s="27">
        <f>B30-ptfire_f!B29-ptfire_s!B29</f>
        <v>412730.76005823101</v>
      </c>
      <c r="AY30" s="27">
        <f>C30-ptfire_f!C29-ptfire_s!C29</f>
        <v>17603.5060628055</v>
      </c>
      <c r="AZ30" s="27">
        <f>D30-ptfire_f!D29-ptfire_s!D29</f>
        <v>85989.165144853003</v>
      </c>
      <c r="BA30" s="27">
        <f>E30-ptfire_f!E29-ptfire_s!E29</f>
        <v>135537.97052652913</v>
      </c>
      <c r="BB30" s="27">
        <f>F30-ptfire_f!F29-ptfire_s!F29</f>
        <v>28274.930815482141</v>
      </c>
      <c r="BC30" s="27">
        <f>G30-ptfire_f!G29-ptfire_s!G29</f>
        <v>15884.7037922986</v>
      </c>
      <c r="BD30" s="27">
        <f>H30-ptfire_f!H29-ptfire_s!H29</f>
        <v>69855.95864346702</v>
      </c>
      <c r="BE30" s="27">
        <f>I30-ptfire_f!AI29-ptfire_s!AI29</f>
        <v>503.65921484504804</v>
      </c>
      <c r="BF30" s="27">
        <f>J30-ptfire_f!AL29-ptfire_s!AL29</f>
        <v>921.5103739212617</v>
      </c>
      <c r="BG30" s="27">
        <f>K30-ptfire_f!AU29-ptfire_s!AU29</f>
        <v>918.67998747393278</v>
      </c>
      <c r="BH30" s="27">
        <f>L30-ptfire_f!BC29-ptfire_s!BC29</f>
        <v>1278.0148179260532</v>
      </c>
      <c r="BI30" s="27">
        <f>M30-ptfire_f!BE29-ptfire_s!BE29</f>
        <v>165.78289041081757</v>
      </c>
      <c r="BJ30" s="27">
        <f>N30-ptfire_f!AG29-ptfire_s!AG29</f>
        <v>66.989644320737796</v>
      </c>
      <c r="BK30" s="27">
        <f>O30-ptfire_f!AM29-ptfire_s!AM29</f>
        <v>133.96536885638989</v>
      </c>
      <c r="BL30" s="27">
        <f t="shared" si="17"/>
        <v>1801.5283184081998</v>
      </c>
      <c r="BM30" s="27">
        <f t="shared" si="18"/>
        <v>1703.0627329488998</v>
      </c>
      <c r="BN30" s="72">
        <f t="shared" si="19"/>
        <v>0.10689475010466801</v>
      </c>
      <c r="BO30" s="72">
        <f t="shared" si="20"/>
        <v>1.4190098860797999</v>
      </c>
      <c r="BP30" s="72">
        <f t="shared" si="21"/>
        <v>0.1154218224</v>
      </c>
      <c r="BQ30" s="72">
        <f t="shared" si="22"/>
        <v>1.7305944523388004</v>
      </c>
      <c r="BR30" s="72">
        <f t="shared" si="23"/>
        <v>12.578378970585501</v>
      </c>
    </row>
    <row r="31" spans="1:70" x14ac:dyDescent="0.3">
      <c r="A31" s="29" t="s">
        <v>29</v>
      </c>
      <c r="B31" s="27">
        <f>rail!B30+nonpt!B30+agfire!B30+ptagfire!B30+nonroad!B30+'onroad all'!AE30+cmv!B30+ptfire_f!B30+ptfire_s!B30+ptegu!B30+ptnonipm!B30+pt_oilgas!B30+np_oilgas!B30+rwc!B30</f>
        <v>215574.31291833002</v>
      </c>
      <c r="C31" s="27">
        <f>rail!C30+nonpt!C30+agfire!C30+ptagfire!C30+nonroad!C30+'onroad all'!BT30+cmv!C30+ptfire_f!C30+ptfire_s!C30+ptegu!C30+ptnonipm!C30+pt_oilgas!C30+np_oilgas!C30+rwc!C30+ag!B30</f>
        <v>1653.9304727241001</v>
      </c>
      <c r="D31" s="27">
        <f>rail!D30+nonpt!D30+agfire!D30+ptagfire!D30+nonroad!D30+'onroad all'!CC30+cmv!D30+ptfire_f!D30+ptfire_s!D30+ptegu!DQ30+ptnonipm!D30+pt_oilgas!D30+np_oilgas!D30+rwc!D30</f>
        <v>35344.255302540005</v>
      </c>
      <c r="E31" s="27">
        <f>rail!E30+nonpt!E30+agfire!E30+ptagfire!E30+nonroad!E30+'onroad all'!CV30+cmv!E30+ptfire_f!E30+ptfire_s!E30+ptegu!E30+ptnonipm!E30+pt_oilgas!E30+np_oilgas!E30+rwc!E30+afdust!BA30</f>
        <v>11372.899432450731</v>
      </c>
      <c r="F31" s="27">
        <f>rail!F30+nonpt!F30+agfire!F30+ptagfire!F30+nonroad!F30+'onroad all'!CY30+cmv!F30+ptfire_f!F30+ptfire_s!F30+ptegu!F30+ptnonipm!F30+pt_oilgas!F30+np_oilgas!F30+rwc!F30+afdust!BB30</f>
        <v>8982.7432398807305</v>
      </c>
      <c r="G31" s="27">
        <f>rail!G30+nonpt!G30+agfire!G30+ptagfire!G30+nonroad!G30+'onroad all'!DO30+cmv!G30+ptfire_f!G30+ptfire_s!G30+ptegu!FC30+ptnonipm!G30+pt_oilgas!G30+np_oilgas!G30+rwc!G30</f>
        <v>7848.9363417109998</v>
      </c>
      <c r="H31" s="27">
        <f>rail!H30+nonpt!H30+agfire!H30+ptagfire!H30+nonroad!H30+'onroad all'!EB30+cmv!H30+ptfire_f!H30+ptfire_s!H30+ptegu!H30+ptnonipm!H30+pt_oilgas!H30+np_oilgas!H30+rwc!H30</f>
        <v>40247.473804557012</v>
      </c>
      <c r="I31" s="27">
        <f>rail!AN30+nonpt!BQ30+agfire!AM30+ptagfire!AA30+nonroad!AK30+'onroad all'!H30+cmv!AO30+ptfire_f!AI30+ptfire_s!AI30+ptegu!BL30+ptnonipm!BV30+pt_oilgas!BG30+np_oilgas!AU30+rwc!AJ30</f>
        <v>340.04946240043762</v>
      </c>
      <c r="J31" s="27">
        <f>rail!AS30+nonpt!BV30+agfire!AR30+ptagfire!AD30+nonroad!AP30+'onroad all'!O30+cmv!AT30+ptfire_f!AL30+ptfire_s!AL30+ptegu!BQ30+ptnonipm!CA30+pt_oilgas!BL30+np_oilgas!AZ30+rwc!AO30</f>
        <v>788.88104237142818</v>
      </c>
      <c r="K31" s="27">
        <f>rail!BN30+nonpt!CZ30+agfire!BD30+ptagfire!AL30+nonroad!BG30+'onroad all'!AX30+cmv!BP30+ptfire_f!AU30+ptfire_s!AU30+ptegu!CT30+ptnonipm!DK30+pt_oilgas!CO30+np_oilgas!BU30+rwc!BB30</f>
        <v>696.34140826936039</v>
      </c>
      <c r="L31" s="27">
        <f>rail!CA30+nonpt!DP30+agfire!BQ30+ptagfire!AS30+nonroad!BR30+'onroad all'!BO30+cmv!CC30+ptfire_f!BC30+ptfire_s!BC30+ptegu!DH30+ptnonipm!EB30+pt_oilgas!DD30+np_oilgas!CH30+rwc!BN30</f>
        <v>642.42180872254994</v>
      </c>
      <c r="M31" s="27">
        <f>rail!CB30+nonpt!DR30+nonroad!BS30+'onroad all'!BS30+cmv!CD30+ptfire_f!BE30+ptfire_s!BE30+ptegu!DJ30+ptnonipm!ED30+pt_oilgas!DF30+np_oilgas!CI30+rwc!BO30</f>
        <v>81.245417074842649</v>
      </c>
      <c r="N31" s="27">
        <f>rail!AM30+nonpt!BN30+agfire!AL30+ptagfire!Z30+nonroad!AJ30+'onroad all'!G30+cmv!AN30+ptfire_f!AG30+ptfire_s!AG30+ptegu!BJ30+ptnonipm!BS30+pt_oilgas!BF30+np_oilgas!AT30+rwc!AI30</f>
        <v>39.36329467601125</v>
      </c>
      <c r="O31" s="27">
        <f>rail!AV30+nonpt!BZ30+agfire!AS30+ptagfire!AE30+nonroad!AQ30+'onroad all'!X30+cmv!AW30+ptfire_f!AM30+ptfire_s!AM30+ptegu!BU30+ptnonipm!CE30+pt_oilgas!BP30+np_oilgas!BB30+rwc!AP30</f>
        <v>125.26246410507079</v>
      </c>
      <c r="P31" s="27">
        <f>rail!AE30+nonroad!AE30+'onroad all'!AI30+'onroad all'!AJ30+'onroad all'!AK30+'onroad all'!AL30+'onroad all'!AM30+'onroad all'!AN30+cmv!AF30+ptnonipm!BI30</f>
        <v>648.09175480029012</v>
      </c>
      <c r="Q31" s="27">
        <f>rail!AF30+nonroad!AF30+'onroad all'!AJ30+'onroad all'!AK30+'onroad all'!AL30+'onroad all'!AM30+'onroad all'!AN30+cmv!AG30+ptnonipm!BJ30</f>
        <v>609.23767844479016</v>
      </c>
      <c r="R31" s="72">
        <f>rail!P30+nonpt!T30+nonroad!R30+'onroad all'!AA30+cmv!Q30+ptegu!T30+ptnonipm!T30+pt_oilgas!S30+np_oilgas!R30+rwc!P30</f>
        <v>0.123346238326517</v>
      </c>
      <c r="S31" s="72">
        <f>rail!K30+nonpt!L30+agfire!K30+nonroad!U30+'onroad all'!L30+cmv!K30+ptegu!L30+ptnonipm!L30+pt_oilgas!K30+np_oilgas!K30+rwc!K30</f>
        <v>1.2892553803342</v>
      </c>
      <c r="T31" s="72">
        <f>rail!O30+nonpt!P30+agfire!N30+cmv!O30+ptegu!P30+ptnonipm!P30+pt_oilgas!O30+np_oilgas!N30+rwc!N30</f>
        <v>0.75866951399999993</v>
      </c>
      <c r="U31" s="72">
        <f>rail!V30+nonpt!AK30+agfire!U30+nonroad!T30+'onroad all'!BV30+cmv!X30+ptegu!AH30+ptnonipm!AL30+pt_oilgas!AI30+np_oilgas!AB30+rwc!V30</f>
        <v>1.7812254528669</v>
      </c>
      <c r="V31" s="72">
        <f>rail!T30+nonpt!AG30+agfire!S30+nonroad!S30+'onroad all'!BM30+'onroad all'!BN30+cmv!U30+ptegu!AD30+ptnonipm!AH30+pt_oilgas!AE30+np_oilgas!X30+rwc!T30</f>
        <v>13.746743616636699</v>
      </c>
      <c r="W31" s="79" t="s">
        <v>624</v>
      </c>
      <c r="Z31" s="29" t="s">
        <v>29</v>
      </c>
      <c r="AA31" s="27">
        <f>B31+beis!H30</f>
        <v>233566.26711833003</v>
      </c>
      <c r="AB31" s="27">
        <f t="shared" si="2"/>
        <v>1653.9304727241001</v>
      </c>
      <c r="AC31" s="27">
        <f>D31+beis!R30</f>
        <v>36001.868882924005</v>
      </c>
      <c r="AD31" s="27">
        <f t="shared" si="3"/>
        <v>11372.899432450731</v>
      </c>
      <c r="AE31" s="27">
        <f t="shared" si="4"/>
        <v>8982.7432398807305</v>
      </c>
      <c r="AF31" s="27">
        <f t="shared" si="5"/>
        <v>7848.9363417109998</v>
      </c>
      <c r="AG31" s="27">
        <f>H31+beis!X30</f>
        <v>144504.34420455701</v>
      </c>
      <c r="AH31" s="27">
        <f>I31+beis!C30</f>
        <v>2210.0085824004377</v>
      </c>
      <c r="AI31" s="27">
        <f t="shared" si="6"/>
        <v>788.88104237142818</v>
      </c>
      <c r="AJ31" s="27">
        <f>K31+beis!L30</f>
        <v>3246.3300982693604</v>
      </c>
      <c r="AK31" s="27">
        <f>L31+beis!P30</f>
        <v>7557.0930350225499</v>
      </c>
      <c r="AL31" s="27">
        <f t="shared" si="7"/>
        <v>81.245417074842649</v>
      </c>
      <c r="AM31" s="27">
        <f t="shared" si="8"/>
        <v>39.36329467601125</v>
      </c>
      <c r="AN31" s="27">
        <f t="shared" si="9"/>
        <v>125.26246410507079</v>
      </c>
      <c r="AO31" s="27">
        <f t="shared" si="10"/>
        <v>648.09175480029012</v>
      </c>
      <c r="AP31" s="27">
        <f t="shared" si="11"/>
        <v>609.23767844479016</v>
      </c>
      <c r="AQ31" s="72">
        <f t="shared" si="12"/>
        <v>0.123346238326517</v>
      </c>
      <c r="AR31" s="72">
        <f t="shared" si="13"/>
        <v>1.2892553803342</v>
      </c>
      <c r="AS31" s="72">
        <f t="shared" si="14"/>
        <v>0.75866951399999993</v>
      </c>
      <c r="AT31" s="72">
        <f t="shared" si="15"/>
        <v>1.7812254528669</v>
      </c>
      <c r="AU31" s="72">
        <f t="shared" si="16"/>
        <v>13.746743616636699</v>
      </c>
      <c r="AW31" s="29" t="s">
        <v>29</v>
      </c>
      <c r="AX31" s="27">
        <f>B31-ptfire_f!B30-ptfire_s!B30</f>
        <v>214951.74527333002</v>
      </c>
      <c r="AY31" s="27">
        <f>C31-ptfire_f!C30-ptfire_s!C30</f>
        <v>1643.6533743241</v>
      </c>
      <c r="AZ31" s="27">
        <f>D31-ptfire_f!D30-ptfire_s!D30</f>
        <v>35332.69857724</v>
      </c>
      <c r="BA31" s="27">
        <f>E31-ptfire_f!E30-ptfire_s!E30</f>
        <v>11306.831525850732</v>
      </c>
      <c r="BB31" s="27">
        <f>F31-ptfire_f!F30-ptfire_s!F30</f>
        <v>8926.7534720807307</v>
      </c>
      <c r="BC31" s="27">
        <f>G31-ptfire_f!G30-ptfire_s!G30</f>
        <v>7843.3217316609998</v>
      </c>
      <c r="BD31" s="27">
        <f>H31-ptfire_f!H30-ptfire_s!H30</f>
        <v>40099.735794557011</v>
      </c>
      <c r="BE31" s="27">
        <f>I31-ptfire_f!AI30-ptfire_s!AI30</f>
        <v>335.87002726862761</v>
      </c>
      <c r="BF31" s="27">
        <f>J31-ptfire_f!AL30-ptfire_s!AL30</f>
        <v>786.82840495193216</v>
      </c>
      <c r="BG31" s="27">
        <f>K31-ptfire_f!AU30-ptfire_s!AU30</f>
        <v>686.22228366168031</v>
      </c>
      <c r="BH31" s="27">
        <f>L31-ptfire_f!BC30-ptfire_s!BC30</f>
        <v>636.25117145839999</v>
      </c>
      <c r="BI31" s="27">
        <f>M31-ptfire_f!BE30-ptfire_s!BE30</f>
        <v>79.978171095355648</v>
      </c>
      <c r="BJ31" s="27">
        <f>N31-ptfire_f!AG30-ptfire_s!AG30</f>
        <v>37.56095549675225</v>
      </c>
      <c r="BK31" s="27">
        <f>O31-ptfire_f!AM30-ptfire_s!AM30</f>
        <v>124.0835097405888</v>
      </c>
      <c r="BL31" s="27">
        <f t="shared" si="17"/>
        <v>648.09175480029012</v>
      </c>
      <c r="BM31" s="27">
        <f t="shared" si="18"/>
        <v>609.23767844479016</v>
      </c>
      <c r="BN31" s="72">
        <f t="shared" si="19"/>
        <v>0.123346238326517</v>
      </c>
      <c r="BO31" s="72">
        <f t="shared" si="20"/>
        <v>1.2892553803342</v>
      </c>
      <c r="BP31" s="72">
        <f t="shared" si="21"/>
        <v>0.75866951399999993</v>
      </c>
      <c r="BQ31" s="72">
        <f t="shared" si="22"/>
        <v>1.7812254528669</v>
      </c>
      <c r="BR31" s="72">
        <f t="shared" si="23"/>
        <v>13.746743616636699</v>
      </c>
    </row>
    <row r="32" spans="1:70" x14ac:dyDescent="0.3">
      <c r="A32" s="29" t="s">
        <v>30</v>
      </c>
      <c r="B32" s="27">
        <f>rail!B31+nonpt!B31+agfire!B31+ptagfire!B31+nonroad!B31+'onroad all'!AE31+cmv!B31+ptfire_f!B31+ptfire_s!B31+ptegu!B31+ptnonipm!B31+pt_oilgas!B31+np_oilgas!B31+rwc!B31</f>
        <v>945063.81543558999</v>
      </c>
      <c r="C32" s="27">
        <f>rail!C31+nonpt!C31+agfire!C31+ptagfire!C31+nonroad!C31+'onroad all'!BT31+cmv!C31+ptfire_f!C31+ptfire_s!C31+ptegu!C31+ptnonipm!C31+pt_oilgas!C31+np_oilgas!C31+rwc!C31+ag!B31</f>
        <v>16373.3463795063</v>
      </c>
      <c r="D32" s="27">
        <f>rail!D31+nonpt!D31+agfire!D31+ptagfire!D31+nonroad!D31+'onroad all'!CC31+cmv!D31+ptfire_f!D31+ptfire_s!D31+ptegu!DQ31+ptnonipm!D31+pt_oilgas!D31+np_oilgas!D31+rwc!D31</f>
        <v>161960.78010765</v>
      </c>
      <c r="E32" s="27">
        <f>rail!E31+nonpt!E31+agfire!E31+ptagfire!E31+nonroad!E31+'onroad all'!CV31+cmv!E31+ptfire_f!E31+ptfire_s!E31+ptegu!E31+ptnonipm!E31+pt_oilgas!E31+np_oilgas!E31+rwc!E31+afdust!BA31</f>
        <v>40443.899552889103</v>
      </c>
      <c r="F32" s="27">
        <f>rail!F31+nonpt!F31+agfire!F31+ptagfire!F31+nonroad!F31+'onroad all'!CY31+cmv!F31+ptfire_f!F31+ptfire_s!F31+ptegu!F31+ptnonipm!F31+pt_oilgas!F31+np_oilgas!F31+rwc!F31+afdust!BB31</f>
        <v>29646.441879080099</v>
      </c>
      <c r="G32" s="27">
        <f>rail!G31+nonpt!G31+agfire!G31+ptagfire!G31+nonroad!G31+'onroad all'!DO31+cmv!G31+ptfire_f!G31+ptfire_s!G31+ptegu!FC31+ptnonipm!G31+pt_oilgas!G31+np_oilgas!G31+rwc!G31</f>
        <v>11951.456429872</v>
      </c>
      <c r="H32" s="27">
        <f>rail!H31+nonpt!H31+agfire!H31+ptagfire!H31+nonroad!H31+'onroad all'!EB31+cmv!H31+ptfire_f!H31+ptfire_s!H31+ptegu!H31+ptnonipm!H31+pt_oilgas!H31+np_oilgas!H31+rwc!H31</f>
        <v>178970.71532450899</v>
      </c>
      <c r="I32" s="27">
        <f>rail!AN31+nonpt!BQ31+agfire!AM31+ptagfire!AA31+nonroad!AK31+'onroad all'!H31+cmv!AO31+ptfire_f!AI31+ptfire_s!AI31+ptegu!BL31+ptnonipm!BV31+pt_oilgas!BG31+np_oilgas!AU31+rwc!AJ31</f>
        <v>1468.8602963246001</v>
      </c>
      <c r="J32" s="27">
        <f>rail!AS31+nonpt!BV31+agfire!AR31+ptagfire!AD31+nonroad!AP31+'onroad all'!O31+cmv!AT31+ptfire_f!AL31+ptfire_s!AL31+ptegu!BQ31+ptnonipm!CA31+pt_oilgas!BL31+np_oilgas!AZ31+rwc!AO31</f>
        <v>2391.3260939091101</v>
      </c>
      <c r="K32" s="27">
        <f>rail!BN31+nonpt!CZ31+agfire!BD31+ptagfire!AL31+nonroad!BG31+'onroad all'!AX31+cmv!BP31+ptfire_f!AU31+ptfire_s!AU31+ptegu!CT31+ptnonipm!DK31+pt_oilgas!CO31+np_oilgas!BU31+rwc!BB31</f>
        <v>3052.2872235374998</v>
      </c>
      <c r="L32" s="27">
        <f>rail!CA31+nonpt!DP31+agfire!BQ31+ptagfire!AS31+nonroad!BR31+'onroad all'!BO31+cmv!CC31+ptfire_f!BC31+ptfire_s!BC31+ptegu!DH31+ptnonipm!EB31+pt_oilgas!DD31+np_oilgas!CH31+rwc!BN31</f>
        <v>7128.6682257733682</v>
      </c>
      <c r="M32" s="27">
        <f>rail!CB31+nonpt!DR31+nonroad!BS31+'onroad all'!BS31+cmv!CD31+ptfire_f!BE31+ptfire_s!BE31+ptegu!DJ31+ptnonipm!ED31+pt_oilgas!DF31+np_oilgas!CI31+rwc!BO31</f>
        <v>324.20589805096114</v>
      </c>
      <c r="N32" s="27">
        <f>rail!AM31+nonpt!BN31+agfire!AL31+ptagfire!Z31+nonroad!AJ31+'onroad all'!G31+cmv!AN31+ptfire_f!AG31+ptfire_s!AG31+ptegu!BJ31+ptnonipm!BS31+pt_oilgas!BF31+np_oilgas!AT31+rwc!AI31</f>
        <v>302.333620899712</v>
      </c>
      <c r="O32" s="27">
        <f>rail!AV31+nonpt!BZ31+agfire!AS31+ptagfire!AE31+nonroad!AQ31+'onroad all'!X31+cmv!AW31+ptfire_f!AM31+ptfire_s!AM31+ptegu!BU31+ptnonipm!CE31+pt_oilgas!BP31+np_oilgas!BB31+rwc!AP31</f>
        <v>446.51478181090135</v>
      </c>
      <c r="P32" s="27">
        <f>rail!AE31+nonroad!AE31+'onroad all'!AI31+'onroad all'!AJ31+'onroad all'!AK31+'onroad all'!AL31+'onroad all'!AM31+'onroad all'!AN31+cmv!AF31+ptnonipm!BI31</f>
        <v>3606.9705099686198</v>
      </c>
      <c r="Q32" s="27">
        <f>rail!AF31+nonroad!AF31+'onroad all'!AJ31+'onroad all'!AK31+'onroad all'!AL31+'onroad all'!AM31+'onroad all'!AN31+cmv!AG31+ptnonipm!BJ31</f>
        <v>3400.09222078832</v>
      </c>
      <c r="R32" s="72">
        <f>rail!P31+nonpt!T31+nonroad!R31+'onroad all'!AA31+cmv!Q31+ptegu!T31+ptnonipm!T31+pt_oilgas!S31+np_oilgas!R31+rwc!P31</f>
        <v>0.12543045019750498</v>
      </c>
      <c r="S32" s="72">
        <f>rail!K31+nonpt!L31+agfire!K31+nonroad!U31+'onroad all'!L31+cmv!K31+ptegu!L31+ptnonipm!L31+pt_oilgas!K31+np_oilgas!K31+rwc!K31</f>
        <v>0.61711926939399997</v>
      </c>
      <c r="T32" s="72">
        <f>rail!O31+nonpt!P31+agfire!N31+cmv!O31+ptegu!P31+ptnonipm!P31+pt_oilgas!O31+np_oilgas!N31+rwc!N31</f>
        <v>0.30136211299999999</v>
      </c>
      <c r="U32" s="72">
        <f>rail!V31+nonpt!AK31+agfire!U31+nonroad!T31+'onroad all'!BV31+cmv!X31+ptegu!AH31+ptnonipm!AL31+pt_oilgas!AI31+np_oilgas!AB31+rwc!V31</f>
        <v>2.243666121041</v>
      </c>
      <c r="V32" s="72">
        <f>rail!T31+nonpt!AG31+agfire!S31+nonroad!S31+'onroad all'!BM31+'onroad all'!BN31+cmv!U31+ptegu!AD31+ptnonipm!AH31+pt_oilgas!AE31+np_oilgas!X31+rwc!T31</f>
        <v>3.641839386399</v>
      </c>
      <c r="W32" s="79" t="s">
        <v>624</v>
      </c>
      <c r="Z32" s="29" t="s">
        <v>30</v>
      </c>
      <c r="AA32" s="27">
        <f>B32+beis!H31</f>
        <v>958624.95374458993</v>
      </c>
      <c r="AB32" s="27">
        <f t="shared" si="2"/>
        <v>16373.3463795063</v>
      </c>
      <c r="AC32" s="27">
        <f>D32+beis!R31</f>
        <v>163215.78030416</v>
      </c>
      <c r="AD32" s="27">
        <f t="shared" si="3"/>
        <v>40443.899552889103</v>
      </c>
      <c r="AE32" s="27">
        <f t="shared" si="4"/>
        <v>29646.441879080099</v>
      </c>
      <c r="AF32" s="27">
        <f t="shared" si="5"/>
        <v>11951.456429872</v>
      </c>
      <c r="AG32" s="27">
        <f>H32+beis!X31</f>
        <v>281847.90469450899</v>
      </c>
      <c r="AH32" s="27">
        <f>I32+beis!C31</f>
        <v>2844.5822095246003</v>
      </c>
      <c r="AI32" s="27">
        <f t="shared" si="6"/>
        <v>2391.3260939091101</v>
      </c>
      <c r="AJ32" s="27">
        <f>K32+beis!L31</f>
        <v>4928.3083062374999</v>
      </c>
      <c r="AK32" s="27">
        <f>L32+beis!P31</f>
        <v>13543.504834503368</v>
      </c>
      <c r="AL32" s="27">
        <f t="shared" si="7"/>
        <v>324.20589805096114</v>
      </c>
      <c r="AM32" s="27">
        <f t="shared" si="8"/>
        <v>302.333620899712</v>
      </c>
      <c r="AN32" s="27">
        <f t="shared" si="9"/>
        <v>446.51478181090135</v>
      </c>
      <c r="AO32" s="27">
        <f t="shared" si="10"/>
        <v>3606.9705099686198</v>
      </c>
      <c r="AP32" s="27">
        <f t="shared" si="11"/>
        <v>3400.09222078832</v>
      </c>
      <c r="AQ32" s="72">
        <f t="shared" si="12"/>
        <v>0.12543045019750498</v>
      </c>
      <c r="AR32" s="72">
        <f t="shared" si="13"/>
        <v>0.61711926939399997</v>
      </c>
      <c r="AS32" s="72">
        <f t="shared" si="14"/>
        <v>0.30136211299999999</v>
      </c>
      <c r="AT32" s="72">
        <f t="shared" si="15"/>
        <v>2.243666121041</v>
      </c>
      <c r="AU32" s="72">
        <f t="shared" si="16"/>
        <v>3.641839386399</v>
      </c>
      <c r="AW32" s="29" t="s">
        <v>30</v>
      </c>
      <c r="AX32" s="27">
        <f>B32-ptfire_f!B31-ptfire_s!B31</f>
        <v>856142.13456658996</v>
      </c>
      <c r="AY32" s="27">
        <f>C32-ptfire_f!C31-ptfire_s!C31</f>
        <v>14922.6242286663</v>
      </c>
      <c r="AZ32" s="27">
        <f>D32-ptfire_f!D31-ptfire_s!D31</f>
        <v>161196.00204818003</v>
      </c>
      <c r="BA32" s="27">
        <f>E32-ptfire_f!E31-ptfire_s!E31</f>
        <v>31798.560489189105</v>
      </c>
      <c r="BB32" s="27">
        <f>F32-ptfire_f!F31-ptfire_s!F31</f>
        <v>22319.883368680101</v>
      </c>
      <c r="BC32" s="27">
        <f>G32-ptfire_f!G31-ptfire_s!G31</f>
        <v>11420.368802371999</v>
      </c>
      <c r="BD32" s="27">
        <f>H32-ptfire_f!H31-ptfire_s!H31</f>
        <v>158116.583798209</v>
      </c>
      <c r="BE32" s="27">
        <f>I32-ptfire_f!AI31-ptfire_s!AI31</f>
        <v>1029.5144933346</v>
      </c>
      <c r="BF32" s="27">
        <f>J32-ptfire_f!AL31-ptfire_s!AL31</f>
        <v>2159.6339946899102</v>
      </c>
      <c r="BG32" s="27">
        <f>K32-ptfire_f!AU31-ptfire_s!AU31</f>
        <v>2053.1067408955</v>
      </c>
      <c r="BH32" s="27">
        <f>L32-ptfire_f!BC31-ptfire_s!BC31</f>
        <v>6499.8205214823674</v>
      </c>
      <c r="BI32" s="27">
        <f>M32-ptfire_f!BE31-ptfire_s!BE31</f>
        <v>193.31451980086115</v>
      </c>
      <c r="BJ32" s="27">
        <f>N32-ptfire_f!AG31-ptfire_s!AG31</f>
        <v>136.16943867011202</v>
      </c>
      <c r="BK32" s="27">
        <f>O32-ptfire_f!AM31-ptfire_s!AM31</f>
        <v>361.19671492760131</v>
      </c>
      <c r="BL32" s="27">
        <f t="shared" si="17"/>
        <v>3606.9705099686198</v>
      </c>
      <c r="BM32" s="27">
        <f t="shared" si="18"/>
        <v>3400.09222078832</v>
      </c>
      <c r="BN32" s="72">
        <f t="shared" si="19"/>
        <v>0.12543045019750498</v>
      </c>
      <c r="BO32" s="72">
        <f t="shared" si="20"/>
        <v>0.61711926939399997</v>
      </c>
      <c r="BP32" s="72">
        <f t="shared" si="21"/>
        <v>0.30136211299999999</v>
      </c>
      <c r="BQ32" s="72">
        <f t="shared" si="22"/>
        <v>2.243666121041</v>
      </c>
      <c r="BR32" s="72">
        <f t="shared" si="23"/>
        <v>3.641839386399</v>
      </c>
    </row>
    <row r="33" spans="1:70" x14ac:dyDescent="0.3">
      <c r="A33" s="29" t="s">
        <v>31</v>
      </c>
      <c r="B33" s="27">
        <f>rail!B32+nonpt!B32+agfire!B32+ptagfire!B32+nonroad!B32+'onroad all'!AE32+cmv!B32+ptfire_f!B32+ptfire_s!B32+ptegu!B32+ptnonipm!B32+pt_oilgas!B32+np_oilgas!B32+rwc!B32</f>
        <v>476493.37760350003</v>
      </c>
      <c r="C33" s="27">
        <f>rail!C32+nonpt!C32+agfire!C32+ptagfire!C32+nonroad!C32+'onroad all'!BT32+cmv!C32+ptfire_f!C32+ptfire_s!C32+ptegu!C32+ptnonipm!C32+pt_oilgas!C32+np_oilgas!C32+rwc!C32+ag!B32</f>
        <v>21842.567689826999</v>
      </c>
      <c r="D33" s="27">
        <f>rail!D32+nonpt!D32+agfire!D32+ptagfire!D32+nonroad!D32+'onroad all'!CC32+cmv!D32+ptfire_f!D32+ptfire_s!D32+ptegu!DQ32+ptnonipm!D32+pt_oilgas!D32+np_oilgas!D32+rwc!D32</f>
        <v>194221.66052546</v>
      </c>
      <c r="E33" s="27">
        <f>rail!E32+nonpt!E32+agfire!E32+ptagfire!E32+nonroad!E32+'onroad all'!CV32+cmv!E32+ptfire_f!E32+ptfire_s!E32+ptegu!E32+ptnonipm!E32+pt_oilgas!E32+np_oilgas!E32+rwc!E32+afdust!BA32</f>
        <v>380076.40064895275</v>
      </c>
      <c r="F33" s="27">
        <f>rail!F32+nonpt!F32+agfire!F32+ptagfire!F32+nonroad!F32+'onroad all'!CY32+cmv!F32+ptfire_f!F32+ptfire_s!F32+ptegu!F32+ptnonipm!F32+pt_oilgas!F32+np_oilgas!F32+rwc!F32+afdust!BB32</f>
        <v>58051.590412982769</v>
      </c>
      <c r="G33" s="27">
        <f>rail!G32+nonpt!G32+agfire!G32+ptagfire!G32+nonroad!G32+'onroad all'!DO32+cmv!G32+ptfire_f!G32+ptfire_s!G32+ptegu!FC32+ptnonipm!G32+pt_oilgas!G32+np_oilgas!G32+rwc!G32</f>
        <v>15368.158893078</v>
      </c>
      <c r="H33" s="27">
        <f>rail!H32+nonpt!H32+agfire!H32+ptagfire!H32+nonroad!H32+'onroad all'!EB32+cmv!H32+ptfire_f!H32+ptfire_s!H32+ptegu!H32+ptnonipm!H32+pt_oilgas!H32+np_oilgas!H32+rwc!H32</f>
        <v>277695.2846365</v>
      </c>
      <c r="I33" s="27">
        <f>rail!AN32+nonpt!BQ32+agfire!AM32+ptagfire!AA32+nonroad!AK32+'onroad all'!H32+cmv!AO32+ptfire_f!AI32+ptfire_s!AI32+ptegu!BL32+ptnonipm!BV32+pt_oilgas!BG32+np_oilgas!AU32+rwc!AJ32</f>
        <v>1456.6159123626805</v>
      </c>
      <c r="J33" s="27">
        <f>rail!AS32+nonpt!BV32+agfire!AR32+ptagfire!AD32+nonroad!AP32+'onroad all'!O32+cmv!AT32+ptfire_f!AL32+ptfire_s!AL32+ptegu!BQ32+ptnonipm!CA32+pt_oilgas!BL32+np_oilgas!AZ32+rwc!AO32</f>
        <v>2564.0090746431802</v>
      </c>
      <c r="K33" s="27">
        <f>rail!BN32+nonpt!CZ32+agfire!BD32+ptagfire!AL32+nonroad!BG32+'onroad all'!AX32+cmv!BP32+ptfire_f!AU32+ptfire_s!AU32+ptegu!CT32+ptnonipm!DK32+pt_oilgas!CO32+np_oilgas!BU32+rwc!BB32</f>
        <v>3474.8454954918998</v>
      </c>
      <c r="L33" s="27">
        <f>rail!CA32+nonpt!DP32+agfire!BQ32+ptagfire!AS32+nonroad!BR32+'onroad all'!BO32+cmv!CC32+ptfire_f!BC32+ptfire_s!BC32+ptegu!DH32+ptnonipm!EB32+pt_oilgas!DD32+np_oilgas!CH32+rwc!BN32</f>
        <v>1978.6877924920614</v>
      </c>
      <c r="M33" s="27">
        <f>rail!CB32+nonpt!DR32+nonroad!BS32+'onroad all'!BS32+cmv!CD32+ptfire_f!BE32+ptfire_s!BE32+ptegu!DJ32+ptnonipm!ED32+pt_oilgas!DF32+np_oilgas!CI32+rwc!BO32</f>
        <v>487.23785062875407</v>
      </c>
      <c r="N33" s="27">
        <f>rail!AM32+nonpt!BN32+agfire!AL32+ptagfire!Z32+nonroad!AJ32+'onroad all'!G32+cmv!AN32+ptfire_f!AG32+ptfire_s!AG32+ptegu!BJ32+ptnonipm!BS32+pt_oilgas!BF32+np_oilgas!AT32+rwc!AI32</f>
        <v>424.89158236588992</v>
      </c>
      <c r="O33" s="27">
        <f>rail!AV32+nonpt!BZ32+agfire!AS32+ptagfire!AE32+nonroad!AQ32+'onroad all'!X32+cmv!AW32+ptfire_f!AM32+ptfire_s!AM32+ptegu!BU32+ptnonipm!CE32+pt_oilgas!BP32+np_oilgas!BB32+rwc!AP32</f>
        <v>258.0844839105327</v>
      </c>
      <c r="P33" s="27">
        <f>rail!AE32+nonroad!AE32+'onroad all'!AI32+'onroad all'!AJ32+'onroad all'!AK32+'onroad all'!AL32+'onroad all'!AM32+'onroad all'!AN32+cmv!AF32+ptnonipm!BI32</f>
        <v>2975.7299865140794</v>
      </c>
      <c r="Q33" s="27">
        <f>rail!AF32+nonroad!AF32+'onroad all'!AJ32+'onroad all'!AK32+'onroad all'!AL32+'onroad all'!AM32+'onroad all'!AN32+cmv!AG32+ptnonipm!BJ32</f>
        <v>2758.5960264115797</v>
      </c>
      <c r="R33" s="72">
        <f>rail!P32+nonpt!T32+nonroad!R32+'onroad all'!AA32+cmv!Q32+ptegu!T32+ptnonipm!T32+pt_oilgas!S32+np_oilgas!R32+rwc!P32</f>
        <v>3.4483785266886002E-2</v>
      </c>
      <c r="S33" s="72">
        <f>rail!K32+nonpt!L32+agfire!K32+nonroad!U32+'onroad all'!L32+cmv!K32+ptegu!L32+ptnonipm!L32+pt_oilgas!K32+np_oilgas!K32+rwc!K32</f>
        <v>0.16123965707670002</v>
      </c>
      <c r="T33" s="72">
        <f>rail!O32+nonpt!P32+agfire!N32+cmv!O32+ptegu!P32+ptnonipm!P32+pt_oilgas!O32+np_oilgas!N32+rwc!N32</f>
        <v>0.14935061630000002</v>
      </c>
      <c r="U33" s="72">
        <f>rail!V32+nonpt!AK32+agfire!U32+nonroad!T32+'onroad all'!BV32+cmv!X32+ptegu!AH32+ptnonipm!AL32+pt_oilgas!AI32+np_oilgas!AB32+rwc!V32</f>
        <v>0.53018370829320005</v>
      </c>
      <c r="V33" s="72">
        <f>rail!T32+nonpt!AG32+agfire!S32+nonroad!S32+'onroad all'!BM32+'onroad all'!BN32+cmv!U32+ptegu!AD32+ptnonipm!AH32+pt_oilgas!AE32+np_oilgas!X32+rwc!T32</f>
        <v>0.65653910508789992</v>
      </c>
      <c r="W33" s="79"/>
      <c r="Z33" s="29" t="s">
        <v>31</v>
      </c>
      <c r="AA33" s="27">
        <f>B33+beis!H32</f>
        <v>755336.64270350011</v>
      </c>
      <c r="AB33" s="27">
        <f t="shared" si="2"/>
        <v>21842.567689826999</v>
      </c>
      <c r="AC33" s="27">
        <f>D33+beis!R32</f>
        <v>224431.75728645999</v>
      </c>
      <c r="AD33" s="27">
        <f t="shared" si="3"/>
        <v>380076.40064895275</v>
      </c>
      <c r="AE33" s="27">
        <f t="shared" si="4"/>
        <v>58051.590412982769</v>
      </c>
      <c r="AF33" s="27">
        <f t="shared" si="5"/>
        <v>15368.158893078</v>
      </c>
      <c r="AG33" s="27">
        <f>H33+beis!X32</f>
        <v>1534209.2804365</v>
      </c>
      <c r="AH33" s="27">
        <f>I33+beis!C32</f>
        <v>30654.954652362681</v>
      </c>
      <c r="AI33" s="27">
        <f t="shared" si="6"/>
        <v>2564.0090746431802</v>
      </c>
      <c r="AJ33" s="27">
        <f>K33+beis!L32</f>
        <v>43291.489885491901</v>
      </c>
      <c r="AK33" s="27">
        <f>L33+beis!P32</f>
        <v>179969.80023749208</v>
      </c>
      <c r="AL33" s="27">
        <f t="shared" si="7"/>
        <v>487.23785062875407</v>
      </c>
      <c r="AM33" s="27">
        <f t="shared" si="8"/>
        <v>424.89158236588992</v>
      </c>
      <c r="AN33" s="27">
        <f t="shared" si="9"/>
        <v>258.0844839105327</v>
      </c>
      <c r="AO33" s="27">
        <f t="shared" si="10"/>
        <v>2975.7299865140794</v>
      </c>
      <c r="AP33" s="27">
        <f t="shared" si="11"/>
        <v>2758.5960264115797</v>
      </c>
      <c r="AQ33" s="72">
        <f t="shared" si="12"/>
        <v>3.4483785266886002E-2</v>
      </c>
      <c r="AR33" s="72">
        <f t="shared" si="13"/>
        <v>0.16123965707670002</v>
      </c>
      <c r="AS33" s="72">
        <f t="shared" si="14"/>
        <v>0.14935061630000002</v>
      </c>
      <c r="AT33" s="72">
        <f t="shared" si="15"/>
        <v>0.53018370829320005</v>
      </c>
      <c r="AU33" s="72">
        <f t="shared" si="16"/>
        <v>0.65653910508789992</v>
      </c>
      <c r="AW33" s="29" t="s">
        <v>31</v>
      </c>
      <c r="AX33" s="27">
        <f>B33-ptfire_f!B32-ptfire_s!B32</f>
        <v>372254.30727650004</v>
      </c>
      <c r="AY33" s="27">
        <f>C33-ptfire_f!C32-ptfire_s!C32</f>
        <v>20131.251172827</v>
      </c>
      <c r="AZ33" s="27">
        <f>D33-ptfire_f!D32-ptfire_s!D32</f>
        <v>192774.36981246001</v>
      </c>
      <c r="BA33" s="27">
        <f>E33-ptfire_f!E32-ptfire_s!E32</f>
        <v>369449.96987845277</v>
      </c>
      <c r="BB33" s="27">
        <f>F33-ptfire_f!F32-ptfire_s!F32</f>
        <v>49046.140617982768</v>
      </c>
      <c r="BC33" s="27">
        <f>G33-ptfire_f!G32-ptfire_s!G32</f>
        <v>14577.170441078</v>
      </c>
      <c r="BD33" s="27">
        <f>H33-ptfire_f!H32-ptfire_s!H32</f>
        <v>253095.09213649997</v>
      </c>
      <c r="BE33" s="27">
        <f>I33-ptfire_f!AI32-ptfire_s!AI32</f>
        <v>778.63125359668038</v>
      </c>
      <c r="BF33" s="27">
        <f>J33-ptfire_f!AL32-ptfire_s!AL32</f>
        <v>2381.97257082538</v>
      </c>
      <c r="BG33" s="27">
        <f>K33-ptfire_f!AU32-ptfire_s!AU32</f>
        <v>2458.6775322288995</v>
      </c>
      <c r="BH33" s="27">
        <f>L33-ptfire_f!BC32-ptfire_s!BC32</f>
        <v>1046.6583090250613</v>
      </c>
      <c r="BI33" s="27">
        <f>M33-ptfire_f!BE32-ptfire_s!BE32</f>
        <v>290.63837621675407</v>
      </c>
      <c r="BJ33" s="27">
        <f>N33-ptfire_f!AG32-ptfire_s!AG32</f>
        <v>217.77453412988993</v>
      </c>
      <c r="BK33" s="27">
        <f>O33-ptfire_f!AM32-ptfire_s!AM32</f>
        <v>148.0535606390327</v>
      </c>
      <c r="BL33" s="27">
        <f t="shared" si="17"/>
        <v>2975.7299865140794</v>
      </c>
      <c r="BM33" s="27">
        <f t="shared" si="18"/>
        <v>2758.5960264115797</v>
      </c>
      <c r="BN33" s="72">
        <f t="shared" si="19"/>
        <v>3.4483785266886002E-2</v>
      </c>
      <c r="BO33" s="72">
        <f t="shared" si="20"/>
        <v>0.16123965707670002</v>
      </c>
      <c r="BP33" s="72">
        <f t="shared" si="21"/>
        <v>0.14935061630000002</v>
      </c>
      <c r="BQ33" s="72">
        <f t="shared" si="22"/>
        <v>0.53018370829320005</v>
      </c>
      <c r="BR33" s="72">
        <f t="shared" si="23"/>
        <v>0.65653910508789992</v>
      </c>
    </row>
    <row r="34" spans="1:70" x14ac:dyDescent="0.3">
      <c r="A34" s="29" t="s">
        <v>32</v>
      </c>
      <c r="B34" s="27">
        <f>rail!B33+nonpt!B33+agfire!B33+ptagfire!B33+nonroad!B33+'onroad all'!AE33+cmv!B33+ptfire_f!B33+ptfire_s!B33+ptegu!B33+ptnonipm!B33+pt_oilgas!B33+np_oilgas!B33+rwc!B33</f>
        <v>1870828.5987573396</v>
      </c>
      <c r="C34" s="27">
        <f>rail!C33+nonpt!C33+agfire!C33+ptagfire!C33+nonroad!C33+'onroad all'!BT33+cmv!C33+ptfire_f!C33+ptfire_s!C33+ptegu!C33+ptnonipm!C33+pt_oilgas!C33+np_oilgas!C33+rwc!C33+ag!B33</f>
        <v>35846.175164365501</v>
      </c>
      <c r="D34" s="27">
        <f>rail!D33+nonpt!D33+agfire!D33+ptagfire!D33+nonroad!D33+'onroad all'!CC33+cmv!D33+ptfire_f!D33+ptfire_s!D33+ptegu!DQ33+ptnonipm!D33+pt_oilgas!D33+np_oilgas!D33+rwc!D33</f>
        <v>335074.28672994004</v>
      </c>
      <c r="E34" s="27">
        <f>rail!E33+nonpt!E33+agfire!E33+ptagfire!E33+nonroad!E33+'onroad all'!CV33+cmv!E33+ptfire_f!E33+ptfire_s!E33+ptegu!E33+ptnonipm!E33+pt_oilgas!E33+np_oilgas!E33+rwc!E33+afdust!BA33</f>
        <v>164708.68745447858</v>
      </c>
      <c r="F34" s="27">
        <f>rail!F33+nonpt!F33+agfire!F33+ptagfire!F33+nonroad!F33+'onroad all'!CY33+cmv!F33+ptfire_f!F33+ptfire_s!F33+ptegu!F33+ptnonipm!F33+pt_oilgas!F33+np_oilgas!F33+rwc!F33+afdust!BB33</f>
        <v>106015.80567564357</v>
      </c>
      <c r="G34" s="27">
        <f>rail!G33+nonpt!G33+agfire!G33+ptagfire!G33+nonroad!G33+'onroad all'!DO33+cmv!G33+ptfire_f!G33+ptfire_s!G33+ptegu!FC33+ptnonipm!G33+pt_oilgas!G33+np_oilgas!G33+rwc!G33</f>
        <v>73797.787603687015</v>
      </c>
      <c r="H34" s="27">
        <f>rail!H33+nonpt!H33+agfire!H33+ptagfire!H33+nonroad!H33+'onroad all'!EB33+cmv!H33+ptfire_f!H33+ptfire_s!H33+ptegu!H33+ptnonipm!H33+pt_oilgas!H33+np_oilgas!H33+rwc!H33</f>
        <v>303266.91764759994</v>
      </c>
      <c r="I34" s="27">
        <f>rail!AN33+nonpt!BQ33+agfire!AM33+ptagfire!AA33+nonroad!AK33+'onroad all'!H33+cmv!AO33+ptfire_f!AI33+ptfire_s!AI33+ptegu!BL33+ptnonipm!BV33+pt_oilgas!BG33+np_oilgas!AU33+rwc!AJ33</f>
        <v>2924.7677724895207</v>
      </c>
      <c r="J34" s="27">
        <f>rail!AS33+nonpt!BV33+agfire!AR33+ptagfire!AD33+nonroad!AP33+'onroad all'!O33+cmv!AT33+ptfire_f!AL33+ptfire_s!AL33+ptegu!BQ33+ptnonipm!CA33+pt_oilgas!BL33+np_oilgas!AZ33+rwc!AO33</f>
        <v>7376.2287049928836</v>
      </c>
      <c r="K34" s="27">
        <f>rail!BN33+nonpt!CZ33+agfire!BD33+ptagfire!AL33+nonroad!BG33+'onroad all'!AX33+cmv!BP33+ptfire_f!AU33+ptfire_s!AU33+ptegu!CT33+ptnonipm!DK33+pt_oilgas!CO33+np_oilgas!BU33+rwc!BB33</f>
        <v>8058.1346588455008</v>
      </c>
      <c r="L34" s="27">
        <f>rail!CA33+nonpt!DP33+agfire!BQ33+ptagfire!AS33+nonroad!BR33+'onroad all'!BO33+cmv!CC33+ptfire_f!BC33+ptfire_s!BC33+ptegu!DH33+ptnonipm!EB33+pt_oilgas!DD33+np_oilgas!CH33+rwc!BN33</f>
        <v>5587.0129629143512</v>
      </c>
      <c r="M34" s="27">
        <f>rail!CB33+nonpt!DR33+nonroad!BS33+'onroad all'!BS33+cmv!CD33+ptfire_f!BE33+ptfire_s!BE33+ptegu!DJ33+ptnonipm!ED33+pt_oilgas!DF33+np_oilgas!CI33+rwc!BO33</f>
        <v>3978.042573882788</v>
      </c>
      <c r="N34" s="27">
        <f>rail!AM33+nonpt!BN33+agfire!AL33+ptagfire!Z33+nonroad!AJ33+'onroad all'!G33+cmv!AN33+ptfire_f!AG33+ptfire_s!AG33+ptegu!BJ33+ptnonipm!BS33+pt_oilgas!BF33+np_oilgas!AT33+rwc!AI33</f>
        <v>342.23210499216998</v>
      </c>
      <c r="O34" s="27">
        <f>rail!AV33+nonpt!BZ33+agfire!AS33+ptagfire!AE33+nonroad!AQ33+'onroad all'!X33+cmv!AW33+ptfire_f!AM33+ptfire_s!AM33+ptegu!BU33+ptnonipm!CE33+pt_oilgas!BP33+np_oilgas!BB33+rwc!AP33</f>
        <v>982.98746491087593</v>
      </c>
      <c r="P34" s="27">
        <f>rail!AE33+nonroad!AE33+'onroad all'!AI33+'onroad all'!AJ33+'onroad all'!AK33+'onroad all'!AL33+'onroad all'!AM33+'onroad all'!AN33+cmv!AF33+ptnonipm!BI33</f>
        <v>7501.3677922966999</v>
      </c>
      <c r="Q34" s="27">
        <f>rail!AF33+nonroad!AF33+'onroad all'!AJ33+'onroad all'!AK33+'onroad all'!AL33+'onroad all'!AM33+'onroad all'!AN33+cmv!AG33+ptnonipm!BJ33</f>
        <v>7058.1702050356998</v>
      </c>
      <c r="R34" s="72">
        <f>rail!P33+nonpt!T33+nonroad!R33+'onroad all'!AA33+cmv!Q33+ptegu!T33+ptnonipm!T33+pt_oilgas!S33+np_oilgas!R33+rwc!P33</f>
        <v>0.34776844645017002</v>
      </c>
      <c r="S34" s="72">
        <f>rail!K33+nonpt!L33+agfire!K33+nonroad!U33+'onroad all'!L33+cmv!K33+ptegu!L33+ptnonipm!L33+pt_oilgas!K33+np_oilgas!K33+rwc!K33</f>
        <v>2.0760891007397997</v>
      </c>
      <c r="T34" s="72">
        <f>rail!O33+nonpt!P33+agfire!N33+cmv!O33+ptegu!P33+ptnonipm!P33+pt_oilgas!O33+np_oilgas!N33+rwc!N33</f>
        <v>1.4674025312999999</v>
      </c>
      <c r="U34" s="72">
        <f>rail!V33+nonpt!AK33+agfire!U33+nonroad!T33+'onroad all'!BV33+cmv!X33+ptegu!AH33+ptnonipm!AL33+pt_oilgas!AI33+np_oilgas!AB33+rwc!V33</f>
        <v>22.323635142815995</v>
      </c>
      <c r="V34" s="72">
        <f>rail!T33+nonpt!AG33+agfire!S33+nonroad!S33+'onroad all'!BM33+'onroad all'!BN33+cmv!U33+ptegu!AD33+ptnonipm!AH33+pt_oilgas!AE33+np_oilgas!X33+rwc!T33</f>
        <v>12.682232585904998</v>
      </c>
      <c r="W34" s="79" t="s">
        <v>624</v>
      </c>
      <c r="Z34" s="29" t="s">
        <v>32</v>
      </c>
      <c r="AA34" s="27">
        <f>B34+beis!H33</f>
        <v>1941537.9632293396</v>
      </c>
      <c r="AB34" s="27">
        <f t="shared" si="2"/>
        <v>35846.175164365501</v>
      </c>
      <c r="AC34" s="27">
        <f>D34+beis!R33</f>
        <v>343695.17401697004</v>
      </c>
      <c r="AD34" s="27">
        <f t="shared" si="3"/>
        <v>164708.68745447858</v>
      </c>
      <c r="AE34" s="27">
        <f t="shared" si="4"/>
        <v>106015.80567564357</v>
      </c>
      <c r="AF34" s="27">
        <f t="shared" si="5"/>
        <v>73797.787603687015</v>
      </c>
      <c r="AG34" s="27">
        <f>H34+beis!X33</f>
        <v>684818.07953460002</v>
      </c>
      <c r="AH34" s="27">
        <f>I34+beis!C33</f>
        <v>10246.000365789521</v>
      </c>
      <c r="AI34" s="27">
        <f t="shared" si="6"/>
        <v>7376.2287049928836</v>
      </c>
      <c r="AJ34" s="27">
        <f>K34+beis!L33</f>
        <v>18041.810537445501</v>
      </c>
      <c r="AK34" s="27">
        <f>L34+beis!P33</f>
        <v>34611.204157714354</v>
      </c>
      <c r="AL34" s="27">
        <f t="shared" si="7"/>
        <v>3978.042573882788</v>
      </c>
      <c r="AM34" s="27">
        <f t="shared" si="8"/>
        <v>342.23210499216998</v>
      </c>
      <c r="AN34" s="27">
        <f t="shared" si="9"/>
        <v>982.98746491087593</v>
      </c>
      <c r="AO34" s="27">
        <f t="shared" si="10"/>
        <v>7501.3677922966999</v>
      </c>
      <c r="AP34" s="27">
        <f t="shared" si="11"/>
        <v>7058.1702050356998</v>
      </c>
      <c r="AQ34" s="72">
        <f t="shared" si="12"/>
        <v>0.34776844645017002</v>
      </c>
      <c r="AR34" s="72">
        <f t="shared" si="13"/>
        <v>2.0760891007397997</v>
      </c>
      <c r="AS34" s="72">
        <f t="shared" si="14"/>
        <v>1.4674025312999999</v>
      </c>
      <c r="AT34" s="72">
        <f t="shared" si="15"/>
        <v>22.323635142815995</v>
      </c>
      <c r="AU34" s="72">
        <f t="shared" si="16"/>
        <v>12.682232585904998</v>
      </c>
      <c r="AW34" s="29" t="s">
        <v>32</v>
      </c>
      <c r="AX34" s="27">
        <f>B34-ptfire_f!B33-ptfire_s!B33</f>
        <v>1856994.0369603396</v>
      </c>
      <c r="AY34" s="27">
        <f>C34-ptfire_f!C33-ptfire_s!C33</f>
        <v>35618.775176365496</v>
      </c>
      <c r="AZ34" s="27">
        <f>D34-ptfire_f!D33-ptfire_s!D33</f>
        <v>334867.28989084007</v>
      </c>
      <c r="BA34" s="27">
        <f>E34-ptfire_f!E33-ptfire_s!E33</f>
        <v>163285.01797947858</v>
      </c>
      <c r="BB34" s="27">
        <f>F34-ptfire_f!F33-ptfire_s!F33</f>
        <v>104809.30063364358</v>
      </c>
      <c r="BC34" s="27">
        <f>G34-ptfire_f!G33-ptfire_s!G33</f>
        <v>73688.245844287012</v>
      </c>
      <c r="BD34" s="27">
        <f>H34-ptfire_f!H33-ptfire_s!H33</f>
        <v>299997.82798759994</v>
      </c>
      <c r="BE34" s="27">
        <f>I34-ptfire_f!AI33-ptfire_s!AI33</f>
        <v>2839.1999437205204</v>
      </c>
      <c r="BF34" s="27">
        <f>J34-ptfire_f!AL33-ptfire_s!AL33</f>
        <v>7332.749505300384</v>
      </c>
      <c r="BG34" s="27">
        <f>K34-ptfire_f!AU33-ptfire_s!AU33</f>
        <v>7856.8583487138003</v>
      </c>
      <c r="BH34" s="27">
        <f>L34-ptfire_f!BC33-ptfire_s!BC33</f>
        <v>5462.488526745251</v>
      </c>
      <c r="BI34" s="27">
        <f>M34-ptfire_f!BE33-ptfire_s!BE33</f>
        <v>3952.3098159619681</v>
      </c>
      <c r="BJ34" s="27">
        <f>N34-ptfire_f!AG33-ptfire_s!AG33</f>
        <v>307.46065014766998</v>
      </c>
      <c r="BK34" s="27">
        <f>O34-ptfire_f!AM33-ptfire_s!AM33</f>
        <v>962.37838402670593</v>
      </c>
      <c r="BL34" s="27">
        <f t="shared" si="17"/>
        <v>7501.3677922966999</v>
      </c>
      <c r="BM34" s="27">
        <f t="shared" si="18"/>
        <v>7058.1702050356998</v>
      </c>
      <c r="BN34" s="72">
        <f t="shared" si="19"/>
        <v>0.34776844645017002</v>
      </c>
      <c r="BO34" s="72">
        <f t="shared" si="20"/>
        <v>2.0760891007397997</v>
      </c>
      <c r="BP34" s="72">
        <f t="shared" si="21"/>
        <v>1.4674025312999999</v>
      </c>
      <c r="BQ34" s="72">
        <f t="shared" si="22"/>
        <v>22.323635142815995</v>
      </c>
      <c r="BR34" s="72">
        <f t="shared" si="23"/>
        <v>12.682232585904998</v>
      </c>
    </row>
    <row r="35" spans="1:70" x14ac:dyDescent="0.3">
      <c r="A35" s="29" t="s">
        <v>33</v>
      </c>
      <c r="B35" s="27">
        <f>rail!B34+nonpt!B34+agfire!B34+ptagfire!B34+nonroad!B34+'onroad all'!AE34+cmv!B34+ptfire_f!B34+ptfire_s!B34+ptegu!B34+ptnonipm!B34+pt_oilgas!B34+np_oilgas!B34+rwc!B34</f>
        <v>1449049.2414694</v>
      </c>
      <c r="C35" s="27">
        <f>rail!C34+nonpt!C34+agfire!C34+ptagfire!C34+nonroad!C34+'onroad all'!BT34+cmv!C34+ptfire_f!C34+ptfire_s!C34+ptegu!C34+ptnonipm!C34+pt_oilgas!C34+np_oilgas!C34+rwc!C34+ag!B34</f>
        <v>178355.98425790359</v>
      </c>
      <c r="D35" s="27">
        <f>rail!D34+nonpt!D34+agfire!D34+ptagfire!D34+nonroad!D34+'onroad all'!CC34+cmv!D34+ptfire_f!D34+ptfire_s!D34+ptegu!DQ34+ptnonipm!D34+pt_oilgas!D34+np_oilgas!D34+rwc!D34</f>
        <v>286163.20163327997</v>
      </c>
      <c r="E35" s="27">
        <f>rail!E34+nonpt!E34+agfire!E34+ptagfire!E34+nonroad!E34+'onroad all'!CV34+cmv!E34+ptfire_f!E34+ptfire_s!E34+ptegu!E34+ptnonipm!E34+pt_oilgas!E34+np_oilgas!E34+rwc!E34+afdust!BA34</f>
        <v>106408.81405744739</v>
      </c>
      <c r="F35" s="27">
        <f>rail!F34+nonpt!F34+agfire!F34+ptagfire!F34+nonroad!F34+'onroad all'!CY34+cmv!F34+ptfire_f!F34+ptfire_s!F34+ptegu!F34+ptnonipm!F34+pt_oilgas!F34+np_oilgas!F34+rwc!F34+afdust!BB34</f>
        <v>63148.381683677391</v>
      </c>
      <c r="G35" s="27">
        <f>rail!G34+nonpt!G34+agfire!G34+ptagfire!G34+nonroad!G34+'onroad all'!DO34+cmv!G34+ptfire_f!G34+ptfire_s!G34+ptegu!FC34+ptnonipm!G34+pt_oilgas!G34+np_oilgas!G34+rwc!G34</f>
        <v>73592.862570662997</v>
      </c>
      <c r="H35" s="27">
        <f>rail!H34+nonpt!H34+agfire!H34+ptagfire!H34+nonroad!H34+'onroad all'!EB34+cmv!H34+ptfire_f!H34+ptfire_s!H34+ptegu!H34+ptnonipm!H34+pt_oilgas!H34+np_oilgas!H34+rwc!H34</f>
        <v>333699.48191917001</v>
      </c>
      <c r="I35" s="27">
        <f>rail!AN34+nonpt!BQ34+agfire!AM34+ptagfire!AA34+nonroad!AK34+'onroad all'!H34+cmv!AO34+ptfire_f!AI34+ptfire_s!AI34+ptegu!BL34+ptnonipm!BV34+pt_oilgas!BG34+np_oilgas!AU34+rwc!AJ34</f>
        <v>3004.4909527315303</v>
      </c>
      <c r="J35" s="27">
        <f>rail!AS34+nonpt!BV34+agfire!AR34+ptagfire!AD34+nonroad!AP34+'onroad all'!O34+cmv!AT34+ptfire_f!AL34+ptfire_s!AL34+ptegu!BQ34+ptnonipm!CA34+pt_oilgas!BL34+np_oilgas!AZ34+rwc!AO34</f>
        <v>4020.3778581664078</v>
      </c>
      <c r="K35" s="27">
        <f>rail!BN34+nonpt!CZ34+agfire!BD34+ptagfire!AL34+nonroad!BG34+'onroad all'!AX34+cmv!BP34+ptfire_f!AU34+ptfire_s!AU34+ptegu!CT34+ptnonipm!DK34+pt_oilgas!CO34+np_oilgas!BU34+rwc!BB34</f>
        <v>5545.6106118936104</v>
      </c>
      <c r="L35" s="27">
        <f>rail!CA34+nonpt!DP34+agfire!BQ34+ptagfire!AS34+nonroad!BR34+'onroad all'!BO34+cmv!CC34+ptfire_f!BC34+ptfire_s!BC34+ptegu!DH34+ptnonipm!EB34+pt_oilgas!DD34+np_oilgas!CH34+rwc!BN34</f>
        <v>9658.4729386058098</v>
      </c>
      <c r="M35" s="27">
        <f>rail!CB34+nonpt!DR34+nonroad!BS34+'onroad all'!BS34+cmv!CD34+ptfire_f!BE34+ptfire_s!BE34+ptegu!DJ34+ptnonipm!ED34+pt_oilgas!DF34+np_oilgas!CI34+rwc!BO34</f>
        <v>714.45210545605369</v>
      </c>
      <c r="N35" s="27">
        <f>rail!AM34+nonpt!BN34+agfire!AL34+ptagfire!Z34+nonroad!AJ34+'onroad all'!G34+cmv!AN34+ptfire_f!AG34+ptfire_s!AG34+ptegu!BJ34+ptnonipm!BS34+pt_oilgas!BF34+np_oilgas!AT34+rwc!AI34</f>
        <v>697.00987471210476</v>
      </c>
      <c r="O35" s="27">
        <f>rail!AV34+nonpt!BZ34+agfire!AS34+ptagfire!AE34+nonroad!AQ34+'onroad all'!X34+cmv!AW34+ptfire_f!AM34+ptfire_s!AM34+ptegu!BU34+ptnonipm!CE34+pt_oilgas!BP34+np_oilgas!BB34+rwc!AP34</f>
        <v>858.00884094749722</v>
      </c>
      <c r="P35" s="27">
        <f>rail!AE34+nonroad!AE34+'onroad all'!AI34+'onroad all'!AJ34+'onroad all'!AK34+'onroad all'!AL34+'onroad all'!AM34+'onroad all'!AN34+cmv!AF34+ptnonipm!BI34</f>
        <v>5060.391193496991</v>
      </c>
      <c r="Q35" s="27">
        <f>rail!AF34+nonroad!AF34+'onroad all'!AJ34+'onroad all'!AK34+'onroad all'!AL34+'onroad all'!AM34+'onroad all'!AN34+cmv!AG34+ptnonipm!BJ34</f>
        <v>4763.0214301329906</v>
      </c>
      <c r="R35" s="72">
        <f>rail!P34+nonpt!T34+nonroad!R34+'onroad all'!AA34+cmv!Q34+ptegu!T34+ptnonipm!T34+pt_oilgas!S34+np_oilgas!R34+rwc!P34</f>
        <v>2.58029371437727</v>
      </c>
      <c r="S35" s="72">
        <f>rail!K34+nonpt!L34+agfire!K34+nonroad!U34+'onroad all'!L34+cmv!K34+ptegu!L34+ptnonipm!L34+pt_oilgas!K34+np_oilgas!K34+rwc!K34</f>
        <v>1.7243203587159999</v>
      </c>
      <c r="T35" s="72">
        <f>rail!O34+nonpt!P34+agfire!N34+cmv!O34+ptegu!P34+ptnonipm!P34+pt_oilgas!O34+np_oilgas!N34+rwc!N34</f>
        <v>0.79074207690000009</v>
      </c>
      <c r="U35" s="72">
        <f>rail!V34+nonpt!AK34+agfire!U34+nonroad!T34+'onroad all'!BV34+cmv!X34+ptegu!AH34+ptnonipm!AL34+pt_oilgas!AI34+np_oilgas!AB34+rwc!V34</f>
        <v>6.8527089755509998</v>
      </c>
      <c r="V35" s="72">
        <f>rail!T34+nonpt!AG34+agfire!S34+nonroad!S34+'onroad all'!BM34+'onroad all'!BN34+cmv!U34+ptegu!AD34+ptnonipm!AH34+pt_oilgas!AE34+np_oilgas!X34+rwc!T34</f>
        <v>24.712713863724002</v>
      </c>
      <c r="W35" s="79" t="s">
        <v>624</v>
      </c>
      <c r="Z35" s="29" t="s">
        <v>33</v>
      </c>
      <c r="AA35" s="27">
        <f>B35+beis!H34</f>
        <v>1583253.9047794</v>
      </c>
      <c r="AB35" s="27">
        <f t="shared" si="2"/>
        <v>178355.98425790359</v>
      </c>
      <c r="AC35" s="27">
        <f>D35+beis!R34</f>
        <v>300188.85063937999</v>
      </c>
      <c r="AD35" s="27">
        <f t="shared" si="3"/>
        <v>106408.81405744739</v>
      </c>
      <c r="AE35" s="27">
        <f t="shared" si="4"/>
        <v>63148.381683677391</v>
      </c>
      <c r="AF35" s="27">
        <f t="shared" si="5"/>
        <v>73592.862570662997</v>
      </c>
      <c r="AG35" s="27">
        <f>H35+beis!X34</f>
        <v>1420068.6939091701</v>
      </c>
      <c r="AH35" s="27">
        <f>I35+beis!C34</f>
        <v>16902.987833731531</v>
      </c>
      <c r="AI35" s="27">
        <f t="shared" si="6"/>
        <v>4020.3778581664078</v>
      </c>
      <c r="AJ35" s="27">
        <f>K35+beis!L34</f>
        <v>24498.456503893613</v>
      </c>
      <c r="AK35" s="27">
        <f>L35+beis!P34</f>
        <v>81150.108478505805</v>
      </c>
      <c r="AL35" s="27">
        <f t="shared" si="7"/>
        <v>714.45210545605369</v>
      </c>
      <c r="AM35" s="27">
        <f t="shared" si="8"/>
        <v>697.00987471210476</v>
      </c>
      <c r="AN35" s="27">
        <f t="shared" si="9"/>
        <v>858.00884094749722</v>
      </c>
      <c r="AO35" s="27">
        <f t="shared" si="10"/>
        <v>5060.391193496991</v>
      </c>
      <c r="AP35" s="27">
        <f t="shared" si="11"/>
        <v>4763.0214301329906</v>
      </c>
      <c r="AQ35" s="72">
        <f t="shared" si="12"/>
        <v>2.58029371437727</v>
      </c>
      <c r="AR35" s="72">
        <f t="shared" si="13"/>
        <v>1.7243203587159999</v>
      </c>
      <c r="AS35" s="72">
        <f t="shared" si="14"/>
        <v>0.79074207690000009</v>
      </c>
      <c r="AT35" s="72">
        <f t="shared" si="15"/>
        <v>6.8527089755509998</v>
      </c>
      <c r="AU35" s="72">
        <f t="shared" si="16"/>
        <v>24.712713863724002</v>
      </c>
      <c r="AW35" s="29" t="s">
        <v>33</v>
      </c>
      <c r="AX35" s="27">
        <f>B35-ptfire_f!B34-ptfire_s!B34</f>
        <v>1288188.9579173999</v>
      </c>
      <c r="AY35" s="27">
        <f>C35-ptfire_f!C34-ptfire_s!C34</f>
        <v>175715.53282881359</v>
      </c>
      <c r="AZ35" s="27">
        <f>D35-ptfire_f!D34-ptfire_s!D34</f>
        <v>283951.62007549999</v>
      </c>
      <c r="BA35" s="27">
        <f>E35-ptfire_f!E34-ptfire_s!E34</f>
        <v>90029.768195547396</v>
      </c>
      <c r="BB35" s="27">
        <f>F35-ptfire_f!F34-ptfire_s!F34</f>
        <v>49267.833400577387</v>
      </c>
      <c r="BC35" s="27">
        <f>G35-ptfire_f!G34-ptfire_s!G34</f>
        <v>72378.902655372993</v>
      </c>
      <c r="BD35" s="27">
        <f>H35-ptfire_f!H34-ptfire_s!H34</f>
        <v>295742.91108416999</v>
      </c>
      <c r="BE35" s="27">
        <f>I35-ptfire_f!AI34-ptfire_s!AI34</f>
        <v>2125.2119604845302</v>
      </c>
      <c r="BF35" s="27">
        <f>J35-ptfire_f!AL34-ptfire_s!AL34</f>
        <v>3597.6252796174081</v>
      </c>
      <c r="BG35" s="27">
        <f>K35-ptfire_f!AU34-ptfire_s!AU34</f>
        <v>3379.8691372416097</v>
      </c>
      <c r="BH35" s="27">
        <f>L35-ptfire_f!BC34-ptfire_s!BC34</f>
        <v>8348.9632832238094</v>
      </c>
      <c r="BI35" s="27">
        <f>M35-ptfire_f!BE34-ptfire_s!BE34</f>
        <v>446.52006547105361</v>
      </c>
      <c r="BJ35" s="27">
        <f>N35-ptfire_f!AG34-ptfire_s!AG34</f>
        <v>304.52445951910477</v>
      </c>
      <c r="BK35" s="27">
        <f>O35-ptfire_f!AM34-ptfire_s!AM34</f>
        <v>587.93143268449728</v>
      </c>
      <c r="BL35" s="27">
        <f t="shared" si="17"/>
        <v>5060.391193496991</v>
      </c>
      <c r="BM35" s="27">
        <f t="shared" si="18"/>
        <v>4763.0214301329906</v>
      </c>
      <c r="BN35" s="72">
        <f t="shared" si="19"/>
        <v>2.58029371437727</v>
      </c>
      <c r="BO35" s="72">
        <f t="shared" si="20"/>
        <v>1.7243203587159999</v>
      </c>
      <c r="BP35" s="72">
        <f t="shared" si="21"/>
        <v>0.79074207690000009</v>
      </c>
      <c r="BQ35" s="72">
        <f t="shared" si="22"/>
        <v>6.8527089755509998</v>
      </c>
      <c r="BR35" s="72">
        <f t="shared" si="23"/>
        <v>24.712713863724002</v>
      </c>
    </row>
    <row r="36" spans="1:70" x14ac:dyDescent="0.3">
      <c r="A36" s="29" t="s">
        <v>34</v>
      </c>
      <c r="B36" s="27">
        <f>rail!B35+nonpt!B35+agfire!B35+ptagfire!B35+nonroad!B35+'onroad all'!AE35+cmv!B35+ptfire_f!B35+ptfire_s!B35+ptegu!B35+ptnonipm!B35+pt_oilgas!B35+np_oilgas!B35+rwc!B35</f>
        <v>360074.20938190003</v>
      </c>
      <c r="C36" s="27">
        <f>rail!C35+nonpt!C35+agfire!C35+ptagfire!C35+nonroad!C35+'onroad all'!BT35+cmv!C35+ptfire_f!C35+ptfire_s!C35+ptegu!C35+ptnonipm!C35+pt_oilgas!C35+np_oilgas!C35+rwc!C35+ag!B35</f>
        <v>46120.553233254002</v>
      </c>
      <c r="D36" s="27">
        <f>rail!D35+nonpt!D35+agfire!D35+ptagfire!D35+nonroad!D35+'onroad all'!CC35+cmv!D35+ptfire_f!D35+ptfire_s!D35+ptegu!DQ35+ptnonipm!D35+pt_oilgas!D35+np_oilgas!D35+rwc!D35</f>
        <v>205706.81805776001</v>
      </c>
      <c r="E36" s="27">
        <f>rail!E35+nonpt!E35+agfire!E35+ptagfire!E35+nonroad!E35+'onroad all'!CV35+cmv!E35+ptfire_f!E35+ptfire_s!E35+ptegu!E35+ptnonipm!E35+pt_oilgas!E35+np_oilgas!E35+rwc!E35+afdust!BA35</f>
        <v>304002.90391624963</v>
      </c>
      <c r="F36" s="27">
        <f>rail!F35+nonpt!F35+agfire!F35+ptagfire!F35+nonroad!F35+'onroad all'!CY35+cmv!F35+ptfire_f!F35+ptfire_s!F35+ptegu!F35+ptnonipm!F35+pt_oilgas!F35+np_oilgas!F35+rwc!F35+afdust!BB35</f>
        <v>73925.313374049671</v>
      </c>
      <c r="G36" s="27">
        <f>rail!G35+nonpt!G35+agfire!G35+ptagfire!G35+nonroad!G35+'onroad all'!DO35+cmv!G35+ptfire_f!G35+ptfire_s!G35+ptegu!FC35+ptnonipm!G35+pt_oilgas!G35+np_oilgas!G35+rwc!G35</f>
        <v>165509.84111767402</v>
      </c>
      <c r="H36" s="27">
        <f>rail!H35+nonpt!H35+agfire!H35+ptagfire!H35+nonroad!H35+'onroad all'!EB35+cmv!H35+ptfire_f!H35+ptfire_s!H35+ptegu!H35+ptnonipm!H35+pt_oilgas!H35+np_oilgas!H35+rwc!H35</f>
        <v>554203.64604833</v>
      </c>
      <c r="I36" s="27">
        <f>rail!AN35+nonpt!BQ35+agfire!AM35+ptagfire!AA35+nonroad!AK35+'onroad all'!H35+cmv!AO35+ptfire_f!AI35+ptfire_s!AI35+ptegu!BL35+ptnonipm!BV35+pt_oilgas!BG35+np_oilgas!AU35+rwc!AJ35</f>
        <v>1941.9860162309199</v>
      </c>
      <c r="J36" s="27">
        <f>rail!AS35+nonpt!BV35+agfire!AR35+ptagfire!AD35+nonroad!AP35+'onroad all'!O35+cmv!AT35+ptfire_f!AL35+ptfire_s!AL35+ptegu!BQ35+ptnonipm!CA35+pt_oilgas!BL35+np_oilgas!AZ35+rwc!AO35</f>
        <v>5637.7010018137198</v>
      </c>
      <c r="K36" s="27">
        <f>rail!BN35+nonpt!CZ35+agfire!BD35+ptagfire!AL35+nonroad!BG35+'onroad all'!AX35+cmv!BP35+ptfire_f!AU35+ptfire_s!AU35+ptegu!CT35+ptnonipm!DK35+pt_oilgas!CO35+np_oilgas!BU35+rwc!BB35</f>
        <v>5454.67913099015</v>
      </c>
      <c r="L36" s="27">
        <f>rail!CA35+nonpt!DP35+agfire!BQ35+ptagfire!AS35+nonroad!BR35+'onroad all'!BO35+cmv!CC35+ptfire_f!BC35+ptfire_s!BC35+ptegu!DH35+ptnonipm!EB35+pt_oilgas!DD35+np_oilgas!CH35+rwc!BN35</f>
        <v>3158.8706892603705</v>
      </c>
      <c r="M36" s="27">
        <f>rail!CB35+nonpt!DR35+nonroad!BS35+'onroad all'!BS35+cmv!CD35+ptfire_f!BE35+ptfire_s!BE35+ptegu!DJ35+ptnonipm!ED35+pt_oilgas!DF35+np_oilgas!CI35+rwc!BO35</f>
        <v>498.2515936824779</v>
      </c>
      <c r="N36" s="27">
        <f>rail!AM35+nonpt!BN35+agfire!AL35+ptagfire!Z35+nonroad!AJ35+'onroad all'!G35+cmv!AN35+ptfire_f!AG35+ptfire_s!AG35+ptegu!BJ35+ptnonipm!BS35+pt_oilgas!BF35+np_oilgas!AT35+rwc!AI35</f>
        <v>484.68002358388196</v>
      </c>
      <c r="O36" s="27">
        <f>rail!AV35+nonpt!BZ35+agfire!AS35+ptagfire!AE35+nonroad!AQ35+'onroad all'!X35+cmv!AW35+ptfire_f!AM35+ptfire_s!AM35+ptegu!BU35+ptnonipm!CE35+pt_oilgas!BP35+np_oilgas!BB35+rwc!AP35</f>
        <v>315.64598927527618</v>
      </c>
      <c r="P36" s="27">
        <f>rail!AE35+nonroad!AE35+'onroad all'!AI35+'onroad all'!AJ35+'onroad all'!AK35+'onroad all'!AL35+'onroad all'!AM35+'onroad all'!AN35+cmv!AF35+ptnonipm!BI35</f>
        <v>3684.3803711158307</v>
      </c>
      <c r="Q36" s="27">
        <f>rail!AF35+nonroad!AF35+'onroad all'!AJ35+'onroad all'!AK35+'onroad all'!AL35+'onroad all'!AM35+'onroad all'!AN35+cmv!AG35+ptnonipm!BJ35</f>
        <v>3495.3012543442305</v>
      </c>
      <c r="R36" s="72">
        <f>rail!P35+nonpt!T35+nonroad!R35+'onroad all'!AA35+cmv!Q35+ptegu!T35+ptnonipm!T35+pt_oilgas!S35+np_oilgas!R35+rwc!P35</f>
        <v>0.36923125136098295</v>
      </c>
      <c r="S36" s="72">
        <f>rail!K35+nonpt!L35+agfire!K35+nonroad!U35+'onroad all'!L35+cmv!K35+ptegu!L35+ptnonipm!L35+pt_oilgas!K35+np_oilgas!K35+rwc!K35</f>
        <v>0.57569584433300003</v>
      </c>
      <c r="T36" s="72">
        <f>rail!O35+nonpt!P35+agfire!N35+cmv!O35+ptegu!P35+ptnonipm!P35+pt_oilgas!O35+np_oilgas!N35+rwc!N35</f>
        <v>0.1074582181</v>
      </c>
      <c r="U36" s="72">
        <f>rail!V35+nonpt!AK35+agfire!U35+nonroad!T35+'onroad all'!BV35+cmv!X35+ptegu!AH35+ptnonipm!AL35+pt_oilgas!AI35+np_oilgas!AB35+rwc!V35</f>
        <v>6.3955163274630991</v>
      </c>
      <c r="V36" s="72">
        <f>rail!T35+nonpt!AG35+agfire!S35+nonroad!S35+'onroad all'!BM35+'onroad all'!BN35+cmv!U35+ptegu!AD35+ptnonipm!AH35+pt_oilgas!AE35+np_oilgas!X35+rwc!T35</f>
        <v>6.2520564656761994</v>
      </c>
      <c r="W36" s="79" t="s">
        <v>624</v>
      </c>
      <c r="Z36" s="29" t="s">
        <v>34</v>
      </c>
      <c r="AA36" s="27">
        <f>B36+beis!H35</f>
        <v>423967.55315190001</v>
      </c>
      <c r="AB36" s="27">
        <f t="shared" si="2"/>
        <v>46120.553233254002</v>
      </c>
      <c r="AC36" s="27">
        <f>D36+beis!R35</f>
        <v>235398.16356466</v>
      </c>
      <c r="AD36" s="27">
        <f t="shared" si="3"/>
        <v>304002.90391624963</v>
      </c>
      <c r="AE36" s="27">
        <f t="shared" si="4"/>
        <v>73925.313374049671</v>
      </c>
      <c r="AF36" s="27">
        <f t="shared" si="5"/>
        <v>165509.84111767402</v>
      </c>
      <c r="AG36" s="27">
        <f>H36+beis!X35</f>
        <v>746497.85926833004</v>
      </c>
      <c r="AH36" s="27">
        <f>I36+beis!C35</f>
        <v>8526.7572982309193</v>
      </c>
      <c r="AI36" s="27">
        <f t="shared" si="6"/>
        <v>5637.7010018137198</v>
      </c>
      <c r="AJ36" s="27">
        <f>K36+beis!L35</f>
        <v>14434.077922990149</v>
      </c>
      <c r="AK36" s="27">
        <f>L36+beis!P35</f>
        <v>33587.791103060372</v>
      </c>
      <c r="AL36" s="27">
        <f t="shared" si="7"/>
        <v>498.2515936824779</v>
      </c>
      <c r="AM36" s="27">
        <f t="shared" si="8"/>
        <v>484.68002358388196</v>
      </c>
      <c r="AN36" s="27">
        <f t="shared" si="9"/>
        <v>315.64598927527618</v>
      </c>
      <c r="AO36" s="27">
        <f t="shared" si="10"/>
        <v>3684.3803711158307</v>
      </c>
      <c r="AP36" s="27">
        <f t="shared" si="11"/>
        <v>3495.3012543442305</v>
      </c>
      <c r="AQ36" s="72">
        <f t="shared" si="12"/>
        <v>0.36923125136098295</v>
      </c>
      <c r="AR36" s="72">
        <f t="shared" si="13"/>
        <v>0.57569584433300003</v>
      </c>
      <c r="AS36" s="72">
        <f t="shared" si="14"/>
        <v>0.1074582181</v>
      </c>
      <c r="AT36" s="72">
        <f t="shared" si="15"/>
        <v>6.3955163274630991</v>
      </c>
      <c r="AU36" s="72">
        <f t="shared" si="16"/>
        <v>6.2520564656761994</v>
      </c>
      <c r="AW36" s="29" t="s">
        <v>34</v>
      </c>
      <c r="AX36" s="27">
        <f>B36-ptfire_f!B35-ptfire_s!B35</f>
        <v>248541.30808490003</v>
      </c>
      <c r="AY36" s="27">
        <f>C36-ptfire_f!C35-ptfire_s!C35</f>
        <v>44283.469137254004</v>
      </c>
      <c r="AZ36" s="27">
        <f>D36-ptfire_f!D35-ptfire_s!D35</f>
        <v>203848.09335696002</v>
      </c>
      <c r="BA36" s="27">
        <f>E36-ptfire_f!E35-ptfire_s!E35</f>
        <v>292355.92996724963</v>
      </c>
      <c r="BB36" s="27">
        <f>F36-ptfire_f!F35-ptfire_s!F35</f>
        <v>64054.995227049672</v>
      </c>
      <c r="BC36" s="27">
        <f>G36-ptfire_f!G35-ptfire_s!G35</f>
        <v>164568.660193474</v>
      </c>
      <c r="BD36" s="27">
        <f>H36-ptfire_f!H35-ptfire_s!H35</f>
        <v>527795.52475332993</v>
      </c>
      <c r="BE36" s="27">
        <f>I36-ptfire_f!AI35-ptfire_s!AI35</f>
        <v>864.7349409109197</v>
      </c>
      <c r="BF36" s="27">
        <f>J36-ptfire_f!AL35-ptfire_s!AL35</f>
        <v>5348.8940791554196</v>
      </c>
      <c r="BG36" s="27">
        <f>K36-ptfire_f!AU35-ptfire_s!AU35</f>
        <v>3303.06480530715</v>
      </c>
      <c r="BH36" s="27">
        <f>L36-ptfire_f!BC35-ptfire_s!BC35</f>
        <v>737.69564855237036</v>
      </c>
      <c r="BI36" s="27">
        <f>M36-ptfire_f!BE35-ptfire_s!BE35</f>
        <v>185.37745892147794</v>
      </c>
      <c r="BJ36" s="27">
        <f>N36-ptfire_f!AG35-ptfire_s!AG35</f>
        <v>155.43982725988195</v>
      </c>
      <c r="BK36" s="27">
        <f>O36-ptfire_f!AM35-ptfire_s!AM35</f>
        <v>141.39882205897618</v>
      </c>
      <c r="BL36" s="27">
        <f t="shared" si="17"/>
        <v>3684.3803711158307</v>
      </c>
      <c r="BM36" s="27">
        <f t="shared" si="18"/>
        <v>3495.3012543442305</v>
      </c>
      <c r="BN36" s="72">
        <f t="shared" si="19"/>
        <v>0.36923125136098295</v>
      </c>
      <c r="BO36" s="72">
        <f t="shared" si="20"/>
        <v>0.57569584433300003</v>
      </c>
      <c r="BP36" s="72">
        <f t="shared" si="21"/>
        <v>0.1074582181</v>
      </c>
      <c r="BQ36" s="72">
        <f t="shared" si="22"/>
        <v>6.3955163274630991</v>
      </c>
      <c r="BR36" s="72">
        <f t="shared" si="23"/>
        <v>6.2520564656761994</v>
      </c>
    </row>
    <row r="37" spans="1:70" x14ac:dyDescent="0.3">
      <c r="A37" s="29" t="s">
        <v>35</v>
      </c>
      <c r="B37" s="27">
        <f>rail!B36+nonpt!B36+agfire!B36+ptagfire!B36+nonroad!B36+'onroad all'!AE36+cmv!B36+ptfire_f!B36+ptfire_s!B36+ptegu!B36+ptnonipm!B36+pt_oilgas!B36+np_oilgas!B36+rwc!B36</f>
        <v>1958223.1841950098</v>
      </c>
      <c r="C37" s="27">
        <f>rail!C36+nonpt!C36+agfire!C36+ptagfire!C36+nonroad!C36+'onroad all'!BT36+cmv!C36+ptfire_f!C36+ptfire_s!C36+ptegu!C36+ptnonipm!C36+pt_oilgas!C36+np_oilgas!C36+rwc!C36+ag!B36</f>
        <v>70327.608883134992</v>
      </c>
      <c r="D37" s="27">
        <f>rail!D36+nonpt!D36+agfire!D36+ptagfire!D36+nonroad!D36+'onroad all'!CC36+cmv!D36+ptfire_f!D36+ptfire_s!D36+ptegu!DQ36+ptnonipm!D36+pt_oilgas!D36+np_oilgas!D36+rwc!D36</f>
        <v>440663.5179645</v>
      </c>
      <c r="E37" s="27">
        <f>rail!E36+nonpt!E36+agfire!E36+ptagfire!E36+nonroad!E36+'onroad all'!CV36+cmv!E36+ptfire_f!E36+ptfire_s!E36+ptegu!E36+ptnonipm!E36+pt_oilgas!E36+np_oilgas!E36+rwc!E36+afdust!BA36</f>
        <v>196034.86718027631</v>
      </c>
      <c r="F37" s="27">
        <f>rail!F36+nonpt!F36+agfire!F36+ptagfire!F36+nonroad!F36+'onroad all'!CY36+cmv!F36+ptfire_f!F36+ptfire_s!F36+ptegu!F36+ptnonipm!F36+pt_oilgas!F36+np_oilgas!F36+rwc!F36+afdust!BB36</f>
        <v>97897.40884120432</v>
      </c>
      <c r="G37" s="27">
        <f>rail!G36+nonpt!G36+agfire!G36+ptagfire!G36+nonroad!G36+'onroad all'!DO36+cmv!G36+ptfire_f!G36+ptfire_s!G36+ptegu!FC36+ptnonipm!G36+pt_oilgas!G36+np_oilgas!G36+rwc!G36</f>
        <v>375597.26014368294</v>
      </c>
      <c r="H37" s="27">
        <f>rail!H36+nonpt!H36+agfire!H36+ptagfire!H36+nonroad!H36+'onroad all'!EB36+cmv!H36+ptfire_f!H36+ptfire_s!H36+ptegu!H36+ptnonipm!H36+pt_oilgas!H36+np_oilgas!H36+rwc!H36</f>
        <v>372761.82125315396</v>
      </c>
      <c r="I37" s="27">
        <f>rail!AN36+nonpt!BQ36+agfire!AM36+ptagfire!AA36+nonroad!AK36+'onroad all'!H36+cmv!AO36+ptfire_f!AI36+ptfire_s!AI36+ptegu!BL36+ptnonipm!BV36+pt_oilgas!BG36+np_oilgas!AU36+rwc!AJ36</f>
        <v>2796.2709358335733</v>
      </c>
      <c r="J37" s="27">
        <f>rail!AS36+nonpt!BV36+agfire!AR36+ptagfire!AD36+nonroad!AP36+'onroad all'!O36+cmv!AT36+ptfire_f!AL36+ptfire_s!AL36+ptegu!BQ36+ptnonipm!CA36+pt_oilgas!BL36+np_oilgas!AZ36+rwc!AO36</f>
        <v>6020.2888655916777</v>
      </c>
      <c r="K37" s="27">
        <f>rail!BN36+nonpt!CZ36+agfire!BD36+ptagfire!AL36+nonroad!BG36+'onroad all'!AX36+cmv!BP36+ptfire_f!AU36+ptfire_s!AU36+ptegu!CT36+ptnonipm!DK36+pt_oilgas!CO36+np_oilgas!BU36+rwc!BB36</f>
        <v>4610.0447990134207</v>
      </c>
      <c r="L37" s="27">
        <f>rail!CA36+nonpt!DP36+agfire!BQ36+ptagfire!AS36+nonroad!BR36+'onroad all'!BO36+cmv!CC36+ptfire_f!BC36+ptfire_s!BC36+ptegu!DH36+ptnonipm!EB36+pt_oilgas!DD36+np_oilgas!CH36+rwc!BN36</f>
        <v>7027.8680702150805</v>
      </c>
      <c r="M37" s="27">
        <f>rail!CB36+nonpt!DR36+nonroad!BS36+'onroad all'!BS36+cmv!CD36+ptfire_f!BE36+ptfire_s!BE36+ptegu!DJ36+ptnonipm!ED36+pt_oilgas!DF36+np_oilgas!CI36+rwc!BO36</f>
        <v>614.41880035966028</v>
      </c>
      <c r="N37" s="27">
        <f>rail!AM36+nonpt!BN36+agfire!AL36+ptagfire!Z36+nonroad!AJ36+'onroad all'!G36+cmv!AN36+ptfire_f!AG36+ptfire_s!AG36+ptegu!BJ36+ptnonipm!BS36+pt_oilgas!BF36+np_oilgas!AT36+rwc!AI36</f>
        <v>425.80126248111389</v>
      </c>
      <c r="O37" s="27">
        <f>rail!AV36+nonpt!BZ36+agfire!AS36+ptagfire!AE36+nonroad!AQ36+'onroad all'!X36+cmv!AW36+ptfire_f!AM36+ptfire_s!AM36+ptegu!BU36+ptnonipm!CE36+pt_oilgas!BP36+np_oilgas!BB36+rwc!AP36</f>
        <v>759.94620211121673</v>
      </c>
      <c r="P37" s="27">
        <f>rail!AE36+nonroad!AE36+'onroad all'!AI36+'onroad all'!AJ36+'onroad all'!AK36+'onroad all'!AL36+'onroad all'!AM36+'onroad all'!AN36+cmv!AF36+ptnonipm!BI36</f>
        <v>7539.2544327777005</v>
      </c>
      <c r="Q37" s="27">
        <f>rail!AF36+nonroad!AF36+'onroad all'!AJ36+'onroad all'!AK36+'onroad all'!AL36+'onroad all'!AM36+'onroad all'!AN36+cmv!AG36+ptnonipm!BJ36</f>
        <v>7095.2443168667005</v>
      </c>
      <c r="R37" s="72">
        <f>rail!P36+nonpt!T36+nonroad!R36+'onroad all'!AA36+cmv!Q36+ptegu!T36+ptnonipm!T36+pt_oilgas!S36+np_oilgas!R36+rwc!P36</f>
        <v>1.8334459967748702</v>
      </c>
      <c r="S37" s="72">
        <f>rail!K36+nonpt!L36+agfire!K36+nonroad!U36+'onroad all'!L36+cmv!K36+ptegu!L36+ptnonipm!L36+pt_oilgas!K36+np_oilgas!K36+rwc!K36</f>
        <v>4.5038316627380004</v>
      </c>
      <c r="T37" s="72">
        <f>rail!O36+nonpt!P36+agfire!N36+cmv!O36+ptegu!P36+ptnonipm!P36+pt_oilgas!O36+np_oilgas!N36+rwc!N36</f>
        <v>1.9826900411999999</v>
      </c>
      <c r="U37" s="72">
        <f>rail!V36+nonpt!AK36+agfire!U36+nonroad!T36+'onroad all'!BV36+cmv!X36+ptegu!AH36+ptnonipm!AL36+pt_oilgas!AI36+np_oilgas!AB36+rwc!V36</f>
        <v>25.163508738396999</v>
      </c>
      <c r="V37" s="72">
        <f>rail!T36+nonpt!AG36+agfire!S36+nonroad!S36+'onroad all'!BM36+'onroad all'!BN36+cmv!U36+ptegu!AD36+ptnonipm!AH36+pt_oilgas!AE36+np_oilgas!X36+rwc!T36</f>
        <v>83.153130386700013</v>
      </c>
      <c r="W37" s="79" t="s">
        <v>624</v>
      </c>
      <c r="Z37" s="29" t="s">
        <v>35</v>
      </c>
      <c r="AA37" s="27">
        <f>B37+beis!H36</f>
        <v>2010932.5220330097</v>
      </c>
      <c r="AB37" s="27">
        <f t="shared" si="2"/>
        <v>70327.608883134992</v>
      </c>
      <c r="AC37" s="27">
        <f>D37+beis!R36</f>
        <v>457566.65758400003</v>
      </c>
      <c r="AD37" s="27">
        <f t="shared" si="3"/>
        <v>196034.86718027631</v>
      </c>
      <c r="AE37" s="27">
        <f t="shared" si="4"/>
        <v>97897.40884120432</v>
      </c>
      <c r="AF37" s="27">
        <f t="shared" si="5"/>
        <v>375597.26014368294</v>
      </c>
      <c r="AG37" s="27">
        <f>H37+beis!X36</f>
        <v>668284.92332315398</v>
      </c>
      <c r="AH37" s="27">
        <f>I37+beis!C36</f>
        <v>8294.5087346335731</v>
      </c>
      <c r="AI37" s="27">
        <f t="shared" si="6"/>
        <v>6020.2888655916777</v>
      </c>
      <c r="AJ37" s="27">
        <f>K37+beis!L36</f>
        <v>12107.77961211342</v>
      </c>
      <c r="AK37" s="27">
        <f>L37+beis!P36</f>
        <v>33721.732753915079</v>
      </c>
      <c r="AL37" s="27">
        <f t="shared" si="7"/>
        <v>614.41880035966028</v>
      </c>
      <c r="AM37" s="27">
        <f t="shared" si="8"/>
        <v>425.80126248111389</v>
      </c>
      <c r="AN37" s="27">
        <f t="shared" si="9"/>
        <v>759.94620211121673</v>
      </c>
      <c r="AO37" s="27">
        <f t="shared" si="10"/>
        <v>7539.2544327777005</v>
      </c>
      <c r="AP37" s="27">
        <f t="shared" si="11"/>
        <v>7095.2443168667005</v>
      </c>
      <c r="AQ37" s="72">
        <f t="shared" si="12"/>
        <v>1.8334459967748702</v>
      </c>
      <c r="AR37" s="72">
        <f t="shared" si="13"/>
        <v>4.5038316627380004</v>
      </c>
      <c r="AS37" s="72">
        <f t="shared" si="14"/>
        <v>1.9826900411999999</v>
      </c>
      <c r="AT37" s="72">
        <f t="shared" si="15"/>
        <v>25.163508738396999</v>
      </c>
      <c r="AU37" s="72">
        <f t="shared" si="16"/>
        <v>83.153130386700013</v>
      </c>
      <c r="AW37" s="29" t="s">
        <v>35</v>
      </c>
      <c r="AX37" s="27">
        <f>B37-ptfire_f!B36-ptfire_s!B36</f>
        <v>1918148.7849360097</v>
      </c>
      <c r="AY37" s="27">
        <f>C37-ptfire_f!C36-ptfire_s!C36</f>
        <v>69668.450927835001</v>
      </c>
      <c r="AZ37" s="27">
        <f>D37-ptfire_f!D36-ptfire_s!D36</f>
        <v>440042.89207170001</v>
      </c>
      <c r="BA37" s="27">
        <f>E37-ptfire_f!E36-ptfire_s!E36</f>
        <v>191892.2172192763</v>
      </c>
      <c r="BB37" s="27">
        <f>F37-ptfire_f!F36-ptfire_s!F36</f>
        <v>94386.68820300432</v>
      </c>
      <c r="BC37" s="27">
        <f>G37-ptfire_f!G36-ptfire_s!G36</f>
        <v>375273.52915198292</v>
      </c>
      <c r="BD37" s="27">
        <f>H37-ptfire_f!H36-ptfire_s!H36</f>
        <v>363286.42036915396</v>
      </c>
      <c r="BE37" s="27">
        <f>I37-ptfire_f!AI36-ptfire_s!AI36</f>
        <v>2518.8745625906731</v>
      </c>
      <c r="BF37" s="27">
        <f>J37-ptfire_f!AL36-ptfire_s!AL36</f>
        <v>5945.8089033570777</v>
      </c>
      <c r="BG37" s="27">
        <f>K37-ptfire_f!AU36-ptfire_s!AU36</f>
        <v>4194.2811330324203</v>
      </c>
      <c r="BH37" s="27">
        <f>L37-ptfire_f!BC36-ptfire_s!BC36</f>
        <v>6646.5295096120808</v>
      </c>
      <c r="BI37" s="27">
        <f>M37-ptfire_f!BE36-ptfire_s!BE36</f>
        <v>533.98030929256038</v>
      </c>
      <c r="BJ37" s="27">
        <f>N37-ptfire_f!AG36-ptfire_s!AG36</f>
        <v>341.05957358601387</v>
      </c>
      <c r="BK37" s="27">
        <f>O37-ptfire_f!AM36-ptfire_s!AM36</f>
        <v>714.92718398581678</v>
      </c>
      <c r="BL37" s="27">
        <f t="shared" si="17"/>
        <v>7539.2544327777005</v>
      </c>
      <c r="BM37" s="27">
        <f t="shared" si="18"/>
        <v>7095.2443168667005</v>
      </c>
      <c r="BN37" s="72">
        <f t="shared" si="19"/>
        <v>1.8334459967748702</v>
      </c>
      <c r="BO37" s="72">
        <f t="shared" si="20"/>
        <v>4.5038316627380004</v>
      </c>
      <c r="BP37" s="72">
        <f t="shared" si="21"/>
        <v>1.9826900411999999</v>
      </c>
      <c r="BQ37" s="72">
        <f t="shared" si="22"/>
        <v>25.163508738396999</v>
      </c>
      <c r="BR37" s="72">
        <f t="shared" si="23"/>
        <v>83.153130386700013</v>
      </c>
    </row>
    <row r="38" spans="1:70" x14ac:dyDescent="0.3">
      <c r="A38" s="29" t="s">
        <v>36</v>
      </c>
      <c r="B38" s="27">
        <f>rail!B37+nonpt!B37+agfire!B37+ptagfire!B37+nonroad!B37+'onroad all'!AE37+cmv!B37+ptfire_f!B37+ptfire_s!B37+ptegu!B37+ptnonipm!B37+pt_oilgas!B37+np_oilgas!B37+rwc!B37</f>
        <v>1250053.7487435832</v>
      </c>
      <c r="C38" s="27">
        <f>rail!C37+nonpt!C37+agfire!C37+ptagfire!C37+nonroad!C37+'onroad all'!BT37+cmv!C37+ptfire_f!C37+ptfire_s!C37+ptegu!C37+ptnonipm!C37+pt_oilgas!C37+np_oilgas!C37+rwc!C37+ag!B37</f>
        <v>135073.4230830434</v>
      </c>
      <c r="D38" s="27">
        <f>rail!D37+nonpt!D37+agfire!D37+ptagfire!D37+nonroad!D37+'onroad all'!CC37+cmv!D37+ptfire_f!D37+ptfire_s!D37+ptegu!DQ37+ptnonipm!D37+pt_oilgas!D37+np_oilgas!D37+rwc!D37</f>
        <v>353498.54168142012</v>
      </c>
      <c r="E38" s="27">
        <f>rail!E37+nonpt!E37+agfire!E37+ptagfire!E37+nonroad!E37+'onroad all'!CV37+cmv!E37+ptfire_f!E37+ptfire_s!E37+ptegu!E37+ptnonipm!E37+pt_oilgas!E37+np_oilgas!E37+rwc!E37+afdust!BA37</f>
        <v>468303.69619344996</v>
      </c>
      <c r="F38" s="27">
        <f>rail!F37+nonpt!F37+agfire!F37+ptagfire!F37+nonroad!F37+'onroad all'!CY37+cmv!F37+ptfire_f!F37+ptfire_s!F37+ptegu!F37+ptnonipm!F37+pt_oilgas!F37+np_oilgas!F37+rwc!F37+afdust!BB37</f>
        <v>121537.62268641255</v>
      </c>
      <c r="G38" s="27">
        <f>rail!G37+nonpt!G37+agfire!G37+ptagfire!G37+nonroad!G37+'onroad all'!DO37+cmv!G37+ptfire_f!G37+ptfire_s!G37+ptegu!FC37+ptnonipm!G37+pt_oilgas!G37+np_oilgas!G37+rwc!G37</f>
        <v>109709.6613924308</v>
      </c>
      <c r="H38" s="27">
        <f>rail!H37+nonpt!H37+agfire!H37+ptagfire!H37+nonroad!H37+'onroad all'!EB37+cmv!H37+ptfire_f!H37+ptfire_s!H37+ptegu!H37+ptnonipm!H37+pt_oilgas!H37+np_oilgas!H37+rwc!H37</f>
        <v>462754.59871830512</v>
      </c>
      <c r="I38" s="27">
        <f>rail!AN37+nonpt!BQ37+agfire!AM37+ptagfire!AA37+nonroad!AK37+'onroad all'!H37+cmv!AO37+ptfire_f!AI37+ptfire_s!AI37+ptegu!BL37+ptnonipm!BV37+pt_oilgas!BG37+np_oilgas!AU37+rwc!AJ37</f>
        <v>5917.7953782365803</v>
      </c>
      <c r="J38" s="27">
        <f>rail!AS37+nonpt!BV37+agfire!AR37+ptagfire!AD37+nonroad!AP37+'onroad all'!O37+cmv!AT37+ptfire_f!AL37+ptfire_s!AL37+ptegu!BQ37+ptnonipm!CA37+pt_oilgas!BL37+np_oilgas!AZ37+rwc!AO37</f>
        <v>4240.1238733306636</v>
      </c>
      <c r="K38" s="27">
        <f>rail!BN37+nonpt!CZ37+agfire!BD37+ptagfire!AL37+nonroad!BG37+'onroad all'!AX37+cmv!BP37+ptfire_f!AU37+ptfire_s!AU37+ptegu!CT37+ptnonipm!DK37+pt_oilgas!CO37+np_oilgas!BU37+rwc!BB37</f>
        <v>12909.248831257974</v>
      </c>
      <c r="L38" s="27">
        <f>rail!CA37+nonpt!DP37+agfire!BQ37+ptagfire!AS37+nonroad!BR37+'onroad all'!BO37+cmv!CC37+ptfire_f!BC37+ptfire_s!BC37+ptegu!DH37+ptnonipm!EB37+pt_oilgas!DD37+np_oilgas!CH37+rwc!BN37</f>
        <v>9245.5397854787989</v>
      </c>
      <c r="M38" s="27">
        <f>rail!CB37+nonpt!DR37+nonroad!BS37+'onroad all'!BS37+cmv!CD37+ptfire_f!BE37+ptfire_s!BE37+ptegu!DJ37+ptnonipm!ED37+pt_oilgas!DF37+np_oilgas!CI37+rwc!BO37</f>
        <v>1271.9486799037581</v>
      </c>
      <c r="N38" s="27">
        <f>rail!AM37+nonpt!BN37+agfire!AL37+ptagfire!Z37+nonroad!AJ37+'onroad all'!G37+cmv!AN37+ptfire_f!AG37+ptfire_s!AG37+ptegu!BJ37+ptnonipm!BS37+pt_oilgas!BF37+np_oilgas!AT37+rwc!AI37</f>
        <v>2140.0185629407279</v>
      </c>
      <c r="O38" s="27">
        <f>rail!AV37+nonpt!BZ37+agfire!AS37+ptagfire!AE37+nonroad!AQ37+'onroad all'!X37+cmv!AW37+ptfire_f!AM37+ptfire_s!AM37+ptegu!BU37+ptnonipm!CE37+pt_oilgas!BP37+np_oilgas!BB37+rwc!AP37</f>
        <v>1017.4604168986264</v>
      </c>
      <c r="P38" s="27">
        <f>rail!AE37+nonroad!AE37+'onroad all'!AI37+'onroad all'!AJ37+'onroad all'!AK37+'onroad all'!AL37+'onroad all'!AM37+'onroad all'!AN37+cmv!AF37+ptnonipm!BI37</f>
        <v>4337.0119592009587</v>
      </c>
      <c r="Q38" s="27">
        <f>rail!AF37+nonroad!AF37+'onroad all'!AJ37+'onroad all'!AK37+'onroad all'!AL37+'onroad all'!AM37+'onroad all'!AN37+cmv!AG37+ptnonipm!BJ37</f>
        <v>4058.8566223844605</v>
      </c>
      <c r="R38" s="72">
        <f>rail!P37+nonpt!T37+nonroad!R37+'onroad all'!AA37+cmv!Q37+ptegu!T37+ptnonipm!T37+pt_oilgas!S37+np_oilgas!R37+rwc!P37</f>
        <v>0.76229495179073103</v>
      </c>
      <c r="S38" s="72">
        <f>rail!K37+nonpt!L37+agfire!K37+nonroad!U37+'onroad all'!L37+cmv!K37+ptegu!L37+ptnonipm!L37+pt_oilgas!K37+np_oilgas!K37+rwc!K37</f>
        <v>1.1349110651060001</v>
      </c>
      <c r="T38" s="72">
        <f>rail!O37+nonpt!P37+agfire!N37+cmv!O37+ptegu!P37+ptnonipm!P37+pt_oilgas!O37+np_oilgas!N37+rwc!N37</f>
        <v>0.25078526179999999</v>
      </c>
      <c r="U38" s="72">
        <f>rail!V37+nonpt!AK37+agfire!U37+nonroad!T37+'onroad all'!BV37+cmv!X37+ptegu!AH37+ptnonipm!AL37+pt_oilgas!AI37+np_oilgas!AB37+rwc!V37</f>
        <v>6.8269611155849992</v>
      </c>
      <c r="V38" s="72">
        <f>rail!T37+nonpt!AG37+agfire!S37+nonroad!S37+'onroad all'!BM37+'onroad all'!BN37+cmv!U37+ptegu!AD37+ptnonipm!AH37+pt_oilgas!AE37+np_oilgas!X37+rwc!T37</f>
        <v>5.5793704170919991</v>
      </c>
      <c r="W38" s="79" t="s">
        <v>624</v>
      </c>
      <c r="Z38" s="29" t="s">
        <v>36</v>
      </c>
      <c r="AA38" s="27">
        <f>B38+beis!H37</f>
        <v>1410272.3432135833</v>
      </c>
      <c r="AB38" s="27">
        <f t="shared" si="2"/>
        <v>135073.4230830434</v>
      </c>
      <c r="AC38" s="27">
        <f>D38+beis!R37</f>
        <v>391352.68629092013</v>
      </c>
      <c r="AD38" s="27">
        <f t="shared" si="3"/>
        <v>468303.69619344996</v>
      </c>
      <c r="AE38" s="27">
        <f t="shared" si="4"/>
        <v>121537.62268641255</v>
      </c>
      <c r="AF38" s="27">
        <f t="shared" si="5"/>
        <v>109709.6613924308</v>
      </c>
      <c r="AG38" s="27">
        <f>H38+beis!X37</f>
        <v>1498926.0018183051</v>
      </c>
      <c r="AH38" s="27">
        <f>I38+beis!C37</f>
        <v>22674.59267123658</v>
      </c>
      <c r="AI38" s="27">
        <f t="shared" si="6"/>
        <v>4240.1238733306636</v>
      </c>
      <c r="AJ38" s="27">
        <f>K38+beis!L37</f>
        <v>35759.845524257973</v>
      </c>
      <c r="AK38" s="27">
        <f>L38+beis!P37</f>
        <v>105885.3766527788</v>
      </c>
      <c r="AL38" s="27">
        <f t="shared" si="7"/>
        <v>1271.9486799037581</v>
      </c>
      <c r="AM38" s="27">
        <f t="shared" si="8"/>
        <v>2140.0185629407279</v>
      </c>
      <c r="AN38" s="27">
        <f t="shared" si="9"/>
        <v>1017.4604168986264</v>
      </c>
      <c r="AO38" s="27">
        <f t="shared" si="10"/>
        <v>4337.0119592009587</v>
      </c>
      <c r="AP38" s="27">
        <f t="shared" si="11"/>
        <v>4058.8566223844605</v>
      </c>
      <c r="AQ38" s="72">
        <f t="shared" si="12"/>
        <v>0.76229495179073103</v>
      </c>
      <c r="AR38" s="72">
        <f t="shared" si="13"/>
        <v>1.1349110651060001</v>
      </c>
      <c r="AS38" s="72">
        <f t="shared" si="14"/>
        <v>0.25078526179999999</v>
      </c>
      <c r="AT38" s="72">
        <f t="shared" si="15"/>
        <v>6.8269611155849992</v>
      </c>
      <c r="AU38" s="72">
        <f t="shared" si="16"/>
        <v>5.5793704170919991</v>
      </c>
      <c r="AW38" s="29" t="s">
        <v>36</v>
      </c>
      <c r="AX38" s="27">
        <f>B38-ptfire_f!B37-ptfire_s!B37</f>
        <v>793775.34714358323</v>
      </c>
      <c r="AY38" s="27">
        <f>C38-ptfire_f!C37-ptfire_s!C37</f>
        <v>127541.44094854339</v>
      </c>
      <c r="AZ38" s="27">
        <f>D38-ptfire_f!D37-ptfire_s!D37</f>
        <v>345044.72927242011</v>
      </c>
      <c r="BA38" s="27">
        <f>E38-ptfire_f!E37-ptfire_s!E37</f>
        <v>419897.27695344994</v>
      </c>
      <c r="BB38" s="27">
        <f>F38-ptfire_f!F37-ptfire_s!F37</f>
        <v>80515.233119412558</v>
      </c>
      <c r="BC38" s="27">
        <f>G38-ptfire_f!G37-ptfire_s!G37</f>
        <v>105599.4506337308</v>
      </c>
      <c r="BD38" s="27">
        <f>H38-ptfire_f!H37-ptfire_s!H37</f>
        <v>354482.32523730514</v>
      </c>
      <c r="BE38" s="27">
        <f>I38-ptfire_f!AI37-ptfire_s!AI37</f>
        <v>2396.9640163265803</v>
      </c>
      <c r="BF38" s="27">
        <f>J38-ptfire_f!AL37-ptfire_s!AL37</f>
        <v>3294.7934777926635</v>
      </c>
      <c r="BG38" s="27">
        <f>K38-ptfire_f!AU37-ptfire_s!AU37</f>
        <v>7632.2031162679732</v>
      </c>
      <c r="BH38" s="27">
        <f>L38-ptfire_f!BC37-ptfire_s!BC37</f>
        <v>4405.4320638887984</v>
      </c>
      <c r="BI38" s="27">
        <f>M38-ptfire_f!BE37-ptfire_s!BE37</f>
        <v>250.99189497475817</v>
      </c>
      <c r="BJ38" s="27">
        <f>N38-ptfire_f!AG37-ptfire_s!AG37</f>
        <v>1064.442430397728</v>
      </c>
      <c r="BK38" s="27">
        <f>O38-ptfire_f!AM37-ptfire_s!AM37</f>
        <v>446.06035567062634</v>
      </c>
      <c r="BL38" s="27">
        <f t="shared" si="17"/>
        <v>4337.0119592009587</v>
      </c>
      <c r="BM38" s="27">
        <f t="shared" si="18"/>
        <v>4058.8566223844605</v>
      </c>
      <c r="BN38" s="72">
        <f t="shared" si="19"/>
        <v>0.76229495179073103</v>
      </c>
      <c r="BO38" s="72">
        <f t="shared" si="20"/>
        <v>1.1349110651060001</v>
      </c>
      <c r="BP38" s="72">
        <f t="shared" si="21"/>
        <v>0.25078526179999999</v>
      </c>
      <c r="BQ38" s="72">
        <f t="shared" si="22"/>
        <v>6.8269611155849992</v>
      </c>
      <c r="BR38" s="72">
        <f t="shared" si="23"/>
        <v>5.5793704170919991</v>
      </c>
    </row>
    <row r="39" spans="1:70" x14ac:dyDescent="0.3">
      <c r="A39" s="29" t="s">
        <v>37</v>
      </c>
      <c r="B39" s="27">
        <f>rail!B38+nonpt!B38+agfire!B38+ptagfire!B38+nonroad!B38+'onroad all'!AE38+cmv!B38+ptfire_f!B38+ptfire_s!B38+ptegu!B38+ptnonipm!B38+pt_oilgas!B38+np_oilgas!B38+rwc!B38</f>
        <v>2225199.6599226599</v>
      </c>
      <c r="C39" s="27">
        <f>rail!C38+nonpt!C38+agfire!C38+ptagfire!C38+nonroad!C38+'onroad all'!BT38+cmv!C38+ptfire_f!C38+ptfire_s!C38+ptegu!C38+ptnonipm!C38+pt_oilgas!C38+np_oilgas!C38+rwc!C38+ag!B38</f>
        <v>46807.5597183051</v>
      </c>
      <c r="D39" s="27">
        <f>rail!D38+nonpt!D38+agfire!D38+ptagfire!D38+nonroad!D38+'onroad all'!CC38+cmv!D38+ptfire_f!D38+ptfire_s!D38+ptegu!DQ38+ptnonipm!D38+pt_oilgas!D38+np_oilgas!D38+rwc!D38</f>
        <v>138750.53942655999</v>
      </c>
      <c r="E39" s="27">
        <f>rail!E38+nonpt!E38+agfire!E38+ptagfire!E38+nonroad!E38+'onroad all'!CV38+cmv!E38+ptfire_f!E38+ptfire_s!E38+ptegu!E38+ptnonipm!E38+pt_oilgas!E38+np_oilgas!E38+rwc!E38+afdust!BA38</f>
        <v>308109.89481751178</v>
      </c>
      <c r="F39" s="27">
        <f>rail!F38+nonpt!F38+agfire!F38+ptagfire!F38+nonroad!F38+'onroad all'!CY38+cmv!F38+ptfire_f!F38+ptfire_s!F38+ptegu!F38+ptnonipm!F38+pt_oilgas!F38+np_oilgas!F38+rwc!F38+afdust!BB38</f>
        <v>172675.91093956275</v>
      </c>
      <c r="G39" s="27">
        <f>rail!G38+nonpt!G38+agfire!G38+ptagfire!G38+nonroad!G38+'onroad all'!DO38+cmv!G38+ptfire_f!G38+ptfire_s!G38+ptegu!FC38+ptnonipm!G38+pt_oilgas!G38+np_oilgas!G38+rwc!G38</f>
        <v>23695.451928873299</v>
      </c>
      <c r="H39" s="27">
        <f>rail!H38+nonpt!H38+agfire!H38+ptagfire!H38+nonroad!H38+'onroad all'!EB38+cmv!H38+ptfire_f!H38+ptfire_s!H38+ptegu!H38+ptnonipm!H38+pt_oilgas!H38+np_oilgas!H38+rwc!H38</f>
        <v>502273.37370877003</v>
      </c>
      <c r="I39" s="27">
        <f>rail!AN38+nonpt!BQ38+agfire!AM38+ptagfire!AA38+nonroad!AK38+'onroad all'!H38+cmv!AO38+ptfire_f!AI38+ptfire_s!AI38+ptegu!BL38+ptnonipm!BV38+pt_oilgas!BG38+np_oilgas!AU38+rwc!AJ38</f>
        <v>13732.017437186911</v>
      </c>
      <c r="J39" s="27">
        <f>rail!AS38+nonpt!BV38+agfire!AR38+ptagfire!AD38+nonroad!AP38+'onroad all'!O38+cmv!AT38+ptfire_f!AL38+ptfire_s!AL38+ptegu!BQ38+ptnonipm!CA38+pt_oilgas!BL38+np_oilgas!AZ38+rwc!AO38</f>
        <v>5496.4636721019842</v>
      </c>
      <c r="K39" s="27">
        <f>rail!BN38+nonpt!CZ38+agfire!BD38+ptagfire!AL38+nonroad!BG38+'onroad all'!AX38+cmv!BP38+ptfire_f!AU38+ptfire_s!AU38+ptegu!CT38+ptnonipm!DK38+pt_oilgas!CO38+np_oilgas!BU38+rwc!BB38</f>
        <v>27179.650236696805</v>
      </c>
      <c r="L39" s="27">
        <f>rail!CA38+nonpt!DP38+agfire!BQ38+ptagfire!AS38+nonroad!BR38+'onroad all'!BO38+cmv!CC38+ptfire_f!BC38+ptfire_s!BC38+ptegu!DH38+ptnonipm!EB38+pt_oilgas!DD38+np_oilgas!CH38+rwc!BN38</f>
        <v>31900.794805052592</v>
      </c>
      <c r="M39" s="27">
        <f>rail!CB38+nonpt!DR38+nonroad!BS38+'onroad all'!BS38+cmv!CD38+ptfire_f!BE38+ptfire_s!BE38+ptegu!DJ38+ptnonipm!ED38+pt_oilgas!DF38+np_oilgas!CI38+rwc!BO38</f>
        <v>3955.5370698329234</v>
      </c>
      <c r="N39" s="27">
        <f>rail!AM38+nonpt!BN38+agfire!AL38+ptagfire!Z38+nonroad!AJ38+'onroad all'!G38+cmv!AN38+ptfire_f!AG38+ptfire_s!AG38+ptegu!BJ38+ptnonipm!BS38+pt_oilgas!BF38+np_oilgas!AT38+rwc!AI38</f>
        <v>4056.3693161990523</v>
      </c>
      <c r="O39" s="27">
        <f>rail!AV38+nonpt!BZ38+agfire!AS38+ptagfire!AE38+nonroad!AQ38+'onroad all'!X38+cmv!AW38+ptfire_f!AM38+ptfire_s!AM38+ptegu!BU38+ptnonipm!CE38+pt_oilgas!BP38+np_oilgas!BB38+rwc!AP38</f>
        <v>2364.0545695996202</v>
      </c>
      <c r="P39" s="27">
        <f>rail!AE38+nonroad!AE38+'onroad all'!AI38+'onroad all'!AJ38+'onroad all'!AK38+'onroad all'!AL38+'onroad all'!AM38+'onroad all'!AN38+cmv!AF38+ptnonipm!BI38</f>
        <v>2346.6885833527099</v>
      </c>
      <c r="Q39" s="27">
        <f>rail!AF38+nonroad!AF38+'onroad all'!AJ38+'onroad all'!AK38+'onroad all'!AL38+'onroad all'!AM38+'onroad all'!AN38+cmv!AG38+ptnonipm!BJ38</f>
        <v>2216.9663151066097</v>
      </c>
      <c r="R39" s="72">
        <f>rail!P38+nonpt!T38+nonroad!R38+'onroad all'!AA38+cmv!Q38+ptegu!T38+ptnonipm!T38+pt_oilgas!S38+np_oilgas!R38+rwc!P38</f>
        <v>0.147564596932687</v>
      </c>
      <c r="S39" s="72">
        <f>rail!K38+nonpt!L38+agfire!K38+nonroad!U38+'onroad all'!L38+cmv!K38+ptegu!L38+ptnonipm!L38+pt_oilgas!K38+np_oilgas!K38+rwc!K38</f>
        <v>0.4659757204469</v>
      </c>
      <c r="T39" s="72">
        <f>rail!O38+nonpt!P38+agfire!N38+cmv!O38+ptegu!P38+ptnonipm!P38+pt_oilgas!O38+np_oilgas!N38+rwc!N38</f>
        <v>0.11077889029999999</v>
      </c>
      <c r="U39" s="72">
        <f>rail!V38+nonpt!AK38+agfire!U38+nonroad!T38+'onroad all'!BV38+cmv!X38+ptegu!AH38+ptnonipm!AL38+pt_oilgas!AI38+np_oilgas!AB38+rwc!V38</f>
        <v>1.6095645091275999</v>
      </c>
      <c r="V39" s="72">
        <f>rail!T38+nonpt!AG38+agfire!S38+nonroad!S38+'onroad all'!BM38+'onroad all'!BN38+cmv!U38+ptegu!AD38+ptnonipm!AH38+pt_oilgas!AE38+np_oilgas!X38+rwc!T38</f>
        <v>5.4953002591729989</v>
      </c>
      <c r="W39" s="79"/>
      <c r="Z39" s="29" t="s">
        <v>37</v>
      </c>
      <c r="AA39" s="27">
        <f>B39+beis!H38</f>
        <v>2472161.0256226598</v>
      </c>
      <c r="AB39" s="27">
        <f t="shared" si="2"/>
        <v>46807.5597183051</v>
      </c>
      <c r="AC39" s="27">
        <f>D39+beis!R38</f>
        <v>150588.40801486</v>
      </c>
      <c r="AD39" s="27">
        <f t="shared" si="3"/>
        <v>308109.89481751178</v>
      </c>
      <c r="AE39" s="27">
        <f t="shared" si="4"/>
        <v>172675.91093956275</v>
      </c>
      <c r="AF39" s="27">
        <f t="shared" si="5"/>
        <v>23695.451928873299</v>
      </c>
      <c r="AG39" s="27">
        <f>H39+beis!X38</f>
        <v>1611900.1473087701</v>
      </c>
      <c r="AH39" s="27">
        <f>I39+beis!C38</f>
        <v>39554.993517186915</v>
      </c>
      <c r="AI39" s="27">
        <f t="shared" si="6"/>
        <v>5496.4636721019842</v>
      </c>
      <c r="AJ39" s="27">
        <f>K39+beis!L38</f>
        <v>62393.416326696803</v>
      </c>
      <c r="AK39" s="27">
        <f>L39+beis!P38</f>
        <v>140457.81513605261</v>
      </c>
      <c r="AL39" s="27">
        <f t="shared" si="7"/>
        <v>3955.5370698329234</v>
      </c>
      <c r="AM39" s="27">
        <f t="shared" si="8"/>
        <v>4056.3693161990523</v>
      </c>
      <c r="AN39" s="27">
        <f t="shared" si="9"/>
        <v>2364.0545695996202</v>
      </c>
      <c r="AO39" s="27">
        <f t="shared" si="10"/>
        <v>2346.6885833527099</v>
      </c>
      <c r="AP39" s="27">
        <f t="shared" si="11"/>
        <v>2216.9663151066097</v>
      </c>
      <c r="AQ39" s="72">
        <f t="shared" si="12"/>
        <v>0.147564596932687</v>
      </c>
      <c r="AR39" s="72">
        <f t="shared" si="13"/>
        <v>0.4659757204469</v>
      </c>
      <c r="AS39" s="72">
        <f t="shared" si="14"/>
        <v>0.11077889029999999</v>
      </c>
      <c r="AT39" s="72">
        <f t="shared" si="15"/>
        <v>1.6095645091275999</v>
      </c>
      <c r="AU39" s="72">
        <f t="shared" si="16"/>
        <v>5.4953002591729989</v>
      </c>
      <c r="AW39" s="29" t="s">
        <v>37</v>
      </c>
      <c r="AX39" s="27">
        <f>B39-ptfire_f!B38-ptfire_s!B38</f>
        <v>632871.79368265974</v>
      </c>
      <c r="AY39" s="27">
        <f>C39-ptfire_f!C38-ptfire_s!C38</f>
        <v>20729.591363805099</v>
      </c>
      <c r="AZ39" s="27">
        <f>D39-ptfire_f!D38-ptfire_s!D38</f>
        <v>119919.21858436</v>
      </c>
      <c r="BA39" s="27">
        <f>E39-ptfire_f!E38-ptfire_s!E38</f>
        <v>148710.04930751177</v>
      </c>
      <c r="BB39" s="27">
        <f>F39-ptfire_f!F38-ptfire_s!F38</f>
        <v>37591.293702562747</v>
      </c>
      <c r="BC39" s="27">
        <f>G39-ptfire_f!G38-ptfire_s!G38</f>
        <v>12614.596837073301</v>
      </c>
      <c r="BD39" s="27">
        <f>H39-ptfire_f!H38-ptfire_s!H38</f>
        <v>127402.53471977008</v>
      </c>
      <c r="BE39" s="27">
        <f>I39-ptfire_f!AI38-ptfire_s!AI38</f>
        <v>1040.4821367869099</v>
      </c>
      <c r="BF39" s="27">
        <f>J39-ptfire_f!AL38-ptfire_s!AL38</f>
        <v>2093.9075044819847</v>
      </c>
      <c r="BG39" s="27">
        <f>K39-ptfire_f!AU38-ptfire_s!AU38</f>
        <v>1830.6041782968059</v>
      </c>
      <c r="BH39" s="27">
        <f>L39-ptfire_f!BC38-ptfire_s!BC38</f>
        <v>3375.94261785259</v>
      </c>
      <c r="BI39" s="27">
        <f>M39-ptfire_f!BE38-ptfire_s!BE38</f>
        <v>269.43431242292331</v>
      </c>
      <c r="BJ39" s="27">
        <f>N39-ptfire_f!AG38-ptfire_s!AG38</f>
        <v>177.45499376905218</v>
      </c>
      <c r="BK39" s="27">
        <f>O39-ptfire_f!AM38-ptfire_s!AM38</f>
        <v>311.1787400996202</v>
      </c>
      <c r="BL39" s="27">
        <f t="shared" si="17"/>
        <v>2346.6885833527099</v>
      </c>
      <c r="BM39" s="27">
        <f t="shared" si="18"/>
        <v>2216.9663151066097</v>
      </c>
      <c r="BN39" s="72">
        <f t="shared" si="19"/>
        <v>0.147564596932687</v>
      </c>
      <c r="BO39" s="72">
        <f t="shared" si="20"/>
        <v>0.4659757204469</v>
      </c>
      <c r="BP39" s="72">
        <f t="shared" si="21"/>
        <v>0.11077889029999999</v>
      </c>
      <c r="BQ39" s="72">
        <f t="shared" si="22"/>
        <v>1.6095645091275999</v>
      </c>
      <c r="BR39" s="72">
        <f t="shared" si="23"/>
        <v>5.4953002591729989</v>
      </c>
    </row>
    <row r="40" spans="1:70" x14ac:dyDescent="0.3">
      <c r="A40" s="29" t="s">
        <v>38</v>
      </c>
      <c r="B40" s="27">
        <f>rail!B39+nonpt!B39+agfire!B39+ptagfire!B39+nonroad!B39+'onroad all'!AE39+cmv!B39+ptfire_f!B39+ptfire_s!B39+ptegu!B39+ptnonipm!B39+pt_oilgas!B39+np_oilgas!B39+rwc!B39</f>
        <v>1797586.9792537901</v>
      </c>
      <c r="C40" s="27">
        <f>rail!C39+nonpt!C39+agfire!C39+ptagfire!C39+nonroad!C39+'onroad all'!BT39+cmv!C39+ptfire_f!C39+ptfire_s!C39+ptegu!C39+ptnonipm!C39+pt_oilgas!C39+np_oilgas!C39+rwc!C39+ag!B39</f>
        <v>54005.802982498397</v>
      </c>
      <c r="D40" s="27">
        <f>rail!D39+nonpt!D39+agfire!D39+ptagfire!D39+nonroad!D39+'onroad all'!CC39+cmv!D39+ptfire_f!D39+ptfire_s!D39+ptegu!DQ39+ptnonipm!D39+pt_oilgas!D39+np_oilgas!D39+rwc!D39</f>
        <v>520506.28195290006</v>
      </c>
      <c r="E40" s="27">
        <f>rail!E39+nonpt!E39+agfire!E39+ptagfire!E39+nonroad!E39+'onroad all'!CV39+cmv!E39+ptfire_f!E39+ptfire_s!E39+ptegu!E39+ptnonipm!E39+pt_oilgas!E39+np_oilgas!E39+rwc!E39+afdust!BA39</f>
        <v>132578.6875400038</v>
      </c>
      <c r="F40" s="27">
        <f>rail!F39+nonpt!F39+agfire!F39+ptagfire!F39+nonroad!F39+'onroad all'!CY39+cmv!F39+ptfire_f!F39+ptfire_s!F39+ptegu!F39+ptnonipm!F39+pt_oilgas!F39+np_oilgas!F39+rwc!F39+afdust!BB39</f>
        <v>92151.889468309819</v>
      </c>
      <c r="G40" s="27">
        <f>rail!G39+nonpt!G39+agfire!G39+ptagfire!G39+nonroad!G39+'onroad all'!DO39+cmv!G39+ptfire_f!G39+ptfire_s!G39+ptegu!FC39+ptnonipm!G39+pt_oilgas!G39+np_oilgas!G39+rwc!G39</f>
        <v>327976.61333787296</v>
      </c>
      <c r="H40" s="27">
        <f>rail!H39+nonpt!H39+agfire!H39+ptagfire!H39+nonroad!H39+'onroad all'!EB39+cmv!H39+ptfire_f!H39+ptfire_s!H39+ptegu!H39+ptnonipm!H39+pt_oilgas!H39+np_oilgas!H39+rwc!H39</f>
        <v>481485.42465863994</v>
      </c>
      <c r="I40" s="27">
        <f>rail!AN39+nonpt!BQ39+agfire!AM39+ptagfire!AA39+nonroad!AK39+'onroad all'!H39+cmv!AO39+ptfire_f!AI39+ptfire_s!AI39+ptegu!BL39+ptnonipm!BV39+pt_oilgas!BG39+np_oilgas!AU39+rwc!AJ39</f>
        <v>2836.3491802515264</v>
      </c>
      <c r="J40" s="27">
        <f>rail!AS39+nonpt!BV39+agfire!AR39+ptagfire!AD39+nonroad!AP39+'onroad all'!O39+cmv!AT39+ptfire_f!AL39+ptfire_s!AL39+ptegu!BQ39+ptnonipm!CA39+pt_oilgas!BL39+np_oilgas!AZ39+rwc!AO39</f>
        <v>10250.225943437066</v>
      </c>
      <c r="K40" s="27">
        <f>rail!BN39+nonpt!CZ39+agfire!BD39+ptagfire!AL39+nonroad!BG39+'onroad all'!AX39+cmv!BP39+ptfire_f!AU39+ptfire_s!AU39+ptegu!CT39+ptnonipm!DK39+pt_oilgas!CO39+np_oilgas!BU39+rwc!BB39</f>
        <v>5983.7204409923552</v>
      </c>
      <c r="L40" s="27">
        <f>rail!CA39+nonpt!DP39+agfire!BQ39+ptagfire!AS39+nonroad!BR39+'onroad all'!BO39+cmv!CC39+ptfire_f!BC39+ptfire_s!BC39+ptegu!DH39+ptnonipm!EB39+pt_oilgas!DD39+np_oilgas!CH39+rwc!BN39</f>
        <v>7186.9981224720223</v>
      </c>
      <c r="M40" s="27">
        <f>rail!CB39+nonpt!DR39+nonroad!BS39+'onroad all'!BS39+cmv!CD39+ptfire_f!BE39+ptfire_s!BE39+ptegu!DJ39+ptnonipm!ED39+pt_oilgas!DF39+np_oilgas!CI39+rwc!BO39</f>
        <v>934.85812917423686</v>
      </c>
      <c r="N40" s="27">
        <f>rail!AM39+nonpt!BN39+agfire!AL39+ptagfire!Z39+nonroad!AJ39+'onroad all'!G39+cmv!AN39+ptfire_f!AG39+ptfire_s!AG39+ptegu!BJ39+ptnonipm!BS39+pt_oilgas!BF39+np_oilgas!AT39+rwc!AI39</f>
        <v>407.90325632479193</v>
      </c>
      <c r="O40" s="27">
        <f>rail!AV39+nonpt!BZ39+agfire!AS39+ptagfire!AE39+nonroad!AQ39+'onroad all'!X39+cmv!AW39+ptfire_f!AM39+ptfire_s!AM39+ptegu!BU39+ptnonipm!CE39+pt_oilgas!BP39+np_oilgas!BB39+rwc!AP39</f>
        <v>875.66851557524706</v>
      </c>
      <c r="P40" s="27">
        <f>rail!AE39+nonroad!AE39+'onroad all'!AI39+'onroad all'!AJ39+'onroad all'!AK39+'onroad all'!AL39+'onroad all'!AM39+'onroad all'!AN39+cmv!AF39+ptnonipm!BI39</f>
        <v>6822.8163401099</v>
      </c>
      <c r="Q40" s="27">
        <f>rail!AF39+nonroad!AF39+'onroad all'!AJ39+'onroad all'!AK39+'onroad all'!AL39+'onroad all'!AM39+'onroad all'!AN39+cmv!AG39+ptnonipm!BJ39</f>
        <v>6390.9904065149003</v>
      </c>
      <c r="R40" s="72">
        <f>rail!P39+nonpt!T39+nonroad!R39+'onroad all'!AA39+cmv!Q39+ptegu!T39+ptnonipm!T39+pt_oilgas!S39+np_oilgas!R39+rwc!P39</f>
        <v>3.0857366219581599</v>
      </c>
      <c r="S40" s="72">
        <f>rail!K39+nonpt!L39+agfire!K39+nonroad!U39+'onroad all'!L39+cmv!K39+ptegu!L39+ptnonipm!L39+pt_oilgas!K39+np_oilgas!K39+rwc!K39</f>
        <v>8.5390092125019983</v>
      </c>
      <c r="T40" s="72">
        <f>rail!O39+nonpt!P39+agfire!N39+cmv!O39+ptegu!P39+ptnonipm!P39+pt_oilgas!O39+np_oilgas!N39+rwc!N39</f>
        <v>2.7184837664000003</v>
      </c>
      <c r="U40" s="72">
        <f>rail!V39+nonpt!AK39+agfire!U39+nonroad!T39+'onroad all'!BV39+cmv!X39+ptegu!AH39+ptnonipm!AL39+pt_oilgas!AI39+np_oilgas!AB39+rwc!V39</f>
        <v>24.682832715837002</v>
      </c>
      <c r="V40" s="72">
        <f>rail!T39+nonpt!AG39+agfire!S39+nonroad!S39+'onroad all'!BM39+'onroad all'!BN39+cmv!U39+ptegu!AD39+ptnonipm!AH39+pt_oilgas!AE39+np_oilgas!X39+rwc!T39</f>
        <v>39.942019766535999</v>
      </c>
      <c r="W40" s="79" t="s">
        <v>624</v>
      </c>
      <c r="Z40" s="29" t="s">
        <v>38</v>
      </c>
      <c r="AA40" s="27">
        <f>B40+beis!H39</f>
        <v>1855954.7731267901</v>
      </c>
      <c r="AB40" s="27">
        <f t="shared" si="2"/>
        <v>54005.802982498397</v>
      </c>
      <c r="AC40" s="27">
        <f>D40+beis!R39</f>
        <v>529849.50434846</v>
      </c>
      <c r="AD40" s="27">
        <f t="shared" si="3"/>
        <v>132578.6875400038</v>
      </c>
      <c r="AE40" s="27">
        <f t="shared" si="4"/>
        <v>92151.889468309819</v>
      </c>
      <c r="AF40" s="27">
        <f t="shared" si="5"/>
        <v>327976.61333787296</v>
      </c>
      <c r="AG40" s="27">
        <f>H40+beis!X39</f>
        <v>920909.14642864</v>
      </c>
      <c r="AH40" s="27">
        <f>I40+beis!C39</f>
        <v>8914.063695251527</v>
      </c>
      <c r="AI40" s="27">
        <f t="shared" si="6"/>
        <v>10250.225943437066</v>
      </c>
      <c r="AJ40" s="27">
        <f>K40+beis!L39</f>
        <v>14271.669172992355</v>
      </c>
      <c r="AK40" s="27">
        <f>L40+beis!P39</f>
        <v>33881.553556272025</v>
      </c>
      <c r="AL40" s="27">
        <f t="shared" si="7"/>
        <v>934.85812917423686</v>
      </c>
      <c r="AM40" s="27">
        <f t="shared" si="8"/>
        <v>407.90325632479193</v>
      </c>
      <c r="AN40" s="27">
        <f t="shared" si="9"/>
        <v>875.66851557524706</v>
      </c>
      <c r="AO40" s="27">
        <f t="shared" si="10"/>
        <v>6822.8163401099</v>
      </c>
      <c r="AP40" s="27">
        <f t="shared" si="11"/>
        <v>6390.9904065149003</v>
      </c>
      <c r="AQ40" s="72">
        <f t="shared" si="12"/>
        <v>3.0857366219581599</v>
      </c>
      <c r="AR40" s="72">
        <f t="shared" si="13"/>
        <v>8.5390092125019983</v>
      </c>
      <c r="AS40" s="72">
        <f t="shared" si="14"/>
        <v>2.7184837664000003</v>
      </c>
      <c r="AT40" s="72">
        <f t="shared" si="15"/>
        <v>24.682832715837002</v>
      </c>
      <c r="AU40" s="72">
        <f t="shared" si="16"/>
        <v>39.942019766535999</v>
      </c>
      <c r="AW40" s="29" t="s">
        <v>38</v>
      </c>
      <c r="AX40" s="27">
        <f>B40-ptfire_f!B39-ptfire_s!B39</f>
        <v>1758969.1601767901</v>
      </c>
      <c r="AY40" s="27">
        <f>C40-ptfire_f!C39-ptfire_s!C39</f>
        <v>53371.770710268393</v>
      </c>
      <c r="AZ40" s="27">
        <f>D40-ptfire_f!D39-ptfire_s!D39</f>
        <v>519968.30142160004</v>
      </c>
      <c r="BA40" s="27">
        <f>E40-ptfire_f!E39-ptfire_s!E39</f>
        <v>128640.27028550379</v>
      </c>
      <c r="BB40" s="27">
        <f>F40-ptfire_f!F39-ptfire_s!F39</f>
        <v>88814.247186309818</v>
      </c>
      <c r="BC40" s="27">
        <f>G40-ptfire_f!G39-ptfire_s!G39</f>
        <v>327683.02347328298</v>
      </c>
      <c r="BD40" s="27">
        <f>H40-ptfire_f!H39-ptfire_s!H39</f>
        <v>472371.20222003997</v>
      </c>
      <c r="BE40" s="27">
        <f>I40-ptfire_f!AI39-ptfire_s!AI39</f>
        <v>2600.9556209439265</v>
      </c>
      <c r="BF40" s="27">
        <f>J40-ptfire_f!AL39-ptfire_s!AL39</f>
        <v>10128.506976268065</v>
      </c>
      <c r="BG40" s="27">
        <f>K40-ptfire_f!AU39-ptfire_s!AU39</f>
        <v>5438.5732588603551</v>
      </c>
      <c r="BH40" s="27">
        <f>L40-ptfire_f!BC39-ptfire_s!BC39</f>
        <v>6847.0630197390219</v>
      </c>
      <c r="BI40" s="27">
        <f>M40-ptfire_f!BE39-ptfire_s!BE39</f>
        <v>864.37607446533696</v>
      </c>
      <c r="BJ40" s="27">
        <f>N40-ptfire_f!AG39-ptfire_s!AG39</f>
        <v>315.33651705949194</v>
      </c>
      <c r="BK40" s="27">
        <f>O40-ptfire_f!AM39-ptfire_s!AM39</f>
        <v>824.09175291724705</v>
      </c>
      <c r="BL40" s="27">
        <f t="shared" si="17"/>
        <v>6822.8163401099</v>
      </c>
      <c r="BM40" s="27">
        <f t="shared" si="18"/>
        <v>6390.9904065149003</v>
      </c>
      <c r="BN40" s="72">
        <f t="shared" si="19"/>
        <v>3.0857366219581599</v>
      </c>
      <c r="BO40" s="72">
        <f t="shared" si="20"/>
        <v>8.5390092125019983</v>
      </c>
      <c r="BP40" s="72">
        <f t="shared" si="21"/>
        <v>2.7184837664000003</v>
      </c>
      <c r="BQ40" s="72">
        <f t="shared" si="22"/>
        <v>24.682832715837002</v>
      </c>
      <c r="BR40" s="72">
        <f t="shared" si="23"/>
        <v>39.942019766535999</v>
      </c>
    </row>
    <row r="41" spans="1:70" x14ac:dyDescent="0.3">
      <c r="A41" s="29" t="s">
        <v>39</v>
      </c>
      <c r="B41" s="27">
        <f>rail!B40+nonpt!B40+agfire!B40+ptagfire!B40+nonroad!B40+'onroad all'!AE40+cmv!B40+ptfire_f!B40+ptfire_s!B40+ptegu!B40+ptnonipm!B40+pt_oilgas!B40+np_oilgas!B40+rwc!B40</f>
        <v>122328.11284654999</v>
      </c>
      <c r="C41" s="27">
        <f>rail!C40+nonpt!C40+agfire!C40+ptagfire!C40+nonroad!C40+'onroad all'!BT40+cmv!C40+ptfire_f!C40+ptfire_s!C40+ptegu!C40+ptnonipm!C40+pt_oilgas!C40+np_oilgas!C40+rwc!C40+ag!B40</f>
        <v>901.07763690139996</v>
      </c>
      <c r="D41" s="27">
        <f>rail!D40+nonpt!D40+agfire!D40+ptagfire!D40+nonroad!D40+'onroad all'!CC40+cmv!D40+ptfire_f!D40+ptfire_s!D40+ptegu!DQ40+ptnonipm!D40+pt_oilgas!D40+np_oilgas!D40+rwc!D40</f>
        <v>27875.184108021997</v>
      </c>
      <c r="E41" s="27">
        <f>rail!E40+nonpt!E40+agfire!E40+ptagfire!E40+nonroad!E40+'onroad all'!CV40+cmv!E40+ptfire_f!E40+ptfire_s!E40+ptegu!E40+ptnonipm!E40+pt_oilgas!E40+np_oilgas!E40+rwc!E40+afdust!BA40</f>
        <v>6259.0564558020087</v>
      </c>
      <c r="F41" s="27">
        <f>rail!F40+nonpt!F40+agfire!F40+ptagfire!F40+nonroad!F40+'onroad all'!CY40+cmv!F40+ptfire_f!F40+ptfire_s!F40+ptegu!F40+ptnonipm!F40+pt_oilgas!F40+np_oilgas!F40+rwc!F40+afdust!BB40</f>
        <v>4356.3591477070095</v>
      </c>
      <c r="G41" s="27">
        <f>rail!G40+nonpt!G40+agfire!G40+ptagfire!G40+nonroad!G40+'onroad all'!DO40+cmv!G40+ptfire_f!G40+ptfire_s!G40+ptegu!FC40+ptnonipm!G40+pt_oilgas!G40+np_oilgas!G40+rwc!G40</f>
        <v>3789.6302361541993</v>
      </c>
      <c r="H41" s="27">
        <f>rail!H40+nonpt!H40+agfire!H40+ptagfire!H40+nonroad!H40+'onroad all'!EB40+cmv!H40+ptfire_f!H40+ptfire_s!H40+ptegu!H40+ptnonipm!H40+pt_oilgas!H40+np_oilgas!H40+rwc!H40</f>
        <v>23988.256904956997</v>
      </c>
      <c r="I41" s="27">
        <f>rail!AN40+nonpt!BQ40+agfire!AM40+ptagfire!AA40+nonroad!AK40+'onroad all'!H40+cmv!AO40+ptfire_f!AI40+ptfire_s!AI40+ptegu!BL40+ptnonipm!BV40+pt_oilgas!BG40+np_oilgas!AU40+rwc!AJ40</f>
        <v>188.49242539188938</v>
      </c>
      <c r="J41" s="27">
        <f>rail!AS40+nonpt!BV40+agfire!AR40+ptagfire!AD40+nonroad!AP40+'onroad all'!O40+cmv!AT40+ptfire_f!AL40+ptfire_s!AL40+ptegu!BQ40+ptnonipm!CA40+pt_oilgas!BL40+np_oilgas!AZ40+rwc!AO40</f>
        <v>378.217935394189</v>
      </c>
      <c r="K41" s="27">
        <f>rail!BN40+nonpt!CZ40+agfire!BD40+ptagfire!AL40+nonroad!BG40+'onroad all'!AX40+cmv!BP40+ptfire_f!AU40+ptfire_s!AU40+ptegu!CT40+ptnonipm!DK40+pt_oilgas!CO40+np_oilgas!BU40+rwc!BB40</f>
        <v>323.95617346138602</v>
      </c>
      <c r="L41" s="27">
        <f>rail!CA40+nonpt!DP40+agfire!BQ40+ptagfire!AS40+nonroad!BR40+'onroad all'!BO40+cmv!CC40+ptfire_f!BC40+ptfire_s!BC40+ptegu!DH40+ptnonipm!EB40+pt_oilgas!DD40+np_oilgas!CH40+rwc!BN40</f>
        <v>552.33082934219294</v>
      </c>
      <c r="M41" s="27">
        <f>rail!CB40+nonpt!DR40+nonroad!BS40+'onroad all'!BS40+cmv!CD40+ptfire_f!BE40+ptfire_s!BE40+ptegu!DJ40+ptnonipm!ED40+pt_oilgas!DF40+np_oilgas!CI40+rwc!BO40</f>
        <v>44.758734129949111</v>
      </c>
      <c r="N41" s="27">
        <f>rail!AM40+nonpt!BN40+agfire!AL40+ptagfire!Z40+nonroad!AJ40+'onroad all'!G40+cmv!AN40+ptfire_f!AG40+ptfire_s!AG40+ptegu!BJ40+ptnonipm!BS40+pt_oilgas!BF40+np_oilgas!AT40+rwc!AI40</f>
        <v>20.8777968023808</v>
      </c>
      <c r="O41" s="27">
        <f>rail!AV40+nonpt!BZ40+agfire!AS40+ptagfire!AE40+nonroad!AQ40+'onroad all'!X40+cmv!AW40+ptfire_f!AM40+ptfire_s!AM40+ptegu!BU40+ptnonipm!CE40+pt_oilgas!BP40+np_oilgas!BB40+rwc!AP40</f>
        <v>58.946028499734737</v>
      </c>
      <c r="P41" s="27">
        <f>rail!AE40+nonroad!AE40+'onroad all'!AI40+'onroad all'!AJ40+'onroad all'!AK40+'onroad all'!AL40+'onroad all'!AM40+'onroad all'!AN40+cmv!AF40+ptnonipm!BI40</f>
        <v>649.50368162343011</v>
      </c>
      <c r="Q41" s="27">
        <f>rail!AF40+nonroad!AF40+'onroad all'!AJ40+'onroad all'!AK40+'onroad all'!AL40+'onroad all'!AM40+'onroad all'!AN40+cmv!AG40+ptnonipm!BJ40</f>
        <v>608.91934742822991</v>
      </c>
      <c r="R41" s="72">
        <f>rail!P40+nonpt!T40+nonroad!R40+'onroad all'!AA40+cmv!Q40+ptegu!T40+ptnonipm!T40+pt_oilgas!S40+np_oilgas!R40+rwc!P40</f>
        <v>1.6090098270085E-2</v>
      </c>
      <c r="S41" s="72">
        <f>rail!K40+nonpt!L40+agfire!K40+nonroad!U40+'onroad all'!L40+cmv!K40+ptegu!L40+ptnonipm!L40+pt_oilgas!K40+np_oilgas!K40+rwc!K40</f>
        <v>0.13269930585428999</v>
      </c>
      <c r="T41" s="72">
        <f>rail!O40+nonpt!P40+agfire!N40+cmv!O40+ptegu!P40+ptnonipm!P40+pt_oilgas!O40+np_oilgas!N40+rwc!N40</f>
        <v>8.8596127400000002E-2</v>
      </c>
      <c r="U41" s="72">
        <f>rail!V40+nonpt!AK40+agfire!U40+nonroad!T40+'onroad all'!BV40+cmv!X40+ptegu!AH40+ptnonipm!AL40+pt_oilgas!AI40+np_oilgas!AB40+rwc!V40</f>
        <v>0.43773688272110001</v>
      </c>
      <c r="V41" s="72">
        <f>rail!T40+nonpt!AG40+agfire!S40+nonroad!S40+'onroad all'!BM40+'onroad all'!BN40+cmv!U40+ptegu!AD40+ptnonipm!AH40+pt_oilgas!AE40+np_oilgas!X40+rwc!T40</f>
        <v>0.27870771749890005</v>
      </c>
      <c r="W41" s="79" t="s">
        <v>624</v>
      </c>
      <c r="Z41" s="29" t="s">
        <v>39</v>
      </c>
      <c r="AA41" s="27">
        <f>B41+beis!H40</f>
        <v>124174.35286054999</v>
      </c>
      <c r="AB41" s="27">
        <f t="shared" si="2"/>
        <v>901.07763690139996</v>
      </c>
      <c r="AC41" s="27">
        <f>D41+beis!R40</f>
        <v>28034.749273301997</v>
      </c>
      <c r="AD41" s="27">
        <f t="shared" si="3"/>
        <v>6259.0564558020087</v>
      </c>
      <c r="AE41" s="27">
        <f t="shared" si="4"/>
        <v>4356.3591477070095</v>
      </c>
      <c r="AF41" s="27">
        <f t="shared" si="5"/>
        <v>3789.6302361541993</v>
      </c>
      <c r="AG41" s="27">
        <f>H41+beis!X40</f>
        <v>40887.514764956999</v>
      </c>
      <c r="AH41" s="27">
        <f>I41+beis!C40</f>
        <v>375.54822489188939</v>
      </c>
      <c r="AI41" s="27">
        <f t="shared" si="6"/>
        <v>378.217935394189</v>
      </c>
      <c r="AJ41" s="27">
        <f>K41+beis!L40</f>
        <v>579.03712646138604</v>
      </c>
      <c r="AK41" s="27">
        <f>L41+beis!P40</f>
        <v>1336.1269080921929</v>
      </c>
      <c r="AL41" s="27">
        <f t="shared" si="7"/>
        <v>44.758734129949111</v>
      </c>
      <c r="AM41" s="27">
        <f t="shared" si="8"/>
        <v>20.8777968023808</v>
      </c>
      <c r="AN41" s="27">
        <f t="shared" si="9"/>
        <v>58.946028499734737</v>
      </c>
      <c r="AO41" s="27">
        <f t="shared" si="10"/>
        <v>649.50368162343011</v>
      </c>
      <c r="AP41" s="27">
        <f t="shared" si="11"/>
        <v>608.91934742822991</v>
      </c>
      <c r="AQ41" s="72">
        <f t="shared" si="12"/>
        <v>1.6090098270085E-2</v>
      </c>
      <c r="AR41" s="72">
        <f t="shared" si="13"/>
        <v>0.13269930585428999</v>
      </c>
      <c r="AS41" s="72">
        <f t="shared" si="14"/>
        <v>8.8596127400000002E-2</v>
      </c>
      <c r="AT41" s="72">
        <f t="shared" si="15"/>
        <v>0.43773688272110001</v>
      </c>
      <c r="AU41" s="72">
        <f t="shared" si="16"/>
        <v>0.27870771749890005</v>
      </c>
      <c r="AW41" s="29" t="s">
        <v>39</v>
      </c>
      <c r="AX41" s="27">
        <f>B41-ptfire_f!B40-ptfire_s!B40</f>
        <v>122152.15764155</v>
      </c>
      <c r="AY41" s="27">
        <f>C41-ptfire_f!C40-ptfire_s!C40</f>
        <v>898.16563290140004</v>
      </c>
      <c r="AZ41" s="27">
        <f>D41-ptfire_f!D40-ptfire_s!D40</f>
        <v>27871.539474021996</v>
      </c>
      <c r="BA41" s="27">
        <f>E41-ptfire_f!E40-ptfire_s!E40</f>
        <v>6240.0459288020083</v>
      </c>
      <c r="BB41" s="27">
        <f>F41-ptfire_f!F40-ptfire_s!F40</f>
        <v>4340.24846870701</v>
      </c>
      <c r="BC41" s="27">
        <f>G41-ptfire_f!G40-ptfire_s!G40</f>
        <v>3787.9276701541989</v>
      </c>
      <c r="BD41" s="27">
        <f>H41-ptfire_f!H40-ptfire_s!H40</f>
        <v>23946.396323956997</v>
      </c>
      <c r="BE41" s="27">
        <f>I41-ptfire_f!AI40-ptfire_s!AI40</f>
        <v>187.21517319827839</v>
      </c>
      <c r="BF41" s="27">
        <f>J41-ptfire_f!AL40-ptfire_s!AL40</f>
        <v>377.58700578575804</v>
      </c>
      <c r="BG41" s="27">
        <f>K41-ptfire_f!AU40-ptfire_s!AU40</f>
        <v>320.87846092605099</v>
      </c>
      <c r="BH41" s="27">
        <f>L41-ptfire_f!BC40-ptfire_s!BC40</f>
        <v>550.44958131440399</v>
      </c>
      <c r="BI41" s="27">
        <f>M41-ptfire_f!BE40-ptfire_s!BE40</f>
        <v>44.371990305705012</v>
      </c>
      <c r="BJ41" s="27">
        <f>N41-ptfire_f!AG40-ptfire_s!AG40</f>
        <v>20.332315494676799</v>
      </c>
      <c r="BK41" s="27">
        <f>O41-ptfire_f!AM40-ptfire_s!AM40</f>
        <v>58.594559560126335</v>
      </c>
      <c r="BL41" s="27">
        <f t="shared" si="17"/>
        <v>649.50368162343011</v>
      </c>
      <c r="BM41" s="27">
        <f t="shared" si="18"/>
        <v>608.91934742822991</v>
      </c>
      <c r="BN41" s="72">
        <f t="shared" si="19"/>
        <v>1.6090098270085E-2</v>
      </c>
      <c r="BO41" s="72">
        <f t="shared" si="20"/>
        <v>0.13269930585428999</v>
      </c>
      <c r="BP41" s="72">
        <f t="shared" si="21"/>
        <v>8.8596127400000002E-2</v>
      </c>
      <c r="BQ41" s="72">
        <f t="shared" si="22"/>
        <v>0.43773688272110001</v>
      </c>
      <c r="BR41" s="72">
        <f t="shared" si="23"/>
        <v>0.27870771749890005</v>
      </c>
    </row>
    <row r="42" spans="1:70" x14ac:dyDescent="0.3">
      <c r="A42" s="29" t="s">
        <v>40</v>
      </c>
      <c r="B42" s="27">
        <f>rail!B41+nonpt!B41+agfire!B41+ptagfire!B41+nonroad!B41+'onroad all'!AE41+cmv!B41+ptfire_f!B41+ptfire_s!B41+ptegu!B41+ptnonipm!B41+pt_oilgas!B41+np_oilgas!B41+rwc!B41</f>
        <v>1067897.7854428499</v>
      </c>
      <c r="C42" s="27">
        <f>rail!C41+nonpt!C41+agfire!C41+ptagfire!C41+nonroad!C41+'onroad all'!BT41+cmv!C41+ptfire_f!C41+ptfire_s!C41+ptegu!C41+ptnonipm!C41+pt_oilgas!C41+np_oilgas!C41+rwc!C41+ag!B41</f>
        <v>30622.380530507704</v>
      </c>
      <c r="D42" s="27">
        <f>rail!D41+nonpt!D41+agfire!D41+ptagfire!D41+nonroad!D41+'onroad all'!CC41+cmv!D41+ptfire_f!D41+ptfire_s!D41+ptegu!DQ41+ptnonipm!D41+pt_oilgas!D41+np_oilgas!D41+rwc!D41</f>
        <v>180499.07853210001</v>
      </c>
      <c r="E42" s="27">
        <f>rail!E41+nonpt!E41+agfire!E41+ptagfire!E41+nonroad!E41+'onroad all'!CV41+cmv!E41+ptfire_f!E41+ptfire_s!E41+ptegu!E41+ptnonipm!E41+pt_oilgas!E41+np_oilgas!E41+rwc!E41+afdust!BA41</f>
        <v>122843.82092865197</v>
      </c>
      <c r="F42" s="27">
        <f>rail!F41+nonpt!F41+agfire!F41+ptagfire!F41+nonroad!F41+'onroad all'!CY41+cmv!F41+ptfire_f!F41+ptfire_s!F41+ptegu!F41+ptnonipm!F41+pt_oilgas!F41+np_oilgas!F41+rwc!F41+afdust!BB41</f>
        <v>61858.460698731986</v>
      </c>
      <c r="G42" s="27">
        <f>rail!G41+nonpt!G41+agfire!G41+ptagfire!G41+nonroad!G41+'onroad all'!DO41+cmv!G41+ptfire_f!G41+ptfire_s!G41+ptegu!FC41+ptnonipm!G41+pt_oilgas!G41+np_oilgas!G41+rwc!G41</f>
        <v>52746.8365089933</v>
      </c>
      <c r="H42" s="27">
        <f>rail!H41+nonpt!H41+agfire!H41+ptagfire!H41+nonroad!H41+'onroad all'!EB41+cmv!H41+ptfire_f!H41+ptfire_s!H41+ptegu!H41+ptnonipm!H41+pt_oilgas!H41+np_oilgas!H41+rwc!H41</f>
        <v>221350.55799169998</v>
      </c>
      <c r="I42" s="27">
        <f>rail!AN41+nonpt!BQ41+agfire!AM41+ptagfire!AA41+nonroad!AK41+'onroad all'!H41+cmv!AO41+ptfire_f!AI41+ptfire_s!AI41+ptegu!BL41+ptnonipm!BV41+pt_oilgas!BG41+np_oilgas!AU41+rwc!AJ41</f>
        <v>2914.5466292749657</v>
      </c>
      <c r="J42" s="27">
        <f>rail!AS41+nonpt!BV41+agfire!AR41+ptagfire!AD41+nonroad!AP41+'onroad all'!O41+cmv!AT41+ptfire_f!AL41+ptfire_s!AL41+ptegu!BQ41+ptnonipm!CA41+pt_oilgas!BL41+np_oilgas!AZ41+rwc!AO41</f>
        <v>2883.1115024362789</v>
      </c>
      <c r="K42" s="27">
        <f>rail!BN41+nonpt!CZ41+agfire!BD41+ptagfire!AL41+nonroad!BG41+'onroad all'!AX41+cmv!BP41+ptfire_f!AU41+ptfire_s!AU41+ptegu!CT41+ptnonipm!DK41+pt_oilgas!CO41+np_oilgas!BU41+rwc!BB41</f>
        <v>6190.9588296361999</v>
      </c>
      <c r="L42" s="27">
        <f>rail!CA41+nonpt!DP41+agfire!BQ41+ptagfire!AS41+nonroad!BR41+'onroad all'!BO41+cmv!CC41+ptfire_f!BC41+ptfire_s!BC41+ptegu!DH41+ptnonipm!EB41+pt_oilgas!DD41+np_oilgas!CH41+rwc!BN41</f>
        <v>8744.1816221771842</v>
      </c>
      <c r="M42" s="27">
        <f>rail!CB41+nonpt!DR41+nonroad!BS41+'onroad all'!BS41+cmv!CD41+ptfire_f!BE41+ptfire_s!BE41+ptegu!DJ41+ptnonipm!ED41+pt_oilgas!DF41+np_oilgas!CI41+rwc!BO41</f>
        <v>674.1269789993737</v>
      </c>
      <c r="N42" s="27">
        <f>rail!AM41+nonpt!BN41+agfire!AL41+ptagfire!Z41+nonroad!AJ41+'onroad all'!G41+cmv!AN41+ptfire_f!AG41+ptfire_s!AG41+ptegu!BJ41+ptnonipm!BS41+pt_oilgas!BF41+np_oilgas!AT41+rwc!AI41</f>
        <v>1015.6990364028518</v>
      </c>
      <c r="O42" s="27">
        <f>rail!AV41+nonpt!BZ41+agfire!AS41+ptagfire!AE41+nonroad!AQ41+'onroad all'!X41+cmv!AW41+ptfire_f!AM41+ptfire_s!AM41+ptegu!BU41+ptnonipm!CE41+pt_oilgas!BP41+np_oilgas!BB41+rwc!AP41</f>
        <v>892.40011123666136</v>
      </c>
      <c r="P42" s="27">
        <f>rail!AE41+nonroad!AE41+'onroad all'!AI41+'onroad all'!AJ41+'onroad all'!AK41+'onroad all'!AL41+'onroad all'!AM41+'onroad all'!AN41+cmv!AF41+ptnonipm!BI41</f>
        <v>3538.3002572400101</v>
      </c>
      <c r="Q42" s="27">
        <f>rail!AF41+nonroad!AF41+'onroad all'!AJ41+'onroad all'!AK41+'onroad all'!AL41+'onroad all'!AM41+'onroad all'!AN41+cmv!AG41+ptnonipm!BJ41</f>
        <v>3316.5411882370099</v>
      </c>
      <c r="R42" s="72">
        <f>rail!P41+nonpt!T41+nonroad!R41+'onroad all'!AA41+cmv!Q41+ptegu!T41+ptnonipm!T41+pt_oilgas!S41+np_oilgas!R41+rwc!P41</f>
        <v>0.93007339042897796</v>
      </c>
      <c r="S42" s="72">
        <f>rail!K41+nonpt!L41+agfire!K41+nonroad!U41+'onroad all'!L41+cmv!K41+ptegu!L41+ptnonipm!L41+pt_oilgas!K41+np_oilgas!K41+rwc!K41</f>
        <v>2.4825756817819999</v>
      </c>
      <c r="T42" s="72">
        <f>rail!O41+nonpt!P41+agfire!N41+cmv!O41+ptegu!P41+ptnonipm!P41+pt_oilgas!O41+np_oilgas!N41+rwc!N41</f>
        <v>0.68322123020000003</v>
      </c>
      <c r="U42" s="72">
        <f>rail!V41+nonpt!AK41+agfire!U41+nonroad!T41+'onroad all'!BV41+cmv!X41+ptegu!AH41+ptnonipm!AL41+pt_oilgas!AI41+np_oilgas!AB41+rwc!V41</f>
        <v>6.3349788979630004</v>
      </c>
      <c r="V42" s="72">
        <f>rail!T41+nonpt!AG41+agfire!S41+nonroad!S41+'onroad all'!BM41+'onroad all'!BN41+cmv!U41+ptegu!AD41+ptnonipm!AH41+pt_oilgas!AE41+np_oilgas!X41+rwc!T41</f>
        <v>58.916628796661008</v>
      </c>
      <c r="W42" s="79" t="s">
        <v>624</v>
      </c>
      <c r="Z42" s="29" t="s">
        <v>40</v>
      </c>
      <c r="AA42" s="27">
        <f>B42+beis!H41</f>
        <v>1178475.8568428499</v>
      </c>
      <c r="AB42" s="27">
        <f t="shared" si="2"/>
        <v>30622.380530507704</v>
      </c>
      <c r="AC42" s="27">
        <f>D42+beis!R41</f>
        <v>188213.99325210002</v>
      </c>
      <c r="AD42" s="27">
        <f t="shared" si="3"/>
        <v>122843.82092865197</v>
      </c>
      <c r="AE42" s="27">
        <f t="shared" si="4"/>
        <v>61858.460698731986</v>
      </c>
      <c r="AF42" s="27">
        <f t="shared" si="5"/>
        <v>52746.8365089933</v>
      </c>
      <c r="AG42" s="27">
        <f>H42+beis!X41</f>
        <v>1118174.3018916999</v>
      </c>
      <c r="AH42" s="27">
        <f>I42+beis!C41</f>
        <v>14353.533079274966</v>
      </c>
      <c r="AI42" s="27">
        <f t="shared" si="6"/>
        <v>2883.1115024362789</v>
      </c>
      <c r="AJ42" s="27">
        <f>K42+beis!L41</f>
        <v>21789.8572196362</v>
      </c>
      <c r="AK42" s="27">
        <f>L42+beis!P41</f>
        <v>71300.814058177188</v>
      </c>
      <c r="AL42" s="27">
        <f t="shared" si="7"/>
        <v>674.1269789993737</v>
      </c>
      <c r="AM42" s="27">
        <f t="shared" si="8"/>
        <v>1015.6990364028518</v>
      </c>
      <c r="AN42" s="27">
        <f t="shared" si="9"/>
        <v>892.40011123666136</v>
      </c>
      <c r="AO42" s="27">
        <f t="shared" si="10"/>
        <v>3538.3002572400101</v>
      </c>
      <c r="AP42" s="27">
        <f t="shared" si="11"/>
        <v>3316.5411882370099</v>
      </c>
      <c r="AQ42" s="72">
        <f t="shared" si="12"/>
        <v>0.93007339042897796</v>
      </c>
      <c r="AR42" s="72">
        <f t="shared" si="13"/>
        <v>2.4825756817819999</v>
      </c>
      <c r="AS42" s="72">
        <f t="shared" si="14"/>
        <v>0.68322123020000003</v>
      </c>
      <c r="AT42" s="72">
        <f t="shared" si="15"/>
        <v>6.3349788979630004</v>
      </c>
      <c r="AU42" s="72">
        <f t="shared" si="16"/>
        <v>58.916628796661008</v>
      </c>
      <c r="AW42" s="29" t="s">
        <v>40</v>
      </c>
      <c r="AX42" s="27">
        <f>B42-ptfire_f!B41-ptfire_s!B41</f>
        <v>824047.93218284985</v>
      </c>
      <c r="AY42" s="27">
        <f>C42-ptfire_f!C41-ptfire_s!C41</f>
        <v>26590.478398307703</v>
      </c>
      <c r="AZ42" s="27">
        <f>D42-ptfire_f!D41-ptfire_s!D41</f>
        <v>175642.84408386002</v>
      </c>
      <c r="BA42" s="27">
        <f>E42-ptfire_f!E41-ptfire_s!E41</f>
        <v>96671.80057365197</v>
      </c>
      <c r="BB42" s="27">
        <f>F42-ptfire_f!F41-ptfire_s!F41</f>
        <v>39678.781967231982</v>
      </c>
      <c r="BC42" s="27">
        <f>G42-ptfire_f!G41-ptfire_s!G41</f>
        <v>50446.7811502533</v>
      </c>
      <c r="BD42" s="27">
        <f>H42-ptfire_f!H41-ptfire_s!H41</f>
        <v>163391.92629069998</v>
      </c>
      <c r="BE42" s="27">
        <f>I42-ptfire_f!AI41-ptfire_s!AI41</f>
        <v>1349.1224583939656</v>
      </c>
      <c r="BF42" s="27">
        <f>J42-ptfire_f!AL41-ptfire_s!AL41</f>
        <v>2167.7930511412787</v>
      </c>
      <c r="BG42" s="27">
        <f>K42-ptfire_f!AU41-ptfire_s!AU41</f>
        <v>2183.7856655952</v>
      </c>
      <c r="BH42" s="27">
        <f>L42-ptfire_f!BC41-ptfire_s!BC41</f>
        <v>6366.3196144201838</v>
      </c>
      <c r="BI42" s="27">
        <f>M42-ptfire_f!BE41-ptfire_s!BE41</f>
        <v>191.66684956337372</v>
      </c>
      <c r="BJ42" s="27">
        <f>N42-ptfire_f!AG41-ptfire_s!AG41</f>
        <v>262.29027425385186</v>
      </c>
      <c r="BK42" s="27">
        <f>O42-ptfire_f!AM41-ptfire_s!AM41</f>
        <v>321.00406141166138</v>
      </c>
      <c r="BL42" s="27">
        <f t="shared" si="17"/>
        <v>3538.3002572400101</v>
      </c>
      <c r="BM42" s="27">
        <f t="shared" si="18"/>
        <v>3316.5411882370099</v>
      </c>
      <c r="BN42" s="72">
        <f t="shared" si="19"/>
        <v>0.93007339042897796</v>
      </c>
      <c r="BO42" s="72">
        <f t="shared" si="20"/>
        <v>2.4825756817819999</v>
      </c>
      <c r="BP42" s="72">
        <f t="shared" si="21"/>
        <v>0.68322123020000003</v>
      </c>
      <c r="BQ42" s="72">
        <f t="shared" si="22"/>
        <v>6.3349788979630004</v>
      </c>
      <c r="BR42" s="72">
        <f t="shared" si="23"/>
        <v>58.916628796661008</v>
      </c>
    </row>
    <row r="43" spans="1:70" x14ac:dyDescent="0.3">
      <c r="A43" s="29" t="s">
        <v>41</v>
      </c>
      <c r="B43" s="27">
        <f>rail!B42+nonpt!B42+agfire!B42+ptagfire!B42+nonroad!B42+'onroad all'!AE42+cmv!B42+ptfire_f!B42+ptfire_s!B42+ptegu!B42+ptnonipm!B42+pt_oilgas!B42+np_oilgas!B42+rwc!B42</f>
        <v>351610.52951197996</v>
      </c>
      <c r="C43" s="27">
        <f>rail!C42+nonpt!C42+agfire!C42+ptagfire!C42+nonroad!C42+'onroad all'!BT42+cmv!C42+ptfire_f!C42+ptfire_s!C42+ptegu!C42+ptnonipm!C42+pt_oilgas!C42+np_oilgas!C42+rwc!C42+ag!B42</f>
        <v>67935.244359275297</v>
      </c>
      <c r="D43" s="27">
        <f>rail!D42+nonpt!D42+agfire!D42+ptagfire!D42+nonroad!D42+'onroad all'!CC42+cmv!D42+ptfire_f!D42+ptfire_s!D42+ptegu!DQ42+ptnonipm!D42+pt_oilgas!D42+np_oilgas!D42+rwc!D42</f>
        <v>66245.696432420009</v>
      </c>
      <c r="E43" s="27">
        <f>rail!E42+nonpt!E42+agfire!E42+ptagfire!E42+nonroad!E42+'onroad all'!CV42+cmv!E42+ptfire_f!E42+ptfire_s!E42+ptegu!E42+ptnonipm!E42+pt_oilgas!E42+np_oilgas!E42+rwc!E42+afdust!BA42</f>
        <v>211190.81676292553</v>
      </c>
      <c r="F43" s="27">
        <f>rail!F42+nonpt!F42+agfire!F42+ptagfire!F42+nonroad!F42+'onroad all'!CY42+cmv!F42+ptfire_f!F42+ptfire_s!F42+ptegu!F42+ptnonipm!F42+pt_oilgas!F42+np_oilgas!F42+rwc!F42+afdust!BB42</f>
        <v>55914.515559152525</v>
      </c>
      <c r="G43" s="27">
        <f>rail!G42+nonpt!G42+agfire!G42+ptagfire!G42+nonroad!G42+'onroad all'!DO42+cmv!G42+ptfire_f!G42+ptfire_s!G42+ptegu!FC42+ptnonipm!G42+pt_oilgas!G42+np_oilgas!G42+rwc!G42</f>
        <v>16183.193594738201</v>
      </c>
      <c r="H43" s="27">
        <f>rail!H42+nonpt!H42+agfire!H42+ptagfire!H42+nonroad!H42+'onroad all'!EB42+cmv!H42+ptfire_f!H42+ptfire_s!H42+ptegu!H42+ptnonipm!H42+pt_oilgas!H42+np_oilgas!H42+rwc!H42</f>
        <v>98592.935543769985</v>
      </c>
      <c r="I43" s="27">
        <f>rail!AN42+nonpt!BQ42+agfire!AM42+ptagfire!AA42+nonroad!AK42+'onroad all'!H42+cmv!AO42+ptfire_f!AI42+ptfire_s!AI42+ptegu!BL42+ptnonipm!BV42+pt_oilgas!BG42+np_oilgas!AU42+rwc!AJ42</f>
        <v>1971.1581524000119</v>
      </c>
      <c r="J43" s="27">
        <f>rail!AS42+nonpt!BV42+agfire!AR42+ptagfire!AD42+nonroad!AP42+'onroad all'!O42+cmv!AT42+ptfire_f!AL42+ptfire_s!AL42+ptegu!BQ42+ptnonipm!CA42+pt_oilgas!BL42+np_oilgas!AZ42+rwc!AO42</f>
        <v>1118.1051773039549</v>
      </c>
      <c r="K43" s="27">
        <f>rail!BN42+nonpt!CZ42+agfire!BD42+ptagfire!AL42+nonroad!BG42+'onroad all'!AX42+cmv!BP42+ptfire_f!AU42+ptfire_s!AU42+ptegu!CT42+ptnonipm!DK42+pt_oilgas!CO42+np_oilgas!BU42+rwc!BB42</f>
        <v>3808.0314106475462</v>
      </c>
      <c r="L43" s="27">
        <f>rail!CA42+nonpt!DP42+agfire!BQ42+ptagfire!AS42+nonroad!BR42+'onroad all'!BO42+cmv!CC42+ptfire_f!BC42+ptfire_s!BC42+ptegu!DH42+ptnonipm!EB42+pt_oilgas!DD42+np_oilgas!CH42+rwc!BN42</f>
        <v>3709.2843178706862</v>
      </c>
      <c r="M43" s="27">
        <f>rail!CB42+nonpt!DR42+nonroad!BS42+'onroad all'!BS42+cmv!CD42+ptfire_f!BE42+ptfire_s!BE42+ptegu!DJ42+ptnonipm!ED42+pt_oilgas!DF42+np_oilgas!CI42+rwc!BO42</f>
        <v>721.66469361596273</v>
      </c>
      <c r="N43" s="27">
        <f>rail!AM42+nonpt!BN42+agfire!AL42+ptagfire!Z42+nonroad!AJ42+'onroad all'!G42+cmv!AN42+ptfire_f!AG42+ptfire_s!AG42+ptegu!BJ42+ptnonipm!BS42+pt_oilgas!BF42+np_oilgas!AT42+rwc!AI42</f>
        <v>538.55657462758506</v>
      </c>
      <c r="O43" s="27">
        <f>rail!AV42+nonpt!BZ42+agfire!AS42+ptagfire!AE42+nonroad!AQ42+'onroad all'!X42+cmv!AW42+ptfire_f!AM42+ptfire_s!AM42+ptegu!BU42+ptnonipm!CE42+pt_oilgas!BP42+np_oilgas!BB42+rwc!AP42</f>
        <v>329.49209220925758</v>
      </c>
      <c r="P43" s="27">
        <f>rail!AE42+nonroad!AE42+'onroad all'!AI42+'onroad all'!AJ42+'onroad all'!AK42+'onroad all'!AL42+'onroad all'!AM42+'onroad all'!AN42+cmv!AF42+ptnonipm!BI42</f>
        <v>2213.9933046516999</v>
      </c>
      <c r="Q43" s="27">
        <f>rail!AF42+nonroad!AF42+'onroad all'!AJ42+'onroad all'!AK42+'onroad all'!AL42+'onroad all'!AM42+'onroad all'!AN42+cmv!AG42+ptnonipm!BJ42</f>
        <v>2110.1455108514997</v>
      </c>
      <c r="R43" s="72">
        <f>rail!P42+nonpt!T42+nonroad!R42+'onroad all'!AA42+cmv!Q42+ptegu!T42+ptnonipm!T42+pt_oilgas!S42+np_oilgas!R42+rwc!P42</f>
        <v>2.1733120968759997E-2</v>
      </c>
      <c r="S43" s="72">
        <f>rail!K42+nonpt!L42+agfire!K42+nonroad!U42+'onroad all'!L42+cmv!K42+ptegu!L42+ptnonipm!L42+pt_oilgas!K42+np_oilgas!K42+rwc!K42</f>
        <v>7.8582080186199998E-2</v>
      </c>
      <c r="T43" s="72">
        <f>rail!O42+nonpt!P42+agfire!N42+cmv!O42+ptegu!P42+ptnonipm!P42+pt_oilgas!O42+np_oilgas!N42+rwc!N42</f>
        <v>4.7577120000000001E-2</v>
      </c>
      <c r="U43" s="72">
        <f>rail!V42+nonpt!AK42+agfire!U42+nonroad!T42+'onroad all'!BV42+cmv!X42+ptegu!AH42+ptnonipm!AL42+pt_oilgas!AI42+np_oilgas!AB42+rwc!V42</f>
        <v>0.11418619302219998</v>
      </c>
      <c r="V43" s="72">
        <f>rail!T42+nonpt!AG42+agfire!S42+nonroad!S42+'onroad all'!BM42+'onroad all'!BN42+cmv!U42+ptegu!AD42+ptnonipm!AH42+pt_oilgas!AE42+np_oilgas!X42+rwc!T42</f>
        <v>24.804777510676804</v>
      </c>
      <c r="W43" s="79" t="s">
        <v>624</v>
      </c>
      <c r="Z43" s="29" t="s">
        <v>41</v>
      </c>
      <c r="AA43" s="27">
        <f>B43+beis!H42</f>
        <v>439153.63424397993</v>
      </c>
      <c r="AB43" s="27">
        <f t="shared" si="2"/>
        <v>67935.244359275297</v>
      </c>
      <c r="AC43" s="27">
        <f>D43+beis!R42</f>
        <v>103361.46847472001</v>
      </c>
      <c r="AD43" s="27">
        <f t="shared" si="3"/>
        <v>211190.81676292553</v>
      </c>
      <c r="AE43" s="27">
        <f t="shared" si="4"/>
        <v>55914.515559152525</v>
      </c>
      <c r="AF43" s="27">
        <f t="shared" si="5"/>
        <v>16183.193594738201</v>
      </c>
      <c r="AG43" s="27">
        <f>H43+beis!X42</f>
        <v>392330.96410376998</v>
      </c>
      <c r="AH43" s="27">
        <f>I43+beis!C42</f>
        <v>11098.705729300013</v>
      </c>
      <c r="AI43" s="27">
        <f t="shared" si="6"/>
        <v>1118.1051773039549</v>
      </c>
      <c r="AJ43" s="27">
        <f>K43+beis!L42</f>
        <v>16254.913306947547</v>
      </c>
      <c r="AK43" s="27">
        <f>L43+beis!P42</f>
        <v>50253.209575770685</v>
      </c>
      <c r="AL43" s="27">
        <f t="shared" si="7"/>
        <v>721.66469361596273</v>
      </c>
      <c r="AM43" s="27">
        <f t="shared" si="8"/>
        <v>538.55657462758506</v>
      </c>
      <c r="AN43" s="27">
        <f t="shared" si="9"/>
        <v>329.49209220925758</v>
      </c>
      <c r="AO43" s="27">
        <f t="shared" si="10"/>
        <v>2213.9933046516999</v>
      </c>
      <c r="AP43" s="27">
        <f t="shared" si="11"/>
        <v>2110.1455108514997</v>
      </c>
      <c r="AQ43" s="72">
        <f t="shared" si="12"/>
        <v>2.1733120968759997E-2</v>
      </c>
      <c r="AR43" s="72">
        <f t="shared" si="13"/>
        <v>7.8582080186199998E-2</v>
      </c>
      <c r="AS43" s="72">
        <f t="shared" si="14"/>
        <v>4.7577120000000001E-2</v>
      </c>
      <c r="AT43" s="72">
        <f t="shared" si="15"/>
        <v>0.11418619302219998</v>
      </c>
      <c r="AU43" s="72">
        <f t="shared" si="16"/>
        <v>24.804777510676804</v>
      </c>
      <c r="AW43" s="29" t="s">
        <v>41</v>
      </c>
      <c r="AX43" s="27">
        <f>B43-ptfire_f!B42-ptfire_s!B42</f>
        <v>172379.73495697998</v>
      </c>
      <c r="AY43" s="27">
        <f>C43-ptfire_f!C42-ptfire_s!C42</f>
        <v>64998.402918085289</v>
      </c>
      <c r="AZ43" s="27">
        <f>D43-ptfire_f!D42-ptfire_s!D42</f>
        <v>64047.149936350012</v>
      </c>
      <c r="BA43" s="27">
        <f>E43-ptfire_f!E42-ptfire_s!E42</f>
        <v>193178.46049412552</v>
      </c>
      <c r="BB43" s="27">
        <f>F43-ptfire_f!F42-ptfire_s!F42</f>
        <v>40649.805943452528</v>
      </c>
      <c r="BC43" s="27">
        <f>G43-ptfire_f!G42-ptfire_s!G42</f>
        <v>14911.8138686982</v>
      </c>
      <c r="BD43" s="27">
        <f>H43-ptfire_f!H42-ptfire_s!H42</f>
        <v>56375.823394769992</v>
      </c>
      <c r="BE43" s="27">
        <f>I43-ptfire_f!AI42-ptfire_s!AI42</f>
        <v>516.48368109701198</v>
      </c>
      <c r="BF43" s="27">
        <f>J43-ptfire_f!AL42-ptfire_s!AL42</f>
        <v>728.11217738195489</v>
      </c>
      <c r="BG43" s="27">
        <f>K43-ptfire_f!AU42-ptfire_s!AU42</f>
        <v>902.58206801754613</v>
      </c>
      <c r="BH43" s="27">
        <f>L43-ptfire_f!BC42-ptfire_s!BC42</f>
        <v>439.83131056068623</v>
      </c>
      <c r="BI43" s="27">
        <f>M43-ptfire_f!BE42-ptfire_s!BE42</f>
        <v>299.17188683396273</v>
      </c>
      <c r="BJ43" s="27">
        <f>N43-ptfire_f!AG42-ptfire_s!AG42</f>
        <v>93.964441667585049</v>
      </c>
      <c r="BK43" s="27">
        <f>O43-ptfire_f!AM42-ptfire_s!AM42</f>
        <v>94.196009808257571</v>
      </c>
      <c r="BL43" s="27">
        <f t="shared" si="17"/>
        <v>2213.9933046516999</v>
      </c>
      <c r="BM43" s="27">
        <f t="shared" si="18"/>
        <v>2110.1455108514997</v>
      </c>
      <c r="BN43" s="72">
        <f t="shared" si="19"/>
        <v>2.1733120968759997E-2</v>
      </c>
      <c r="BO43" s="72">
        <f t="shared" si="20"/>
        <v>7.8582080186199998E-2</v>
      </c>
      <c r="BP43" s="72">
        <f t="shared" si="21"/>
        <v>4.7577120000000001E-2</v>
      </c>
      <c r="BQ43" s="72">
        <f t="shared" si="22"/>
        <v>0.11418619302219998</v>
      </c>
      <c r="BR43" s="72">
        <f t="shared" si="23"/>
        <v>24.804777510676804</v>
      </c>
    </row>
    <row r="44" spans="1:70" x14ac:dyDescent="0.3">
      <c r="A44" s="29" t="s">
        <v>42</v>
      </c>
      <c r="B44" s="27">
        <f>rail!B43+nonpt!B43+agfire!B43+ptagfire!B43+nonroad!B43+'onroad all'!AE43+cmv!B43+ptfire_f!B43+ptfire_s!B43+ptegu!B43+ptnonipm!B43+pt_oilgas!B43+np_oilgas!B43+rwc!B43</f>
        <v>1265834.7954400301</v>
      </c>
      <c r="C44" s="27">
        <f>rail!C43+nonpt!C43+agfire!C43+ptagfire!C43+nonroad!C43+'onroad all'!BT43+cmv!C43+ptfire_f!C43+ptfire_s!C43+ptegu!C43+ptnonipm!C43+pt_oilgas!C43+np_oilgas!C43+rwc!C43+ag!B43</f>
        <v>46741.054230935602</v>
      </c>
      <c r="D44" s="27">
        <f>rail!D43+nonpt!D43+agfire!D43+ptagfire!D43+nonroad!D43+'onroad all'!CC43+cmv!D43+ptfire_f!D43+ptfire_s!D43+ptegu!DQ43+ptnonipm!D43+pt_oilgas!D43+np_oilgas!D43+rwc!D43</f>
        <v>261044.52499189996</v>
      </c>
      <c r="E44" s="27">
        <f>rail!E43+nonpt!E43+agfire!E43+ptagfire!E43+nonroad!E43+'onroad all'!CV43+cmv!E43+ptfire_f!E43+ptfire_s!E43+ptegu!E43+ptnonipm!E43+pt_oilgas!E43+np_oilgas!E43+rwc!E43+afdust!BA43</f>
        <v>122506.27380332301</v>
      </c>
      <c r="F44" s="27">
        <f>rail!F43+nonpt!F43+agfire!F43+ptagfire!F43+nonroad!F43+'onroad all'!CY43+cmv!F43+ptfire_f!F43+ptfire_s!F43+ptegu!F43+ptnonipm!F43+pt_oilgas!F43+np_oilgas!F43+rwc!F43+afdust!BB43</f>
        <v>70322.52176963602</v>
      </c>
      <c r="G44" s="27">
        <f>rail!G43+nonpt!G43+agfire!G43+ptagfire!G43+nonroad!G43+'onroad all'!DO43+cmv!G43+ptfire_f!G43+ptfire_s!G43+ptegu!FC43+ptnonipm!G43+pt_oilgas!G43+np_oilgas!G43+rwc!G43</f>
        <v>98041.822514793515</v>
      </c>
      <c r="H44" s="27">
        <f>rail!H43+nonpt!H43+agfire!H43+ptagfire!H43+nonroad!H43+'onroad all'!EB43+cmv!H43+ptfire_f!H43+ptfire_s!H43+ptegu!H43+ptnonipm!H43+pt_oilgas!H43+np_oilgas!H43+rwc!H43</f>
        <v>292630.30520505202</v>
      </c>
      <c r="I44" s="27">
        <f>rail!AN43+nonpt!BQ43+agfire!AM43+ptagfire!AA43+nonroad!AK43+'onroad all'!H43+cmv!AO43+ptfire_f!AI43+ptfire_s!AI43+ptegu!BL43+ptnonipm!BV43+pt_oilgas!BG43+np_oilgas!AU43+rwc!AJ43</f>
        <v>3034.9956462199502</v>
      </c>
      <c r="J44" s="27">
        <f>rail!AS43+nonpt!BV43+agfire!AR43+ptagfire!AD43+nonroad!AP43+'onroad all'!O43+cmv!AT43+ptfire_f!AL43+ptfire_s!AL43+ptegu!BQ43+ptnonipm!CA43+pt_oilgas!BL43+np_oilgas!AZ43+rwc!AO43</f>
        <v>3711.2746327770064</v>
      </c>
      <c r="K44" s="27">
        <f>rail!BN43+nonpt!CZ43+agfire!BD43+ptagfire!AL43+nonroad!BG43+'onroad all'!AX43+cmv!BP43+ptfire_f!AU43+ptfire_s!AU43+ptegu!CT43+ptnonipm!DK43+pt_oilgas!CO43+np_oilgas!BU43+rwc!BB43</f>
        <v>5635.7311836377103</v>
      </c>
      <c r="L44" s="27">
        <f>rail!CA43+nonpt!DP43+agfire!BQ43+ptagfire!AS43+nonroad!BR43+'onroad all'!BO43+cmv!CC43+ptfire_f!BC43+ptfire_s!BC43+ptegu!DH43+ptnonipm!EB43+pt_oilgas!DD43+np_oilgas!CH43+rwc!BN43</f>
        <v>6866.4189574330603</v>
      </c>
      <c r="M44" s="27">
        <f>rail!CB43+nonpt!DR43+nonroad!BS43+'onroad all'!BS43+cmv!CD43+ptfire_f!BE43+ptfire_s!BE43+ptegu!DJ43+ptnonipm!ED43+pt_oilgas!DF43+np_oilgas!CI43+rwc!BO43</f>
        <v>845.86561653945</v>
      </c>
      <c r="N44" s="27">
        <f>rail!AM43+nonpt!BN43+agfire!AL43+ptagfire!Z43+nonroad!AJ43+'onroad all'!G43+cmv!AN43+ptfire_f!AG43+ptfire_s!AG43+ptegu!BJ43+ptnonipm!BS43+pt_oilgas!BF43+np_oilgas!AT43+rwc!AI43</f>
        <v>754.33635286221613</v>
      </c>
      <c r="O44" s="27">
        <f>rail!AV43+nonpt!BZ43+agfire!AS43+ptagfire!AE43+nonroad!AQ43+'onroad all'!X43+cmv!AW43+ptfire_f!AM43+ptfire_s!AM43+ptegu!BU43+ptnonipm!CE43+pt_oilgas!BP43+np_oilgas!BB43+rwc!AP43</f>
        <v>774.19316458608921</v>
      </c>
      <c r="P44" s="27">
        <f>rail!AE43+nonroad!AE43+'onroad all'!AI43+'onroad all'!AJ43+'onroad all'!AK43+'onroad all'!AL43+'onroad all'!AM43+'onroad all'!AN43+cmv!AF43+ptnonipm!BI43</f>
        <v>5030.8722640992992</v>
      </c>
      <c r="Q44" s="27">
        <f>rail!AF43+nonroad!AF43+'onroad all'!AJ43+'onroad all'!AK43+'onroad all'!AL43+'onroad all'!AM43+'onroad all'!AN43+cmv!AG43+ptnonipm!BJ43</f>
        <v>4715.3982698712998</v>
      </c>
      <c r="R44" s="72">
        <f>rail!P43+nonpt!T43+nonroad!R43+'onroad all'!AA43+cmv!Q43+ptegu!T43+ptnonipm!T43+pt_oilgas!S43+np_oilgas!R43+rwc!P43</f>
        <v>0.73028724134773393</v>
      </c>
      <c r="S44" s="72">
        <f>rail!K43+nonpt!L43+agfire!K43+nonroad!U43+'onroad all'!L43+cmv!K43+ptegu!L43+ptnonipm!L43+pt_oilgas!K43+np_oilgas!K43+rwc!K43</f>
        <v>1.1921898957249999</v>
      </c>
      <c r="T44" s="72">
        <f>rail!O43+nonpt!P43+agfire!N43+cmv!O43+ptegu!P43+ptnonipm!P43+pt_oilgas!O43+np_oilgas!N43+rwc!N43</f>
        <v>0.28706500579999999</v>
      </c>
      <c r="U44" s="72">
        <f>rail!V43+nonpt!AK43+agfire!U43+nonroad!T43+'onroad all'!BV43+cmv!X43+ptegu!AH43+ptnonipm!AL43+pt_oilgas!AI43+np_oilgas!AB43+rwc!V43</f>
        <v>3.1004905055089997</v>
      </c>
      <c r="V44" s="72">
        <f>rail!T43+nonpt!AG43+agfire!S43+nonroad!S43+'onroad all'!BM43+'onroad all'!BN43+cmv!U43+ptegu!AD43+ptnonipm!AH43+pt_oilgas!AE43+np_oilgas!X43+rwc!T43</f>
        <v>34.693997479030003</v>
      </c>
      <c r="W44" s="79" t="s">
        <v>624</v>
      </c>
      <c r="Z44" s="29" t="s">
        <v>42</v>
      </c>
      <c r="AA44" s="27">
        <f>B44+beis!H43</f>
        <v>1350074.6797780301</v>
      </c>
      <c r="AB44" s="27">
        <f t="shared" si="2"/>
        <v>46741.054230935602</v>
      </c>
      <c r="AC44" s="27">
        <f>D44+beis!R43</f>
        <v>274902.01777069998</v>
      </c>
      <c r="AD44" s="27">
        <f t="shared" si="3"/>
        <v>122506.27380332301</v>
      </c>
      <c r="AE44" s="27">
        <f t="shared" si="4"/>
        <v>70322.52176963602</v>
      </c>
      <c r="AF44" s="27">
        <f t="shared" si="5"/>
        <v>98041.822514793515</v>
      </c>
      <c r="AG44" s="27">
        <f>H44+beis!X43</f>
        <v>1094494.2100250521</v>
      </c>
      <c r="AH44" s="27">
        <f>I44+beis!C43</f>
        <v>11825.207036119949</v>
      </c>
      <c r="AI44" s="27">
        <f t="shared" si="6"/>
        <v>3711.2746327770064</v>
      </c>
      <c r="AJ44" s="27">
        <f>K44+beis!L43</f>
        <v>17622.606114637711</v>
      </c>
      <c r="AK44" s="27">
        <f>L44+beis!P43</f>
        <v>54272.234008233063</v>
      </c>
      <c r="AL44" s="27">
        <f t="shared" si="7"/>
        <v>845.86561653945</v>
      </c>
      <c r="AM44" s="27">
        <f t="shared" si="8"/>
        <v>754.33635286221613</v>
      </c>
      <c r="AN44" s="27">
        <f t="shared" si="9"/>
        <v>774.19316458608921</v>
      </c>
      <c r="AO44" s="27">
        <f t="shared" si="10"/>
        <v>5030.8722640992992</v>
      </c>
      <c r="AP44" s="27">
        <f t="shared" si="11"/>
        <v>4715.3982698712998</v>
      </c>
      <c r="AQ44" s="72">
        <f t="shared" si="12"/>
        <v>0.73028724134773393</v>
      </c>
      <c r="AR44" s="72">
        <f t="shared" si="13"/>
        <v>1.1921898957249999</v>
      </c>
      <c r="AS44" s="72">
        <f t="shared" si="14"/>
        <v>0.28706500579999999</v>
      </c>
      <c r="AT44" s="72">
        <f t="shared" si="15"/>
        <v>3.1004905055089997</v>
      </c>
      <c r="AU44" s="72">
        <f t="shared" si="16"/>
        <v>34.693997479030003</v>
      </c>
      <c r="AW44" s="29" t="s">
        <v>42</v>
      </c>
      <c r="AX44" s="27">
        <f>B44-ptfire_f!B43-ptfire_s!B43</f>
        <v>1083001.27310903</v>
      </c>
      <c r="AY44" s="27">
        <f>C44-ptfire_f!C43-ptfire_s!C43</f>
        <v>43719.4014368356</v>
      </c>
      <c r="AZ44" s="27">
        <f>D44-ptfire_f!D43-ptfire_s!D43</f>
        <v>257474.70325365997</v>
      </c>
      <c r="BA44" s="27">
        <f>E44-ptfire_f!E43-ptfire_s!E43</f>
        <v>102946.70017892301</v>
      </c>
      <c r="BB44" s="27">
        <f>F44-ptfire_f!F43-ptfire_s!F43</f>
        <v>53746.612319136017</v>
      </c>
      <c r="BC44" s="27">
        <f>G44-ptfire_f!G43-ptfire_s!G43</f>
        <v>96339.08319165351</v>
      </c>
      <c r="BD44" s="27">
        <f>H44-ptfire_f!H43-ptfire_s!H43</f>
        <v>249194.038534052</v>
      </c>
      <c r="BE44" s="27">
        <f>I44-ptfire_f!AI43-ptfire_s!AI43</f>
        <v>1740.3018920119503</v>
      </c>
      <c r="BF44" s="27">
        <f>J44-ptfire_f!AL43-ptfire_s!AL43</f>
        <v>3065.1606827410064</v>
      </c>
      <c r="BG44" s="27">
        <f>K44-ptfire_f!AU43-ptfire_s!AU43</f>
        <v>2542.6312859947102</v>
      </c>
      <c r="BH44" s="27">
        <f>L44-ptfire_f!BC43-ptfire_s!BC43</f>
        <v>4967.6551494100604</v>
      </c>
      <c r="BI44" s="27">
        <f>M44-ptfire_f!BE43-ptfire_s!BE43</f>
        <v>454.79773179555008</v>
      </c>
      <c r="BJ44" s="27">
        <f>N44-ptfire_f!AG43-ptfire_s!AG43</f>
        <v>211.01733948721616</v>
      </c>
      <c r="BK44" s="27">
        <f>O44-ptfire_f!AM43-ptfire_s!AM43</f>
        <v>433.85179653828919</v>
      </c>
      <c r="BL44" s="27">
        <f t="shared" si="17"/>
        <v>5030.8722640992992</v>
      </c>
      <c r="BM44" s="27">
        <f t="shared" si="18"/>
        <v>4715.3982698712998</v>
      </c>
      <c r="BN44" s="72">
        <f t="shared" si="19"/>
        <v>0.73028724134773393</v>
      </c>
      <c r="BO44" s="72">
        <f t="shared" si="20"/>
        <v>1.1921898957249999</v>
      </c>
      <c r="BP44" s="72">
        <f t="shared" si="21"/>
        <v>0.28706500579999999</v>
      </c>
      <c r="BQ44" s="72">
        <f t="shared" si="22"/>
        <v>3.1004905055089997</v>
      </c>
      <c r="BR44" s="72">
        <f t="shared" si="23"/>
        <v>34.693997479030003</v>
      </c>
    </row>
    <row r="45" spans="1:70" x14ac:dyDescent="0.3">
      <c r="A45" s="29" t="s">
        <v>43</v>
      </c>
      <c r="B45" s="27">
        <f>rail!B44+nonpt!B44+agfire!B44+ptagfire!B44+nonroad!B44+'onroad all'!AE44+cmv!B44+ptfire_f!B44+ptfire_s!B44+ptegu!B44+ptnonipm!B44+pt_oilgas!B44+np_oilgas!B44+rwc!B44</f>
        <v>3536770.8395161</v>
      </c>
      <c r="C45" s="27">
        <f>rail!C44+nonpt!C44+agfire!C44+ptagfire!C44+nonroad!C44+'onroad all'!BT44+cmv!C44+ptfire_f!C44+ptfire_s!C44+ptegu!C44+ptnonipm!C44+pt_oilgas!C44+np_oilgas!C44+rwc!C44+ag!B44</f>
        <v>340307.04515765869</v>
      </c>
      <c r="D45" s="27">
        <f>rail!D44+nonpt!D44+agfire!D44+ptagfire!D44+nonroad!D44+'onroad all'!CC44+cmv!D44+ptfire_f!D44+ptfire_s!D44+ptegu!DQ44+ptnonipm!D44+pt_oilgas!D44+np_oilgas!D44+rwc!D44</f>
        <v>1189365.3061926099</v>
      </c>
      <c r="E45" s="27">
        <f>rail!E44+nonpt!E44+agfire!E44+ptagfire!E44+nonroad!E44+'onroad all'!CV44+cmv!E44+ptfire_f!E44+ptfire_s!E44+ptegu!E44+ptnonipm!E44+pt_oilgas!E44+np_oilgas!E44+rwc!E44+afdust!BA44</f>
        <v>1246409.630613734</v>
      </c>
      <c r="F45" s="27">
        <f>rail!F44+nonpt!F44+agfire!F44+ptagfire!F44+nonroad!F44+'onroad all'!CY44+cmv!F44+ptfire_f!F44+ptfire_s!F44+ptegu!F44+ptnonipm!F44+pt_oilgas!F44+np_oilgas!F44+rwc!F44+afdust!BB44</f>
        <v>286125.88092089404</v>
      </c>
      <c r="G45" s="27">
        <f>rail!G44+nonpt!G44+agfire!G44+ptagfire!G44+nonroad!G44+'onroad all'!DO44+cmv!G44+ptfire_f!G44+ptfire_s!G44+ptegu!FC44+ptnonipm!G44+pt_oilgas!G44+np_oilgas!G44+rwc!G44</f>
        <v>468895.74507326091</v>
      </c>
      <c r="H45" s="27">
        <f>rail!H44+nonpt!H44+agfire!H44+ptagfire!H44+nonroad!H44+'onroad all'!EB44+cmv!H44+ptfire_f!H44+ptfire_s!H44+ptegu!H44+ptnonipm!H44+pt_oilgas!H44+np_oilgas!H44+rwc!H44</f>
        <v>1862064.8607309803</v>
      </c>
      <c r="I45" s="27">
        <f>rail!AN44+nonpt!BQ44+agfire!AM44+ptagfire!AA44+nonroad!AK44+'onroad all'!H44+cmv!AO44+ptfire_f!AI44+ptfire_s!AI44+ptegu!BL44+ptnonipm!BV44+pt_oilgas!BG44+np_oilgas!AU44+rwc!AJ44</f>
        <v>9285.1367953492754</v>
      </c>
      <c r="J45" s="27">
        <f>rail!AS44+nonpt!BV44+agfire!AR44+ptagfire!AD44+nonroad!AP44+'onroad all'!O44+cmv!AT44+ptfire_f!AL44+ptfire_s!AL44+ptegu!BQ44+ptnonipm!CA44+pt_oilgas!BL44+np_oilgas!AZ44+rwc!AO44</f>
        <v>10265.331612071548</v>
      </c>
      <c r="K45" s="27">
        <f>rail!BN44+nonpt!CZ44+agfire!BD44+ptagfire!AL44+nonroad!BG44+'onroad all'!AX44+cmv!BP44+ptfire_f!AU44+ptfire_s!AU44+ptegu!CT44+ptnonipm!DK44+pt_oilgas!CO44+np_oilgas!BU44+rwc!BB44</f>
        <v>20009.793782680852</v>
      </c>
      <c r="L45" s="27">
        <f>rail!CA44+nonpt!DP44+agfire!BQ44+ptagfire!AS44+nonroad!BR44+'onroad all'!BO44+cmv!CC44+ptfire_f!BC44+ptfire_s!BC44+ptegu!DH44+ptnonipm!EB44+pt_oilgas!DD44+np_oilgas!CH44+rwc!BN44</f>
        <v>21146.683672304433</v>
      </c>
      <c r="M45" s="27">
        <f>rail!CB44+nonpt!DR44+nonroad!BS44+'onroad all'!BS44+cmv!CD44+ptfire_f!BE44+ptfire_s!BE44+ptegu!DJ44+ptnonipm!ED44+pt_oilgas!DF44+np_oilgas!CI44+rwc!BO44</f>
        <v>2364.7333420517821</v>
      </c>
      <c r="N45" s="27">
        <f>rail!AM44+nonpt!BN44+agfire!AL44+ptagfire!Z44+nonroad!AJ44+'onroad all'!G44+cmv!AN44+ptfire_f!AG44+ptfire_s!AG44+ptegu!BJ44+ptnonipm!BS44+pt_oilgas!BF44+np_oilgas!AT44+rwc!AI44</f>
        <v>2515.9604514475282</v>
      </c>
      <c r="O45" s="27">
        <f>rail!AV44+nonpt!BZ44+agfire!AS44+ptagfire!AE44+nonroad!AQ44+'onroad all'!X44+cmv!AW44+ptfire_f!AM44+ptfire_s!AM44+ptegu!BU44+ptnonipm!CE44+pt_oilgas!BP44+np_oilgas!BB44+rwc!AP44</f>
        <v>2093.2052232844421</v>
      </c>
      <c r="P45" s="27">
        <f>rail!AE44+nonroad!AE44+'onroad all'!AI44+'onroad all'!AJ44+'onroad all'!AK44+'onroad all'!AL44+'onroad all'!AM44+'onroad all'!AN44+cmv!AF44+ptnonipm!BI44</f>
        <v>21656.975890975402</v>
      </c>
      <c r="Q45" s="27">
        <f>rail!AF44+nonroad!AF44+'onroad all'!AJ44+'onroad all'!AK44+'onroad all'!AL44+'onroad all'!AM44+'onroad all'!AN44+cmv!AG44+ptnonipm!BJ44</f>
        <v>20501.453737547399</v>
      </c>
      <c r="R45" s="72">
        <f>rail!P44+nonpt!T44+nonroad!R44+'onroad all'!AA44+cmv!Q44+ptegu!T44+ptnonipm!T44+pt_oilgas!S44+np_oilgas!R44+rwc!P44</f>
        <v>6.3099791979389694</v>
      </c>
      <c r="S45" s="72">
        <f>rail!K44+nonpt!L44+agfire!K44+nonroad!U44+'onroad all'!L44+cmv!K44+ptegu!L44+ptnonipm!L44+pt_oilgas!K44+np_oilgas!K44+rwc!K44</f>
        <v>4.3337394197320007</v>
      </c>
      <c r="T45" s="72">
        <f>rail!O44+nonpt!P44+agfire!N44+cmv!O44+ptegu!P44+ptnonipm!P44+pt_oilgas!O44+np_oilgas!N44+rwc!N44</f>
        <v>1.6301510084000002</v>
      </c>
      <c r="U45" s="72">
        <f>rail!V44+nonpt!AK44+agfire!U44+nonroad!T44+'onroad all'!BV44+cmv!X44+ptegu!AH44+ptnonipm!AL44+pt_oilgas!AI44+np_oilgas!AB44+rwc!V44</f>
        <v>29.632413357247</v>
      </c>
      <c r="V45" s="72">
        <f>rail!T44+nonpt!AG44+agfire!S44+nonroad!S44+'onroad all'!BM44+'onroad all'!BN44+cmv!U44+ptegu!AD44+ptnonipm!AH44+pt_oilgas!AE44+np_oilgas!X44+rwc!T44</f>
        <v>32.812706620995996</v>
      </c>
      <c r="W45" s="79" t="s">
        <v>624</v>
      </c>
      <c r="Z45" s="29" t="s">
        <v>43</v>
      </c>
      <c r="AA45" s="27">
        <f>B45+beis!H44</f>
        <v>4447093.2443861002</v>
      </c>
      <c r="AB45" s="27">
        <f t="shared" si="2"/>
        <v>340307.04515765869</v>
      </c>
      <c r="AC45" s="27">
        <f>D45+beis!R44</f>
        <v>1290227.8577966099</v>
      </c>
      <c r="AD45" s="27">
        <f t="shared" si="3"/>
        <v>1246409.630613734</v>
      </c>
      <c r="AE45" s="27">
        <f t="shared" si="4"/>
        <v>286125.88092089404</v>
      </c>
      <c r="AF45" s="27">
        <f t="shared" si="5"/>
        <v>468895.74507326091</v>
      </c>
      <c r="AG45" s="27">
        <f>H45+beis!X44</f>
        <v>6743975.6145309806</v>
      </c>
      <c r="AH45" s="27">
        <f>I45+beis!C44</f>
        <v>104214.55045434927</v>
      </c>
      <c r="AI45" s="27">
        <f t="shared" si="6"/>
        <v>10265.331612071548</v>
      </c>
      <c r="AJ45" s="27">
        <f>K45+beis!L44</f>
        <v>149461.34170668086</v>
      </c>
      <c r="AK45" s="27">
        <f>L45+beis!P44</f>
        <v>580423.23339030438</v>
      </c>
      <c r="AL45" s="27">
        <f t="shared" si="7"/>
        <v>2364.7333420517821</v>
      </c>
      <c r="AM45" s="27">
        <f t="shared" si="8"/>
        <v>2515.9604514475282</v>
      </c>
      <c r="AN45" s="27">
        <f t="shared" si="9"/>
        <v>2093.2052232844421</v>
      </c>
      <c r="AO45" s="27">
        <f t="shared" si="10"/>
        <v>21656.975890975402</v>
      </c>
      <c r="AP45" s="27">
        <f t="shared" si="11"/>
        <v>20501.453737547399</v>
      </c>
      <c r="AQ45" s="72">
        <f t="shared" si="12"/>
        <v>6.3099791979389694</v>
      </c>
      <c r="AR45" s="72">
        <f t="shared" si="13"/>
        <v>4.3337394197320007</v>
      </c>
      <c r="AS45" s="72">
        <f t="shared" si="14"/>
        <v>1.6301510084000002</v>
      </c>
      <c r="AT45" s="72">
        <f t="shared" si="15"/>
        <v>29.632413357247</v>
      </c>
      <c r="AU45" s="72">
        <f t="shared" si="16"/>
        <v>32.812706620995996</v>
      </c>
      <c r="AW45" s="29" t="s">
        <v>43</v>
      </c>
      <c r="AX45" s="27">
        <f>B45-ptfire_f!B44-ptfire_s!B44</f>
        <v>2956189.3826561002</v>
      </c>
      <c r="AY45" s="27">
        <f>C45-ptfire_f!C44-ptfire_s!C44</f>
        <v>330762.36751885869</v>
      </c>
      <c r="AZ45" s="27">
        <f>D45-ptfire_f!D44-ptfire_s!D44</f>
        <v>1180627.83203201</v>
      </c>
      <c r="BA45" s="27">
        <f>E45-ptfire_f!E44-ptfire_s!E44</f>
        <v>1186619.3428667339</v>
      </c>
      <c r="BB45" s="27">
        <f>F45-ptfire_f!F44-ptfire_s!F44</f>
        <v>235456.15348589406</v>
      </c>
      <c r="BC45" s="27">
        <f>G45-ptfire_f!G44-ptfire_s!G44</f>
        <v>464283.31129946088</v>
      </c>
      <c r="BD45" s="27">
        <f>H45-ptfire_f!H44-ptfire_s!H44</f>
        <v>1724860.0317419802</v>
      </c>
      <c r="BE45" s="27">
        <f>I45-ptfire_f!AI44-ptfire_s!AI44</f>
        <v>5331.2205617392756</v>
      </c>
      <c r="BF45" s="27">
        <f>J45-ptfire_f!AL44-ptfire_s!AL44</f>
        <v>9203.7190798215488</v>
      </c>
      <c r="BG45" s="27">
        <f>K45-ptfire_f!AU44-ptfire_s!AU44</f>
        <v>14083.637958740852</v>
      </c>
      <c r="BH45" s="27">
        <f>L45-ptfire_f!BC44-ptfire_s!BC44</f>
        <v>15711.211743324431</v>
      </c>
      <c r="BI45" s="27">
        <f>M45-ptfire_f!BE44-ptfire_s!BE44</f>
        <v>1218.1925362477821</v>
      </c>
      <c r="BJ45" s="27">
        <f>N45-ptfire_f!AG44-ptfire_s!AG44</f>
        <v>1308.081548886528</v>
      </c>
      <c r="BK45" s="27">
        <f>O45-ptfire_f!AM44-ptfire_s!AM44</f>
        <v>1451.5196242984421</v>
      </c>
      <c r="BL45" s="27">
        <f t="shared" si="17"/>
        <v>21656.975890975402</v>
      </c>
      <c r="BM45" s="27">
        <f t="shared" si="18"/>
        <v>20501.453737547399</v>
      </c>
      <c r="BN45" s="72">
        <f t="shared" si="19"/>
        <v>6.3099791979389694</v>
      </c>
      <c r="BO45" s="72">
        <f t="shared" si="20"/>
        <v>4.3337394197320007</v>
      </c>
      <c r="BP45" s="72">
        <f t="shared" si="21"/>
        <v>1.6301510084000002</v>
      </c>
      <c r="BQ45" s="72">
        <f t="shared" si="22"/>
        <v>29.632413357247</v>
      </c>
      <c r="BR45" s="72">
        <f t="shared" si="23"/>
        <v>32.812706620995996</v>
      </c>
    </row>
    <row r="46" spans="1:70" x14ac:dyDescent="0.3">
      <c r="A46" s="29" t="s">
        <v>44</v>
      </c>
      <c r="B46" s="27">
        <f>rail!B45+nonpt!B45+agfire!B45+ptagfire!B45+nonroad!B45+'onroad all'!AE45+cmv!B45+ptfire_f!B45+ptfire_s!B45+ptegu!B45+ptnonipm!B45+pt_oilgas!B45+np_oilgas!B45+rwc!B45</f>
        <v>447299.1976965401</v>
      </c>
      <c r="C46" s="27">
        <f>rail!C45+nonpt!C45+agfire!C45+ptagfire!C45+nonroad!C45+'onroad all'!BT45+cmv!C45+ptfire_f!C45+ptfire_s!C45+ptegu!C45+ptnonipm!C45+pt_oilgas!C45+np_oilgas!C45+rwc!C45+ag!B45</f>
        <v>22102.343942034</v>
      </c>
      <c r="D46" s="27">
        <f>rail!D45+nonpt!D45+agfire!D45+ptagfire!D45+nonroad!D45+'onroad all'!CC45+cmv!D45+ptfire_f!D45+ptfire_s!D45+ptegu!DQ45+ptnonipm!D45+pt_oilgas!D45+np_oilgas!D45+rwc!D45</f>
        <v>165393.86645658995</v>
      </c>
      <c r="E46" s="27">
        <f>rail!E45+nonpt!E45+agfire!E45+ptagfire!E45+nonroad!E45+'onroad all'!CV45+cmv!E45+ptfire_f!E45+ptfire_s!E45+ptegu!E45+ptnonipm!E45+pt_oilgas!E45+np_oilgas!E45+rwc!E45+afdust!BA45</f>
        <v>101239.65829837265</v>
      </c>
      <c r="F46" s="27">
        <f>rail!F45+nonpt!F45+agfire!F45+ptagfire!F45+nonroad!F45+'onroad all'!CY45+cmv!F45+ptfire_f!F45+ptfire_s!F45+ptegu!F45+ptnonipm!F45+pt_oilgas!F45+np_oilgas!F45+rwc!F45+afdust!BB45</f>
        <v>29577.376848522661</v>
      </c>
      <c r="G46" s="27">
        <f>rail!G45+nonpt!G45+agfire!G45+ptagfire!G45+nonroad!G45+'onroad all'!DO45+cmv!G45+ptfire_f!G45+ptfire_s!G45+ptegu!FC45+ptnonipm!G45+pt_oilgas!G45+np_oilgas!G45+rwc!G45</f>
        <v>27244.289623441004</v>
      </c>
      <c r="H46" s="27">
        <f>rail!H45+nonpt!H45+agfire!H45+ptagfire!H45+nonroad!H45+'onroad all'!EB45+cmv!H45+ptfire_f!H45+ptfire_s!H45+ptegu!H45+ptnonipm!H45+pt_oilgas!H45+np_oilgas!H45+rwc!H45</f>
        <v>253958.73999916</v>
      </c>
      <c r="I46" s="27">
        <f>rail!AN45+nonpt!BQ45+agfire!AM45+ptagfire!AA45+nonroad!AK45+'onroad all'!H45+cmv!AO45+ptfire_f!AI45+ptfire_s!AI45+ptegu!BL45+ptnonipm!BV45+pt_oilgas!BG45+np_oilgas!AU45+rwc!AJ45</f>
        <v>1452.8784570304915</v>
      </c>
      <c r="J46" s="27">
        <f>rail!AS45+nonpt!BV45+agfire!AR45+ptagfire!AD45+nonroad!AP45+'onroad all'!O45+cmv!AT45+ptfire_f!AL45+ptfire_s!AL45+ptegu!BQ45+ptnonipm!CA45+pt_oilgas!BL45+np_oilgas!AZ45+rwc!AO45</f>
        <v>5206.6377878226294</v>
      </c>
      <c r="K46" s="27">
        <f>rail!BN45+nonpt!CZ45+agfire!BD45+ptagfire!AL45+nonroad!BG45+'onroad all'!AX45+cmv!BP45+ptfire_f!AU45+ptfire_s!AU45+ptegu!CT45+ptnonipm!DK45+pt_oilgas!CO45+np_oilgas!BU45+rwc!BB45</f>
        <v>3996.9162528428483</v>
      </c>
      <c r="L46" s="27">
        <f>rail!CA45+nonpt!DP45+agfire!BQ45+ptagfire!AS45+nonroad!BR45+'onroad all'!BO45+cmv!CC45+ptfire_f!BC45+ptfire_s!BC45+ptegu!DH45+ptnonipm!EB45+pt_oilgas!DD45+np_oilgas!CH45+rwc!BN45</f>
        <v>3175.4127762540897</v>
      </c>
      <c r="M46" s="27">
        <f>rail!CB45+nonpt!DR45+nonroad!BS45+'onroad all'!BS45+cmv!CD45+ptfire_f!BE45+ptfire_s!BE45+ptegu!DJ45+ptnonipm!ED45+pt_oilgas!DF45+np_oilgas!CI45+rwc!BO45</f>
        <v>347.44504651906345</v>
      </c>
      <c r="N46" s="27">
        <f>rail!AM45+nonpt!BN45+agfire!AL45+ptagfire!Z45+nonroad!AJ45+'onroad all'!G45+cmv!AN45+ptfire_f!AG45+ptfire_s!AG45+ptegu!BJ45+ptnonipm!BS45+pt_oilgas!BF45+np_oilgas!AT45+rwc!AI45</f>
        <v>489.54556650347081</v>
      </c>
      <c r="O46" s="27">
        <f>rail!AV45+nonpt!BZ45+agfire!AS45+ptagfire!AE45+nonroad!AQ45+'onroad all'!X45+cmv!AW45+ptfire_f!AM45+ptfire_s!AM45+ptegu!BU45+ptnonipm!CE45+pt_oilgas!BP45+np_oilgas!BB45+rwc!AP45</f>
        <v>314.63321336406131</v>
      </c>
      <c r="P46" s="27">
        <f>rail!AE45+nonroad!AE45+'onroad all'!AI45+'onroad all'!AJ45+'onroad all'!AK45+'onroad all'!AL45+'onroad all'!AM45+'onroad all'!AN45+cmv!AF45+ptnonipm!BI45</f>
        <v>2647.8609639841802</v>
      </c>
      <c r="Q46" s="27">
        <f>rail!AF45+nonroad!AF45+'onroad all'!AJ45+'onroad all'!AK45+'onroad all'!AL45+'onroad all'!AM45+'onroad all'!AN45+cmv!AG45+ptnonipm!BJ45</f>
        <v>2469.5572270921803</v>
      </c>
      <c r="R46" s="72">
        <f>rail!P45+nonpt!T45+nonroad!R45+'onroad all'!AA45+cmv!Q45+ptegu!T45+ptnonipm!T45+pt_oilgas!S45+np_oilgas!R45+rwc!P45</f>
        <v>0.37086431694201399</v>
      </c>
      <c r="S46" s="72">
        <f>rail!K45+nonpt!L45+agfire!K45+nonroad!U45+'onroad all'!L45+cmv!K45+ptegu!L45+ptnonipm!L45+pt_oilgas!K45+np_oilgas!K45+rwc!K45</f>
        <v>1.8094790090428001</v>
      </c>
      <c r="T46" s="72">
        <f>rail!O45+nonpt!P45+agfire!N45+cmv!O45+ptegu!P45+ptnonipm!P45+pt_oilgas!O45+np_oilgas!N45+rwc!N45</f>
        <v>0.14858781557219999</v>
      </c>
      <c r="U46" s="72">
        <f>rail!V45+nonpt!AK45+agfire!U45+nonroad!T45+'onroad all'!BV45+cmv!X45+ptegu!AH45+ptnonipm!AL45+pt_oilgas!AI45+np_oilgas!AB45+rwc!V45</f>
        <v>5.1619183463960008</v>
      </c>
      <c r="V46" s="72">
        <f>rail!T45+nonpt!AG45+agfire!S45+nonroad!S45+'onroad all'!BM45+'onroad all'!BN45+cmv!U45+ptegu!AD45+ptnonipm!AH45+pt_oilgas!AE45+np_oilgas!X45+rwc!T45</f>
        <v>5.3303663855677996</v>
      </c>
      <c r="W46" s="79"/>
      <c r="Z46" s="29" t="s">
        <v>44</v>
      </c>
      <c r="AA46" s="27">
        <f>B46+beis!H45</f>
        <v>607248.82309654006</v>
      </c>
      <c r="AB46" s="27">
        <f t="shared" si="2"/>
        <v>22102.343942034</v>
      </c>
      <c r="AC46" s="27">
        <f>D46+beis!R45</f>
        <v>173615.10230248995</v>
      </c>
      <c r="AD46" s="27">
        <f t="shared" si="3"/>
        <v>101239.65829837265</v>
      </c>
      <c r="AE46" s="27">
        <f t="shared" si="4"/>
        <v>29577.376848522661</v>
      </c>
      <c r="AF46" s="27">
        <f t="shared" si="5"/>
        <v>27244.289623441004</v>
      </c>
      <c r="AG46" s="27">
        <f>H46+beis!X45</f>
        <v>999357.0338991601</v>
      </c>
      <c r="AH46" s="27">
        <f>I46+beis!C45</f>
        <v>18181.063517030492</v>
      </c>
      <c r="AI46" s="27">
        <f t="shared" si="6"/>
        <v>5206.6377878226294</v>
      </c>
      <c r="AJ46" s="27">
        <f>K46+beis!L45</f>
        <v>26808.48610284285</v>
      </c>
      <c r="AK46" s="27">
        <f>L46+beis!P45</f>
        <v>99498.445555254089</v>
      </c>
      <c r="AL46" s="27">
        <f t="shared" si="7"/>
        <v>347.44504651906345</v>
      </c>
      <c r="AM46" s="27">
        <f t="shared" si="8"/>
        <v>489.54556650347081</v>
      </c>
      <c r="AN46" s="27">
        <f t="shared" si="9"/>
        <v>314.63321336406131</v>
      </c>
      <c r="AO46" s="27">
        <f t="shared" si="10"/>
        <v>2647.8609639841802</v>
      </c>
      <c r="AP46" s="27">
        <f t="shared" si="11"/>
        <v>2469.5572270921803</v>
      </c>
      <c r="AQ46" s="72">
        <f t="shared" si="12"/>
        <v>0.37086431694201399</v>
      </c>
      <c r="AR46" s="72">
        <f t="shared" si="13"/>
        <v>1.8094790090428001</v>
      </c>
      <c r="AS46" s="72">
        <f t="shared" si="14"/>
        <v>0.14858781557219999</v>
      </c>
      <c r="AT46" s="72">
        <f t="shared" si="15"/>
        <v>5.1619183463960008</v>
      </c>
      <c r="AU46" s="72">
        <f t="shared" si="16"/>
        <v>5.3303663855677996</v>
      </c>
      <c r="AW46" s="29" t="s">
        <v>44</v>
      </c>
      <c r="AX46" s="27">
        <f>B46-ptfire_f!B45-ptfire_s!B45</f>
        <v>373539.40807354008</v>
      </c>
      <c r="AY46" s="27">
        <f>C46-ptfire_f!C45-ptfire_s!C45</f>
        <v>20888.490146804001</v>
      </c>
      <c r="AZ46" s="27">
        <f>D46-ptfire_f!D45-ptfire_s!D45</f>
        <v>164219.19696661993</v>
      </c>
      <c r="BA46" s="27">
        <f>E46-ptfire_f!E45-ptfire_s!E45</f>
        <v>93585.910779072656</v>
      </c>
      <c r="BB46" s="27">
        <f>F46-ptfire_f!F45-ptfire_s!F45</f>
        <v>23091.150407422661</v>
      </c>
      <c r="BC46" s="27">
        <f>G46-ptfire_f!G45-ptfire_s!G45</f>
        <v>26638.547169711004</v>
      </c>
      <c r="BD46" s="27">
        <f>H46-ptfire_f!H45-ptfire_s!H45</f>
        <v>236509.55005336</v>
      </c>
      <c r="BE46" s="27">
        <f>I46-ptfire_f!AI45-ptfire_s!AI45</f>
        <v>759.04513781849153</v>
      </c>
      <c r="BF46" s="27">
        <f>J46-ptfire_f!AL45-ptfire_s!AL45</f>
        <v>5020.6235312475292</v>
      </c>
      <c r="BG46" s="27">
        <f>K46-ptfire_f!AU45-ptfire_s!AU45</f>
        <v>2611.1095090528484</v>
      </c>
      <c r="BH46" s="27">
        <f>L46-ptfire_f!BC45-ptfire_s!BC45</f>
        <v>1615.9879146950898</v>
      </c>
      <c r="BI46" s="27">
        <f>M46-ptfire_f!BE45-ptfire_s!BE45</f>
        <v>145.92951484136347</v>
      </c>
      <c r="BJ46" s="27">
        <f>N46-ptfire_f!AG45-ptfire_s!AG45</f>
        <v>277.48922410467082</v>
      </c>
      <c r="BK46" s="27">
        <f>O46-ptfire_f!AM45-ptfire_s!AM45</f>
        <v>202.4045922666613</v>
      </c>
      <c r="BL46" s="27">
        <f t="shared" si="17"/>
        <v>2647.8609639841802</v>
      </c>
      <c r="BM46" s="27">
        <f t="shared" si="18"/>
        <v>2469.5572270921803</v>
      </c>
      <c r="BN46" s="72">
        <f t="shared" si="19"/>
        <v>0.37086431694201399</v>
      </c>
      <c r="BO46" s="72">
        <f t="shared" si="20"/>
        <v>1.8094790090428001</v>
      </c>
      <c r="BP46" s="72">
        <f t="shared" si="21"/>
        <v>0.14858781557219999</v>
      </c>
      <c r="BQ46" s="72">
        <f t="shared" si="22"/>
        <v>5.1619183463960008</v>
      </c>
      <c r="BR46" s="72">
        <f t="shared" si="23"/>
        <v>5.3303663855677996</v>
      </c>
    </row>
    <row r="47" spans="1:70" x14ac:dyDescent="0.3">
      <c r="A47" s="29" t="s">
        <v>45</v>
      </c>
      <c r="B47" s="27">
        <f>rail!B46+nonpt!B46+agfire!B46+ptagfire!B46+nonroad!B46+'onroad all'!AE46+cmv!B46+ptfire_f!B46+ptfire_s!B46+ptegu!B46+ptnonipm!B46+pt_oilgas!B46+np_oilgas!B46+rwc!B46</f>
        <v>133783.16220044001</v>
      </c>
      <c r="C47" s="27">
        <f>rail!C46+nonpt!C46+agfire!C46+ptagfire!C46+nonroad!C46+'onroad all'!BT46+cmv!C46+ptfire_f!C46+ptfire_s!C46+ptegu!C46+ptnonipm!C46+pt_oilgas!C46+np_oilgas!C46+rwc!C46+ag!B46</f>
        <v>4401.1434620525997</v>
      </c>
      <c r="D47" s="27">
        <f>rail!D46+nonpt!D46+agfire!D46+ptagfire!D46+nonroad!D46+'onroad all'!CC46+cmv!D46+ptfire_f!D46+ptfire_s!D46+ptegu!DQ46+ptnonipm!D46+pt_oilgas!D46+np_oilgas!D46+rwc!D46</f>
        <v>14236.314563202</v>
      </c>
      <c r="E47" s="27">
        <f>rail!E46+nonpt!E46+agfire!E46+ptagfire!E46+nonroad!E46+'onroad all'!CV46+cmv!E46+ptfire_f!E46+ptfire_s!E46+ptegu!E46+ptnonipm!E46+pt_oilgas!E46+np_oilgas!E46+rwc!E46+afdust!BA46</f>
        <v>15634.449473595541</v>
      </c>
      <c r="F47" s="27">
        <f>rail!F46+nonpt!F46+agfire!F46+ptagfire!F46+nonroad!F46+'onroad all'!CY46+cmv!F46+ptfire_f!F46+ptfire_s!F46+ptegu!F46+ptnonipm!F46+pt_oilgas!F46+np_oilgas!F46+rwc!F46+afdust!BB46</f>
        <v>10174.81651335654</v>
      </c>
      <c r="G47" s="27">
        <f>rail!G46+nonpt!G46+agfire!G46+ptagfire!G46+nonroad!G46+'onroad all'!DO46+cmv!G46+ptfire_f!G46+ptfire_s!G46+ptegu!FC46+ptnonipm!G46+pt_oilgas!G46+np_oilgas!G46+rwc!G46</f>
        <v>1499.8642258745999</v>
      </c>
      <c r="H47" s="27">
        <f>rail!H46+nonpt!H46+agfire!H46+ptagfire!H46+nonroad!H46+'onroad all'!EB46+cmv!H46+ptfire_f!H46+ptfire_s!H46+ptegu!H46+ptnonipm!H46+pt_oilgas!H46+np_oilgas!H46+rwc!H46</f>
        <v>26326.720287448003</v>
      </c>
      <c r="I47" s="27">
        <f>rail!AN46+nonpt!BQ46+agfire!AM46+ptagfire!AA46+nonroad!AK46+'onroad all'!H46+cmv!AO46+ptfire_f!AI46+ptfire_s!AI46+ptegu!BL46+ptnonipm!BV46+pt_oilgas!BG46+np_oilgas!AU46+rwc!AJ46</f>
        <v>301.75708506762101</v>
      </c>
      <c r="J47" s="27">
        <f>rail!AS46+nonpt!BV46+agfire!AR46+ptagfire!AD46+nonroad!AP46+'onroad all'!O46+cmv!AT46+ptfire_f!AL46+ptfire_s!AL46+ptegu!BQ46+ptnonipm!CA46+pt_oilgas!BL46+np_oilgas!AZ46+rwc!AO46</f>
        <v>740.14860640571828</v>
      </c>
      <c r="K47" s="27">
        <f>rail!BN46+nonpt!CZ46+agfire!BD46+ptagfire!AL46+nonroad!BG46+'onroad all'!AX46+cmv!BP46+ptfire_f!AU46+ptfire_s!AU46+ptegu!CT46+ptnonipm!DK46+pt_oilgas!CO46+np_oilgas!BU46+rwc!BB46</f>
        <v>518.57834408142878</v>
      </c>
      <c r="L47" s="27">
        <f>rail!CA46+nonpt!DP46+agfire!BQ46+ptagfire!AS46+nonroad!BR46+'onroad all'!BO46+cmv!CC46+ptfire_f!BC46+ptfire_s!BC46+ptegu!DH46+ptnonipm!EB46+pt_oilgas!DD46+np_oilgas!CH46+rwc!BN46</f>
        <v>321.04981079206999</v>
      </c>
      <c r="M47" s="27">
        <f>rail!CB46+nonpt!DR46+nonroad!BS46+'onroad all'!BS46+cmv!CD46+ptfire_f!BE46+ptfire_s!BE46+ptegu!DJ46+ptnonipm!ED46+pt_oilgas!DF46+np_oilgas!CI46+rwc!BO46</f>
        <v>76.685002458724071</v>
      </c>
      <c r="N47" s="27">
        <f>rail!AM46+nonpt!BN46+agfire!AL46+ptagfire!Z46+nonroad!AJ46+'onroad all'!G46+cmv!AN46+ptfire_f!AG46+ptfire_s!AG46+ptegu!BJ46+ptnonipm!BS46+pt_oilgas!BF46+np_oilgas!AT46+rwc!AI46</f>
        <v>43.09964620684984</v>
      </c>
      <c r="O47" s="27">
        <f>rail!AV46+nonpt!BZ46+agfire!AS46+ptagfire!AE46+nonroad!AQ46+'onroad all'!X46+cmv!AW46+ptfire_f!AM46+ptfire_s!AM46+ptegu!BU46+ptnonipm!CE46+pt_oilgas!BP46+np_oilgas!BB46+rwc!AP46</f>
        <v>90.719549871082449</v>
      </c>
      <c r="P47" s="27">
        <f>rail!AE46+nonroad!AE46+'onroad all'!AI46+'onroad all'!AJ46+'onroad all'!AK46+'onroad all'!AL46+'onroad all'!AM46+'onroad all'!AN46+cmv!AF46+ptnonipm!BI46</f>
        <v>279.70863646550998</v>
      </c>
      <c r="Q47" s="27">
        <f>rail!AF46+nonroad!AF46+'onroad all'!AJ46+'onroad all'!AK46+'onroad all'!AL46+'onroad all'!AM46+'onroad all'!AN46+cmv!AG46+ptnonipm!BJ46</f>
        <v>264.79484365957995</v>
      </c>
      <c r="R47" s="72">
        <f>rail!P46+nonpt!T46+nonroad!R46+'onroad all'!AA46+cmv!Q46+ptegu!T46+ptnonipm!T46+pt_oilgas!S46+np_oilgas!R46+rwc!P46</f>
        <v>1.6222809173861701E-2</v>
      </c>
      <c r="S47" s="72">
        <f>rail!K46+nonpt!L46+agfire!K46+nonroad!U46+'onroad all'!L46+cmv!K46+ptegu!L46+ptnonipm!L46+pt_oilgas!K46+np_oilgas!K46+rwc!K46</f>
        <v>0.12876374245990002</v>
      </c>
      <c r="T47" s="72">
        <f>rail!O46+nonpt!P46+agfire!N46+cmv!O46+ptegu!P46+ptnonipm!P46+pt_oilgas!O46+np_oilgas!N46+rwc!N46</f>
        <v>5.4146981839800004E-2</v>
      </c>
      <c r="U47" s="72">
        <f>rail!V46+nonpt!AK46+agfire!U46+nonroad!T46+'onroad all'!BV46+cmv!X46+ptegu!AH46+ptnonipm!AL46+pt_oilgas!AI46+np_oilgas!AB46+rwc!V46</f>
        <v>0.22202037837870001</v>
      </c>
      <c r="V47" s="72">
        <f>rail!T46+nonpt!AG46+agfire!S46+nonroad!S46+'onroad all'!BM46+'onroad all'!BN46+cmv!U46+ptegu!AD46+ptnonipm!AH46+pt_oilgas!AE46+np_oilgas!X46+rwc!T46</f>
        <v>3.99333837688439</v>
      </c>
      <c r="W47" s="79" t="s">
        <v>624</v>
      </c>
      <c r="Z47" s="29" t="s">
        <v>45</v>
      </c>
      <c r="AA47" s="27">
        <f>B47+beis!H46</f>
        <v>150144.61656044002</v>
      </c>
      <c r="AB47" s="27">
        <f t="shared" si="2"/>
        <v>4401.1434620525997</v>
      </c>
      <c r="AC47" s="27">
        <f>D47+beis!R46</f>
        <v>15441.337685292001</v>
      </c>
      <c r="AD47" s="27">
        <f t="shared" si="3"/>
        <v>15634.449473595541</v>
      </c>
      <c r="AE47" s="27">
        <f t="shared" si="4"/>
        <v>10174.81651335654</v>
      </c>
      <c r="AF47" s="27">
        <f t="shared" si="5"/>
        <v>1499.8642258745999</v>
      </c>
      <c r="AG47" s="27">
        <f>H47+beis!X46</f>
        <v>105851.434667448</v>
      </c>
      <c r="AH47" s="27">
        <f>I47+beis!C46</f>
        <v>2004.8940820676212</v>
      </c>
      <c r="AI47" s="27">
        <f t="shared" si="6"/>
        <v>740.14860640571828</v>
      </c>
      <c r="AJ47" s="27">
        <f>K47+beis!L46</f>
        <v>2841.0799290814289</v>
      </c>
      <c r="AK47" s="27">
        <f>L47+beis!P46</f>
        <v>6483.6948484920704</v>
      </c>
      <c r="AL47" s="27">
        <f t="shared" si="7"/>
        <v>76.685002458724071</v>
      </c>
      <c r="AM47" s="27">
        <f t="shared" si="8"/>
        <v>43.09964620684984</v>
      </c>
      <c r="AN47" s="27">
        <f t="shared" si="9"/>
        <v>90.719549871082449</v>
      </c>
      <c r="AO47" s="27">
        <f t="shared" si="10"/>
        <v>279.70863646550998</v>
      </c>
      <c r="AP47" s="27">
        <f t="shared" si="11"/>
        <v>264.79484365957995</v>
      </c>
      <c r="AQ47" s="72">
        <f t="shared" si="12"/>
        <v>1.6222809173861701E-2</v>
      </c>
      <c r="AR47" s="72">
        <f t="shared" si="13"/>
        <v>0.12876374245990002</v>
      </c>
      <c r="AS47" s="72">
        <f t="shared" si="14"/>
        <v>5.4146981839800004E-2</v>
      </c>
      <c r="AT47" s="72">
        <f t="shared" si="15"/>
        <v>0.22202037837870001</v>
      </c>
      <c r="AU47" s="72">
        <f t="shared" si="16"/>
        <v>3.99333837688439</v>
      </c>
      <c r="AW47" s="29" t="s">
        <v>45</v>
      </c>
      <c r="AX47" s="27">
        <f>B47-ptfire_f!B46-ptfire_s!B46</f>
        <v>132500.44459344001</v>
      </c>
      <c r="AY47" s="27">
        <f>C47-ptfire_f!C46-ptfire_s!C46</f>
        <v>4380.0449112426004</v>
      </c>
      <c r="AZ47" s="27">
        <f>D47-ptfire_f!D46-ptfire_s!D46</f>
        <v>14216.451843202001</v>
      </c>
      <c r="BA47" s="27">
        <f>E47-ptfire_f!E46-ptfire_s!E46</f>
        <v>15501.851998995542</v>
      </c>
      <c r="BB47" s="27">
        <f>F47-ptfire_f!F46-ptfire_s!F46</f>
        <v>10062.445819656539</v>
      </c>
      <c r="BC47" s="27">
        <f>G47-ptfire_f!G46-ptfire_s!G46</f>
        <v>1489.5029303245999</v>
      </c>
      <c r="BD47" s="27">
        <f>H47-ptfire_f!H46-ptfire_s!H46</f>
        <v>26023.428533448001</v>
      </c>
      <c r="BE47" s="27">
        <f>I47-ptfire_f!AI46-ptfire_s!AI46</f>
        <v>294.05796258086104</v>
      </c>
      <c r="BF47" s="27">
        <f>J47-ptfire_f!AL46-ptfire_s!AL46</f>
        <v>736.37267859090832</v>
      </c>
      <c r="BG47" s="27">
        <f>K47-ptfire_f!AU46-ptfire_s!AU46</f>
        <v>499.91585027921877</v>
      </c>
      <c r="BH47" s="27">
        <f>L47-ptfire_f!BC46-ptfire_s!BC46</f>
        <v>309.67595327190998</v>
      </c>
      <c r="BI47" s="27">
        <f>M47-ptfire_f!BE46-ptfire_s!BE46</f>
        <v>74.34976814036807</v>
      </c>
      <c r="BJ47" s="27">
        <f>N47-ptfire_f!AG46-ptfire_s!AG46</f>
        <v>39.771674435679842</v>
      </c>
      <c r="BK47" s="27">
        <f>O47-ptfire_f!AM46-ptfire_s!AM46</f>
        <v>88.534841976353448</v>
      </c>
      <c r="BL47" s="27">
        <f t="shared" si="17"/>
        <v>279.70863646550998</v>
      </c>
      <c r="BM47" s="27">
        <f t="shared" si="18"/>
        <v>264.79484365957995</v>
      </c>
      <c r="BN47" s="72">
        <f t="shared" si="19"/>
        <v>1.6222809173861701E-2</v>
      </c>
      <c r="BO47" s="72">
        <f t="shared" si="20"/>
        <v>0.12876374245990002</v>
      </c>
      <c r="BP47" s="72">
        <f t="shared" si="21"/>
        <v>5.4146981839800004E-2</v>
      </c>
      <c r="BQ47" s="72">
        <f t="shared" si="22"/>
        <v>0.22202037837870001</v>
      </c>
      <c r="BR47" s="72">
        <f t="shared" si="23"/>
        <v>3.99333837688439</v>
      </c>
    </row>
    <row r="48" spans="1:70" x14ac:dyDescent="0.3">
      <c r="A48" s="29" t="s">
        <v>46</v>
      </c>
      <c r="B48" s="27">
        <f>rail!B47+nonpt!B47+agfire!B47+ptagfire!B47+nonroad!B47+'onroad all'!AE47+cmv!B47+ptfire_f!B47+ptfire_s!B47+ptegu!B47+ptnonipm!B47+pt_oilgas!B47+np_oilgas!B47+rwc!B47</f>
        <v>1372405.4370781302</v>
      </c>
      <c r="C48" s="27">
        <f>rail!C47+nonpt!C47+agfire!C47+ptagfire!C47+nonroad!C47+'onroad all'!BT47+cmv!C47+ptfire_f!C47+ptfire_s!C47+ptegu!C47+ptnonipm!C47+pt_oilgas!C47+np_oilgas!C47+rwc!C47+ag!B47</f>
        <v>40952.840316298301</v>
      </c>
      <c r="D48" s="27">
        <f>rail!D47+nonpt!D47+agfire!D47+ptagfire!D47+nonroad!D47+'onroad all'!CC47+cmv!D47+ptfire_f!D47+ptfire_s!D47+ptegu!DQ47+ptnonipm!D47+pt_oilgas!D47+np_oilgas!D47+rwc!D47</f>
        <v>283896.89328573999</v>
      </c>
      <c r="E48" s="27">
        <f>rail!E47+nonpt!E47+agfire!E47+ptagfire!E47+nonroad!E47+'onroad all'!CV47+cmv!E47+ptfire_f!E47+ptfire_s!E47+ptegu!E47+ptnonipm!E47+pt_oilgas!E47+np_oilgas!E47+rwc!E47+afdust!BA47</f>
        <v>97128.668055157686</v>
      </c>
      <c r="F48" s="27">
        <f>rail!F47+nonpt!F47+agfire!F47+ptagfire!F47+nonroad!F47+'onroad all'!CY47+cmv!F47+ptfire_f!F47+ptfire_s!F47+ptegu!F47+ptnonipm!F47+pt_oilgas!F47+np_oilgas!F47+rwc!F47+afdust!BB47</f>
        <v>58079.709267947677</v>
      </c>
      <c r="G48" s="27">
        <f>rail!G47+nonpt!G47+agfire!G47+ptagfire!G47+nonroad!G47+'onroad all'!DO47+cmv!G47+ptfire_f!G47+ptfire_s!G47+ptegu!FC47+ptnonipm!G47+pt_oilgas!G47+np_oilgas!G47+rwc!G47</f>
        <v>77006.31332157299</v>
      </c>
      <c r="H48" s="27">
        <f>rail!H47+nonpt!H47+agfire!H47+ptagfire!H47+nonroad!H47+'onroad all'!EB47+cmv!H47+ptfire_f!H47+ptfire_s!H47+ptegu!H47+ptnonipm!H47+pt_oilgas!H47+np_oilgas!H47+rwc!H47</f>
        <v>273379.90041629999</v>
      </c>
      <c r="I48" s="27">
        <f>rail!AN47+nonpt!BQ47+agfire!AM47+ptagfire!AA47+nonroad!AK47+'onroad all'!H47+cmv!AO47+ptfire_f!AI47+ptfire_s!AI47+ptegu!BL47+ptnonipm!BV47+pt_oilgas!BG47+np_oilgas!AU47+rwc!AJ47</f>
        <v>2937.9814830492996</v>
      </c>
      <c r="J48" s="27">
        <f>rail!AS47+nonpt!BV47+agfire!AR47+ptagfire!AD47+nonroad!AP47+'onroad all'!O47+cmv!AT47+ptfire_f!AL47+ptfire_s!AL47+ptegu!BQ47+ptnonipm!CA47+pt_oilgas!BL47+np_oilgas!AZ47+rwc!AO47</f>
        <v>4105.2407037704879</v>
      </c>
      <c r="K48" s="27">
        <f>rail!BN47+nonpt!CZ47+agfire!BD47+ptagfire!AL47+nonroad!BG47+'onroad all'!AX47+cmv!BP47+ptfire_f!AU47+ptfire_s!AU47+ptegu!CT47+ptnonipm!DK47+pt_oilgas!CO47+np_oilgas!BU47+rwc!BB47</f>
        <v>5807.4568992471577</v>
      </c>
      <c r="L48" s="27">
        <f>rail!CA47+nonpt!DP47+agfire!BQ47+ptagfire!AS47+nonroad!BR47+'onroad all'!BO47+cmv!CC47+ptfire_f!BC47+ptfire_s!BC47+ptegu!DH47+ptnonipm!EB47+pt_oilgas!DD47+np_oilgas!CH47+rwc!BN47</f>
        <v>6976.6912159352742</v>
      </c>
      <c r="M48" s="27">
        <f>rail!CB47+nonpt!DR47+nonroad!BS47+'onroad all'!BS47+cmv!CD47+ptfire_f!BE47+ptfire_s!BE47+ptegu!DJ47+ptnonipm!ED47+pt_oilgas!DF47+np_oilgas!CI47+rwc!BO47</f>
        <v>638.93164034232393</v>
      </c>
      <c r="N48" s="27">
        <f>rail!AM47+nonpt!BN47+agfire!AL47+ptagfire!Z47+nonroad!AJ47+'onroad all'!G47+cmv!AN47+ptfire_f!AG47+ptfire_s!AG47+ptegu!BJ47+ptnonipm!BS47+pt_oilgas!BF47+np_oilgas!AT47+rwc!AI47</f>
        <v>771.98346008885414</v>
      </c>
      <c r="O48" s="27">
        <f>rail!AV47+nonpt!BZ47+agfire!AS47+ptagfire!AE47+nonroad!AQ47+'onroad all'!X47+cmv!AW47+ptfire_f!AM47+ptfire_s!AM47+ptegu!BU47+ptnonipm!CE47+pt_oilgas!BP47+np_oilgas!BB47+rwc!AP47</f>
        <v>839.39487891855231</v>
      </c>
      <c r="P48" s="27">
        <f>rail!AE47+nonroad!AE47+'onroad all'!AI47+'onroad all'!AJ47+'onroad all'!AK47+'onroad all'!AL47+'onroad all'!AM47+'onroad all'!AN47+cmv!AF47+ptnonipm!BI47</f>
        <v>4961.9974296496084</v>
      </c>
      <c r="Q48" s="27">
        <f>rail!AF47+nonroad!AF47+'onroad all'!AJ47+'onroad all'!AK47+'onroad all'!AL47+'onroad all'!AM47+'onroad all'!AN47+cmv!AG47+ptnonipm!BJ47</f>
        <v>4660.6140455486093</v>
      </c>
      <c r="R48" s="72">
        <f>rail!P47+nonpt!T47+nonroad!R47+'onroad all'!AA47+cmv!Q47+ptegu!T47+ptnonipm!T47+pt_oilgas!S47+np_oilgas!R47+rwc!P47</f>
        <v>0.31248035183395001</v>
      </c>
      <c r="S48" s="72">
        <f>rail!K47+nonpt!L47+agfire!K47+nonroad!U47+'onroad all'!L47+cmv!K47+ptegu!L47+ptnonipm!L47+pt_oilgas!K47+np_oilgas!K47+rwc!K47</f>
        <v>1.4277161939249998</v>
      </c>
      <c r="T48" s="72">
        <f>rail!O47+nonpt!P47+agfire!N47+cmv!O47+ptegu!P47+ptnonipm!P47+pt_oilgas!O47+np_oilgas!N47+rwc!N47</f>
        <v>0.17312541190000003</v>
      </c>
      <c r="U48" s="72">
        <f>rail!V47+nonpt!AK47+agfire!U47+nonroad!T47+'onroad all'!BV47+cmv!X47+ptegu!AH47+ptnonipm!AL47+pt_oilgas!AI47+np_oilgas!AB47+rwc!V47</f>
        <v>11.913626437335001</v>
      </c>
      <c r="V48" s="72">
        <f>rail!T47+nonpt!AG47+agfire!S47+nonroad!S47+'onroad all'!BM47+'onroad all'!BN47+cmv!U47+ptegu!AD47+ptnonipm!AH47+pt_oilgas!AE47+np_oilgas!X47+rwc!T47</f>
        <v>12.944725210359</v>
      </c>
      <c r="W48" s="79" t="s">
        <v>624</v>
      </c>
      <c r="Z48" s="29" t="s">
        <v>46</v>
      </c>
      <c r="AA48" s="27">
        <f>B48+beis!H47</f>
        <v>1457752.6956121302</v>
      </c>
      <c r="AB48" s="27">
        <f t="shared" si="2"/>
        <v>40952.840316298301</v>
      </c>
      <c r="AC48" s="27">
        <f>D48+beis!R47</f>
        <v>292703.76936509</v>
      </c>
      <c r="AD48" s="27">
        <f t="shared" si="3"/>
        <v>97128.668055157686</v>
      </c>
      <c r="AE48" s="27">
        <f t="shared" si="4"/>
        <v>58079.709267947677</v>
      </c>
      <c r="AF48" s="27">
        <f t="shared" si="5"/>
        <v>77006.31332157299</v>
      </c>
      <c r="AG48" s="27">
        <f>H48+beis!X47</f>
        <v>1074503.4745833001</v>
      </c>
      <c r="AH48" s="27">
        <f>I48+beis!C47</f>
        <v>11790.916114949299</v>
      </c>
      <c r="AI48" s="27">
        <f t="shared" si="6"/>
        <v>4105.2407037704879</v>
      </c>
      <c r="AJ48" s="27">
        <f>K48+beis!L47</f>
        <v>17879.83871394716</v>
      </c>
      <c r="AK48" s="27">
        <f>L48+beis!P47</f>
        <v>51894.286939135272</v>
      </c>
      <c r="AL48" s="27">
        <f t="shared" si="7"/>
        <v>638.93164034232393</v>
      </c>
      <c r="AM48" s="27">
        <f t="shared" si="8"/>
        <v>771.98346008885414</v>
      </c>
      <c r="AN48" s="27">
        <f t="shared" si="9"/>
        <v>839.39487891855231</v>
      </c>
      <c r="AO48" s="27">
        <f t="shared" si="10"/>
        <v>4961.9974296496084</v>
      </c>
      <c r="AP48" s="27">
        <f t="shared" si="11"/>
        <v>4660.6140455486093</v>
      </c>
      <c r="AQ48" s="72">
        <f t="shared" si="12"/>
        <v>0.31248035183395001</v>
      </c>
      <c r="AR48" s="72">
        <f t="shared" si="13"/>
        <v>1.4277161939249998</v>
      </c>
      <c r="AS48" s="72">
        <f t="shared" si="14"/>
        <v>0.17312541190000003</v>
      </c>
      <c r="AT48" s="72">
        <f t="shared" si="15"/>
        <v>11.913626437335001</v>
      </c>
      <c r="AU48" s="72">
        <f t="shared" si="16"/>
        <v>12.944725210359</v>
      </c>
      <c r="AW48" s="29" t="s">
        <v>46</v>
      </c>
      <c r="AX48" s="27">
        <f>B48-ptfire_f!B47-ptfire_s!B47</f>
        <v>1182370.0392591301</v>
      </c>
      <c r="AY48" s="27">
        <f>C48-ptfire_f!C47-ptfire_s!C47</f>
        <v>37826.195369398301</v>
      </c>
      <c r="AZ48" s="27">
        <f>D48-ptfire_f!D47-ptfire_s!D47</f>
        <v>280908.86169024993</v>
      </c>
      <c r="BA48" s="27">
        <f>E48-ptfire_f!E47-ptfire_s!E47</f>
        <v>77443.780992557673</v>
      </c>
      <c r="BB48" s="27">
        <f>F48-ptfire_f!F47-ptfire_s!F47</f>
        <v>41397.601687247676</v>
      </c>
      <c r="BC48" s="27">
        <f>G48-ptfire_f!G47-ptfire_s!G47</f>
        <v>75457.404701692998</v>
      </c>
      <c r="BD48" s="27">
        <f>H48-ptfire_f!H47-ptfire_s!H47</f>
        <v>228434.37451929998</v>
      </c>
      <c r="BE48" s="27">
        <f>I48-ptfire_f!AI47-ptfire_s!AI47</f>
        <v>1762.5096534872996</v>
      </c>
      <c r="BF48" s="27">
        <f>J48-ptfire_f!AL47-ptfire_s!AL47</f>
        <v>3519.8646036534878</v>
      </c>
      <c r="BG48" s="27">
        <f>K48-ptfire_f!AU47-ptfire_s!AU47</f>
        <v>2994.1535148341577</v>
      </c>
      <c r="BH48" s="27">
        <f>L48-ptfire_f!BC47-ptfire_s!BC47</f>
        <v>5251.2305924672737</v>
      </c>
      <c r="BI48" s="27">
        <f>M48-ptfire_f!BE47-ptfire_s!BE47</f>
        <v>283.69413072732397</v>
      </c>
      <c r="BJ48" s="27">
        <f>N48-ptfire_f!AG47-ptfire_s!AG47</f>
        <v>276.87971557285414</v>
      </c>
      <c r="BK48" s="27">
        <f>O48-ptfire_f!AM47-ptfire_s!AM47</f>
        <v>527.3839255445522</v>
      </c>
      <c r="BL48" s="27">
        <f t="shared" si="17"/>
        <v>4961.9974296496084</v>
      </c>
      <c r="BM48" s="27">
        <f t="shared" si="18"/>
        <v>4660.6140455486093</v>
      </c>
      <c r="BN48" s="72">
        <f t="shared" si="19"/>
        <v>0.31248035183395001</v>
      </c>
      <c r="BO48" s="72">
        <f t="shared" si="20"/>
        <v>1.4277161939249998</v>
      </c>
      <c r="BP48" s="72">
        <f t="shared" si="21"/>
        <v>0.17312541190000003</v>
      </c>
      <c r="BQ48" s="72">
        <f t="shared" si="22"/>
        <v>11.913626437335001</v>
      </c>
      <c r="BR48" s="72">
        <f t="shared" si="23"/>
        <v>12.944725210359</v>
      </c>
    </row>
    <row r="49" spans="1:70" x14ac:dyDescent="0.3">
      <c r="A49" s="29" t="s">
        <v>47</v>
      </c>
      <c r="B49" s="27">
        <f>rail!B48+nonpt!B48+agfire!B48+ptagfire!B48+nonroad!B48+'onroad all'!AE48+cmv!B48+ptfire_f!B48+ptfire_s!B48+ptegu!B48+ptnonipm!B48+pt_oilgas!B48+np_oilgas!B48+rwc!B48</f>
        <v>2461807.3891447</v>
      </c>
      <c r="C49" s="27">
        <f>rail!C48+nonpt!C48+agfire!C48+ptagfire!C48+nonroad!C48+'onroad all'!BT48+cmv!C48+ptfire_f!C48+ptfire_s!C48+ptegu!C48+ptnonipm!C48+pt_oilgas!C48+np_oilgas!C48+rwc!C48+ag!B48</f>
        <v>55379.784387914406</v>
      </c>
      <c r="D49" s="27">
        <f>rail!D48+nonpt!D48+agfire!D48+ptagfire!D48+nonroad!D48+'onroad all'!CC48+cmv!D48+ptfire_f!D48+ptfire_s!D48+ptegu!DQ48+ptnonipm!D48+pt_oilgas!D48+np_oilgas!D48+rwc!D48</f>
        <v>246144.01747149997</v>
      </c>
      <c r="E49" s="27">
        <f>rail!E48+nonpt!E48+agfire!E48+ptagfire!E48+nonroad!E48+'onroad all'!CV48+cmv!E48+ptfire_f!E48+ptfire_s!E48+ptegu!E48+ptnonipm!E48+pt_oilgas!E48+np_oilgas!E48+rwc!E48+afdust!BA48</f>
        <v>261081.65854789555</v>
      </c>
      <c r="F49" s="27">
        <f>rail!F48+nonpt!F48+agfire!F48+ptagfire!F48+nonroad!F48+'onroad all'!CY48+cmv!F48+ptfire_f!F48+ptfire_s!F48+ptegu!F48+ptnonipm!F48+pt_oilgas!F48+np_oilgas!F48+rwc!F48+afdust!BB48</f>
        <v>165965.18702306555</v>
      </c>
      <c r="G49" s="27">
        <f>rail!G48+nonpt!G48+agfire!G48+ptagfire!G48+nonroad!G48+'onroad all'!DO48+cmv!G48+ptfire_f!G48+ptfire_s!G48+ptegu!FC48+ptnonipm!G48+pt_oilgas!G48+np_oilgas!G48+rwc!G48</f>
        <v>38396.401972170999</v>
      </c>
      <c r="H49" s="27">
        <f>rail!H48+nonpt!H48+agfire!H48+ptagfire!H48+nonroad!H48+'onroad all'!EB48+cmv!H48+ptfire_f!H48+ptfire_s!H48+ptegu!H48+ptnonipm!H48+pt_oilgas!H48+np_oilgas!H48+rwc!H48</f>
        <v>531728.56351672998</v>
      </c>
      <c r="I49" s="27">
        <f>rail!AN48+nonpt!BQ48+agfire!AM48+ptagfire!AA48+nonroad!AK48+'onroad all'!H48+cmv!AO48+ptfire_f!AI48+ptfire_s!AI48+ptegu!BL48+ptnonipm!BV48+pt_oilgas!BG48+np_oilgas!AU48+rwc!AJ48</f>
        <v>12349.3230400103</v>
      </c>
      <c r="J49" s="27">
        <f>rail!AS48+nonpt!BV48+agfire!AR48+ptagfire!AD48+nonroad!AP48+'onroad all'!O48+cmv!AT48+ptfire_f!AL48+ptfire_s!AL48+ptegu!BQ48+ptnonipm!CA48+pt_oilgas!BL48+np_oilgas!AZ48+rwc!AO48</f>
        <v>6872.0242247010456</v>
      </c>
      <c r="K49" s="27">
        <f>rail!BN48+nonpt!CZ48+agfire!BD48+ptagfire!AL48+nonroad!BG48+'onroad all'!AX48+cmv!BP48+ptfire_f!AU48+ptfire_s!AU48+ptegu!CT48+ptnonipm!DK48+pt_oilgas!CO48+np_oilgas!BU48+rwc!BB48</f>
        <v>23926.359657818844</v>
      </c>
      <c r="L49" s="27">
        <f>rail!CA48+nonpt!DP48+agfire!BQ48+ptagfire!AS48+nonroad!BR48+'onroad all'!BO48+cmv!CC48+ptfire_f!BC48+ptfire_s!BC48+ptegu!DH48+ptnonipm!EB48+pt_oilgas!DD48+np_oilgas!CH48+rwc!BN48</f>
        <v>26968.565845416975</v>
      </c>
      <c r="M49" s="27">
        <f>rail!CB48+nonpt!DR48+nonroad!BS48+'onroad all'!BS48+cmv!CD48+ptfire_f!BE48+ptfire_s!BE48+ptegu!DJ48+ptnonipm!ED48+pt_oilgas!DF48+np_oilgas!CI48+rwc!BO48</f>
        <v>3441.6716236218394</v>
      </c>
      <c r="N49" s="27">
        <f>rail!AM48+nonpt!BN48+agfire!AL48+ptagfire!Z48+nonroad!AJ48+'onroad all'!G48+cmv!AN48+ptfire_f!AG48+ptfire_s!AG48+ptegu!BJ48+ptnonipm!BS48+pt_oilgas!BF48+np_oilgas!AT48+rwc!AI48</f>
        <v>3389.8676898552485</v>
      </c>
      <c r="O49" s="27">
        <f>rail!AV48+nonpt!BZ48+agfire!AS48+ptagfire!AE48+nonroad!AQ48+'onroad all'!X48+cmv!AW48+ptfire_f!AM48+ptfire_s!AM48+ptegu!BU48+ptnonipm!CE48+pt_oilgas!BP48+np_oilgas!BB48+rwc!AP48</f>
        <v>2241.4709735446081</v>
      </c>
      <c r="P49" s="27">
        <f>rail!AE48+nonroad!AE48+'onroad all'!AI48+'onroad all'!AJ48+'onroad all'!AK48+'onroad all'!AL48+'onroad all'!AM48+'onroad all'!AN48+cmv!AF48+ptnonipm!BI48</f>
        <v>5703.2183506970596</v>
      </c>
      <c r="Q49" s="27">
        <f>rail!AF48+nonroad!AF48+'onroad all'!AJ48+'onroad all'!AK48+'onroad all'!AL48+'onroad all'!AM48+'onroad all'!AN48+cmv!AG48+ptnonipm!BJ48</f>
        <v>5257.9098879010598</v>
      </c>
      <c r="R49" s="72">
        <f>rail!P48+nonpt!T48+nonroad!R48+'onroad all'!AA48+cmv!Q48+ptegu!T48+ptnonipm!T48+pt_oilgas!S48+np_oilgas!R48+rwc!P48</f>
        <v>0.43644083015191304</v>
      </c>
      <c r="S49" s="72">
        <f>rail!K48+nonpt!L48+agfire!K48+nonroad!U48+'onroad all'!L48+cmv!K48+ptegu!L48+ptnonipm!L48+pt_oilgas!K48+np_oilgas!K48+rwc!K48</f>
        <v>1.5556372979869999</v>
      </c>
      <c r="T49" s="72">
        <f>rail!O48+nonpt!P48+agfire!N48+cmv!O48+ptegu!P48+ptnonipm!P48+pt_oilgas!O48+np_oilgas!N48+rwc!N48</f>
        <v>0.59046100800000001</v>
      </c>
      <c r="U49" s="72">
        <f>rail!V48+nonpt!AK48+agfire!U48+nonroad!T48+'onroad all'!BV48+cmv!X48+ptegu!AH48+ptnonipm!AL48+pt_oilgas!AI48+np_oilgas!AB48+rwc!V48</f>
        <v>12.257551244841</v>
      </c>
      <c r="V49" s="72">
        <f>rail!T48+nonpt!AG48+agfire!S48+nonroad!S48+'onroad all'!BM48+'onroad all'!BN48+cmv!U48+ptegu!AD48+ptnonipm!AH48+pt_oilgas!AE48+np_oilgas!X48+rwc!T48</f>
        <v>5.7902029285999994</v>
      </c>
      <c r="W49" s="79"/>
      <c r="Z49" s="29" t="s">
        <v>47</v>
      </c>
      <c r="AA49" s="27">
        <f>B49+beis!H48</f>
        <v>2636281.7365446999</v>
      </c>
      <c r="AB49" s="27">
        <f t="shared" si="2"/>
        <v>55379.784387914406</v>
      </c>
      <c r="AC49" s="27">
        <f>D49+beis!R48</f>
        <v>258950.75884789997</v>
      </c>
      <c r="AD49" s="27">
        <f t="shared" si="3"/>
        <v>261081.65854789555</v>
      </c>
      <c r="AE49" s="27">
        <f t="shared" si="4"/>
        <v>165965.18702306555</v>
      </c>
      <c r="AF49" s="27">
        <f t="shared" si="5"/>
        <v>38396.401972170999</v>
      </c>
      <c r="AG49" s="27">
        <f>H49+beis!X48</f>
        <v>1234316.6916167298</v>
      </c>
      <c r="AH49" s="27">
        <f>I49+beis!C48</f>
        <v>30581.163200010298</v>
      </c>
      <c r="AI49" s="27">
        <f t="shared" si="6"/>
        <v>6872.0242247010456</v>
      </c>
      <c r="AJ49" s="27">
        <f>K49+beis!L48</f>
        <v>48788.409297818842</v>
      </c>
      <c r="AK49" s="27">
        <f>L49+beis!P48</f>
        <v>91434.259427416982</v>
      </c>
      <c r="AL49" s="27">
        <f t="shared" si="7"/>
        <v>3441.6716236218394</v>
      </c>
      <c r="AM49" s="27">
        <f t="shared" si="8"/>
        <v>3389.8676898552485</v>
      </c>
      <c r="AN49" s="27">
        <f t="shared" si="9"/>
        <v>2241.4709735446081</v>
      </c>
      <c r="AO49" s="27">
        <f t="shared" si="10"/>
        <v>5703.2183506970596</v>
      </c>
      <c r="AP49" s="27">
        <f t="shared" si="11"/>
        <v>5257.9098879010598</v>
      </c>
      <c r="AQ49" s="72">
        <f t="shared" si="12"/>
        <v>0.43644083015191304</v>
      </c>
      <c r="AR49" s="72">
        <f t="shared" si="13"/>
        <v>1.5556372979869999</v>
      </c>
      <c r="AS49" s="72">
        <f t="shared" si="14"/>
        <v>0.59046100800000001</v>
      </c>
      <c r="AT49" s="72">
        <f t="shared" si="15"/>
        <v>12.257551244841</v>
      </c>
      <c r="AU49" s="72">
        <f t="shared" si="16"/>
        <v>5.7902029285999994</v>
      </c>
      <c r="AW49" s="29" t="s">
        <v>47</v>
      </c>
      <c r="AX49" s="27">
        <f>B49-ptfire_f!B48-ptfire_s!B48</f>
        <v>1218175.9055347</v>
      </c>
      <c r="AY49" s="27">
        <f>C49-ptfire_f!C48-ptfire_s!C48</f>
        <v>35010.609577114403</v>
      </c>
      <c r="AZ49" s="27">
        <f>D49-ptfire_f!D48-ptfire_s!D48</f>
        <v>231338.6883792</v>
      </c>
      <c r="BA49" s="27">
        <f>E49-ptfire_f!E48-ptfire_s!E48</f>
        <v>136500.70777589554</v>
      </c>
      <c r="BB49" s="27">
        <f>F49-ptfire_f!F48-ptfire_s!F48</f>
        <v>60388.10699106555</v>
      </c>
      <c r="BC49" s="27">
        <f>G49-ptfire_f!G48-ptfire_s!G48</f>
        <v>29712.186566971002</v>
      </c>
      <c r="BD49" s="27">
        <f>H49-ptfire_f!H48-ptfire_s!H48</f>
        <v>238921.61930272999</v>
      </c>
      <c r="BE49" s="27">
        <f>I49-ptfire_f!AI48-ptfire_s!AI48</f>
        <v>2405.0056157303006</v>
      </c>
      <c r="BF49" s="27">
        <f>J49-ptfire_f!AL48-ptfire_s!AL48</f>
        <v>4205.9868254910461</v>
      </c>
      <c r="BG49" s="27">
        <f>K49-ptfire_f!AU48-ptfire_s!AU48</f>
        <v>4064.3812704188458</v>
      </c>
      <c r="BH49" s="27">
        <f>L49-ptfire_f!BC48-ptfire_s!BC48</f>
        <v>4618.2184891169745</v>
      </c>
      <c r="BI49" s="27">
        <f>M49-ptfire_f!BE48-ptfire_s!BE48</f>
        <v>553.46506027183955</v>
      </c>
      <c r="BJ49" s="27">
        <f>N49-ptfire_f!AG48-ptfire_s!AG48</f>
        <v>350.58514091524853</v>
      </c>
      <c r="BK49" s="27">
        <f>O49-ptfire_f!AM48-ptfire_s!AM48</f>
        <v>632.9616766706082</v>
      </c>
      <c r="BL49" s="27">
        <f t="shared" si="17"/>
        <v>5703.2183506970596</v>
      </c>
      <c r="BM49" s="27">
        <f t="shared" si="18"/>
        <v>5257.9098879010598</v>
      </c>
      <c r="BN49" s="72">
        <f t="shared" si="19"/>
        <v>0.43644083015191304</v>
      </c>
      <c r="BO49" s="72">
        <f t="shared" si="20"/>
        <v>1.5556372979869999</v>
      </c>
      <c r="BP49" s="72">
        <f t="shared" si="21"/>
        <v>0.59046100800000001</v>
      </c>
      <c r="BQ49" s="72">
        <f t="shared" si="22"/>
        <v>12.257551244841</v>
      </c>
      <c r="BR49" s="72">
        <f t="shared" si="23"/>
        <v>5.7902029285999994</v>
      </c>
    </row>
    <row r="50" spans="1:70" x14ac:dyDescent="0.3">
      <c r="A50" s="29" t="s">
        <v>48</v>
      </c>
      <c r="B50" s="27">
        <f>rail!B49+nonpt!B49+agfire!B49+ptagfire!B49+nonroad!B49+'onroad all'!AE49+cmv!B49+ptfire_f!B49+ptfire_s!B49+ptegu!B49+ptnonipm!B49+pt_oilgas!B49+np_oilgas!B49+rwc!B49</f>
        <v>530274.56840365997</v>
      </c>
      <c r="C50" s="27">
        <f>rail!C49+nonpt!C49+agfire!C49+ptagfire!C49+nonroad!C49+'onroad all'!BT49+cmv!C49+ptfire_f!C49+ptfire_s!C49+ptegu!C49+ptnonipm!C49+pt_oilgas!C49+np_oilgas!C49+rwc!C49+ag!B49</f>
        <v>11875.97073608388</v>
      </c>
      <c r="D50" s="27">
        <f>rail!D49+nonpt!D49+agfire!D49+ptagfire!D49+nonroad!D49+'onroad all'!CC49+cmv!D49+ptfire_f!D49+ptfire_s!D49+ptegu!DQ49+ptnonipm!D49+pt_oilgas!D49+np_oilgas!D49+rwc!D49</f>
        <v>224279.43197896998</v>
      </c>
      <c r="E50" s="27">
        <f>rail!E49+nonpt!E49+agfire!E49+ptagfire!E49+nonroad!E49+'onroad all'!CV49+cmv!E49+ptfire_f!E49+ptfire_s!E49+ptegu!E49+ptnonipm!E49+pt_oilgas!E49+np_oilgas!E49+rwc!E49+afdust!BA49</f>
        <v>47351.884711276682</v>
      </c>
      <c r="F50" s="27">
        <f>rail!F49+nonpt!F49+agfire!F49+ptagfire!F49+nonroad!F49+'onroad all'!CY49+cmv!F49+ptfire_f!F49+ptfire_s!F49+ptegu!F49+ptnonipm!F49+pt_oilgas!F49+np_oilgas!F49+rwc!F49+afdust!BB49</f>
        <v>33633.58941054868</v>
      </c>
      <c r="G50" s="27">
        <f>rail!G49+nonpt!G49+agfire!G49+ptagfire!G49+nonroad!G49+'onroad all'!DO49+cmv!G49+ptfire_f!G49+ptfire_s!G49+ptegu!FC49+ptnonipm!G49+pt_oilgas!G49+np_oilgas!G49+rwc!G49</f>
        <v>114595.92579953991</v>
      </c>
      <c r="H50" s="27">
        <f>rail!H49+nonpt!H49+agfire!H49+ptagfire!H49+nonroad!H49+'onroad all'!EB49+cmv!H49+ptfire_f!H49+ptfire_s!H49+ptegu!H49+ptnonipm!H49+pt_oilgas!H49+np_oilgas!H49+rwc!H49</f>
        <v>191593.45363037501</v>
      </c>
      <c r="I50" s="27">
        <f>rail!AN49+nonpt!BQ49+agfire!AM49+ptagfire!AA49+nonroad!AK49+'onroad all'!H49+cmv!AO49+ptfire_f!AI49+ptfire_s!AI49+ptegu!BL49+ptnonipm!BV49+pt_oilgas!BG49+np_oilgas!AU49+rwc!AJ49</f>
        <v>1577.5846120022941</v>
      </c>
      <c r="J50" s="27">
        <f>rail!AS49+nonpt!BV49+agfire!AR49+ptagfire!AD49+nonroad!AP49+'onroad all'!O49+cmv!AT49+ptfire_f!AL49+ptfire_s!AL49+ptegu!BQ49+ptnonipm!CA49+pt_oilgas!BL49+np_oilgas!AZ49+rwc!AO49</f>
        <v>2304.6942524147257</v>
      </c>
      <c r="K50" s="27">
        <f>rail!BN49+nonpt!CZ49+agfire!BD49+ptagfire!AL49+nonroad!BG49+'onroad all'!AX49+cmv!BP49+ptfire_f!AU49+ptfire_s!AU49+ptegu!CT49+ptnonipm!DK49+pt_oilgas!CO49+np_oilgas!BU49+rwc!BB49</f>
        <v>4183.8583532575303</v>
      </c>
      <c r="L50" s="27">
        <f>rail!CA49+nonpt!DP49+agfire!BQ49+ptagfire!AS49+nonroad!BR49+'onroad all'!BO49+cmv!CC49+ptfire_f!BC49+ptfire_s!BC49+ptegu!DH49+ptnonipm!EB49+pt_oilgas!DD49+np_oilgas!CH49+rwc!BN49</f>
        <v>2527.56185770192</v>
      </c>
      <c r="M50" s="27">
        <f>rail!CB49+nonpt!DR49+nonroad!BS49+'onroad all'!BS49+cmv!CD49+ptfire_f!BE49+ptfire_s!BE49+ptegu!DJ49+ptnonipm!ED49+pt_oilgas!DF49+np_oilgas!CI49+rwc!BO49</f>
        <v>396.15606657877743</v>
      </c>
      <c r="N50" s="27">
        <f>rail!AM49+nonpt!BN49+agfire!AL49+ptagfire!Z49+nonroad!AJ49+'onroad all'!G49+cmv!AN49+ptfire_f!AG49+ptfire_s!AG49+ptegu!BJ49+ptnonipm!BS49+pt_oilgas!BF49+np_oilgas!AT49+rwc!AI49</f>
        <v>551.33816990192838</v>
      </c>
      <c r="O50" s="27">
        <f>rail!AV49+nonpt!BZ49+agfire!AS49+ptagfire!AE49+nonroad!AQ49+'onroad all'!X49+cmv!AW49+ptfire_f!AM49+ptfire_s!AM49+ptegu!BU49+ptnonipm!CE49+pt_oilgas!BP49+np_oilgas!BB49+rwc!AP49</f>
        <v>326.98202418777521</v>
      </c>
      <c r="P50" s="27">
        <f>rail!AE49+nonroad!AE49+'onroad all'!AI49+'onroad all'!AJ49+'onroad all'!AK49+'onroad all'!AL49+'onroad all'!AM49+'onroad all'!AN49+cmv!AF49+ptnonipm!BI49</f>
        <v>1200.8488994521499</v>
      </c>
      <c r="Q50" s="27">
        <f>rail!AF49+nonroad!AF49+'onroad all'!AJ49+'onroad all'!AK49+'onroad all'!AL49+'onroad all'!AM49+'onroad all'!AN49+cmv!AG49+ptnonipm!BJ49</f>
        <v>1126.2843668077498</v>
      </c>
      <c r="R50" s="72">
        <f>rail!P49+nonpt!T49+nonroad!R49+'onroad all'!AA49+cmv!Q49+ptegu!T49+ptnonipm!T49+pt_oilgas!S49+np_oilgas!R49+rwc!P49</f>
        <v>0.71863544779202493</v>
      </c>
      <c r="S50" s="72">
        <f>rail!K49+nonpt!L49+agfire!K49+nonroad!U49+'onroad all'!L49+cmv!K49+ptegu!L49+ptnonipm!L49+pt_oilgas!K49+np_oilgas!K49+rwc!K49</f>
        <v>1.3943126799998</v>
      </c>
      <c r="T50" s="72">
        <f>rail!O49+nonpt!P49+agfire!N49+cmv!O49+ptegu!P49+ptnonipm!P49+pt_oilgas!O49+np_oilgas!N49+rwc!N49</f>
        <v>0.49059145849999997</v>
      </c>
      <c r="U50" s="72">
        <f>rail!V49+nonpt!AK49+agfire!U49+nonroad!T49+'onroad all'!BV49+cmv!X49+ptegu!AH49+ptnonipm!AL49+pt_oilgas!AI49+np_oilgas!AB49+rwc!V49</f>
        <v>19.221582531830599</v>
      </c>
      <c r="V50" s="72">
        <f>rail!T49+nonpt!AG49+agfire!S49+nonroad!S49+'onroad all'!BM49+'onroad all'!BN49+cmv!U49+ptegu!AD49+ptnonipm!AH49+pt_oilgas!AE49+np_oilgas!X49+rwc!T49</f>
        <v>13.550324201384502</v>
      </c>
      <c r="W50" s="79" t="s">
        <v>624</v>
      </c>
      <c r="Z50" s="29" t="s">
        <v>48</v>
      </c>
      <c r="AA50" s="27">
        <f>B50+beis!H49</f>
        <v>566312.52515766001</v>
      </c>
      <c r="AB50" s="27">
        <f t="shared" si="2"/>
        <v>11875.97073608388</v>
      </c>
      <c r="AC50" s="27">
        <f>D50+beis!R49</f>
        <v>227861.11548996999</v>
      </c>
      <c r="AD50" s="27">
        <f t="shared" si="3"/>
        <v>47351.884711276682</v>
      </c>
      <c r="AE50" s="27">
        <f t="shared" si="4"/>
        <v>33633.58941054868</v>
      </c>
      <c r="AF50" s="27">
        <f t="shared" si="5"/>
        <v>114595.92579953991</v>
      </c>
      <c r="AG50" s="27">
        <f>H50+beis!X49</f>
        <v>576654.21820037498</v>
      </c>
      <c r="AH50" s="27">
        <f>I50+beis!C49</f>
        <v>5336.3405299022943</v>
      </c>
      <c r="AI50" s="27">
        <f t="shared" si="6"/>
        <v>2304.6942524147257</v>
      </c>
      <c r="AJ50" s="27">
        <f>K50+beis!L49</f>
        <v>9309.5238684575306</v>
      </c>
      <c r="AK50" s="27">
        <f>L50+beis!P49</f>
        <v>19697.205132701918</v>
      </c>
      <c r="AL50" s="27">
        <f t="shared" si="7"/>
        <v>396.15606657877743</v>
      </c>
      <c r="AM50" s="27">
        <f t="shared" si="8"/>
        <v>551.33816990192838</v>
      </c>
      <c r="AN50" s="27">
        <f t="shared" si="9"/>
        <v>326.98202418777521</v>
      </c>
      <c r="AO50" s="27">
        <f t="shared" si="10"/>
        <v>1200.8488994521499</v>
      </c>
      <c r="AP50" s="27">
        <f t="shared" si="11"/>
        <v>1126.2843668077498</v>
      </c>
      <c r="AQ50" s="72">
        <f t="shared" si="12"/>
        <v>0.71863544779202493</v>
      </c>
      <c r="AR50" s="72">
        <f t="shared" si="13"/>
        <v>1.3943126799998</v>
      </c>
      <c r="AS50" s="72">
        <f t="shared" si="14"/>
        <v>0.49059145849999997</v>
      </c>
      <c r="AT50" s="72">
        <f t="shared" si="15"/>
        <v>19.221582531830599</v>
      </c>
      <c r="AU50" s="72">
        <f t="shared" si="16"/>
        <v>13.550324201384502</v>
      </c>
      <c r="AW50" s="29" t="s">
        <v>48</v>
      </c>
      <c r="AX50" s="27">
        <f>B50-ptfire_f!B49-ptfire_s!B49</f>
        <v>382833.03626266</v>
      </c>
      <c r="AY50" s="27">
        <f>C50-ptfire_f!C49-ptfire_s!C49</f>
        <v>9456.9840636138797</v>
      </c>
      <c r="AZ50" s="27">
        <f>D50-ptfire_f!D49-ptfire_s!D49</f>
        <v>222314.43573071997</v>
      </c>
      <c r="BA50" s="27">
        <f>E50-ptfire_f!E49-ptfire_s!E49</f>
        <v>32394.620315176682</v>
      </c>
      <c r="BB50" s="27">
        <f>F50-ptfire_f!F49-ptfire_s!F49</f>
        <v>20957.942259548683</v>
      </c>
      <c r="BC50" s="27">
        <f>G50-ptfire_f!G49-ptfire_s!G49</f>
        <v>113502.22036127991</v>
      </c>
      <c r="BD50" s="27">
        <f>H50-ptfire_f!H49-ptfire_s!H49</f>
        <v>156820.509303375</v>
      </c>
      <c r="BE50" s="27">
        <f>I50-ptfire_f!AI49-ptfire_s!AI49</f>
        <v>661.07655635229412</v>
      </c>
      <c r="BF50" s="27">
        <f>J50-ptfire_f!AL49-ptfire_s!AL49</f>
        <v>1817.4122784187257</v>
      </c>
      <c r="BG50" s="27">
        <f>K50-ptfire_f!AU49-ptfire_s!AU49</f>
        <v>2115.5332321075302</v>
      </c>
      <c r="BH50" s="27">
        <f>L50-ptfire_f!BC49-ptfire_s!BC49</f>
        <v>1220.6626945819201</v>
      </c>
      <c r="BI50" s="27">
        <f>M50-ptfire_f!BE49-ptfire_s!BE49</f>
        <v>123.68385085577744</v>
      </c>
      <c r="BJ50" s="27">
        <f>N50-ptfire_f!AG49-ptfire_s!AG49</f>
        <v>210.49719682992841</v>
      </c>
      <c r="BK50" s="27">
        <f>O50-ptfire_f!AM49-ptfire_s!AM49</f>
        <v>158.59720792957518</v>
      </c>
      <c r="BL50" s="27">
        <f t="shared" si="17"/>
        <v>1200.8488994521499</v>
      </c>
      <c r="BM50" s="27">
        <f t="shared" si="18"/>
        <v>1126.2843668077498</v>
      </c>
      <c r="BN50" s="72">
        <f t="shared" si="19"/>
        <v>0.71863544779202493</v>
      </c>
      <c r="BO50" s="72">
        <f t="shared" si="20"/>
        <v>1.3943126799998</v>
      </c>
      <c r="BP50" s="72">
        <f t="shared" si="21"/>
        <v>0.49059145849999997</v>
      </c>
      <c r="BQ50" s="72">
        <f t="shared" si="22"/>
        <v>19.221582531830599</v>
      </c>
      <c r="BR50" s="72">
        <f t="shared" si="23"/>
        <v>13.550324201384502</v>
      </c>
    </row>
    <row r="51" spans="1:70" x14ac:dyDescent="0.3">
      <c r="A51" s="29" t="s">
        <v>49</v>
      </c>
      <c r="B51" s="27">
        <f>rail!B50+nonpt!B50+agfire!B50+ptagfire!B50+nonroad!B50+'onroad all'!AE50+cmv!B50+ptfire_f!B50+ptfire_s!B50+ptegu!B50+ptnonipm!B50+pt_oilgas!B50+np_oilgas!B50+rwc!B50</f>
        <v>1096957.36174725</v>
      </c>
      <c r="C51" s="27">
        <f>rail!C50+nonpt!C50+agfire!C50+ptagfire!C50+nonroad!C50+'onroad all'!BT50+cmv!C50+ptfire_f!C50+ptfire_s!C50+ptegu!C50+ptnonipm!C50+pt_oilgas!C50+np_oilgas!C50+rwc!C50+ag!B50</f>
        <v>62509.678478931106</v>
      </c>
      <c r="D51" s="27">
        <f>rail!D50+nonpt!D50+agfire!D50+ptagfire!D50+nonroad!D50+'onroad all'!CC50+cmv!D50+ptfire_f!D50+ptfire_s!D50+ptegu!DQ50+ptnonipm!D50+pt_oilgas!D50+np_oilgas!D50+rwc!D50</f>
        <v>228680.70372243004</v>
      </c>
      <c r="E51" s="27">
        <f>rail!E50+nonpt!E50+agfire!E50+ptagfire!E50+nonroad!E50+'onroad all'!CV50+cmv!E50+ptfire_f!E50+ptfire_s!E50+ptegu!E50+ptnonipm!E50+pt_oilgas!E50+np_oilgas!E50+rwc!E50+afdust!BA50</f>
        <v>120651.17230458529</v>
      </c>
      <c r="F51" s="27">
        <f>rail!F50+nonpt!F50+agfire!F50+ptagfire!F50+nonroad!F50+'onroad all'!CY50+cmv!F50+ptfire_f!F50+ptfire_s!F50+ptegu!F50+ptnonipm!F50+pt_oilgas!F50+np_oilgas!F50+rwc!F50+afdust!BB50</f>
        <v>57198.812787744479</v>
      </c>
      <c r="G51" s="27">
        <f>rail!G50+nonpt!G50+agfire!G50+ptagfire!G50+nonroad!G50+'onroad all'!DO50+cmv!G50+ptfire_f!G50+ptfire_s!G50+ptegu!FC50+ptnonipm!G50+pt_oilgas!G50+np_oilgas!G50+rwc!G50</f>
        <v>88763.937424670003</v>
      </c>
      <c r="H51" s="27">
        <f>rail!H50+nonpt!H50+agfire!H50+ptagfire!H50+nonroad!H50+'onroad all'!EB50+cmv!H50+ptfire_f!H50+ptfire_s!H50+ptegu!H50+ptnonipm!H50+pt_oilgas!H50+np_oilgas!H50+rwc!H50</f>
        <v>235725.60395637597</v>
      </c>
      <c r="I51" s="27">
        <f>rail!AN50+nonpt!BQ50+agfire!AM50+ptagfire!AA50+nonroad!AK50+'onroad all'!H50+cmv!AO50+ptfire_f!AI50+ptfire_s!AI50+ptegu!BL50+ptnonipm!BV50+pt_oilgas!BG50+np_oilgas!AU50+rwc!AJ50</f>
        <v>2392.9313547302072</v>
      </c>
      <c r="J51" s="27">
        <f>rail!AS50+nonpt!BV50+agfire!AR50+ptagfire!AD50+nonroad!AP50+'onroad all'!O50+cmv!AT50+ptfire_f!AL50+ptfire_s!AL50+ptegu!BQ50+ptnonipm!CA50+pt_oilgas!BL50+np_oilgas!AZ50+rwc!AO50</f>
        <v>4073.5147789892658</v>
      </c>
      <c r="K51" s="27">
        <f>rail!BN50+nonpt!CZ50+agfire!BD50+ptagfire!AL50+nonroad!BG50+'onroad all'!AX50+cmv!BP50+ptfire_f!AU50+ptfire_s!AU50+ptegu!CT50+ptnonipm!DK50+pt_oilgas!CO50+np_oilgas!BU50+rwc!BB50</f>
        <v>3926.2461205153204</v>
      </c>
      <c r="L51" s="27">
        <f>rail!CA50+nonpt!DP50+agfire!BQ50+ptagfire!AS50+nonroad!BR50+'onroad all'!BO50+cmv!CC50+ptfire_f!BC50+ptfire_s!BC50+ptegu!DH50+ptnonipm!EB50+pt_oilgas!DD50+np_oilgas!CH50+rwc!BN50</f>
        <v>5512.7433660607794</v>
      </c>
      <c r="M51" s="27">
        <f>rail!CB50+nonpt!DR50+nonroad!BS50+'onroad all'!BS50+cmv!CD50+ptfire_f!BE50+ptfire_s!BE50+ptegu!DJ50+ptnonipm!ED50+pt_oilgas!DF50+np_oilgas!CI50+rwc!BO50</f>
        <v>618.2583503281669</v>
      </c>
      <c r="N51" s="27">
        <f>rail!AM50+nonpt!BN50+agfire!AL50+ptagfire!Z50+nonroad!AJ50+'onroad all'!G50+cmv!AN50+ptfire_f!AG50+ptfire_s!AG50+ptegu!BJ50+ptnonipm!BS50+pt_oilgas!BF50+np_oilgas!AT50+rwc!AI50</f>
        <v>355.82646682324599</v>
      </c>
      <c r="O51" s="27">
        <f>rail!AV50+nonpt!BZ50+agfire!AS50+ptagfire!AE50+nonroad!AQ50+'onroad all'!X50+cmv!AW50+ptfire_f!AM50+ptfire_s!AM50+ptegu!BU50+ptnonipm!CE50+pt_oilgas!BP50+np_oilgas!BB50+rwc!AP50</f>
        <v>624.900123582736</v>
      </c>
      <c r="P51" s="27">
        <f>rail!AE50+nonroad!AE50+'onroad all'!AI50+'onroad all'!AJ50+'onroad all'!AK50+'onroad all'!AL50+'onroad all'!AM50+'onroad all'!AN50+cmv!AF50+ptnonipm!BI50</f>
        <v>4536.4126367166991</v>
      </c>
      <c r="Q51" s="27">
        <f>rail!AF50+nonroad!AF50+'onroad all'!AJ50+'onroad all'!AK50+'onroad all'!AL50+'onroad all'!AM50+'onroad all'!AN50+cmv!AG50+ptnonipm!BJ50</f>
        <v>4273.1176127377003</v>
      </c>
      <c r="R51" s="72">
        <f>rail!P50+nonpt!T50+nonroad!R50+'onroad all'!AA50+cmv!Q50+ptegu!T50+ptnonipm!T50+pt_oilgas!S50+np_oilgas!R50+rwc!P50</f>
        <v>0.35935752804146504</v>
      </c>
      <c r="S51" s="72">
        <f>rail!K50+nonpt!L50+agfire!K50+nonroad!U50+'onroad all'!L50+cmv!K50+ptegu!L50+ptnonipm!L50+pt_oilgas!K50+np_oilgas!K50+rwc!K50</f>
        <v>0.94216104928899991</v>
      </c>
      <c r="T51" s="72">
        <f>rail!O50+nonpt!P50+agfire!N50+cmv!O50+ptegu!P50+ptnonipm!P50+pt_oilgas!O50+np_oilgas!N50+rwc!N50</f>
        <v>0.32905739480000001</v>
      </c>
      <c r="U51" s="72">
        <f>rail!V50+nonpt!AK50+agfire!U50+nonroad!T50+'onroad all'!BV50+cmv!X50+ptegu!AH50+ptnonipm!AL50+pt_oilgas!AI50+np_oilgas!AB50+rwc!V50</f>
        <v>6.2046759566759997</v>
      </c>
      <c r="V51" s="72">
        <f>rail!T50+nonpt!AG50+agfire!S50+nonroad!S50+'onroad all'!BM50+'onroad all'!BN50+cmv!U50+ptegu!AD50+ptnonipm!AH50+pt_oilgas!AE50+np_oilgas!X50+rwc!T50</f>
        <v>19.361598567938</v>
      </c>
      <c r="W51" s="79" t="s">
        <v>624</v>
      </c>
      <c r="Z51" s="29" t="s">
        <v>49</v>
      </c>
      <c r="AA51" s="27">
        <f>B51+beis!H50</f>
        <v>1165230.0999952499</v>
      </c>
      <c r="AB51" s="27">
        <f t="shared" si="2"/>
        <v>62509.678478931106</v>
      </c>
      <c r="AC51" s="27">
        <f>D51+beis!R50</f>
        <v>242892.30868683005</v>
      </c>
      <c r="AD51" s="27">
        <f t="shared" si="3"/>
        <v>120651.17230458529</v>
      </c>
      <c r="AE51" s="27">
        <f t="shared" si="4"/>
        <v>57198.812787744479</v>
      </c>
      <c r="AF51" s="27">
        <f t="shared" si="5"/>
        <v>88763.937424670003</v>
      </c>
      <c r="AG51" s="27">
        <f>H51+beis!X50</f>
        <v>641852.64381637599</v>
      </c>
      <c r="AH51" s="27">
        <f>I51+beis!C50</f>
        <v>9375.0018809302073</v>
      </c>
      <c r="AI51" s="27">
        <f t="shared" si="6"/>
        <v>4073.5147789892658</v>
      </c>
      <c r="AJ51" s="27">
        <f>K51+beis!L50</f>
        <v>13447.41907151532</v>
      </c>
      <c r="AK51" s="27">
        <f>L51+beis!P50</f>
        <v>35006.237293560778</v>
      </c>
      <c r="AL51" s="27">
        <f t="shared" si="7"/>
        <v>618.2583503281669</v>
      </c>
      <c r="AM51" s="27">
        <f t="shared" si="8"/>
        <v>355.82646682324599</v>
      </c>
      <c r="AN51" s="27">
        <f t="shared" si="9"/>
        <v>624.900123582736</v>
      </c>
      <c r="AO51" s="27">
        <f t="shared" si="10"/>
        <v>4536.4126367166991</v>
      </c>
      <c r="AP51" s="27">
        <f t="shared" si="11"/>
        <v>4273.1176127377003</v>
      </c>
      <c r="AQ51" s="72">
        <f t="shared" si="12"/>
        <v>0.35935752804146504</v>
      </c>
      <c r="AR51" s="72">
        <f t="shared" si="13"/>
        <v>0.94216104928899991</v>
      </c>
      <c r="AS51" s="72">
        <f t="shared" si="14"/>
        <v>0.32905739480000001</v>
      </c>
      <c r="AT51" s="72">
        <f t="shared" si="15"/>
        <v>6.2046759566759997</v>
      </c>
      <c r="AU51" s="72">
        <f t="shared" si="16"/>
        <v>19.361598567938</v>
      </c>
      <c r="AW51" s="29" t="s">
        <v>49</v>
      </c>
      <c r="AX51" s="27">
        <f>B51-ptfire_f!B50-ptfire_s!B50</f>
        <v>1048650.0776472499</v>
      </c>
      <c r="AY51" s="27">
        <f>C51-ptfire_f!C50-ptfire_s!C50</f>
        <v>61712.987404931104</v>
      </c>
      <c r="AZ51" s="27">
        <f>D51-ptfire_f!D50-ptfire_s!D50</f>
        <v>227823.61514643003</v>
      </c>
      <c r="BA51" s="27">
        <f>E51-ptfire_f!E50-ptfire_s!E50</f>
        <v>115560.14740758529</v>
      </c>
      <c r="BB51" s="27">
        <f>F51-ptfire_f!F50-ptfire_s!F50</f>
        <v>52884.384839744482</v>
      </c>
      <c r="BC51" s="27">
        <f>G51-ptfire_f!G50-ptfire_s!G50</f>
        <v>88340.381443670005</v>
      </c>
      <c r="BD51" s="27">
        <f>H51-ptfire_f!H50-ptfire_s!H50</f>
        <v>224273.15154437599</v>
      </c>
      <c r="BE51" s="27">
        <f>I51-ptfire_f!AI50-ptfire_s!AI50</f>
        <v>1912.039711478207</v>
      </c>
      <c r="BF51" s="27">
        <f>J51-ptfire_f!AL50-ptfire_s!AL50</f>
        <v>3938.2847381633655</v>
      </c>
      <c r="BG51" s="27">
        <f>K51-ptfire_f!AU50-ptfire_s!AU50</f>
        <v>2964.2202617793205</v>
      </c>
      <c r="BH51" s="27">
        <f>L51-ptfire_f!BC50-ptfire_s!BC50</f>
        <v>4449.831790361779</v>
      </c>
      <c r="BI51" s="27">
        <f>M51-ptfire_f!BE50-ptfire_s!BE50</f>
        <v>478.58460394616685</v>
      </c>
      <c r="BJ51" s="27">
        <f>N51-ptfire_f!AG50-ptfire_s!AG50</f>
        <v>208.857326398346</v>
      </c>
      <c r="BK51" s="27">
        <f>O51-ptfire_f!AM50-ptfire_s!AM50</f>
        <v>548.91648192113598</v>
      </c>
      <c r="BL51" s="27">
        <f t="shared" si="17"/>
        <v>4536.4126367166991</v>
      </c>
      <c r="BM51" s="27">
        <f t="shared" si="18"/>
        <v>4273.1176127377003</v>
      </c>
      <c r="BN51" s="72">
        <f t="shared" si="19"/>
        <v>0.35935752804146504</v>
      </c>
      <c r="BO51" s="72">
        <f t="shared" si="20"/>
        <v>0.94216104928899991</v>
      </c>
      <c r="BP51" s="72">
        <f t="shared" si="21"/>
        <v>0.32905739480000001</v>
      </c>
      <c r="BQ51" s="72">
        <f t="shared" si="22"/>
        <v>6.2046759566759997</v>
      </c>
      <c r="BR51" s="72">
        <f t="shared" si="23"/>
        <v>19.361598567938</v>
      </c>
    </row>
    <row r="52" spans="1:70" x14ac:dyDescent="0.3">
      <c r="A52" s="29" t="s">
        <v>50</v>
      </c>
      <c r="B52" s="27">
        <f>rail!B51+nonpt!B51+agfire!B51+ptagfire!B51+nonroad!B51+'onroad all'!AE51+cmv!B51+ptfire_f!B51+ptfire_s!B51+ptegu!B51+ptnonipm!B51+pt_oilgas!B51+np_oilgas!B51+rwc!B51</f>
        <v>275744.80411210004</v>
      </c>
      <c r="C52" s="27">
        <f>rail!C51+nonpt!C51+agfire!C51+ptagfire!C51+nonroad!C51+'onroad all'!BT51+cmv!C51+ptfire_f!C51+ptfire_s!C51+ptegu!C51+ptnonipm!C51+pt_oilgas!C51+np_oilgas!C51+rwc!C51+ag!B51</f>
        <v>13052.5647491864</v>
      </c>
      <c r="D52" s="27">
        <f>rail!D51+nonpt!D51+agfire!D51+ptagfire!D51+nonroad!D51+'onroad all'!CC51+cmv!D51+ptfire_f!D51+ptfire_s!D51+ptegu!DQ51+ptnonipm!D51+pt_oilgas!D51+np_oilgas!D51+rwc!D51</f>
        <v>159233.43474470201</v>
      </c>
      <c r="E52" s="27">
        <f>rail!E51+nonpt!E51+agfire!E51+ptagfire!E51+nonroad!E51+'onroad all'!CV51+cmv!E51+ptfire_f!E51+ptfire_s!E51+ptegu!E51+ptnonipm!E51+pt_oilgas!E51+np_oilgas!E51+rwc!E51+afdust!BA51</f>
        <v>343599.35547505273</v>
      </c>
      <c r="F52" s="27">
        <f>rail!F51+nonpt!F51+agfire!F51+ptagfire!F51+nonroad!F51+'onroad all'!CY51+cmv!F51+ptfire_f!F51+ptfire_s!F51+ptegu!F51+ptnonipm!F51+pt_oilgas!F51+np_oilgas!F51+rwc!F51+afdust!BB51</f>
        <v>50393.783620102717</v>
      </c>
      <c r="G52" s="27">
        <f>rail!G51+nonpt!G51+agfire!G51+ptagfire!G51+nonroad!G51+'onroad all'!DO51+cmv!G51+ptfire_f!G51+ptfire_s!G51+ptegu!FC51+ptnonipm!G51+pt_oilgas!G51+np_oilgas!G51+rwc!G51</f>
        <v>56313.8109537407</v>
      </c>
      <c r="H52" s="27">
        <f>rail!H51+nonpt!H51+agfire!H51+ptagfire!H51+nonroad!H51+'onroad all'!EB51+cmv!H51+ptfire_f!H51+ptfire_s!H51+ptegu!H51+ptnonipm!H51+pt_oilgas!H51+np_oilgas!H51+rwc!H51</f>
        <v>221409.80930949</v>
      </c>
      <c r="I52" s="27">
        <f>rail!AN51+nonpt!BQ51+agfire!AM51+ptagfire!AA51+nonroad!AK51+'onroad all'!H51+cmv!AO51+ptfire_f!AI51+ptfire_s!AI51+ptegu!BL51+ptnonipm!BV51+pt_oilgas!BG51+np_oilgas!AU51+rwc!AJ51</f>
        <v>1110.3517362256102</v>
      </c>
      <c r="J52" s="27">
        <f>rail!AS51+nonpt!BV51+agfire!AR51+ptagfire!AD51+nonroad!AP51+'onroad all'!O51+cmv!AT51+ptfire_f!AL51+ptfire_s!AL51+ptegu!BQ51+ptnonipm!CA51+pt_oilgas!BL51+np_oilgas!AZ51+rwc!AO51</f>
        <v>1510.3490524823599</v>
      </c>
      <c r="K52" s="27">
        <f>rail!BN51+nonpt!CZ51+agfire!BD51+ptagfire!AL51+nonroad!BG51+'onroad all'!AX51+cmv!BP51+ptfire_f!AU51+ptfire_s!AU51+ptegu!CT51+ptnonipm!DK51+pt_oilgas!CO51+np_oilgas!BU51+rwc!BB51</f>
        <v>3101.4314642237396</v>
      </c>
      <c r="L52" s="27">
        <f>rail!CA51+nonpt!DP51+agfire!BQ51+ptagfire!AS51+nonroad!BR51+'onroad all'!BO51+cmv!CC51+ptfire_f!BC51+ptfire_s!BC51+ptegu!DH51+ptnonipm!EB51+pt_oilgas!DD51+np_oilgas!CH51+rwc!BN51</f>
        <v>1793.9507809540601</v>
      </c>
      <c r="M52" s="27">
        <f>rail!CB51+nonpt!DR51+nonroad!BS51+'onroad all'!BS51+cmv!CD51+ptfire_f!BE51+ptfire_s!BE51+ptegu!DJ51+ptnonipm!ED51+pt_oilgas!DF51+np_oilgas!CI51+rwc!BO51</f>
        <v>266.99428289609494</v>
      </c>
      <c r="N52" s="27">
        <f>rail!AM51+nonpt!BN51+agfire!AL51+ptagfire!Z51+nonroad!AJ51+'onroad all'!G51+cmv!AN51+ptfire_f!AG51+ptfire_s!AG51+ptegu!BJ51+ptnonipm!BS51+pt_oilgas!BF51+np_oilgas!AT51+rwc!AI51</f>
        <v>357.78090270816199</v>
      </c>
      <c r="O52" s="27">
        <f>rail!AV51+nonpt!BZ51+agfire!AS51+ptagfire!AE51+nonroad!AQ51+'onroad all'!X51+cmv!AW51+ptfire_f!AM51+ptfire_s!AM51+ptegu!BU51+ptnonipm!CE51+pt_oilgas!BP51+np_oilgas!BB51+rwc!AP51</f>
        <v>261.94287599544066</v>
      </c>
      <c r="P52" s="27">
        <f>rail!AE51+nonroad!AE51+'onroad all'!AI51+'onroad all'!AJ51+'onroad all'!AK51+'onroad all'!AL51+'onroad all'!AM51+'onroad all'!AN51+cmv!AF51+ptnonipm!BI51</f>
        <v>2241.6541077009597</v>
      </c>
      <c r="Q52" s="27">
        <f>rail!AF51+nonroad!AF51+'onroad all'!AJ51+'onroad all'!AK51+'onroad all'!AL51+'onroad all'!AM51+'onroad all'!AN51+cmv!AG51+ptnonipm!BJ51</f>
        <v>2076.7885364018603</v>
      </c>
      <c r="R52" s="72">
        <f>rail!P51+nonpt!T51+nonroad!R51+'onroad all'!AA51+cmv!Q51+ptegu!T51+ptnonipm!T51+pt_oilgas!S51+np_oilgas!R51+rwc!P51</f>
        <v>0.11731043807343999</v>
      </c>
      <c r="S52" s="72">
        <f>rail!K51+nonpt!L51+agfire!K51+nonroad!U51+'onroad all'!L51+cmv!K51+ptegu!L51+ptnonipm!L51+pt_oilgas!K51+np_oilgas!K51+rwc!K51</f>
        <v>0.89886940258339998</v>
      </c>
      <c r="T52" s="72">
        <f>rail!O51+nonpt!P51+agfire!N51+cmv!O51+ptegu!P51+ptnonipm!P51+pt_oilgas!O51+np_oilgas!N51+rwc!N51</f>
        <v>0.59909583779999998</v>
      </c>
      <c r="U52" s="72">
        <f>rail!V51+nonpt!AK51+agfire!U51+nonroad!T51+'onroad all'!BV51+cmv!X51+ptegu!AH51+ptnonipm!AL51+pt_oilgas!AI51+np_oilgas!AB51+rwc!V51</f>
        <v>5.2068638160170009</v>
      </c>
      <c r="V52" s="72">
        <f>rail!T51+nonpt!AG51+agfire!S51+nonroad!S51+'onroad all'!BM51+'onroad all'!BN51+cmv!U51+ptegu!AD51+ptnonipm!AH51+pt_oilgas!AE51+np_oilgas!X51+rwc!T51</f>
        <v>4.7657619611681996</v>
      </c>
      <c r="W52" s="49"/>
      <c r="Z52" s="29" t="s">
        <v>50</v>
      </c>
      <c r="AA52" s="27">
        <f>B52+beis!H51</f>
        <v>394157.54891210003</v>
      </c>
      <c r="AB52" s="27">
        <f t="shared" si="2"/>
        <v>13052.5647491864</v>
      </c>
      <c r="AC52" s="27">
        <f>D52+beis!R51</f>
        <v>176163.444455502</v>
      </c>
      <c r="AD52" s="27">
        <f t="shared" si="3"/>
        <v>343599.35547505273</v>
      </c>
      <c r="AE52" s="27">
        <f t="shared" si="4"/>
        <v>50393.783620102717</v>
      </c>
      <c r="AF52" s="27">
        <f t="shared" si="5"/>
        <v>56313.8109537407</v>
      </c>
      <c r="AG52" s="27">
        <f>H52+beis!X51</f>
        <v>760924.66590949008</v>
      </c>
      <c r="AH52" s="27">
        <f>I52+beis!C51</f>
        <v>13482.168156225609</v>
      </c>
      <c r="AI52" s="27">
        <f t="shared" si="6"/>
        <v>1510.3490524823599</v>
      </c>
      <c r="AJ52" s="27">
        <f>K52+beis!L51</f>
        <v>19972.38913422374</v>
      </c>
      <c r="AK52" s="27">
        <f>L52+beis!P51</f>
        <v>69066.399742954061</v>
      </c>
      <c r="AL52" s="27">
        <f t="shared" si="7"/>
        <v>266.99428289609494</v>
      </c>
      <c r="AM52" s="27">
        <f t="shared" si="8"/>
        <v>357.78090270816199</v>
      </c>
      <c r="AN52" s="27">
        <f t="shared" si="9"/>
        <v>261.94287599544066</v>
      </c>
      <c r="AO52" s="27">
        <f t="shared" si="10"/>
        <v>2241.6541077009597</v>
      </c>
      <c r="AP52" s="27">
        <f t="shared" si="11"/>
        <v>2076.7885364018603</v>
      </c>
      <c r="AQ52" s="72">
        <f t="shared" si="12"/>
        <v>0.11731043807343999</v>
      </c>
      <c r="AR52" s="72">
        <f t="shared" si="13"/>
        <v>0.89886940258339998</v>
      </c>
      <c r="AS52" s="72">
        <f t="shared" si="14"/>
        <v>0.59909583779999998</v>
      </c>
      <c r="AT52" s="72">
        <f t="shared" si="15"/>
        <v>5.2068638160170009</v>
      </c>
      <c r="AU52" s="72">
        <f t="shared" si="16"/>
        <v>4.7657619611681996</v>
      </c>
      <c r="AW52" s="29" t="s">
        <v>50</v>
      </c>
      <c r="AX52" s="27">
        <f>B52-ptfire_f!B51-ptfire_s!B51</f>
        <v>194009.78410810005</v>
      </c>
      <c r="AY52" s="27">
        <f>C52-ptfire_f!C51-ptfire_s!C51</f>
        <v>11715.8032957664</v>
      </c>
      <c r="AZ52" s="27">
        <f>D52-ptfire_f!D51-ptfire_s!D51</f>
        <v>158361.207312802</v>
      </c>
      <c r="BA52" s="27">
        <f>E52-ptfire_f!E51-ptfire_s!E51</f>
        <v>335501.5771726527</v>
      </c>
      <c r="BB52" s="27">
        <f>F52-ptfire_f!F51-ptfire_s!F51</f>
        <v>43531.258878902721</v>
      </c>
      <c r="BC52" s="27">
        <f>G52-ptfire_f!G51-ptfire_s!G51</f>
        <v>55773.889818400705</v>
      </c>
      <c r="BD52" s="27">
        <f>H52-ptfire_f!H51-ptfire_s!H51</f>
        <v>202193.84999948999</v>
      </c>
      <c r="BE52" s="27">
        <f>I52-ptfire_f!AI51-ptfire_s!AI51</f>
        <v>490.15110066461017</v>
      </c>
      <c r="BF52" s="27">
        <f>J52-ptfire_f!AL51-ptfire_s!AL51</f>
        <v>1344.0754273873597</v>
      </c>
      <c r="BG52" s="27">
        <f>K52-ptfire_f!AU51-ptfire_s!AU51</f>
        <v>1862.6928912687395</v>
      </c>
      <c r="BH52" s="27">
        <f>L52-ptfire_f!BC51-ptfire_s!BC51</f>
        <v>400.01918068706016</v>
      </c>
      <c r="BI52" s="27">
        <f>M52-ptfire_f!BE51-ptfire_s!BE51</f>
        <v>86.864461038894959</v>
      </c>
      <c r="BJ52" s="27">
        <f>N52-ptfire_f!AG51-ptfire_s!AG51</f>
        <v>168.22893714746198</v>
      </c>
      <c r="BK52" s="27">
        <f>O52-ptfire_f!AM51-ptfire_s!AM51</f>
        <v>161.62443066214064</v>
      </c>
      <c r="BL52" s="27">
        <f t="shared" si="17"/>
        <v>2241.6541077009597</v>
      </c>
      <c r="BM52" s="27">
        <f t="shared" si="18"/>
        <v>2076.7885364018603</v>
      </c>
      <c r="BN52" s="72">
        <f t="shared" si="19"/>
        <v>0.11731043807343999</v>
      </c>
      <c r="BO52" s="72">
        <f t="shared" si="20"/>
        <v>0.89886940258339998</v>
      </c>
      <c r="BP52" s="72">
        <f t="shared" si="21"/>
        <v>0.59909583779999998</v>
      </c>
      <c r="BQ52" s="72">
        <f t="shared" si="22"/>
        <v>5.2068638160170009</v>
      </c>
      <c r="BR52" s="72">
        <f t="shared" si="23"/>
        <v>4.7657619611681996</v>
      </c>
    </row>
    <row r="53" spans="1:70" x14ac:dyDescent="0.3">
      <c r="A53" s="29" t="s">
        <v>625</v>
      </c>
      <c r="B53" s="27">
        <f>ptegu!B54+ptnonipm!B54+pt_oilgas!B54</f>
        <v>8144.8593694000001</v>
      </c>
      <c r="C53" s="27">
        <f>ptegu!C54+ptnonipm!C54+pt_oilgas!C54</f>
        <v>229.30887000000001</v>
      </c>
      <c r="D53" s="27">
        <f>ptegu!DQ54+ptnonipm!D54+pt_oilgas!D54</f>
        <v>54289.702078900002</v>
      </c>
      <c r="E53" s="27">
        <f>ptegu!E54+ptnonipm!E54+pt_oilgas!E54</f>
        <v>9719.0492027700002</v>
      </c>
      <c r="F53" s="27">
        <f>ptegu!F54+ptnonipm!F54+pt_oilgas!F54</f>
        <v>5500.6418664199991</v>
      </c>
      <c r="G53" s="27">
        <f>ptegu!FC54+ptnonipm!G54+pt_oilgas!G54</f>
        <v>13447.687739002999</v>
      </c>
      <c r="H53" s="27">
        <f>ptegu!H54+ptnonipm!H54+pt_oilgas!H54</f>
        <v>3254.37505199</v>
      </c>
      <c r="I53" s="27">
        <f>ptegu!BL54+ptnonipm!BV54+pt_oilgas!BG54</f>
        <v>23.525480245010002</v>
      </c>
      <c r="J53" s="27">
        <f>ptegu!BQ54+ptnonipm!CA54+pt_oilgas!BL54</f>
        <v>25.139328882160001</v>
      </c>
      <c r="K53" s="27">
        <f>ptegu!CT54+ptnonipm!DK54+pt_oilgas!CO54</f>
        <v>226.13897367487999</v>
      </c>
      <c r="L53" s="27">
        <f>ptegu!DH54+ptnonipm!EB54+pt_oilgas!DD54</f>
        <v>25.142595888590002</v>
      </c>
      <c r="M53" s="27">
        <f>ptegu!DJ54+ptnonipm!ED54+pt_oilgas!DF54</f>
        <v>0.75311997604960002</v>
      </c>
      <c r="N53" s="27">
        <f>ptegu!BJ54+ptnonipm!BS54+pt_oilgas!BF54</f>
        <v>17.720111326340003</v>
      </c>
      <c r="O53" s="27">
        <f>ptegu!BU54+ptnonipm!CE54+pt_oilgas!BP54</f>
        <v>0.696900714852</v>
      </c>
      <c r="P53" s="27">
        <f>ptnonipm!BI54</f>
        <v>4.1209700000000002E-2</v>
      </c>
      <c r="Q53" s="27">
        <f>ptnonipm!BJ54</f>
        <v>3.9229649999999998E-2</v>
      </c>
      <c r="R53" s="72">
        <f>ptegu!T54+ptnonipm!T54+pt_oilgas!S54</f>
        <v>8.8043192499999992E-2</v>
      </c>
      <c r="S53" s="72">
        <f>ptegu!L54+ptnonipm!L54+pt_oilgas!K54</f>
        <v>0.29572980939999993</v>
      </c>
      <c r="T53" s="72">
        <f>ptegu!P54+ptnonipm!P54+pt_oilgas!O54</f>
        <v>3.5136418399999994E-2</v>
      </c>
      <c r="U53" s="72">
        <f>ptegu!AH54+ptnonipm!AL54+pt_oilgas!AI54</f>
        <v>4.2030884535000004</v>
      </c>
      <c r="V53" s="72">
        <f>ptegu!AD54+ptnonipm!AH54+pt_oilgas!AE54</f>
        <v>2.1341785475999999</v>
      </c>
      <c r="W53" s="49"/>
      <c r="Z53" s="29" t="s">
        <v>625</v>
      </c>
      <c r="AA53" s="27">
        <f>B53+beis!H52</f>
        <v>8144.8593694000001</v>
      </c>
      <c r="AB53" s="27">
        <f t="shared" si="2"/>
        <v>229.30887000000001</v>
      </c>
      <c r="AC53" s="27">
        <f>D53+beis!R52</f>
        <v>54289.702078900002</v>
      </c>
      <c r="AD53" s="27">
        <f t="shared" si="3"/>
        <v>9719.0492027700002</v>
      </c>
      <c r="AE53" s="27">
        <f t="shared" si="4"/>
        <v>5500.6418664199991</v>
      </c>
      <c r="AF53" s="27">
        <f t="shared" si="5"/>
        <v>13447.687739002999</v>
      </c>
      <c r="AG53" s="27">
        <f>H53+beis!X52</f>
        <v>3254.37505199</v>
      </c>
      <c r="AH53" s="27">
        <f>I53+beis!C52</f>
        <v>23.525480245010002</v>
      </c>
      <c r="AI53" s="27">
        <f t="shared" si="6"/>
        <v>25.139328882160001</v>
      </c>
      <c r="AJ53" s="27">
        <f>K53+beis!L52</f>
        <v>226.13897367487999</v>
      </c>
      <c r="AK53" s="27">
        <f>L53+beis!P52</f>
        <v>25.142595888590002</v>
      </c>
      <c r="AL53" s="27">
        <f t="shared" si="7"/>
        <v>0.75311997604960002</v>
      </c>
      <c r="AM53" s="27">
        <f t="shared" si="8"/>
        <v>17.720111326340003</v>
      </c>
      <c r="AN53" s="27">
        <f t="shared" si="9"/>
        <v>0.696900714852</v>
      </c>
      <c r="AO53" s="27">
        <f t="shared" si="10"/>
        <v>4.1209700000000002E-2</v>
      </c>
      <c r="AP53" s="27">
        <f t="shared" si="11"/>
        <v>3.9229649999999998E-2</v>
      </c>
      <c r="AQ53" s="72">
        <f t="shared" si="12"/>
        <v>8.8043192499999992E-2</v>
      </c>
      <c r="AR53" s="72">
        <f t="shared" si="13"/>
        <v>0.29572980939999993</v>
      </c>
      <c r="AS53" s="72">
        <f t="shared" si="14"/>
        <v>3.5136418399999994E-2</v>
      </c>
      <c r="AT53" s="72">
        <f t="shared" si="15"/>
        <v>4.2030884535000004</v>
      </c>
      <c r="AU53" s="72">
        <f t="shared" si="16"/>
        <v>2.1341785475999999</v>
      </c>
      <c r="AW53" s="29" t="s">
        <v>625</v>
      </c>
      <c r="AX53" s="27">
        <f>B53-ptfire_f!B52-ptfire_s!B52</f>
        <v>8144.8593694000001</v>
      </c>
      <c r="AY53" s="27">
        <f>C53-ptfire_f!C52-ptfire_s!C52</f>
        <v>229.30887000000001</v>
      </c>
      <c r="AZ53" s="27">
        <f>D53-ptfire_f!D52-ptfire_s!D52</f>
        <v>54289.702078900002</v>
      </c>
      <c r="BA53" s="27">
        <f>E53-ptfire_f!E52-ptfire_s!E52</f>
        <v>9719.0492027700002</v>
      </c>
      <c r="BB53" s="27">
        <f>F53-ptfire_f!F52-ptfire_s!F52</f>
        <v>5500.6418664199991</v>
      </c>
      <c r="BC53" s="27">
        <f>G53-ptfire_f!G52-ptfire_s!G52</f>
        <v>13447.687739002999</v>
      </c>
      <c r="BD53" s="27">
        <f>H53-ptfire_f!H52-ptfire_s!H52</f>
        <v>3254.37505199</v>
      </c>
      <c r="BE53" s="27">
        <f>I53-ptfire_f!AI52-ptfire_s!AI52</f>
        <v>23.525480245010002</v>
      </c>
      <c r="BF53" s="27">
        <f>J53-ptfire_f!AL52-ptfire_s!AL52</f>
        <v>25.139328882160001</v>
      </c>
      <c r="BG53" s="27">
        <f>K53-ptfire_f!AU52-ptfire_s!AU52</f>
        <v>226.13897367487999</v>
      </c>
      <c r="BH53" s="27">
        <f>L53-ptfire_f!BC52-ptfire_s!BC52</f>
        <v>25.142595888590002</v>
      </c>
      <c r="BI53" s="27">
        <f>M53-ptfire_f!BE52-ptfire_s!BE52</f>
        <v>0.75311997604960002</v>
      </c>
      <c r="BJ53" s="27">
        <f>N53-ptfire_f!AG52-ptfire_s!AG52</f>
        <v>17.720111326340003</v>
      </c>
      <c r="BK53" s="27">
        <f>O53-ptfire_f!AM52-ptfire_s!AM52</f>
        <v>0.696900714852</v>
      </c>
      <c r="BL53" s="27">
        <f t="shared" si="17"/>
        <v>4.1209700000000002E-2</v>
      </c>
      <c r="BM53" s="27">
        <f t="shared" si="18"/>
        <v>3.9229649999999998E-2</v>
      </c>
      <c r="BN53" s="72">
        <f t="shared" si="19"/>
        <v>8.8043192499999992E-2</v>
      </c>
      <c r="BO53" s="72">
        <f t="shared" si="20"/>
        <v>0.29572980939999993</v>
      </c>
      <c r="BP53" s="72">
        <f t="shared" si="21"/>
        <v>3.5136418399999994E-2</v>
      </c>
      <c r="BQ53" s="72">
        <f t="shared" si="22"/>
        <v>4.2030884535000004</v>
      </c>
      <c r="BR53" s="72">
        <f t="shared" si="23"/>
        <v>2.1341785475999999</v>
      </c>
    </row>
    <row r="54" spans="1:70" x14ac:dyDescent="0.3">
      <c r="S54" s="29"/>
      <c r="W54" s="79"/>
      <c r="AQ54" s="72"/>
      <c r="AR54" s="72"/>
      <c r="AS54" s="72"/>
      <c r="AT54" s="72"/>
      <c r="AU54" s="72"/>
      <c r="BN54" s="72"/>
      <c r="BO54" s="72"/>
      <c r="BP54" s="72"/>
      <c r="BQ54" s="72"/>
      <c r="BR54" s="72"/>
    </row>
    <row r="55" spans="1:70" x14ac:dyDescent="0.3">
      <c r="A55" s="29" t="s">
        <v>56</v>
      </c>
      <c r="B55" s="27">
        <f t="shared" ref="B55:H55" si="24">SUM(B3:B53)</f>
        <v>60366799.848618738</v>
      </c>
      <c r="C55" s="27">
        <f t="shared" si="24"/>
        <v>3823641.7600710792</v>
      </c>
      <c r="D55" s="27">
        <f t="shared" si="24"/>
        <v>12371651.890487442</v>
      </c>
      <c r="E55" s="27">
        <f t="shared" si="24"/>
        <v>11131276.024476107</v>
      </c>
      <c r="F55" s="27">
        <f t="shared" si="24"/>
        <v>4241011.6847137399</v>
      </c>
      <c r="G55" s="27">
        <f t="shared" si="24"/>
        <v>4728322.2784224637</v>
      </c>
      <c r="H55" s="27">
        <f t="shared" si="24"/>
        <v>15796728.745882891</v>
      </c>
      <c r="I55" s="27">
        <f t="shared" ref="I55:V55" si="25">SUM(I3:I53)</f>
        <v>188344.2348130614</v>
      </c>
      <c r="J55" s="27">
        <f t="shared" si="25"/>
        <v>197542.99905621744</v>
      </c>
      <c r="K55" s="27">
        <f t="shared" si="25"/>
        <v>374755.17135320598</v>
      </c>
      <c r="L55" s="27">
        <f t="shared" si="25"/>
        <v>386842.79678931605</v>
      </c>
      <c r="M55" s="27">
        <f t="shared" si="25"/>
        <v>54826.101960295775</v>
      </c>
      <c r="N55" s="27">
        <f t="shared" si="25"/>
        <v>53317.614944206092</v>
      </c>
      <c r="O55" s="27">
        <f t="shared" si="25"/>
        <v>44774.432868640113</v>
      </c>
      <c r="P55" s="27">
        <f t="shared" si="25"/>
        <v>229253.04519766019</v>
      </c>
      <c r="Q55" s="27">
        <f t="shared" si="25"/>
        <v>209524.53933375058</v>
      </c>
      <c r="R55" s="72">
        <f t="shared" si="25"/>
        <v>46.918859040640257</v>
      </c>
      <c r="S55" s="72">
        <f t="shared" si="25"/>
        <v>94.216368641377187</v>
      </c>
      <c r="T55" s="72">
        <f t="shared" si="25"/>
        <v>30.668284174030344</v>
      </c>
      <c r="U55" s="72">
        <f t="shared" si="25"/>
        <v>411.71192945367551</v>
      </c>
      <c r="V55" s="72">
        <f t="shared" si="25"/>
        <v>923.8570518923699</v>
      </c>
      <c r="W55" s="79"/>
      <c r="Z55" s="29" t="s">
        <v>56</v>
      </c>
      <c r="AA55" s="27">
        <f t="shared" ref="AA55:AG55" si="26">SUM(AA3:AA53)</f>
        <v>67021914.620833293</v>
      </c>
      <c r="AB55" s="27">
        <f t="shared" si="26"/>
        <v>3823641.7600710792</v>
      </c>
      <c r="AC55" s="27">
        <f t="shared" si="26"/>
        <v>13274831.544165336</v>
      </c>
      <c r="AD55" s="27">
        <f t="shared" si="26"/>
        <v>11131276.024476107</v>
      </c>
      <c r="AE55" s="27">
        <f t="shared" si="26"/>
        <v>4241011.6847137399</v>
      </c>
      <c r="AF55" s="27">
        <f t="shared" si="26"/>
        <v>4728322.2784224637</v>
      </c>
      <c r="AG55" s="27">
        <f t="shared" si="26"/>
        <v>54476060.155446887</v>
      </c>
      <c r="AH55" s="27">
        <f t="shared" ref="AH55:AU55" si="27">SUM(AH3:AH53)</f>
        <v>879850.65620886115</v>
      </c>
      <c r="AI55" s="27">
        <f t="shared" si="27"/>
        <v>197542.99905621744</v>
      </c>
      <c r="AJ55" s="27">
        <f t="shared" si="27"/>
        <v>1317735.5395344065</v>
      </c>
      <c r="AK55" s="27">
        <f t="shared" si="27"/>
        <v>4047273.4069775962</v>
      </c>
      <c r="AL55" s="27">
        <f t="shared" si="27"/>
        <v>54826.101960295775</v>
      </c>
      <c r="AM55" s="27">
        <f t="shared" si="27"/>
        <v>53317.614944206092</v>
      </c>
      <c r="AN55" s="27">
        <f t="shared" si="27"/>
        <v>44774.432868640113</v>
      </c>
      <c r="AO55" s="27">
        <f t="shared" si="27"/>
        <v>229253.04519766019</v>
      </c>
      <c r="AP55" s="27">
        <f t="shared" si="27"/>
        <v>209524.53933375058</v>
      </c>
      <c r="AQ55" s="72">
        <f t="shared" si="27"/>
        <v>46.918859040640257</v>
      </c>
      <c r="AR55" s="72">
        <f t="shared" si="27"/>
        <v>94.216368641377187</v>
      </c>
      <c r="AS55" s="72">
        <f t="shared" si="27"/>
        <v>30.668284174030344</v>
      </c>
      <c r="AT55" s="72">
        <f t="shared" si="27"/>
        <v>411.71192945367551</v>
      </c>
      <c r="AU55" s="72">
        <f t="shared" si="27"/>
        <v>923.8570518923699</v>
      </c>
      <c r="AW55" s="29" t="s">
        <v>56</v>
      </c>
      <c r="AX55" s="27">
        <f t="shared" ref="AX55:BD55" si="28">SUM(AX3:AX53)</f>
        <v>43578802.210342407</v>
      </c>
      <c r="AY55" s="27">
        <f t="shared" si="28"/>
        <v>3552379.1768566691</v>
      </c>
      <c r="AZ55" s="27">
        <f t="shared" si="28"/>
        <v>12126431.715917984</v>
      </c>
      <c r="BA55" s="27">
        <f t="shared" si="28"/>
        <v>9401042.3070330359</v>
      </c>
      <c r="BB55" s="27">
        <f t="shared" si="28"/>
        <v>2772620.4641783787</v>
      </c>
      <c r="BC55" s="27">
        <f t="shared" si="28"/>
        <v>4599282.9448417444</v>
      </c>
      <c r="BD55" s="27">
        <f t="shared" si="28"/>
        <v>11913537.311688362</v>
      </c>
      <c r="BE55" s="27">
        <f t="shared" ref="BE55:BR55" si="29">SUM(BE3:BE53)</f>
        <v>77433.240305477244</v>
      </c>
      <c r="BF55" s="27">
        <f t="shared" si="29"/>
        <v>158759.23117197564</v>
      </c>
      <c r="BG55" s="27">
        <f t="shared" si="29"/>
        <v>153743.10043653712</v>
      </c>
      <c r="BH55" s="27">
        <f t="shared" si="29"/>
        <v>194629.13841869374</v>
      </c>
      <c r="BI55" s="27">
        <f t="shared" si="29"/>
        <v>21243.272794946348</v>
      </c>
      <c r="BJ55" s="27">
        <f t="shared" si="29"/>
        <v>13926.985770719191</v>
      </c>
      <c r="BK55" s="27">
        <f t="shared" si="29"/>
        <v>20962.421488080265</v>
      </c>
      <c r="BL55" s="27">
        <f t="shared" si="29"/>
        <v>229253.04519766019</v>
      </c>
      <c r="BM55" s="27">
        <f t="shared" si="29"/>
        <v>209524.53933375058</v>
      </c>
      <c r="BN55" s="72">
        <f t="shared" si="29"/>
        <v>46.918859040640257</v>
      </c>
      <c r="BO55" s="72">
        <f t="shared" si="29"/>
        <v>94.216368641377187</v>
      </c>
      <c r="BP55" s="72">
        <f t="shared" si="29"/>
        <v>30.668284174030344</v>
      </c>
      <c r="BQ55" s="72">
        <f t="shared" si="29"/>
        <v>411.71192945367551</v>
      </c>
      <c r="BR55" s="72">
        <f t="shared" si="29"/>
        <v>923.8570518923699</v>
      </c>
    </row>
    <row r="56" spans="1:70" x14ac:dyDescent="0.3">
      <c r="A56" s="29" t="s">
        <v>247</v>
      </c>
      <c r="B56" s="27">
        <f>+B51+B50+B48+B47+B45+B44+B43+B42+B41+B40+B38+B37+B36+B35+B34+B32+B31+B29+B27+B26+B25+B24+B23+B22+B21+B20+B19+B18+B17+B16+B15+B13+B12+B10+B9+B6+B4</f>
        <v>44769000.888689302</v>
      </c>
      <c r="C56" s="27">
        <f t="shared" ref="C56:H56" si="30">+C51+C50+C48+C47+C45+C44+C43+C42+C41+C40+C38+C37+C36+C35+C34+C32+C31+C29+C27+C26+C25+C24+C23+C22+C21+C20+C19+C18+C17+C16+C15+C13+C12+C10+C9+C6+C4</f>
        <v>2931338.8373631155</v>
      </c>
      <c r="D56" s="27">
        <f t="shared" si="30"/>
        <v>10065899.051277395</v>
      </c>
      <c r="E56" s="27">
        <f t="shared" si="30"/>
        <v>8115865.7493515257</v>
      </c>
      <c r="F56" s="27">
        <f t="shared" si="30"/>
        <v>3060701.9085529144</v>
      </c>
      <c r="G56" s="27">
        <f t="shared" si="30"/>
        <v>4374091.5916487472</v>
      </c>
      <c r="H56" s="27">
        <f t="shared" si="30"/>
        <v>11465701.575646564</v>
      </c>
      <c r="I56" s="27">
        <f t="shared" ref="I56:V56" si="31">+I51+I50+I48+I47+I45+I44+I43+I42+I41+I40+I38+I37+I36+I35+I34+I32+I31+I29+I27+I26+I25+I24+I23+I22+I21+I20+I19+I18+I17+I16+I15+I13+I12+I10+I9+I6+I4</f>
        <v>118521.68263653755</v>
      </c>
      <c r="J56" s="27">
        <f t="shared" si="31"/>
        <v>149512.70599181246</v>
      </c>
      <c r="K56" s="27">
        <f t="shared" si="31"/>
        <v>244738.71940324042</v>
      </c>
      <c r="L56" s="27">
        <f t="shared" si="31"/>
        <v>257082.33061530578</v>
      </c>
      <c r="M56" s="27">
        <f t="shared" si="31"/>
        <v>34836.669091586875</v>
      </c>
      <c r="N56" s="27">
        <f t="shared" si="31"/>
        <v>33654.524128294033</v>
      </c>
      <c r="O56" s="27">
        <f t="shared" si="31"/>
        <v>31828.176197259374</v>
      </c>
      <c r="P56" s="27">
        <f t="shared" si="31"/>
        <v>183209.4278703609</v>
      </c>
      <c r="Q56" s="27">
        <f t="shared" si="31"/>
        <v>172520.55141916458</v>
      </c>
      <c r="R56" s="72">
        <f t="shared" si="31"/>
        <v>39.457706102190095</v>
      </c>
      <c r="S56" s="72">
        <f t="shared" si="31"/>
        <v>74.902286884817869</v>
      </c>
      <c r="T56" s="72">
        <f t="shared" si="31"/>
        <v>23.27944791324223</v>
      </c>
      <c r="U56" s="72">
        <f t="shared" si="31"/>
        <v>339.56257994295328</v>
      </c>
      <c r="V56" s="72">
        <f t="shared" si="31"/>
        <v>783.57674669610572</v>
      </c>
      <c r="W56" s="79"/>
      <c r="Z56" s="29" t="s">
        <v>247</v>
      </c>
      <c r="AA56" s="27">
        <f t="shared" ref="AA56:AG56" si="32">+AA51+AA50+AA48+AA47+AA45+AA44+AA43+AA42+AA41+AA40+AA38+AA37+AA36+AA35+AA34+AA32+AA31+AA29+AA27+AA26+AA25+AA24+AA23+AA22+AA21+AA20+AA19+AA18+AA17+AA16+AA15+AA13+AA12+AA10+AA9+AA6+AA4</f>
        <v>48804888.647201903</v>
      </c>
      <c r="AB56" s="27">
        <f t="shared" si="32"/>
        <v>2931338.8373631155</v>
      </c>
      <c r="AC56" s="27">
        <f t="shared" si="32"/>
        <v>10741096.51431179</v>
      </c>
      <c r="AD56" s="27">
        <f t="shared" si="32"/>
        <v>8115865.7493515257</v>
      </c>
      <c r="AE56" s="27">
        <f t="shared" si="32"/>
        <v>3060701.9085529144</v>
      </c>
      <c r="AF56" s="27">
        <f t="shared" si="32"/>
        <v>4374091.5916487472</v>
      </c>
      <c r="AG56" s="27">
        <f t="shared" si="32"/>
        <v>37882197.897940561</v>
      </c>
      <c r="AH56" s="27">
        <f t="shared" ref="AH56:AU56" si="33">+AH51+AH50+AH48+AH47+AH45+AH44+AH43+AH42+AH41+AH40+AH38+AH37+AH36+AH35+AH34+AH32+AH31+AH29+AH27+AH26+AH25+AH24+AH23+AH22+AH21+AH20+AH19+AH18+AH17+AH16+AH15+AH13+AH12+AH10+AH9+AH6+AH4</f>
        <v>536022.92209623754</v>
      </c>
      <c r="AI56" s="27">
        <f t="shared" si="33"/>
        <v>149512.70599181246</v>
      </c>
      <c r="AJ56" s="27">
        <f t="shared" si="33"/>
        <v>814068.92476874054</v>
      </c>
      <c r="AK56" s="27">
        <f t="shared" si="33"/>
        <v>2474920.1861025058</v>
      </c>
      <c r="AL56" s="27">
        <f t="shared" si="33"/>
        <v>34836.669091586875</v>
      </c>
      <c r="AM56" s="27">
        <f t="shared" si="33"/>
        <v>33654.524128294033</v>
      </c>
      <c r="AN56" s="27">
        <f t="shared" si="33"/>
        <v>31828.176197259374</v>
      </c>
      <c r="AO56" s="27">
        <f t="shared" si="33"/>
        <v>183209.4278703609</v>
      </c>
      <c r="AP56" s="27">
        <f t="shared" si="33"/>
        <v>172520.55141916458</v>
      </c>
      <c r="AQ56" s="72">
        <f t="shared" si="33"/>
        <v>39.457706102190095</v>
      </c>
      <c r="AR56" s="72">
        <f t="shared" si="33"/>
        <v>74.902286884817869</v>
      </c>
      <c r="AS56" s="72">
        <f t="shared" si="33"/>
        <v>23.27944791324223</v>
      </c>
      <c r="AT56" s="72">
        <f t="shared" si="33"/>
        <v>339.56257994295328</v>
      </c>
      <c r="AU56" s="72">
        <f t="shared" si="33"/>
        <v>783.57674669610572</v>
      </c>
      <c r="AW56" s="29" t="s">
        <v>247</v>
      </c>
      <c r="AX56" s="27">
        <f t="shared" ref="AX56:BD56" si="34">+AX51+AX50+AX48+AX47+AX45+AX44+AX43+AX42+AX41+AX40+AX38+AX37+AX36+AX35+AX34+AX32+AX31+AX29+AX27+AX26+AX25+AX24+AX23+AX22+AX21+AX20+AX19+AX18+AX17+AX16+AX15+AX13+AX12+AX10+AX9+AX6+AX4</f>
        <v>36054643.708307996</v>
      </c>
      <c r="AY56" s="27">
        <f t="shared" si="34"/>
        <v>2792248.8467449569</v>
      </c>
      <c r="AZ56" s="27">
        <f t="shared" si="34"/>
        <v>9913509.933300009</v>
      </c>
      <c r="BA56" s="27">
        <f t="shared" si="34"/>
        <v>7191476.4897629563</v>
      </c>
      <c r="BB56" s="27">
        <f t="shared" si="34"/>
        <v>2275229.717919556</v>
      </c>
      <c r="BC56" s="27">
        <f t="shared" si="34"/>
        <v>4300425.5662006671</v>
      </c>
      <c r="BD56" s="27">
        <f t="shared" si="34"/>
        <v>9482492.0341618396</v>
      </c>
      <c r="BE56" s="27">
        <f t="shared" ref="BE56:BR56" si="35">+BE51+BE50+BE48+BE47+BE45+BE44+BE43+BE42+BE41+BE40+BE38+BE37+BE36+BE35+BE34+BE32+BE31+BE29+BE27+BE26+BE25+BE24+BE23+BE22+BE21+BE20+BE19+BE18+BE17+BE16+BE15+BE13+BE12+BE10+BE9+BE6+BE4</f>
        <v>63190.736573071394</v>
      </c>
      <c r="BF56" s="27">
        <f t="shared" si="35"/>
        <v>125639.09765695725</v>
      </c>
      <c r="BG56" s="27">
        <f t="shared" si="35"/>
        <v>123092.83047763759</v>
      </c>
      <c r="BH56" s="27">
        <f t="shared" si="35"/>
        <v>169398.54202108548</v>
      </c>
      <c r="BI56" s="27">
        <f t="shared" si="35"/>
        <v>17385.60630425503</v>
      </c>
      <c r="BJ56" s="27">
        <f t="shared" si="35"/>
        <v>11247.53905063284</v>
      </c>
      <c r="BK56" s="27">
        <f t="shared" si="35"/>
        <v>17018.930250266512</v>
      </c>
      <c r="BL56" s="27">
        <f t="shared" si="35"/>
        <v>183209.4278703609</v>
      </c>
      <c r="BM56" s="27">
        <f t="shared" si="35"/>
        <v>172520.55141916458</v>
      </c>
      <c r="BN56" s="72">
        <f t="shared" si="35"/>
        <v>39.457706102190095</v>
      </c>
      <c r="BO56" s="72">
        <f t="shared" si="35"/>
        <v>74.902286884817869</v>
      </c>
      <c r="BP56" s="72">
        <f t="shared" si="35"/>
        <v>23.27944791324223</v>
      </c>
      <c r="BQ56" s="72">
        <f t="shared" si="35"/>
        <v>339.56257994295328</v>
      </c>
      <c r="BR56" s="72">
        <f t="shared" si="35"/>
        <v>783.57674669610572</v>
      </c>
    </row>
    <row r="57" spans="1:70" x14ac:dyDescent="0.3">
      <c r="W57" s="79"/>
    </row>
    <row r="58" spans="1:70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9"/>
      <c r="W58" s="79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</row>
    <row r="59" spans="1:70" x14ac:dyDescent="0.3">
      <c r="B59" s="27"/>
      <c r="C59" s="27"/>
      <c r="D59" s="27"/>
      <c r="E59" s="27"/>
      <c r="F59" s="27"/>
      <c r="G59" s="27"/>
      <c r="H59" s="27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79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</row>
    <row r="60" spans="1:70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9"/>
      <c r="W60" s="79"/>
    </row>
    <row r="61" spans="1:70" x14ac:dyDescent="0.3"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9"/>
      <c r="W61" s="79"/>
    </row>
    <row r="62" spans="1:70" x14ac:dyDescent="0.3">
      <c r="W62" s="79"/>
    </row>
    <row r="63" spans="1:70" x14ac:dyDescent="0.3">
      <c r="W63" s="79"/>
    </row>
    <row r="64" spans="1:70" x14ac:dyDescent="0.3">
      <c r="W64" s="79"/>
    </row>
    <row r="90" spans="19:19" x14ac:dyDescent="0.3">
      <c r="S90" s="29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X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7" sqref="I17"/>
    </sheetView>
  </sheetViews>
  <sheetFormatPr defaultRowHeight="14.4" x14ac:dyDescent="0.3"/>
  <cols>
    <col min="1" max="1" width="19.5546875" bestFit="1" customWidth="1"/>
    <col min="2" max="8" width="9.109375" style="27"/>
    <col min="9" max="33" width="9.109375" style="29"/>
    <col min="35" max="43" width="9.109375" style="29"/>
    <col min="44" max="44" width="17.5546875" customWidth="1"/>
    <col min="45" max="45" width="9.109375" style="29"/>
    <col min="50" max="51" width="9.109375" style="29"/>
    <col min="60" max="61" width="9.109375" style="29"/>
    <col min="70" max="71" width="9.109375" style="29"/>
    <col min="75" max="75" width="9.109375" style="29"/>
    <col min="81" max="81" width="9.109375" style="29"/>
    <col min="88" max="89" width="9.109375" style="29"/>
    <col min="97" max="101" width="9.109375" style="29"/>
    <col min="124" max="124" width="9.109375" style="29"/>
    <col min="129" max="130" width="9.109375" style="29"/>
    <col min="137" max="137" width="9.109375" style="29"/>
    <col min="140" max="140" width="9" customWidth="1"/>
    <col min="149" max="149" width="9.109375" style="29"/>
    <col min="156" max="156" width="9.109375" style="29"/>
  </cols>
  <sheetData>
    <row r="1" spans="1:180" s="29" customFormat="1" x14ac:dyDescent="0.3">
      <c r="B1" s="27" t="s">
        <v>504</v>
      </c>
      <c r="C1" s="27"/>
      <c r="D1" s="27"/>
      <c r="E1" s="27"/>
      <c r="F1" s="27"/>
      <c r="G1" s="27"/>
      <c r="H1" s="27"/>
      <c r="AR1" s="29" t="s">
        <v>581</v>
      </c>
      <c r="EJ1" s="29" t="s">
        <v>376</v>
      </c>
    </row>
    <row r="2" spans="1:180" x14ac:dyDescent="0.3">
      <c r="A2" s="2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423</v>
      </c>
      <c r="L2" s="29" t="s">
        <v>64</v>
      </c>
      <c r="M2" s="29" t="s">
        <v>325</v>
      </c>
      <c r="N2" s="29" t="s">
        <v>379</v>
      </c>
      <c r="O2" s="29" t="s">
        <v>380</v>
      </c>
      <c r="P2" s="29" t="s">
        <v>381</v>
      </c>
      <c r="Q2" s="29" t="s">
        <v>230</v>
      </c>
      <c r="R2" s="29" t="s">
        <v>382</v>
      </c>
      <c r="S2" s="29" t="s">
        <v>386</v>
      </c>
      <c r="T2" s="29" t="s">
        <v>387</v>
      </c>
      <c r="U2" s="29" t="s">
        <v>65</v>
      </c>
      <c r="V2" s="29" t="s">
        <v>327</v>
      </c>
      <c r="W2" s="29" t="s">
        <v>388</v>
      </c>
      <c r="X2" s="29" t="s">
        <v>330</v>
      </c>
      <c r="Y2" s="29" t="s">
        <v>389</v>
      </c>
      <c r="Z2" s="29" t="s">
        <v>67</v>
      </c>
      <c r="AA2" s="29" t="s">
        <v>326</v>
      </c>
      <c r="AB2" s="29" t="s">
        <v>331</v>
      </c>
      <c r="AC2" s="29" t="s">
        <v>392</v>
      </c>
      <c r="AD2" s="29" t="s">
        <v>328</v>
      </c>
      <c r="AE2" s="29" t="s">
        <v>393</v>
      </c>
      <c r="AF2" s="29" t="s">
        <v>394</v>
      </c>
      <c r="AG2" s="29" t="s">
        <v>332</v>
      </c>
      <c r="AH2" s="29" t="s">
        <v>333</v>
      </c>
      <c r="AI2" s="29" t="s">
        <v>334</v>
      </c>
      <c r="AJ2" s="29" t="s">
        <v>335</v>
      </c>
      <c r="AK2" s="29" t="s">
        <v>336</v>
      </c>
      <c r="AL2" s="29" t="s">
        <v>337</v>
      </c>
      <c r="AM2" s="29" t="s">
        <v>493</v>
      </c>
      <c r="AN2" s="29" t="s">
        <v>481</v>
      </c>
      <c r="AO2" s="29" t="s">
        <v>483</v>
      </c>
      <c r="AP2" s="29" t="s">
        <v>489</v>
      </c>
      <c r="AR2" s="40" t="s">
        <v>231</v>
      </c>
      <c r="AS2" s="29" t="s">
        <v>478</v>
      </c>
      <c r="AT2" s="29" t="s">
        <v>178</v>
      </c>
      <c r="AU2" s="29" t="s">
        <v>130</v>
      </c>
      <c r="AV2" s="29" t="s">
        <v>131</v>
      </c>
      <c r="AW2" s="29" t="s">
        <v>132</v>
      </c>
      <c r="AX2" s="29" t="s">
        <v>424</v>
      </c>
      <c r="AY2" s="29" t="s">
        <v>425</v>
      </c>
      <c r="AZ2" s="29" t="s">
        <v>479</v>
      </c>
      <c r="BA2" s="29" t="s">
        <v>399</v>
      </c>
      <c r="BB2" s="29" t="s">
        <v>179</v>
      </c>
      <c r="BC2" s="29" t="s">
        <v>352</v>
      </c>
      <c r="BD2" s="29" t="s">
        <v>353</v>
      </c>
      <c r="BE2" s="29" t="s">
        <v>380</v>
      </c>
      <c r="BF2" s="29" t="s">
        <v>133</v>
      </c>
      <c r="BG2" s="29" t="s">
        <v>381</v>
      </c>
      <c r="BH2" s="29" t="s">
        <v>338</v>
      </c>
      <c r="BI2" s="29" t="s">
        <v>339</v>
      </c>
      <c r="BJ2" s="29" t="s">
        <v>134</v>
      </c>
      <c r="BK2" s="29" t="s">
        <v>400</v>
      </c>
      <c r="BL2" s="29" t="s">
        <v>401</v>
      </c>
      <c r="BM2" s="29" t="s">
        <v>403</v>
      </c>
      <c r="BN2" s="29" t="s">
        <v>59</v>
      </c>
      <c r="BO2" s="29" t="s">
        <v>405</v>
      </c>
      <c r="BP2" s="29" t="s">
        <v>135</v>
      </c>
      <c r="BQ2" s="29" t="s">
        <v>136</v>
      </c>
      <c r="BR2" s="29" t="s">
        <v>480</v>
      </c>
      <c r="BS2" s="29" t="s">
        <v>481</v>
      </c>
      <c r="BT2" s="29" t="s">
        <v>137</v>
      </c>
      <c r="BU2" s="29" t="s">
        <v>138</v>
      </c>
      <c r="BV2" s="29" t="s">
        <v>139</v>
      </c>
      <c r="BW2" s="29" t="s">
        <v>483</v>
      </c>
      <c r="BX2" s="29" t="s">
        <v>342</v>
      </c>
      <c r="BY2" s="29" t="s">
        <v>343</v>
      </c>
      <c r="BZ2" s="29" t="s">
        <v>140</v>
      </c>
      <c r="CA2" s="29" t="s">
        <v>141</v>
      </c>
      <c r="CB2" s="29" t="s">
        <v>142</v>
      </c>
      <c r="CC2" s="29" t="s">
        <v>485</v>
      </c>
      <c r="CD2" s="29" t="s">
        <v>354</v>
      </c>
      <c r="CE2" s="29" t="s">
        <v>355</v>
      </c>
      <c r="CF2" s="29" t="s">
        <v>344</v>
      </c>
      <c r="CG2" s="29" t="s">
        <v>345</v>
      </c>
      <c r="CH2" s="29" t="s">
        <v>143</v>
      </c>
      <c r="CI2" s="29" t="s">
        <v>497</v>
      </c>
      <c r="CJ2" s="29" t="s">
        <v>57</v>
      </c>
      <c r="CK2" s="29" t="s">
        <v>127</v>
      </c>
      <c r="CL2" s="29" t="s">
        <v>346</v>
      </c>
      <c r="CM2" s="29" t="s">
        <v>347</v>
      </c>
      <c r="CN2" s="29" t="s">
        <v>144</v>
      </c>
      <c r="CO2" s="29" t="s">
        <v>145</v>
      </c>
      <c r="CP2" s="29" t="s">
        <v>60</v>
      </c>
      <c r="CQ2" s="29" t="s">
        <v>146</v>
      </c>
      <c r="CR2" s="29" t="s">
        <v>147</v>
      </c>
      <c r="CS2" s="29" t="s">
        <v>332</v>
      </c>
      <c r="CT2" s="29" t="s">
        <v>333</v>
      </c>
      <c r="CU2" s="29" t="s">
        <v>334</v>
      </c>
      <c r="CV2" s="29" t="s">
        <v>335</v>
      </c>
      <c r="CW2" s="29" t="s">
        <v>336</v>
      </c>
      <c r="CX2" s="29" t="s">
        <v>337</v>
      </c>
      <c r="CY2" s="29" t="s">
        <v>148</v>
      </c>
      <c r="CZ2" s="29" t="s">
        <v>149</v>
      </c>
      <c r="DA2" s="29" t="s">
        <v>150</v>
      </c>
      <c r="DB2" s="29" t="s">
        <v>151</v>
      </c>
      <c r="DC2" s="29" t="s">
        <v>152</v>
      </c>
      <c r="DD2" s="29" t="s">
        <v>153</v>
      </c>
      <c r="DE2" s="29" t="s">
        <v>154</v>
      </c>
      <c r="DF2" s="29" t="s">
        <v>348</v>
      </c>
      <c r="DG2" s="29" t="s">
        <v>155</v>
      </c>
      <c r="DH2" s="29" t="s">
        <v>54</v>
      </c>
      <c r="DI2" s="29" t="s">
        <v>53</v>
      </c>
      <c r="DJ2" s="29" t="s">
        <v>156</v>
      </c>
      <c r="DK2" s="29" t="s">
        <v>158</v>
      </c>
      <c r="DL2" s="29" t="s">
        <v>159</v>
      </c>
      <c r="DM2" s="29" t="s">
        <v>160</v>
      </c>
      <c r="DN2" s="29" t="s">
        <v>161</v>
      </c>
      <c r="DO2" s="29" t="s">
        <v>162</v>
      </c>
      <c r="DP2" s="29" t="s">
        <v>163</v>
      </c>
      <c r="DQ2" s="29" t="s">
        <v>164</v>
      </c>
      <c r="DR2" s="29" t="s">
        <v>165</v>
      </c>
      <c r="DS2" s="29" t="s">
        <v>406</v>
      </c>
      <c r="DT2" s="29" t="s">
        <v>488</v>
      </c>
      <c r="DU2" s="29" t="s">
        <v>166</v>
      </c>
      <c r="DV2" s="29" t="s">
        <v>167</v>
      </c>
      <c r="DW2" s="29" t="s">
        <v>168</v>
      </c>
      <c r="DX2" s="29" t="s">
        <v>61</v>
      </c>
      <c r="DY2" s="29" t="s">
        <v>498</v>
      </c>
      <c r="DZ2" s="29" t="s">
        <v>489</v>
      </c>
      <c r="EA2" s="29" t="s">
        <v>169</v>
      </c>
      <c r="EB2" s="29" t="s">
        <v>170</v>
      </c>
      <c r="EC2" s="29" t="s">
        <v>171</v>
      </c>
      <c r="ED2" s="29" t="s">
        <v>349</v>
      </c>
      <c r="EE2" s="29" t="s">
        <v>173</v>
      </c>
      <c r="EF2" s="29" t="s">
        <v>174</v>
      </c>
      <c r="EG2" s="29" t="s">
        <v>493</v>
      </c>
      <c r="EH2" s="29" t="s">
        <v>499</v>
      </c>
      <c r="EJ2" s="29" t="s">
        <v>59</v>
      </c>
      <c r="EK2" s="29" t="s">
        <v>57</v>
      </c>
      <c r="EL2" s="29" t="s">
        <v>60</v>
      </c>
      <c r="EM2" s="29" t="s">
        <v>54</v>
      </c>
      <c r="EN2" s="29" t="s">
        <v>53</v>
      </c>
      <c r="EO2" s="29" t="s">
        <v>61</v>
      </c>
      <c r="EP2" s="29" t="s">
        <v>62</v>
      </c>
      <c r="EQ2" s="29" t="s">
        <v>63</v>
      </c>
      <c r="ER2" s="29" t="s">
        <v>324</v>
      </c>
      <c r="ES2" s="29" t="s">
        <v>423</v>
      </c>
      <c r="ET2" s="29" t="s">
        <v>64</v>
      </c>
      <c r="EU2" s="29" t="s">
        <v>325</v>
      </c>
      <c r="EV2" s="29" t="s">
        <v>379</v>
      </c>
      <c r="EW2" s="29" t="s">
        <v>380</v>
      </c>
      <c r="EX2" s="29" t="s">
        <v>381</v>
      </c>
      <c r="EY2" s="29" t="s">
        <v>230</v>
      </c>
      <c r="EZ2" s="29" t="s">
        <v>382</v>
      </c>
      <c r="FA2" s="29" t="s">
        <v>386</v>
      </c>
      <c r="FB2" s="29" t="s">
        <v>387</v>
      </c>
      <c r="FC2" s="29" t="s">
        <v>65</v>
      </c>
      <c r="FD2" s="29" t="s">
        <v>327</v>
      </c>
      <c r="FE2" s="29" t="s">
        <v>388</v>
      </c>
      <c r="FF2" s="29" t="s">
        <v>330</v>
      </c>
      <c r="FG2" s="29" t="s">
        <v>389</v>
      </c>
      <c r="FH2" s="29" t="s">
        <v>67</v>
      </c>
      <c r="FI2" s="29" t="s">
        <v>326</v>
      </c>
      <c r="FJ2" s="29" t="s">
        <v>331</v>
      </c>
      <c r="FK2" s="29" t="s">
        <v>392</v>
      </c>
      <c r="FL2" s="29" t="s">
        <v>328</v>
      </c>
      <c r="FM2" s="29" t="s">
        <v>393</v>
      </c>
      <c r="FN2" s="29" t="s">
        <v>394</v>
      </c>
      <c r="FO2" s="29" t="s">
        <v>332</v>
      </c>
      <c r="FP2" s="29" t="s">
        <v>333</v>
      </c>
      <c r="FQ2" s="29" t="s">
        <v>334</v>
      </c>
      <c r="FR2" s="29" t="s">
        <v>335</v>
      </c>
      <c r="FS2" s="29" t="s">
        <v>336</v>
      </c>
      <c r="FT2" s="29" t="s">
        <v>337</v>
      </c>
      <c r="FU2" s="29" t="s">
        <v>493</v>
      </c>
      <c r="FV2" s="29" t="s">
        <v>481</v>
      </c>
      <c r="FW2" s="29" t="s">
        <v>483</v>
      </c>
      <c r="FX2" s="29" t="s">
        <v>489</v>
      </c>
    </row>
    <row r="3" spans="1:180" x14ac:dyDescent="0.3">
      <c r="A3" s="29" t="s">
        <v>0</v>
      </c>
      <c r="B3" s="27">
        <v>12578.971822</v>
      </c>
      <c r="D3" s="27">
        <v>9131.9137286000005</v>
      </c>
      <c r="E3" s="27">
        <v>225.59629179000001</v>
      </c>
      <c r="F3" s="27">
        <v>225.35893367</v>
      </c>
      <c r="G3" s="27">
        <v>368.77978156</v>
      </c>
      <c r="H3" s="27">
        <v>17990.341595000002</v>
      </c>
      <c r="I3" s="29">
        <v>22.173226787000001</v>
      </c>
      <c r="J3" s="29">
        <v>16.413725441</v>
      </c>
      <c r="K3" s="29">
        <v>3.8137699999999999E-5</v>
      </c>
      <c r="L3" s="29">
        <v>180.12033323</v>
      </c>
      <c r="M3" s="29">
        <v>2.6327825631000001</v>
      </c>
      <c r="N3" s="29">
        <v>3.0510150000000001E-4</v>
      </c>
      <c r="O3" s="29">
        <v>0.1113900766</v>
      </c>
      <c r="P3" s="29">
        <v>8.6349261799999993E-2</v>
      </c>
      <c r="Q3" s="29">
        <v>2.6238737999999999E-3</v>
      </c>
      <c r="S3" s="29">
        <v>8.0018951699999993E-2</v>
      </c>
      <c r="T3" s="29">
        <v>0.13423713279999999</v>
      </c>
      <c r="U3" s="29">
        <v>155.37598908000001</v>
      </c>
      <c r="V3" s="29">
        <v>2.2882609999999999E-4</v>
      </c>
      <c r="W3" s="29">
        <v>3.2035670000000002E-4</v>
      </c>
      <c r="X3" s="29">
        <v>3.0510150000000001E-4</v>
      </c>
      <c r="Y3" s="29">
        <v>0.16736146169999999</v>
      </c>
      <c r="Z3" s="29">
        <v>13.841682633</v>
      </c>
      <c r="AA3" s="29">
        <v>0.45126583059999997</v>
      </c>
      <c r="AB3" s="29">
        <v>1.449232E-4</v>
      </c>
      <c r="AC3" s="29">
        <v>8.1735053500000002E-2</v>
      </c>
      <c r="AD3" s="29">
        <v>120.33880818</v>
      </c>
      <c r="AE3" s="29">
        <v>0.14167204319999999</v>
      </c>
      <c r="AF3" s="29">
        <v>4.5203401099999999E-2</v>
      </c>
      <c r="AH3" s="29"/>
      <c r="AL3" s="29">
        <v>0.51363949139999998</v>
      </c>
      <c r="AM3" s="29">
        <v>182.42789235000001</v>
      </c>
      <c r="AN3" s="29">
        <v>12.230648926000001</v>
      </c>
      <c r="AO3" s="29">
        <v>31.209101355000001</v>
      </c>
      <c r="AP3" s="29">
        <v>7.9335773900000003E-2</v>
      </c>
      <c r="AR3" s="29" t="s">
        <v>0</v>
      </c>
      <c r="AS3" s="29">
        <v>0</v>
      </c>
      <c r="AT3" s="29">
        <v>16.4137116478</v>
      </c>
      <c r="AU3" s="29">
        <v>22.173417187599998</v>
      </c>
      <c r="AV3" s="29">
        <v>22.173417187599998</v>
      </c>
      <c r="AW3" s="29">
        <v>0.115352699775</v>
      </c>
      <c r="AX3" s="8">
        <v>1.56403524198E-5</v>
      </c>
      <c r="AY3" s="8">
        <v>2.2506277495800001E-5</v>
      </c>
      <c r="AZ3" s="29">
        <v>180.11969117500001</v>
      </c>
      <c r="BA3" s="29">
        <v>0.13423073889600001</v>
      </c>
      <c r="BB3" s="29">
        <v>2.6327831916900002</v>
      </c>
      <c r="BC3" s="8">
        <v>7.3246286148899995E-5</v>
      </c>
      <c r="BD3" s="29">
        <v>2.31932730039E-4</v>
      </c>
      <c r="BE3" s="29">
        <v>0.111388374833</v>
      </c>
      <c r="BF3" s="29">
        <v>411151.635832</v>
      </c>
      <c r="BG3" s="29">
        <v>8.6352254464200001E-2</v>
      </c>
      <c r="BH3" s="29">
        <v>0</v>
      </c>
      <c r="BI3" s="29">
        <v>0</v>
      </c>
      <c r="BJ3" s="29">
        <v>2.6243196618700002E-3</v>
      </c>
      <c r="BK3" s="29">
        <v>0.16735869757899999</v>
      </c>
      <c r="BL3" s="29">
        <v>0.14167262728300001</v>
      </c>
      <c r="BM3" s="29">
        <v>4.5201982823899998E-2</v>
      </c>
      <c r="BN3" s="29">
        <v>12578.9767906</v>
      </c>
      <c r="BO3" s="29">
        <v>8.0018539979999997E-2</v>
      </c>
      <c r="BP3" s="29">
        <v>22.018363074100002</v>
      </c>
      <c r="BQ3" s="29">
        <v>31105.881733599999</v>
      </c>
      <c r="BR3" s="29">
        <v>30.6140751971</v>
      </c>
      <c r="BS3" s="29">
        <v>12.2306599776</v>
      </c>
      <c r="BT3" s="29">
        <v>0</v>
      </c>
      <c r="BU3" s="29">
        <v>155.376108391</v>
      </c>
      <c r="BV3" s="29">
        <v>155.376108391</v>
      </c>
      <c r="BW3" s="29">
        <v>31.2091681086</v>
      </c>
      <c r="BX3" s="8">
        <v>2.2887777454800001E-5</v>
      </c>
      <c r="BY3" s="29">
        <v>1.8309159270299999E-4</v>
      </c>
      <c r="BZ3" s="29">
        <v>0</v>
      </c>
      <c r="CA3" s="29">
        <v>4.31010332456</v>
      </c>
      <c r="CB3" s="29">
        <v>0</v>
      </c>
      <c r="CC3" s="29">
        <v>0</v>
      </c>
      <c r="CD3" s="8">
        <v>8.3310158236700002E-5</v>
      </c>
      <c r="CE3" s="29">
        <v>2.3711656497800001E-4</v>
      </c>
      <c r="CF3" s="29">
        <v>1.00713930014E-4</v>
      </c>
      <c r="CG3" s="29">
        <v>2.0446259682400001E-4</v>
      </c>
      <c r="CH3" s="29">
        <v>13.8416532735</v>
      </c>
      <c r="CI3" s="29">
        <v>0.45126786357100002</v>
      </c>
      <c r="CJ3" s="29">
        <v>0</v>
      </c>
      <c r="CK3" s="29">
        <v>0</v>
      </c>
      <c r="CL3" s="8">
        <v>5.9433854616199997E-5</v>
      </c>
      <c r="CM3" s="8">
        <v>8.5527828171800001E-5</v>
      </c>
      <c r="CN3" s="29">
        <v>8218.7659799400008</v>
      </c>
      <c r="CO3" s="29">
        <v>913.19677097700003</v>
      </c>
      <c r="CP3" s="29">
        <v>9131.9627509099992</v>
      </c>
      <c r="CQ3" s="29">
        <v>0</v>
      </c>
      <c r="CR3" s="29">
        <v>43.647638473900003</v>
      </c>
      <c r="CS3" s="29">
        <v>0</v>
      </c>
      <c r="CT3" s="29">
        <v>0</v>
      </c>
      <c r="CU3" s="29">
        <v>0</v>
      </c>
      <c r="CV3" s="29">
        <v>0</v>
      </c>
      <c r="CW3" s="29">
        <v>0</v>
      </c>
      <c r="CX3" s="29">
        <v>0.51364144930699995</v>
      </c>
      <c r="CY3" s="29">
        <v>0</v>
      </c>
      <c r="CZ3" s="29">
        <v>8509.5318532599995</v>
      </c>
      <c r="DA3" s="29">
        <v>0</v>
      </c>
      <c r="DB3" s="29">
        <v>0</v>
      </c>
      <c r="DC3" s="29">
        <v>0</v>
      </c>
      <c r="DD3" s="29">
        <v>0</v>
      </c>
      <c r="DE3" s="29">
        <v>12.710275548</v>
      </c>
      <c r="DF3" s="8">
        <v>2.2888094236600001E-5</v>
      </c>
      <c r="DG3" s="29">
        <v>0</v>
      </c>
      <c r="DH3" s="29">
        <v>225.60928100800001</v>
      </c>
      <c r="DI3" s="29">
        <v>225.37186344099999</v>
      </c>
      <c r="DJ3" s="29">
        <v>0.23741756642799999</v>
      </c>
      <c r="DK3" s="29">
        <v>0</v>
      </c>
      <c r="DL3" s="29">
        <v>0</v>
      </c>
      <c r="DM3" s="29">
        <v>148.03928248</v>
      </c>
      <c r="DN3" s="29">
        <v>0</v>
      </c>
      <c r="DO3" s="29">
        <v>3.1550600208300001</v>
      </c>
      <c r="DP3" s="29">
        <v>0</v>
      </c>
      <c r="DQ3" s="29">
        <v>0.61973760578100001</v>
      </c>
      <c r="DR3" s="29">
        <v>7.8876376957299996</v>
      </c>
      <c r="DS3" s="29">
        <v>8.1669731861999995E-2</v>
      </c>
      <c r="DT3" s="29">
        <v>8470.2147859500001</v>
      </c>
      <c r="DU3" s="29">
        <v>0</v>
      </c>
      <c r="DV3" s="29">
        <v>52.959870090400003</v>
      </c>
      <c r="DW3" s="29">
        <v>0</v>
      </c>
      <c r="DX3" s="29">
        <v>368.77821748500003</v>
      </c>
      <c r="DY3" s="29">
        <v>4076.6989567099999</v>
      </c>
      <c r="DZ3" s="29">
        <v>7.9336509561799995E-2</v>
      </c>
      <c r="EA3" s="29">
        <v>0</v>
      </c>
      <c r="EB3" s="29">
        <v>0</v>
      </c>
      <c r="EC3" s="29">
        <v>151.03059157000001</v>
      </c>
      <c r="ED3" s="29">
        <v>120.33881056</v>
      </c>
      <c r="EE3" s="29">
        <v>325.86487408199997</v>
      </c>
      <c r="EF3" s="29">
        <v>17990.1757363</v>
      </c>
      <c r="EG3" s="29">
        <v>182.428755236</v>
      </c>
      <c r="EH3" s="29">
        <v>82.454137145600001</v>
      </c>
      <c r="EJ3" s="55">
        <f>(BN3-B3)/(B3+1E-50)</f>
        <v>3.9499253758731841E-7</v>
      </c>
      <c r="EK3" s="55">
        <f>(CJ3-C3)/(C3+1E-50)</f>
        <v>0</v>
      </c>
      <c r="EL3" s="55">
        <f>(CP3-D3)/(D3+1E-50)</f>
        <v>5.3682405961807255E-6</v>
      </c>
      <c r="EM3" s="55">
        <f>(DH3-E3)/(E3+1E-50)</f>
        <v>5.7577267325353586E-5</v>
      </c>
      <c r="EN3" s="55">
        <f>(DI3-F3)/(F3+1E-50)</f>
        <v>5.7374122203304316E-5</v>
      </c>
      <c r="EO3" s="55">
        <f>(DX3-G3)/(G3+1E-50)</f>
        <v>-4.2412167862344027E-6</v>
      </c>
      <c r="EP3" s="55">
        <f>(EF3-H3)/(H3+1E-50)</f>
        <v>-9.2193191066526072E-6</v>
      </c>
      <c r="EQ3" s="55">
        <f>(AV3-I3)/(I3+1E-50)</f>
        <v>8.5869594816556687E-6</v>
      </c>
      <c r="ER3" s="55">
        <f>(AT3-J3)/(J3+1E-50)</f>
        <v>-8.4034548100696446E-7</v>
      </c>
      <c r="ES3" s="55">
        <f>(AX3+AY3-K3)/(K3+1E-50)</f>
        <v>2.3414929584108547E-4</v>
      </c>
      <c r="ET3" s="55">
        <f>(AZ3-L3)/(L3+1E-50)</f>
        <v>-3.564589230279043E-6</v>
      </c>
      <c r="EU3" s="55">
        <f>(BB3-M3)/(M3+1E-50)</f>
        <v>2.387549996955281E-7</v>
      </c>
      <c r="EV3" s="55">
        <f>(BC3+BD3-N3)/(N3+1E-50)</f>
        <v>2.5406688561021971E-4</v>
      </c>
      <c r="EW3" s="55">
        <f>(BE3-O3)/(O3+1E-50)</f>
        <v>-1.5277545827614795E-5</v>
      </c>
      <c r="EX3" s="55">
        <f>(BG3-P3)/(P3+1E-50)</f>
        <v>3.4657669766063557E-5</v>
      </c>
      <c r="EY3" s="55">
        <f>(BJ3-Q3)/(Q3+1E-50)</f>
        <v>1.699250436512003E-4</v>
      </c>
      <c r="EZ3" s="55">
        <f>(BH3+BI3-R3)/(R3+1E-50)</f>
        <v>0</v>
      </c>
      <c r="FA3" s="55">
        <f>(BO3-S3)/(S3+1E-50)</f>
        <v>-5.145281102150411E-6</v>
      </c>
      <c r="FB3" s="55">
        <f>(BA3-T3)/(T3+1E-50)</f>
        <v>-4.7631410673123463E-5</v>
      </c>
      <c r="FC3" s="55">
        <f>(BV3-U3)/(U3+1E-50)</f>
        <v>7.6788569905938812E-7</v>
      </c>
      <c r="FD3" s="55">
        <f>(BX3+BY3+DF3-V3)/(V3+1E-50)</f>
        <v>1.8076781625877327E-4</v>
      </c>
      <c r="FE3" s="55">
        <f>(CD3+CE3-W3)/(W3+1E-50)</f>
        <v>2.185788987712223E-4</v>
      </c>
      <c r="FF3" s="55">
        <f>(CG3+CF3-X3)/(X3+1E-50)</f>
        <v>2.4590779789664704E-4</v>
      </c>
      <c r="FG3" s="55">
        <f>(BK3-Y3)/(Y3+1E-50)</f>
        <v>-1.6515875112030079E-5</v>
      </c>
      <c r="FH3" s="55">
        <f>(CH3-Z3)/(Z3+1E-50)</f>
        <v>-2.1210932787292559E-6</v>
      </c>
      <c r="FI3" s="55">
        <f>(CI3-AA3)/(AA3+1E-50)</f>
        <v>4.5050408477421589E-6</v>
      </c>
      <c r="FJ3" s="55">
        <f>(CL3+CM3-AB3)/(AB3+1E-50)</f>
        <v>2.6553918213239637E-4</v>
      </c>
      <c r="FK3" s="55">
        <f>(DS3-AC3)/(AC3+1E-50)</f>
        <v>-7.9918756032877766E-4</v>
      </c>
      <c r="FL3" s="55">
        <f>(ED3-AD3)/(AD3+1E-50)</f>
        <v>1.9777493511570833E-8</v>
      </c>
      <c r="FM3" s="55">
        <f>(BL3-AE3)/(AE3+1E-50)</f>
        <v>4.1227823558447868E-6</v>
      </c>
      <c r="FN3" s="55">
        <f>(BM3-AF3)/(AF3+1E-50)</f>
        <v>-3.1375428960810209E-5</v>
      </c>
      <c r="FO3" s="55">
        <f>(CS3-AG3)/(AG3+1E-50)</f>
        <v>0</v>
      </c>
      <c r="FP3" s="55">
        <f t="shared" ref="FP3:FT3" si="0">(CT3-AH3)/(AH3+1E-50)</f>
        <v>0</v>
      </c>
      <c r="FQ3" s="55">
        <f t="shared" si="0"/>
        <v>0</v>
      </c>
      <c r="FR3" s="55">
        <f t="shared" si="0"/>
        <v>0</v>
      </c>
      <c r="FS3" s="55">
        <f t="shared" si="0"/>
        <v>0</v>
      </c>
      <c r="FT3" s="55">
        <f t="shared" si="0"/>
        <v>3.8118311242685797E-6</v>
      </c>
      <c r="FU3" s="55">
        <f>(EG3-AM3)/(AM3+1E-50)</f>
        <v>4.7300113424407946E-6</v>
      </c>
      <c r="FV3" s="55">
        <f>(BS3-AN3)/(AN3+1E-50)</f>
        <v>9.0359882508737059E-7</v>
      </c>
      <c r="FW3" s="55">
        <f>(BW3-AO3)/(AO3+1E-50)</f>
        <v>2.1389145185384609E-6</v>
      </c>
      <c r="FX3" s="55">
        <f>(DZ3-AP3)/(AP3+1E-50)</f>
        <v>9.2727626369258366E-6</v>
      </c>
    </row>
    <row r="4" spans="1:180" x14ac:dyDescent="0.3">
      <c r="A4" s="29" t="s">
        <v>2</v>
      </c>
      <c r="B4" s="27">
        <v>23.358394546</v>
      </c>
      <c r="D4" s="27">
        <v>15.418410708</v>
      </c>
      <c r="E4" s="27">
        <v>0.319913646</v>
      </c>
      <c r="F4" s="27">
        <v>0.319913646</v>
      </c>
      <c r="G4" s="27">
        <v>0.55171656150000004</v>
      </c>
      <c r="H4" s="27">
        <v>62.281093427999998</v>
      </c>
      <c r="I4" s="29">
        <v>2.1403908499999999E-2</v>
      </c>
      <c r="J4" s="29">
        <v>1.8935359999999998E-2</v>
      </c>
      <c r="L4" s="29">
        <v>0.38679325949999999</v>
      </c>
      <c r="M4" s="29">
        <v>4.1608162000000004E-3</v>
      </c>
      <c r="O4" s="29">
        <v>1.253134E-4</v>
      </c>
      <c r="P4" s="29">
        <v>9.7039299999999998E-5</v>
      </c>
      <c r="S4" s="29">
        <v>8.9946500000000004E-5</v>
      </c>
      <c r="T4" s="29">
        <v>1.508662E-4</v>
      </c>
      <c r="U4" s="29">
        <v>0.1685000693</v>
      </c>
      <c r="Y4" s="29">
        <v>2.6020079999999998E-4</v>
      </c>
      <c r="Z4" s="29">
        <v>1.9813921000000002E-2</v>
      </c>
      <c r="AA4" s="29">
        <v>6.4184780000000002E-4</v>
      </c>
      <c r="AC4" s="29">
        <v>9.2011900000000006E-5</v>
      </c>
      <c r="AD4" s="29">
        <v>0.21802079769999999</v>
      </c>
      <c r="AE4" s="29">
        <v>1.731247E-4</v>
      </c>
      <c r="AF4" s="29">
        <v>5.08394E-5</v>
      </c>
      <c r="AH4" s="29"/>
      <c r="AL4" s="29">
        <v>8.7049830000000003E-4</v>
      </c>
      <c r="AM4" s="29">
        <v>0.16945758089999999</v>
      </c>
      <c r="AN4" s="29">
        <v>5.4169694099999999E-2</v>
      </c>
      <c r="AO4" s="29">
        <v>4.6131409999999998E-2</v>
      </c>
      <c r="AP4" s="29">
        <v>8.3733399999999994E-5</v>
      </c>
      <c r="AR4" s="29" t="s">
        <v>2</v>
      </c>
      <c r="AS4" s="29">
        <v>0</v>
      </c>
      <c r="AT4" s="29">
        <v>1.8938195532400001E-2</v>
      </c>
      <c r="AU4" s="29">
        <v>2.1407072003600001E-2</v>
      </c>
      <c r="AV4" s="29">
        <v>2.1407072003600001E-2</v>
      </c>
      <c r="AW4" s="8">
        <v>5.0680932224399999E-5</v>
      </c>
      <c r="AX4" s="29">
        <v>0</v>
      </c>
      <c r="AY4" s="29">
        <v>0</v>
      </c>
      <c r="AZ4" s="29">
        <v>0.38701609945100002</v>
      </c>
      <c r="BA4" s="29">
        <v>1.50901992626E-4</v>
      </c>
      <c r="BB4" s="29">
        <v>4.1615714485600001E-3</v>
      </c>
      <c r="BC4" s="29">
        <v>0</v>
      </c>
      <c r="BD4" s="29">
        <v>0</v>
      </c>
      <c r="BE4" s="29">
        <v>1.25330778758E-4</v>
      </c>
      <c r="BF4" s="29">
        <v>133.84709105100001</v>
      </c>
      <c r="BG4" s="8">
        <v>9.7057356877800006E-5</v>
      </c>
      <c r="BH4" s="29">
        <v>0</v>
      </c>
      <c r="BI4" s="29">
        <v>0</v>
      </c>
      <c r="BJ4" s="29">
        <v>0</v>
      </c>
      <c r="BK4" s="29">
        <v>2.6025090580199999E-4</v>
      </c>
      <c r="BL4" s="29">
        <v>1.7314646555E-4</v>
      </c>
      <c r="BM4" s="8">
        <v>5.0850019566E-5</v>
      </c>
      <c r="BN4" s="29">
        <v>23.363460374700001</v>
      </c>
      <c r="BO4" s="8">
        <v>8.9961191917900003E-5</v>
      </c>
      <c r="BP4" s="29">
        <v>2.6816294340500001E-2</v>
      </c>
      <c r="BQ4" s="29">
        <v>22.274961140199999</v>
      </c>
      <c r="BR4" s="29">
        <v>5.0477117957600001E-2</v>
      </c>
      <c r="BS4" s="29">
        <v>5.4188918620199998E-2</v>
      </c>
      <c r="BT4" s="29">
        <v>0</v>
      </c>
      <c r="BU4" s="29">
        <v>0.16854062450999999</v>
      </c>
      <c r="BV4" s="29">
        <v>0.16854062450999999</v>
      </c>
      <c r="BW4" s="29">
        <v>4.6138736288599998E-2</v>
      </c>
      <c r="BX4" s="29">
        <v>0</v>
      </c>
      <c r="BY4" s="29">
        <v>0</v>
      </c>
      <c r="BZ4" s="29">
        <v>0</v>
      </c>
      <c r="CA4" s="29">
        <v>2.9747821910599999E-3</v>
      </c>
      <c r="CB4" s="29">
        <v>0</v>
      </c>
      <c r="CC4" s="29">
        <v>0</v>
      </c>
      <c r="CD4" s="29">
        <v>0</v>
      </c>
      <c r="CE4" s="29">
        <v>0</v>
      </c>
      <c r="CF4" s="29">
        <v>0</v>
      </c>
      <c r="CG4" s="29">
        <v>0</v>
      </c>
      <c r="CH4" s="29">
        <v>1.9817661855100002E-2</v>
      </c>
      <c r="CI4" s="29">
        <v>6.4196510954200002E-4</v>
      </c>
      <c r="CJ4" s="29">
        <v>0</v>
      </c>
      <c r="CK4" s="29">
        <v>0</v>
      </c>
      <c r="CL4" s="29">
        <v>0</v>
      </c>
      <c r="CM4" s="29">
        <v>0</v>
      </c>
      <c r="CN4" s="29">
        <v>13.879481120199999</v>
      </c>
      <c r="CO4" s="29">
        <v>1.5421537459300001</v>
      </c>
      <c r="CP4" s="29">
        <v>15.4216348661</v>
      </c>
      <c r="CQ4" s="29">
        <v>0</v>
      </c>
      <c r="CR4" s="29">
        <v>9.8526695475600001E-2</v>
      </c>
      <c r="CS4" s="29">
        <v>0</v>
      </c>
      <c r="CT4" s="29">
        <v>0</v>
      </c>
      <c r="CU4" s="29">
        <v>0</v>
      </c>
      <c r="CV4" s="29">
        <v>0</v>
      </c>
      <c r="CW4" s="29">
        <v>0</v>
      </c>
      <c r="CX4" s="29">
        <v>8.7072840931000004E-4</v>
      </c>
      <c r="CY4" s="29">
        <v>0</v>
      </c>
      <c r="CZ4" s="29">
        <v>39.573499366699998</v>
      </c>
      <c r="DA4" s="29">
        <v>0</v>
      </c>
      <c r="DB4" s="29">
        <v>0</v>
      </c>
      <c r="DC4" s="29">
        <v>0</v>
      </c>
      <c r="DD4" s="29">
        <v>0</v>
      </c>
      <c r="DE4" s="29">
        <v>1.8046193444600001E-2</v>
      </c>
      <c r="DF4" s="29">
        <v>0</v>
      </c>
      <c r="DG4" s="29">
        <v>0</v>
      </c>
      <c r="DH4" s="29">
        <v>0.319983827665</v>
      </c>
      <c r="DI4" s="29">
        <v>0.319983827665</v>
      </c>
      <c r="DJ4" s="29">
        <v>0</v>
      </c>
      <c r="DK4" s="29">
        <v>0</v>
      </c>
      <c r="DL4" s="29">
        <v>0</v>
      </c>
      <c r="DM4" s="29">
        <v>0.21018711729100001</v>
      </c>
      <c r="DN4" s="29">
        <v>0</v>
      </c>
      <c r="DO4" s="29">
        <v>4.47957329541E-3</v>
      </c>
      <c r="DP4" s="29">
        <v>0</v>
      </c>
      <c r="DQ4" s="29">
        <v>8.7990652402799999E-4</v>
      </c>
      <c r="DR4" s="29">
        <v>1.1198920837499999E-2</v>
      </c>
      <c r="DS4" s="8">
        <v>9.1949933585799999E-5</v>
      </c>
      <c r="DT4" s="29">
        <v>20.228254077399999</v>
      </c>
      <c r="DU4" s="29">
        <v>0</v>
      </c>
      <c r="DV4" s="29">
        <v>7.5192116271800002E-2</v>
      </c>
      <c r="DW4" s="29">
        <v>0</v>
      </c>
      <c r="DX4" s="29">
        <v>0.55232362969000004</v>
      </c>
      <c r="DY4" s="29">
        <v>23.815600834800001</v>
      </c>
      <c r="DZ4" s="8">
        <v>8.3748110418499998E-5</v>
      </c>
      <c r="EA4" s="29">
        <v>0</v>
      </c>
      <c r="EB4" s="29">
        <v>0</v>
      </c>
      <c r="EC4" s="29">
        <v>0.46404481508099998</v>
      </c>
      <c r="ED4" s="29">
        <v>0.21815718409599999</v>
      </c>
      <c r="EE4" s="29">
        <v>1.4449002041000001</v>
      </c>
      <c r="EF4" s="29">
        <v>62.310274310099999</v>
      </c>
      <c r="EG4" s="29">
        <v>0.16945056755599999</v>
      </c>
      <c r="EH4" s="29">
        <v>0.193580730985</v>
      </c>
      <c r="EJ4" s="55">
        <f t="shared" ref="EJ4:EJ51" si="1">(BN4-B4)/(B4+1E-50)</f>
        <v>2.1687401032742033E-4</v>
      </c>
      <c r="EK4" s="55">
        <f t="shared" ref="EK4:EK51" si="2">(CJ4-C4)/(C4+1E-50)</f>
        <v>0</v>
      </c>
      <c r="EL4" s="55">
        <f t="shared" ref="EL4:EL51" si="3">(CP4-D4)/(D4+1E-50)</f>
        <v>2.0911092336690766E-4</v>
      </c>
      <c r="EM4" s="55">
        <f t="shared" ref="EM4:EM51" si="4">(DH4-E4)/(E4+1E-50)</f>
        <v>2.1937690335348186E-4</v>
      </c>
      <c r="EN4" s="55">
        <f t="shared" ref="EN4:EN51" si="5">(DI4-F4)/(F4+1E-50)</f>
        <v>2.1937690335348186E-4</v>
      </c>
      <c r="EO4" s="55">
        <f t="shared" ref="EO4:EO51" si="6">(DX4-G4)/(G4+1E-50)</f>
        <v>1.1003262043639125E-3</v>
      </c>
      <c r="EP4" s="55">
        <f t="shared" ref="EP4:EP51" si="7">(EF4-H4)/(H4+1E-50)</f>
        <v>4.6853516041324634E-4</v>
      </c>
      <c r="EQ4" s="55">
        <f t="shared" ref="EQ4:EQ51" si="8">(AV4-I4)/(I4+1E-50)</f>
        <v>1.478002767579785E-4</v>
      </c>
      <c r="ER4" s="55">
        <f t="shared" ref="ER4:ER51" si="9">(AT4-J4)/(J4+1E-50)</f>
        <v>1.497480058473776E-4</v>
      </c>
      <c r="ES4" s="55">
        <f t="shared" ref="ES4:ES51" si="10">(AX4+AY4-K4)/(K4+1E-50)</f>
        <v>0</v>
      </c>
      <c r="ET4" s="55">
        <f t="shared" ref="ET4:ET51" si="11">(AZ4-L4)/(L4+1E-50)</f>
        <v>5.7612159862375058E-4</v>
      </c>
      <c r="EU4" s="55">
        <f t="shared" ref="EU4:EU51" si="12">(BB4-M4)/(M4+1E-50)</f>
        <v>1.8151452111720109E-4</v>
      </c>
      <c r="EV4" s="55">
        <f t="shared" ref="EV4:EV51" si="13">(BC4+BD4-N4)/(N4+1E-50)</f>
        <v>0</v>
      </c>
      <c r="EW4" s="55">
        <f t="shared" ref="EW4:EW51" si="14">(BE4-O4)/(O4+1E-50)</f>
        <v>1.3868235958807009E-4</v>
      </c>
      <c r="EX4" s="55">
        <f t="shared" ref="EX4:EX51" si="15">(BG4-P4)/(P4+1E-50)</f>
        <v>1.8607798902102823E-4</v>
      </c>
      <c r="EY4" s="55">
        <f t="shared" ref="EY4:EY51" si="16">(BJ4-Q4)/(Q4+1E-50)</f>
        <v>0</v>
      </c>
      <c r="EZ4" s="55">
        <f t="shared" ref="EZ4:EZ51" si="17">(BH4+BI4-R4)/(R4+1E-50)</f>
        <v>0</v>
      </c>
      <c r="FA4" s="55">
        <f t="shared" ref="FA4:FA51" si="18">(BO4-S4)/(S4+1E-50)</f>
        <v>1.6334062915177218E-4</v>
      </c>
      <c r="FB4" s="55">
        <f t="shared" ref="FB4:FB51" si="19">(BA4-T4)/(T4+1E-50)</f>
        <v>2.3724748154324739E-4</v>
      </c>
      <c r="FC4" s="55">
        <f t="shared" ref="FC4:FC51" si="20">(BV4-U4)/(U4+1E-50)</f>
        <v>2.4068363988493207E-4</v>
      </c>
      <c r="FD4" s="55">
        <f t="shared" ref="FD4:FD51" si="21">(BX4+BY4+DF4-V4)/(V4+1E-50)</f>
        <v>0</v>
      </c>
      <c r="FE4" s="55">
        <f t="shared" ref="FE4:FE51" si="22">(CD4+CE4-W4)/(W4+1E-50)</f>
        <v>0</v>
      </c>
      <c r="FF4" s="55">
        <f t="shared" ref="FF4:FF51" si="23">(CG4+CF4-X4)/(X4+1E-50)</f>
        <v>0</v>
      </c>
      <c r="FG4" s="55">
        <f t="shared" ref="FG4:FG51" si="24">(BK4-Y4)/(Y4+1E-50)</f>
        <v>1.9256590294880702E-4</v>
      </c>
      <c r="FH4" s="55">
        <f t="shared" ref="FH4:FH51" si="25">(CH4-Z4)/(Z4+1E-50)</f>
        <v>1.8879933456885333E-4</v>
      </c>
      <c r="FI4" s="55">
        <f t="shared" ref="FI4:FI51" si="26">(CI4-AA4)/(AA4+1E-50)</f>
        <v>1.8276847252572272E-4</v>
      </c>
      <c r="FJ4" s="55">
        <f t="shared" ref="FJ4:FJ51" si="27">(CL4+CM4-AB4)/(AB4+1E-50)</f>
        <v>0</v>
      </c>
      <c r="FK4" s="55">
        <f t="shared" ref="FK4:FK51" si="28">(DS4-AC4)/(AC4+1E-50)</f>
        <v>-6.7346086973539749E-4</v>
      </c>
      <c r="FL4" s="55">
        <f t="shared" ref="FL4:FL51" si="29">(ED4-AD4)/(AD4+1E-50)</f>
        <v>6.2556598929460264E-4</v>
      </c>
      <c r="FM4" s="55">
        <f t="shared" ref="FM4:FM51" si="30">(BL4-AE4)/(AE4+1E-50)</f>
        <v>1.2572180630492606E-4</v>
      </c>
      <c r="FN4" s="55">
        <f t="shared" ref="FN4:FN51" si="31">(BM4-AF4)/(AF4+1E-50)</f>
        <v>2.0888456590755221E-4</v>
      </c>
      <c r="FO4" s="55">
        <f t="shared" ref="FO4:FO51" si="32">(CS4-AG4)/(AG4+1E-50)</f>
        <v>0</v>
      </c>
      <c r="FP4" s="55">
        <f t="shared" ref="FP4:FP51" si="33">(CT4-AH4)/(AH4+1E-50)</f>
        <v>0</v>
      </c>
      <c r="FQ4" s="55">
        <f t="shared" ref="FQ4:FQ51" si="34">(CU4-AI4)/(AI4+1E-50)</f>
        <v>0</v>
      </c>
      <c r="FR4" s="55">
        <f t="shared" ref="FR4:FR51" si="35">(CV4-AJ4)/(AJ4+1E-50)</f>
        <v>0</v>
      </c>
      <c r="FS4" s="55">
        <f t="shared" ref="FS4:FS51" si="36">(CW4-AK4)/(AK4+1E-50)</f>
        <v>0</v>
      </c>
      <c r="FT4" s="55">
        <f t="shared" ref="FT4:FT51" si="37">(CX4-AL4)/(AL4+1E-50)</f>
        <v>2.6434205557897787E-4</v>
      </c>
      <c r="FU4" s="55">
        <f t="shared" ref="FU4:FU51" si="38">(EG4-AM4)/(AM4+1E-50)</f>
        <v>-4.1387018289456262E-5</v>
      </c>
      <c r="FV4" s="55">
        <f t="shared" ref="FV4:FV51" si="39">(BS4-AN4)/(AN4+1E-50)</f>
        <v>3.5489438364761549E-4</v>
      </c>
      <c r="FW4" s="55">
        <f t="shared" ref="FW4:FW51" si="40">(BW4-AO4)/(AO4+1E-50)</f>
        <v>1.5881345486730211E-4</v>
      </c>
      <c r="FX4" s="55">
        <f t="shared" ref="FX4:FX51" si="41">(DZ4-AP4)/(AP4+1E-50)</f>
        <v>1.7568160972807449E-4</v>
      </c>
    </row>
    <row r="5" spans="1:180" x14ac:dyDescent="0.3">
      <c r="A5" s="29" t="s">
        <v>3</v>
      </c>
      <c r="B5" s="27">
        <v>14561.39357</v>
      </c>
      <c r="D5" s="27">
        <v>9031.1869411999996</v>
      </c>
      <c r="E5" s="27">
        <v>199.14486319</v>
      </c>
      <c r="F5" s="27">
        <v>196.95778322999999</v>
      </c>
      <c r="G5" s="27">
        <v>33.906871213000002</v>
      </c>
      <c r="H5" s="27">
        <v>27663.680934</v>
      </c>
      <c r="I5" s="29">
        <v>33.264865878999998</v>
      </c>
      <c r="J5" s="29">
        <v>16.196254344</v>
      </c>
      <c r="K5" s="29">
        <v>3.7846260000000002E-4</v>
      </c>
      <c r="L5" s="29">
        <v>132.91737825000001</v>
      </c>
      <c r="M5" s="29">
        <v>1.7202410614999999</v>
      </c>
      <c r="N5" s="29">
        <v>3.0277006000000001E-3</v>
      </c>
      <c r="O5" s="29">
        <v>0.1132553561</v>
      </c>
      <c r="P5" s="29">
        <v>8.7894715600000006E-2</v>
      </c>
      <c r="Q5" s="29">
        <v>2.6038232099999999E-2</v>
      </c>
      <c r="S5" s="29">
        <v>8.1429912699999996E-2</v>
      </c>
      <c r="T5" s="29">
        <v>0.13662839069999999</v>
      </c>
      <c r="U5" s="29">
        <v>1126.2869713</v>
      </c>
      <c r="V5" s="29">
        <v>2.2707748E-3</v>
      </c>
      <c r="W5" s="29">
        <v>3.1790868000000001E-3</v>
      </c>
      <c r="X5" s="29">
        <v>3.0277006000000001E-3</v>
      </c>
      <c r="Y5" s="29">
        <v>0.1005123951</v>
      </c>
      <c r="Z5" s="29">
        <v>10.0305216</v>
      </c>
      <c r="AA5" s="29">
        <v>0.41757302769999999</v>
      </c>
      <c r="AB5" s="29">
        <v>1.4381573999999999E-3</v>
      </c>
      <c r="AC5" s="29">
        <v>8.30452837E-2</v>
      </c>
      <c r="AD5" s="29">
        <v>57.809029744</v>
      </c>
      <c r="AE5" s="29">
        <v>0.13082584959999999</v>
      </c>
      <c r="AF5" s="29">
        <v>4.5973568200000002E-2</v>
      </c>
      <c r="AH5" s="29"/>
      <c r="AL5" s="29">
        <v>0.2404088341</v>
      </c>
      <c r="AM5" s="29">
        <v>147.95368726000001</v>
      </c>
      <c r="AN5" s="29">
        <v>27.771428390000001</v>
      </c>
      <c r="AO5" s="29">
        <v>16.556358012</v>
      </c>
      <c r="AP5" s="29">
        <v>0.14531672649999999</v>
      </c>
      <c r="AR5" s="29" t="s">
        <v>3</v>
      </c>
      <c r="AS5" s="29">
        <v>0</v>
      </c>
      <c r="AT5" s="29">
        <v>16.197554557099998</v>
      </c>
      <c r="AU5" s="29">
        <v>33.263512781700001</v>
      </c>
      <c r="AV5" s="29">
        <v>33.263512781700001</v>
      </c>
      <c r="AW5" s="29">
        <v>0.176222128443</v>
      </c>
      <c r="AX5" s="29">
        <v>1.55113659331E-4</v>
      </c>
      <c r="AY5" s="29">
        <v>2.2321023030599999E-4</v>
      </c>
      <c r="AZ5" s="29">
        <v>132.92540495200001</v>
      </c>
      <c r="BA5" s="29">
        <v>0.136634614317</v>
      </c>
      <c r="BB5" s="29">
        <v>1.7202663756800001</v>
      </c>
      <c r="BC5" s="29">
        <v>7.2637144397199997E-4</v>
      </c>
      <c r="BD5" s="29">
        <v>2.3001880007899999E-3</v>
      </c>
      <c r="BE5" s="29">
        <v>0.11326591745099999</v>
      </c>
      <c r="BF5" s="29">
        <v>75313.684464999998</v>
      </c>
      <c r="BG5" s="29">
        <v>8.7905149797200002E-2</v>
      </c>
      <c r="BH5" s="29">
        <v>0</v>
      </c>
      <c r="BI5" s="29">
        <v>0</v>
      </c>
      <c r="BJ5" s="29">
        <v>2.6028583362699999E-2</v>
      </c>
      <c r="BK5" s="29">
        <v>0.10052166144999999</v>
      </c>
      <c r="BL5" s="29">
        <v>0.13083798543200001</v>
      </c>
      <c r="BM5" s="29">
        <v>4.5977917196499997E-2</v>
      </c>
      <c r="BN5" s="29">
        <v>14562.343129999999</v>
      </c>
      <c r="BO5" s="29">
        <v>8.1435515718499996E-2</v>
      </c>
      <c r="BP5" s="29">
        <v>1380.3724228000001</v>
      </c>
      <c r="BQ5" s="29">
        <v>12086.135978099999</v>
      </c>
      <c r="BR5" s="29">
        <v>2731.1988494900002</v>
      </c>
      <c r="BS5" s="29">
        <v>27.772608515600002</v>
      </c>
      <c r="BT5" s="29">
        <v>0</v>
      </c>
      <c r="BU5" s="29">
        <v>1126.3742740600001</v>
      </c>
      <c r="BV5" s="29">
        <v>1126.3742740600001</v>
      </c>
      <c r="BW5" s="29">
        <v>16.557129460500001</v>
      </c>
      <c r="BX5" s="29">
        <v>2.26987446259E-4</v>
      </c>
      <c r="BY5" s="29">
        <v>1.8159666156900001E-3</v>
      </c>
      <c r="BZ5" s="29">
        <v>0</v>
      </c>
      <c r="CA5" s="29">
        <v>13.952165987300001</v>
      </c>
      <c r="CB5" s="29">
        <v>0</v>
      </c>
      <c r="CC5" s="29">
        <v>0</v>
      </c>
      <c r="CD5" s="29">
        <v>8.2625914758300005E-4</v>
      </c>
      <c r="CE5" s="29">
        <v>2.3516305608000001E-3</v>
      </c>
      <c r="CF5" s="29">
        <v>9.9876275169899996E-4</v>
      </c>
      <c r="CG5" s="29">
        <v>2.02779462293E-3</v>
      </c>
      <c r="CH5" s="29">
        <v>10.0313590873</v>
      </c>
      <c r="CI5" s="29">
        <v>0.41755967926600002</v>
      </c>
      <c r="CJ5" s="29">
        <v>0</v>
      </c>
      <c r="CK5" s="29">
        <v>0</v>
      </c>
      <c r="CL5" s="29">
        <v>5.8942936291900001E-4</v>
      </c>
      <c r="CM5" s="29">
        <v>8.4818921983900004E-4</v>
      </c>
      <c r="CN5" s="29">
        <v>8127.9117361199997</v>
      </c>
      <c r="CO5" s="29">
        <v>903.10184395199997</v>
      </c>
      <c r="CP5" s="29">
        <v>9031.0135800700009</v>
      </c>
      <c r="CQ5" s="29">
        <v>0</v>
      </c>
      <c r="CR5" s="29">
        <v>47.599716793699997</v>
      </c>
      <c r="CS5" s="29">
        <v>0</v>
      </c>
      <c r="CT5" s="29">
        <v>0</v>
      </c>
      <c r="CU5" s="29">
        <v>0</v>
      </c>
      <c r="CV5" s="29">
        <v>0</v>
      </c>
      <c r="CW5" s="29">
        <v>0</v>
      </c>
      <c r="CX5" s="29">
        <v>0.24042860597999999</v>
      </c>
      <c r="CY5" s="29">
        <v>0</v>
      </c>
      <c r="CZ5" s="29">
        <v>12533.0197224</v>
      </c>
      <c r="DA5" s="29">
        <v>0</v>
      </c>
      <c r="DB5" s="29">
        <v>0</v>
      </c>
      <c r="DC5" s="29">
        <v>0</v>
      </c>
      <c r="DD5" s="29">
        <v>0</v>
      </c>
      <c r="DE5" s="29">
        <v>11.1073087294</v>
      </c>
      <c r="DF5" s="29">
        <v>2.2699869426899999E-4</v>
      </c>
      <c r="DG5" s="29">
        <v>0</v>
      </c>
      <c r="DH5" s="29">
        <v>199.13427268999999</v>
      </c>
      <c r="DI5" s="29">
        <v>196.94799750799999</v>
      </c>
      <c r="DJ5" s="29">
        <v>2.1862751824600002</v>
      </c>
      <c r="DK5" s="29">
        <v>0</v>
      </c>
      <c r="DL5" s="29">
        <v>0</v>
      </c>
      <c r="DM5" s="29">
        <v>129.368699996</v>
      </c>
      <c r="DN5" s="29">
        <v>0</v>
      </c>
      <c r="DO5" s="29">
        <v>2.7571335444299998</v>
      </c>
      <c r="DP5" s="29">
        <v>0</v>
      </c>
      <c r="DQ5" s="29">
        <v>0.54158077350300005</v>
      </c>
      <c r="DR5" s="29">
        <v>6.8928341782500002</v>
      </c>
      <c r="DS5" s="29">
        <v>8.2987483058499997E-2</v>
      </c>
      <c r="DT5" s="29">
        <v>9307.3625431100008</v>
      </c>
      <c r="DU5" s="29">
        <v>0</v>
      </c>
      <c r="DV5" s="29">
        <v>46.280440285899999</v>
      </c>
      <c r="DW5" s="29">
        <v>0</v>
      </c>
      <c r="DX5" s="29">
        <v>33.9059190495</v>
      </c>
      <c r="DY5" s="29">
        <v>6939.6203584000004</v>
      </c>
      <c r="DZ5" s="29">
        <v>0.14529741826799999</v>
      </c>
      <c r="EA5" s="29">
        <v>0</v>
      </c>
      <c r="EB5" s="29">
        <v>0</v>
      </c>
      <c r="EC5" s="29">
        <v>117.645743235</v>
      </c>
      <c r="ED5" s="29">
        <v>57.812183069900001</v>
      </c>
      <c r="EE5" s="29">
        <v>211.95441674700001</v>
      </c>
      <c r="EF5" s="29">
        <v>27665.7915502</v>
      </c>
      <c r="EG5" s="29">
        <v>147.96405986799999</v>
      </c>
      <c r="EH5" s="29">
        <v>35.717656582899998</v>
      </c>
      <c r="EJ5" s="55">
        <f t="shared" si="1"/>
        <v>6.5210791497005734E-5</v>
      </c>
      <c r="EK5" s="55">
        <f t="shared" si="2"/>
        <v>0</v>
      </c>
      <c r="EL5" s="55">
        <f t="shared" si="3"/>
        <v>-1.9195830086062172E-5</v>
      </c>
      <c r="EM5" s="55">
        <f t="shared" si="4"/>
        <v>-5.3179880366295008E-5</v>
      </c>
      <c r="EN5" s="55">
        <f t="shared" si="5"/>
        <v>-4.9684363011825299E-5</v>
      </c>
      <c r="EO5" s="55">
        <f t="shared" si="6"/>
        <v>-2.8081726975671211E-5</v>
      </c>
      <c r="EP5" s="55">
        <f t="shared" si="7"/>
        <v>7.6295566198697398E-5</v>
      </c>
      <c r="EQ5" s="55">
        <f t="shared" si="8"/>
        <v>-4.0676469429312684E-5</v>
      </c>
      <c r="ER5" s="55">
        <f t="shared" si="9"/>
        <v>8.0278629390645917E-5</v>
      </c>
      <c r="ES5" s="55">
        <f t="shared" si="10"/>
        <v>-3.6651009373194388E-4</v>
      </c>
      <c r="ET5" s="55">
        <f t="shared" si="11"/>
        <v>6.0388657267208106E-5</v>
      </c>
      <c r="EU5" s="55">
        <f t="shared" si="12"/>
        <v>1.4715484106690667E-5</v>
      </c>
      <c r="EV5" s="55">
        <f t="shared" si="13"/>
        <v>-3.7690491523517276E-4</v>
      </c>
      <c r="EW5" s="55">
        <f t="shared" si="14"/>
        <v>9.3252552141320831E-5</v>
      </c>
      <c r="EX5" s="55">
        <f t="shared" si="15"/>
        <v>1.1871245192351533E-4</v>
      </c>
      <c r="EY5" s="55">
        <f t="shared" si="16"/>
        <v>-3.7056038455083213E-4</v>
      </c>
      <c r="EZ5" s="55">
        <f t="shared" si="17"/>
        <v>0</v>
      </c>
      <c r="FA5" s="55">
        <f t="shared" si="18"/>
        <v>6.8807865736542805E-5</v>
      </c>
      <c r="FB5" s="55">
        <f t="shared" si="19"/>
        <v>4.5551418472546557E-5</v>
      </c>
      <c r="FC5" s="55">
        <f t="shared" si="20"/>
        <v>7.7513779547044715E-5</v>
      </c>
      <c r="FD5" s="55">
        <f t="shared" si="21"/>
        <v>-3.6201026275255302E-4</v>
      </c>
      <c r="FE5" s="55">
        <f t="shared" si="22"/>
        <v>-3.7655203909489588E-4</v>
      </c>
      <c r="FF5" s="55">
        <f t="shared" si="23"/>
        <v>-3.775886463147638E-4</v>
      </c>
      <c r="FG5" s="55">
        <f t="shared" si="24"/>
        <v>9.2191117232615758E-5</v>
      </c>
      <c r="FH5" s="55">
        <f t="shared" si="25"/>
        <v>8.3493893278701071E-5</v>
      </c>
      <c r="FI5" s="55">
        <f t="shared" si="26"/>
        <v>-3.1966705496987278E-5</v>
      </c>
      <c r="FJ5" s="55">
        <f t="shared" si="27"/>
        <v>-3.7465804646958799E-4</v>
      </c>
      <c r="FK5" s="55">
        <f t="shared" si="28"/>
        <v>-6.9601353532377228E-4</v>
      </c>
      <c r="FL5" s="55">
        <f t="shared" si="29"/>
        <v>5.454728982592335E-5</v>
      </c>
      <c r="FM5" s="55">
        <f t="shared" si="30"/>
        <v>9.2763257698124564E-5</v>
      </c>
      <c r="FN5" s="55">
        <f t="shared" si="31"/>
        <v>9.4597758457105636E-5</v>
      </c>
      <c r="FO5" s="55">
        <f t="shared" si="32"/>
        <v>0</v>
      </c>
      <c r="FP5" s="55">
        <f t="shared" si="33"/>
        <v>0</v>
      </c>
      <c r="FQ5" s="55">
        <f t="shared" si="34"/>
        <v>0</v>
      </c>
      <c r="FR5" s="55">
        <f t="shared" si="35"/>
        <v>0</v>
      </c>
      <c r="FS5" s="55">
        <f t="shared" si="36"/>
        <v>0</v>
      </c>
      <c r="FT5" s="55">
        <f t="shared" si="37"/>
        <v>8.2242734856270008E-5</v>
      </c>
      <c r="FU5" s="55">
        <f t="shared" si="38"/>
        <v>7.0107127386120639E-5</v>
      </c>
      <c r="FV5" s="55">
        <f t="shared" si="39"/>
        <v>4.2494234845557657E-5</v>
      </c>
      <c r="FW5" s="55">
        <f t="shared" si="40"/>
        <v>4.6595301904015436E-5</v>
      </c>
      <c r="FX5" s="55">
        <f t="shared" si="41"/>
        <v>-1.3286999002140476E-4</v>
      </c>
    </row>
    <row r="6" spans="1:180" x14ac:dyDescent="0.3">
      <c r="A6" s="29" t="s">
        <v>4</v>
      </c>
      <c r="B6" s="27">
        <v>956.44875112</v>
      </c>
      <c r="C6" s="27">
        <v>15.1882</v>
      </c>
      <c r="D6" s="27">
        <v>2273.8700647000001</v>
      </c>
      <c r="E6" s="27">
        <v>19.288997932000001</v>
      </c>
      <c r="F6" s="27">
        <v>19.220287659</v>
      </c>
      <c r="G6" s="27">
        <v>436.35448915000001</v>
      </c>
      <c r="H6" s="27">
        <v>110064.67511</v>
      </c>
      <c r="I6" s="29">
        <v>0.53526736500000005</v>
      </c>
      <c r="J6" s="29">
        <v>0.46142362310000001</v>
      </c>
      <c r="K6" s="29">
        <v>0.40164706150000001</v>
      </c>
      <c r="L6" s="29">
        <v>1435.9188035</v>
      </c>
      <c r="M6" s="29">
        <v>8.1055527399999994E-2</v>
      </c>
      <c r="N6" s="29">
        <v>6.4302928999999997E-3</v>
      </c>
      <c r="O6" s="29">
        <v>2.2975144999999998E-3</v>
      </c>
      <c r="P6" s="29">
        <v>1.7790333000000001E-3</v>
      </c>
      <c r="Q6" s="29">
        <v>6.2750152200000006E-2</v>
      </c>
      <c r="R6" s="29">
        <v>0.1248461199</v>
      </c>
      <c r="S6" s="29">
        <v>1.6490232E-3</v>
      </c>
      <c r="T6" s="29">
        <v>2.7658587999999998E-3</v>
      </c>
      <c r="U6" s="29">
        <v>12.281871378</v>
      </c>
      <c r="V6" s="8">
        <v>3.7836769999999999E-6</v>
      </c>
      <c r="W6" s="29">
        <v>0.42281770889999998</v>
      </c>
      <c r="X6" s="29">
        <v>4.5295049999999999E-4</v>
      </c>
      <c r="Y6" s="29">
        <v>4.8361233E-3</v>
      </c>
      <c r="Z6" s="29">
        <v>0.3677019769</v>
      </c>
      <c r="AA6" s="29">
        <v>9.3309963400000001E-2</v>
      </c>
      <c r="AB6" s="29">
        <v>3.1129252E-3</v>
      </c>
      <c r="AC6" s="29">
        <v>1.6870091E-3</v>
      </c>
      <c r="AD6" s="29">
        <v>954.30618023</v>
      </c>
      <c r="AE6" s="29">
        <v>3.1865700000000001E-3</v>
      </c>
      <c r="AF6" s="29">
        <v>9.3208440000000004E-4</v>
      </c>
      <c r="AH6" s="29"/>
      <c r="AL6" s="29">
        <v>1.6225845199999998E-2</v>
      </c>
      <c r="AM6" s="29">
        <v>314.15310985000002</v>
      </c>
      <c r="AN6" s="29">
        <v>56.537979788999998</v>
      </c>
      <c r="AO6" s="29">
        <v>278.17012645</v>
      </c>
      <c r="AP6" s="29">
        <v>2.6918712999999999E-3</v>
      </c>
      <c r="AR6" s="29" t="s">
        <v>4</v>
      </c>
      <c r="AS6" s="29">
        <v>0</v>
      </c>
      <c r="AT6" s="29">
        <v>0.46142138783499997</v>
      </c>
      <c r="AU6" s="29">
        <v>0.53527007237799995</v>
      </c>
      <c r="AV6" s="29">
        <v>0.53527007237799995</v>
      </c>
      <c r="AW6" s="29">
        <v>4.1510452547899998E-3</v>
      </c>
      <c r="AX6" s="29">
        <v>0.16467658596599999</v>
      </c>
      <c r="AY6" s="29">
        <v>0.23697287051400001</v>
      </c>
      <c r="AZ6" s="29">
        <v>1435.9360950400001</v>
      </c>
      <c r="BA6" s="29">
        <v>2.7657770335000002E-3</v>
      </c>
      <c r="BB6" s="29">
        <v>8.1054957023100005E-2</v>
      </c>
      <c r="BC6" s="29">
        <v>1.54328744402E-3</v>
      </c>
      <c r="BD6" s="29">
        <v>4.88707294543E-3</v>
      </c>
      <c r="BE6" s="29">
        <v>2.29750436202E-3</v>
      </c>
      <c r="BF6" s="29">
        <v>159953.943439</v>
      </c>
      <c r="BG6" s="29">
        <v>1.7790145137700001E-3</v>
      </c>
      <c r="BH6" s="29">
        <v>3.6205603190300001E-2</v>
      </c>
      <c r="BI6" s="29">
        <v>8.8641654762899993E-2</v>
      </c>
      <c r="BJ6" s="29">
        <v>6.2748521723899997E-2</v>
      </c>
      <c r="BK6" s="29">
        <v>4.8360790434999997E-3</v>
      </c>
      <c r="BL6" s="29">
        <v>3.1864858058500002E-3</v>
      </c>
      <c r="BM6" s="29">
        <v>9.3208266278399998E-4</v>
      </c>
      <c r="BN6" s="29">
        <v>956.44862586900001</v>
      </c>
      <c r="BO6" s="29">
        <v>1.6490003467500001E-3</v>
      </c>
      <c r="BP6" s="29">
        <v>14.212954227499999</v>
      </c>
      <c r="BQ6" s="29">
        <v>10755.736587199999</v>
      </c>
      <c r="BR6" s="29">
        <v>27.8117542787</v>
      </c>
      <c r="BS6" s="29">
        <v>56.538395246599997</v>
      </c>
      <c r="BT6" s="29">
        <v>0</v>
      </c>
      <c r="BU6" s="29">
        <v>12.282119382199999</v>
      </c>
      <c r="BV6" s="29">
        <v>12.282119382199999</v>
      </c>
      <c r="BW6" s="29">
        <v>278.16395835999998</v>
      </c>
      <c r="BX6" s="8">
        <v>3.7837433974899998E-7</v>
      </c>
      <c r="BY6" s="8">
        <v>3.0271238477300001E-6</v>
      </c>
      <c r="BZ6" s="29">
        <v>0</v>
      </c>
      <c r="CA6" s="29">
        <v>11.6258126403</v>
      </c>
      <c r="CB6" s="29">
        <v>0</v>
      </c>
      <c r="CC6" s="29">
        <v>0</v>
      </c>
      <c r="CD6" s="29">
        <v>0.10993396441</v>
      </c>
      <c r="CE6" s="29">
        <v>0.31288837125800001</v>
      </c>
      <c r="CF6" s="29">
        <v>1.49470062005E-4</v>
      </c>
      <c r="CG6" s="29">
        <v>3.0348666545400001E-4</v>
      </c>
      <c r="CH6" s="29">
        <v>0.36770254378900002</v>
      </c>
      <c r="CI6" s="29">
        <v>9.3312279357200004E-2</v>
      </c>
      <c r="CJ6" s="29">
        <v>15.1881377007</v>
      </c>
      <c r="CK6" s="29">
        <v>0</v>
      </c>
      <c r="CL6" s="29">
        <v>1.27629866168E-3</v>
      </c>
      <c r="CM6" s="29">
        <v>1.8366478569399999E-3</v>
      </c>
      <c r="CN6" s="29">
        <v>2046.48033046</v>
      </c>
      <c r="CO6" s="29">
        <v>227.386645284</v>
      </c>
      <c r="CP6" s="29">
        <v>2273.8669757500002</v>
      </c>
      <c r="CQ6" s="29">
        <v>0</v>
      </c>
      <c r="CR6" s="29">
        <v>649.08332216099996</v>
      </c>
      <c r="CS6" s="29">
        <v>0</v>
      </c>
      <c r="CT6" s="29">
        <v>0</v>
      </c>
      <c r="CU6" s="29">
        <v>0</v>
      </c>
      <c r="CV6" s="29">
        <v>0</v>
      </c>
      <c r="CW6" s="29">
        <v>0</v>
      </c>
      <c r="CX6" s="29">
        <v>1.62257440239E-2</v>
      </c>
      <c r="CY6" s="29">
        <v>0</v>
      </c>
      <c r="CZ6" s="29">
        <v>77853.455069599993</v>
      </c>
      <c r="DA6" s="29">
        <v>0</v>
      </c>
      <c r="DB6" s="29">
        <v>0</v>
      </c>
      <c r="DC6" s="29">
        <v>0</v>
      </c>
      <c r="DD6" s="29">
        <v>0</v>
      </c>
      <c r="DE6" s="29">
        <v>1.08400911236</v>
      </c>
      <c r="DF6" s="8">
        <v>3.7835981635500001E-7</v>
      </c>
      <c r="DG6" s="29">
        <v>0</v>
      </c>
      <c r="DH6" s="29">
        <v>19.2897037557</v>
      </c>
      <c r="DI6" s="29">
        <v>19.220993086099998</v>
      </c>
      <c r="DJ6" s="29">
        <v>6.8710669526099999E-2</v>
      </c>
      <c r="DK6" s="29">
        <v>0</v>
      </c>
      <c r="DL6" s="29">
        <v>0</v>
      </c>
      <c r="DM6" s="29">
        <v>12.625656898000001</v>
      </c>
      <c r="DN6" s="29">
        <v>0</v>
      </c>
      <c r="DO6" s="29">
        <v>0.26907937693</v>
      </c>
      <c r="DP6" s="29">
        <v>0</v>
      </c>
      <c r="DQ6" s="29">
        <v>5.2855059101499999E-2</v>
      </c>
      <c r="DR6" s="29">
        <v>0.672697384216</v>
      </c>
      <c r="DS6" s="29">
        <v>1.68560377561E-3</v>
      </c>
      <c r="DT6" s="29">
        <v>21458.450349399998</v>
      </c>
      <c r="DU6" s="29">
        <v>0</v>
      </c>
      <c r="DV6" s="29">
        <v>4.5166952555400002</v>
      </c>
      <c r="DW6" s="29">
        <v>0</v>
      </c>
      <c r="DX6" s="29">
        <v>436.364599032</v>
      </c>
      <c r="DY6" s="29">
        <v>37236.617205900002</v>
      </c>
      <c r="DZ6" s="29">
        <v>2.6917985388100001E-3</v>
      </c>
      <c r="EA6" s="29">
        <v>0</v>
      </c>
      <c r="EB6" s="29">
        <v>0</v>
      </c>
      <c r="EC6" s="29">
        <v>2164.9643217299999</v>
      </c>
      <c r="ED6" s="29">
        <v>954.31980610400001</v>
      </c>
      <c r="EE6" s="29">
        <v>5687.9190290400002</v>
      </c>
      <c r="EF6" s="29">
        <v>110065.711368</v>
      </c>
      <c r="EG6" s="29">
        <v>314.15883678</v>
      </c>
      <c r="EH6" s="29">
        <v>1177.75016633</v>
      </c>
      <c r="EJ6" s="55">
        <f t="shared" si="1"/>
        <v>-1.3095421980442634E-7</v>
      </c>
      <c r="EK6" s="55">
        <f t="shared" si="2"/>
        <v>-4.1018224674207379E-6</v>
      </c>
      <c r="EL6" s="55">
        <f t="shared" si="3"/>
        <v>-1.358454930141139E-6</v>
      </c>
      <c r="EM6" s="55">
        <f t="shared" si="4"/>
        <v>3.6592035650949279E-5</v>
      </c>
      <c r="EN6" s="55">
        <f t="shared" si="5"/>
        <v>3.6702213437875923E-5</v>
      </c>
      <c r="EO6" s="55">
        <f t="shared" si="6"/>
        <v>2.3168965259618071E-5</v>
      </c>
      <c r="EP6" s="55">
        <f t="shared" si="7"/>
        <v>9.4149916762277802E-6</v>
      </c>
      <c r="EQ6" s="55">
        <f t="shared" si="8"/>
        <v>5.0579919063435529E-6</v>
      </c>
      <c r="ER6" s="55">
        <f t="shared" si="9"/>
        <v>-4.8442795039875593E-6</v>
      </c>
      <c r="ES6" s="55">
        <f t="shared" si="10"/>
        <v>5.9628968553694345E-6</v>
      </c>
      <c r="ET6" s="55">
        <f t="shared" si="11"/>
        <v>1.2042143300818946E-5</v>
      </c>
      <c r="EU6" s="55">
        <f t="shared" si="12"/>
        <v>-7.0368661864845726E-6</v>
      </c>
      <c r="EV6" s="55">
        <f t="shared" si="13"/>
        <v>1.0495548344294423E-5</v>
      </c>
      <c r="EW6" s="55">
        <f t="shared" si="14"/>
        <v>-4.4125858617050026E-6</v>
      </c>
      <c r="EX6" s="55">
        <f t="shared" si="15"/>
        <v>-1.055979671656985E-5</v>
      </c>
      <c r="EY6" s="55">
        <f t="shared" si="16"/>
        <v>-2.5983619845452802E-5</v>
      </c>
      <c r="EZ6" s="55">
        <f t="shared" si="17"/>
        <v>9.1156473337679828E-6</v>
      </c>
      <c r="FA6" s="55">
        <f t="shared" si="18"/>
        <v>-1.38586588714242E-5</v>
      </c>
      <c r="FB6" s="55">
        <f t="shared" si="19"/>
        <v>-2.9562788960745953E-5</v>
      </c>
      <c r="FC6" s="55">
        <f t="shared" si="20"/>
        <v>2.01927045453126E-5</v>
      </c>
      <c r="FD6" s="55">
        <f t="shared" si="21"/>
        <v>4.7838077616117179E-5</v>
      </c>
      <c r="FE6" s="55">
        <f t="shared" si="22"/>
        <v>1.094270155344598E-5</v>
      </c>
      <c r="FF6" s="55">
        <f t="shared" si="23"/>
        <v>1.3748652446627312E-5</v>
      </c>
      <c r="FG6" s="55">
        <f t="shared" si="24"/>
        <v>-9.1512348331396734E-6</v>
      </c>
      <c r="FH6" s="55">
        <f t="shared" si="25"/>
        <v>1.5417077841114209E-6</v>
      </c>
      <c r="FI6" s="55">
        <f t="shared" si="26"/>
        <v>2.4820041886358188E-5</v>
      </c>
      <c r="FJ6" s="55">
        <f t="shared" si="27"/>
        <v>6.8484202575647817E-6</v>
      </c>
      <c r="FK6" s="55">
        <f t="shared" si="28"/>
        <v>-8.330271543882013E-4</v>
      </c>
      <c r="FL6" s="55">
        <f t="shared" si="29"/>
        <v>1.4278304261562068E-5</v>
      </c>
      <c r="FM6" s="55">
        <f t="shared" si="30"/>
        <v>-2.6421559859007641E-5</v>
      </c>
      <c r="FN6" s="55">
        <f t="shared" si="31"/>
        <v>-1.863796883702353E-6</v>
      </c>
      <c r="FO6" s="55">
        <f t="shared" si="32"/>
        <v>0</v>
      </c>
      <c r="FP6" s="55">
        <f t="shared" si="33"/>
        <v>0</v>
      </c>
      <c r="FQ6" s="55">
        <f t="shared" si="34"/>
        <v>0</v>
      </c>
      <c r="FR6" s="55">
        <f t="shared" si="35"/>
        <v>0</v>
      </c>
      <c r="FS6" s="55">
        <f t="shared" si="36"/>
        <v>0</v>
      </c>
      <c r="FT6" s="55">
        <f t="shared" si="37"/>
        <v>-6.2354902780685973E-6</v>
      </c>
      <c r="FU6" s="55">
        <f t="shared" si="38"/>
        <v>1.8229741550910376E-5</v>
      </c>
      <c r="FV6" s="55">
        <f t="shared" si="39"/>
        <v>7.3482922727261939E-6</v>
      </c>
      <c r="FW6" s="55">
        <f t="shared" si="40"/>
        <v>-2.2173804494155974E-5</v>
      </c>
      <c r="FX6" s="55">
        <f t="shared" si="41"/>
        <v>-2.7029966105642977E-5</v>
      </c>
    </row>
    <row r="7" spans="1:180" x14ac:dyDescent="0.3">
      <c r="A7" s="29" t="s">
        <v>5</v>
      </c>
      <c r="B7" s="27">
        <v>76970.841686999993</v>
      </c>
      <c r="D7" s="27">
        <v>61843.688681</v>
      </c>
      <c r="E7" s="27">
        <v>1987.6062870000001</v>
      </c>
      <c r="F7" s="27">
        <v>1987.5950055000001</v>
      </c>
      <c r="G7" s="27">
        <v>284.96473035999998</v>
      </c>
      <c r="H7" s="27">
        <v>145231.50396</v>
      </c>
      <c r="I7" s="29">
        <v>176.58564382</v>
      </c>
      <c r="J7" s="29">
        <v>69.882637111999998</v>
      </c>
      <c r="K7" s="29">
        <v>3.5660151000000001E-3</v>
      </c>
      <c r="L7" s="29">
        <v>1958.0404166999999</v>
      </c>
      <c r="M7" s="29">
        <v>13.432330016</v>
      </c>
      <c r="N7" s="29">
        <v>2.8528113500000001E-2</v>
      </c>
      <c r="O7" s="29">
        <v>0.44878119440000003</v>
      </c>
      <c r="P7" s="29">
        <v>0.34784940800000003</v>
      </c>
      <c r="Q7" s="29">
        <v>0.2453418547</v>
      </c>
      <c r="S7" s="29">
        <v>0.32235639919999998</v>
      </c>
      <c r="T7" s="29">
        <v>0.54076398979999996</v>
      </c>
      <c r="U7" s="29">
        <v>1023.9850102</v>
      </c>
      <c r="V7" s="29">
        <v>2.1396090999999999E-2</v>
      </c>
      <c r="W7" s="29">
        <v>2.99545222E-2</v>
      </c>
      <c r="X7" s="29">
        <v>2.8528113500000001E-2</v>
      </c>
      <c r="Y7" s="29">
        <v>0.70432514229999998</v>
      </c>
      <c r="Z7" s="29">
        <v>57.945998316999997</v>
      </c>
      <c r="AA7" s="29">
        <v>3.0347134045000002</v>
      </c>
      <c r="AB7" s="29">
        <v>1.35508496E-2</v>
      </c>
      <c r="AC7" s="29">
        <v>0.32932822880000001</v>
      </c>
      <c r="AD7" s="29">
        <v>1132.5551462999999</v>
      </c>
      <c r="AE7" s="29">
        <v>0.57668003130000001</v>
      </c>
      <c r="AF7" s="29">
        <v>0.18211377140000001</v>
      </c>
      <c r="AH7" s="29"/>
      <c r="AL7" s="29">
        <v>2.1943392620000002</v>
      </c>
      <c r="AM7" s="29">
        <v>3335.2150387000002</v>
      </c>
      <c r="AN7" s="29">
        <v>231.76959128999999</v>
      </c>
      <c r="AO7" s="29">
        <v>480.22698359999998</v>
      </c>
      <c r="AP7" s="29">
        <v>1.0111674745000001</v>
      </c>
      <c r="AR7" s="29" t="s">
        <v>5</v>
      </c>
      <c r="AS7" s="29">
        <v>0</v>
      </c>
      <c r="AT7" s="29">
        <v>69.885415465099996</v>
      </c>
      <c r="AU7" s="29">
        <v>176.59685287299999</v>
      </c>
      <c r="AV7" s="29">
        <v>176.59685287299999</v>
      </c>
      <c r="AW7" s="29">
        <v>0.43247137951699999</v>
      </c>
      <c r="AX7" s="29">
        <v>1.46233334965E-3</v>
      </c>
      <c r="AY7" s="29">
        <v>2.1043322756699998E-3</v>
      </c>
      <c r="AZ7" s="29">
        <v>1957.9212597999999</v>
      </c>
      <c r="BA7" s="29">
        <v>0.54078634412100002</v>
      </c>
      <c r="BB7" s="29">
        <v>13.433019976700001</v>
      </c>
      <c r="BC7" s="29">
        <v>6.8479662681800004E-3</v>
      </c>
      <c r="BD7" s="29">
        <v>2.1685287934699999E-2</v>
      </c>
      <c r="BE7" s="29">
        <v>0.44879806344200002</v>
      </c>
      <c r="BF7" s="29">
        <v>3852729.31648</v>
      </c>
      <c r="BG7" s="29">
        <v>0.34786699734600002</v>
      </c>
      <c r="BH7" s="29">
        <v>0</v>
      </c>
      <c r="BI7" s="29">
        <v>0</v>
      </c>
      <c r="BJ7" s="29">
        <v>0.24538617230699999</v>
      </c>
      <c r="BK7" s="29">
        <v>0.70435798262500005</v>
      </c>
      <c r="BL7" s="29">
        <v>0.57669684697599999</v>
      </c>
      <c r="BM7" s="29">
        <v>0.18212289233100001</v>
      </c>
      <c r="BN7" s="29">
        <v>76974.536932300005</v>
      </c>
      <c r="BO7" s="29">
        <v>0.32237026200699997</v>
      </c>
      <c r="BP7" s="29">
        <v>1224.89922682</v>
      </c>
      <c r="BQ7" s="29">
        <v>112451.620562</v>
      </c>
      <c r="BR7" s="29">
        <v>1295.0820666</v>
      </c>
      <c r="BS7" s="29">
        <v>231.76064489300001</v>
      </c>
      <c r="BT7" s="29">
        <v>0</v>
      </c>
      <c r="BU7" s="29">
        <v>1024.02495914</v>
      </c>
      <c r="BV7" s="29">
        <v>1024.02495914</v>
      </c>
      <c r="BW7" s="29">
        <v>480.23636238699999</v>
      </c>
      <c r="BX7" s="29">
        <v>2.1400056339200002E-3</v>
      </c>
      <c r="BY7" s="29">
        <v>1.7119876615000001E-2</v>
      </c>
      <c r="BZ7" s="29">
        <v>0</v>
      </c>
      <c r="CA7" s="29">
        <v>214.17630305700001</v>
      </c>
      <c r="CB7" s="29">
        <v>1.4293125047299999</v>
      </c>
      <c r="CC7" s="29">
        <v>0</v>
      </c>
      <c r="CD7" s="29">
        <v>7.7895592519700001E-3</v>
      </c>
      <c r="CE7" s="29">
        <v>2.2170372051999999E-2</v>
      </c>
      <c r="CF7" s="29">
        <v>9.4159634914600006E-3</v>
      </c>
      <c r="CG7" s="29">
        <v>1.9117283283999999E-2</v>
      </c>
      <c r="CH7" s="29">
        <v>57.948970490500002</v>
      </c>
      <c r="CI7" s="29">
        <v>3.0348942427600001</v>
      </c>
      <c r="CJ7" s="29">
        <v>0</v>
      </c>
      <c r="CK7" s="29">
        <v>0</v>
      </c>
      <c r="CL7" s="29">
        <v>5.5568432533600002E-3</v>
      </c>
      <c r="CM7" s="29">
        <v>7.9965018248800007E-3</v>
      </c>
      <c r="CN7" s="29">
        <v>55662.9818877</v>
      </c>
      <c r="CO7" s="29">
        <v>6184.7618283100001</v>
      </c>
      <c r="CP7" s="29">
        <v>61847.743715999997</v>
      </c>
      <c r="CQ7" s="29">
        <v>0</v>
      </c>
      <c r="CR7" s="29">
        <v>644.25026496999999</v>
      </c>
      <c r="CS7" s="29">
        <v>0</v>
      </c>
      <c r="CT7" s="29">
        <v>0</v>
      </c>
      <c r="CU7" s="29">
        <v>0</v>
      </c>
      <c r="CV7" s="29">
        <v>0</v>
      </c>
      <c r="CW7" s="29">
        <v>0</v>
      </c>
      <c r="CX7" s="29">
        <v>2.1944219273200001</v>
      </c>
      <c r="CY7" s="29">
        <v>0</v>
      </c>
      <c r="CZ7" s="29">
        <v>79609.587339999998</v>
      </c>
      <c r="DA7" s="29">
        <v>0</v>
      </c>
      <c r="DB7" s="29">
        <v>0</v>
      </c>
      <c r="DC7" s="29">
        <v>0</v>
      </c>
      <c r="DD7" s="29">
        <v>0</v>
      </c>
      <c r="DE7" s="29">
        <v>112.10958427600001</v>
      </c>
      <c r="DF7" s="29">
        <v>2.1399930070500001E-3</v>
      </c>
      <c r="DG7" s="29">
        <v>0</v>
      </c>
      <c r="DH7" s="29">
        <v>1987.8706096400001</v>
      </c>
      <c r="DI7" s="29">
        <v>1987.85932497</v>
      </c>
      <c r="DJ7" s="29">
        <v>1.1284670712100001E-2</v>
      </c>
      <c r="DK7" s="29">
        <v>0</v>
      </c>
      <c r="DL7" s="29">
        <v>0</v>
      </c>
      <c r="DM7" s="29">
        <v>1305.75955393</v>
      </c>
      <c r="DN7" s="29">
        <v>0</v>
      </c>
      <c r="DO7" s="29">
        <v>27.828575863099999</v>
      </c>
      <c r="DP7" s="29">
        <v>0</v>
      </c>
      <c r="DQ7" s="29">
        <v>5.4663515059799996</v>
      </c>
      <c r="DR7" s="29">
        <v>69.5716245327</v>
      </c>
      <c r="DS7" s="29">
        <v>0.329078291242</v>
      </c>
      <c r="DT7" s="29">
        <v>55264.048137199999</v>
      </c>
      <c r="DU7" s="29">
        <v>0</v>
      </c>
      <c r="DV7" s="29">
        <v>467.12363486300001</v>
      </c>
      <c r="DW7" s="29">
        <v>0</v>
      </c>
      <c r="DX7" s="29">
        <v>284.96807565799998</v>
      </c>
      <c r="DY7" s="29">
        <v>46852.786490699997</v>
      </c>
      <c r="DZ7" s="29">
        <v>1.0112475111599999</v>
      </c>
      <c r="EA7" s="29">
        <v>0</v>
      </c>
      <c r="EB7" s="29">
        <v>0</v>
      </c>
      <c r="EC7" s="29">
        <v>1481.3291923899999</v>
      </c>
      <c r="ED7" s="29">
        <v>1132.50492829</v>
      </c>
      <c r="EE7" s="29">
        <v>1481.5350627800001</v>
      </c>
      <c r="EF7" s="29">
        <v>145232.180563</v>
      </c>
      <c r="EG7" s="29">
        <v>3334.9544422700001</v>
      </c>
      <c r="EH7" s="29">
        <v>938.79415724499995</v>
      </c>
      <c r="EJ7" s="55">
        <f t="shared" si="1"/>
        <v>4.8008378484917674E-5</v>
      </c>
      <c r="EK7" s="55">
        <f t="shared" si="2"/>
        <v>0</v>
      </c>
      <c r="EL7" s="55">
        <f t="shared" si="3"/>
        <v>6.5569099878794927E-5</v>
      </c>
      <c r="EM7" s="55">
        <f t="shared" si="4"/>
        <v>1.3298541151175467E-4</v>
      </c>
      <c r="EN7" s="55">
        <f t="shared" si="5"/>
        <v>1.3298457143859959E-4</v>
      </c>
      <c r="EO7" s="55">
        <f t="shared" si="6"/>
        <v>1.1739340499342191E-5</v>
      </c>
      <c r="EP7" s="55">
        <f t="shared" si="7"/>
        <v>4.6587894606272064E-6</v>
      </c>
      <c r="EQ7" s="55">
        <f t="shared" si="8"/>
        <v>6.3476581433841354E-5</v>
      </c>
      <c r="ER7" s="55">
        <f t="shared" si="9"/>
        <v>3.975741636002471E-5</v>
      </c>
      <c r="ES7" s="55">
        <f t="shared" si="10"/>
        <v>1.8242360218827526E-4</v>
      </c>
      <c r="ET7" s="55">
        <f t="shared" si="11"/>
        <v>-6.0855178975738058E-5</v>
      </c>
      <c r="EU7" s="55">
        <f t="shared" si="12"/>
        <v>5.1365675141913113E-5</v>
      </c>
      <c r="EV7" s="55">
        <f t="shared" si="13"/>
        <v>1.8019778559833478E-4</v>
      </c>
      <c r="EW7" s="55">
        <f t="shared" si="14"/>
        <v>3.7588567013247173E-5</v>
      </c>
      <c r="EX7" s="55">
        <f t="shared" si="15"/>
        <v>5.0565979402187038E-5</v>
      </c>
      <c r="EY7" s="55">
        <f t="shared" si="16"/>
        <v>1.8063614565148222E-4</v>
      </c>
      <c r="EZ7" s="55">
        <f t="shared" si="17"/>
        <v>0</v>
      </c>
      <c r="FA7" s="55">
        <f t="shared" si="18"/>
        <v>4.3004596882213777E-5</v>
      </c>
      <c r="FB7" s="55">
        <f t="shared" si="19"/>
        <v>4.1338405333405718E-5</v>
      </c>
      <c r="FC7" s="55">
        <f t="shared" si="20"/>
        <v>3.9013207812610904E-5</v>
      </c>
      <c r="FD7" s="55">
        <f t="shared" si="21"/>
        <v>1.7686669822080449E-4</v>
      </c>
      <c r="FE7" s="55">
        <f t="shared" si="22"/>
        <v>1.8057720747076929E-4</v>
      </c>
      <c r="FF7" s="55">
        <f t="shared" si="23"/>
        <v>1.7993743119395104E-4</v>
      </c>
      <c r="FG7" s="55">
        <f t="shared" si="24"/>
        <v>4.6626654406826285E-5</v>
      </c>
      <c r="FH7" s="55">
        <f t="shared" si="25"/>
        <v>5.129212691695503E-5</v>
      </c>
      <c r="FI7" s="55">
        <f t="shared" si="26"/>
        <v>5.9589897264029096E-5</v>
      </c>
      <c r="FJ7" s="55">
        <f t="shared" si="27"/>
        <v>1.841565889714655E-4</v>
      </c>
      <c r="FK7" s="55">
        <f t="shared" si="28"/>
        <v>-7.5893147365693704E-4</v>
      </c>
      <c r="FL7" s="55">
        <f t="shared" si="29"/>
        <v>-4.4340454558915016E-5</v>
      </c>
      <c r="FM7" s="55">
        <f t="shared" si="30"/>
        <v>2.9159456002099257E-5</v>
      </c>
      <c r="FN7" s="55">
        <f t="shared" si="31"/>
        <v>5.0083697294737726E-5</v>
      </c>
      <c r="FO7" s="55">
        <f t="shared" si="32"/>
        <v>0</v>
      </c>
      <c r="FP7" s="55">
        <f t="shared" si="33"/>
        <v>0</v>
      </c>
      <c r="FQ7" s="55">
        <f t="shared" si="34"/>
        <v>0</v>
      </c>
      <c r="FR7" s="55">
        <f t="shared" si="35"/>
        <v>0</v>
      </c>
      <c r="FS7" s="55">
        <f t="shared" si="36"/>
        <v>0</v>
      </c>
      <c r="FT7" s="55">
        <f t="shared" si="37"/>
        <v>3.7672078074451019E-5</v>
      </c>
      <c r="FU7" s="55">
        <f t="shared" si="38"/>
        <v>-7.813482098643123E-5</v>
      </c>
      <c r="FV7" s="55">
        <f t="shared" si="39"/>
        <v>-3.8600391665678971E-5</v>
      </c>
      <c r="FW7" s="55">
        <f t="shared" si="40"/>
        <v>1.9529904233400581E-5</v>
      </c>
      <c r="FX7" s="55">
        <f t="shared" si="41"/>
        <v>7.9152723973206272E-5</v>
      </c>
    </row>
    <row r="8" spans="1:180" x14ac:dyDescent="0.3">
      <c r="A8" s="29" t="s">
        <v>6</v>
      </c>
      <c r="AH8" s="29"/>
      <c r="AR8" s="29"/>
      <c r="AT8" s="29"/>
      <c r="AU8" s="29"/>
      <c r="AV8" s="29"/>
      <c r="AW8" s="29"/>
      <c r="AZ8" s="29"/>
      <c r="BA8" s="29"/>
      <c r="BB8" s="29"/>
      <c r="BC8" s="29"/>
      <c r="BD8" s="29"/>
      <c r="BE8" s="29"/>
      <c r="BF8" s="29"/>
      <c r="BG8" s="29"/>
      <c r="BJ8" s="29"/>
      <c r="BK8" s="29"/>
      <c r="BL8" s="29"/>
      <c r="BM8" s="29"/>
      <c r="BN8" s="29"/>
      <c r="BO8" s="29"/>
      <c r="BP8" s="29"/>
      <c r="BQ8" s="29"/>
      <c r="BT8" s="29"/>
      <c r="BU8" s="29"/>
      <c r="BV8" s="29"/>
      <c r="BX8" s="29"/>
      <c r="BY8" s="29"/>
      <c r="BZ8" s="29"/>
      <c r="CA8" s="29"/>
      <c r="CB8" s="29"/>
      <c r="CD8" s="29"/>
      <c r="CE8" s="29"/>
      <c r="CF8" s="29"/>
      <c r="CG8" s="29"/>
      <c r="CH8" s="29"/>
      <c r="CI8" s="29"/>
      <c r="CL8" s="29"/>
      <c r="CM8" s="29"/>
      <c r="CN8" s="29"/>
      <c r="CO8" s="29"/>
      <c r="CP8" s="29"/>
      <c r="CQ8" s="29"/>
      <c r="CR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U8" s="29"/>
      <c r="DV8" s="29"/>
      <c r="DW8" s="29"/>
      <c r="DX8" s="29"/>
      <c r="EA8" s="29"/>
      <c r="EB8" s="29"/>
      <c r="EC8" s="29"/>
      <c r="ED8" s="29"/>
      <c r="EE8" s="29"/>
      <c r="EF8" s="29"/>
      <c r="EH8" s="29"/>
      <c r="EJ8" s="55">
        <f t="shared" si="1"/>
        <v>0</v>
      </c>
      <c r="EK8" s="55">
        <f t="shared" si="2"/>
        <v>0</v>
      </c>
      <c r="EL8" s="55">
        <f t="shared" si="3"/>
        <v>0</v>
      </c>
      <c r="EM8" s="55">
        <f t="shared" si="4"/>
        <v>0</v>
      </c>
      <c r="EN8" s="55">
        <f t="shared" si="5"/>
        <v>0</v>
      </c>
      <c r="EO8" s="55">
        <f t="shared" si="6"/>
        <v>0</v>
      </c>
      <c r="EP8" s="55">
        <f t="shared" si="7"/>
        <v>0</v>
      </c>
      <c r="EQ8" s="55">
        <f t="shared" si="8"/>
        <v>0</v>
      </c>
      <c r="ER8" s="55">
        <f t="shared" si="9"/>
        <v>0</v>
      </c>
      <c r="ES8" s="55">
        <f t="shared" si="10"/>
        <v>0</v>
      </c>
      <c r="ET8" s="55">
        <f t="shared" si="11"/>
        <v>0</v>
      </c>
      <c r="EU8" s="55">
        <f t="shared" si="12"/>
        <v>0</v>
      </c>
      <c r="EV8" s="55">
        <f t="shared" si="13"/>
        <v>0</v>
      </c>
      <c r="EW8" s="55">
        <f t="shared" si="14"/>
        <v>0</v>
      </c>
      <c r="EX8" s="55">
        <f t="shared" si="15"/>
        <v>0</v>
      </c>
      <c r="EY8" s="55">
        <f t="shared" si="16"/>
        <v>0</v>
      </c>
      <c r="EZ8" s="55">
        <f t="shared" si="17"/>
        <v>0</v>
      </c>
      <c r="FA8" s="55">
        <f t="shared" si="18"/>
        <v>0</v>
      </c>
      <c r="FB8" s="55">
        <f t="shared" si="19"/>
        <v>0</v>
      </c>
      <c r="FC8" s="55">
        <f t="shared" si="20"/>
        <v>0</v>
      </c>
      <c r="FD8" s="55">
        <f t="shared" si="21"/>
        <v>0</v>
      </c>
      <c r="FE8" s="55">
        <f t="shared" si="22"/>
        <v>0</v>
      </c>
      <c r="FF8" s="55">
        <f t="shared" si="23"/>
        <v>0</v>
      </c>
      <c r="FG8" s="55">
        <f t="shared" si="24"/>
        <v>0</v>
      </c>
      <c r="FH8" s="55">
        <f t="shared" si="25"/>
        <v>0</v>
      </c>
      <c r="FI8" s="55">
        <f t="shared" si="26"/>
        <v>0</v>
      </c>
      <c r="FJ8" s="55">
        <f t="shared" si="27"/>
        <v>0</v>
      </c>
      <c r="FK8" s="55">
        <f t="shared" si="28"/>
        <v>0</v>
      </c>
      <c r="FL8" s="55">
        <f t="shared" si="29"/>
        <v>0</v>
      </c>
      <c r="FM8" s="55">
        <f t="shared" si="30"/>
        <v>0</v>
      </c>
      <c r="FN8" s="55">
        <f t="shared" si="31"/>
        <v>0</v>
      </c>
      <c r="FO8" s="55">
        <f t="shared" si="32"/>
        <v>0</v>
      </c>
      <c r="FP8" s="55">
        <f t="shared" si="33"/>
        <v>0</v>
      </c>
      <c r="FQ8" s="55">
        <f t="shared" si="34"/>
        <v>0</v>
      </c>
      <c r="FR8" s="55">
        <f t="shared" si="35"/>
        <v>0</v>
      </c>
      <c r="FS8" s="55">
        <f t="shared" si="36"/>
        <v>0</v>
      </c>
      <c r="FT8" s="55">
        <f t="shared" si="37"/>
        <v>0</v>
      </c>
      <c r="FU8" s="55">
        <f t="shared" si="38"/>
        <v>0</v>
      </c>
      <c r="FV8" s="55">
        <f t="shared" si="39"/>
        <v>0</v>
      </c>
      <c r="FW8" s="55">
        <f t="shared" si="40"/>
        <v>0</v>
      </c>
      <c r="FX8" s="55">
        <f t="shared" si="41"/>
        <v>0</v>
      </c>
    </row>
    <row r="9" spans="1:180" x14ac:dyDescent="0.3">
      <c r="A9" s="29" t="s">
        <v>7</v>
      </c>
      <c r="AH9" s="29"/>
      <c r="AR9" s="29"/>
      <c r="AT9" s="29"/>
      <c r="AU9" s="29"/>
      <c r="AV9" s="29"/>
      <c r="AW9" s="29"/>
      <c r="AZ9" s="29"/>
      <c r="BA9" s="29"/>
      <c r="BB9" s="29"/>
      <c r="BC9" s="29"/>
      <c r="BD9" s="29"/>
      <c r="BE9" s="29"/>
      <c r="BF9" s="29"/>
      <c r="BG9" s="29"/>
      <c r="BJ9" s="29"/>
      <c r="BK9" s="29"/>
      <c r="BL9" s="29"/>
      <c r="BM9" s="29"/>
      <c r="BN9" s="29"/>
      <c r="BO9" s="29"/>
      <c r="BP9" s="29"/>
      <c r="BQ9" s="29"/>
      <c r="BT9" s="29"/>
      <c r="BU9" s="29"/>
      <c r="BV9" s="29"/>
      <c r="BX9" s="29"/>
      <c r="BY9" s="29"/>
      <c r="BZ9" s="29"/>
      <c r="CA9" s="29"/>
      <c r="CB9" s="29"/>
      <c r="CD9" s="29"/>
      <c r="CE9" s="29"/>
      <c r="CF9" s="29"/>
      <c r="CG9" s="29"/>
      <c r="CH9" s="29"/>
      <c r="CI9" s="29"/>
      <c r="CL9" s="29"/>
      <c r="CM9" s="29"/>
      <c r="CN9" s="29"/>
      <c r="CO9" s="29"/>
      <c r="CP9" s="29"/>
      <c r="CQ9" s="29"/>
      <c r="CR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U9" s="29"/>
      <c r="DV9" s="29"/>
      <c r="DW9" s="29"/>
      <c r="DX9" s="29"/>
      <c r="EA9" s="29"/>
      <c r="EB9" s="29"/>
      <c r="EC9" s="29"/>
      <c r="ED9" s="29"/>
      <c r="EE9" s="29"/>
      <c r="EF9" s="29"/>
      <c r="EH9" s="29"/>
      <c r="EJ9" s="55">
        <f t="shared" si="1"/>
        <v>0</v>
      </c>
      <c r="EK9" s="55">
        <f t="shared" si="2"/>
        <v>0</v>
      </c>
      <c r="EL9" s="55">
        <f t="shared" si="3"/>
        <v>0</v>
      </c>
      <c r="EM9" s="55">
        <f t="shared" si="4"/>
        <v>0</v>
      </c>
      <c r="EN9" s="55">
        <f t="shared" si="5"/>
        <v>0</v>
      </c>
      <c r="EO9" s="55">
        <f t="shared" si="6"/>
        <v>0</v>
      </c>
      <c r="EP9" s="55">
        <f t="shared" si="7"/>
        <v>0</v>
      </c>
      <c r="EQ9" s="55">
        <f t="shared" si="8"/>
        <v>0</v>
      </c>
      <c r="ER9" s="55">
        <f t="shared" si="9"/>
        <v>0</v>
      </c>
      <c r="ES9" s="55">
        <f t="shared" si="10"/>
        <v>0</v>
      </c>
      <c r="ET9" s="55">
        <f t="shared" si="11"/>
        <v>0</v>
      </c>
      <c r="EU9" s="55">
        <f t="shared" si="12"/>
        <v>0</v>
      </c>
      <c r="EV9" s="55">
        <f t="shared" si="13"/>
        <v>0</v>
      </c>
      <c r="EW9" s="55">
        <f t="shared" si="14"/>
        <v>0</v>
      </c>
      <c r="EX9" s="55">
        <f t="shared" si="15"/>
        <v>0</v>
      </c>
      <c r="EY9" s="55">
        <f t="shared" si="16"/>
        <v>0</v>
      </c>
      <c r="EZ9" s="55">
        <f t="shared" si="17"/>
        <v>0</v>
      </c>
      <c r="FA9" s="55">
        <f t="shared" si="18"/>
        <v>0</v>
      </c>
      <c r="FB9" s="55">
        <f t="shared" si="19"/>
        <v>0</v>
      </c>
      <c r="FC9" s="55">
        <f t="shared" si="20"/>
        <v>0</v>
      </c>
      <c r="FD9" s="55">
        <f t="shared" si="21"/>
        <v>0</v>
      </c>
      <c r="FE9" s="55">
        <f t="shared" si="22"/>
        <v>0</v>
      </c>
      <c r="FF9" s="55">
        <f t="shared" si="23"/>
        <v>0</v>
      </c>
      <c r="FG9" s="55">
        <f t="shared" si="24"/>
        <v>0</v>
      </c>
      <c r="FH9" s="55">
        <f t="shared" si="25"/>
        <v>0</v>
      </c>
      <c r="FI9" s="55">
        <f t="shared" si="26"/>
        <v>0</v>
      </c>
      <c r="FJ9" s="55">
        <f t="shared" si="27"/>
        <v>0</v>
      </c>
      <c r="FK9" s="55">
        <f t="shared" si="28"/>
        <v>0</v>
      </c>
      <c r="FL9" s="55">
        <f t="shared" si="29"/>
        <v>0</v>
      </c>
      <c r="FM9" s="55">
        <f t="shared" si="30"/>
        <v>0</v>
      </c>
      <c r="FN9" s="55">
        <f t="shared" si="31"/>
        <v>0</v>
      </c>
      <c r="FO9" s="55">
        <f t="shared" si="32"/>
        <v>0</v>
      </c>
      <c r="FP9" s="55">
        <f t="shared" si="33"/>
        <v>0</v>
      </c>
      <c r="FQ9" s="55">
        <f t="shared" si="34"/>
        <v>0</v>
      </c>
      <c r="FR9" s="55">
        <f t="shared" si="35"/>
        <v>0</v>
      </c>
      <c r="FS9" s="55">
        <f t="shared" si="36"/>
        <v>0</v>
      </c>
      <c r="FT9" s="55">
        <f t="shared" si="37"/>
        <v>0</v>
      </c>
      <c r="FU9" s="55">
        <f t="shared" si="38"/>
        <v>0</v>
      </c>
      <c r="FV9" s="55">
        <f t="shared" si="39"/>
        <v>0</v>
      </c>
      <c r="FW9" s="55">
        <f t="shared" si="40"/>
        <v>0</v>
      </c>
      <c r="FX9" s="55">
        <f t="shared" si="41"/>
        <v>0</v>
      </c>
    </row>
    <row r="10" spans="1:180" x14ac:dyDescent="0.3">
      <c r="A10" s="29" t="s">
        <v>8</v>
      </c>
      <c r="AH10" s="29"/>
      <c r="AR10" s="29"/>
      <c r="AT10" s="29"/>
      <c r="AU10" s="29"/>
      <c r="AV10" s="29"/>
      <c r="AW10" s="29"/>
      <c r="AZ10" s="29"/>
      <c r="BA10" s="29"/>
      <c r="BB10" s="29"/>
      <c r="BC10" s="29"/>
      <c r="BD10" s="29"/>
      <c r="BE10" s="29"/>
      <c r="BF10" s="29"/>
      <c r="BG10" s="29"/>
      <c r="BJ10" s="29"/>
      <c r="BK10" s="29"/>
      <c r="BL10" s="29"/>
      <c r="BM10" s="29"/>
      <c r="BN10" s="29"/>
      <c r="BO10" s="29"/>
      <c r="BP10" s="29"/>
      <c r="BQ10" s="29"/>
      <c r="BT10" s="29"/>
      <c r="BU10" s="29"/>
      <c r="BV10" s="29"/>
      <c r="BX10" s="29"/>
      <c r="BY10" s="29"/>
      <c r="BZ10" s="29"/>
      <c r="CA10" s="29"/>
      <c r="CB10" s="29"/>
      <c r="CD10" s="29"/>
      <c r="CE10" s="29"/>
      <c r="CF10" s="29"/>
      <c r="CG10" s="29"/>
      <c r="CH10" s="29"/>
      <c r="CI10" s="29"/>
      <c r="CL10" s="29"/>
      <c r="CM10" s="29"/>
      <c r="CN10" s="29"/>
      <c r="CO10" s="29"/>
      <c r="CP10" s="29"/>
      <c r="CQ10" s="29"/>
      <c r="CR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U10" s="29"/>
      <c r="DV10" s="29"/>
      <c r="DW10" s="29"/>
      <c r="DX10" s="29"/>
      <c r="EA10" s="29"/>
      <c r="EB10" s="29"/>
      <c r="EC10" s="29"/>
      <c r="ED10" s="29"/>
      <c r="EE10" s="29"/>
      <c r="EF10" s="29"/>
      <c r="EH10" s="29"/>
      <c r="EJ10" s="55">
        <f t="shared" si="1"/>
        <v>0</v>
      </c>
      <c r="EK10" s="55">
        <f t="shared" si="2"/>
        <v>0</v>
      </c>
      <c r="EL10" s="55">
        <f t="shared" si="3"/>
        <v>0</v>
      </c>
      <c r="EM10" s="55">
        <f t="shared" si="4"/>
        <v>0</v>
      </c>
      <c r="EN10" s="55">
        <f t="shared" si="5"/>
        <v>0</v>
      </c>
      <c r="EO10" s="55">
        <f t="shared" si="6"/>
        <v>0</v>
      </c>
      <c r="EP10" s="55">
        <f t="shared" si="7"/>
        <v>0</v>
      </c>
      <c r="EQ10" s="55">
        <f t="shared" si="8"/>
        <v>0</v>
      </c>
      <c r="ER10" s="55">
        <f t="shared" si="9"/>
        <v>0</v>
      </c>
      <c r="ES10" s="55">
        <f t="shared" si="10"/>
        <v>0</v>
      </c>
      <c r="ET10" s="55">
        <f t="shared" si="11"/>
        <v>0</v>
      </c>
      <c r="EU10" s="55">
        <f t="shared" si="12"/>
        <v>0</v>
      </c>
      <c r="EV10" s="55">
        <f t="shared" si="13"/>
        <v>0</v>
      </c>
      <c r="EW10" s="55">
        <f t="shared" si="14"/>
        <v>0</v>
      </c>
      <c r="EX10" s="55">
        <f t="shared" si="15"/>
        <v>0</v>
      </c>
      <c r="EY10" s="55">
        <f t="shared" si="16"/>
        <v>0</v>
      </c>
      <c r="EZ10" s="55">
        <f t="shared" si="17"/>
        <v>0</v>
      </c>
      <c r="FA10" s="55">
        <f t="shared" si="18"/>
        <v>0</v>
      </c>
      <c r="FB10" s="55">
        <f t="shared" si="19"/>
        <v>0</v>
      </c>
      <c r="FC10" s="55">
        <f t="shared" si="20"/>
        <v>0</v>
      </c>
      <c r="FD10" s="55">
        <f t="shared" si="21"/>
        <v>0</v>
      </c>
      <c r="FE10" s="55">
        <f t="shared" si="22"/>
        <v>0</v>
      </c>
      <c r="FF10" s="55">
        <f t="shared" si="23"/>
        <v>0</v>
      </c>
      <c r="FG10" s="55">
        <f t="shared" si="24"/>
        <v>0</v>
      </c>
      <c r="FH10" s="55">
        <f t="shared" si="25"/>
        <v>0</v>
      </c>
      <c r="FI10" s="55">
        <f t="shared" si="26"/>
        <v>0</v>
      </c>
      <c r="FJ10" s="55">
        <f t="shared" si="27"/>
        <v>0</v>
      </c>
      <c r="FK10" s="55">
        <f t="shared" si="28"/>
        <v>0</v>
      </c>
      <c r="FL10" s="55">
        <f t="shared" si="29"/>
        <v>0</v>
      </c>
      <c r="FM10" s="55">
        <f t="shared" si="30"/>
        <v>0</v>
      </c>
      <c r="FN10" s="55">
        <f t="shared" si="31"/>
        <v>0</v>
      </c>
      <c r="FO10" s="55">
        <f t="shared" si="32"/>
        <v>0</v>
      </c>
      <c r="FP10" s="55">
        <f t="shared" si="33"/>
        <v>0</v>
      </c>
      <c r="FQ10" s="55">
        <f t="shared" si="34"/>
        <v>0</v>
      </c>
      <c r="FR10" s="55">
        <f t="shared" si="35"/>
        <v>0</v>
      </c>
      <c r="FS10" s="55">
        <f t="shared" si="36"/>
        <v>0</v>
      </c>
      <c r="FT10" s="55">
        <f t="shared" si="37"/>
        <v>0</v>
      </c>
      <c r="FU10" s="55">
        <f t="shared" si="38"/>
        <v>0</v>
      </c>
      <c r="FV10" s="55">
        <f t="shared" si="39"/>
        <v>0</v>
      </c>
      <c r="FW10" s="55">
        <f t="shared" si="40"/>
        <v>0</v>
      </c>
      <c r="FX10" s="55">
        <f t="shared" si="41"/>
        <v>0</v>
      </c>
    </row>
    <row r="11" spans="1:180" x14ac:dyDescent="0.3">
      <c r="A11" s="29" t="s">
        <v>9</v>
      </c>
      <c r="B11" s="27">
        <v>27.465794670000001</v>
      </c>
      <c r="D11" s="27">
        <v>16.082380876999999</v>
      </c>
      <c r="E11" s="27">
        <v>0.35932113300000001</v>
      </c>
      <c r="F11" s="27">
        <v>0.35932113300000001</v>
      </c>
      <c r="G11" s="27">
        <v>15.724543488</v>
      </c>
      <c r="H11" s="27">
        <v>925.15014977999999</v>
      </c>
      <c r="I11" s="29">
        <v>1.8974735E-2</v>
      </c>
      <c r="J11" s="29">
        <v>1.7324261800000001E-2</v>
      </c>
      <c r="L11" s="29">
        <v>10.939271305</v>
      </c>
      <c r="M11" s="29">
        <v>3.9733234999999997E-3</v>
      </c>
      <c r="O11" s="29">
        <v>1.131914E-4</v>
      </c>
      <c r="P11" s="29">
        <v>8.7634100000000002E-5</v>
      </c>
      <c r="S11" s="29">
        <v>8.1232599999999999E-5</v>
      </c>
      <c r="T11" s="29">
        <v>1.36246E-4</v>
      </c>
      <c r="U11" s="29">
        <v>0.59545529470000003</v>
      </c>
      <c r="Y11" s="29">
        <v>2.4772930000000002E-4</v>
      </c>
      <c r="Z11" s="29">
        <v>1.8643458000000002E-2</v>
      </c>
      <c r="AA11" s="29">
        <v>6.0970339999999999E-4</v>
      </c>
      <c r="AC11" s="29">
        <v>8.3121700000000001E-5</v>
      </c>
      <c r="AD11" s="29">
        <v>7.8082796861999997</v>
      </c>
      <c r="AE11" s="29">
        <v>1.5879539999999999E-4</v>
      </c>
      <c r="AF11" s="29">
        <v>4.5919099999999999E-5</v>
      </c>
      <c r="AH11" s="29"/>
      <c r="AL11" s="29">
        <v>8.3781350000000003E-4</v>
      </c>
      <c r="AM11" s="29">
        <v>3.8687159256000001</v>
      </c>
      <c r="AN11" s="29">
        <v>1.0643503771</v>
      </c>
      <c r="AO11" s="29">
        <v>5.7158254999999998E-2</v>
      </c>
      <c r="AP11" s="29">
        <v>7.5841999999999997E-5</v>
      </c>
      <c r="AR11" s="29" t="s">
        <v>9</v>
      </c>
      <c r="AS11" s="29">
        <v>0</v>
      </c>
      <c r="AT11" s="29">
        <v>1.7323765800300001E-2</v>
      </c>
      <c r="AU11" s="29">
        <v>1.8975422967499999E-2</v>
      </c>
      <c r="AV11" s="29">
        <v>1.8975422967499999E-2</v>
      </c>
      <c r="AW11" s="8">
        <v>3.1842900783700002E-5</v>
      </c>
      <c r="AX11" s="29">
        <v>0</v>
      </c>
      <c r="AY11" s="29">
        <v>0</v>
      </c>
      <c r="AZ11" s="29">
        <v>10.938520417399999</v>
      </c>
      <c r="BA11" s="29">
        <v>1.36242623602E-4</v>
      </c>
      <c r="BB11" s="29">
        <v>3.97327507371E-3</v>
      </c>
      <c r="BC11" s="29">
        <v>0</v>
      </c>
      <c r="BD11" s="29">
        <v>0</v>
      </c>
      <c r="BE11" s="29">
        <v>1.13189724651E-4</v>
      </c>
      <c r="BF11" s="29">
        <v>135.451446664</v>
      </c>
      <c r="BG11" s="8">
        <v>8.7627745670699998E-5</v>
      </c>
      <c r="BH11" s="29">
        <v>0</v>
      </c>
      <c r="BI11" s="29">
        <v>0</v>
      </c>
      <c r="BJ11" s="29">
        <v>0</v>
      </c>
      <c r="BK11" s="29">
        <v>2.4772856974799998E-4</v>
      </c>
      <c r="BL11" s="29">
        <v>1.58796061633E-4</v>
      </c>
      <c r="BM11" s="8">
        <v>4.5920598472200001E-5</v>
      </c>
      <c r="BN11" s="29">
        <v>27.465020074200002</v>
      </c>
      <c r="BO11" s="8">
        <v>8.1228422883999996E-5</v>
      </c>
      <c r="BP11" s="29">
        <v>0.69326616320099999</v>
      </c>
      <c r="BQ11" s="29">
        <v>63.115069282199997</v>
      </c>
      <c r="BR11" s="29">
        <v>1.4063655691900001</v>
      </c>
      <c r="BS11" s="29">
        <v>1.0642388679000001</v>
      </c>
      <c r="BT11" s="29">
        <v>0</v>
      </c>
      <c r="BU11" s="29">
        <v>0.59543506313200001</v>
      </c>
      <c r="BV11" s="29">
        <v>0.59543506313200001</v>
      </c>
      <c r="BW11" s="29">
        <v>5.7156276319100002E-2</v>
      </c>
      <c r="BX11" s="29">
        <v>0</v>
      </c>
      <c r="BY11" s="29">
        <v>0</v>
      </c>
      <c r="BZ11" s="29">
        <v>0</v>
      </c>
      <c r="CA11" s="29">
        <v>9.2344981182700001E-2</v>
      </c>
      <c r="CB11" s="29">
        <v>0</v>
      </c>
      <c r="CC11" s="29">
        <v>0</v>
      </c>
      <c r="CD11" s="29">
        <v>0</v>
      </c>
      <c r="CE11" s="29">
        <v>0</v>
      </c>
      <c r="CF11" s="29">
        <v>0</v>
      </c>
      <c r="CG11" s="29">
        <v>0</v>
      </c>
      <c r="CH11" s="29">
        <v>1.8643237088899998E-2</v>
      </c>
      <c r="CI11" s="29">
        <v>6.09724920408E-4</v>
      </c>
      <c r="CJ11" s="29">
        <v>0</v>
      </c>
      <c r="CK11" s="29">
        <v>0</v>
      </c>
      <c r="CL11" s="29">
        <v>0</v>
      </c>
      <c r="CM11" s="29">
        <v>0</v>
      </c>
      <c r="CN11" s="29">
        <v>14.4738131781</v>
      </c>
      <c r="CO11" s="29">
        <v>1.6082056255299999</v>
      </c>
      <c r="CP11" s="29">
        <v>16.082018803699999</v>
      </c>
      <c r="CQ11" s="29">
        <v>0</v>
      </c>
      <c r="CR11" s="29">
        <v>4.6609485537999999</v>
      </c>
      <c r="CS11" s="29">
        <v>0</v>
      </c>
      <c r="CT11" s="29">
        <v>0</v>
      </c>
      <c r="CU11" s="29">
        <v>0</v>
      </c>
      <c r="CV11" s="29">
        <v>0</v>
      </c>
      <c r="CW11" s="29">
        <v>0</v>
      </c>
      <c r="CX11" s="29">
        <v>8.3782600726400001E-4</v>
      </c>
      <c r="CY11" s="29">
        <v>0</v>
      </c>
      <c r="CZ11" s="29">
        <v>662.21700887600002</v>
      </c>
      <c r="DA11" s="29">
        <v>0</v>
      </c>
      <c r="DB11" s="29">
        <v>0</v>
      </c>
      <c r="DC11" s="29">
        <v>0</v>
      </c>
      <c r="DD11" s="29">
        <v>0</v>
      </c>
      <c r="DE11" s="29">
        <v>2.0265337610299999E-2</v>
      </c>
      <c r="DF11" s="29">
        <v>0</v>
      </c>
      <c r="DG11" s="29">
        <v>0</v>
      </c>
      <c r="DH11" s="29">
        <v>0.35932989324100001</v>
      </c>
      <c r="DI11" s="29">
        <v>0.35932989324100001</v>
      </c>
      <c r="DJ11" s="29">
        <v>0</v>
      </c>
      <c r="DK11" s="29">
        <v>0</v>
      </c>
      <c r="DL11" s="29">
        <v>0</v>
      </c>
      <c r="DM11" s="29">
        <v>0.23603136074799999</v>
      </c>
      <c r="DN11" s="29">
        <v>0</v>
      </c>
      <c r="DO11" s="29">
        <v>5.0303731873899997E-3</v>
      </c>
      <c r="DP11" s="29">
        <v>0</v>
      </c>
      <c r="DQ11" s="29">
        <v>9.8809228547699999E-4</v>
      </c>
      <c r="DR11" s="29">
        <v>1.2575913181999999E-2</v>
      </c>
      <c r="DS11" s="8">
        <v>8.3051948549600006E-5</v>
      </c>
      <c r="DT11" s="29">
        <v>170.00434732400001</v>
      </c>
      <c r="DU11" s="29">
        <v>0</v>
      </c>
      <c r="DV11" s="29">
        <v>8.44388162282E-2</v>
      </c>
      <c r="DW11" s="29">
        <v>0</v>
      </c>
      <c r="DX11" s="29">
        <v>15.7241037839</v>
      </c>
      <c r="DY11" s="29">
        <v>361.02765287</v>
      </c>
      <c r="DZ11" s="8">
        <v>7.5840288742100005E-5</v>
      </c>
      <c r="EA11" s="29">
        <v>0</v>
      </c>
      <c r="EB11" s="29">
        <v>0</v>
      </c>
      <c r="EC11" s="29">
        <v>16.698189336900001</v>
      </c>
      <c r="ED11" s="29">
        <v>7.8076302363199996</v>
      </c>
      <c r="EE11" s="29">
        <v>48.751008634400002</v>
      </c>
      <c r="EF11" s="29">
        <v>925.10132938699996</v>
      </c>
      <c r="EG11" s="29">
        <v>3.86826257293</v>
      </c>
      <c r="EH11" s="29">
        <v>14.670012139300001</v>
      </c>
      <c r="EJ11" s="55">
        <f t="shared" si="1"/>
        <v>-2.8202198745971658E-5</v>
      </c>
      <c r="EK11" s="55">
        <f t="shared" si="2"/>
        <v>0</v>
      </c>
      <c r="EL11" s="55">
        <f t="shared" si="3"/>
        <v>-2.2513662794644749E-5</v>
      </c>
      <c r="EM11" s="55">
        <f t="shared" si="4"/>
        <v>2.4379977116442755E-5</v>
      </c>
      <c r="EN11" s="55">
        <f t="shared" si="5"/>
        <v>2.4379977116442755E-5</v>
      </c>
      <c r="EO11" s="55">
        <f t="shared" si="6"/>
        <v>-2.7962916719030409E-5</v>
      </c>
      <c r="EP11" s="55">
        <f t="shared" si="7"/>
        <v>-5.2770237362700111E-5</v>
      </c>
      <c r="EQ11" s="55">
        <f t="shared" si="8"/>
        <v>3.6257028095489614E-5</v>
      </c>
      <c r="ER11" s="55">
        <f t="shared" si="9"/>
        <v>-2.8630351222210663E-5</v>
      </c>
      <c r="ES11" s="55">
        <f t="shared" si="10"/>
        <v>0</v>
      </c>
      <c r="ET11" s="55">
        <f t="shared" si="11"/>
        <v>-6.8641464231482298E-5</v>
      </c>
      <c r="EU11" s="55">
        <f t="shared" si="12"/>
        <v>-1.2187854827253793E-5</v>
      </c>
      <c r="EV11" s="55">
        <f t="shared" si="13"/>
        <v>0</v>
      </c>
      <c r="EW11" s="55">
        <f t="shared" si="14"/>
        <v>-1.4801027286455752E-5</v>
      </c>
      <c r="EX11" s="55">
        <f t="shared" si="15"/>
        <v>-7.2509779868842403E-5</v>
      </c>
      <c r="EY11" s="55">
        <f t="shared" si="16"/>
        <v>0</v>
      </c>
      <c r="EZ11" s="55">
        <f t="shared" si="17"/>
        <v>0</v>
      </c>
      <c r="FA11" s="55">
        <f t="shared" si="18"/>
        <v>-5.1421670610110406E-5</v>
      </c>
      <c r="FB11" s="55">
        <f t="shared" si="19"/>
        <v>-2.4781630286399785E-5</v>
      </c>
      <c r="FC11" s="55">
        <f t="shared" si="20"/>
        <v>-3.3976636332053383E-5</v>
      </c>
      <c r="FD11" s="55">
        <f t="shared" si="21"/>
        <v>0</v>
      </c>
      <c r="FE11" s="55">
        <f t="shared" si="22"/>
        <v>0</v>
      </c>
      <c r="FF11" s="55">
        <f t="shared" si="23"/>
        <v>0</v>
      </c>
      <c r="FG11" s="55">
        <f t="shared" si="24"/>
        <v>-2.9477821155477305E-6</v>
      </c>
      <c r="FH11" s="55">
        <f t="shared" si="25"/>
        <v>-1.1849255647914818E-5</v>
      </c>
      <c r="FI11" s="55">
        <f t="shared" si="26"/>
        <v>3.5296519586425482E-5</v>
      </c>
      <c r="FJ11" s="55">
        <f t="shared" si="27"/>
        <v>0</v>
      </c>
      <c r="FK11" s="55">
        <f t="shared" si="28"/>
        <v>-8.3914850634665564E-4</v>
      </c>
      <c r="FL11" s="55">
        <f t="shared" si="29"/>
        <v>-8.3174515527133312E-5</v>
      </c>
      <c r="FM11" s="55">
        <f t="shared" si="30"/>
        <v>4.1665753542932761E-6</v>
      </c>
      <c r="FN11" s="55">
        <f t="shared" si="31"/>
        <v>3.2632873902182466E-5</v>
      </c>
      <c r="FO11" s="55">
        <f t="shared" si="32"/>
        <v>0</v>
      </c>
      <c r="FP11" s="55">
        <f t="shared" si="33"/>
        <v>0</v>
      </c>
      <c r="FQ11" s="55">
        <f t="shared" si="34"/>
        <v>0</v>
      </c>
      <c r="FR11" s="55">
        <f t="shared" si="35"/>
        <v>0</v>
      </c>
      <c r="FS11" s="55">
        <f t="shared" si="36"/>
        <v>0</v>
      </c>
      <c r="FT11" s="55">
        <f t="shared" si="37"/>
        <v>1.4928458421811786E-5</v>
      </c>
      <c r="FU11" s="55">
        <f t="shared" si="38"/>
        <v>-1.1718427476161055E-4</v>
      </c>
      <c r="FV11" s="55">
        <f t="shared" si="39"/>
        <v>-1.0476737961397689E-4</v>
      </c>
      <c r="FW11" s="55">
        <f t="shared" si="40"/>
        <v>-3.4617587608225801E-5</v>
      </c>
      <c r="FX11" s="55">
        <f t="shared" si="41"/>
        <v>-2.256345956054862E-5</v>
      </c>
    </row>
    <row r="12" spans="1:180" x14ac:dyDescent="0.3">
      <c r="A12" s="29" t="s">
        <v>10</v>
      </c>
      <c r="AH12" s="29"/>
      <c r="AR12" s="29"/>
      <c r="AT12" s="29"/>
      <c r="AU12" s="29"/>
      <c r="AV12" s="29"/>
      <c r="AW12" s="8"/>
      <c r="AZ12" s="29"/>
      <c r="BA12" s="29"/>
      <c r="BB12" s="29"/>
      <c r="BC12" s="29"/>
      <c r="BD12" s="29"/>
      <c r="BE12" s="29"/>
      <c r="BF12" s="29"/>
      <c r="BG12" s="8"/>
      <c r="BJ12" s="29"/>
      <c r="BK12" s="29"/>
      <c r="BL12" s="29"/>
      <c r="BM12" s="8"/>
      <c r="BN12" s="29"/>
      <c r="BO12" s="8"/>
      <c r="BP12" s="29"/>
      <c r="BQ12" s="29"/>
      <c r="BT12" s="29"/>
      <c r="BU12" s="29"/>
      <c r="BV12" s="29"/>
      <c r="BX12" s="29"/>
      <c r="BY12" s="29"/>
      <c r="BZ12" s="29"/>
      <c r="CA12" s="29"/>
      <c r="CB12" s="29"/>
      <c r="CD12" s="29"/>
      <c r="CE12" s="29"/>
      <c r="CF12" s="29"/>
      <c r="CG12" s="29"/>
      <c r="CH12" s="29"/>
      <c r="CI12" s="29"/>
      <c r="CL12" s="29"/>
      <c r="CM12" s="29"/>
      <c r="CN12" s="29"/>
      <c r="CO12" s="29"/>
      <c r="CP12" s="29"/>
      <c r="CQ12" s="29"/>
      <c r="CR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8"/>
      <c r="DU12" s="29"/>
      <c r="DV12" s="29"/>
      <c r="DW12" s="29"/>
      <c r="DX12" s="29"/>
      <c r="DZ12" s="8"/>
      <c r="EA12" s="29"/>
      <c r="EB12" s="29"/>
      <c r="EC12" s="29"/>
      <c r="ED12" s="29"/>
      <c r="EE12" s="29"/>
      <c r="EF12" s="29"/>
      <c r="EH12" s="29"/>
      <c r="EJ12" s="55">
        <f t="shared" si="1"/>
        <v>0</v>
      </c>
      <c r="EK12" s="55">
        <f t="shared" si="2"/>
        <v>0</v>
      </c>
      <c r="EL12" s="55">
        <f t="shared" si="3"/>
        <v>0</v>
      </c>
      <c r="EM12" s="55">
        <f t="shared" si="4"/>
        <v>0</v>
      </c>
      <c r="EN12" s="55">
        <f t="shared" si="5"/>
        <v>0</v>
      </c>
      <c r="EO12" s="55">
        <f t="shared" si="6"/>
        <v>0</v>
      </c>
      <c r="EP12" s="55">
        <f t="shared" si="7"/>
        <v>0</v>
      </c>
      <c r="EQ12" s="55">
        <f t="shared" si="8"/>
        <v>0</v>
      </c>
      <c r="ER12" s="55">
        <f t="shared" si="9"/>
        <v>0</v>
      </c>
      <c r="ES12" s="55">
        <f t="shared" si="10"/>
        <v>0</v>
      </c>
      <c r="ET12" s="55">
        <f t="shared" si="11"/>
        <v>0</v>
      </c>
      <c r="EU12" s="55">
        <f t="shared" si="12"/>
        <v>0</v>
      </c>
      <c r="EV12" s="55">
        <f t="shared" si="13"/>
        <v>0</v>
      </c>
      <c r="EW12" s="55">
        <f t="shared" si="14"/>
        <v>0</v>
      </c>
      <c r="EX12" s="55">
        <f t="shared" si="15"/>
        <v>0</v>
      </c>
      <c r="EY12" s="55">
        <f t="shared" si="16"/>
        <v>0</v>
      </c>
      <c r="EZ12" s="55">
        <f t="shared" si="17"/>
        <v>0</v>
      </c>
      <c r="FA12" s="55">
        <f t="shared" si="18"/>
        <v>0</v>
      </c>
      <c r="FB12" s="55">
        <f t="shared" si="19"/>
        <v>0</v>
      </c>
      <c r="FC12" s="55">
        <f t="shared" si="20"/>
        <v>0</v>
      </c>
      <c r="FD12" s="55">
        <f t="shared" si="21"/>
        <v>0</v>
      </c>
      <c r="FE12" s="55">
        <f t="shared" si="22"/>
        <v>0</v>
      </c>
      <c r="FF12" s="55">
        <f t="shared" si="23"/>
        <v>0</v>
      </c>
      <c r="FG12" s="55">
        <f t="shared" si="24"/>
        <v>0</v>
      </c>
      <c r="FH12" s="55">
        <f t="shared" si="25"/>
        <v>0</v>
      </c>
      <c r="FI12" s="55">
        <f t="shared" si="26"/>
        <v>0</v>
      </c>
      <c r="FJ12" s="55">
        <f t="shared" si="27"/>
        <v>0</v>
      </c>
      <c r="FK12" s="55">
        <f t="shared" si="28"/>
        <v>0</v>
      </c>
      <c r="FL12" s="55">
        <f t="shared" si="29"/>
        <v>0</v>
      </c>
      <c r="FM12" s="55">
        <f t="shared" si="30"/>
        <v>0</v>
      </c>
      <c r="FN12" s="55">
        <f t="shared" si="31"/>
        <v>0</v>
      </c>
      <c r="FO12" s="55">
        <f t="shared" si="32"/>
        <v>0</v>
      </c>
      <c r="FP12" s="55">
        <f t="shared" si="33"/>
        <v>0</v>
      </c>
      <c r="FQ12" s="55">
        <f t="shared" si="34"/>
        <v>0</v>
      </c>
      <c r="FR12" s="55">
        <f t="shared" si="35"/>
        <v>0</v>
      </c>
      <c r="FS12" s="55">
        <f t="shared" si="36"/>
        <v>0</v>
      </c>
      <c r="FT12" s="55">
        <f t="shared" si="37"/>
        <v>0</v>
      </c>
      <c r="FU12" s="55">
        <f t="shared" si="38"/>
        <v>0</v>
      </c>
      <c r="FV12" s="55">
        <f t="shared" si="39"/>
        <v>0</v>
      </c>
      <c r="FW12" s="55">
        <f t="shared" si="40"/>
        <v>0</v>
      </c>
      <c r="FX12" s="55">
        <f t="shared" si="41"/>
        <v>0</v>
      </c>
    </row>
    <row r="13" spans="1:180" x14ac:dyDescent="0.3">
      <c r="A13" s="29" t="s">
        <v>12</v>
      </c>
      <c r="B13" s="27">
        <v>3.5700333</v>
      </c>
      <c r="D13" s="27">
        <v>5.7384037000000001</v>
      </c>
      <c r="E13" s="27">
        <v>0.21851674300000001</v>
      </c>
      <c r="F13" s="27">
        <v>0.21284974300000001</v>
      </c>
      <c r="G13" s="27">
        <v>0.86162256680000004</v>
      </c>
      <c r="H13" s="27">
        <v>9.0857908100000007</v>
      </c>
      <c r="I13" s="29">
        <v>2.0593821200000001E-2</v>
      </c>
      <c r="J13" s="29">
        <v>2.7870449000000001E-3</v>
      </c>
      <c r="K13" s="8">
        <v>9.05287E-7</v>
      </c>
      <c r="L13" s="29">
        <v>3.4506256399999997E-2</v>
      </c>
      <c r="M13" s="29">
        <v>8.9969150000000005E-4</v>
      </c>
      <c r="N13" s="8">
        <v>7.2423000000000001E-6</v>
      </c>
      <c r="O13" s="29">
        <v>1.8907400000000001E-5</v>
      </c>
      <c r="P13" s="29">
        <v>1.4657100000000001E-5</v>
      </c>
      <c r="Q13" s="29">
        <v>6.2283800000000002E-5</v>
      </c>
      <c r="S13" s="29">
        <v>1.3582500000000001E-5</v>
      </c>
      <c r="T13" s="29">
        <v>2.2785600000000001E-5</v>
      </c>
      <c r="U13" s="29">
        <v>5.4068662300000001E-2</v>
      </c>
      <c r="V13" s="8">
        <v>5.4317199999999997E-6</v>
      </c>
      <c r="W13" s="8">
        <v>7.6044100000000003E-6</v>
      </c>
      <c r="X13" s="8">
        <v>7.2423000000000001E-6</v>
      </c>
      <c r="Y13" s="29">
        <v>2.82659E-5</v>
      </c>
      <c r="Z13" s="29">
        <v>2.4122191999999998E-3</v>
      </c>
      <c r="AA13" s="29">
        <v>2.810512E-4</v>
      </c>
      <c r="AB13" s="8">
        <v>3.44009E-6</v>
      </c>
      <c r="AC13" s="29">
        <v>1.38736E-5</v>
      </c>
      <c r="AD13" s="29">
        <v>2.6431091100000002E-2</v>
      </c>
      <c r="AE13" s="29">
        <v>2.4027800000000001E-5</v>
      </c>
      <c r="AF13" s="8">
        <v>7.6728259999999999E-6</v>
      </c>
      <c r="AH13" s="29"/>
      <c r="AL13" s="29">
        <v>8.67371E-5</v>
      </c>
      <c r="AM13" s="29">
        <v>3.2351132300000002E-2</v>
      </c>
      <c r="AN13" s="29">
        <v>1.8912290999999999E-3</v>
      </c>
      <c r="AO13" s="29">
        <v>5.8742279999999996E-3</v>
      </c>
      <c r="AP13" s="29">
        <v>1.4986129999999999E-4</v>
      </c>
      <c r="AR13" s="29" t="s">
        <v>12</v>
      </c>
      <c r="AS13" s="29">
        <v>0</v>
      </c>
      <c r="AT13" s="29">
        <v>2.7880087481599999E-3</v>
      </c>
      <c r="AU13" s="29">
        <v>2.0593838432200001E-2</v>
      </c>
      <c r="AV13" s="29">
        <v>2.0593838432200001E-2</v>
      </c>
      <c r="AW13" s="8">
        <v>1.97048942608E-5</v>
      </c>
      <c r="AX13" s="80">
        <v>3.7116189090400001E-7</v>
      </c>
      <c r="AY13" s="8">
        <v>5.3431218549700003E-7</v>
      </c>
      <c r="AZ13" s="29">
        <v>3.4507698083599998E-2</v>
      </c>
      <c r="BA13" s="8">
        <v>2.27886520941E-5</v>
      </c>
      <c r="BB13" s="29">
        <v>8.9967917749999996E-4</v>
      </c>
      <c r="BC13" s="8">
        <v>1.73812397692E-6</v>
      </c>
      <c r="BD13" s="8">
        <v>5.5040592602400004E-6</v>
      </c>
      <c r="BE13" s="8">
        <v>1.8907262267599999E-5</v>
      </c>
      <c r="BF13" s="29">
        <v>31.602007028300001</v>
      </c>
      <c r="BG13" s="8">
        <v>1.4659001068999999E-5</v>
      </c>
      <c r="BH13" s="29">
        <v>0</v>
      </c>
      <c r="BI13" s="29">
        <v>0</v>
      </c>
      <c r="BJ13" s="8">
        <v>6.2281379707600007E-5</v>
      </c>
      <c r="BK13" s="8">
        <v>2.82662797996E-5</v>
      </c>
      <c r="BL13" s="8">
        <v>2.4028369020700002E-5</v>
      </c>
      <c r="BM13" s="8">
        <v>7.67218786686E-6</v>
      </c>
      <c r="BN13" s="29">
        <v>3.5700744611099999</v>
      </c>
      <c r="BO13" s="8">
        <v>1.3581939747700001E-5</v>
      </c>
      <c r="BP13" s="29">
        <v>8.7732275942099994E-2</v>
      </c>
      <c r="BQ13" s="29">
        <v>5.1015129337499996</v>
      </c>
      <c r="BR13" s="29">
        <v>6.1176682263300003E-2</v>
      </c>
      <c r="BS13" s="29">
        <v>1.8914113030999999E-3</v>
      </c>
      <c r="BT13" s="29">
        <v>0</v>
      </c>
      <c r="BU13" s="29">
        <v>5.4068677771299999E-2</v>
      </c>
      <c r="BV13" s="29">
        <v>5.4068677771299999E-2</v>
      </c>
      <c r="BW13" s="29">
        <v>5.8734287107899998E-3</v>
      </c>
      <c r="BX13" s="8">
        <v>5.4315195412199999E-7</v>
      </c>
      <c r="BY13" s="8">
        <v>4.3452156329700004E-6</v>
      </c>
      <c r="BZ13" s="29">
        <v>0</v>
      </c>
      <c r="CA13" s="29">
        <v>1.8351619498800001E-2</v>
      </c>
      <c r="CB13" s="29">
        <v>0</v>
      </c>
      <c r="CC13" s="29">
        <v>0</v>
      </c>
      <c r="CD13" s="8">
        <v>1.97711602374E-6</v>
      </c>
      <c r="CE13" s="8">
        <v>5.6287857493199998E-6</v>
      </c>
      <c r="CF13" s="8">
        <v>2.3899204682600001E-6</v>
      </c>
      <c r="CG13" s="8">
        <v>4.8522627688900001E-6</v>
      </c>
      <c r="CH13" s="29">
        <v>2.4120727778799999E-3</v>
      </c>
      <c r="CI13" s="29">
        <v>2.8104870244200002E-4</v>
      </c>
      <c r="CJ13" s="29">
        <v>0</v>
      </c>
      <c r="CK13" s="29">
        <v>0</v>
      </c>
      <c r="CL13" s="8">
        <v>1.4106163571899999E-6</v>
      </c>
      <c r="CM13" s="8">
        <v>2.0298230239699999E-6</v>
      </c>
      <c r="CN13" s="29">
        <v>5.16460203817</v>
      </c>
      <c r="CO13" s="29">
        <v>0.57383438879600002</v>
      </c>
      <c r="CP13" s="29">
        <v>5.7384364269699999</v>
      </c>
      <c r="CQ13" s="29">
        <v>0</v>
      </c>
      <c r="CR13" s="29">
        <v>4.6141212762599998E-2</v>
      </c>
      <c r="CS13" s="29">
        <v>0</v>
      </c>
      <c r="CT13" s="29">
        <v>0</v>
      </c>
      <c r="CU13" s="29">
        <v>0</v>
      </c>
      <c r="CV13" s="29">
        <v>0</v>
      </c>
      <c r="CW13" s="29">
        <v>0</v>
      </c>
      <c r="CX13" s="8">
        <v>8.6745261440600001E-5</v>
      </c>
      <c r="CY13" s="29">
        <v>0</v>
      </c>
      <c r="CZ13" s="29">
        <v>4.7937468939599999</v>
      </c>
      <c r="DA13" s="29">
        <v>0</v>
      </c>
      <c r="DB13" s="29">
        <v>0</v>
      </c>
      <c r="DC13" s="29">
        <v>0</v>
      </c>
      <c r="DD13" s="29">
        <v>0</v>
      </c>
      <c r="DE13" s="29">
        <v>1.20047234026E-2</v>
      </c>
      <c r="DF13" s="8">
        <v>5.4316374278700004E-7</v>
      </c>
      <c r="DG13" s="29">
        <v>0</v>
      </c>
      <c r="DH13" s="29">
        <v>0.21852853387099999</v>
      </c>
      <c r="DI13" s="29">
        <v>0.212861525488</v>
      </c>
      <c r="DJ13" s="29">
        <v>5.6670083830800003E-3</v>
      </c>
      <c r="DK13" s="29">
        <v>0</v>
      </c>
      <c r="DL13" s="29">
        <v>0</v>
      </c>
      <c r="DM13" s="29">
        <v>0.139822417699</v>
      </c>
      <c r="DN13" s="29">
        <v>0</v>
      </c>
      <c r="DO13" s="29">
        <v>2.9799169959799999E-3</v>
      </c>
      <c r="DP13" s="29">
        <v>0</v>
      </c>
      <c r="DQ13" s="29">
        <v>5.8532934296800002E-4</v>
      </c>
      <c r="DR13" s="29">
        <v>7.4497924899599999E-3</v>
      </c>
      <c r="DS13" s="8">
        <v>1.3863582620999999E-5</v>
      </c>
      <c r="DT13" s="29">
        <v>3.8804732759</v>
      </c>
      <c r="DU13" s="29">
        <v>0</v>
      </c>
      <c r="DV13" s="29">
        <v>5.0019345558E-2</v>
      </c>
      <c r="DW13" s="29">
        <v>0</v>
      </c>
      <c r="DX13" s="29">
        <v>0.86162024283899996</v>
      </c>
      <c r="DY13" s="29">
        <v>2.5733594040400001</v>
      </c>
      <c r="DZ13" s="29">
        <v>1.4984897898399999E-4</v>
      </c>
      <c r="EA13" s="29">
        <v>0</v>
      </c>
      <c r="EB13" s="29">
        <v>0</v>
      </c>
      <c r="EC13" s="29">
        <v>4.0470548927700002E-2</v>
      </c>
      <c r="ED13" s="29">
        <v>2.6431828026300001E-2</v>
      </c>
      <c r="EE13" s="29">
        <v>5.0726583376000001E-2</v>
      </c>
      <c r="EF13" s="29">
        <v>9.0858016832300006</v>
      </c>
      <c r="EG13" s="29">
        <v>3.2352188820400002E-2</v>
      </c>
      <c r="EH13" s="29">
        <v>7.7014782734499999E-3</v>
      </c>
      <c r="EJ13" s="55">
        <f t="shared" si="1"/>
        <v>1.1529615143916266E-5</v>
      </c>
      <c r="EK13" s="55">
        <f t="shared" si="2"/>
        <v>0</v>
      </c>
      <c r="EL13" s="55">
        <f t="shared" si="3"/>
        <v>5.7031487693669303E-6</v>
      </c>
      <c r="EM13" s="55">
        <f t="shared" si="4"/>
        <v>5.3958661648082996E-5</v>
      </c>
      <c r="EN13" s="55">
        <f t="shared" si="5"/>
        <v>5.5355894885856113E-5</v>
      </c>
      <c r="EO13" s="55">
        <f t="shared" si="6"/>
        <v>-2.697191426536793E-6</v>
      </c>
      <c r="EP13" s="55">
        <f t="shared" si="7"/>
        <v>1.1967290715039414E-6</v>
      </c>
      <c r="EQ13" s="55">
        <f t="shared" si="8"/>
        <v>8.3676554403960041E-7</v>
      </c>
      <c r="ER13" s="55">
        <f t="shared" si="9"/>
        <v>3.4583158671027905E-4</v>
      </c>
      <c r="ES13" s="55">
        <f t="shared" si="10"/>
        <v>2.0664872134477387E-4</v>
      </c>
      <c r="ET13" s="55">
        <f t="shared" si="11"/>
        <v>4.1780353779578762E-5</v>
      </c>
      <c r="EU13" s="55">
        <f t="shared" si="12"/>
        <v>-1.3696361475119992E-5</v>
      </c>
      <c r="EV13" s="55">
        <f t="shared" si="13"/>
        <v>-1.6122342349786377E-5</v>
      </c>
      <c r="EW13" s="55">
        <f t="shared" si="14"/>
        <v>-7.2845764093576063E-6</v>
      </c>
      <c r="EX13" s="55">
        <f t="shared" si="15"/>
        <v>1.2970294260110257E-4</v>
      </c>
      <c r="EY13" s="55">
        <f t="shared" si="16"/>
        <v>-3.8859099797939269E-5</v>
      </c>
      <c r="EZ13" s="55">
        <f t="shared" si="17"/>
        <v>0</v>
      </c>
      <c r="FA13" s="55">
        <f t="shared" si="18"/>
        <v>-4.1248098656380654E-5</v>
      </c>
      <c r="FB13" s="55">
        <f t="shared" si="19"/>
        <v>1.3394837528961763E-4</v>
      </c>
      <c r="FC13" s="55">
        <f t="shared" si="20"/>
        <v>2.8614171943497602E-7</v>
      </c>
      <c r="FD13" s="55">
        <f t="shared" si="21"/>
        <v>-3.4734876061149124E-5</v>
      </c>
      <c r="FE13" s="55">
        <f t="shared" si="22"/>
        <v>1.9617209750658152E-4</v>
      </c>
      <c r="FF13" s="55">
        <f t="shared" si="23"/>
        <v>-1.6122343730573002E-5</v>
      </c>
      <c r="FG13" s="55">
        <f t="shared" si="24"/>
        <v>1.343667104179059E-5</v>
      </c>
      <c r="FH13" s="55">
        <f t="shared" si="25"/>
        <v>-6.0700171858300524E-5</v>
      </c>
      <c r="FI13" s="55">
        <f t="shared" si="26"/>
        <v>-8.8864875865560111E-6</v>
      </c>
      <c r="FJ13" s="55">
        <f t="shared" si="27"/>
        <v>1.0156163356190544E-4</v>
      </c>
      <c r="FK13" s="55">
        <f t="shared" si="28"/>
        <v>-7.2204611636498227E-4</v>
      </c>
      <c r="FL13" s="55">
        <f t="shared" si="29"/>
        <v>2.7881039689643783E-5</v>
      </c>
      <c r="FM13" s="55">
        <f t="shared" si="30"/>
        <v>2.3681764456215458E-5</v>
      </c>
      <c r="FN13" s="55">
        <f t="shared" si="31"/>
        <v>-8.3167940990701888E-5</v>
      </c>
      <c r="FO13" s="55">
        <f t="shared" si="32"/>
        <v>0</v>
      </c>
      <c r="FP13" s="55">
        <f t="shared" si="33"/>
        <v>0</v>
      </c>
      <c r="FQ13" s="55">
        <f t="shared" si="34"/>
        <v>0</v>
      </c>
      <c r="FR13" s="55">
        <f t="shared" si="35"/>
        <v>0</v>
      </c>
      <c r="FS13" s="55">
        <f t="shared" si="36"/>
        <v>0</v>
      </c>
      <c r="FT13" s="55">
        <f t="shared" si="37"/>
        <v>9.4093998992368289E-5</v>
      </c>
      <c r="FU13" s="55">
        <f t="shared" si="38"/>
        <v>3.2657911018469954E-5</v>
      </c>
      <c r="FV13" s="55">
        <f t="shared" si="39"/>
        <v>9.6341104311462006E-5</v>
      </c>
      <c r="FW13" s="55">
        <f t="shared" si="40"/>
        <v>-1.360671070308832E-4</v>
      </c>
      <c r="FX13" s="55">
        <f t="shared" si="41"/>
        <v>-8.2216129180753361E-5</v>
      </c>
    </row>
    <row r="14" spans="1:180" x14ac:dyDescent="0.3">
      <c r="A14" s="29" t="s">
        <v>13</v>
      </c>
      <c r="B14" s="27">
        <v>11576.114206</v>
      </c>
      <c r="D14" s="27">
        <v>8495.2051675999992</v>
      </c>
      <c r="E14" s="27">
        <v>187.46463673</v>
      </c>
      <c r="F14" s="27">
        <v>187.01114362999999</v>
      </c>
      <c r="G14" s="27">
        <v>21.251371485</v>
      </c>
      <c r="H14" s="27">
        <v>27437.272946000001</v>
      </c>
      <c r="I14" s="29">
        <v>9.8962390433999996</v>
      </c>
      <c r="J14" s="29">
        <v>7.9074023971000003</v>
      </c>
      <c r="K14" s="29">
        <v>7.9812400000000002E-5</v>
      </c>
      <c r="L14" s="29">
        <v>254.78107897999999</v>
      </c>
      <c r="M14" s="29">
        <v>1.965466092</v>
      </c>
      <c r="N14" s="29">
        <v>6.3849969999999997E-4</v>
      </c>
      <c r="O14" s="29">
        <v>5.1348260799999997E-2</v>
      </c>
      <c r="P14" s="29">
        <v>3.97441251E-2</v>
      </c>
      <c r="Q14" s="29">
        <v>5.4910977000000001E-3</v>
      </c>
      <c r="S14" s="29">
        <v>3.6843097599999999E-2</v>
      </c>
      <c r="T14" s="29">
        <v>6.1791970000000002E-2</v>
      </c>
      <c r="U14" s="29">
        <v>73.268430007000006</v>
      </c>
      <c r="V14" s="29">
        <v>4.7887500000000003E-4</v>
      </c>
      <c r="W14" s="29">
        <v>6.7042410000000001E-4</v>
      </c>
      <c r="X14" s="29">
        <v>6.3849969999999997E-4</v>
      </c>
      <c r="Y14" s="29">
        <v>0.1195225736</v>
      </c>
      <c r="Z14" s="29">
        <v>8.8834690006999999</v>
      </c>
      <c r="AA14" s="29">
        <v>0.3098535362</v>
      </c>
      <c r="AB14" s="29">
        <v>3.0328739999999999E-4</v>
      </c>
      <c r="AC14" s="29">
        <v>3.7713407499999997E-2</v>
      </c>
      <c r="AD14" s="29">
        <v>183.52884223000001</v>
      </c>
      <c r="AE14" s="29">
        <v>7.33961536E-2</v>
      </c>
      <c r="AF14" s="29">
        <v>2.08294085E-2</v>
      </c>
      <c r="AH14" s="29"/>
      <c r="AL14" s="29">
        <v>0.40904547489999998</v>
      </c>
      <c r="AM14" s="29">
        <v>18.888814265000001</v>
      </c>
      <c r="AN14" s="29">
        <v>3.0257433757999999</v>
      </c>
      <c r="AO14" s="29">
        <v>27.266218018</v>
      </c>
      <c r="AP14" s="29">
        <v>4.7147147E-2</v>
      </c>
      <c r="AR14" s="29" t="s">
        <v>13</v>
      </c>
      <c r="AS14" s="29">
        <v>0</v>
      </c>
      <c r="AT14" s="29">
        <v>7.9074212395899997</v>
      </c>
      <c r="AU14" s="29">
        <v>9.8961878278400004</v>
      </c>
      <c r="AV14" s="29">
        <v>9.8961878278400004</v>
      </c>
      <c r="AW14" s="29">
        <v>6.74005486696E-3</v>
      </c>
      <c r="AX14" s="8">
        <v>3.2723322144900001E-5</v>
      </c>
      <c r="AY14" s="8">
        <v>4.7091169937799998E-5</v>
      </c>
      <c r="AZ14" s="29">
        <v>254.78128124599999</v>
      </c>
      <c r="BA14" s="29">
        <v>6.1792936547299997E-2</v>
      </c>
      <c r="BB14" s="29">
        <v>1.9654689028400001</v>
      </c>
      <c r="BC14" s="29">
        <v>1.53234136367E-4</v>
      </c>
      <c r="BD14" s="29">
        <v>4.85237140164E-4</v>
      </c>
      <c r="BE14" s="29">
        <v>5.1347784622500003E-2</v>
      </c>
      <c r="BF14" s="29">
        <v>32261.811651100001</v>
      </c>
      <c r="BG14" s="29">
        <v>3.9744832883599999E-2</v>
      </c>
      <c r="BH14" s="29">
        <v>0</v>
      </c>
      <c r="BI14" s="29">
        <v>0</v>
      </c>
      <c r="BJ14" s="29">
        <v>5.4912776380699998E-3</v>
      </c>
      <c r="BK14" s="29">
        <v>0.11952373177</v>
      </c>
      <c r="BL14" s="29">
        <v>7.3396471846899999E-2</v>
      </c>
      <c r="BM14" s="29">
        <v>2.08294793337E-2</v>
      </c>
      <c r="BN14" s="29">
        <v>11576.094699200001</v>
      </c>
      <c r="BO14" s="29">
        <v>3.6842747482100001E-2</v>
      </c>
      <c r="BP14" s="29">
        <v>22.970710348600001</v>
      </c>
      <c r="BQ14" s="29">
        <v>5658.9803966400004</v>
      </c>
      <c r="BR14" s="29">
        <v>35.585772516600002</v>
      </c>
      <c r="BS14" s="29">
        <v>3.0257461908000001</v>
      </c>
      <c r="BT14" s="29">
        <v>0</v>
      </c>
      <c r="BU14" s="29">
        <v>73.268446401999995</v>
      </c>
      <c r="BV14" s="29">
        <v>73.268446401999995</v>
      </c>
      <c r="BW14" s="29">
        <v>27.266198687799999</v>
      </c>
      <c r="BX14" s="8">
        <v>4.7886632893099997E-5</v>
      </c>
      <c r="BY14" s="29">
        <v>3.8311662932100001E-4</v>
      </c>
      <c r="BZ14" s="29">
        <v>0</v>
      </c>
      <c r="CA14" s="29">
        <v>2.9223091347799999</v>
      </c>
      <c r="CB14" s="29">
        <v>0</v>
      </c>
      <c r="CC14" s="29">
        <v>0</v>
      </c>
      <c r="CD14" s="29">
        <v>1.74308487244E-4</v>
      </c>
      <c r="CE14" s="29">
        <v>4.9608834471500003E-4</v>
      </c>
      <c r="CF14" s="29">
        <v>2.1070045800999999E-4</v>
      </c>
      <c r="CG14" s="29">
        <v>4.2777846304799998E-4</v>
      </c>
      <c r="CH14" s="29">
        <v>8.8834847147300007</v>
      </c>
      <c r="CI14" s="29">
        <v>0.30984826319699998</v>
      </c>
      <c r="CJ14" s="29">
        <v>0</v>
      </c>
      <c r="CK14" s="29">
        <v>0</v>
      </c>
      <c r="CL14" s="29">
        <v>1.24339434625E-4</v>
      </c>
      <c r="CM14" s="29">
        <v>1.7893664467600001E-4</v>
      </c>
      <c r="CN14" s="29">
        <v>7645.6753766900001</v>
      </c>
      <c r="CO14" s="29">
        <v>849.51562269199997</v>
      </c>
      <c r="CP14" s="29">
        <v>8495.19099938</v>
      </c>
      <c r="CQ14" s="29">
        <v>0</v>
      </c>
      <c r="CR14" s="29">
        <v>67.9239068256</v>
      </c>
      <c r="CS14" s="29">
        <v>0</v>
      </c>
      <c r="CT14" s="29">
        <v>0</v>
      </c>
      <c r="CU14" s="29">
        <v>0</v>
      </c>
      <c r="CV14" s="29">
        <v>0</v>
      </c>
      <c r="CW14" s="29">
        <v>0</v>
      </c>
      <c r="CX14" s="29">
        <v>0.409035758975</v>
      </c>
      <c r="CY14" s="29">
        <v>0</v>
      </c>
      <c r="CZ14" s="29">
        <v>19222.7188222</v>
      </c>
      <c r="DA14" s="29">
        <v>0</v>
      </c>
      <c r="DB14" s="29">
        <v>0</v>
      </c>
      <c r="DC14" s="29">
        <v>0</v>
      </c>
      <c r="DD14" s="29">
        <v>0</v>
      </c>
      <c r="DE14" s="29">
        <v>10.5474521768</v>
      </c>
      <c r="DF14" s="8">
        <v>4.7882941737400003E-5</v>
      </c>
      <c r="DG14" s="29">
        <v>0</v>
      </c>
      <c r="DH14" s="29">
        <v>187.47402403500001</v>
      </c>
      <c r="DI14" s="29">
        <v>187.020528579</v>
      </c>
      <c r="DJ14" s="29">
        <v>0.45349545572299998</v>
      </c>
      <c r="DK14" s="29">
        <v>0</v>
      </c>
      <c r="DL14" s="29">
        <v>0</v>
      </c>
      <c r="DM14" s="29">
        <v>122.84755051099999</v>
      </c>
      <c r="DN14" s="29">
        <v>0</v>
      </c>
      <c r="DO14" s="29">
        <v>2.6181541714200001</v>
      </c>
      <c r="DP14" s="29">
        <v>0</v>
      </c>
      <c r="DQ14" s="29">
        <v>0.51428297017699998</v>
      </c>
      <c r="DR14" s="29">
        <v>6.5454066722900004</v>
      </c>
      <c r="DS14" s="29">
        <v>3.7682892368099997E-2</v>
      </c>
      <c r="DT14" s="29">
        <v>6671.8725658399999</v>
      </c>
      <c r="DU14" s="29">
        <v>0</v>
      </c>
      <c r="DV14" s="29">
        <v>43.947682077499998</v>
      </c>
      <c r="DW14" s="29">
        <v>0</v>
      </c>
      <c r="DX14" s="29">
        <v>21.251396571200001</v>
      </c>
      <c r="DY14" s="29">
        <v>12457.639545100001</v>
      </c>
      <c r="DZ14" s="29">
        <v>4.7152293923499997E-2</v>
      </c>
      <c r="EA14" s="29">
        <v>0</v>
      </c>
      <c r="EB14" s="29">
        <v>0</v>
      </c>
      <c r="EC14" s="29">
        <v>236.42053168999999</v>
      </c>
      <c r="ED14" s="29">
        <v>183.52859345300001</v>
      </c>
      <c r="EE14" s="29">
        <v>937.21154682400004</v>
      </c>
      <c r="EF14" s="29">
        <v>27437.2437083</v>
      </c>
      <c r="EG14" s="29">
        <v>18.888815191199999</v>
      </c>
      <c r="EH14" s="29">
        <v>108.20106684300001</v>
      </c>
      <c r="EJ14" s="55">
        <f t="shared" si="1"/>
        <v>-1.6850904934275798E-6</v>
      </c>
      <c r="EK14" s="55">
        <f t="shared" si="2"/>
        <v>0</v>
      </c>
      <c r="EL14" s="55">
        <f t="shared" si="3"/>
        <v>-1.667790208673045E-6</v>
      </c>
      <c r="EM14" s="55">
        <f t="shared" si="4"/>
        <v>5.0075071030802765E-5</v>
      </c>
      <c r="EN14" s="55">
        <f t="shared" si="5"/>
        <v>5.0183902508912707E-5</v>
      </c>
      <c r="EO14" s="55">
        <f t="shared" si="6"/>
        <v>1.1804508720090593E-6</v>
      </c>
      <c r="EP14" s="55">
        <f t="shared" si="7"/>
        <v>-1.0656197523006455E-6</v>
      </c>
      <c r="EQ14" s="55">
        <f t="shared" si="8"/>
        <v>-5.1752549402455776E-6</v>
      </c>
      <c r="ER14" s="55">
        <f t="shared" si="9"/>
        <v>2.3828925168021923E-6</v>
      </c>
      <c r="ES14" s="55">
        <f t="shared" si="10"/>
        <v>2.6212502067222085E-5</v>
      </c>
      <c r="ET14" s="55">
        <f t="shared" si="11"/>
        <v>7.9388155828541765E-7</v>
      </c>
      <c r="EU14" s="55">
        <f t="shared" si="12"/>
        <v>1.4301137076493727E-6</v>
      </c>
      <c r="EV14" s="55">
        <f t="shared" si="13"/>
        <v>-4.451602561441935E-5</v>
      </c>
      <c r="EW14" s="55">
        <f t="shared" si="14"/>
        <v>-9.2734883825534477E-6</v>
      </c>
      <c r="EX14" s="55">
        <f t="shared" si="15"/>
        <v>1.7808508759951444E-5</v>
      </c>
      <c r="EY14" s="55">
        <f t="shared" si="16"/>
        <v>3.2769052715927419E-5</v>
      </c>
      <c r="EZ14" s="55">
        <f t="shared" si="17"/>
        <v>0</v>
      </c>
      <c r="FA14" s="55">
        <f t="shared" si="18"/>
        <v>-9.5029441823710221E-6</v>
      </c>
      <c r="FB14" s="55">
        <f t="shared" si="19"/>
        <v>1.5641956390046614E-5</v>
      </c>
      <c r="FC14" s="55">
        <f t="shared" si="20"/>
        <v>2.2376622492343906E-7</v>
      </c>
      <c r="FD14" s="55">
        <f t="shared" si="21"/>
        <v>2.3396400939617045E-5</v>
      </c>
      <c r="FE14" s="55">
        <f t="shared" si="22"/>
        <v>-4.0672823366548552E-5</v>
      </c>
      <c r="FF14" s="55">
        <f t="shared" si="23"/>
        <v>-3.2543385689884215E-5</v>
      </c>
      <c r="FG14" s="55">
        <f t="shared" si="24"/>
        <v>9.6899687240443642E-6</v>
      </c>
      <c r="FH14" s="55">
        <f t="shared" si="25"/>
        <v>1.7689069438460819E-6</v>
      </c>
      <c r="FI14" s="55">
        <f t="shared" si="26"/>
        <v>-1.7017727358171699E-5</v>
      </c>
      <c r="FJ14" s="55">
        <f t="shared" si="27"/>
        <v>-3.7326638033670095E-5</v>
      </c>
      <c r="FK14" s="55">
        <f t="shared" si="28"/>
        <v>-8.091321872731776E-4</v>
      </c>
      <c r="FL14" s="55">
        <f t="shared" si="29"/>
        <v>-1.3555199116014469E-6</v>
      </c>
      <c r="FM14" s="55">
        <f t="shared" si="30"/>
        <v>4.3360160497510986E-6</v>
      </c>
      <c r="FN14" s="55">
        <f t="shared" si="31"/>
        <v>3.4006582567740883E-6</v>
      </c>
      <c r="FO14" s="55">
        <f t="shared" si="32"/>
        <v>0</v>
      </c>
      <c r="FP14" s="55">
        <f t="shared" si="33"/>
        <v>0</v>
      </c>
      <c r="FQ14" s="55">
        <f t="shared" si="34"/>
        <v>0</v>
      </c>
      <c r="FR14" s="55">
        <f t="shared" si="35"/>
        <v>0</v>
      </c>
      <c r="FS14" s="55">
        <f t="shared" si="36"/>
        <v>0</v>
      </c>
      <c r="FT14" s="55">
        <f t="shared" si="37"/>
        <v>-2.3752676893350343E-5</v>
      </c>
      <c r="FU14" s="55">
        <f t="shared" si="38"/>
        <v>4.9034311284993232E-8</v>
      </c>
      <c r="FV14" s="55">
        <f t="shared" si="39"/>
        <v>9.3034988450304992E-7</v>
      </c>
      <c r="FW14" s="55">
        <f t="shared" si="40"/>
        <v>-7.0894320539452097E-7</v>
      </c>
      <c r="FX14" s="55">
        <f t="shared" si="41"/>
        <v>1.0916723126420007E-4</v>
      </c>
    </row>
    <row r="15" spans="1:180" x14ac:dyDescent="0.3">
      <c r="A15" s="29" t="s">
        <v>14</v>
      </c>
      <c r="B15" s="27">
        <v>7061.6315758000001</v>
      </c>
      <c r="D15" s="27">
        <v>5117.7379791000003</v>
      </c>
      <c r="E15" s="27">
        <v>142.60350516</v>
      </c>
      <c r="F15" s="27">
        <v>142.41974986</v>
      </c>
      <c r="G15" s="27">
        <v>76.969629483000006</v>
      </c>
      <c r="H15" s="27">
        <v>17496.197840000001</v>
      </c>
      <c r="I15" s="29">
        <v>10.297964182999999</v>
      </c>
      <c r="J15" s="29">
        <v>7.6251353412</v>
      </c>
      <c r="K15" s="29">
        <v>3.2290899999999999E-5</v>
      </c>
      <c r="L15" s="29">
        <v>48.916989931000003</v>
      </c>
      <c r="M15" s="29">
        <v>1.3113942309</v>
      </c>
      <c r="N15" s="29">
        <v>2.583272E-4</v>
      </c>
      <c r="O15" s="29">
        <v>5.0971105599999997E-2</v>
      </c>
      <c r="P15" s="29">
        <v>3.9504302200000001E-2</v>
      </c>
      <c r="Q15" s="29">
        <v>2.2216127999999998E-3</v>
      </c>
      <c r="S15" s="29">
        <v>3.6609814999999997E-2</v>
      </c>
      <c r="T15" s="29">
        <v>6.1413387399999998E-2</v>
      </c>
      <c r="U15" s="29">
        <v>70.409975219000003</v>
      </c>
      <c r="V15" s="29">
        <v>1.9374529999999999E-4</v>
      </c>
      <c r="W15" s="29">
        <v>2.7124359999999999E-4</v>
      </c>
      <c r="X15" s="29">
        <v>2.583272E-4</v>
      </c>
      <c r="Y15" s="29">
        <v>8.2318613200000001E-2</v>
      </c>
      <c r="Z15" s="29">
        <v>6.6798328996</v>
      </c>
      <c r="AA15" s="29">
        <v>0.22435221690000001</v>
      </c>
      <c r="AB15" s="29">
        <v>1.227054E-4</v>
      </c>
      <c r="AC15" s="29">
        <v>3.7406009800000001E-2</v>
      </c>
      <c r="AD15" s="29">
        <v>34.288303458000001</v>
      </c>
      <c r="AE15" s="29">
        <v>6.5939928999999994E-2</v>
      </c>
      <c r="AF15" s="29">
        <v>2.0683444799999999E-2</v>
      </c>
      <c r="AH15" s="29"/>
      <c r="AL15" s="29">
        <v>0.25865375410000002</v>
      </c>
      <c r="AM15" s="29">
        <v>11.849156702</v>
      </c>
      <c r="AN15" s="29">
        <v>1.7468578455999999</v>
      </c>
      <c r="AO15" s="29">
        <v>22.55087588</v>
      </c>
      <c r="AP15" s="29">
        <v>3.88189268E-2</v>
      </c>
      <c r="AR15" s="29" t="s">
        <v>14</v>
      </c>
      <c r="AS15" s="29">
        <v>0</v>
      </c>
      <c r="AT15" s="29">
        <v>7.6255298248800001</v>
      </c>
      <c r="AU15" s="29">
        <v>10.2984411717</v>
      </c>
      <c r="AV15" s="29">
        <v>10.2984411717</v>
      </c>
      <c r="AW15" s="29">
        <v>4.4336577226599998E-2</v>
      </c>
      <c r="AX15" s="8">
        <v>1.3237423458299999E-5</v>
      </c>
      <c r="AY15" s="8">
        <v>1.9049919255699999E-5</v>
      </c>
      <c r="AZ15" s="29">
        <v>48.921156777199997</v>
      </c>
      <c r="BA15" s="29">
        <v>6.1415909297999997E-2</v>
      </c>
      <c r="BB15" s="29">
        <v>1.31148408726</v>
      </c>
      <c r="BC15" s="8">
        <v>6.1997152179499995E-5</v>
      </c>
      <c r="BD15" s="29">
        <v>1.9633075943700001E-4</v>
      </c>
      <c r="BE15" s="29">
        <v>5.0973652866299998E-2</v>
      </c>
      <c r="BF15" s="29">
        <v>46928.573984900002</v>
      </c>
      <c r="BG15" s="29">
        <v>3.95068325146E-2</v>
      </c>
      <c r="BH15" s="29">
        <v>0</v>
      </c>
      <c r="BI15" s="29">
        <v>0</v>
      </c>
      <c r="BJ15" s="29">
        <v>2.2217305918299998E-3</v>
      </c>
      <c r="BK15" s="29">
        <v>8.2323576280199998E-2</v>
      </c>
      <c r="BL15" s="29">
        <v>6.5944008659199999E-2</v>
      </c>
      <c r="BM15" s="29">
        <v>2.0684821442200001E-2</v>
      </c>
      <c r="BN15" s="29">
        <v>7062.1138264000001</v>
      </c>
      <c r="BO15" s="29">
        <v>3.66127003278E-2</v>
      </c>
      <c r="BP15" s="29">
        <v>8.0298610477099999</v>
      </c>
      <c r="BQ15" s="29">
        <v>7639.1747273700003</v>
      </c>
      <c r="BR15" s="29">
        <v>8.4952274870999993</v>
      </c>
      <c r="BS15" s="29">
        <v>1.7469457692000001</v>
      </c>
      <c r="BT15" s="29">
        <v>0</v>
      </c>
      <c r="BU15" s="29">
        <v>70.4134579726</v>
      </c>
      <c r="BV15" s="29">
        <v>70.4134579726</v>
      </c>
      <c r="BW15" s="29">
        <v>22.551989988999999</v>
      </c>
      <c r="BX15" s="8">
        <v>1.9374076862000002E-5</v>
      </c>
      <c r="BY15" s="29">
        <v>1.54989499641E-4</v>
      </c>
      <c r="BZ15" s="29">
        <v>0</v>
      </c>
      <c r="CA15" s="29">
        <v>1.96089020892</v>
      </c>
      <c r="CB15" s="29">
        <v>0</v>
      </c>
      <c r="CC15" s="29">
        <v>0</v>
      </c>
      <c r="CD15" s="8">
        <v>7.05172186489E-5</v>
      </c>
      <c r="CE15" s="29">
        <v>2.0069739358600001E-4</v>
      </c>
      <c r="CF15" s="8">
        <v>8.5248221696800005E-5</v>
      </c>
      <c r="CG15" s="29">
        <v>1.7309340983399999E-4</v>
      </c>
      <c r="CH15" s="29">
        <v>6.6802751752900003</v>
      </c>
      <c r="CI15" s="29">
        <v>0.224362657242</v>
      </c>
      <c r="CJ15" s="29">
        <v>0</v>
      </c>
      <c r="CK15" s="29">
        <v>0</v>
      </c>
      <c r="CL15" s="8">
        <v>5.0309234059200002E-5</v>
      </c>
      <c r="CM15" s="8">
        <v>7.2393145279099998E-5</v>
      </c>
      <c r="CN15" s="29">
        <v>4606.2565691299997</v>
      </c>
      <c r="CO15" s="29">
        <v>511.80578877099998</v>
      </c>
      <c r="CP15" s="29">
        <v>5118.0623579000003</v>
      </c>
      <c r="CQ15" s="29">
        <v>0</v>
      </c>
      <c r="CR15" s="29">
        <v>14.724395189899999</v>
      </c>
      <c r="CS15" s="29">
        <v>0</v>
      </c>
      <c r="CT15" s="29">
        <v>0</v>
      </c>
      <c r="CU15" s="29">
        <v>0</v>
      </c>
      <c r="CV15" s="29">
        <v>0</v>
      </c>
      <c r="CW15" s="29">
        <v>0</v>
      </c>
      <c r="CX15" s="29">
        <v>0.25866538006299999</v>
      </c>
      <c r="CY15" s="29">
        <v>0</v>
      </c>
      <c r="CZ15" s="29">
        <v>10648.8404637</v>
      </c>
      <c r="DA15" s="29">
        <v>0</v>
      </c>
      <c r="DB15" s="29">
        <v>0</v>
      </c>
      <c r="DC15" s="29">
        <v>0</v>
      </c>
      <c r="DD15" s="29">
        <v>0</v>
      </c>
      <c r="DE15" s="29">
        <v>8.0328645888099999</v>
      </c>
      <c r="DF15" s="8">
        <v>1.9375576095300001E-5</v>
      </c>
      <c r="DG15" s="29">
        <v>0</v>
      </c>
      <c r="DH15" s="29">
        <v>142.617905167</v>
      </c>
      <c r="DI15" s="29">
        <v>142.43415057999999</v>
      </c>
      <c r="DJ15" s="29">
        <v>0.183754587543</v>
      </c>
      <c r="DK15" s="29">
        <v>0</v>
      </c>
      <c r="DL15" s="29">
        <v>0</v>
      </c>
      <c r="DM15" s="29">
        <v>93.560321063499998</v>
      </c>
      <c r="DN15" s="29">
        <v>0</v>
      </c>
      <c r="DO15" s="29">
        <v>1.9939791039300001</v>
      </c>
      <c r="DP15" s="29">
        <v>0</v>
      </c>
      <c r="DQ15" s="29">
        <v>0.39167592670700002</v>
      </c>
      <c r="DR15" s="29">
        <v>4.9849433800199998</v>
      </c>
      <c r="DS15" s="29">
        <v>3.7378612924E-2</v>
      </c>
      <c r="DT15" s="29">
        <v>6345.0235101099997</v>
      </c>
      <c r="DU15" s="29">
        <v>0</v>
      </c>
      <c r="DV15" s="29">
        <v>33.470366516799999</v>
      </c>
      <c r="DW15" s="29">
        <v>0</v>
      </c>
      <c r="DX15" s="29">
        <v>76.975466711500005</v>
      </c>
      <c r="DY15" s="29">
        <v>6574.8549310300004</v>
      </c>
      <c r="DZ15" s="29">
        <v>3.8821774886999998E-2</v>
      </c>
      <c r="EA15" s="29">
        <v>0</v>
      </c>
      <c r="EB15" s="29">
        <v>0</v>
      </c>
      <c r="EC15" s="29">
        <v>86.954028833999999</v>
      </c>
      <c r="ED15" s="29">
        <v>34.291262751300003</v>
      </c>
      <c r="EE15" s="29">
        <v>268.46107358699999</v>
      </c>
      <c r="EF15" s="29">
        <v>17497.739403200001</v>
      </c>
      <c r="EG15" s="29">
        <v>11.8496640516</v>
      </c>
      <c r="EH15" s="29">
        <v>24.904299251099999</v>
      </c>
      <c r="EJ15" s="55">
        <f t="shared" si="1"/>
        <v>6.8291668125635641E-5</v>
      </c>
      <c r="EK15" s="55">
        <f t="shared" si="2"/>
        <v>0</v>
      </c>
      <c r="EL15" s="55">
        <f t="shared" si="3"/>
        <v>6.3383237149827986E-5</v>
      </c>
      <c r="EM15" s="55">
        <f t="shared" si="4"/>
        <v>1.0097933416047106E-4</v>
      </c>
      <c r="EN15" s="55">
        <f t="shared" si="5"/>
        <v>1.0111462781077512E-4</v>
      </c>
      <c r="EO15" s="55">
        <f t="shared" si="6"/>
        <v>7.5838074565348675E-5</v>
      </c>
      <c r="EP15" s="55">
        <f t="shared" si="7"/>
        <v>8.8108468714045038E-5</v>
      </c>
      <c r="EQ15" s="55">
        <f t="shared" si="8"/>
        <v>4.6318737521763834E-5</v>
      </c>
      <c r="ER15" s="55">
        <f t="shared" si="9"/>
        <v>5.1734646317500736E-5</v>
      </c>
      <c r="ES15" s="55">
        <f t="shared" si="10"/>
        <v>-1.1016373033890491E-4</v>
      </c>
      <c r="ET15" s="55">
        <f t="shared" si="11"/>
        <v>8.5181982903503634E-5</v>
      </c>
      <c r="EU15" s="55">
        <f t="shared" si="12"/>
        <v>6.8519715797713487E-5</v>
      </c>
      <c r="EV15" s="55">
        <f t="shared" si="13"/>
        <v>2.7547099182471319E-6</v>
      </c>
      <c r="EW15" s="55">
        <f t="shared" si="14"/>
        <v>4.9974711555039546E-5</v>
      </c>
      <c r="EX15" s="55">
        <f t="shared" si="15"/>
        <v>6.4051621192777759E-5</v>
      </c>
      <c r="EY15" s="55">
        <f t="shared" si="16"/>
        <v>5.3020863941729751E-5</v>
      </c>
      <c r="EZ15" s="55">
        <f t="shared" si="17"/>
        <v>0</v>
      </c>
      <c r="FA15" s="55">
        <f t="shared" si="18"/>
        <v>7.8812957672785329E-5</v>
      </c>
      <c r="FB15" s="55">
        <f t="shared" si="19"/>
        <v>4.1064303839379721E-5</v>
      </c>
      <c r="FC15" s="55">
        <f t="shared" si="20"/>
        <v>4.9463923104134233E-5</v>
      </c>
      <c r="FD15" s="55">
        <f t="shared" si="21"/>
        <v>-3.1729294594448805E-5</v>
      </c>
      <c r="FE15" s="55">
        <f t="shared" si="22"/>
        <v>-1.0686985831176248E-4</v>
      </c>
      <c r="FF15" s="55">
        <f t="shared" si="23"/>
        <v>5.5865316544403544E-5</v>
      </c>
      <c r="FG15" s="55">
        <f t="shared" si="24"/>
        <v>6.0291105584321718E-5</v>
      </c>
      <c r="FH15" s="55">
        <f t="shared" si="25"/>
        <v>6.6210591888713244E-5</v>
      </c>
      <c r="FI15" s="55">
        <f t="shared" si="26"/>
        <v>4.6535497372142692E-5</v>
      </c>
      <c r="FJ15" s="55">
        <f t="shared" si="27"/>
        <v>-2.4617186366627065E-5</v>
      </c>
      <c r="FK15" s="55">
        <f t="shared" si="28"/>
        <v>-7.3241909913632859E-4</v>
      </c>
      <c r="FL15" s="55">
        <f t="shared" si="29"/>
        <v>8.6306203619162313E-5</v>
      </c>
      <c r="FM15" s="55">
        <f t="shared" si="30"/>
        <v>6.18693295833575E-5</v>
      </c>
      <c r="FN15" s="55">
        <f t="shared" si="31"/>
        <v>6.6557684820584592E-5</v>
      </c>
      <c r="FO15" s="55">
        <f t="shared" si="32"/>
        <v>0</v>
      </c>
      <c r="FP15" s="55">
        <f t="shared" si="33"/>
        <v>0</v>
      </c>
      <c r="FQ15" s="55">
        <f t="shared" si="34"/>
        <v>0</v>
      </c>
      <c r="FR15" s="55">
        <f t="shared" si="35"/>
        <v>0</v>
      </c>
      <c r="FS15" s="55">
        <f t="shared" si="36"/>
        <v>0</v>
      </c>
      <c r="FT15" s="55">
        <f t="shared" si="37"/>
        <v>4.4947977037587678E-5</v>
      </c>
      <c r="FU15" s="55">
        <f t="shared" si="38"/>
        <v>4.28173593074176E-5</v>
      </c>
      <c r="FV15" s="55">
        <f t="shared" si="39"/>
        <v>5.0332429866384742E-5</v>
      </c>
      <c r="FW15" s="55">
        <f t="shared" si="40"/>
        <v>4.9404245135667438E-5</v>
      </c>
      <c r="FX15" s="55">
        <f t="shared" si="41"/>
        <v>7.3368514659638237E-5</v>
      </c>
    </row>
    <row r="16" spans="1:180" x14ac:dyDescent="0.3">
      <c r="A16" s="29" t="s">
        <v>15</v>
      </c>
      <c r="AH16" s="29"/>
      <c r="AR16" s="29"/>
      <c r="AT16" s="29"/>
      <c r="AU16" s="29"/>
      <c r="AV16" s="29"/>
      <c r="AW16" s="29"/>
      <c r="AX16" s="8"/>
      <c r="AY16" s="8"/>
      <c r="AZ16" s="29"/>
      <c r="BA16" s="29"/>
      <c r="BB16" s="29"/>
      <c r="BC16" s="8"/>
      <c r="BD16" s="29"/>
      <c r="BE16" s="29"/>
      <c r="BF16" s="29"/>
      <c r="BG16" s="29"/>
      <c r="BJ16" s="29"/>
      <c r="BK16" s="29"/>
      <c r="BL16" s="29"/>
      <c r="BM16" s="29"/>
      <c r="BN16" s="29"/>
      <c r="BO16" s="29"/>
      <c r="BP16" s="29"/>
      <c r="BQ16" s="29"/>
      <c r="BT16" s="29"/>
      <c r="BU16" s="29"/>
      <c r="BV16" s="29"/>
      <c r="BX16" s="8"/>
      <c r="BY16" s="29"/>
      <c r="BZ16" s="29"/>
      <c r="CA16" s="29"/>
      <c r="CB16" s="29"/>
      <c r="CD16" s="8"/>
      <c r="CE16" s="29"/>
      <c r="CF16" s="8"/>
      <c r="CG16" s="29"/>
      <c r="CH16" s="29"/>
      <c r="CI16" s="29"/>
      <c r="CL16" s="8"/>
      <c r="CM16" s="8"/>
      <c r="CN16" s="29"/>
      <c r="CO16" s="29"/>
      <c r="CP16" s="29"/>
      <c r="CQ16" s="29"/>
      <c r="CR16" s="29"/>
      <c r="CX16" s="29"/>
      <c r="CY16" s="29"/>
      <c r="CZ16" s="29"/>
      <c r="DA16" s="29"/>
      <c r="DB16" s="29"/>
      <c r="DC16" s="29"/>
      <c r="DD16" s="29"/>
      <c r="DE16" s="29"/>
      <c r="DF16" s="8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U16" s="29"/>
      <c r="DV16" s="29"/>
      <c r="DW16" s="29"/>
      <c r="DX16" s="29"/>
      <c r="EA16" s="29"/>
      <c r="EB16" s="29"/>
      <c r="EC16" s="29"/>
      <c r="ED16" s="29"/>
      <c r="EE16" s="29"/>
      <c r="EF16" s="29"/>
      <c r="EH16" s="29"/>
      <c r="EJ16" s="55">
        <f t="shared" si="1"/>
        <v>0</v>
      </c>
      <c r="EK16" s="55">
        <f t="shared" si="2"/>
        <v>0</v>
      </c>
      <c r="EL16" s="55">
        <f t="shared" si="3"/>
        <v>0</v>
      </c>
      <c r="EM16" s="55">
        <f t="shared" si="4"/>
        <v>0</v>
      </c>
      <c r="EN16" s="55">
        <f t="shared" si="5"/>
        <v>0</v>
      </c>
      <c r="EO16" s="55">
        <f t="shared" si="6"/>
        <v>0</v>
      </c>
      <c r="EP16" s="55">
        <f t="shared" si="7"/>
        <v>0</v>
      </c>
      <c r="EQ16" s="55">
        <f t="shared" si="8"/>
        <v>0</v>
      </c>
      <c r="ER16" s="55">
        <f t="shared" si="9"/>
        <v>0</v>
      </c>
      <c r="ES16" s="55">
        <f t="shared" si="10"/>
        <v>0</v>
      </c>
      <c r="ET16" s="55">
        <f t="shared" si="11"/>
        <v>0</v>
      </c>
      <c r="EU16" s="55">
        <f t="shared" si="12"/>
        <v>0</v>
      </c>
      <c r="EV16" s="55">
        <f t="shared" si="13"/>
        <v>0</v>
      </c>
      <c r="EW16" s="55">
        <f t="shared" si="14"/>
        <v>0</v>
      </c>
      <c r="EX16" s="55">
        <f t="shared" si="15"/>
        <v>0</v>
      </c>
      <c r="EY16" s="55">
        <f t="shared" si="16"/>
        <v>0</v>
      </c>
      <c r="EZ16" s="55">
        <f t="shared" si="17"/>
        <v>0</v>
      </c>
      <c r="FA16" s="55">
        <f t="shared" si="18"/>
        <v>0</v>
      </c>
      <c r="FB16" s="55">
        <f t="shared" si="19"/>
        <v>0</v>
      </c>
      <c r="FC16" s="55">
        <f t="shared" si="20"/>
        <v>0</v>
      </c>
      <c r="FD16" s="55">
        <f t="shared" si="21"/>
        <v>0</v>
      </c>
      <c r="FE16" s="55">
        <f t="shared" si="22"/>
        <v>0</v>
      </c>
      <c r="FF16" s="55">
        <f t="shared" si="23"/>
        <v>0</v>
      </c>
      <c r="FG16" s="55">
        <f t="shared" si="24"/>
        <v>0</v>
      </c>
      <c r="FH16" s="55">
        <f t="shared" si="25"/>
        <v>0</v>
      </c>
      <c r="FI16" s="55">
        <f t="shared" si="26"/>
        <v>0</v>
      </c>
      <c r="FJ16" s="55">
        <f t="shared" si="27"/>
        <v>0</v>
      </c>
      <c r="FK16" s="55">
        <f t="shared" si="28"/>
        <v>0</v>
      </c>
      <c r="FL16" s="55">
        <f t="shared" si="29"/>
        <v>0</v>
      </c>
      <c r="FM16" s="55">
        <f t="shared" si="30"/>
        <v>0</v>
      </c>
      <c r="FN16" s="55">
        <f t="shared" si="31"/>
        <v>0</v>
      </c>
      <c r="FO16" s="55">
        <f t="shared" si="32"/>
        <v>0</v>
      </c>
      <c r="FP16" s="55">
        <f t="shared" si="33"/>
        <v>0</v>
      </c>
      <c r="FQ16" s="55">
        <f t="shared" si="34"/>
        <v>0</v>
      </c>
      <c r="FR16" s="55">
        <f t="shared" si="35"/>
        <v>0</v>
      </c>
      <c r="FS16" s="55">
        <f t="shared" si="36"/>
        <v>0</v>
      </c>
      <c r="FT16" s="55">
        <f t="shared" si="37"/>
        <v>0</v>
      </c>
      <c r="FU16" s="55">
        <f t="shared" si="38"/>
        <v>0</v>
      </c>
      <c r="FV16" s="55">
        <f t="shared" si="39"/>
        <v>0</v>
      </c>
      <c r="FW16" s="55">
        <f t="shared" si="40"/>
        <v>0</v>
      </c>
      <c r="FX16" s="55">
        <f t="shared" si="41"/>
        <v>0</v>
      </c>
    </row>
    <row r="17" spans="1:180" x14ac:dyDescent="0.3">
      <c r="A17" s="29" t="s">
        <v>16</v>
      </c>
      <c r="B17" s="27">
        <v>89293.873831999997</v>
      </c>
      <c r="D17" s="27">
        <v>61893.923886999997</v>
      </c>
      <c r="E17" s="27">
        <v>1719.0207350000001</v>
      </c>
      <c r="F17" s="27">
        <v>1718.3008803</v>
      </c>
      <c r="G17" s="27">
        <v>85.156803464999996</v>
      </c>
      <c r="H17" s="27">
        <v>96497.478120999993</v>
      </c>
      <c r="I17" s="29">
        <v>122.56013369999999</v>
      </c>
      <c r="J17" s="29">
        <v>99.364142064999996</v>
      </c>
      <c r="K17" s="29">
        <v>1.2549920000000001E-4</v>
      </c>
      <c r="L17" s="29">
        <v>461.64748226</v>
      </c>
      <c r="M17" s="29">
        <v>19.169922692</v>
      </c>
      <c r="N17" s="29">
        <v>1.0039943999999999E-3</v>
      </c>
      <c r="O17" s="29">
        <v>0.6636207797</v>
      </c>
      <c r="P17" s="29">
        <v>0.51413724059999999</v>
      </c>
      <c r="Q17" s="29">
        <v>8.6343465000000008E-3</v>
      </c>
      <c r="S17" s="29">
        <v>0.47650647550000003</v>
      </c>
      <c r="T17" s="29">
        <v>0.79929890560000005</v>
      </c>
      <c r="U17" s="29">
        <v>875.52664988000004</v>
      </c>
      <c r="V17" s="29">
        <v>7.529953E-4</v>
      </c>
      <c r="W17" s="29">
        <v>1.0541932E-3</v>
      </c>
      <c r="X17" s="29">
        <v>1.0039943999999999E-3</v>
      </c>
      <c r="Y17" s="29">
        <v>1.2048090508</v>
      </c>
      <c r="Z17" s="29">
        <v>94.764056905000004</v>
      </c>
      <c r="AA17" s="29">
        <v>3.0904258155000002</v>
      </c>
      <c r="AB17" s="29">
        <v>4.7689709999999998E-4</v>
      </c>
      <c r="AC17" s="29">
        <v>0.48712040179999999</v>
      </c>
      <c r="AD17" s="29">
        <v>258.74477688000002</v>
      </c>
      <c r="AE17" s="29">
        <v>0.88384473429999999</v>
      </c>
      <c r="AF17" s="29">
        <v>0.26926330380000002</v>
      </c>
      <c r="AH17" s="29"/>
      <c r="AL17" s="29">
        <v>3.9074171699</v>
      </c>
      <c r="AM17" s="29">
        <v>798.08653575999995</v>
      </c>
      <c r="AN17" s="29">
        <v>42.524385072999998</v>
      </c>
      <c r="AO17" s="29">
        <v>238.13871111</v>
      </c>
      <c r="AP17" s="29">
        <v>0.46061764589999998</v>
      </c>
      <c r="AR17" s="29" t="s">
        <v>16</v>
      </c>
      <c r="AS17" s="29">
        <v>0</v>
      </c>
      <c r="AT17" s="29">
        <v>99.370880622300007</v>
      </c>
      <c r="AU17" s="29">
        <v>122.56908846100001</v>
      </c>
      <c r="AV17" s="29">
        <v>122.56908846100001</v>
      </c>
      <c r="AW17" s="29">
        <v>0.45095676748800001</v>
      </c>
      <c r="AX17" s="8">
        <v>5.14723067067E-5</v>
      </c>
      <c r="AY17" s="8">
        <v>7.4069104483800001E-5</v>
      </c>
      <c r="AZ17" s="29">
        <v>461.66783096299997</v>
      </c>
      <c r="BA17" s="29">
        <v>0.799352684679</v>
      </c>
      <c r="BB17" s="29">
        <v>19.171254252800001</v>
      </c>
      <c r="BC17" s="29">
        <v>2.4103549748300001E-4</v>
      </c>
      <c r="BD17" s="29">
        <v>7.6328531129800001E-4</v>
      </c>
      <c r="BE17" s="29">
        <v>0.66366598971500002</v>
      </c>
      <c r="BF17" s="29">
        <v>282725.52100399998</v>
      </c>
      <c r="BG17" s="29">
        <v>0.51417364701299995</v>
      </c>
      <c r="BH17" s="29">
        <v>0</v>
      </c>
      <c r="BI17" s="29">
        <v>0</v>
      </c>
      <c r="BJ17" s="29">
        <v>8.6369998187600001E-3</v>
      </c>
      <c r="BK17" s="29">
        <v>1.2048909693900001</v>
      </c>
      <c r="BL17" s="29">
        <v>0.88390505269099995</v>
      </c>
      <c r="BM17" s="29">
        <v>0.26928415387600002</v>
      </c>
      <c r="BN17" s="29">
        <v>89300.642339600003</v>
      </c>
      <c r="BO17" s="29">
        <v>0.47653741046499998</v>
      </c>
      <c r="BP17" s="29">
        <v>78.611747738099993</v>
      </c>
      <c r="BQ17" s="29">
        <v>41378.1491628</v>
      </c>
      <c r="BR17" s="29">
        <v>107.20950609800001</v>
      </c>
      <c r="BS17" s="29">
        <v>42.527983522</v>
      </c>
      <c r="BT17" s="29">
        <v>0</v>
      </c>
      <c r="BU17" s="29">
        <v>875.59695860299996</v>
      </c>
      <c r="BV17" s="29">
        <v>875.59695860299996</v>
      </c>
      <c r="BW17" s="29">
        <v>238.148432466</v>
      </c>
      <c r="BX17" s="8">
        <v>7.5325178496099996E-5</v>
      </c>
      <c r="BY17" s="29">
        <v>6.0261159483E-4</v>
      </c>
      <c r="BZ17" s="29">
        <v>0</v>
      </c>
      <c r="CA17" s="29">
        <v>15.2455636208</v>
      </c>
      <c r="CB17" s="29">
        <v>0</v>
      </c>
      <c r="CC17" s="29">
        <v>0</v>
      </c>
      <c r="CD17" s="29">
        <v>2.7417934644999997E-4</v>
      </c>
      <c r="CE17" s="29">
        <v>7.8037540844900003E-4</v>
      </c>
      <c r="CF17" s="29">
        <v>3.3142299358000001E-4</v>
      </c>
      <c r="CG17" s="29">
        <v>6.7289777990499995E-4</v>
      </c>
      <c r="CH17" s="29">
        <v>94.770742325000001</v>
      </c>
      <c r="CI17" s="29">
        <v>3.0906451773599999</v>
      </c>
      <c r="CJ17" s="29">
        <v>0</v>
      </c>
      <c r="CK17" s="29">
        <v>0</v>
      </c>
      <c r="CL17" s="29">
        <v>1.9559102643599999E-4</v>
      </c>
      <c r="CM17" s="29">
        <v>2.8147325281100002E-4</v>
      </c>
      <c r="CN17" s="29">
        <v>55708.747590200001</v>
      </c>
      <c r="CO17" s="29">
        <v>6189.8586047899998</v>
      </c>
      <c r="CP17" s="29">
        <v>61898.606195</v>
      </c>
      <c r="CQ17" s="29">
        <v>0</v>
      </c>
      <c r="CR17" s="29">
        <v>109.677273445</v>
      </c>
      <c r="CS17" s="29">
        <v>0</v>
      </c>
      <c r="CT17" s="29">
        <v>0</v>
      </c>
      <c r="CU17" s="29">
        <v>0</v>
      </c>
      <c r="CV17" s="29">
        <v>0</v>
      </c>
      <c r="CW17" s="29">
        <v>0</v>
      </c>
      <c r="CX17" s="29">
        <v>3.90768432598</v>
      </c>
      <c r="CY17" s="29">
        <v>0</v>
      </c>
      <c r="CZ17" s="29">
        <v>59902.161281200002</v>
      </c>
      <c r="DA17" s="29">
        <v>0</v>
      </c>
      <c r="DB17" s="29">
        <v>0</v>
      </c>
      <c r="DC17" s="29">
        <v>0</v>
      </c>
      <c r="DD17" s="29">
        <v>0</v>
      </c>
      <c r="DE17" s="29">
        <v>96.917294588299995</v>
      </c>
      <c r="DF17" s="8">
        <v>7.5325654047399995E-5</v>
      </c>
      <c r="DG17" s="29">
        <v>0</v>
      </c>
      <c r="DH17" s="29">
        <v>1719.19743004</v>
      </c>
      <c r="DI17" s="29">
        <v>1718.47733354</v>
      </c>
      <c r="DJ17" s="29">
        <v>0.72009650190399999</v>
      </c>
      <c r="DK17" s="29">
        <v>0</v>
      </c>
      <c r="DL17" s="29">
        <v>0</v>
      </c>
      <c r="DM17" s="29">
        <v>1128.8114065899999</v>
      </c>
      <c r="DN17" s="29">
        <v>0</v>
      </c>
      <c r="DO17" s="29">
        <v>24.057481104600001</v>
      </c>
      <c r="DP17" s="29">
        <v>0</v>
      </c>
      <c r="DQ17" s="29">
        <v>4.7255743367400003</v>
      </c>
      <c r="DR17" s="29">
        <v>60.143717883100003</v>
      </c>
      <c r="DS17" s="29">
        <v>0.486765745395</v>
      </c>
      <c r="DT17" s="29">
        <v>32983.512546700003</v>
      </c>
      <c r="DU17" s="29">
        <v>0</v>
      </c>
      <c r="DV17" s="29">
        <v>403.82185902999998</v>
      </c>
      <c r="DW17" s="29">
        <v>0</v>
      </c>
      <c r="DX17" s="29">
        <v>85.156472455599996</v>
      </c>
      <c r="DY17" s="29">
        <v>38108.520507900001</v>
      </c>
      <c r="DZ17" s="29">
        <v>0.46065638314000001</v>
      </c>
      <c r="EA17" s="29">
        <v>0</v>
      </c>
      <c r="EB17" s="29">
        <v>0</v>
      </c>
      <c r="EC17" s="29">
        <v>495.31140907000002</v>
      </c>
      <c r="ED17" s="29">
        <v>258.75360703299998</v>
      </c>
      <c r="EE17" s="29">
        <v>1702.03270202</v>
      </c>
      <c r="EF17" s="29">
        <v>96504.567772900002</v>
      </c>
      <c r="EG17" s="29">
        <v>798.08222687</v>
      </c>
      <c r="EH17" s="29">
        <v>148.46225841899999</v>
      </c>
      <c r="EJ17" s="55">
        <f t="shared" si="1"/>
        <v>7.5800357958931322E-5</v>
      </c>
      <c r="EK17" s="55">
        <f t="shared" si="2"/>
        <v>0</v>
      </c>
      <c r="EL17" s="55">
        <f t="shared" si="3"/>
        <v>7.5650527643902714E-5</v>
      </c>
      <c r="EM17" s="55">
        <f t="shared" si="4"/>
        <v>1.0278819586193834E-4</v>
      </c>
      <c r="EN17" s="55">
        <f t="shared" si="5"/>
        <v>1.0269053692691677E-4</v>
      </c>
      <c r="EO17" s="55">
        <f t="shared" si="6"/>
        <v>-3.8870575988214239E-6</v>
      </c>
      <c r="EP17" s="55">
        <f t="shared" si="7"/>
        <v>7.3469815357444428E-5</v>
      </c>
      <c r="EQ17" s="55">
        <f t="shared" si="8"/>
        <v>7.3064223493193438E-5</v>
      </c>
      <c r="ER17" s="55">
        <f t="shared" si="9"/>
        <v>6.7816791449805381E-5</v>
      </c>
      <c r="ES17" s="55">
        <f t="shared" si="10"/>
        <v>3.3634629145042023E-4</v>
      </c>
      <c r="ET17" s="55">
        <f t="shared" si="11"/>
        <v>4.4078444661607469E-5</v>
      </c>
      <c r="EU17" s="55">
        <f t="shared" si="12"/>
        <v>6.946093739628477E-5</v>
      </c>
      <c r="EV17" s="55">
        <f t="shared" si="13"/>
        <v>3.2511016097308993E-4</v>
      </c>
      <c r="EW17" s="55">
        <f t="shared" si="14"/>
        <v>6.8126279922182159E-5</v>
      </c>
      <c r="EX17" s="55">
        <f t="shared" si="15"/>
        <v>7.08106904636396E-5</v>
      </c>
      <c r="EY17" s="55">
        <f t="shared" si="16"/>
        <v>3.0729815626455675E-4</v>
      </c>
      <c r="EZ17" s="55">
        <f t="shared" si="17"/>
        <v>0</v>
      </c>
      <c r="FA17" s="55">
        <f t="shared" si="18"/>
        <v>6.4920345452789755E-5</v>
      </c>
      <c r="FB17" s="55">
        <f t="shared" si="19"/>
        <v>6.7282813254422732E-5</v>
      </c>
      <c r="FC17" s="55">
        <f t="shared" si="20"/>
        <v>8.0304492170012247E-5</v>
      </c>
      <c r="FD17" s="55">
        <f t="shared" si="21"/>
        <v>3.547530422832132E-4</v>
      </c>
      <c r="FE17" s="55">
        <f t="shared" si="22"/>
        <v>3.4296834678875838E-4</v>
      </c>
      <c r="FF17" s="55">
        <f t="shared" si="23"/>
        <v>3.2507500539845363E-4</v>
      </c>
      <c r="FG17" s="55">
        <f t="shared" si="24"/>
        <v>6.7993006813543244E-5</v>
      </c>
      <c r="FH17" s="55">
        <f t="shared" si="25"/>
        <v>7.0548056070443213E-5</v>
      </c>
      <c r="FI17" s="55">
        <f t="shared" si="26"/>
        <v>7.0981111696486726E-5</v>
      </c>
      <c r="FJ17" s="55">
        <f t="shared" si="27"/>
        <v>3.5055622481249823E-4</v>
      </c>
      <c r="FK17" s="55">
        <f t="shared" si="28"/>
        <v>-7.2806723694894679E-4</v>
      </c>
      <c r="FL17" s="55">
        <f t="shared" si="29"/>
        <v>3.4126884053229864E-5</v>
      </c>
      <c r="FM17" s="55">
        <f t="shared" si="30"/>
        <v>6.8245460609922743E-5</v>
      </c>
      <c r="FN17" s="55">
        <f t="shared" si="31"/>
        <v>7.7433782122377607E-5</v>
      </c>
      <c r="FO17" s="55">
        <f t="shared" si="32"/>
        <v>0</v>
      </c>
      <c r="FP17" s="55">
        <f t="shared" si="33"/>
        <v>0</v>
      </c>
      <c r="FQ17" s="55">
        <f t="shared" si="34"/>
        <v>0</v>
      </c>
      <c r="FR17" s="55">
        <f t="shared" si="35"/>
        <v>0</v>
      </c>
      <c r="FS17" s="55">
        <f t="shared" si="36"/>
        <v>0</v>
      </c>
      <c r="FT17" s="55">
        <f t="shared" si="37"/>
        <v>6.8371527375688407E-5</v>
      </c>
      <c r="FU17" s="55">
        <f t="shared" si="38"/>
        <v>-5.3990260540409153E-6</v>
      </c>
      <c r="FV17" s="55">
        <f t="shared" si="39"/>
        <v>8.462083564111544E-5</v>
      </c>
      <c r="FW17" s="55">
        <f t="shared" si="40"/>
        <v>4.0822241603170382E-5</v>
      </c>
      <c r="FX17" s="55">
        <f t="shared" si="41"/>
        <v>8.4098471573624016E-5</v>
      </c>
    </row>
    <row r="18" spans="1:180" x14ac:dyDescent="0.3">
      <c r="A18" s="29" t="s">
        <v>17</v>
      </c>
      <c r="B18" s="27">
        <v>34552.239650000003</v>
      </c>
      <c r="D18" s="27">
        <v>24676.833406000002</v>
      </c>
      <c r="E18" s="27">
        <v>522.12931361999995</v>
      </c>
      <c r="F18" s="27">
        <v>521.98875478000002</v>
      </c>
      <c r="G18" s="27">
        <v>69.010951302999999</v>
      </c>
      <c r="H18" s="27">
        <v>30947.01224</v>
      </c>
      <c r="I18" s="29">
        <v>57.779969809999997</v>
      </c>
      <c r="J18" s="29">
        <v>44.279321596000003</v>
      </c>
      <c r="K18" s="29">
        <v>2.3906299999999998E-5</v>
      </c>
      <c r="L18" s="29">
        <v>193.35031118000001</v>
      </c>
      <c r="M18" s="29">
        <v>7.3163479923999999</v>
      </c>
      <c r="N18" s="29">
        <v>1.9125049999999999E-4</v>
      </c>
      <c r="O18" s="29">
        <v>0.30126905389999997</v>
      </c>
      <c r="P18" s="29">
        <v>0.23352277129999999</v>
      </c>
      <c r="Q18" s="29">
        <v>1.644756E-3</v>
      </c>
      <c r="S18" s="29">
        <v>0.21640645999999999</v>
      </c>
      <c r="T18" s="29">
        <v>0.36303144799999998</v>
      </c>
      <c r="U18" s="29">
        <v>393.55347886999999</v>
      </c>
      <c r="V18" s="29">
        <v>1.4343790000000001E-4</v>
      </c>
      <c r="W18" s="29">
        <v>2.008131E-4</v>
      </c>
      <c r="X18" s="29">
        <v>1.9125049999999999E-4</v>
      </c>
      <c r="Y18" s="29">
        <v>0.46611666349999997</v>
      </c>
      <c r="Z18" s="29">
        <v>38.266872640000003</v>
      </c>
      <c r="AA18" s="29">
        <v>1.2235110631999999</v>
      </c>
      <c r="AB18" s="29">
        <v>9.0844E-5</v>
      </c>
      <c r="AC18" s="29">
        <v>0.22107408210000001</v>
      </c>
      <c r="AD18" s="29">
        <v>119.54725243999999</v>
      </c>
      <c r="AE18" s="29">
        <v>0.38585063060000002</v>
      </c>
      <c r="AF18" s="29">
        <v>0.12225527360000001</v>
      </c>
      <c r="AH18" s="29"/>
      <c r="AL18" s="29">
        <v>1.4458533401</v>
      </c>
      <c r="AM18" s="29">
        <v>179.08826994</v>
      </c>
      <c r="AN18" s="29">
        <v>15.663993541</v>
      </c>
      <c r="AO18" s="29">
        <v>66.035818577000001</v>
      </c>
      <c r="AP18" s="29">
        <v>0.20251289259999999</v>
      </c>
      <c r="AR18" s="29" t="s">
        <v>17</v>
      </c>
      <c r="AS18" s="29">
        <v>0</v>
      </c>
      <c r="AT18" s="29">
        <v>44.279243586100002</v>
      </c>
      <c r="AU18" s="29">
        <v>57.780165456299997</v>
      </c>
      <c r="AV18" s="29">
        <v>57.780165456299997</v>
      </c>
      <c r="AW18" s="29">
        <v>0.29666846335800001</v>
      </c>
      <c r="AX18" s="8">
        <v>9.8018001289700005E-6</v>
      </c>
      <c r="AY18" s="8">
        <v>1.41040593154E-5</v>
      </c>
      <c r="AZ18" s="29">
        <v>193.348175596</v>
      </c>
      <c r="BA18" s="29">
        <v>0.36303950719599998</v>
      </c>
      <c r="BB18" s="29">
        <v>7.3163129873099999</v>
      </c>
      <c r="BC18" s="8">
        <v>4.5901890793999999E-5</v>
      </c>
      <c r="BD18" s="29">
        <v>1.4534953124200001E-4</v>
      </c>
      <c r="BE18" s="29">
        <v>0.30125695280999998</v>
      </c>
      <c r="BF18" s="29">
        <v>95865.8661555</v>
      </c>
      <c r="BG18" s="29">
        <v>0.23352665409199999</v>
      </c>
      <c r="BH18" s="29">
        <v>0</v>
      </c>
      <c r="BI18" s="29">
        <v>0</v>
      </c>
      <c r="BJ18" s="29">
        <v>1.6447984572500001E-3</v>
      </c>
      <c r="BK18" s="29">
        <v>0.46612275315399998</v>
      </c>
      <c r="BL18" s="29">
        <v>0.38584539069200002</v>
      </c>
      <c r="BM18" s="29">
        <v>0.122255088774</v>
      </c>
      <c r="BN18" s="29">
        <v>34552.217453899997</v>
      </c>
      <c r="BO18" s="29">
        <v>0.21640363915899999</v>
      </c>
      <c r="BP18" s="29">
        <v>18.9711617452</v>
      </c>
      <c r="BQ18" s="29">
        <v>15537.172186100001</v>
      </c>
      <c r="BR18" s="29">
        <v>11.8154741705</v>
      </c>
      <c r="BS18" s="29">
        <v>15.6640062281</v>
      </c>
      <c r="BT18" s="29">
        <v>0</v>
      </c>
      <c r="BU18" s="29">
        <v>393.55280738200003</v>
      </c>
      <c r="BV18" s="29">
        <v>393.55280738200003</v>
      </c>
      <c r="BW18" s="29">
        <v>66.035611937599995</v>
      </c>
      <c r="BX18" s="8">
        <v>1.4343755341400001E-5</v>
      </c>
      <c r="BY18" s="29">
        <v>1.1475108384000001E-4</v>
      </c>
      <c r="BZ18" s="29">
        <v>0</v>
      </c>
      <c r="CA18" s="29">
        <v>8.2853651284099996</v>
      </c>
      <c r="CB18" s="29">
        <v>0</v>
      </c>
      <c r="CC18" s="29">
        <v>0</v>
      </c>
      <c r="CD18" s="8">
        <v>5.2212065400100002E-5</v>
      </c>
      <c r="CE18" s="29">
        <v>1.4859946097000001E-4</v>
      </c>
      <c r="CF18" s="8">
        <v>6.3109390587399997E-5</v>
      </c>
      <c r="CG18" s="29">
        <v>1.28133614423E-4</v>
      </c>
      <c r="CH18" s="29">
        <v>38.266863340299999</v>
      </c>
      <c r="CI18" s="29">
        <v>1.22349848008</v>
      </c>
      <c r="CJ18" s="29">
        <v>0</v>
      </c>
      <c r="CK18" s="29">
        <v>0</v>
      </c>
      <c r="CL18" s="8">
        <v>3.7244460225899997E-5</v>
      </c>
      <c r="CM18" s="8">
        <v>5.3600585051600002E-5</v>
      </c>
      <c r="CN18" s="29">
        <v>22209.155008000002</v>
      </c>
      <c r="CO18" s="29">
        <v>2467.6803719999998</v>
      </c>
      <c r="CP18" s="29">
        <v>24676.83538</v>
      </c>
      <c r="CQ18" s="29">
        <v>0</v>
      </c>
      <c r="CR18" s="29">
        <v>38.911054709600002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1.44585762101</v>
      </c>
      <c r="CY18" s="29">
        <v>0</v>
      </c>
      <c r="CZ18" s="29">
        <v>17566.598307100001</v>
      </c>
      <c r="DA18" s="29">
        <v>0</v>
      </c>
      <c r="DB18" s="29">
        <v>0</v>
      </c>
      <c r="DC18" s="29">
        <v>0</v>
      </c>
      <c r="DD18" s="29">
        <v>0</v>
      </c>
      <c r="DE18" s="29">
        <v>29.4401659243</v>
      </c>
      <c r="DF18" s="8">
        <v>1.4343892260099999E-5</v>
      </c>
      <c r="DG18" s="29">
        <v>0</v>
      </c>
      <c r="DH18" s="29">
        <v>522.15517912999996</v>
      </c>
      <c r="DI18" s="29">
        <v>522.01462022299995</v>
      </c>
      <c r="DJ18" s="29">
        <v>0.1405589075</v>
      </c>
      <c r="DK18" s="29">
        <v>0</v>
      </c>
      <c r="DL18" s="29">
        <v>0</v>
      </c>
      <c r="DM18" s="29">
        <v>342.894265507</v>
      </c>
      <c r="DN18" s="29">
        <v>0</v>
      </c>
      <c r="DO18" s="29">
        <v>7.3078805414600003</v>
      </c>
      <c r="DP18" s="29">
        <v>0</v>
      </c>
      <c r="DQ18" s="29">
        <v>1.4354646419399999</v>
      </c>
      <c r="DR18" s="29">
        <v>18.269605072800001</v>
      </c>
      <c r="DS18" s="29">
        <v>0.22089706849599999</v>
      </c>
      <c r="DT18" s="29">
        <v>12178.616452</v>
      </c>
      <c r="DU18" s="29">
        <v>0</v>
      </c>
      <c r="DV18" s="29">
        <v>122.667238535</v>
      </c>
      <c r="DW18" s="29">
        <v>0</v>
      </c>
      <c r="DX18" s="29">
        <v>69.002275896900002</v>
      </c>
      <c r="DY18" s="29">
        <v>10226.4741571</v>
      </c>
      <c r="DZ18" s="29">
        <v>0.20251659113000001</v>
      </c>
      <c r="EA18" s="29">
        <v>0</v>
      </c>
      <c r="EB18" s="29">
        <v>0</v>
      </c>
      <c r="EC18" s="29">
        <v>152.129393362</v>
      </c>
      <c r="ED18" s="29">
        <v>119.546554985</v>
      </c>
      <c r="EE18" s="29">
        <v>326.925838828</v>
      </c>
      <c r="EF18" s="29">
        <v>30946.9042501</v>
      </c>
      <c r="EG18" s="29">
        <v>179.085442556</v>
      </c>
      <c r="EH18" s="29">
        <v>37.374357407300003</v>
      </c>
      <c r="EJ18" s="55">
        <f t="shared" si="1"/>
        <v>-6.4239251148261897E-7</v>
      </c>
      <c r="EK18" s="55">
        <f t="shared" si="2"/>
        <v>0</v>
      </c>
      <c r="EL18" s="55">
        <f t="shared" si="3"/>
        <v>7.9994056222850583E-8</v>
      </c>
      <c r="EM18" s="55">
        <f t="shared" si="4"/>
        <v>4.953851340137847E-5</v>
      </c>
      <c r="EN18" s="55">
        <f t="shared" si="5"/>
        <v>4.9551724559336595E-5</v>
      </c>
      <c r="EO18" s="55">
        <f t="shared" si="6"/>
        <v>-1.2571057109336467E-4</v>
      </c>
      <c r="EP18" s="55">
        <f t="shared" si="7"/>
        <v>-3.4895097194580034E-6</v>
      </c>
      <c r="EQ18" s="55">
        <f t="shared" si="8"/>
        <v>3.3860574978363349E-6</v>
      </c>
      <c r="ER18" s="55">
        <f t="shared" si="9"/>
        <v>-1.7617681840931984E-6</v>
      </c>
      <c r="ES18" s="55">
        <f t="shared" si="10"/>
        <v>-1.8428432254192719E-5</v>
      </c>
      <c r="ET18" s="55">
        <f t="shared" si="11"/>
        <v>-1.1045154191725697E-5</v>
      </c>
      <c r="EU18" s="55">
        <f t="shared" si="12"/>
        <v>-4.7845031477926595E-6</v>
      </c>
      <c r="EV18" s="55">
        <f t="shared" si="13"/>
        <v>4.8210906638870112E-6</v>
      </c>
      <c r="EW18" s="55">
        <f t="shared" si="14"/>
        <v>-4.0167052816552303E-5</v>
      </c>
      <c r="EX18" s="55">
        <f t="shared" si="15"/>
        <v>1.6627038033116924E-5</v>
      </c>
      <c r="EY18" s="55">
        <f t="shared" si="16"/>
        <v>2.5813707321953434E-5</v>
      </c>
      <c r="EZ18" s="55">
        <f t="shared" si="17"/>
        <v>0</v>
      </c>
      <c r="FA18" s="55">
        <f t="shared" si="18"/>
        <v>-1.3034920491774352E-5</v>
      </c>
      <c r="FB18" s="55">
        <f t="shared" si="19"/>
        <v>2.2199718631534958E-5</v>
      </c>
      <c r="FC18" s="55">
        <f t="shared" si="20"/>
        <v>-1.7062179246752662E-6</v>
      </c>
      <c r="FD18" s="55">
        <f t="shared" si="21"/>
        <v>5.796525883227803E-6</v>
      </c>
      <c r="FE18" s="55">
        <f t="shared" si="22"/>
        <v>-7.8362910585558453E-6</v>
      </c>
      <c r="FF18" s="55">
        <f t="shared" si="23"/>
        <v>-3.9189385648717489E-5</v>
      </c>
      <c r="FG18" s="55">
        <f t="shared" si="24"/>
        <v>1.3064656290726487E-5</v>
      </c>
      <c r="FH18" s="55">
        <f t="shared" si="25"/>
        <v>-2.4302221117829058E-7</v>
      </c>
      <c r="FI18" s="55">
        <f t="shared" si="26"/>
        <v>-1.0284434998940404E-5</v>
      </c>
      <c r="FJ18" s="55">
        <f t="shared" si="27"/>
        <v>1.1506291004354982E-5</v>
      </c>
      <c r="FK18" s="55">
        <f t="shared" si="28"/>
        <v>-8.0069812941686435E-4</v>
      </c>
      <c r="FL18" s="55">
        <f t="shared" si="29"/>
        <v>-5.8341365925067997E-6</v>
      </c>
      <c r="FM18" s="55">
        <f t="shared" si="30"/>
        <v>-1.3580146265021391E-5</v>
      </c>
      <c r="FN18" s="55">
        <f t="shared" si="31"/>
        <v>-1.5118039047503368E-6</v>
      </c>
      <c r="FO18" s="55">
        <f t="shared" si="32"/>
        <v>0</v>
      </c>
      <c r="FP18" s="55">
        <f t="shared" si="33"/>
        <v>0</v>
      </c>
      <c r="FQ18" s="55">
        <f t="shared" si="34"/>
        <v>0</v>
      </c>
      <c r="FR18" s="55">
        <f t="shared" si="35"/>
        <v>0</v>
      </c>
      <c r="FS18" s="55">
        <f t="shared" si="36"/>
        <v>0</v>
      </c>
      <c r="FT18" s="55">
        <f t="shared" si="37"/>
        <v>2.9608189719621595E-6</v>
      </c>
      <c r="FU18" s="55">
        <f t="shared" si="38"/>
        <v>-1.5787656003081442E-5</v>
      </c>
      <c r="FV18" s="55">
        <f t="shared" si="39"/>
        <v>8.0995309189194905E-7</v>
      </c>
      <c r="FW18" s="55">
        <f t="shared" si="40"/>
        <v>-3.1292017644086075E-6</v>
      </c>
      <c r="FX18" s="55">
        <f t="shared" si="41"/>
        <v>1.8263182914076471E-5</v>
      </c>
    </row>
    <row r="19" spans="1:180" x14ac:dyDescent="0.3">
      <c r="A19" s="29" t="s">
        <v>18</v>
      </c>
      <c r="B19" s="27">
        <v>43032.707106000002</v>
      </c>
      <c r="D19" s="27">
        <v>32144.105058000001</v>
      </c>
      <c r="E19" s="27">
        <v>783.90342404</v>
      </c>
      <c r="F19" s="27">
        <v>780.17621179000002</v>
      </c>
      <c r="G19" s="27">
        <v>1010.1603904</v>
      </c>
      <c r="H19" s="27">
        <v>65430.936114999997</v>
      </c>
      <c r="I19" s="29">
        <v>72.941135614999993</v>
      </c>
      <c r="J19" s="29">
        <v>46.038220965999997</v>
      </c>
      <c r="K19" s="29">
        <v>6.7393749999999995E-4</v>
      </c>
      <c r="L19" s="29">
        <v>1455.9102404</v>
      </c>
      <c r="M19" s="29">
        <v>8.6164196767999996</v>
      </c>
      <c r="N19" s="29">
        <v>5.3915027999999997E-3</v>
      </c>
      <c r="O19" s="29">
        <v>0.31016947979999998</v>
      </c>
      <c r="P19" s="29">
        <v>0.2403637991</v>
      </c>
      <c r="Q19" s="29">
        <v>4.63669346E-2</v>
      </c>
      <c r="S19" s="29">
        <v>0.22275827300000001</v>
      </c>
      <c r="T19" s="29">
        <v>0.37367297830000001</v>
      </c>
      <c r="U19" s="29">
        <v>467.42454966000003</v>
      </c>
      <c r="V19" s="29">
        <v>4.0436250999999999E-3</v>
      </c>
      <c r="W19" s="29">
        <v>5.6610781000000004E-3</v>
      </c>
      <c r="X19" s="29">
        <v>5.3915027999999997E-3</v>
      </c>
      <c r="Y19" s="29">
        <v>0.52025006799999995</v>
      </c>
      <c r="Z19" s="29">
        <v>41.830127846000003</v>
      </c>
      <c r="AA19" s="29">
        <v>1.5267252576000001</v>
      </c>
      <c r="AB19" s="29">
        <v>2.5609637000000001E-3</v>
      </c>
      <c r="AC19" s="29">
        <v>0.2276393353</v>
      </c>
      <c r="AD19" s="29">
        <v>670.82094832999996</v>
      </c>
      <c r="AE19" s="29">
        <v>0.40493760969999998</v>
      </c>
      <c r="AF19" s="29">
        <v>0.1258592483</v>
      </c>
      <c r="AH19" s="29"/>
      <c r="AL19" s="29">
        <v>1.6523676824</v>
      </c>
      <c r="AM19" s="29">
        <v>1682.3354606</v>
      </c>
      <c r="AN19" s="29">
        <v>226.87712171000001</v>
      </c>
      <c r="AO19" s="29">
        <v>93.642268868000002</v>
      </c>
      <c r="AP19" s="29">
        <v>0.32928067820000001</v>
      </c>
      <c r="AR19" s="29" t="s">
        <v>18</v>
      </c>
      <c r="AS19" s="29">
        <v>0</v>
      </c>
      <c r="AT19" s="29">
        <v>46.039450759300003</v>
      </c>
      <c r="AU19" s="29">
        <v>72.937882607399999</v>
      </c>
      <c r="AV19" s="29">
        <v>72.937882607399999</v>
      </c>
      <c r="AW19" s="29">
        <v>0.26531488069800002</v>
      </c>
      <c r="AX19" s="29">
        <v>2.7623156344100001E-4</v>
      </c>
      <c r="AY19" s="29">
        <v>3.9750237068499999E-4</v>
      </c>
      <c r="AZ19" s="29">
        <v>1456.0375353899999</v>
      </c>
      <c r="BA19" s="29">
        <v>0.37368512058300002</v>
      </c>
      <c r="BB19" s="29">
        <v>8.6165122819299995</v>
      </c>
      <c r="BC19" s="29">
        <v>1.2935535689E-3</v>
      </c>
      <c r="BD19" s="29">
        <v>4.09625229551E-3</v>
      </c>
      <c r="BE19" s="29">
        <v>0.31018115607000002</v>
      </c>
      <c r="BF19" s="29">
        <v>149258.57396199999</v>
      </c>
      <c r="BG19" s="29">
        <v>0.240370173331</v>
      </c>
      <c r="BH19" s="29">
        <v>0</v>
      </c>
      <c r="BI19" s="29">
        <v>0</v>
      </c>
      <c r="BJ19" s="29">
        <v>4.63524554096E-2</v>
      </c>
      <c r="BK19" s="29">
        <v>0.52026307402299998</v>
      </c>
      <c r="BL19" s="29">
        <v>0.404949556732</v>
      </c>
      <c r="BM19" s="29">
        <v>0.12586214051799999</v>
      </c>
      <c r="BN19" s="29">
        <v>43033.720116600001</v>
      </c>
      <c r="BO19" s="29">
        <v>0.222763107914</v>
      </c>
      <c r="BP19" s="29">
        <v>159.629067424</v>
      </c>
      <c r="BQ19" s="29">
        <v>24700.9456556</v>
      </c>
      <c r="BR19" s="29">
        <v>199.517165928</v>
      </c>
      <c r="BS19" s="29">
        <v>226.88442429400001</v>
      </c>
      <c r="BT19" s="29">
        <v>0</v>
      </c>
      <c r="BU19" s="29">
        <v>467.43249594700001</v>
      </c>
      <c r="BV19" s="29">
        <v>467.43249594700001</v>
      </c>
      <c r="BW19" s="29">
        <v>93.646245782099996</v>
      </c>
      <c r="BX19" s="29">
        <v>4.0424971538999998E-4</v>
      </c>
      <c r="BY19" s="29">
        <v>3.23388363293E-3</v>
      </c>
      <c r="BZ19" s="29">
        <v>0</v>
      </c>
      <c r="CA19" s="29">
        <v>24.333020805099999</v>
      </c>
      <c r="CB19" s="29">
        <v>0</v>
      </c>
      <c r="CC19" s="29">
        <v>0</v>
      </c>
      <c r="CD19" s="29">
        <v>1.4714226550300001E-3</v>
      </c>
      <c r="CE19" s="29">
        <v>4.1879372410299999E-3</v>
      </c>
      <c r="CF19" s="29">
        <v>1.77864386481E-3</v>
      </c>
      <c r="CG19" s="29">
        <v>3.6111880864400001E-3</v>
      </c>
      <c r="CH19" s="29">
        <v>41.8314186311</v>
      </c>
      <c r="CI19" s="29">
        <v>1.52669904298</v>
      </c>
      <c r="CJ19" s="29">
        <v>0</v>
      </c>
      <c r="CK19" s="29">
        <v>0</v>
      </c>
      <c r="CL19" s="29">
        <v>1.04967370117E-3</v>
      </c>
      <c r="CM19" s="29">
        <v>1.5104964307200001E-3</v>
      </c>
      <c r="CN19" s="29">
        <v>28929.505978100002</v>
      </c>
      <c r="CO19" s="29">
        <v>3214.3881092000001</v>
      </c>
      <c r="CP19" s="29">
        <v>32143.894087299999</v>
      </c>
      <c r="CQ19" s="29">
        <v>0</v>
      </c>
      <c r="CR19" s="29">
        <v>141.29133545100001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1.65241789379</v>
      </c>
      <c r="CY19" s="29">
        <v>0</v>
      </c>
      <c r="CZ19" s="29">
        <v>39620.083176400003</v>
      </c>
      <c r="DA19" s="29">
        <v>0</v>
      </c>
      <c r="DB19" s="29">
        <v>0</v>
      </c>
      <c r="DC19" s="29">
        <v>0</v>
      </c>
      <c r="DD19" s="29">
        <v>0</v>
      </c>
      <c r="DE19" s="29">
        <v>44.001021757300002</v>
      </c>
      <c r="DF19" s="29">
        <v>4.0423268067699998E-4</v>
      </c>
      <c r="DG19" s="29">
        <v>0</v>
      </c>
      <c r="DH19" s="29">
        <v>783.92538857</v>
      </c>
      <c r="DI19" s="29">
        <v>780.19927568699995</v>
      </c>
      <c r="DJ19" s="29">
        <v>3.7261128822699998</v>
      </c>
      <c r="DK19" s="29">
        <v>0</v>
      </c>
      <c r="DL19" s="29">
        <v>0</v>
      </c>
      <c r="DM19" s="29">
        <v>512.48734983500003</v>
      </c>
      <c r="DN19" s="29">
        <v>0</v>
      </c>
      <c r="DO19" s="29">
        <v>10.9222532241</v>
      </c>
      <c r="DP19" s="29">
        <v>0</v>
      </c>
      <c r="DQ19" s="29">
        <v>2.1454457678000001</v>
      </c>
      <c r="DR19" s="29">
        <v>27.305621629699999</v>
      </c>
      <c r="DS19" s="29">
        <v>0.227465476429</v>
      </c>
      <c r="DT19" s="29">
        <v>21558.205078700001</v>
      </c>
      <c r="DU19" s="29">
        <v>0</v>
      </c>
      <c r="DV19" s="29">
        <v>183.33758347400001</v>
      </c>
      <c r="DW19" s="29">
        <v>0</v>
      </c>
      <c r="DX19" s="29">
        <v>1010.30636496</v>
      </c>
      <c r="DY19" s="29">
        <v>23763.7655027</v>
      </c>
      <c r="DZ19" s="29">
        <v>0.32924509760300003</v>
      </c>
      <c r="EA19" s="29">
        <v>0</v>
      </c>
      <c r="EB19" s="29">
        <v>0</v>
      </c>
      <c r="EC19" s="29">
        <v>455.15139168899998</v>
      </c>
      <c r="ED19" s="29">
        <v>670.88592863500003</v>
      </c>
      <c r="EE19" s="29">
        <v>1325.01199961</v>
      </c>
      <c r="EF19" s="29">
        <v>65433.800072600003</v>
      </c>
      <c r="EG19" s="29">
        <v>1682.5478493600001</v>
      </c>
      <c r="EH19" s="29">
        <v>257.97814957899999</v>
      </c>
      <c r="EJ19" s="55">
        <f t="shared" si="1"/>
        <v>2.3540480442106456E-5</v>
      </c>
      <c r="EK19" s="55">
        <f t="shared" si="2"/>
        <v>0</v>
      </c>
      <c r="EL19" s="55">
        <f t="shared" si="3"/>
        <v>-6.5632780760612405E-6</v>
      </c>
      <c r="EM19" s="55">
        <f t="shared" si="4"/>
        <v>2.8019433678185239E-5</v>
      </c>
      <c r="EN19" s="55">
        <f t="shared" si="5"/>
        <v>2.9562420196089193E-5</v>
      </c>
      <c r="EO19" s="55">
        <f t="shared" si="6"/>
        <v>1.4450631937984698E-4</v>
      </c>
      <c r="EP19" s="55">
        <f t="shared" si="7"/>
        <v>4.3770695790937957E-5</v>
      </c>
      <c r="EQ19" s="55">
        <f t="shared" si="8"/>
        <v>-4.4597709818564942E-5</v>
      </c>
      <c r="ER19" s="55">
        <f t="shared" si="9"/>
        <v>2.6712441840744315E-5</v>
      </c>
      <c r="ES19" s="55">
        <f t="shared" si="10"/>
        <v>-3.0205452879524512E-4</v>
      </c>
      <c r="ET19" s="55">
        <f t="shared" si="11"/>
        <v>8.74332678399932E-5</v>
      </c>
      <c r="EU19" s="55">
        <f t="shared" si="12"/>
        <v>1.0747518513891566E-5</v>
      </c>
      <c r="EV19" s="55">
        <f t="shared" si="13"/>
        <v>-3.1474259644257005E-4</v>
      </c>
      <c r="EW19" s="55">
        <f t="shared" si="14"/>
        <v>3.7644806341253527E-5</v>
      </c>
      <c r="EX19" s="55">
        <f t="shared" si="15"/>
        <v>2.6519097400971065E-5</v>
      </c>
      <c r="EY19" s="55">
        <f t="shared" si="16"/>
        <v>-3.1227404884339973E-4</v>
      </c>
      <c r="EZ19" s="55">
        <f t="shared" si="17"/>
        <v>0</v>
      </c>
      <c r="FA19" s="55">
        <f t="shared" si="18"/>
        <v>2.1704756168566254E-5</v>
      </c>
      <c r="FB19" s="55">
        <f t="shared" si="19"/>
        <v>3.24944100995624E-5</v>
      </c>
      <c r="FC19" s="55">
        <f t="shared" si="20"/>
        <v>1.700014902033198E-5</v>
      </c>
      <c r="FD19" s="55">
        <f t="shared" si="21"/>
        <v>-3.1137184379440534E-4</v>
      </c>
      <c r="FE19" s="55">
        <f t="shared" si="22"/>
        <v>-3.0351178868220929E-4</v>
      </c>
      <c r="FF19" s="55">
        <f t="shared" si="23"/>
        <v>-3.0990408648208306E-4</v>
      </c>
      <c r="FG19" s="55">
        <f t="shared" si="24"/>
        <v>2.4999560403764137E-5</v>
      </c>
      <c r="FH19" s="55">
        <f t="shared" si="25"/>
        <v>3.0857785200864838E-5</v>
      </c>
      <c r="FI19" s="55">
        <f t="shared" si="26"/>
        <v>-1.7170489496770923E-5</v>
      </c>
      <c r="FJ19" s="55">
        <f t="shared" si="27"/>
        <v>-3.0987089352333118E-4</v>
      </c>
      <c r="FK19" s="55">
        <f t="shared" si="28"/>
        <v>-7.6374705088147086E-4</v>
      </c>
      <c r="FL19" s="55">
        <f t="shared" si="29"/>
        <v>9.6866839298668925E-5</v>
      </c>
      <c r="FM19" s="55">
        <f t="shared" si="30"/>
        <v>2.9503389445294818E-5</v>
      </c>
      <c r="FN19" s="55">
        <f t="shared" si="31"/>
        <v>2.2979781295766051E-5</v>
      </c>
      <c r="FO19" s="55">
        <f t="shared" si="32"/>
        <v>0</v>
      </c>
      <c r="FP19" s="55">
        <f t="shared" si="33"/>
        <v>0</v>
      </c>
      <c r="FQ19" s="55">
        <f t="shared" si="34"/>
        <v>0</v>
      </c>
      <c r="FR19" s="55">
        <f t="shared" si="35"/>
        <v>0</v>
      </c>
      <c r="FS19" s="55">
        <f t="shared" si="36"/>
        <v>0</v>
      </c>
      <c r="FT19" s="55">
        <f t="shared" si="37"/>
        <v>3.03875405788162E-5</v>
      </c>
      <c r="FU19" s="55">
        <f t="shared" si="38"/>
        <v>1.2624637890252833E-4</v>
      </c>
      <c r="FV19" s="55">
        <f t="shared" si="39"/>
        <v>3.2187397058640994E-5</v>
      </c>
      <c r="FW19" s="55">
        <f t="shared" si="40"/>
        <v>4.2469219809268128E-5</v>
      </c>
      <c r="FX19" s="55">
        <f t="shared" si="41"/>
        <v>-1.0805552635060292E-4</v>
      </c>
    </row>
    <row r="20" spans="1:180" x14ac:dyDescent="0.3">
      <c r="A20" s="29" t="s">
        <v>19</v>
      </c>
      <c r="AH20" s="29"/>
      <c r="AR20" s="29"/>
      <c r="AT20" s="29"/>
      <c r="AU20" s="29"/>
      <c r="AV20" s="29"/>
      <c r="AW20" s="29"/>
      <c r="AZ20" s="29"/>
      <c r="BA20" s="29"/>
      <c r="BB20" s="29"/>
      <c r="BC20" s="29"/>
      <c r="BD20" s="29"/>
      <c r="BE20" s="29"/>
      <c r="BF20" s="29"/>
      <c r="BG20" s="29"/>
      <c r="BJ20" s="29"/>
      <c r="BK20" s="29"/>
      <c r="BL20" s="29"/>
      <c r="BM20" s="29"/>
      <c r="BN20" s="29"/>
      <c r="BO20" s="29"/>
      <c r="BP20" s="29"/>
      <c r="BQ20" s="29"/>
      <c r="BT20" s="29"/>
      <c r="BU20" s="29"/>
      <c r="BV20" s="29"/>
      <c r="BX20" s="29"/>
      <c r="BY20" s="29"/>
      <c r="BZ20" s="29"/>
      <c r="CA20" s="29"/>
      <c r="CB20" s="29"/>
      <c r="CD20" s="29"/>
      <c r="CE20" s="29"/>
      <c r="CF20" s="29"/>
      <c r="CG20" s="29"/>
      <c r="CH20" s="29"/>
      <c r="CI20" s="29"/>
      <c r="CL20" s="29"/>
      <c r="CM20" s="29"/>
      <c r="CN20" s="29"/>
      <c r="CO20" s="29"/>
      <c r="CP20" s="29"/>
      <c r="CQ20" s="29"/>
      <c r="CR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U20" s="29"/>
      <c r="DV20" s="29"/>
      <c r="DW20" s="29"/>
      <c r="DX20" s="29"/>
      <c r="EA20" s="29"/>
      <c r="EB20" s="29"/>
      <c r="EC20" s="29"/>
      <c r="ED20" s="29"/>
      <c r="EE20" s="29"/>
      <c r="EF20" s="29"/>
      <c r="EH20" s="29"/>
      <c r="EJ20" s="55">
        <f t="shared" si="1"/>
        <v>0</v>
      </c>
      <c r="EK20" s="55">
        <f t="shared" si="2"/>
        <v>0</v>
      </c>
      <c r="EL20" s="55">
        <f t="shared" si="3"/>
        <v>0</v>
      </c>
      <c r="EM20" s="55">
        <f t="shared" si="4"/>
        <v>0</v>
      </c>
      <c r="EN20" s="55">
        <f t="shared" si="5"/>
        <v>0</v>
      </c>
      <c r="EO20" s="55">
        <f t="shared" si="6"/>
        <v>0</v>
      </c>
      <c r="EP20" s="55">
        <f t="shared" si="7"/>
        <v>0</v>
      </c>
      <c r="EQ20" s="55">
        <f t="shared" si="8"/>
        <v>0</v>
      </c>
      <c r="ER20" s="55">
        <f t="shared" si="9"/>
        <v>0</v>
      </c>
      <c r="ES20" s="55">
        <f t="shared" si="10"/>
        <v>0</v>
      </c>
      <c r="ET20" s="55">
        <f t="shared" si="11"/>
        <v>0</v>
      </c>
      <c r="EU20" s="55">
        <f t="shared" si="12"/>
        <v>0</v>
      </c>
      <c r="EV20" s="55">
        <f t="shared" si="13"/>
        <v>0</v>
      </c>
      <c r="EW20" s="55">
        <f t="shared" si="14"/>
        <v>0</v>
      </c>
      <c r="EX20" s="55">
        <f t="shared" si="15"/>
        <v>0</v>
      </c>
      <c r="EY20" s="55">
        <f t="shared" si="16"/>
        <v>0</v>
      </c>
      <c r="EZ20" s="55">
        <f t="shared" si="17"/>
        <v>0</v>
      </c>
      <c r="FA20" s="55">
        <f t="shared" si="18"/>
        <v>0</v>
      </c>
      <c r="FB20" s="55">
        <f t="shared" si="19"/>
        <v>0</v>
      </c>
      <c r="FC20" s="55">
        <f t="shared" si="20"/>
        <v>0</v>
      </c>
      <c r="FD20" s="55">
        <f t="shared" si="21"/>
        <v>0</v>
      </c>
      <c r="FE20" s="55">
        <f t="shared" si="22"/>
        <v>0</v>
      </c>
      <c r="FF20" s="55">
        <f t="shared" si="23"/>
        <v>0</v>
      </c>
      <c r="FG20" s="55">
        <f t="shared" si="24"/>
        <v>0</v>
      </c>
      <c r="FH20" s="55">
        <f t="shared" si="25"/>
        <v>0</v>
      </c>
      <c r="FI20" s="55">
        <f t="shared" si="26"/>
        <v>0</v>
      </c>
      <c r="FJ20" s="55">
        <f t="shared" si="27"/>
        <v>0</v>
      </c>
      <c r="FK20" s="55">
        <f t="shared" si="28"/>
        <v>0</v>
      </c>
      <c r="FL20" s="55">
        <f t="shared" si="29"/>
        <v>0</v>
      </c>
      <c r="FM20" s="55">
        <f t="shared" si="30"/>
        <v>0</v>
      </c>
      <c r="FN20" s="55">
        <f t="shared" si="31"/>
        <v>0</v>
      </c>
      <c r="FO20" s="55">
        <f t="shared" si="32"/>
        <v>0</v>
      </c>
      <c r="FP20" s="55">
        <f t="shared" si="33"/>
        <v>0</v>
      </c>
      <c r="FQ20" s="55">
        <f t="shared" si="34"/>
        <v>0</v>
      </c>
      <c r="FR20" s="55">
        <f t="shared" si="35"/>
        <v>0</v>
      </c>
      <c r="FS20" s="55">
        <f t="shared" si="36"/>
        <v>0</v>
      </c>
      <c r="FT20" s="55">
        <f t="shared" si="37"/>
        <v>0</v>
      </c>
      <c r="FU20" s="55">
        <f t="shared" si="38"/>
        <v>0</v>
      </c>
      <c r="FV20" s="55">
        <f t="shared" si="39"/>
        <v>0</v>
      </c>
      <c r="FW20" s="55">
        <f t="shared" si="40"/>
        <v>0</v>
      </c>
      <c r="FX20" s="55">
        <f t="shared" si="41"/>
        <v>0</v>
      </c>
    </row>
    <row r="21" spans="1:180" x14ac:dyDescent="0.3">
      <c r="A21" s="29" t="s">
        <v>20</v>
      </c>
      <c r="B21" s="27">
        <v>6.2158315999999996</v>
      </c>
      <c r="D21" s="27">
        <v>4.4712377999999999</v>
      </c>
      <c r="E21" s="27">
        <v>0.10330154900000001</v>
      </c>
      <c r="F21" s="27">
        <v>0.10330154900000001</v>
      </c>
      <c r="G21" s="27">
        <v>5.2238370000000003E-3</v>
      </c>
      <c r="H21" s="27">
        <v>4.29838611</v>
      </c>
      <c r="I21" s="29">
        <v>1.0921114399999999E-2</v>
      </c>
      <c r="J21" s="29">
        <v>8.3392251000000001E-3</v>
      </c>
      <c r="L21" s="29">
        <v>3.5562550599999999E-2</v>
      </c>
      <c r="M21" s="29">
        <v>1.3249897E-3</v>
      </c>
      <c r="O21" s="29">
        <v>5.6722099999999997E-5</v>
      </c>
      <c r="P21" s="29">
        <v>4.3971399999999997E-5</v>
      </c>
      <c r="S21" s="29">
        <v>4.0747400000000002E-5</v>
      </c>
      <c r="T21" s="29">
        <v>6.8356799999999996E-5</v>
      </c>
      <c r="U21" s="29">
        <v>7.4355654500000007E-2</v>
      </c>
      <c r="Y21" s="29">
        <v>8.4797700000000003E-5</v>
      </c>
      <c r="Z21" s="29">
        <v>7.0305360000000004E-3</v>
      </c>
      <c r="AA21" s="29">
        <v>2.240891E-4</v>
      </c>
      <c r="AC21" s="29">
        <v>4.16209E-5</v>
      </c>
      <c r="AD21" s="29">
        <v>2.2672774E-2</v>
      </c>
      <c r="AE21" s="29">
        <v>7.2083500000000002E-5</v>
      </c>
      <c r="AF21" s="29">
        <v>2.30185E-5</v>
      </c>
      <c r="AH21" s="29"/>
      <c r="AL21" s="29">
        <v>2.6021140000000002E-4</v>
      </c>
      <c r="AM21" s="29">
        <v>4.03734283E-2</v>
      </c>
      <c r="AN21" s="29">
        <v>2.1946692999999999E-3</v>
      </c>
      <c r="AO21" s="29">
        <v>1.4098634000000001E-2</v>
      </c>
      <c r="AP21" s="29">
        <v>3.7359800000000001E-5</v>
      </c>
      <c r="AR21" s="29" t="s">
        <v>20</v>
      </c>
      <c r="AS21" s="29">
        <v>0</v>
      </c>
      <c r="AT21" s="29">
        <v>8.3364730747300005E-3</v>
      </c>
      <c r="AU21" s="29">
        <v>1.0917815237E-2</v>
      </c>
      <c r="AV21" s="29">
        <v>1.0917815237E-2</v>
      </c>
      <c r="AW21" s="8">
        <v>5.9119345210699999E-5</v>
      </c>
      <c r="AX21" s="29">
        <v>0</v>
      </c>
      <c r="AY21" s="29">
        <v>0</v>
      </c>
      <c r="AZ21" s="29">
        <v>3.5545331313700003E-2</v>
      </c>
      <c r="BA21" s="8">
        <v>6.8334417976499996E-5</v>
      </c>
      <c r="BB21" s="29">
        <v>1.3245933642499999E-3</v>
      </c>
      <c r="BC21" s="29">
        <v>0</v>
      </c>
      <c r="BD21" s="29">
        <v>0</v>
      </c>
      <c r="BE21" s="8">
        <v>5.6705458131200002E-5</v>
      </c>
      <c r="BF21" s="29">
        <v>15.2011580709</v>
      </c>
      <c r="BG21" s="8">
        <v>4.3958001431899997E-5</v>
      </c>
      <c r="BH21" s="29">
        <v>0</v>
      </c>
      <c r="BI21" s="29">
        <v>0</v>
      </c>
      <c r="BJ21" s="29">
        <v>0</v>
      </c>
      <c r="BK21" s="8">
        <v>8.47684693067E-5</v>
      </c>
      <c r="BL21" s="8">
        <v>7.2058482266599994E-5</v>
      </c>
      <c r="BM21" s="8">
        <v>2.3012064793800001E-5</v>
      </c>
      <c r="BN21" s="29">
        <v>6.2136842209700003</v>
      </c>
      <c r="BO21" s="8">
        <v>4.0736180155100003E-5</v>
      </c>
      <c r="BP21" s="29">
        <v>3.0763653574999998E-3</v>
      </c>
      <c r="BQ21" s="29">
        <v>2.4513328279</v>
      </c>
      <c r="BR21" s="29">
        <v>1.56244673688E-3</v>
      </c>
      <c r="BS21" s="29">
        <v>2.19369656347E-3</v>
      </c>
      <c r="BT21" s="29">
        <v>0</v>
      </c>
      <c r="BU21" s="29">
        <v>7.4331631287999994E-2</v>
      </c>
      <c r="BV21" s="29">
        <v>7.4331631287999994E-2</v>
      </c>
      <c r="BW21" s="29">
        <v>1.40904847608E-2</v>
      </c>
      <c r="BX21" s="29">
        <v>0</v>
      </c>
      <c r="BY21" s="29">
        <v>0</v>
      </c>
      <c r="BZ21" s="29">
        <v>0</v>
      </c>
      <c r="CA21" s="29">
        <v>1.5240221548E-3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7.0276310717200001E-3</v>
      </c>
      <c r="CI21" s="29">
        <v>2.2400452598999999E-4</v>
      </c>
      <c r="CJ21" s="29">
        <v>0</v>
      </c>
      <c r="CK21" s="29">
        <v>0</v>
      </c>
      <c r="CL21" s="29">
        <v>0</v>
      </c>
      <c r="CM21" s="29">
        <v>0</v>
      </c>
      <c r="CN21" s="29">
        <v>4.0227046522999999</v>
      </c>
      <c r="CO21" s="29">
        <v>0.446970629364</v>
      </c>
      <c r="CP21" s="29">
        <v>4.4696752816699998</v>
      </c>
      <c r="CQ21" s="29">
        <v>0</v>
      </c>
      <c r="CR21" s="29">
        <v>5.91101062077E-3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2.6014793718999999E-4</v>
      </c>
      <c r="CY21" s="29">
        <v>0</v>
      </c>
      <c r="CZ21" s="29">
        <v>2.2725297098200001</v>
      </c>
      <c r="DA21" s="29">
        <v>0</v>
      </c>
      <c r="DB21" s="29">
        <v>0</v>
      </c>
      <c r="DC21" s="29">
        <v>0</v>
      </c>
      <c r="DD21" s="29">
        <v>0</v>
      </c>
      <c r="DE21" s="29">
        <v>5.8235718183199999E-3</v>
      </c>
      <c r="DF21" s="29">
        <v>0</v>
      </c>
      <c r="DG21" s="29">
        <v>0</v>
      </c>
      <c r="DH21" s="29">
        <v>0.103260130514</v>
      </c>
      <c r="DI21" s="29">
        <v>0.103260130514</v>
      </c>
      <c r="DJ21" s="29">
        <v>0</v>
      </c>
      <c r="DK21" s="29">
        <v>0</v>
      </c>
      <c r="DL21" s="29">
        <v>0</v>
      </c>
      <c r="DM21" s="29">
        <v>6.7828127669700006E-2</v>
      </c>
      <c r="DN21" s="29">
        <v>0</v>
      </c>
      <c r="DO21" s="29">
        <v>1.44556733191E-3</v>
      </c>
      <c r="DP21" s="29">
        <v>0</v>
      </c>
      <c r="DQ21" s="29">
        <v>2.8395972155599998E-4</v>
      </c>
      <c r="DR21" s="29">
        <v>3.6139304552000001E-3</v>
      </c>
      <c r="DS21" s="8">
        <v>4.1573548746900001E-5</v>
      </c>
      <c r="DT21" s="29">
        <v>1.8387596719799999</v>
      </c>
      <c r="DU21" s="29">
        <v>0</v>
      </c>
      <c r="DV21" s="29">
        <v>2.4264973517000001E-2</v>
      </c>
      <c r="DW21" s="29">
        <v>0</v>
      </c>
      <c r="DX21" s="29">
        <v>5.2214281320799999E-3</v>
      </c>
      <c r="DY21" s="29">
        <v>1.2311809140700001</v>
      </c>
      <c r="DZ21" s="8">
        <v>3.7346876508099999E-5</v>
      </c>
      <c r="EA21" s="29">
        <v>0</v>
      </c>
      <c r="EB21" s="29">
        <v>0</v>
      </c>
      <c r="EC21" s="29">
        <v>2.1051474029000001E-2</v>
      </c>
      <c r="ED21" s="29">
        <v>2.2662399194699999E-2</v>
      </c>
      <c r="EE21" s="29">
        <v>2.39322516708E-2</v>
      </c>
      <c r="EF21" s="29">
        <v>4.2969727233099997</v>
      </c>
      <c r="EG21" s="29">
        <v>4.03500024752E-2</v>
      </c>
      <c r="EH21" s="29">
        <v>4.0344783077900003E-3</v>
      </c>
      <c r="EJ21" s="55">
        <f t="shared" si="1"/>
        <v>-3.4546930615032845E-4</v>
      </c>
      <c r="EK21" s="55">
        <f t="shared" si="2"/>
        <v>0</v>
      </c>
      <c r="EL21" s="55">
        <f t="shared" si="3"/>
        <v>-3.4945990347462518E-4</v>
      </c>
      <c r="EM21" s="55">
        <f t="shared" si="4"/>
        <v>-4.0094738560024425E-4</v>
      </c>
      <c r="EN21" s="55">
        <f t="shared" si="5"/>
        <v>-4.0094738560024425E-4</v>
      </c>
      <c r="EO21" s="55">
        <f t="shared" si="6"/>
        <v>-4.6112999314495772E-4</v>
      </c>
      <c r="EP21" s="55">
        <f t="shared" si="7"/>
        <v>-3.2881799210921772E-4</v>
      </c>
      <c r="EQ21" s="55">
        <f t="shared" si="8"/>
        <v>-3.0209032514107951E-4</v>
      </c>
      <c r="ER21" s="55">
        <f t="shared" si="9"/>
        <v>-3.3000971157375248E-4</v>
      </c>
      <c r="ES21" s="55">
        <f t="shared" si="10"/>
        <v>0</v>
      </c>
      <c r="ET21" s="55">
        <f t="shared" si="11"/>
        <v>-4.8419716835486126E-4</v>
      </c>
      <c r="EU21" s="55">
        <f t="shared" si="12"/>
        <v>-2.9912364601778765E-4</v>
      </c>
      <c r="EV21" s="55">
        <f t="shared" si="13"/>
        <v>0</v>
      </c>
      <c r="EW21" s="55">
        <f t="shared" si="14"/>
        <v>-2.9339303022974251E-4</v>
      </c>
      <c r="EX21" s="55">
        <f t="shared" si="15"/>
        <v>-3.0471097349641665E-4</v>
      </c>
      <c r="EY21" s="55">
        <f t="shared" si="16"/>
        <v>0</v>
      </c>
      <c r="EZ21" s="55">
        <f t="shared" si="17"/>
        <v>0</v>
      </c>
      <c r="FA21" s="55">
        <f t="shared" si="18"/>
        <v>-2.7535118559709744E-4</v>
      </c>
      <c r="FB21" s="55">
        <f t="shared" si="19"/>
        <v>-3.2742936328207062E-4</v>
      </c>
      <c r="FC21" s="55">
        <f t="shared" si="20"/>
        <v>-3.230852066538232E-4</v>
      </c>
      <c r="FD21" s="55">
        <f t="shared" si="21"/>
        <v>0</v>
      </c>
      <c r="FE21" s="55">
        <f t="shared" si="22"/>
        <v>0</v>
      </c>
      <c r="FF21" s="55">
        <f t="shared" si="23"/>
        <v>0</v>
      </c>
      <c r="FG21" s="55">
        <f t="shared" si="24"/>
        <v>-3.4471092140474208E-4</v>
      </c>
      <c r="FH21" s="55">
        <f t="shared" si="25"/>
        <v>-4.1318731317219117E-4</v>
      </c>
      <c r="FI21" s="55">
        <f t="shared" si="26"/>
        <v>-3.7741242211249013E-4</v>
      </c>
      <c r="FJ21" s="55">
        <f t="shared" si="27"/>
        <v>0</v>
      </c>
      <c r="FK21" s="55">
        <f t="shared" si="28"/>
        <v>-1.1376797017844126E-3</v>
      </c>
      <c r="FL21" s="55">
        <f t="shared" si="29"/>
        <v>-4.575887052903535E-4</v>
      </c>
      <c r="FM21" s="55">
        <f t="shared" si="30"/>
        <v>-3.4706601926943581E-4</v>
      </c>
      <c r="FN21" s="55">
        <f t="shared" si="31"/>
        <v>-2.7956670504156997E-4</v>
      </c>
      <c r="FO21" s="55">
        <f t="shared" si="32"/>
        <v>0</v>
      </c>
      <c r="FP21" s="55">
        <f t="shared" si="33"/>
        <v>0</v>
      </c>
      <c r="FQ21" s="55">
        <f t="shared" si="34"/>
        <v>0</v>
      </c>
      <c r="FR21" s="55">
        <f t="shared" si="35"/>
        <v>0</v>
      </c>
      <c r="FS21" s="55">
        <f t="shared" si="36"/>
        <v>0</v>
      </c>
      <c r="FT21" s="55">
        <f t="shared" si="37"/>
        <v>-2.4388942990210852E-4</v>
      </c>
      <c r="FU21" s="55">
        <f t="shared" si="38"/>
        <v>-5.8022877388392755E-4</v>
      </c>
      <c r="FV21" s="55">
        <f t="shared" si="39"/>
        <v>-4.4322692717298033E-4</v>
      </c>
      <c r="FW21" s="55">
        <f t="shared" si="40"/>
        <v>-5.7801622483431955E-4</v>
      </c>
      <c r="FX21" s="55">
        <f t="shared" si="41"/>
        <v>-3.4591972922773287E-4</v>
      </c>
    </row>
    <row r="22" spans="1:180" x14ac:dyDescent="0.3">
      <c r="A22" s="29" t="s">
        <v>21</v>
      </c>
      <c r="AH22" s="29"/>
      <c r="AR22" s="29"/>
      <c r="AT22" s="29"/>
      <c r="AU22" s="29"/>
      <c r="AV22" s="29"/>
      <c r="AW22" s="8"/>
      <c r="AZ22" s="29"/>
      <c r="BA22" s="8"/>
      <c r="BB22" s="29"/>
      <c r="BC22" s="29"/>
      <c r="BD22" s="29"/>
      <c r="BE22" s="8"/>
      <c r="BF22" s="29"/>
      <c r="BG22" s="8"/>
      <c r="BJ22" s="29"/>
      <c r="BK22" s="8"/>
      <c r="BL22" s="8"/>
      <c r="BM22" s="8"/>
      <c r="BN22" s="29"/>
      <c r="BO22" s="8"/>
      <c r="BP22" s="29"/>
      <c r="BQ22" s="29"/>
      <c r="BT22" s="29"/>
      <c r="BU22" s="29"/>
      <c r="BV22" s="29"/>
      <c r="BX22" s="29"/>
      <c r="BY22" s="29"/>
      <c r="BZ22" s="29"/>
      <c r="CA22" s="29"/>
      <c r="CB22" s="29"/>
      <c r="CD22" s="29"/>
      <c r="CE22" s="29"/>
      <c r="CF22" s="29"/>
      <c r="CG22" s="29"/>
      <c r="CH22" s="29"/>
      <c r="CI22" s="29"/>
      <c r="CL22" s="29"/>
      <c r="CM22" s="29"/>
      <c r="CN22" s="29"/>
      <c r="CO22" s="29"/>
      <c r="CP22" s="29"/>
      <c r="CQ22" s="29"/>
      <c r="CR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8"/>
      <c r="DU22" s="29"/>
      <c r="DV22" s="29"/>
      <c r="DW22" s="29"/>
      <c r="DX22" s="29"/>
      <c r="DZ22" s="8"/>
      <c r="EA22" s="29"/>
      <c r="EB22" s="29"/>
      <c r="EC22" s="29"/>
      <c r="ED22" s="29"/>
      <c r="EE22" s="29"/>
      <c r="EF22" s="29"/>
      <c r="EH22" s="29"/>
      <c r="EJ22" s="55">
        <f t="shared" si="1"/>
        <v>0</v>
      </c>
      <c r="EK22" s="55">
        <f t="shared" si="2"/>
        <v>0</v>
      </c>
      <c r="EL22" s="55">
        <f t="shared" si="3"/>
        <v>0</v>
      </c>
      <c r="EM22" s="55">
        <f t="shared" si="4"/>
        <v>0</v>
      </c>
      <c r="EN22" s="55">
        <f t="shared" si="5"/>
        <v>0</v>
      </c>
      <c r="EO22" s="55">
        <f t="shared" si="6"/>
        <v>0</v>
      </c>
      <c r="EP22" s="55">
        <f t="shared" si="7"/>
        <v>0</v>
      </c>
      <c r="EQ22" s="55">
        <f t="shared" si="8"/>
        <v>0</v>
      </c>
      <c r="ER22" s="55">
        <f t="shared" si="9"/>
        <v>0</v>
      </c>
      <c r="ES22" s="55">
        <f t="shared" si="10"/>
        <v>0</v>
      </c>
      <c r="ET22" s="55">
        <f t="shared" si="11"/>
        <v>0</v>
      </c>
      <c r="EU22" s="55">
        <f t="shared" si="12"/>
        <v>0</v>
      </c>
      <c r="EV22" s="55">
        <f t="shared" si="13"/>
        <v>0</v>
      </c>
      <c r="EW22" s="55">
        <f t="shared" si="14"/>
        <v>0</v>
      </c>
      <c r="EX22" s="55">
        <f t="shared" si="15"/>
        <v>0</v>
      </c>
      <c r="EY22" s="55">
        <f t="shared" si="16"/>
        <v>0</v>
      </c>
      <c r="EZ22" s="55">
        <f t="shared" si="17"/>
        <v>0</v>
      </c>
      <c r="FA22" s="55">
        <f t="shared" si="18"/>
        <v>0</v>
      </c>
      <c r="FB22" s="55">
        <f t="shared" si="19"/>
        <v>0</v>
      </c>
      <c r="FC22" s="55">
        <f t="shared" si="20"/>
        <v>0</v>
      </c>
      <c r="FD22" s="55">
        <f t="shared" si="21"/>
        <v>0</v>
      </c>
      <c r="FE22" s="55">
        <f t="shared" si="22"/>
        <v>0</v>
      </c>
      <c r="FF22" s="55">
        <f t="shared" si="23"/>
        <v>0</v>
      </c>
      <c r="FG22" s="55">
        <f t="shared" si="24"/>
        <v>0</v>
      </c>
      <c r="FH22" s="55">
        <f t="shared" si="25"/>
        <v>0</v>
      </c>
      <c r="FI22" s="55">
        <f t="shared" si="26"/>
        <v>0</v>
      </c>
      <c r="FJ22" s="55">
        <f t="shared" si="27"/>
        <v>0</v>
      </c>
      <c r="FK22" s="55">
        <f t="shared" si="28"/>
        <v>0</v>
      </c>
      <c r="FL22" s="55">
        <f t="shared" si="29"/>
        <v>0</v>
      </c>
      <c r="FM22" s="55">
        <f t="shared" si="30"/>
        <v>0</v>
      </c>
      <c r="FN22" s="55">
        <f t="shared" si="31"/>
        <v>0</v>
      </c>
      <c r="FO22" s="55">
        <f t="shared" si="32"/>
        <v>0</v>
      </c>
      <c r="FP22" s="55">
        <f t="shared" si="33"/>
        <v>0</v>
      </c>
      <c r="FQ22" s="55">
        <f t="shared" si="34"/>
        <v>0</v>
      </c>
      <c r="FR22" s="55">
        <f t="shared" si="35"/>
        <v>0</v>
      </c>
      <c r="FS22" s="55">
        <f t="shared" si="36"/>
        <v>0</v>
      </c>
      <c r="FT22" s="55">
        <f t="shared" si="37"/>
        <v>0</v>
      </c>
      <c r="FU22" s="55">
        <f t="shared" si="38"/>
        <v>0</v>
      </c>
      <c r="FV22" s="55">
        <f t="shared" si="39"/>
        <v>0</v>
      </c>
      <c r="FW22" s="55">
        <f t="shared" si="40"/>
        <v>0</v>
      </c>
      <c r="FX22" s="55">
        <f t="shared" si="41"/>
        <v>0</v>
      </c>
    </row>
    <row r="23" spans="1:180" x14ac:dyDescent="0.3">
      <c r="A23" s="29" t="s">
        <v>22</v>
      </c>
      <c r="B23" s="27">
        <v>17878.517576999999</v>
      </c>
      <c r="D23" s="27">
        <v>10136.829263</v>
      </c>
      <c r="E23" s="27">
        <v>269.50760998999999</v>
      </c>
      <c r="F23" s="27">
        <v>269.42556279000001</v>
      </c>
      <c r="G23" s="27">
        <v>142.83325034000001</v>
      </c>
      <c r="H23" s="27">
        <v>25217.138093000001</v>
      </c>
      <c r="I23" s="29">
        <v>9.1880519974000006</v>
      </c>
      <c r="J23" s="29">
        <v>10.379214229</v>
      </c>
      <c r="K23" s="29">
        <v>1.35213E-5</v>
      </c>
      <c r="L23" s="29">
        <v>205.46927123</v>
      </c>
      <c r="M23" s="29">
        <v>2.5248078557999998</v>
      </c>
      <c r="N23" s="29">
        <v>1.081702E-4</v>
      </c>
      <c r="O23" s="29">
        <v>6.7022368900000004E-2</v>
      </c>
      <c r="P23" s="29">
        <v>5.1877955000000003E-2</v>
      </c>
      <c r="Q23" s="29">
        <v>9.3026299999999997E-4</v>
      </c>
      <c r="S23" s="29">
        <v>4.8092715199999997E-2</v>
      </c>
      <c r="T23" s="29">
        <v>8.0641313899999997E-2</v>
      </c>
      <c r="U23" s="29">
        <v>70.404531384999999</v>
      </c>
      <c r="V23" s="29">
        <v>8.1127599999999999E-5</v>
      </c>
      <c r="W23" s="29">
        <v>1.135787E-4</v>
      </c>
      <c r="X23" s="29">
        <v>1.081702E-4</v>
      </c>
      <c r="Y23" s="29">
        <v>0.15649319740000001</v>
      </c>
      <c r="Z23" s="29">
        <v>11.637650286</v>
      </c>
      <c r="AA23" s="29">
        <v>0.38670773559999999</v>
      </c>
      <c r="AB23" s="29">
        <v>5.1380800000000001E-5</v>
      </c>
      <c r="AC23" s="29">
        <v>4.9219965900000003E-2</v>
      </c>
      <c r="AD23" s="29">
        <v>125.31647762</v>
      </c>
      <c r="AE23" s="29">
        <v>9.5559823299999999E-2</v>
      </c>
      <c r="AF23" s="29">
        <v>2.71841733E-2</v>
      </c>
      <c r="AH23" s="29"/>
      <c r="AL23" s="29">
        <v>0.85227581470000002</v>
      </c>
      <c r="AM23" s="29">
        <v>234.80804744</v>
      </c>
      <c r="AN23" s="29">
        <v>16.860064997999999</v>
      </c>
      <c r="AO23" s="29">
        <v>41.963482466000002</v>
      </c>
      <c r="AP23" s="29">
        <v>4.7243851900000002E-2</v>
      </c>
      <c r="AR23" s="29" t="s">
        <v>22</v>
      </c>
      <c r="AS23" s="29">
        <v>0</v>
      </c>
      <c r="AT23" s="29">
        <v>10.379524934299999</v>
      </c>
      <c r="AU23" s="29">
        <v>9.1882814564400004</v>
      </c>
      <c r="AV23" s="29">
        <v>9.1882814564400004</v>
      </c>
      <c r="AW23" s="29">
        <v>1.5424478185600001E-2</v>
      </c>
      <c r="AX23" s="8">
        <v>5.5438504164000004E-6</v>
      </c>
      <c r="AY23" s="8">
        <v>7.9778803661899993E-6</v>
      </c>
      <c r="AZ23" s="29">
        <v>205.47093038099999</v>
      </c>
      <c r="BA23" s="29">
        <v>8.0643931425300006E-2</v>
      </c>
      <c r="BB23" s="29">
        <v>2.5248845231699999</v>
      </c>
      <c r="BC23" s="8">
        <v>2.59627794772E-5</v>
      </c>
      <c r="BD23" s="8">
        <v>8.2209943947499997E-5</v>
      </c>
      <c r="BE23" s="29">
        <v>6.70220813276E-2</v>
      </c>
      <c r="BF23" s="29">
        <v>76396.143108100005</v>
      </c>
      <c r="BG23" s="29">
        <v>5.1878024807200003E-2</v>
      </c>
      <c r="BH23" s="29">
        <v>0</v>
      </c>
      <c r="BI23" s="29">
        <v>0</v>
      </c>
      <c r="BJ23" s="29">
        <v>9.3028890872099996E-4</v>
      </c>
      <c r="BK23" s="29">
        <v>0.156500494617</v>
      </c>
      <c r="BL23" s="29">
        <v>9.5560286172099995E-2</v>
      </c>
      <c r="BM23" s="29">
        <v>2.7183821174800001E-2</v>
      </c>
      <c r="BN23" s="29">
        <v>17878.989453800001</v>
      </c>
      <c r="BO23" s="29">
        <v>4.8090942034699997E-2</v>
      </c>
      <c r="BP23" s="29">
        <v>6.5060247015800003</v>
      </c>
      <c r="BQ23" s="29">
        <v>12427.782942600001</v>
      </c>
      <c r="BR23" s="29">
        <v>10.142505549399999</v>
      </c>
      <c r="BS23" s="29">
        <v>16.860342953300002</v>
      </c>
      <c r="BT23" s="29">
        <v>0</v>
      </c>
      <c r="BU23" s="29">
        <v>70.40645696</v>
      </c>
      <c r="BV23" s="29">
        <v>70.40645696</v>
      </c>
      <c r="BW23" s="29">
        <v>41.963421568500003</v>
      </c>
      <c r="BX23" s="8">
        <v>8.1129793361299997E-6</v>
      </c>
      <c r="BY23" s="8">
        <v>6.4903597435199997E-5</v>
      </c>
      <c r="BZ23" s="29">
        <v>0</v>
      </c>
      <c r="CA23" s="29">
        <v>0.88876057527999996</v>
      </c>
      <c r="CB23" s="29">
        <v>0</v>
      </c>
      <c r="CC23" s="29">
        <v>0</v>
      </c>
      <c r="CD23" s="8">
        <v>2.9530116128500001E-5</v>
      </c>
      <c r="CE23" s="8">
        <v>8.40510513291E-5</v>
      </c>
      <c r="CF23" s="8">
        <v>3.5698684171399997E-5</v>
      </c>
      <c r="CG23" s="8">
        <v>7.2474346026399995E-5</v>
      </c>
      <c r="CH23" s="29">
        <v>11.638026630400001</v>
      </c>
      <c r="CI23" s="29">
        <v>0.38671843322299998</v>
      </c>
      <c r="CJ23" s="29">
        <v>0</v>
      </c>
      <c r="CK23" s="29">
        <v>0</v>
      </c>
      <c r="CL23" s="8">
        <v>2.10668127229E-5</v>
      </c>
      <c r="CM23" s="8">
        <v>3.0314429691799999E-5</v>
      </c>
      <c r="CN23" s="29">
        <v>9123.3954025200001</v>
      </c>
      <c r="CO23" s="29">
        <v>1013.71006712</v>
      </c>
      <c r="CP23" s="29">
        <v>10137.105469599999</v>
      </c>
      <c r="CQ23" s="29">
        <v>0</v>
      </c>
      <c r="CR23" s="29">
        <v>11.848043350999999</v>
      </c>
      <c r="CS23" s="29">
        <v>0</v>
      </c>
      <c r="CT23" s="29">
        <v>0</v>
      </c>
      <c r="CU23" s="29">
        <v>0</v>
      </c>
      <c r="CV23" s="29">
        <v>0</v>
      </c>
      <c r="CW23" s="29">
        <v>0</v>
      </c>
      <c r="CX23" s="29">
        <v>0.85229496708300001</v>
      </c>
      <c r="CY23" s="29">
        <v>0</v>
      </c>
      <c r="CZ23" s="29">
        <v>14567.4290205</v>
      </c>
      <c r="DA23" s="29">
        <v>0</v>
      </c>
      <c r="DB23" s="29">
        <v>0</v>
      </c>
      <c r="DC23" s="29">
        <v>0</v>
      </c>
      <c r="DD23" s="29">
        <v>0</v>
      </c>
      <c r="DE23" s="29">
        <v>15.195752202</v>
      </c>
      <c r="DF23" s="8">
        <v>8.1128975898000001E-6</v>
      </c>
      <c r="DG23" s="29">
        <v>0</v>
      </c>
      <c r="DH23" s="29">
        <v>269.52383227799999</v>
      </c>
      <c r="DI23" s="29">
        <v>269.44178322499999</v>
      </c>
      <c r="DJ23" s="29">
        <v>8.2049053500700006E-2</v>
      </c>
      <c r="DK23" s="29">
        <v>0</v>
      </c>
      <c r="DL23" s="29">
        <v>0</v>
      </c>
      <c r="DM23" s="29">
        <v>176.987532974</v>
      </c>
      <c r="DN23" s="29">
        <v>0</v>
      </c>
      <c r="DO23" s="29">
        <v>3.7719955447100002</v>
      </c>
      <c r="DP23" s="29">
        <v>0</v>
      </c>
      <c r="DQ23" s="29">
        <v>0.74092779623799998</v>
      </c>
      <c r="DR23" s="29">
        <v>9.4299922570400003</v>
      </c>
      <c r="DS23" s="29">
        <v>4.9181551157999999E-2</v>
      </c>
      <c r="DT23" s="29">
        <v>9969.9801757700006</v>
      </c>
      <c r="DU23" s="29">
        <v>0</v>
      </c>
      <c r="DV23" s="29">
        <v>63.315582451200001</v>
      </c>
      <c r="DW23" s="29">
        <v>0</v>
      </c>
      <c r="DX23" s="29">
        <v>142.83609393500001</v>
      </c>
      <c r="DY23" s="29">
        <v>8422.7473599599998</v>
      </c>
      <c r="DZ23" s="29">
        <v>4.7245188318499998E-2</v>
      </c>
      <c r="EA23" s="29">
        <v>0</v>
      </c>
      <c r="EB23" s="29">
        <v>0</v>
      </c>
      <c r="EC23" s="29">
        <v>135.77789265300001</v>
      </c>
      <c r="ED23" s="29">
        <v>125.317987944</v>
      </c>
      <c r="EE23" s="29">
        <v>301.87178382899998</v>
      </c>
      <c r="EF23" s="29">
        <v>25217.782546999999</v>
      </c>
      <c r="EG23" s="29">
        <v>234.807557898</v>
      </c>
      <c r="EH23" s="29">
        <v>60.327456272600003</v>
      </c>
      <c r="EJ23" s="55">
        <f t="shared" si="1"/>
        <v>2.6393508184879672E-5</v>
      </c>
      <c r="EK23" s="55">
        <f t="shared" si="2"/>
        <v>0</v>
      </c>
      <c r="EL23" s="55">
        <f t="shared" si="3"/>
        <v>2.7247829950903696E-5</v>
      </c>
      <c r="EM23" s="55">
        <f t="shared" si="4"/>
        <v>6.0192318875880354E-5</v>
      </c>
      <c r="EN23" s="55">
        <f t="shared" si="5"/>
        <v>6.0203771431378642E-5</v>
      </c>
      <c r="EO23" s="55">
        <f t="shared" si="6"/>
        <v>1.9908494648359212E-5</v>
      </c>
      <c r="EP23" s="55">
        <f t="shared" si="7"/>
        <v>2.555619109594313E-5</v>
      </c>
      <c r="EQ23" s="55">
        <f t="shared" si="8"/>
        <v>2.4973633155837126E-5</v>
      </c>
      <c r="ER23" s="55">
        <f t="shared" si="9"/>
        <v>2.9935339337204776E-5</v>
      </c>
      <c r="ES23" s="55">
        <f t="shared" si="10"/>
        <v>3.1859554184819529E-5</v>
      </c>
      <c r="ET23" s="55">
        <f t="shared" si="11"/>
        <v>8.0749349528130366E-6</v>
      </c>
      <c r="EU23" s="55">
        <f t="shared" si="12"/>
        <v>3.0365625575821835E-5</v>
      </c>
      <c r="EV23" s="55">
        <f t="shared" si="13"/>
        <v>2.3328279877363528E-5</v>
      </c>
      <c r="EW23" s="55">
        <f t="shared" si="14"/>
        <v>-4.290692864542842E-6</v>
      </c>
      <c r="EX23" s="55">
        <f t="shared" si="15"/>
        <v>1.3456043130393398E-6</v>
      </c>
      <c r="EY23" s="55">
        <f t="shared" si="16"/>
        <v>2.7850963652206079E-5</v>
      </c>
      <c r="EZ23" s="55">
        <f t="shared" si="17"/>
        <v>0</v>
      </c>
      <c r="FA23" s="55">
        <f t="shared" si="18"/>
        <v>-3.6869727413507218E-5</v>
      </c>
      <c r="FB23" s="55">
        <f t="shared" si="19"/>
        <v>3.2458862255817609E-5</v>
      </c>
      <c r="FC23" s="55">
        <f t="shared" si="20"/>
        <v>2.7350157186211984E-5</v>
      </c>
      <c r="FD23" s="55">
        <f t="shared" si="21"/>
        <v>2.3103865145724234E-5</v>
      </c>
      <c r="FE23" s="55">
        <f t="shared" si="22"/>
        <v>2.1724650836854243E-5</v>
      </c>
      <c r="FF23" s="55">
        <f t="shared" si="23"/>
        <v>2.6164302183003178E-5</v>
      </c>
      <c r="FG23" s="55">
        <f t="shared" si="24"/>
        <v>4.6629611518121822E-5</v>
      </c>
      <c r="FH23" s="55">
        <f t="shared" si="25"/>
        <v>3.2338521157819592E-5</v>
      </c>
      <c r="FI23" s="55">
        <f t="shared" si="26"/>
        <v>2.7663328180882883E-5</v>
      </c>
      <c r="FJ23" s="55">
        <f t="shared" si="27"/>
        <v>8.6105062590450553E-6</v>
      </c>
      <c r="FK23" s="55">
        <f t="shared" si="28"/>
        <v>-7.8047071544199527E-4</v>
      </c>
      <c r="FL23" s="55">
        <f t="shared" si="29"/>
        <v>1.2052078295515945E-5</v>
      </c>
      <c r="FM23" s="55">
        <f t="shared" si="30"/>
        <v>4.8437940131275863E-6</v>
      </c>
      <c r="FN23" s="55">
        <f t="shared" si="31"/>
        <v>-1.2953316479860604E-5</v>
      </c>
      <c r="FO23" s="55">
        <f t="shared" si="32"/>
        <v>0</v>
      </c>
      <c r="FP23" s="55">
        <f t="shared" si="33"/>
        <v>0</v>
      </c>
      <c r="FQ23" s="55">
        <f t="shared" si="34"/>
        <v>0</v>
      </c>
      <c r="FR23" s="55">
        <f t="shared" si="35"/>
        <v>0</v>
      </c>
      <c r="FS23" s="55">
        <f t="shared" si="36"/>
        <v>0</v>
      </c>
      <c r="FT23" s="55">
        <f t="shared" si="37"/>
        <v>2.2472047979830278E-5</v>
      </c>
      <c r="FU23" s="55">
        <f t="shared" si="38"/>
        <v>-2.0848604012259714E-6</v>
      </c>
      <c r="FV23" s="55">
        <f t="shared" si="39"/>
        <v>1.6486015922012011E-5</v>
      </c>
      <c r="FW23" s="55">
        <f t="shared" si="40"/>
        <v>-1.4512022458693285E-6</v>
      </c>
      <c r="FX23" s="55">
        <f t="shared" si="41"/>
        <v>2.8287670167642733E-5</v>
      </c>
    </row>
    <row r="24" spans="1:180" x14ac:dyDescent="0.3">
      <c r="A24" s="29" t="s">
        <v>23</v>
      </c>
      <c r="AH24" s="29"/>
      <c r="AR24" s="29"/>
      <c r="AT24" s="29"/>
      <c r="AU24" s="29"/>
      <c r="AV24" s="29"/>
      <c r="AW24" s="29"/>
      <c r="AX24" s="8"/>
      <c r="AY24" s="8"/>
      <c r="AZ24" s="29"/>
      <c r="BA24" s="29"/>
      <c r="BB24" s="29"/>
      <c r="BC24" s="8"/>
      <c r="BD24" s="8"/>
      <c r="BE24" s="29"/>
      <c r="BF24" s="29"/>
      <c r="BG24" s="29"/>
      <c r="BJ24" s="29"/>
      <c r="BK24" s="29"/>
      <c r="BL24" s="29"/>
      <c r="BM24" s="29"/>
      <c r="BN24" s="29"/>
      <c r="BO24" s="29"/>
      <c r="BP24" s="29"/>
      <c r="BQ24" s="29"/>
      <c r="BT24" s="29"/>
      <c r="BU24" s="29"/>
      <c r="BV24" s="29"/>
      <c r="BX24" s="8"/>
      <c r="BY24" s="8"/>
      <c r="BZ24" s="29"/>
      <c r="CA24" s="29"/>
      <c r="CB24" s="29"/>
      <c r="CD24" s="8"/>
      <c r="CE24" s="8"/>
      <c r="CF24" s="8"/>
      <c r="CG24" s="8"/>
      <c r="CH24" s="29"/>
      <c r="CI24" s="29"/>
      <c r="CL24" s="8"/>
      <c r="CM24" s="8"/>
      <c r="CN24" s="29"/>
      <c r="CO24" s="29"/>
      <c r="CP24" s="29"/>
      <c r="CQ24" s="29"/>
      <c r="CR24" s="29"/>
      <c r="CX24" s="29"/>
      <c r="CY24" s="29"/>
      <c r="CZ24" s="29"/>
      <c r="DA24" s="29"/>
      <c r="DB24" s="29"/>
      <c r="DC24" s="29"/>
      <c r="DD24" s="29"/>
      <c r="DE24" s="29"/>
      <c r="DF24" s="8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U24" s="29"/>
      <c r="DV24" s="29"/>
      <c r="DW24" s="29"/>
      <c r="DX24" s="29"/>
      <c r="EA24" s="29"/>
      <c r="EB24" s="29"/>
      <c r="EC24" s="29"/>
      <c r="ED24" s="29"/>
      <c r="EE24" s="29"/>
      <c r="EF24" s="29"/>
      <c r="EH24" s="29"/>
      <c r="EJ24" s="55">
        <f t="shared" si="1"/>
        <v>0</v>
      </c>
      <c r="EK24" s="55">
        <f t="shared" si="2"/>
        <v>0</v>
      </c>
      <c r="EL24" s="55">
        <f t="shared" si="3"/>
        <v>0</v>
      </c>
      <c r="EM24" s="55">
        <f t="shared" si="4"/>
        <v>0</v>
      </c>
      <c r="EN24" s="55">
        <f t="shared" si="5"/>
        <v>0</v>
      </c>
      <c r="EO24" s="55">
        <f t="shared" si="6"/>
        <v>0</v>
      </c>
      <c r="EP24" s="55">
        <f t="shared" si="7"/>
        <v>0</v>
      </c>
      <c r="EQ24" s="55">
        <f t="shared" si="8"/>
        <v>0</v>
      </c>
      <c r="ER24" s="55">
        <f t="shared" si="9"/>
        <v>0</v>
      </c>
      <c r="ES24" s="55">
        <f t="shared" si="10"/>
        <v>0</v>
      </c>
      <c r="ET24" s="55">
        <f t="shared" si="11"/>
        <v>0</v>
      </c>
      <c r="EU24" s="55">
        <f t="shared" si="12"/>
        <v>0</v>
      </c>
      <c r="EV24" s="55">
        <f t="shared" si="13"/>
        <v>0</v>
      </c>
      <c r="EW24" s="55">
        <f t="shared" si="14"/>
        <v>0</v>
      </c>
      <c r="EX24" s="55">
        <f t="shared" si="15"/>
        <v>0</v>
      </c>
      <c r="EY24" s="55">
        <f t="shared" si="16"/>
        <v>0</v>
      </c>
      <c r="EZ24" s="55">
        <f t="shared" si="17"/>
        <v>0</v>
      </c>
      <c r="FA24" s="55">
        <f t="shared" si="18"/>
        <v>0</v>
      </c>
      <c r="FB24" s="55">
        <f t="shared" si="19"/>
        <v>0</v>
      </c>
      <c r="FC24" s="55">
        <f t="shared" si="20"/>
        <v>0</v>
      </c>
      <c r="FD24" s="55">
        <f t="shared" si="21"/>
        <v>0</v>
      </c>
      <c r="FE24" s="55">
        <f t="shared" si="22"/>
        <v>0</v>
      </c>
      <c r="FF24" s="55">
        <f t="shared" si="23"/>
        <v>0</v>
      </c>
      <c r="FG24" s="55">
        <f t="shared" si="24"/>
        <v>0</v>
      </c>
      <c r="FH24" s="55">
        <f t="shared" si="25"/>
        <v>0</v>
      </c>
      <c r="FI24" s="55">
        <f t="shared" si="26"/>
        <v>0</v>
      </c>
      <c r="FJ24" s="55">
        <f t="shared" si="27"/>
        <v>0</v>
      </c>
      <c r="FK24" s="55">
        <f t="shared" si="28"/>
        <v>0</v>
      </c>
      <c r="FL24" s="55">
        <f t="shared" si="29"/>
        <v>0</v>
      </c>
      <c r="FM24" s="55">
        <f t="shared" si="30"/>
        <v>0</v>
      </c>
      <c r="FN24" s="55">
        <f t="shared" si="31"/>
        <v>0</v>
      </c>
      <c r="FO24" s="55">
        <f t="shared" si="32"/>
        <v>0</v>
      </c>
      <c r="FP24" s="55">
        <f t="shared" si="33"/>
        <v>0</v>
      </c>
      <c r="FQ24" s="55">
        <f t="shared" si="34"/>
        <v>0</v>
      </c>
      <c r="FR24" s="55">
        <f t="shared" si="35"/>
        <v>0</v>
      </c>
      <c r="FS24" s="55">
        <f t="shared" si="36"/>
        <v>0</v>
      </c>
      <c r="FT24" s="55">
        <f t="shared" si="37"/>
        <v>0</v>
      </c>
      <c r="FU24" s="55">
        <f t="shared" si="38"/>
        <v>0</v>
      </c>
      <c r="FV24" s="55">
        <f t="shared" si="39"/>
        <v>0</v>
      </c>
      <c r="FW24" s="55">
        <f t="shared" si="40"/>
        <v>0</v>
      </c>
      <c r="FX24" s="55">
        <f t="shared" si="41"/>
        <v>0</v>
      </c>
    </row>
    <row r="25" spans="1:180" x14ac:dyDescent="0.3">
      <c r="A25" s="29" t="s">
        <v>24</v>
      </c>
      <c r="B25" s="27">
        <v>0.34722310000000001</v>
      </c>
      <c r="D25" s="27">
        <v>1.536157</v>
      </c>
      <c r="E25" s="27">
        <v>5.9802380000000002E-2</v>
      </c>
      <c r="F25" s="27">
        <v>5.7958259999999998E-2</v>
      </c>
      <c r="G25" s="27">
        <v>2.6344670000000001E-3</v>
      </c>
      <c r="H25" s="27">
        <v>9.6948380000000001E-2</v>
      </c>
      <c r="I25" s="29">
        <v>7.174176E-3</v>
      </c>
      <c r="K25" s="8">
        <v>2.9901199999999998E-7</v>
      </c>
      <c r="L25" s="29">
        <v>1.0142700000000001E-3</v>
      </c>
      <c r="M25" s="29">
        <v>1.9389670000000001E-4</v>
      </c>
      <c r="N25" s="8">
        <v>2.3920970000000001E-6</v>
      </c>
      <c r="Q25" s="29">
        <v>2.0571999999999999E-5</v>
      </c>
      <c r="U25" s="29">
        <v>8.2458759999999992E-3</v>
      </c>
      <c r="V25" s="8">
        <v>1.794072E-6</v>
      </c>
      <c r="W25" s="8">
        <v>2.5117E-6</v>
      </c>
      <c r="X25" s="8">
        <v>2.3920970000000001E-6</v>
      </c>
      <c r="Z25" s="29">
        <v>2.9084499999999999E-5</v>
      </c>
      <c r="AA25" s="29">
        <v>8.7253600000000001E-5</v>
      </c>
      <c r="AB25" s="8">
        <v>1.136245E-6</v>
      </c>
      <c r="AD25" s="29">
        <v>1.472667E-3</v>
      </c>
      <c r="AH25" s="29"/>
      <c r="AM25" s="29">
        <v>1.169703E-3</v>
      </c>
      <c r="AN25" s="29">
        <v>1.736113E-4</v>
      </c>
      <c r="AO25" s="29">
        <v>1.9389670000000001E-4</v>
      </c>
      <c r="AP25" s="29">
        <v>5.8168999999999998E-5</v>
      </c>
      <c r="AR25" s="29" t="s">
        <v>24</v>
      </c>
      <c r="AS25" s="29">
        <v>0</v>
      </c>
      <c r="AT25" s="29">
        <v>0</v>
      </c>
      <c r="AU25" s="29">
        <v>7.1731924880700003E-3</v>
      </c>
      <c r="AV25" s="29">
        <v>7.1731924880700003E-3</v>
      </c>
      <c r="AW25" s="29">
        <v>0</v>
      </c>
      <c r="AX25" s="8">
        <v>1.2259406846499999E-7</v>
      </c>
      <c r="AY25" s="8">
        <v>1.7638337274100001E-7</v>
      </c>
      <c r="AZ25" s="29">
        <v>1.0142686159000001E-3</v>
      </c>
      <c r="BA25" s="29">
        <v>0</v>
      </c>
      <c r="BB25" s="29">
        <v>1.93907631145E-4</v>
      </c>
      <c r="BC25" s="8">
        <v>5.7414419330099998E-7</v>
      </c>
      <c r="BD25" s="8">
        <v>1.8183915078E-6</v>
      </c>
      <c r="BE25" s="29">
        <v>0</v>
      </c>
      <c r="BF25" s="29">
        <v>1.1997428753800001E-2</v>
      </c>
      <c r="BG25" s="29">
        <v>0</v>
      </c>
      <c r="BH25" s="29">
        <v>0</v>
      </c>
      <c r="BI25" s="29">
        <v>0</v>
      </c>
      <c r="BJ25" s="8">
        <v>2.0570829315999999E-5</v>
      </c>
      <c r="BK25" s="29">
        <v>0</v>
      </c>
      <c r="BL25" s="29">
        <v>0</v>
      </c>
      <c r="BM25" s="29">
        <v>0</v>
      </c>
      <c r="BN25" s="29">
        <v>0.347222129996</v>
      </c>
      <c r="BO25" s="29">
        <v>0</v>
      </c>
      <c r="BP25" s="29">
        <v>2.9695945915100001E-2</v>
      </c>
      <c r="BQ25" s="29">
        <v>2.89712412788E-3</v>
      </c>
      <c r="BR25" s="29">
        <v>1.1693108110300001E-2</v>
      </c>
      <c r="BS25" s="29">
        <v>1.73580129006E-4</v>
      </c>
      <c r="BT25" s="29">
        <v>0</v>
      </c>
      <c r="BU25" s="29">
        <v>8.2465727098700002E-3</v>
      </c>
      <c r="BV25" s="29">
        <v>8.2465727098700002E-3</v>
      </c>
      <c r="BW25" s="29">
        <v>1.93899425751E-4</v>
      </c>
      <c r="BX25" s="8">
        <v>1.79409627639E-7</v>
      </c>
      <c r="BY25" s="8">
        <v>1.4351963150299999E-6</v>
      </c>
      <c r="BZ25" s="29">
        <v>0</v>
      </c>
      <c r="CA25" s="29">
        <v>7.5131245776799997E-3</v>
      </c>
      <c r="CB25" s="29">
        <v>0</v>
      </c>
      <c r="CC25" s="29">
        <v>0</v>
      </c>
      <c r="CD25" s="8">
        <v>6.53003521884E-7</v>
      </c>
      <c r="CE25" s="8">
        <v>1.8587867965199999E-6</v>
      </c>
      <c r="CF25" s="8">
        <v>7.8939797284999996E-7</v>
      </c>
      <c r="CG25" s="8">
        <v>1.6026549160300001E-6</v>
      </c>
      <c r="CH25" s="8">
        <v>2.9084105755699999E-5</v>
      </c>
      <c r="CI25" s="8">
        <v>8.7254019180200005E-5</v>
      </c>
      <c r="CJ25" s="29">
        <v>0</v>
      </c>
      <c r="CK25" s="29">
        <v>0</v>
      </c>
      <c r="CL25" s="8">
        <v>4.6591378825700001E-7</v>
      </c>
      <c r="CM25" s="8">
        <v>6.70384761653E-7</v>
      </c>
      <c r="CN25" s="29">
        <v>1.3825364815300001</v>
      </c>
      <c r="CO25" s="29">
        <v>0.15361475332999999</v>
      </c>
      <c r="CP25" s="29">
        <v>1.5361512348599999</v>
      </c>
      <c r="CQ25" s="29">
        <v>0</v>
      </c>
      <c r="CR25" s="29">
        <v>1.8597325049499999E-2</v>
      </c>
      <c r="CS25" s="29">
        <v>0</v>
      </c>
      <c r="CT25" s="29">
        <v>0</v>
      </c>
      <c r="CU25" s="29">
        <v>0</v>
      </c>
      <c r="CV25" s="29">
        <v>0</v>
      </c>
      <c r="CW25" s="29">
        <v>0</v>
      </c>
      <c r="CX25" s="29">
        <v>0</v>
      </c>
      <c r="CY25" s="29">
        <v>0</v>
      </c>
      <c r="CZ25" s="29">
        <v>1.3273839167299999E-2</v>
      </c>
      <c r="DA25" s="29">
        <v>0</v>
      </c>
      <c r="DB25" s="29">
        <v>0</v>
      </c>
      <c r="DC25" s="29">
        <v>0</v>
      </c>
      <c r="DD25" s="29">
        <v>0</v>
      </c>
      <c r="DE25" s="29">
        <v>3.2689203415E-3</v>
      </c>
      <c r="DF25" s="8">
        <v>1.79429113136E-7</v>
      </c>
      <c r="DG25" s="29">
        <v>0</v>
      </c>
      <c r="DH25" s="29">
        <v>5.9805124368199999E-2</v>
      </c>
      <c r="DI25" s="29">
        <v>5.7961063344299998E-2</v>
      </c>
      <c r="DJ25" s="29">
        <v>1.8440610239400001E-3</v>
      </c>
      <c r="DK25" s="29">
        <v>0</v>
      </c>
      <c r="DL25" s="29">
        <v>0</v>
      </c>
      <c r="DM25" s="29">
        <v>3.8072398683800003E-2</v>
      </c>
      <c r="DN25" s="29">
        <v>0</v>
      </c>
      <c r="DO25" s="29">
        <v>8.11406163021E-4</v>
      </c>
      <c r="DP25" s="29">
        <v>0</v>
      </c>
      <c r="DQ25" s="29">
        <v>1.59348148393E-4</v>
      </c>
      <c r="DR25" s="29">
        <v>2.02853552473E-3</v>
      </c>
      <c r="DS25" s="29">
        <v>0</v>
      </c>
      <c r="DT25" s="29">
        <v>0</v>
      </c>
      <c r="DU25" s="29">
        <v>0</v>
      </c>
      <c r="DV25" s="29">
        <v>1.36204544828E-2</v>
      </c>
      <c r="DW25" s="29">
        <v>0</v>
      </c>
      <c r="DX25" s="29">
        <v>2.6342234494599998E-3</v>
      </c>
      <c r="DY25" s="29">
        <v>0</v>
      </c>
      <c r="DZ25" s="8">
        <v>5.8162858733300001E-5</v>
      </c>
      <c r="EA25" s="29">
        <v>0</v>
      </c>
      <c r="EB25" s="29">
        <v>0</v>
      </c>
      <c r="EC25" s="29">
        <v>0</v>
      </c>
      <c r="ED25" s="29">
        <v>1.47287932582E-3</v>
      </c>
      <c r="EE25" s="29">
        <v>0</v>
      </c>
      <c r="EF25" s="29">
        <v>9.6948692934700001E-2</v>
      </c>
      <c r="EG25" s="29">
        <v>1.16965934311E-3</v>
      </c>
      <c r="EH25" s="29">
        <v>0</v>
      </c>
      <c r="EJ25" s="55">
        <f t="shared" si="1"/>
        <v>-2.793604457801254E-6</v>
      </c>
      <c r="EK25" s="55">
        <f t="shared" si="2"/>
        <v>0</v>
      </c>
      <c r="EL25" s="55">
        <f t="shared" si="3"/>
        <v>-3.7529627505899535E-6</v>
      </c>
      <c r="EM25" s="55">
        <f t="shared" si="4"/>
        <v>4.5890618400091066E-5</v>
      </c>
      <c r="EN25" s="55">
        <f t="shared" si="5"/>
        <v>4.8368330933344843E-5</v>
      </c>
      <c r="EO25" s="55">
        <f t="shared" si="6"/>
        <v>-9.2447747495162479E-5</v>
      </c>
      <c r="EP25" s="55">
        <f t="shared" si="7"/>
        <v>3.227848675761956E-6</v>
      </c>
      <c r="EQ25" s="55">
        <f t="shared" si="8"/>
        <v>-1.3709057737079031E-4</v>
      </c>
      <c r="ER25" s="55">
        <f t="shared" si="9"/>
        <v>0</v>
      </c>
      <c r="ES25" s="55">
        <f t="shared" si="10"/>
        <v>-1.1557661230969922E-4</v>
      </c>
      <c r="ET25" s="55">
        <f t="shared" si="11"/>
        <v>-1.3646267758852734E-6</v>
      </c>
      <c r="EU25" s="55">
        <f t="shared" si="12"/>
        <v>5.6376127082070233E-5</v>
      </c>
      <c r="EV25" s="55">
        <f t="shared" si="13"/>
        <v>1.8339603327118965E-4</v>
      </c>
      <c r="EW25" s="55">
        <f t="shared" si="14"/>
        <v>0</v>
      </c>
      <c r="EX25" s="55">
        <f t="shared" si="15"/>
        <v>0</v>
      </c>
      <c r="EY25" s="55">
        <f t="shared" si="16"/>
        <v>-5.6906669259189639E-5</v>
      </c>
      <c r="EZ25" s="55">
        <f t="shared" si="17"/>
        <v>0</v>
      </c>
      <c r="FA25" s="55">
        <f t="shared" si="18"/>
        <v>0</v>
      </c>
      <c r="FB25" s="55">
        <f t="shared" si="19"/>
        <v>0</v>
      </c>
      <c r="FC25" s="55">
        <f t="shared" si="20"/>
        <v>8.4491916929263258E-5</v>
      </c>
      <c r="FD25" s="55">
        <f t="shared" si="21"/>
        <v>-2.0592370317403446E-5</v>
      </c>
      <c r="FE25" s="55">
        <f t="shared" si="22"/>
        <v>3.5959073137725632E-5</v>
      </c>
      <c r="FF25" s="55">
        <f t="shared" si="23"/>
        <v>-1.8440355888592182E-5</v>
      </c>
      <c r="FG25" s="55">
        <f t="shared" si="24"/>
        <v>0</v>
      </c>
      <c r="FH25" s="55">
        <f t="shared" si="25"/>
        <v>-1.3555134178010201E-5</v>
      </c>
      <c r="FI25" s="55">
        <f t="shared" si="26"/>
        <v>4.8041593699805253E-6</v>
      </c>
      <c r="FJ25" s="55">
        <f t="shared" si="27"/>
        <v>4.7128841051064236E-5</v>
      </c>
      <c r="FK25" s="55">
        <f t="shared" si="28"/>
        <v>0</v>
      </c>
      <c r="FL25" s="55">
        <f t="shared" si="29"/>
        <v>1.4417775369446843E-4</v>
      </c>
      <c r="FM25" s="55">
        <f t="shared" si="30"/>
        <v>0</v>
      </c>
      <c r="FN25" s="55">
        <f t="shared" si="31"/>
        <v>0</v>
      </c>
      <c r="FO25" s="55">
        <f t="shared" si="32"/>
        <v>0</v>
      </c>
      <c r="FP25" s="55">
        <f t="shared" si="33"/>
        <v>0</v>
      </c>
      <c r="FQ25" s="55">
        <f t="shared" si="34"/>
        <v>0</v>
      </c>
      <c r="FR25" s="55">
        <f t="shared" si="35"/>
        <v>0</v>
      </c>
      <c r="FS25" s="55">
        <f t="shared" si="36"/>
        <v>0</v>
      </c>
      <c r="FT25" s="55">
        <f t="shared" si="37"/>
        <v>0</v>
      </c>
      <c r="FU25" s="55">
        <f t="shared" si="38"/>
        <v>-3.7323055510668207E-5</v>
      </c>
      <c r="FV25" s="55">
        <f t="shared" si="39"/>
        <v>-1.795447300952912E-4</v>
      </c>
      <c r="FW25" s="55">
        <f t="shared" si="40"/>
        <v>1.4057748275197261E-5</v>
      </c>
      <c r="FX25" s="55">
        <f t="shared" si="41"/>
        <v>-1.0557628118065586E-4</v>
      </c>
    </row>
    <row r="26" spans="1:180" x14ac:dyDescent="0.3">
      <c r="A26" s="29" t="s">
        <v>25</v>
      </c>
      <c r="B26" s="27">
        <v>359.4717804</v>
      </c>
      <c r="D26" s="27">
        <v>235.87026233</v>
      </c>
      <c r="E26" s="27">
        <v>5.1210230899999996</v>
      </c>
      <c r="F26" s="27">
        <v>5.1201704299999999</v>
      </c>
      <c r="G26" s="27">
        <v>0.53341813910000002</v>
      </c>
      <c r="H26" s="27">
        <v>533.19818396000005</v>
      </c>
      <c r="I26" s="29">
        <v>0.28558578940000001</v>
      </c>
      <c r="J26" s="29">
        <v>0.26159433139999999</v>
      </c>
      <c r="K26" s="8">
        <v>1.5007169999999999E-7</v>
      </c>
      <c r="L26" s="29">
        <v>1.1368862204000001</v>
      </c>
      <c r="M26" s="29">
        <v>6.17148909E-2</v>
      </c>
      <c r="N26" s="8">
        <v>1.2005749999999999E-6</v>
      </c>
      <c r="O26" s="29">
        <v>1.7121187999999999E-3</v>
      </c>
      <c r="P26" s="29">
        <v>1.3254108E-3</v>
      </c>
      <c r="Q26" s="29">
        <v>1.03249E-5</v>
      </c>
      <c r="S26" s="29">
        <v>1.2286198000000001E-3</v>
      </c>
      <c r="T26" s="29">
        <v>2.0606526999999999E-3</v>
      </c>
      <c r="U26" s="29">
        <v>2.0674129179</v>
      </c>
      <c r="V26" s="8">
        <v>9.0043139999999997E-7</v>
      </c>
      <c r="W26" s="8">
        <v>1.2606029999999999E-6</v>
      </c>
      <c r="X26" s="8">
        <v>1.2005749999999999E-6</v>
      </c>
      <c r="Y26" s="29">
        <v>3.8378407000000002E-3</v>
      </c>
      <c r="Z26" s="29">
        <v>0.28734127929999997</v>
      </c>
      <c r="AA26" s="29">
        <v>9.4045295999999994E-3</v>
      </c>
      <c r="AB26" s="8">
        <v>5.7027279999999998E-7</v>
      </c>
      <c r="AC26" s="29">
        <v>1.2573654E-3</v>
      </c>
      <c r="AD26" s="29">
        <v>0.49703713589999998</v>
      </c>
      <c r="AE26" s="29">
        <v>2.4191915E-3</v>
      </c>
      <c r="AF26" s="29">
        <v>6.9454879999999997E-4</v>
      </c>
      <c r="AH26" s="29"/>
      <c r="AL26" s="29">
        <v>1.3040718499999999E-2</v>
      </c>
      <c r="AM26" s="29">
        <v>0.25358531490000003</v>
      </c>
      <c r="AN26" s="29">
        <v>0.26580800789999998</v>
      </c>
      <c r="AO26" s="29">
        <v>0.77642009079999996</v>
      </c>
      <c r="AP26" s="29">
        <v>1.1724049E-3</v>
      </c>
      <c r="AR26" s="29" t="s">
        <v>25</v>
      </c>
      <c r="AS26" s="29">
        <v>0</v>
      </c>
      <c r="AT26" s="29">
        <v>0.26156548804000002</v>
      </c>
      <c r="AU26" s="29">
        <v>0.28555621432700001</v>
      </c>
      <c r="AV26" s="29">
        <v>0.28555621432700001</v>
      </c>
      <c r="AW26" s="29">
        <v>3.8321781772200002E-4</v>
      </c>
      <c r="AX26" s="8">
        <v>6.1530393469900003E-8</v>
      </c>
      <c r="AY26" s="8">
        <v>8.8559830685000004E-8</v>
      </c>
      <c r="AZ26" s="29">
        <v>1.1368074261400001</v>
      </c>
      <c r="BA26" s="29">
        <v>2.0603605579100001E-3</v>
      </c>
      <c r="BB26" s="29">
        <v>6.1707932038599998E-2</v>
      </c>
      <c r="BC26" s="8">
        <v>2.8813428352500002E-7</v>
      </c>
      <c r="BD26" s="8">
        <v>9.1235415047599996E-7</v>
      </c>
      <c r="BE26" s="29">
        <v>1.7119567924400001E-3</v>
      </c>
      <c r="BF26" s="29">
        <v>1202.9913244500001</v>
      </c>
      <c r="BG26" s="29">
        <v>1.32527744317E-3</v>
      </c>
      <c r="BH26" s="29">
        <v>0</v>
      </c>
      <c r="BI26" s="29">
        <v>0</v>
      </c>
      <c r="BJ26" s="8">
        <v>1.03267834168E-5</v>
      </c>
      <c r="BK26" s="29">
        <v>3.8375070744200001E-3</v>
      </c>
      <c r="BL26" s="29">
        <v>2.41882251062E-3</v>
      </c>
      <c r="BM26" s="29">
        <v>6.9449117324500004E-4</v>
      </c>
      <c r="BN26" s="29">
        <v>359.42919027300002</v>
      </c>
      <c r="BO26" s="29">
        <v>1.22845357575E-3</v>
      </c>
      <c r="BP26" s="29">
        <v>6.8512400093600004E-2</v>
      </c>
      <c r="BQ26" s="29">
        <v>196.21420108500001</v>
      </c>
      <c r="BR26" s="29">
        <v>8.8977307758100005E-2</v>
      </c>
      <c r="BS26" s="29">
        <v>0.26576146352500002</v>
      </c>
      <c r="BT26" s="29">
        <v>0</v>
      </c>
      <c r="BU26" s="29">
        <v>2.0672035338599999</v>
      </c>
      <c r="BV26" s="29">
        <v>2.0672035338599999</v>
      </c>
      <c r="BW26" s="29">
        <v>0.77632605005599997</v>
      </c>
      <c r="BX26" s="8">
        <v>9.0044586438799996E-8</v>
      </c>
      <c r="BY26" s="8">
        <v>7.2035830563200005E-7</v>
      </c>
      <c r="BZ26" s="29">
        <v>0</v>
      </c>
      <c r="CA26" s="29">
        <v>1.6216129869399999E-2</v>
      </c>
      <c r="CB26" s="29">
        <v>0</v>
      </c>
      <c r="CC26" s="29">
        <v>0</v>
      </c>
      <c r="CD26" s="8">
        <v>3.2775304926800001E-7</v>
      </c>
      <c r="CE26" s="8">
        <v>9.3307484140500003E-7</v>
      </c>
      <c r="CF26" s="8">
        <v>3.96179610554E-7</v>
      </c>
      <c r="CG26" s="8">
        <v>8.0440538589200005E-7</v>
      </c>
      <c r="CH26" s="29">
        <v>0.287309682136</v>
      </c>
      <c r="CI26" s="29">
        <v>9.4035431559600004E-3</v>
      </c>
      <c r="CJ26" s="29">
        <v>0</v>
      </c>
      <c r="CK26" s="29">
        <v>0</v>
      </c>
      <c r="CL26" s="8">
        <v>2.33785721766E-7</v>
      </c>
      <c r="CM26" s="8">
        <v>3.3644366915199999E-7</v>
      </c>
      <c r="CN26" s="29">
        <v>212.25858972500001</v>
      </c>
      <c r="CO26" s="29">
        <v>23.584240083299999</v>
      </c>
      <c r="CP26" s="29">
        <v>235.84282980899999</v>
      </c>
      <c r="CQ26" s="29">
        <v>0</v>
      </c>
      <c r="CR26" s="29">
        <v>0.21409701450099999</v>
      </c>
      <c r="CS26" s="29">
        <v>0</v>
      </c>
      <c r="CT26" s="29">
        <v>0</v>
      </c>
      <c r="CU26" s="29">
        <v>0</v>
      </c>
      <c r="CV26" s="29">
        <v>0</v>
      </c>
      <c r="CW26" s="29">
        <v>0</v>
      </c>
      <c r="CX26" s="29">
        <v>1.3039872211299999E-2</v>
      </c>
      <c r="CY26" s="29">
        <v>0</v>
      </c>
      <c r="CZ26" s="29">
        <v>347.80156175899998</v>
      </c>
      <c r="DA26" s="29">
        <v>0</v>
      </c>
      <c r="DB26" s="29">
        <v>0</v>
      </c>
      <c r="DC26" s="29">
        <v>0</v>
      </c>
      <c r="DD26" s="29">
        <v>0</v>
      </c>
      <c r="DE26" s="29">
        <v>0.288744419275</v>
      </c>
      <c r="DF26" s="8">
        <v>9.0040454813499995E-8</v>
      </c>
      <c r="DG26" s="29">
        <v>0</v>
      </c>
      <c r="DH26" s="29">
        <v>5.1206610065199998</v>
      </c>
      <c r="DI26" s="29">
        <v>5.1198083601500004</v>
      </c>
      <c r="DJ26" s="29">
        <v>8.5264637312100001E-4</v>
      </c>
      <c r="DK26" s="29">
        <v>0</v>
      </c>
      <c r="DL26" s="29">
        <v>0</v>
      </c>
      <c r="DM26" s="29">
        <v>3.3630350204199999</v>
      </c>
      <c r="DN26" s="29">
        <v>0</v>
      </c>
      <c r="DO26" s="29">
        <v>7.1674037930500006E-2</v>
      </c>
      <c r="DP26" s="29">
        <v>0</v>
      </c>
      <c r="DQ26" s="29">
        <v>1.4078762986599999E-2</v>
      </c>
      <c r="DR26" s="29">
        <v>0.17918358328199999</v>
      </c>
      <c r="DS26" s="29">
        <v>1.2562022720799999E-3</v>
      </c>
      <c r="DT26" s="29">
        <v>173.04602658799999</v>
      </c>
      <c r="DU26" s="29">
        <v>0</v>
      </c>
      <c r="DV26" s="29">
        <v>1.20309253625</v>
      </c>
      <c r="DW26" s="29">
        <v>0</v>
      </c>
      <c r="DX26" s="29">
        <v>0.53322975631199998</v>
      </c>
      <c r="DY26" s="29">
        <v>235.395836051</v>
      </c>
      <c r="DZ26" s="29">
        <v>1.17230571142E-3</v>
      </c>
      <c r="EA26" s="29">
        <v>0</v>
      </c>
      <c r="EB26" s="29">
        <v>0</v>
      </c>
      <c r="EC26" s="29">
        <v>2.0704333905499999</v>
      </c>
      <c r="ED26" s="29">
        <v>0.497030058113</v>
      </c>
      <c r="EE26" s="29">
        <v>10.079796265900001</v>
      </c>
      <c r="EF26" s="29">
        <v>533.14268963899997</v>
      </c>
      <c r="EG26" s="29">
        <v>0.25356027841700002</v>
      </c>
      <c r="EH26" s="29">
        <v>0.75928533691300004</v>
      </c>
      <c r="EJ26" s="55">
        <f t="shared" si="1"/>
        <v>-1.1847975090726387E-4</v>
      </c>
      <c r="EK26" s="55">
        <f t="shared" si="2"/>
        <v>0</v>
      </c>
      <c r="EL26" s="55">
        <f t="shared" si="3"/>
        <v>-1.1630343193339251E-4</v>
      </c>
      <c r="EM26" s="55">
        <f t="shared" si="4"/>
        <v>-7.0705301193979813E-5</v>
      </c>
      <c r="EN26" s="55">
        <f t="shared" si="5"/>
        <v>-7.0714413699611095E-5</v>
      </c>
      <c r="EO26" s="55">
        <f t="shared" si="6"/>
        <v>-3.5316157099172976E-4</v>
      </c>
      <c r="EP26" s="55">
        <f t="shared" si="7"/>
        <v>-1.0407822582577666E-4</v>
      </c>
      <c r="EQ26" s="55">
        <f t="shared" si="8"/>
        <v>-1.0355932997273582E-4</v>
      </c>
      <c r="ER26" s="55">
        <f t="shared" si="9"/>
        <v>-1.1025988157163445E-4</v>
      </c>
      <c r="ES26" s="55">
        <f t="shared" si="10"/>
        <v>1.2343536389606402E-4</v>
      </c>
      <c r="ET26" s="55">
        <f t="shared" si="11"/>
        <v>-6.9307076280942018E-5</v>
      </c>
      <c r="EU26" s="55">
        <f t="shared" si="12"/>
        <v>-1.1275822250544225E-4</v>
      </c>
      <c r="EV26" s="55">
        <f t="shared" si="13"/>
        <v>-7.2103782770803793E-5</v>
      </c>
      <c r="EW26" s="55">
        <f t="shared" si="14"/>
        <v>-9.4624017912707783E-5</v>
      </c>
      <c r="EX26" s="55">
        <f t="shared" si="15"/>
        <v>-1.0061546955860311E-4</v>
      </c>
      <c r="EY26" s="55">
        <f t="shared" si="16"/>
        <v>1.8241501612603132E-4</v>
      </c>
      <c r="EZ26" s="55">
        <f t="shared" si="17"/>
        <v>0</v>
      </c>
      <c r="FA26" s="55">
        <f t="shared" si="18"/>
        <v>-1.3529348135207599E-4</v>
      </c>
      <c r="FB26" s="55">
        <f t="shared" si="19"/>
        <v>-1.4177162895996469E-4</v>
      </c>
      <c r="FC26" s="55">
        <f t="shared" si="20"/>
        <v>-1.012782875579753E-4</v>
      </c>
      <c r="FD26" s="55">
        <f t="shared" si="21"/>
        <v>1.3267956115247864E-5</v>
      </c>
      <c r="FE26" s="55">
        <f t="shared" si="22"/>
        <v>1.7839928431089721E-4</v>
      </c>
      <c r="FF26" s="55">
        <f t="shared" si="23"/>
        <v>8.3263819421243558E-6</v>
      </c>
      <c r="FG26" s="55">
        <f t="shared" si="24"/>
        <v>-8.6930544042658928E-5</v>
      </c>
      <c r="FH26" s="55">
        <f t="shared" si="25"/>
        <v>-1.0996388711343289E-4</v>
      </c>
      <c r="FI26" s="55">
        <f t="shared" si="26"/>
        <v>-1.0489031157910439E-4</v>
      </c>
      <c r="FJ26" s="55">
        <f t="shared" si="27"/>
        <v>-7.611985351574317E-5</v>
      </c>
      <c r="FK26" s="55">
        <f t="shared" si="28"/>
        <v>-9.2505163574574422E-4</v>
      </c>
      <c r="FL26" s="55">
        <f t="shared" si="29"/>
        <v>-1.4239956109458941E-5</v>
      </c>
      <c r="FM26" s="55">
        <f t="shared" si="30"/>
        <v>-1.5252590793244714E-4</v>
      </c>
      <c r="FN26" s="55">
        <f t="shared" si="31"/>
        <v>-8.2970059123169102E-5</v>
      </c>
      <c r="FO26" s="55">
        <f t="shared" si="32"/>
        <v>0</v>
      </c>
      <c r="FP26" s="55">
        <f t="shared" si="33"/>
        <v>0</v>
      </c>
      <c r="FQ26" s="55">
        <f t="shared" si="34"/>
        <v>0</v>
      </c>
      <c r="FR26" s="55">
        <f t="shared" si="35"/>
        <v>0</v>
      </c>
      <c r="FS26" s="55">
        <f t="shared" si="36"/>
        <v>0</v>
      </c>
      <c r="FT26" s="55">
        <f t="shared" si="37"/>
        <v>-6.489586444184018E-5</v>
      </c>
      <c r="FU26" s="55">
        <f t="shared" si="38"/>
        <v>-9.8730019164872216E-5</v>
      </c>
      <c r="FV26" s="55">
        <f t="shared" si="39"/>
        <v>-1.7510523993493739E-4</v>
      </c>
      <c r="FW26" s="55">
        <f t="shared" si="40"/>
        <v>-1.2112095644394444E-4</v>
      </c>
      <c r="FX26" s="55">
        <f t="shared" si="41"/>
        <v>-8.4602665853812382E-5</v>
      </c>
    </row>
    <row r="27" spans="1:180" x14ac:dyDescent="0.3">
      <c r="A27" s="29" t="s">
        <v>26</v>
      </c>
      <c r="B27" s="27">
        <v>4463.5243483000004</v>
      </c>
      <c r="D27" s="27">
        <v>4331.7694690999997</v>
      </c>
      <c r="E27" s="27">
        <v>134.01584299000001</v>
      </c>
      <c r="F27" s="27">
        <v>131.92048059000001</v>
      </c>
      <c r="G27" s="27">
        <v>181.64290281999999</v>
      </c>
      <c r="H27" s="27">
        <v>50098.733270999997</v>
      </c>
      <c r="I27" s="29">
        <v>14.477317068</v>
      </c>
      <c r="J27" s="29">
        <v>3.8335507740999999</v>
      </c>
      <c r="K27" s="29">
        <v>3.8824360000000002E-4</v>
      </c>
      <c r="L27" s="29">
        <v>456.49715035000003</v>
      </c>
      <c r="M27" s="29">
        <v>0.79980740130000005</v>
      </c>
      <c r="N27" s="29">
        <v>3.1059488000000001E-3</v>
      </c>
      <c r="O27" s="29">
        <v>2.5967619000000001E-2</v>
      </c>
      <c r="P27" s="29">
        <v>2.0135170500000001E-2</v>
      </c>
      <c r="Q27" s="29">
        <v>2.6711156600000001E-2</v>
      </c>
      <c r="S27" s="29">
        <v>1.8657903199999999E-2</v>
      </c>
      <c r="T27" s="29">
        <v>3.1301129800000001E-2</v>
      </c>
      <c r="U27" s="29">
        <v>155.24537154999999</v>
      </c>
      <c r="V27" s="29">
        <v>2.3294614999999999E-3</v>
      </c>
      <c r="W27" s="29">
        <v>3.2612403E-3</v>
      </c>
      <c r="X27" s="29">
        <v>3.1059488000000001E-3</v>
      </c>
      <c r="Y27" s="29">
        <v>3.5366445400000002E-2</v>
      </c>
      <c r="Z27" s="29">
        <v>3.05337163</v>
      </c>
      <c r="AA27" s="29">
        <v>0.2102294066</v>
      </c>
      <c r="AB27" s="29">
        <v>1.4753257E-3</v>
      </c>
      <c r="AC27" s="29">
        <v>1.9051248199999999E-2</v>
      </c>
      <c r="AD27" s="29">
        <v>277.60674222</v>
      </c>
      <c r="AE27" s="29">
        <v>3.2342294899999999E-2</v>
      </c>
      <c r="AF27" s="29">
        <v>1.05386066E-2</v>
      </c>
      <c r="AH27" s="29"/>
      <c r="AL27" s="29">
        <v>0.1051107877</v>
      </c>
      <c r="AM27" s="29">
        <v>272.87542162</v>
      </c>
      <c r="AN27" s="29">
        <v>32.888165196999999</v>
      </c>
      <c r="AO27" s="29">
        <v>9.6224868657999991</v>
      </c>
      <c r="AP27" s="29">
        <v>9.2558078799999999E-2</v>
      </c>
      <c r="AR27" s="29" t="s">
        <v>26</v>
      </c>
      <c r="AS27" s="29">
        <v>0</v>
      </c>
      <c r="AT27" s="29">
        <v>3.8335933898299999</v>
      </c>
      <c r="AU27" s="29">
        <v>14.4930225861</v>
      </c>
      <c r="AV27" s="29">
        <v>14.4930225861</v>
      </c>
      <c r="AW27" s="29">
        <v>3.1339203630399999E-2</v>
      </c>
      <c r="AX27" s="29">
        <v>1.5944777989100001E-4</v>
      </c>
      <c r="AY27" s="29">
        <v>2.29452510348E-4</v>
      </c>
      <c r="AZ27" s="29">
        <v>456.52150605899999</v>
      </c>
      <c r="BA27" s="29">
        <v>3.1301423260200002E-2</v>
      </c>
      <c r="BB27" s="29">
        <v>0.80024049408099995</v>
      </c>
      <c r="BC27" s="29">
        <v>7.4669382298E-4</v>
      </c>
      <c r="BD27" s="29">
        <v>2.3645114193899999E-3</v>
      </c>
      <c r="BE27" s="29">
        <v>2.59681164249E-2</v>
      </c>
      <c r="BF27" s="29">
        <v>173184.33596299999</v>
      </c>
      <c r="BG27" s="29">
        <v>2.01349352546E-2</v>
      </c>
      <c r="BH27" s="29">
        <v>0</v>
      </c>
      <c r="BI27" s="29">
        <v>0</v>
      </c>
      <c r="BJ27" s="29">
        <v>2.6755820534999999E-2</v>
      </c>
      <c r="BK27" s="29">
        <v>3.5366433824000003E-2</v>
      </c>
      <c r="BL27" s="29">
        <v>3.2344163468099998E-2</v>
      </c>
      <c r="BM27" s="29">
        <v>1.05388937744E-2</v>
      </c>
      <c r="BN27" s="29">
        <v>4464.431775</v>
      </c>
      <c r="BO27" s="29">
        <v>1.8658444564800002E-2</v>
      </c>
      <c r="BP27" s="29">
        <v>201.32733735599999</v>
      </c>
      <c r="BQ27" s="29">
        <v>12187.4733165</v>
      </c>
      <c r="BR27" s="29">
        <v>343.39586236600002</v>
      </c>
      <c r="BS27" s="29">
        <v>32.8896428611</v>
      </c>
      <c r="BT27" s="29">
        <v>0</v>
      </c>
      <c r="BU27" s="29">
        <v>155.27307399700001</v>
      </c>
      <c r="BV27" s="29">
        <v>155.27307399700001</v>
      </c>
      <c r="BW27" s="29">
        <v>9.6231864719200004</v>
      </c>
      <c r="BX27" s="29">
        <v>2.3333899695300001E-4</v>
      </c>
      <c r="BY27" s="29">
        <v>1.86679683168E-3</v>
      </c>
      <c r="BZ27" s="29">
        <v>0</v>
      </c>
      <c r="CA27" s="29">
        <v>13.2325627938</v>
      </c>
      <c r="CB27" s="29">
        <v>0</v>
      </c>
      <c r="CC27" s="29">
        <v>0</v>
      </c>
      <c r="CD27" s="29">
        <v>8.4936133853599999E-4</v>
      </c>
      <c r="CE27" s="29">
        <v>2.41740229942E-3</v>
      </c>
      <c r="CF27" s="29">
        <v>1.02669859014E-3</v>
      </c>
      <c r="CG27" s="29">
        <v>2.0845102476300002E-3</v>
      </c>
      <c r="CH27" s="29">
        <v>3.0534871402300001</v>
      </c>
      <c r="CI27" s="29">
        <v>0.21042256061699999</v>
      </c>
      <c r="CJ27" s="29">
        <v>0</v>
      </c>
      <c r="CK27" s="29">
        <v>0</v>
      </c>
      <c r="CL27" s="29">
        <v>6.0590267795399997E-4</v>
      </c>
      <c r="CM27" s="29">
        <v>8.7191615866700004E-4</v>
      </c>
      <c r="CN27" s="29">
        <v>3901.6733515699998</v>
      </c>
      <c r="CO27" s="29">
        <v>433.51907881800003</v>
      </c>
      <c r="CP27" s="29">
        <v>4335.1924303899996</v>
      </c>
      <c r="CQ27" s="29">
        <v>0</v>
      </c>
      <c r="CR27" s="29">
        <v>172.58469459700001</v>
      </c>
      <c r="CS27" s="29">
        <v>0</v>
      </c>
      <c r="CT27" s="29">
        <v>0</v>
      </c>
      <c r="CU27" s="29">
        <v>0</v>
      </c>
      <c r="CV27" s="29">
        <v>0</v>
      </c>
      <c r="CW27" s="29">
        <v>0</v>
      </c>
      <c r="CX27" s="29">
        <v>0.105113319488</v>
      </c>
      <c r="CY27" s="29">
        <v>0</v>
      </c>
      <c r="CZ27" s="29">
        <v>33169.013629399997</v>
      </c>
      <c r="DA27" s="29">
        <v>0</v>
      </c>
      <c r="DB27" s="29">
        <v>0</v>
      </c>
      <c r="DC27" s="29">
        <v>0</v>
      </c>
      <c r="DD27" s="29">
        <v>0</v>
      </c>
      <c r="DE27" s="29">
        <v>7.4475878843899999</v>
      </c>
      <c r="DF27" s="29">
        <v>2.3334388233899999E-4</v>
      </c>
      <c r="DG27" s="29">
        <v>0</v>
      </c>
      <c r="DH27" s="29">
        <v>134.15533431</v>
      </c>
      <c r="DI27" s="29">
        <v>132.05642291500001</v>
      </c>
      <c r="DJ27" s="29">
        <v>2.09891139525</v>
      </c>
      <c r="DK27" s="29">
        <v>0</v>
      </c>
      <c r="DL27" s="29">
        <v>0</v>
      </c>
      <c r="DM27" s="29">
        <v>86.7435262642</v>
      </c>
      <c r="DN27" s="29">
        <v>0</v>
      </c>
      <c r="DO27" s="29">
        <v>1.8487005269000001</v>
      </c>
      <c r="DP27" s="29">
        <v>0</v>
      </c>
      <c r="DQ27" s="29">
        <v>0.363140666567</v>
      </c>
      <c r="DR27" s="29">
        <v>4.6217487148699998</v>
      </c>
      <c r="DS27" s="29">
        <v>1.903618516E-2</v>
      </c>
      <c r="DT27" s="29">
        <v>13297.6806237</v>
      </c>
      <c r="DU27" s="29">
        <v>0</v>
      </c>
      <c r="DV27" s="29">
        <v>31.031718858200001</v>
      </c>
      <c r="DW27" s="29">
        <v>0</v>
      </c>
      <c r="DX27" s="29">
        <v>181.66337627999999</v>
      </c>
      <c r="DY27" s="29">
        <v>19235.514451800002</v>
      </c>
      <c r="DZ27" s="29">
        <v>9.2685844428200007E-2</v>
      </c>
      <c r="EA27" s="29">
        <v>0</v>
      </c>
      <c r="EB27" s="29">
        <v>0</v>
      </c>
      <c r="EC27" s="29">
        <v>555.35567411</v>
      </c>
      <c r="ED27" s="29">
        <v>277.623604371</v>
      </c>
      <c r="EE27" s="29">
        <v>1713.7001017800001</v>
      </c>
      <c r="EF27" s="29">
        <v>50102.722843299998</v>
      </c>
      <c r="EG27" s="29">
        <v>272.87522534599998</v>
      </c>
      <c r="EH27" s="29">
        <v>317.50835444400002</v>
      </c>
      <c r="EJ27" s="55">
        <f t="shared" si="1"/>
        <v>2.0329825249978516E-4</v>
      </c>
      <c r="EK27" s="55">
        <f t="shared" si="2"/>
        <v>0</v>
      </c>
      <c r="EL27" s="55">
        <f t="shared" si="3"/>
        <v>7.901993202586229E-4</v>
      </c>
      <c r="EM27" s="55">
        <f t="shared" si="4"/>
        <v>1.04085693816364E-3</v>
      </c>
      <c r="EN27" s="55">
        <f t="shared" si="5"/>
        <v>1.0304868841594175E-3</v>
      </c>
      <c r="EO27" s="55">
        <f t="shared" si="6"/>
        <v>1.1271268891960753E-4</v>
      </c>
      <c r="EP27" s="55">
        <f t="shared" si="7"/>
        <v>7.9634195108686806E-5</v>
      </c>
      <c r="EQ27" s="55">
        <f t="shared" si="8"/>
        <v>1.0848362321714648E-3</v>
      </c>
      <c r="ER27" s="55">
        <f t="shared" si="9"/>
        <v>1.1116516386815784E-5</v>
      </c>
      <c r="ES27" s="55">
        <f t="shared" si="10"/>
        <v>1.6914386714938542E-3</v>
      </c>
      <c r="ET27" s="55">
        <f t="shared" si="11"/>
        <v>5.3353474345434414E-5</v>
      </c>
      <c r="EU27" s="55">
        <f t="shared" si="12"/>
        <v>5.4149634061394583E-4</v>
      </c>
      <c r="EV27" s="55">
        <f t="shared" si="13"/>
        <v>1.6923789503547181E-3</v>
      </c>
      <c r="EW27" s="55">
        <f t="shared" si="14"/>
        <v>1.9155583729074675E-5</v>
      </c>
      <c r="EX27" s="55">
        <f t="shared" si="15"/>
        <v>-1.1683308070330925E-5</v>
      </c>
      <c r="EY27" s="55">
        <f t="shared" si="16"/>
        <v>1.6721078637230522E-3</v>
      </c>
      <c r="EZ27" s="55">
        <f t="shared" si="17"/>
        <v>0</v>
      </c>
      <c r="FA27" s="55">
        <f t="shared" si="18"/>
        <v>2.9015307572312941E-5</v>
      </c>
      <c r="FB27" s="55">
        <f t="shared" si="19"/>
        <v>9.3753868271406124E-6</v>
      </c>
      <c r="FC27" s="55">
        <f t="shared" si="20"/>
        <v>1.7844298173554291E-4</v>
      </c>
      <c r="FD27" s="55">
        <f t="shared" si="21"/>
        <v>1.7249527292039169E-3</v>
      </c>
      <c r="FE27" s="55">
        <f t="shared" si="22"/>
        <v>1.6936310875343623E-3</v>
      </c>
      <c r="FF27" s="55">
        <f t="shared" si="23"/>
        <v>1.6935365354379917E-3</v>
      </c>
      <c r="FG27" s="55">
        <f t="shared" si="24"/>
        <v>-3.2731590262807118E-7</v>
      </c>
      <c r="FH27" s="55">
        <f t="shared" si="25"/>
        <v>3.7830386863231386E-5</v>
      </c>
      <c r="FI27" s="55">
        <f t="shared" si="26"/>
        <v>9.1877734958124401E-4</v>
      </c>
      <c r="FJ27" s="55">
        <f t="shared" si="27"/>
        <v>1.6898889655348644E-3</v>
      </c>
      <c r="FK27" s="55">
        <f t="shared" si="28"/>
        <v>-7.9065895535385599E-4</v>
      </c>
      <c r="FL27" s="55">
        <f t="shared" si="29"/>
        <v>6.0741143623359631E-5</v>
      </c>
      <c r="FM27" s="55">
        <f t="shared" si="30"/>
        <v>5.7774753021613509E-5</v>
      </c>
      <c r="FN27" s="55">
        <f t="shared" si="31"/>
        <v>2.7249750455577959E-5</v>
      </c>
      <c r="FO27" s="55">
        <f t="shared" si="32"/>
        <v>0</v>
      </c>
      <c r="FP27" s="55">
        <f t="shared" si="33"/>
        <v>0</v>
      </c>
      <c r="FQ27" s="55">
        <f t="shared" si="34"/>
        <v>0</v>
      </c>
      <c r="FR27" s="55">
        <f t="shared" si="35"/>
        <v>0</v>
      </c>
      <c r="FS27" s="55">
        <f t="shared" si="36"/>
        <v>0</v>
      </c>
      <c r="FT27" s="55">
        <f t="shared" si="37"/>
        <v>2.408685212430053E-5</v>
      </c>
      <c r="FU27" s="55">
        <f t="shared" si="38"/>
        <v>-7.1928061110399141E-7</v>
      </c>
      <c r="FV27" s="55">
        <f t="shared" si="39"/>
        <v>4.4929964659018243E-5</v>
      </c>
      <c r="FW27" s="55">
        <f t="shared" si="40"/>
        <v>7.2705333845435362E-5</v>
      </c>
      <c r="FX27" s="55">
        <f t="shared" si="41"/>
        <v>1.3803833210073912E-3</v>
      </c>
    </row>
    <row r="28" spans="1:180" x14ac:dyDescent="0.3">
      <c r="A28" s="29" t="s">
        <v>27</v>
      </c>
      <c r="AH28" s="29"/>
      <c r="AR28" s="29" t="s">
        <v>27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  <c r="AY28" s="29">
        <v>0</v>
      </c>
      <c r="AZ28" s="29">
        <v>0</v>
      </c>
      <c r="BA28" s="29">
        <v>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0</v>
      </c>
      <c r="BM28" s="29">
        <v>0</v>
      </c>
      <c r="BN28" s="29">
        <v>0</v>
      </c>
      <c r="BO28" s="29">
        <v>0</v>
      </c>
      <c r="BP28" s="29">
        <v>0</v>
      </c>
      <c r="BQ28" s="29">
        <v>0</v>
      </c>
      <c r="BR28" s="29">
        <v>0</v>
      </c>
      <c r="BS28" s="29">
        <v>0</v>
      </c>
      <c r="BT28" s="29">
        <v>0</v>
      </c>
      <c r="BU28" s="29">
        <v>0</v>
      </c>
      <c r="BV28" s="29">
        <v>0</v>
      </c>
      <c r="BW28" s="29">
        <v>0</v>
      </c>
      <c r="BX28" s="29">
        <v>0</v>
      </c>
      <c r="BY28" s="29">
        <v>0</v>
      </c>
      <c r="BZ28" s="29">
        <v>0</v>
      </c>
      <c r="CA28" s="29">
        <v>0</v>
      </c>
      <c r="CB28" s="29">
        <v>0</v>
      </c>
      <c r="CC28" s="29">
        <v>0</v>
      </c>
      <c r="CD28" s="29">
        <v>0</v>
      </c>
      <c r="CE28" s="29">
        <v>0</v>
      </c>
      <c r="CF28" s="29">
        <v>0</v>
      </c>
      <c r="CG28" s="29">
        <v>0</v>
      </c>
      <c r="CH28" s="29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DC28" s="29">
        <v>0</v>
      </c>
      <c r="DD28" s="29">
        <v>0</v>
      </c>
      <c r="DE28" s="29">
        <v>0</v>
      </c>
      <c r="DF28" s="29">
        <v>0</v>
      </c>
      <c r="DG28" s="29">
        <v>0</v>
      </c>
      <c r="DH28" s="29">
        <v>0</v>
      </c>
      <c r="DI28" s="29">
        <v>0</v>
      </c>
      <c r="DJ28" s="29">
        <v>0</v>
      </c>
      <c r="DK28" s="29">
        <v>0</v>
      </c>
      <c r="DL28" s="29">
        <v>0</v>
      </c>
      <c r="DM28" s="29">
        <v>0</v>
      </c>
      <c r="DN28" s="29">
        <v>0</v>
      </c>
      <c r="DO28" s="29">
        <v>0</v>
      </c>
      <c r="DP28" s="29">
        <v>0</v>
      </c>
      <c r="DQ28" s="29">
        <v>0</v>
      </c>
      <c r="DR28" s="29">
        <v>0</v>
      </c>
      <c r="DS28" s="29">
        <v>0</v>
      </c>
      <c r="DT28" s="29">
        <v>0</v>
      </c>
      <c r="DU28" s="29">
        <v>0</v>
      </c>
      <c r="DV28" s="29">
        <v>0</v>
      </c>
      <c r="DW28" s="29">
        <v>0</v>
      </c>
      <c r="DX28" s="29">
        <v>0</v>
      </c>
      <c r="DY28" s="29">
        <v>0</v>
      </c>
      <c r="DZ28" s="29">
        <v>0</v>
      </c>
      <c r="EA28" s="29">
        <v>0</v>
      </c>
      <c r="EB28" s="29">
        <v>0</v>
      </c>
      <c r="EC28" s="29">
        <v>0</v>
      </c>
      <c r="ED28" s="29">
        <v>0</v>
      </c>
      <c r="EE28" s="29">
        <v>0</v>
      </c>
      <c r="EF28" s="29">
        <v>0</v>
      </c>
      <c r="EG28" s="29">
        <v>0</v>
      </c>
      <c r="EH28" s="29">
        <v>0</v>
      </c>
      <c r="EJ28" s="55">
        <f t="shared" si="1"/>
        <v>0</v>
      </c>
      <c r="EK28" s="55">
        <f t="shared" si="2"/>
        <v>0</v>
      </c>
      <c r="EL28" s="55">
        <f t="shared" si="3"/>
        <v>0</v>
      </c>
      <c r="EM28" s="55">
        <f t="shared" si="4"/>
        <v>0</v>
      </c>
      <c r="EN28" s="55">
        <f t="shared" si="5"/>
        <v>0</v>
      </c>
      <c r="EO28" s="55">
        <f t="shared" si="6"/>
        <v>0</v>
      </c>
      <c r="EP28" s="55">
        <f t="shared" si="7"/>
        <v>0</v>
      </c>
      <c r="EQ28" s="55">
        <f t="shared" si="8"/>
        <v>0</v>
      </c>
      <c r="ER28" s="55">
        <f t="shared" si="9"/>
        <v>0</v>
      </c>
      <c r="ES28" s="55">
        <f t="shared" si="10"/>
        <v>0</v>
      </c>
      <c r="ET28" s="55">
        <f t="shared" si="11"/>
        <v>0</v>
      </c>
      <c r="EU28" s="55">
        <f t="shared" si="12"/>
        <v>0</v>
      </c>
      <c r="EV28" s="55">
        <f t="shared" si="13"/>
        <v>0</v>
      </c>
      <c r="EW28" s="55">
        <f t="shared" si="14"/>
        <v>0</v>
      </c>
      <c r="EX28" s="55">
        <f t="shared" si="15"/>
        <v>0</v>
      </c>
      <c r="EY28" s="55">
        <f t="shared" si="16"/>
        <v>0</v>
      </c>
      <c r="EZ28" s="55">
        <f t="shared" si="17"/>
        <v>0</v>
      </c>
      <c r="FA28" s="55">
        <f t="shared" si="18"/>
        <v>0</v>
      </c>
      <c r="FB28" s="55">
        <f t="shared" si="19"/>
        <v>0</v>
      </c>
      <c r="FC28" s="55">
        <f t="shared" si="20"/>
        <v>0</v>
      </c>
      <c r="FD28" s="55">
        <f t="shared" si="21"/>
        <v>0</v>
      </c>
      <c r="FE28" s="55">
        <f t="shared" si="22"/>
        <v>0</v>
      </c>
      <c r="FF28" s="55">
        <f t="shared" si="23"/>
        <v>0</v>
      </c>
      <c r="FG28" s="55">
        <f t="shared" si="24"/>
        <v>0</v>
      </c>
      <c r="FH28" s="55">
        <f t="shared" si="25"/>
        <v>0</v>
      </c>
      <c r="FI28" s="55">
        <f t="shared" si="26"/>
        <v>0</v>
      </c>
      <c r="FJ28" s="55">
        <f t="shared" si="27"/>
        <v>0</v>
      </c>
      <c r="FK28" s="55">
        <f t="shared" si="28"/>
        <v>0</v>
      </c>
      <c r="FL28" s="55">
        <f t="shared" si="29"/>
        <v>0</v>
      </c>
      <c r="FM28" s="55">
        <f t="shared" si="30"/>
        <v>0</v>
      </c>
      <c r="FN28" s="55">
        <f t="shared" si="31"/>
        <v>0</v>
      </c>
      <c r="FO28" s="55">
        <f t="shared" si="32"/>
        <v>0</v>
      </c>
      <c r="FP28" s="55">
        <f t="shared" si="33"/>
        <v>0</v>
      </c>
      <c r="FQ28" s="55">
        <f t="shared" si="34"/>
        <v>0</v>
      </c>
      <c r="FR28" s="55">
        <f t="shared" si="35"/>
        <v>0</v>
      </c>
      <c r="FS28" s="55">
        <f t="shared" si="36"/>
        <v>0</v>
      </c>
      <c r="FT28" s="55">
        <f t="shared" si="37"/>
        <v>0</v>
      </c>
      <c r="FU28" s="55">
        <f t="shared" si="38"/>
        <v>0</v>
      </c>
      <c r="FV28" s="55">
        <f t="shared" si="39"/>
        <v>0</v>
      </c>
      <c r="FW28" s="55">
        <f t="shared" si="40"/>
        <v>0</v>
      </c>
      <c r="FX28" s="55">
        <f t="shared" si="41"/>
        <v>0</v>
      </c>
    </row>
    <row r="29" spans="1:180" x14ac:dyDescent="0.3">
      <c r="A29" s="29" t="s">
        <v>28</v>
      </c>
      <c r="B29" s="27">
        <v>6.0837556609999996</v>
      </c>
      <c r="D29" s="27">
        <v>10.893533803</v>
      </c>
      <c r="E29" s="27">
        <v>0.58785988919999999</v>
      </c>
      <c r="F29" s="27">
        <v>0.57551168919999995</v>
      </c>
      <c r="G29" s="27">
        <v>3.0686618586000001</v>
      </c>
      <c r="H29" s="27">
        <v>225.62680578000001</v>
      </c>
      <c r="I29" s="29">
        <v>3.7453098900000002E-2</v>
      </c>
      <c r="J29" s="29">
        <v>5.8009230000000004E-4</v>
      </c>
      <c r="K29" s="8">
        <v>1.972232E-6</v>
      </c>
      <c r="L29" s="29">
        <v>1.3737822927000001</v>
      </c>
      <c r="M29" s="29">
        <v>1.0268104000000001E-3</v>
      </c>
      <c r="N29" s="29">
        <v>1.57779E-5</v>
      </c>
      <c r="O29" s="8">
        <v>7.732468E-7</v>
      </c>
      <c r="P29" s="8">
        <v>5.9850189999999998E-7</v>
      </c>
      <c r="Q29" s="29">
        <v>1.3568909999999999E-4</v>
      </c>
      <c r="S29" s="8">
        <v>5.5481569999999995E-7</v>
      </c>
      <c r="T29" s="8">
        <v>9.3051769999999997E-7</v>
      </c>
      <c r="U29" s="29">
        <v>0.13260546070000001</v>
      </c>
      <c r="V29" s="29">
        <v>1.1833399999999999E-5</v>
      </c>
      <c r="W29" s="29">
        <v>1.6566699999999998E-5</v>
      </c>
      <c r="X29" s="29">
        <v>1.57779E-5</v>
      </c>
      <c r="Y29" s="8">
        <v>1.7998775E-6</v>
      </c>
      <c r="Z29" s="29">
        <v>2.8335719999999999E-4</v>
      </c>
      <c r="AA29" s="29">
        <v>4.6872919999999999E-4</v>
      </c>
      <c r="AB29" s="8">
        <v>7.4944819999999999E-6</v>
      </c>
      <c r="AC29" s="8">
        <v>5.6792179999999998E-7</v>
      </c>
      <c r="AD29" s="29">
        <v>0.81382059409999996</v>
      </c>
      <c r="AE29" s="8">
        <v>1.1052621999999999E-6</v>
      </c>
      <c r="AF29" s="8">
        <v>3.1366779999999999E-7</v>
      </c>
      <c r="AH29" s="29"/>
      <c r="AL29" s="8">
        <v>6.1597679999999998E-6</v>
      </c>
      <c r="AM29" s="29">
        <v>0.24474411770000001</v>
      </c>
      <c r="AN29" s="29">
        <v>0.15567113090000001</v>
      </c>
      <c r="AO29" s="29">
        <v>4.6605498400000001E-2</v>
      </c>
      <c r="AP29" s="29">
        <v>2.9987420000000001E-4</v>
      </c>
      <c r="AQ29" s="8"/>
      <c r="AR29" s="29" t="s">
        <v>28</v>
      </c>
      <c r="AS29" s="29">
        <v>0</v>
      </c>
      <c r="AT29" s="29">
        <v>5.8005024432899999E-4</v>
      </c>
      <c r="AU29" s="29">
        <v>3.7452948147200002E-2</v>
      </c>
      <c r="AV29" s="29">
        <v>3.7452948147200002E-2</v>
      </c>
      <c r="AW29" s="8">
        <v>9.9507011904999997E-8</v>
      </c>
      <c r="AX29" s="8">
        <v>8.0864895252900002E-7</v>
      </c>
      <c r="AY29" s="8">
        <v>1.16359044737E-6</v>
      </c>
      <c r="AZ29" s="29">
        <v>1.37372488917</v>
      </c>
      <c r="BA29" s="8">
        <v>9.3071731495599999E-7</v>
      </c>
      <c r="BB29" s="29">
        <v>1.02685936577E-3</v>
      </c>
      <c r="BC29" s="8">
        <v>3.7867582687100001E-6</v>
      </c>
      <c r="BD29" s="8">
        <v>1.19918296709E-5</v>
      </c>
      <c r="BE29" s="8">
        <v>7.7347932559999997E-7</v>
      </c>
      <c r="BF29" s="29">
        <v>280.62677836900002</v>
      </c>
      <c r="BG29" s="8">
        <v>5.9862130666800001E-7</v>
      </c>
      <c r="BH29" s="29">
        <v>0</v>
      </c>
      <c r="BI29" s="29">
        <v>0</v>
      </c>
      <c r="BJ29" s="29">
        <v>1.35673856981E-4</v>
      </c>
      <c r="BK29" s="8">
        <v>1.79982546424E-6</v>
      </c>
      <c r="BL29" s="8">
        <v>1.10553764125E-6</v>
      </c>
      <c r="BM29" s="8">
        <v>3.1372189795899999E-7</v>
      </c>
      <c r="BN29" s="29">
        <v>6.0836708058399998</v>
      </c>
      <c r="BO29" s="8">
        <v>5.5491830541499997E-7</v>
      </c>
      <c r="BP29" s="29">
        <v>0.288043646549</v>
      </c>
      <c r="BQ29" s="29">
        <v>50.332835476</v>
      </c>
      <c r="BR29" s="29">
        <v>0.33364835588800001</v>
      </c>
      <c r="BS29" s="29">
        <v>0.15566654870499999</v>
      </c>
      <c r="BT29" s="29">
        <v>0</v>
      </c>
      <c r="BU29" s="29">
        <v>0.13260228092099999</v>
      </c>
      <c r="BV29" s="29">
        <v>0.13260228092099999</v>
      </c>
      <c r="BW29" s="29">
        <v>4.6604682680800001E-2</v>
      </c>
      <c r="BX29" s="8">
        <v>1.18345685451E-6</v>
      </c>
      <c r="BY29" s="8">
        <v>9.4676830500300004E-6</v>
      </c>
      <c r="BZ29" s="29">
        <v>0</v>
      </c>
      <c r="CA29" s="29">
        <v>4.9974098104599997E-2</v>
      </c>
      <c r="CB29" s="29">
        <v>0</v>
      </c>
      <c r="CC29" s="29">
        <v>0</v>
      </c>
      <c r="CD29" s="8">
        <v>4.3074496381699998E-6</v>
      </c>
      <c r="CE29" s="8">
        <v>1.22589802521E-5</v>
      </c>
      <c r="CF29" s="8">
        <v>5.2069077420800001E-6</v>
      </c>
      <c r="CG29" s="8">
        <v>1.0572948185899999E-5</v>
      </c>
      <c r="CH29" s="29">
        <v>2.8339300603099997E-4</v>
      </c>
      <c r="CI29" s="29">
        <v>4.68731719058E-4</v>
      </c>
      <c r="CJ29" s="29">
        <v>0</v>
      </c>
      <c r="CK29" s="29">
        <v>0</v>
      </c>
      <c r="CL29" s="8">
        <v>3.07269741012E-6</v>
      </c>
      <c r="CM29" s="8">
        <v>4.4216979998599997E-6</v>
      </c>
      <c r="CN29" s="29">
        <v>9.8039186428300003</v>
      </c>
      <c r="CO29" s="29">
        <v>1.08932761322</v>
      </c>
      <c r="CP29" s="29">
        <v>10.893246256099999</v>
      </c>
      <c r="CQ29" s="29">
        <v>0</v>
      </c>
      <c r="CR29" s="29">
        <v>0.678010911115</v>
      </c>
      <c r="CS29" s="29">
        <v>0</v>
      </c>
      <c r="CT29" s="29">
        <v>0</v>
      </c>
      <c r="CU29" s="29">
        <v>0</v>
      </c>
      <c r="CV29" s="29">
        <v>0</v>
      </c>
      <c r="CW29" s="29">
        <v>0</v>
      </c>
      <c r="CX29" s="8">
        <v>6.1595515666599997E-6</v>
      </c>
      <c r="CY29" s="29">
        <v>0</v>
      </c>
      <c r="CZ29" s="29">
        <v>154.88323910400001</v>
      </c>
      <c r="DA29" s="29">
        <v>0</v>
      </c>
      <c r="DB29" s="29">
        <v>0</v>
      </c>
      <c r="DC29" s="29">
        <v>0</v>
      </c>
      <c r="DD29" s="29">
        <v>0</v>
      </c>
      <c r="DE29" s="29">
        <v>3.24583346285E-2</v>
      </c>
      <c r="DF29" s="8">
        <v>1.1832708874199999E-6</v>
      </c>
      <c r="DG29" s="29">
        <v>0</v>
      </c>
      <c r="DH29" s="29">
        <v>0.58788254479500002</v>
      </c>
      <c r="DI29" s="29">
        <v>0.57553470196300005</v>
      </c>
      <c r="DJ29" s="29">
        <v>1.2347842832500001E-2</v>
      </c>
      <c r="DK29" s="29">
        <v>0</v>
      </c>
      <c r="DL29" s="29">
        <v>0</v>
      </c>
      <c r="DM29" s="29">
        <v>0.37805099070199999</v>
      </c>
      <c r="DN29" s="29">
        <v>0</v>
      </c>
      <c r="DO29" s="29">
        <v>8.0568746176400002E-3</v>
      </c>
      <c r="DP29" s="29">
        <v>0</v>
      </c>
      <c r="DQ29" s="29">
        <v>1.5826350744299999E-3</v>
      </c>
      <c r="DR29" s="29">
        <v>2.0142514150900001E-2</v>
      </c>
      <c r="DS29" s="8">
        <v>5.6728336952200002E-7</v>
      </c>
      <c r="DT29" s="29">
        <v>57.790444349600001</v>
      </c>
      <c r="DU29" s="29">
        <v>0</v>
      </c>
      <c r="DV29" s="29">
        <v>0.13524335278899999</v>
      </c>
      <c r="DW29" s="29">
        <v>0</v>
      </c>
      <c r="DX29" s="29">
        <v>3.0686455388899998</v>
      </c>
      <c r="DY29" s="29">
        <v>95.141958899599999</v>
      </c>
      <c r="DZ29" s="29">
        <v>2.9988309362499998E-4</v>
      </c>
      <c r="EA29" s="29">
        <v>0</v>
      </c>
      <c r="EB29" s="29">
        <v>0</v>
      </c>
      <c r="EC29" s="29">
        <v>2.31463413546</v>
      </c>
      <c r="ED29" s="29">
        <v>0.81380079767500002</v>
      </c>
      <c r="EE29" s="29">
        <v>7.8979710402599999</v>
      </c>
      <c r="EF29" s="29">
        <v>225.61857713699999</v>
      </c>
      <c r="EG29" s="29">
        <v>0.24473356360599999</v>
      </c>
      <c r="EH29" s="29">
        <v>1.62846323636</v>
      </c>
      <c r="EJ29" s="55">
        <f t="shared" si="1"/>
        <v>-1.3947825114651168E-5</v>
      </c>
      <c r="EK29" s="55">
        <f t="shared" si="2"/>
        <v>0</v>
      </c>
      <c r="EL29" s="55">
        <f t="shared" si="3"/>
        <v>-2.639610848059256E-5</v>
      </c>
      <c r="EM29" s="55">
        <f t="shared" si="4"/>
        <v>3.853910670936074E-5</v>
      </c>
      <c r="EN29" s="55">
        <f t="shared" si="5"/>
        <v>3.9986612664784898E-5</v>
      </c>
      <c r="EO29" s="55">
        <f t="shared" si="6"/>
        <v>-5.3181845221985849E-6</v>
      </c>
      <c r="EP29" s="55">
        <f t="shared" si="7"/>
        <v>-3.6470148002038489E-5</v>
      </c>
      <c r="EQ29" s="55">
        <f t="shared" si="8"/>
        <v>-4.0251088542172529E-6</v>
      </c>
      <c r="ER29" s="55">
        <f t="shared" si="9"/>
        <v>-7.2498240366312801E-5</v>
      </c>
      <c r="ES29" s="55">
        <f t="shared" si="10"/>
        <v>3.752042863087753E-6</v>
      </c>
      <c r="ET29" s="55">
        <f t="shared" si="11"/>
        <v>-4.1785026859849598E-5</v>
      </c>
      <c r="EU29" s="55">
        <f t="shared" si="12"/>
        <v>4.7687255602285295E-5</v>
      </c>
      <c r="EV29" s="55">
        <f t="shared" si="13"/>
        <v>4.3601468509664879E-5</v>
      </c>
      <c r="EW29" s="55">
        <f t="shared" si="14"/>
        <v>3.0071330395414167E-4</v>
      </c>
      <c r="EX29" s="55">
        <f t="shared" si="15"/>
        <v>1.9950925469080911E-4</v>
      </c>
      <c r="EY29" s="55">
        <f t="shared" si="16"/>
        <v>-1.1233782964136093E-4</v>
      </c>
      <c r="EZ29" s="55">
        <f t="shared" si="17"/>
        <v>0</v>
      </c>
      <c r="FA29" s="55">
        <f t="shared" si="18"/>
        <v>1.8493603371356427E-4</v>
      </c>
      <c r="FB29" s="55">
        <f t="shared" si="19"/>
        <v>2.1452032132222891E-4</v>
      </c>
      <c r="FC29" s="55">
        <f t="shared" si="20"/>
        <v>-2.3979246278680567E-5</v>
      </c>
      <c r="FD29" s="55">
        <f t="shared" si="21"/>
        <v>8.5418557642034099E-5</v>
      </c>
      <c r="FE29" s="55">
        <f t="shared" si="22"/>
        <v>-1.6304377455968582E-5</v>
      </c>
      <c r="FF29" s="55">
        <f t="shared" si="23"/>
        <v>1.2396630603572553E-4</v>
      </c>
      <c r="FG29" s="55">
        <f t="shared" si="24"/>
        <v>-2.8910723090918318E-5</v>
      </c>
      <c r="FH29" s="55">
        <f t="shared" si="25"/>
        <v>1.2636358278520244E-4</v>
      </c>
      <c r="FI29" s="55">
        <f t="shared" si="26"/>
        <v>5.3742288724687547E-6</v>
      </c>
      <c r="FJ29" s="55">
        <f t="shared" si="27"/>
        <v>-1.1553836542700238E-5</v>
      </c>
      <c r="FK29" s="55">
        <f t="shared" si="28"/>
        <v>-1.1241520892488527E-3</v>
      </c>
      <c r="FL29" s="55">
        <f t="shared" si="29"/>
        <v>-2.4325293736063859E-5</v>
      </c>
      <c r="FM29" s="55">
        <f t="shared" si="30"/>
        <v>2.4920896598115775E-4</v>
      </c>
      <c r="FN29" s="55">
        <f t="shared" si="31"/>
        <v>1.7246895919823034E-4</v>
      </c>
      <c r="FO29" s="55">
        <f t="shared" si="32"/>
        <v>0</v>
      </c>
      <c r="FP29" s="55">
        <f t="shared" si="33"/>
        <v>0</v>
      </c>
      <c r="FQ29" s="55">
        <f t="shared" si="34"/>
        <v>0</v>
      </c>
      <c r="FR29" s="55">
        <f t="shared" si="35"/>
        <v>0</v>
      </c>
      <c r="FS29" s="55">
        <f t="shared" si="36"/>
        <v>0</v>
      </c>
      <c r="FT29" s="55">
        <f t="shared" si="37"/>
        <v>-3.5136605794260354E-5</v>
      </c>
      <c r="FU29" s="55">
        <f t="shared" si="38"/>
        <v>-4.3122973083924444E-5</v>
      </c>
      <c r="FV29" s="55">
        <f t="shared" si="39"/>
        <v>-2.9435098039871094E-5</v>
      </c>
      <c r="FW29" s="55">
        <f t="shared" si="40"/>
        <v>-1.7502638701518499E-5</v>
      </c>
      <c r="FX29" s="55">
        <f t="shared" si="41"/>
        <v>2.9657853193007097E-5</v>
      </c>
    </row>
    <row r="30" spans="1:180" x14ac:dyDescent="0.3">
      <c r="K30" s="8"/>
      <c r="O30" s="8"/>
      <c r="P30" s="8"/>
      <c r="S30" s="8"/>
      <c r="T30" s="8"/>
      <c r="Y30" s="8"/>
      <c r="AB30" s="8"/>
      <c r="AC30" s="8"/>
      <c r="AE30" s="8"/>
      <c r="AF30" s="8"/>
      <c r="AH30" s="29"/>
      <c r="AL30" s="8"/>
      <c r="AQ30" s="8"/>
      <c r="AR30" s="29"/>
      <c r="AT30" s="29"/>
      <c r="AU30" s="29"/>
      <c r="AV30" s="29"/>
      <c r="AW30" s="8"/>
      <c r="AX30" s="8"/>
      <c r="AY30" s="8"/>
      <c r="AZ30" s="29"/>
      <c r="BA30" s="8"/>
      <c r="BB30" s="29"/>
      <c r="BC30" s="8"/>
      <c r="BD30" s="8"/>
      <c r="BE30" s="8"/>
      <c r="BF30" s="29"/>
      <c r="BG30" s="8"/>
      <c r="BJ30" s="29"/>
      <c r="BK30" s="8"/>
      <c r="BL30" s="8"/>
      <c r="BM30" s="8"/>
      <c r="BN30" s="29"/>
      <c r="BO30" s="8"/>
      <c r="BP30" s="29"/>
      <c r="BQ30" s="29"/>
      <c r="BT30" s="29"/>
      <c r="BU30" s="29"/>
      <c r="BV30" s="29"/>
      <c r="BX30" s="8"/>
      <c r="BY30" s="8"/>
      <c r="BZ30" s="29"/>
      <c r="CA30" s="29"/>
      <c r="CB30" s="29"/>
      <c r="CD30" s="8"/>
      <c r="CE30" s="8"/>
      <c r="CF30" s="8"/>
      <c r="CG30" s="8"/>
      <c r="CH30" s="29"/>
      <c r="CI30" s="29"/>
      <c r="CL30" s="8"/>
      <c r="CM30" s="8"/>
      <c r="CN30" s="29"/>
      <c r="CO30" s="29"/>
      <c r="CP30" s="29"/>
      <c r="CQ30" s="29"/>
      <c r="CR30" s="29"/>
      <c r="CX30" s="8"/>
      <c r="CY30" s="29"/>
      <c r="CZ30" s="29"/>
      <c r="DA30" s="29"/>
      <c r="DB30" s="29"/>
      <c r="DC30" s="29"/>
      <c r="DD30" s="29"/>
      <c r="DE30" s="29"/>
      <c r="DF30" s="8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8"/>
      <c r="DU30" s="29"/>
      <c r="DV30" s="29"/>
      <c r="DW30" s="29"/>
      <c r="DX30" s="29"/>
      <c r="EA30" s="29"/>
      <c r="EB30" s="29"/>
      <c r="EC30" s="29"/>
      <c r="ED30" s="29"/>
      <c r="EE30" s="29"/>
      <c r="EF30" s="29"/>
      <c r="EH30" s="29"/>
      <c r="EJ30" s="55">
        <f t="shared" si="1"/>
        <v>0</v>
      </c>
      <c r="EK30" s="55">
        <f t="shared" si="2"/>
        <v>0</v>
      </c>
      <c r="EL30" s="55">
        <f t="shared" si="3"/>
        <v>0</v>
      </c>
      <c r="EM30" s="55">
        <f t="shared" si="4"/>
        <v>0</v>
      </c>
      <c r="EN30" s="55">
        <f t="shared" si="5"/>
        <v>0</v>
      </c>
      <c r="EO30" s="55">
        <f t="shared" si="6"/>
        <v>0</v>
      </c>
      <c r="EP30" s="55">
        <f t="shared" si="7"/>
        <v>0</v>
      </c>
      <c r="EQ30" s="55">
        <f t="shared" si="8"/>
        <v>0</v>
      </c>
      <c r="ER30" s="55">
        <f t="shared" si="9"/>
        <v>0</v>
      </c>
      <c r="ES30" s="55">
        <f t="shared" si="10"/>
        <v>0</v>
      </c>
      <c r="ET30" s="55">
        <f t="shared" si="11"/>
        <v>0</v>
      </c>
      <c r="EU30" s="55">
        <f t="shared" si="12"/>
        <v>0</v>
      </c>
      <c r="EV30" s="55">
        <f t="shared" si="13"/>
        <v>0</v>
      </c>
      <c r="EW30" s="55">
        <f t="shared" si="14"/>
        <v>0</v>
      </c>
      <c r="EX30" s="55">
        <f t="shared" si="15"/>
        <v>0</v>
      </c>
      <c r="EY30" s="55">
        <f t="shared" si="16"/>
        <v>0</v>
      </c>
      <c r="EZ30" s="55">
        <f t="shared" si="17"/>
        <v>0</v>
      </c>
      <c r="FA30" s="55">
        <f t="shared" si="18"/>
        <v>0</v>
      </c>
      <c r="FB30" s="55">
        <f t="shared" si="19"/>
        <v>0</v>
      </c>
      <c r="FC30" s="55">
        <f t="shared" si="20"/>
        <v>0</v>
      </c>
      <c r="FD30" s="55">
        <f t="shared" si="21"/>
        <v>0</v>
      </c>
      <c r="FE30" s="55">
        <f t="shared" si="22"/>
        <v>0</v>
      </c>
      <c r="FF30" s="55">
        <f t="shared" si="23"/>
        <v>0</v>
      </c>
      <c r="FG30" s="55">
        <f t="shared" si="24"/>
        <v>0</v>
      </c>
      <c r="FH30" s="55">
        <f t="shared" si="25"/>
        <v>0</v>
      </c>
      <c r="FI30" s="55">
        <f t="shared" si="26"/>
        <v>0</v>
      </c>
      <c r="FJ30" s="55">
        <f t="shared" si="27"/>
        <v>0</v>
      </c>
      <c r="FK30" s="55">
        <f t="shared" si="28"/>
        <v>0</v>
      </c>
      <c r="FL30" s="55">
        <f t="shared" si="29"/>
        <v>0</v>
      </c>
      <c r="FM30" s="55">
        <f t="shared" si="30"/>
        <v>0</v>
      </c>
      <c r="FN30" s="55">
        <f t="shared" si="31"/>
        <v>0</v>
      </c>
      <c r="FO30" s="55">
        <f t="shared" si="32"/>
        <v>0</v>
      </c>
      <c r="FP30" s="55">
        <f t="shared" si="33"/>
        <v>0</v>
      </c>
      <c r="FQ30" s="55">
        <f t="shared" si="34"/>
        <v>0</v>
      </c>
      <c r="FR30" s="55">
        <f t="shared" si="35"/>
        <v>0</v>
      </c>
      <c r="FS30" s="55">
        <f t="shared" si="36"/>
        <v>0</v>
      </c>
      <c r="FT30" s="55">
        <f t="shared" si="37"/>
        <v>0</v>
      </c>
      <c r="FU30" s="55">
        <f t="shared" si="38"/>
        <v>0</v>
      </c>
      <c r="FV30" s="55">
        <f t="shared" si="39"/>
        <v>0</v>
      </c>
      <c r="FW30" s="55">
        <f t="shared" si="40"/>
        <v>0</v>
      </c>
      <c r="FX30" s="55">
        <f t="shared" si="41"/>
        <v>0</v>
      </c>
    </row>
    <row r="31" spans="1:180" x14ac:dyDescent="0.3">
      <c r="A31" s="29"/>
      <c r="K31" s="8"/>
      <c r="O31" s="8"/>
      <c r="P31" s="8"/>
      <c r="S31" s="8"/>
      <c r="T31" s="8"/>
      <c r="Y31" s="8"/>
      <c r="AB31" s="8"/>
      <c r="AC31" s="8"/>
      <c r="AE31" s="8"/>
      <c r="AF31" s="8"/>
      <c r="AH31" s="29"/>
      <c r="AL31" s="8"/>
      <c r="AQ31" s="8"/>
      <c r="AR31" s="29"/>
      <c r="AT31" s="29"/>
      <c r="AU31" s="29"/>
      <c r="AV31" s="29"/>
      <c r="AW31" s="8"/>
      <c r="AX31" s="8"/>
      <c r="AY31" s="8"/>
      <c r="AZ31" s="29"/>
      <c r="BA31" s="8"/>
      <c r="BB31" s="29"/>
      <c r="BC31" s="8"/>
      <c r="BD31" s="8"/>
      <c r="BE31" s="8"/>
      <c r="BF31" s="29"/>
      <c r="BG31" s="8"/>
      <c r="BJ31" s="29"/>
      <c r="BK31" s="8"/>
      <c r="BL31" s="8"/>
      <c r="BM31" s="8"/>
      <c r="BN31" s="29"/>
      <c r="BO31" s="8"/>
      <c r="BP31" s="29"/>
      <c r="BQ31" s="29"/>
      <c r="BT31" s="29"/>
      <c r="BU31" s="29"/>
      <c r="BV31" s="29"/>
      <c r="BX31" s="8"/>
      <c r="BY31" s="8"/>
      <c r="BZ31" s="29"/>
      <c r="CA31" s="29"/>
      <c r="CB31" s="29"/>
      <c r="CD31" s="8"/>
      <c r="CE31" s="8"/>
      <c r="CF31" s="8"/>
      <c r="CG31" s="8"/>
      <c r="CH31" s="29"/>
      <c r="CI31" s="29"/>
      <c r="CL31" s="8"/>
      <c r="CM31" s="8"/>
      <c r="CN31" s="29"/>
      <c r="CO31" s="29"/>
      <c r="CP31" s="29"/>
      <c r="CQ31" s="29"/>
      <c r="CR31" s="29"/>
      <c r="CX31" s="8"/>
      <c r="CY31" s="29"/>
      <c r="CZ31" s="29"/>
      <c r="DA31" s="29"/>
      <c r="DB31" s="29"/>
      <c r="DC31" s="29"/>
      <c r="DD31" s="29"/>
      <c r="DE31" s="29"/>
      <c r="DF31" s="8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8"/>
      <c r="DU31" s="29"/>
      <c r="DV31" s="29"/>
      <c r="DW31" s="29"/>
      <c r="DX31" s="29"/>
      <c r="EA31" s="29"/>
      <c r="EB31" s="29"/>
      <c r="EC31" s="29"/>
      <c r="ED31" s="29"/>
      <c r="EE31" s="29"/>
      <c r="EF31" s="29"/>
      <c r="EH31" s="29"/>
      <c r="EJ31" s="55">
        <f t="shared" si="1"/>
        <v>0</v>
      </c>
      <c r="EK31" s="55">
        <f t="shared" si="2"/>
        <v>0</v>
      </c>
      <c r="EL31" s="55">
        <f t="shared" si="3"/>
        <v>0</v>
      </c>
      <c r="EM31" s="55">
        <f t="shared" si="4"/>
        <v>0</v>
      </c>
      <c r="EN31" s="55">
        <f t="shared" si="5"/>
        <v>0</v>
      </c>
      <c r="EO31" s="55">
        <f t="shared" si="6"/>
        <v>0</v>
      </c>
      <c r="EP31" s="55">
        <f t="shared" si="7"/>
        <v>0</v>
      </c>
      <c r="EQ31" s="55">
        <f t="shared" si="8"/>
        <v>0</v>
      </c>
      <c r="ER31" s="55">
        <f t="shared" si="9"/>
        <v>0</v>
      </c>
      <c r="ES31" s="55">
        <f t="shared" si="10"/>
        <v>0</v>
      </c>
      <c r="ET31" s="55">
        <f t="shared" si="11"/>
        <v>0</v>
      </c>
      <c r="EU31" s="55">
        <f t="shared" si="12"/>
        <v>0</v>
      </c>
      <c r="EV31" s="55">
        <f t="shared" si="13"/>
        <v>0</v>
      </c>
      <c r="EW31" s="55">
        <f t="shared" si="14"/>
        <v>0</v>
      </c>
      <c r="EX31" s="55">
        <f t="shared" si="15"/>
        <v>0</v>
      </c>
      <c r="EY31" s="55">
        <f t="shared" si="16"/>
        <v>0</v>
      </c>
      <c r="EZ31" s="55">
        <f t="shared" si="17"/>
        <v>0</v>
      </c>
      <c r="FA31" s="55">
        <f t="shared" si="18"/>
        <v>0</v>
      </c>
      <c r="FB31" s="55">
        <f t="shared" si="19"/>
        <v>0</v>
      </c>
      <c r="FC31" s="55">
        <f t="shared" si="20"/>
        <v>0</v>
      </c>
      <c r="FD31" s="55">
        <f t="shared" si="21"/>
        <v>0</v>
      </c>
      <c r="FE31" s="55">
        <f t="shared" si="22"/>
        <v>0</v>
      </c>
      <c r="FF31" s="55">
        <f t="shared" si="23"/>
        <v>0</v>
      </c>
      <c r="FG31" s="55">
        <f t="shared" si="24"/>
        <v>0</v>
      </c>
      <c r="FH31" s="55">
        <f t="shared" si="25"/>
        <v>0</v>
      </c>
      <c r="FI31" s="55">
        <f t="shared" si="26"/>
        <v>0</v>
      </c>
      <c r="FJ31" s="55">
        <f t="shared" si="27"/>
        <v>0</v>
      </c>
      <c r="FK31" s="55">
        <f t="shared" si="28"/>
        <v>0</v>
      </c>
      <c r="FL31" s="55">
        <f t="shared" si="29"/>
        <v>0</v>
      </c>
      <c r="FM31" s="55">
        <f t="shared" si="30"/>
        <v>0</v>
      </c>
      <c r="FN31" s="55">
        <f t="shared" si="31"/>
        <v>0</v>
      </c>
      <c r="FO31" s="55">
        <f t="shared" si="32"/>
        <v>0</v>
      </c>
      <c r="FP31" s="55">
        <f t="shared" si="33"/>
        <v>0</v>
      </c>
      <c r="FQ31" s="55">
        <f t="shared" si="34"/>
        <v>0</v>
      </c>
      <c r="FR31" s="55">
        <f t="shared" si="35"/>
        <v>0</v>
      </c>
      <c r="FS31" s="55">
        <f t="shared" si="36"/>
        <v>0</v>
      </c>
      <c r="FT31" s="55">
        <f t="shared" si="37"/>
        <v>0</v>
      </c>
      <c r="FU31" s="55">
        <f t="shared" si="38"/>
        <v>0</v>
      </c>
      <c r="FV31" s="55">
        <f t="shared" si="39"/>
        <v>0</v>
      </c>
      <c r="FW31" s="55">
        <f t="shared" si="40"/>
        <v>0</v>
      </c>
      <c r="FX31" s="55">
        <f t="shared" si="41"/>
        <v>0</v>
      </c>
    </row>
    <row r="32" spans="1:180" x14ac:dyDescent="0.3">
      <c r="A32" s="29" t="s">
        <v>31</v>
      </c>
      <c r="B32" s="27">
        <v>54323.152015</v>
      </c>
      <c r="D32" s="27">
        <v>40848.072697000003</v>
      </c>
      <c r="E32" s="27">
        <v>666.51238763000003</v>
      </c>
      <c r="F32" s="27">
        <v>660.74034372000006</v>
      </c>
      <c r="G32" s="27">
        <v>632.38414365000006</v>
      </c>
      <c r="H32" s="27">
        <v>183315.20762999999</v>
      </c>
      <c r="I32" s="29">
        <v>106.37975948</v>
      </c>
      <c r="J32" s="29">
        <v>62.315027999000002</v>
      </c>
      <c r="K32" s="29">
        <v>1.0523821E-3</v>
      </c>
      <c r="L32" s="29">
        <v>1430.9083416999999</v>
      </c>
      <c r="M32" s="29">
        <v>10.897490514999999</v>
      </c>
      <c r="N32" s="29">
        <v>8.4190626000000008E-3</v>
      </c>
      <c r="O32" s="29">
        <v>0.42836928000000002</v>
      </c>
      <c r="P32" s="29">
        <v>0.33205589959999998</v>
      </c>
      <c r="Q32" s="29">
        <v>7.24038496E-2</v>
      </c>
      <c r="S32" s="29">
        <v>0.30771454749999999</v>
      </c>
      <c r="T32" s="29">
        <v>0.51620844639999997</v>
      </c>
      <c r="U32" s="29">
        <v>1028.0422546</v>
      </c>
      <c r="V32" s="29">
        <v>6.3142872999999997E-3</v>
      </c>
      <c r="W32" s="29">
        <v>8.8400174000000005E-3</v>
      </c>
      <c r="X32" s="29">
        <v>8.4190626000000008E-3</v>
      </c>
      <c r="Y32" s="29">
        <v>0.65305651409999999</v>
      </c>
      <c r="Z32" s="29">
        <v>53.940426070999997</v>
      </c>
      <c r="AA32" s="29">
        <v>1.9973867484000001</v>
      </c>
      <c r="AB32" s="29">
        <v>3.9990481999999999E-3</v>
      </c>
      <c r="AC32" s="29">
        <v>0.31433339440000002</v>
      </c>
      <c r="AD32" s="29">
        <v>841.12353902999996</v>
      </c>
      <c r="AE32" s="29">
        <v>0.54678894789999999</v>
      </c>
      <c r="AF32" s="29">
        <v>0.17383443770000001</v>
      </c>
      <c r="AH32" s="29"/>
      <c r="AL32" s="29">
        <v>2.0164945691999998</v>
      </c>
      <c r="AM32" s="29">
        <v>369.36498426000003</v>
      </c>
      <c r="AN32" s="29">
        <v>47.577077289999998</v>
      </c>
      <c r="AO32" s="29">
        <v>36.018597899</v>
      </c>
      <c r="AP32" s="29">
        <v>0.48538341930000001</v>
      </c>
      <c r="AR32" s="29" t="s">
        <v>31</v>
      </c>
      <c r="AS32" s="29">
        <v>0</v>
      </c>
      <c r="AT32" s="29">
        <v>62.314737683200001</v>
      </c>
      <c r="AU32" s="29">
        <v>106.37494884100001</v>
      </c>
      <c r="AV32" s="29">
        <v>106.37494884100001</v>
      </c>
      <c r="AW32" s="29">
        <v>0.42214580141800001</v>
      </c>
      <c r="AX32" s="29">
        <v>4.3141053048699999E-4</v>
      </c>
      <c r="AY32" s="29">
        <v>6.2081456478000003E-4</v>
      </c>
      <c r="AZ32" s="29">
        <v>1430.97532439</v>
      </c>
      <c r="BA32" s="29">
        <v>0.51621802622599999</v>
      </c>
      <c r="BB32" s="29">
        <v>10.8973743127</v>
      </c>
      <c r="BC32" s="29">
        <v>2.0202457658599999E-3</v>
      </c>
      <c r="BD32" s="29">
        <v>6.39742685174E-3</v>
      </c>
      <c r="BE32" s="29">
        <v>0.42836696574400002</v>
      </c>
      <c r="BF32" s="29">
        <v>2416050.72419</v>
      </c>
      <c r="BG32" s="29">
        <v>0.332054615602</v>
      </c>
      <c r="BH32" s="29">
        <v>0</v>
      </c>
      <c r="BI32" s="29">
        <v>0</v>
      </c>
      <c r="BJ32" s="29">
        <v>7.2391977306900002E-2</v>
      </c>
      <c r="BK32" s="29">
        <v>0.65305775357899998</v>
      </c>
      <c r="BL32" s="29">
        <v>0.54679269491100002</v>
      </c>
      <c r="BM32" s="29">
        <v>0.17383470323</v>
      </c>
      <c r="BN32" s="29">
        <v>54322.325341800002</v>
      </c>
      <c r="BO32" s="29">
        <v>0.30771493791799998</v>
      </c>
      <c r="BP32" s="29">
        <v>732.75168024699997</v>
      </c>
      <c r="BQ32" s="29">
        <v>81261.490509499999</v>
      </c>
      <c r="BR32" s="29">
        <v>1285.6406707799999</v>
      </c>
      <c r="BS32" s="29">
        <v>47.580165663300001</v>
      </c>
      <c r="BT32" s="29">
        <v>0</v>
      </c>
      <c r="BU32" s="29">
        <v>1028.01035181</v>
      </c>
      <c r="BV32" s="29">
        <v>1028.01035181</v>
      </c>
      <c r="BW32" s="29">
        <v>36.018562056999997</v>
      </c>
      <c r="BX32" s="29">
        <v>6.3130111016600004E-4</v>
      </c>
      <c r="BY32" s="29">
        <v>5.0505646515900003E-3</v>
      </c>
      <c r="BZ32" s="29">
        <v>0</v>
      </c>
      <c r="CA32" s="29">
        <v>48.127248264499997</v>
      </c>
      <c r="CB32" s="29">
        <v>7.3113102760999998E-2</v>
      </c>
      <c r="CC32" s="29">
        <v>0</v>
      </c>
      <c r="CD32" s="29">
        <v>2.29802803144E-3</v>
      </c>
      <c r="CE32" s="29">
        <v>6.5405298075899999E-3</v>
      </c>
      <c r="CF32" s="29">
        <v>2.7778417775899998E-3</v>
      </c>
      <c r="CG32" s="29">
        <v>5.6398668281600001E-3</v>
      </c>
      <c r="CH32" s="29">
        <v>53.940807324300003</v>
      </c>
      <c r="CI32" s="29">
        <v>1.9973231716199999</v>
      </c>
      <c r="CJ32" s="29">
        <v>0</v>
      </c>
      <c r="CK32" s="29">
        <v>0</v>
      </c>
      <c r="CL32" s="29">
        <v>1.6393506179E-3</v>
      </c>
      <c r="CM32" s="29">
        <v>2.3590528645199998E-3</v>
      </c>
      <c r="CN32" s="29">
        <v>36762.031106100003</v>
      </c>
      <c r="CO32" s="29">
        <v>4084.6782146099999</v>
      </c>
      <c r="CP32" s="29">
        <v>40846.7093207</v>
      </c>
      <c r="CQ32" s="29">
        <v>0</v>
      </c>
      <c r="CR32" s="29">
        <v>663.30079594799997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2.0164947884300002</v>
      </c>
      <c r="CY32" s="29">
        <v>0</v>
      </c>
      <c r="CZ32" s="29">
        <v>112965.18403999999</v>
      </c>
      <c r="DA32" s="29">
        <v>0</v>
      </c>
      <c r="DB32" s="29">
        <v>0</v>
      </c>
      <c r="DC32" s="29">
        <v>0</v>
      </c>
      <c r="DD32" s="29">
        <v>0</v>
      </c>
      <c r="DE32" s="29">
        <v>37.263857485499997</v>
      </c>
      <c r="DF32" s="29">
        <v>6.3132413399699997E-4</v>
      </c>
      <c r="DG32" s="29">
        <v>0</v>
      </c>
      <c r="DH32" s="29">
        <v>666.50938033299997</v>
      </c>
      <c r="DI32" s="29">
        <v>660.73823286699997</v>
      </c>
      <c r="DJ32" s="29">
        <v>5.7711474662800004</v>
      </c>
      <c r="DK32" s="29">
        <v>0</v>
      </c>
      <c r="DL32" s="29">
        <v>0</v>
      </c>
      <c r="DM32" s="29">
        <v>434.01764070199999</v>
      </c>
      <c r="DN32" s="29">
        <v>0</v>
      </c>
      <c r="DO32" s="29">
        <v>9.2498781869200002</v>
      </c>
      <c r="DP32" s="29">
        <v>0</v>
      </c>
      <c r="DQ32" s="29">
        <v>1.8169528800600001</v>
      </c>
      <c r="DR32" s="29">
        <v>23.124640589799998</v>
      </c>
      <c r="DS32" s="29">
        <v>0.31408096664899998</v>
      </c>
      <c r="DT32" s="29">
        <v>57287.025576200002</v>
      </c>
      <c r="DU32" s="29">
        <v>0</v>
      </c>
      <c r="DV32" s="29">
        <v>155.265263022</v>
      </c>
      <c r="DW32" s="29">
        <v>0</v>
      </c>
      <c r="DX32" s="29">
        <v>632.43516819599995</v>
      </c>
      <c r="DY32" s="29">
        <v>56979.485430399996</v>
      </c>
      <c r="DZ32" s="29">
        <v>0.48534792539600002</v>
      </c>
      <c r="EA32" s="29">
        <v>0</v>
      </c>
      <c r="EB32" s="29">
        <v>0</v>
      </c>
      <c r="EC32" s="29">
        <v>1812.5126993199999</v>
      </c>
      <c r="ED32" s="29">
        <v>841.16355102800003</v>
      </c>
      <c r="EE32" s="29">
        <v>5409.0273769599999</v>
      </c>
      <c r="EF32" s="29">
        <v>183310.145831</v>
      </c>
      <c r="EG32" s="29">
        <v>369.37157494399997</v>
      </c>
      <c r="EH32" s="29">
        <v>978.79073474699999</v>
      </c>
      <c r="EJ32" s="55">
        <f t="shared" si="1"/>
        <v>-1.5217695758324052E-5</v>
      </c>
      <c r="EK32" s="55">
        <f t="shared" si="2"/>
        <v>0</v>
      </c>
      <c r="EL32" s="55">
        <f t="shared" si="3"/>
        <v>-3.3376759538120584E-5</v>
      </c>
      <c r="EM32" s="55">
        <f t="shared" si="4"/>
        <v>-4.5119896582279973E-6</v>
      </c>
      <c r="EN32" s="55">
        <f t="shared" si="5"/>
        <v>-3.1946785452905286E-6</v>
      </c>
      <c r="EO32" s="55">
        <f t="shared" si="6"/>
        <v>8.0685998395516764E-5</v>
      </c>
      <c r="EP32" s="55">
        <f t="shared" si="7"/>
        <v>-2.7612542709521853E-5</v>
      </c>
      <c r="EQ32" s="55">
        <f t="shared" si="8"/>
        <v>-4.5221375038952787E-5</v>
      </c>
      <c r="ER32" s="55">
        <f t="shared" si="9"/>
        <v>-4.6588408819394042E-6</v>
      </c>
      <c r="ES32" s="55">
        <f t="shared" si="10"/>
        <v>-1.4918985509160081E-4</v>
      </c>
      <c r="ET32" s="55">
        <f t="shared" si="11"/>
        <v>4.6811307229121629E-5</v>
      </c>
      <c r="EU32" s="55">
        <f t="shared" si="12"/>
        <v>-1.0663216438615258E-5</v>
      </c>
      <c r="EV32" s="55">
        <f t="shared" si="13"/>
        <v>-1.6509942567725247E-4</v>
      </c>
      <c r="EW32" s="55">
        <f t="shared" si="14"/>
        <v>-5.4024789079231704E-6</v>
      </c>
      <c r="EX32" s="55">
        <f t="shared" si="15"/>
        <v>-3.8668127912371094E-6</v>
      </c>
      <c r="EY32" s="55">
        <f t="shared" si="16"/>
        <v>-1.6397323022999469E-4</v>
      </c>
      <c r="EZ32" s="55">
        <f t="shared" si="17"/>
        <v>0</v>
      </c>
      <c r="FA32" s="55">
        <f t="shared" si="18"/>
        <v>1.2687667942794871E-6</v>
      </c>
      <c r="FB32" s="55">
        <f t="shared" si="19"/>
        <v>1.855805744140171E-5</v>
      </c>
      <c r="FC32" s="55">
        <f t="shared" si="20"/>
        <v>-3.1032566859245257E-5</v>
      </c>
      <c r="FD32" s="55">
        <f t="shared" si="21"/>
        <v>-1.7379700904628984E-4</v>
      </c>
      <c r="FE32" s="55">
        <f t="shared" si="22"/>
        <v>-1.6510838202650463E-4</v>
      </c>
      <c r="FF32" s="55">
        <f t="shared" si="23"/>
        <v>-1.6082482270660993E-4</v>
      </c>
      <c r="FG32" s="55">
        <f t="shared" si="24"/>
        <v>1.8979659083574393E-6</v>
      </c>
      <c r="FH32" s="55">
        <f t="shared" si="25"/>
        <v>7.0680439102203736E-6</v>
      </c>
      <c r="FI32" s="55">
        <f t="shared" si="26"/>
        <v>-3.1829979872980353E-5</v>
      </c>
      <c r="FJ32" s="55">
        <f t="shared" si="27"/>
        <v>-1.6121775676520379E-4</v>
      </c>
      <c r="FK32" s="55">
        <f t="shared" si="28"/>
        <v>-8.0305737633086635E-4</v>
      </c>
      <c r="FL32" s="55">
        <f t="shared" si="29"/>
        <v>4.7569704262718386E-5</v>
      </c>
      <c r="FM32" s="55">
        <f t="shared" si="30"/>
        <v>6.8527555548139624E-6</v>
      </c>
      <c r="FN32" s="55">
        <f t="shared" si="31"/>
        <v>1.5274878988355643E-6</v>
      </c>
      <c r="FO32" s="55">
        <f t="shared" si="32"/>
        <v>0</v>
      </c>
      <c r="FP32" s="55">
        <f t="shared" si="33"/>
        <v>0</v>
      </c>
      <c r="FQ32" s="55">
        <f t="shared" si="34"/>
        <v>0</v>
      </c>
      <c r="FR32" s="55">
        <f t="shared" si="35"/>
        <v>0</v>
      </c>
      <c r="FS32" s="55">
        <f t="shared" si="36"/>
        <v>0</v>
      </c>
      <c r="FT32" s="55">
        <f t="shared" si="37"/>
        <v>1.0871836885857711E-7</v>
      </c>
      <c r="FU32" s="55">
        <f t="shared" si="38"/>
        <v>1.7843283150268553E-5</v>
      </c>
      <c r="FV32" s="55">
        <f t="shared" si="39"/>
        <v>6.4913052165387549E-5</v>
      </c>
      <c r="FW32" s="55">
        <f t="shared" si="40"/>
        <v>-9.9509703579028719E-7</v>
      </c>
      <c r="FX32" s="55">
        <f t="shared" si="41"/>
        <v>-7.3125497469961752E-5</v>
      </c>
    </row>
    <row r="33" spans="1:180" x14ac:dyDescent="0.3">
      <c r="A33" s="29" t="s">
        <v>32</v>
      </c>
      <c r="B33" s="27">
        <v>908.05719719000001</v>
      </c>
      <c r="D33" s="27">
        <v>636.49090653999997</v>
      </c>
      <c r="E33" s="27">
        <v>33.478049104</v>
      </c>
      <c r="F33" s="27">
        <v>33.465849673999998</v>
      </c>
      <c r="G33" s="27">
        <v>46.973024406</v>
      </c>
      <c r="H33" s="27">
        <v>6718.3567501999996</v>
      </c>
      <c r="I33" s="29">
        <v>1.0062117098000001</v>
      </c>
      <c r="J33" s="29">
        <v>0.78272452449999996</v>
      </c>
      <c r="K33" s="8">
        <v>1.9671418000000002E-6</v>
      </c>
      <c r="L33" s="29">
        <v>44.445159345</v>
      </c>
      <c r="M33" s="29">
        <v>0.12974161810000001</v>
      </c>
      <c r="N33" s="29">
        <v>1.5737199999999999E-5</v>
      </c>
      <c r="O33" s="29">
        <v>4.9048112000000003E-3</v>
      </c>
      <c r="P33" s="29">
        <v>3.8010495000000001E-3</v>
      </c>
      <c r="Q33" s="29">
        <v>1.3533969999999999E-4</v>
      </c>
      <c r="S33" s="29">
        <v>3.5226182E-3</v>
      </c>
      <c r="T33" s="29">
        <v>5.9091502999999998E-3</v>
      </c>
      <c r="U33" s="29">
        <v>7.4357774087999999</v>
      </c>
      <c r="V33" s="29">
        <v>1.18029E-5</v>
      </c>
      <c r="W33" s="29">
        <v>1.6524E-5</v>
      </c>
      <c r="X33" s="29">
        <v>1.5737199999999999E-5</v>
      </c>
      <c r="Y33" s="29">
        <v>8.1591220999999992E-3</v>
      </c>
      <c r="Z33" s="29">
        <v>0.65668614510000001</v>
      </c>
      <c r="AA33" s="29">
        <v>2.3425247999999999E-2</v>
      </c>
      <c r="AB33" s="8">
        <v>7.4751559999999997E-6</v>
      </c>
      <c r="AC33" s="29">
        <v>3.5996769999999999E-3</v>
      </c>
      <c r="AD33" s="29">
        <v>29.133900361999999</v>
      </c>
      <c r="AE33" s="29">
        <v>6.3905046999999998E-3</v>
      </c>
      <c r="AF33" s="29">
        <v>1.9902657E-3</v>
      </c>
      <c r="AH33" s="29"/>
      <c r="AL33" s="29">
        <v>2.5854486999999999E-2</v>
      </c>
      <c r="AM33" s="29">
        <v>43.634635156999998</v>
      </c>
      <c r="AN33" s="29">
        <v>4.2005959063000002</v>
      </c>
      <c r="AO33" s="29">
        <v>6.8183429533000002</v>
      </c>
      <c r="AP33" s="29">
        <v>3.5963789999999998E-3</v>
      </c>
      <c r="AR33" s="29" t="s">
        <v>32</v>
      </c>
      <c r="AS33" s="29">
        <v>0</v>
      </c>
      <c r="AT33" s="29">
        <v>0.78271576738699999</v>
      </c>
      <c r="AU33" s="29">
        <v>1.0061935766800001</v>
      </c>
      <c r="AV33" s="29">
        <v>1.0061935766800001</v>
      </c>
      <c r="AW33" s="29">
        <v>3.89513761528E-3</v>
      </c>
      <c r="AX33" s="8">
        <v>8.0640397493300005E-7</v>
      </c>
      <c r="AY33" s="8">
        <v>1.16036649636E-6</v>
      </c>
      <c r="AZ33" s="29">
        <v>44.4436469065</v>
      </c>
      <c r="BA33" s="29">
        <v>5.9088419511100004E-3</v>
      </c>
      <c r="BB33" s="29">
        <v>0.12973961006900001</v>
      </c>
      <c r="BC33" s="8">
        <v>3.7760871266599999E-6</v>
      </c>
      <c r="BD33" s="8">
        <v>1.1958294228900001E-5</v>
      </c>
      <c r="BE33" s="29">
        <v>4.9047240207200004E-3</v>
      </c>
      <c r="BF33" s="29">
        <v>19967.469282499998</v>
      </c>
      <c r="BG33" s="29">
        <v>3.80095066653E-3</v>
      </c>
      <c r="BH33" s="29">
        <v>0</v>
      </c>
      <c r="BI33" s="29">
        <v>0</v>
      </c>
      <c r="BJ33" s="29">
        <v>1.3531848976700001E-4</v>
      </c>
      <c r="BK33" s="29">
        <v>8.1580089903299999E-3</v>
      </c>
      <c r="BL33" s="29">
        <v>6.3906724221499999E-3</v>
      </c>
      <c r="BM33" s="29">
        <v>1.99025009576E-3</v>
      </c>
      <c r="BN33" s="29">
        <v>908.02891977100001</v>
      </c>
      <c r="BO33" s="29">
        <v>3.5226235931999999E-3</v>
      </c>
      <c r="BP33" s="29">
        <v>1.2226069777899999</v>
      </c>
      <c r="BQ33" s="29">
        <v>3228.3796644399999</v>
      </c>
      <c r="BR33" s="29">
        <v>1.88052057996</v>
      </c>
      <c r="BS33" s="29">
        <v>4.2002848957300003</v>
      </c>
      <c r="BT33" s="29">
        <v>0</v>
      </c>
      <c r="BU33" s="29">
        <v>7.43626661445</v>
      </c>
      <c r="BV33" s="29">
        <v>7.43626661445</v>
      </c>
      <c r="BW33" s="29">
        <v>6.8177002243400002</v>
      </c>
      <c r="BX33" s="8">
        <v>1.1800850648200001E-6</v>
      </c>
      <c r="BY33" s="8">
        <v>9.4402602499100007E-6</v>
      </c>
      <c r="BZ33" s="29">
        <v>0</v>
      </c>
      <c r="CA33" s="29">
        <v>0.15403925056000001</v>
      </c>
      <c r="CB33" s="29">
        <v>0</v>
      </c>
      <c r="CC33" s="29">
        <v>0</v>
      </c>
      <c r="CD33" s="8">
        <v>4.2955516460300004E-6</v>
      </c>
      <c r="CE33" s="8">
        <v>1.22253448304E-5</v>
      </c>
      <c r="CF33" s="8">
        <v>5.1928381972800003E-6</v>
      </c>
      <c r="CG33" s="8">
        <v>1.0542104862799999E-5</v>
      </c>
      <c r="CH33" s="29">
        <v>0.65668488899199995</v>
      </c>
      <c r="CI33" s="29">
        <v>2.3425158068299999E-2</v>
      </c>
      <c r="CJ33" s="29">
        <v>0</v>
      </c>
      <c r="CK33" s="29">
        <v>0</v>
      </c>
      <c r="CL33" s="8">
        <v>3.06431746557E-6</v>
      </c>
      <c r="CM33" s="8">
        <v>4.4094505089899997E-6</v>
      </c>
      <c r="CN33" s="29">
        <v>572.82047719900004</v>
      </c>
      <c r="CO33" s="29">
        <v>63.6467098038</v>
      </c>
      <c r="CP33" s="29">
        <v>636.46718700300005</v>
      </c>
      <c r="CQ33" s="29">
        <v>0</v>
      </c>
      <c r="CR33" s="29">
        <v>0.949759691332</v>
      </c>
      <c r="CS33" s="29">
        <v>0</v>
      </c>
      <c r="CT33" s="29">
        <v>0</v>
      </c>
      <c r="CU33" s="29">
        <v>0</v>
      </c>
      <c r="CV33" s="29">
        <v>0</v>
      </c>
      <c r="CW33" s="29">
        <v>0</v>
      </c>
      <c r="CX33" s="29">
        <v>2.5857482451299998E-2</v>
      </c>
      <c r="CY33" s="29">
        <v>0</v>
      </c>
      <c r="CZ33" s="29">
        <v>3988.3085716700002</v>
      </c>
      <c r="DA33" s="29">
        <v>0</v>
      </c>
      <c r="DB33" s="29">
        <v>0</v>
      </c>
      <c r="DC33" s="29">
        <v>0</v>
      </c>
      <c r="DD33" s="29">
        <v>0</v>
      </c>
      <c r="DE33" s="29">
        <v>1.8873367997699999</v>
      </c>
      <c r="DF33" s="8">
        <v>1.1801309490300001E-6</v>
      </c>
      <c r="DG33" s="29">
        <v>0</v>
      </c>
      <c r="DH33" s="29">
        <v>33.477121225200001</v>
      </c>
      <c r="DI33" s="29">
        <v>33.464923951400003</v>
      </c>
      <c r="DJ33" s="29">
        <v>1.21972737644E-2</v>
      </c>
      <c r="DK33" s="29">
        <v>0</v>
      </c>
      <c r="DL33" s="29">
        <v>0</v>
      </c>
      <c r="DM33" s="29">
        <v>21.9820050332</v>
      </c>
      <c r="DN33" s="29">
        <v>0</v>
      </c>
      <c r="DO33" s="29">
        <v>0.46848642782900002</v>
      </c>
      <c r="DP33" s="29">
        <v>0</v>
      </c>
      <c r="DQ33" s="29">
        <v>9.2024312022399996E-2</v>
      </c>
      <c r="DR33" s="29">
        <v>1.1712069263</v>
      </c>
      <c r="DS33" s="29">
        <v>3.59697649473E-3</v>
      </c>
      <c r="DT33" s="29">
        <v>2596.46120187</v>
      </c>
      <c r="DU33" s="29">
        <v>0</v>
      </c>
      <c r="DV33" s="29">
        <v>7.8638644523399996</v>
      </c>
      <c r="DW33" s="29">
        <v>0</v>
      </c>
      <c r="DX33" s="29">
        <v>47.019428912400002</v>
      </c>
      <c r="DY33" s="29">
        <v>2457.61001274</v>
      </c>
      <c r="DZ33" s="29">
        <v>3.5963595973300001E-3</v>
      </c>
      <c r="EA33" s="29">
        <v>0</v>
      </c>
      <c r="EB33" s="29">
        <v>0</v>
      </c>
      <c r="EC33" s="29">
        <v>26.652816104799999</v>
      </c>
      <c r="ED33" s="29">
        <v>29.133043490999999</v>
      </c>
      <c r="EE33" s="29">
        <v>77.348630595299994</v>
      </c>
      <c r="EF33" s="29">
        <v>6718.0128900899999</v>
      </c>
      <c r="EG33" s="29">
        <v>43.6343543849</v>
      </c>
      <c r="EH33" s="29">
        <v>5.4160594050800004</v>
      </c>
      <c r="EJ33" s="55">
        <f t="shared" si="1"/>
        <v>-3.1140570315956384E-5</v>
      </c>
      <c r="EK33" s="55">
        <f t="shared" si="2"/>
        <v>0</v>
      </c>
      <c r="EL33" s="55">
        <f t="shared" si="3"/>
        <v>-3.7266105071100914E-5</v>
      </c>
      <c r="EM33" s="55">
        <f t="shared" si="4"/>
        <v>-2.7716035576518389E-5</v>
      </c>
      <c r="EN33" s="55">
        <f t="shared" si="5"/>
        <v>-2.7661709145660096E-5</v>
      </c>
      <c r="EO33" s="55">
        <f t="shared" si="6"/>
        <v>9.8789692566771245E-4</v>
      </c>
      <c r="EP33" s="55">
        <f t="shared" si="7"/>
        <v>-5.1182174865819597E-5</v>
      </c>
      <c r="EQ33" s="55">
        <f t="shared" si="8"/>
        <v>-1.8021177674020427E-5</v>
      </c>
      <c r="ER33" s="55">
        <f t="shared" si="9"/>
        <v>-1.1187988527078046E-5</v>
      </c>
      <c r="ES33" s="55">
        <f t="shared" si="10"/>
        <v>-1.8876560245935188E-4</v>
      </c>
      <c r="ET33" s="55">
        <f t="shared" si="11"/>
        <v>-3.4029318879489155E-5</v>
      </c>
      <c r="EU33" s="55">
        <f t="shared" si="12"/>
        <v>-1.547715397273826E-5</v>
      </c>
      <c r="EV33" s="55">
        <f t="shared" si="13"/>
        <v>-1.7910711181141138E-4</v>
      </c>
      <c r="EW33" s="55">
        <f t="shared" si="14"/>
        <v>-1.7774237670937706E-5</v>
      </c>
      <c r="EX33" s="55">
        <f t="shared" si="15"/>
        <v>-2.6001626656025696E-5</v>
      </c>
      <c r="EY33" s="55">
        <f t="shared" si="16"/>
        <v>-1.5671848688881765E-4</v>
      </c>
      <c r="EZ33" s="55">
        <f t="shared" si="17"/>
        <v>0</v>
      </c>
      <c r="FA33" s="55">
        <f t="shared" si="18"/>
        <v>1.5310203075296867E-6</v>
      </c>
      <c r="FB33" s="55">
        <f t="shared" si="19"/>
        <v>-5.2181595380885002E-5</v>
      </c>
      <c r="FC33" s="55">
        <f t="shared" si="20"/>
        <v>6.5790787311780324E-5</v>
      </c>
      <c r="FD33" s="55">
        <f t="shared" si="21"/>
        <v>-2.0535090867490594E-4</v>
      </c>
      <c r="FE33" s="55">
        <f t="shared" si="22"/>
        <v>-1.8781914609048442E-4</v>
      </c>
      <c r="FF33" s="55">
        <f t="shared" si="23"/>
        <v>-1.4341432529279522E-4</v>
      </c>
      <c r="FG33" s="55">
        <f t="shared" si="24"/>
        <v>-1.3642517618400138E-4</v>
      </c>
      <c r="FH33" s="55">
        <f t="shared" si="25"/>
        <v>-1.9127980838808406E-6</v>
      </c>
      <c r="FI33" s="55">
        <f t="shared" si="26"/>
        <v>-3.8390927600906827E-6</v>
      </c>
      <c r="FJ33" s="55">
        <f t="shared" si="27"/>
        <v>-1.8568514690534091E-4</v>
      </c>
      <c r="FK33" s="55">
        <f t="shared" si="28"/>
        <v>-7.5020766307640836E-4</v>
      </c>
      <c r="FL33" s="55">
        <f t="shared" si="29"/>
        <v>-2.9411475612702596E-5</v>
      </c>
      <c r="FM33" s="55">
        <f t="shared" si="30"/>
        <v>2.6245524864427504E-5</v>
      </c>
      <c r="FN33" s="55">
        <f t="shared" si="31"/>
        <v>-7.8402798178955706E-6</v>
      </c>
      <c r="FO33" s="55">
        <f t="shared" si="32"/>
        <v>0</v>
      </c>
      <c r="FP33" s="55">
        <f t="shared" si="33"/>
        <v>0</v>
      </c>
      <c r="FQ33" s="55">
        <f t="shared" si="34"/>
        <v>0</v>
      </c>
      <c r="FR33" s="55">
        <f t="shared" si="35"/>
        <v>0</v>
      </c>
      <c r="FS33" s="55">
        <f t="shared" si="36"/>
        <v>0</v>
      </c>
      <c r="FT33" s="55">
        <f t="shared" si="37"/>
        <v>1.1585808297026103E-4</v>
      </c>
      <c r="FU33" s="55">
        <f t="shared" si="38"/>
        <v>-6.4346155064201177E-6</v>
      </c>
      <c r="FV33" s="55">
        <f t="shared" si="39"/>
        <v>-7.4039630789880765E-5</v>
      </c>
      <c r="FW33" s="55">
        <f t="shared" si="40"/>
        <v>-9.4264686361790622E-5</v>
      </c>
      <c r="FX33" s="55">
        <f t="shared" si="41"/>
        <v>-5.3950570837357105E-6</v>
      </c>
    </row>
    <row r="34" spans="1:180" x14ac:dyDescent="0.3">
      <c r="K34" s="8"/>
      <c r="AB34" s="8"/>
      <c r="AH34" s="29"/>
      <c r="AR34" s="29"/>
      <c r="AT34" s="29"/>
      <c r="AU34" s="29"/>
      <c r="AV34" s="29"/>
      <c r="AW34" s="29"/>
      <c r="AX34" s="8"/>
      <c r="AY34" s="8"/>
      <c r="AZ34" s="29"/>
      <c r="BA34" s="29"/>
      <c r="BB34" s="29"/>
      <c r="BC34" s="8"/>
      <c r="BD34" s="8"/>
      <c r="BE34" s="29"/>
      <c r="BF34" s="29"/>
      <c r="BG34" s="29"/>
      <c r="BJ34" s="29"/>
      <c r="BK34" s="29"/>
      <c r="BL34" s="29"/>
      <c r="BM34" s="29"/>
      <c r="BN34" s="29"/>
      <c r="BO34" s="29"/>
      <c r="BP34" s="29"/>
      <c r="BQ34" s="29"/>
      <c r="BT34" s="29"/>
      <c r="BU34" s="29"/>
      <c r="BV34" s="29"/>
      <c r="BX34" s="8"/>
      <c r="BY34" s="8"/>
      <c r="BZ34" s="29"/>
      <c r="CA34" s="29"/>
      <c r="CB34" s="29"/>
      <c r="CD34" s="8"/>
      <c r="CE34" s="8"/>
      <c r="CF34" s="8"/>
      <c r="CG34" s="8"/>
      <c r="CH34" s="29"/>
      <c r="CI34" s="29"/>
      <c r="CL34" s="8"/>
      <c r="CM34" s="8"/>
      <c r="CN34" s="29"/>
      <c r="CO34" s="29"/>
      <c r="CP34" s="29"/>
      <c r="CQ34" s="29"/>
      <c r="CR34" s="29"/>
      <c r="CX34" s="29"/>
      <c r="CY34" s="29"/>
      <c r="CZ34" s="29"/>
      <c r="DA34" s="29"/>
      <c r="DB34" s="29"/>
      <c r="DC34" s="29"/>
      <c r="DD34" s="29"/>
      <c r="DE34" s="29"/>
      <c r="DF34" s="8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U34" s="29"/>
      <c r="DV34" s="29"/>
      <c r="DW34" s="29"/>
      <c r="DX34" s="29"/>
      <c r="EA34" s="29"/>
      <c r="EB34" s="29"/>
      <c r="EC34" s="29"/>
      <c r="ED34" s="29"/>
      <c r="EE34" s="29"/>
      <c r="EF34" s="29"/>
      <c r="EH34" s="29"/>
      <c r="EJ34" s="55">
        <f t="shared" si="1"/>
        <v>0</v>
      </c>
      <c r="EK34" s="55">
        <f t="shared" si="2"/>
        <v>0</v>
      </c>
      <c r="EL34" s="55">
        <f t="shared" si="3"/>
        <v>0</v>
      </c>
      <c r="EM34" s="55">
        <f t="shared" si="4"/>
        <v>0</v>
      </c>
      <c r="EN34" s="55">
        <f t="shared" si="5"/>
        <v>0</v>
      </c>
      <c r="EO34" s="55">
        <f t="shared" si="6"/>
        <v>0</v>
      </c>
      <c r="EP34" s="55">
        <f t="shared" si="7"/>
        <v>0</v>
      </c>
      <c r="EQ34" s="55">
        <f t="shared" si="8"/>
        <v>0</v>
      </c>
      <c r="ER34" s="55">
        <f t="shared" si="9"/>
        <v>0</v>
      </c>
      <c r="ES34" s="55">
        <f t="shared" si="10"/>
        <v>0</v>
      </c>
      <c r="ET34" s="55">
        <f t="shared" si="11"/>
        <v>0</v>
      </c>
      <c r="EU34" s="55">
        <f t="shared" si="12"/>
        <v>0</v>
      </c>
      <c r="EV34" s="55">
        <f t="shared" si="13"/>
        <v>0</v>
      </c>
      <c r="EW34" s="55">
        <f t="shared" si="14"/>
        <v>0</v>
      </c>
      <c r="EX34" s="55">
        <f t="shared" si="15"/>
        <v>0</v>
      </c>
      <c r="EY34" s="55">
        <f t="shared" si="16"/>
        <v>0</v>
      </c>
      <c r="EZ34" s="55">
        <f t="shared" si="17"/>
        <v>0</v>
      </c>
      <c r="FA34" s="55">
        <f t="shared" si="18"/>
        <v>0</v>
      </c>
      <c r="FB34" s="55">
        <f t="shared" si="19"/>
        <v>0</v>
      </c>
      <c r="FC34" s="55">
        <f t="shared" si="20"/>
        <v>0</v>
      </c>
      <c r="FD34" s="55">
        <f t="shared" si="21"/>
        <v>0</v>
      </c>
      <c r="FE34" s="55">
        <f t="shared" si="22"/>
        <v>0</v>
      </c>
      <c r="FF34" s="55">
        <f t="shared" si="23"/>
        <v>0</v>
      </c>
      <c r="FG34" s="55">
        <f t="shared" si="24"/>
        <v>0</v>
      </c>
      <c r="FH34" s="55">
        <f t="shared" si="25"/>
        <v>0</v>
      </c>
      <c r="FI34" s="55">
        <f t="shared" si="26"/>
        <v>0</v>
      </c>
      <c r="FJ34" s="55">
        <f t="shared" si="27"/>
        <v>0</v>
      </c>
      <c r="FK34" s="55">
        <f t="shared" si="28"/>
        <v>0</v>
      </c>
      <c r="FL34" s="55">
        <f t="shared" si="29"/>
        <v>0</v>
      </c>
      <c r="FM34" s="55">
        <f t="shared" si="30"/>
        <v>0</v>
      </c>
      <c r="FN34" s="55">
        <f t="shared" si="31"/>
        <v>0</v>
      </c>
      <c r="FO34" s="55">
        <f t="shared" si="32"/>
        <v>0</v>
      </c>
      <c r="FP34" s="55">
        <f t="shared" si="33"/>
        <v>0</v>
      </c>
      <c r="FQ34" s="55">
        <f t="shared" si="34"/>
        <v>0</v>
      </c>
      <c r="FR34" s="55">
        <f t="shared" si="35"/>
        <v>0</v>
      </c>
      <c r="FS34" s="55">
        <f t="shared" si="36"/>
        <v>0</v>
      </c>
      <c r="FT34" s="55">
        <f t="shared" si="37"/>
        <v>0</v>
      </c>
      <c r="FU34" s="55">
        <f t="shared" si="38"/>
        <v>0</v>
      </c>
      <c r="FV34" s="55">
        <f t="shared" si="39"/>
        <v>0</v>
      </c>
      <c r="FW34" s="55">
        <f t="shared" si="40"/>
        <v>0</v>
      </c>
      <c r="FX34" s="55">
        <f t="shared" si="41"/>
        <v>0</v>
      </c>
    </row>
    <row r="35" spans="1:180" x14ac:dyDescent="0.3">
      <c r="A35" s="29" t="s">
        <v>34</v>
      </c>
      <c r="B35" s="27">
        <v>30740.464179999999</v>
      </c>
      <c r="D35" s="27">
        <v>36661.977913000002</v>
      </c>
      <c r="E35" s="27">
        <v>1198.6162773999999</v>
      </c>
      <c r="F35" s="27">
        <v>1169.3494874</v>
      </c>
      <c r="G35" s="27">
        <v>2534.9869128999999</v>
      </c>
      <c r="H35" s="27">
        <v>477204.66953000001</v>
      </c>
      <c r="I35" s="29">
        <v>136.19648731000001</v>
      </c>
      <c r="J35" s="29">
        <v>6.7030150462</v>
      </c>
      <c r="K35" s="29">
        <v>5.3808240999999998E-3</v>
      </c>
      <c r="L35" s="29">
        <v>4601.6257174000002</v>
      </c>
      <c r="M35" s="29">
        <v>5.1280315622000003</v>
      </c>
      <c r="N35" s="29">
        <v>4.3046582E-2</v>
      </c>
      <c r="O35" s="29">
        <v>4.39124283E-2</v>
      </c>
      <c r="P35" s="29">
        <v>3.3989203599999997E-2</v>
      </c>
      <c r="Q35" s="29">
        <v>0.3702006826</v>
      </c>
      <c r="S35" s="29">
        <v>3.1508130199999998E-2</v>
      </c>
      <c r="T35" s="29">
        <v>5.2844474600000003E-2</v>
      </c>
      <c r="U35" s="29">
        <v>1821.4023219999999</v>
      </c>
      <c r="V35" s="29">
        <v>3.2284917099999998E-2</v>
      </c>
      <c r="W35" s="29">
        <v>4.51989431E-2</v>
      </c>
      <c r="X35" s="29">
        <v>4.3046582E-2</v>
      </c>
      <c r="Y35" s="29">
        <v>0.10185615200000001</v>
      </c>
      <c r="Z35" s="29">
        <v>8.0939752356000003</v>
      </c>
      <c r="AA35" s="29">
        <v>1.8163350466999999</v>
      </c>
      <c r="AB35" s="29">
        <v>2.04471151E-2</v>
      </c>
      <c r="AC35" s="29">
        <v>3.2251744999999998E-2</v>
      </c>
      <c r="AD35" s="29">
        <v>2912.7073252</v>
      </c>
      <c r="AE35" s="29">
        <v>6.2699290000000005E-2</v>
      </c>
      <c r="AF35" s="29">
        <v>1.7813115899999999E-2</v>
      </c>
      <c r="AH35" s="29"/>
      <c r="AL35" s="29">
        <v>0.34835809350000002</v>
      </c>
      <c r="AM35" s="29">
        <v>1601.5573326000001</v>
      </c>
      <c r="AN35" s="29">
        <v>223.41460018000001</v>
      </c>
      <c r="AO35" s="29">
        <v>21.131011485999998</v>
      </c>
      <c r="AP35" s="29">
        <v>1.0762876436</v>
      </c>
      <c r="AR35" s="29" t="s">
        <v>34</v>
      </c>
      <c r="AS35" s="29">
        <v>0</v>
      </c>
      <c r="AT35" s="29">
        <v>6.7041699285999998</v>
      </c>
      <c r="AU35" s="29">
        <v>136.09224030499999</v>
      </c>
      <c r="AV35" s="29">
        <v>136.09224030499999</v>
      </c>
      <c r="AW35" s="29">
        <v>6.0527135068999998E-3</v>
      </c>
      <c r="AX35" s="29">
        <v>2.2043327799699999E-3</v>
      </c>
      <c r="AY35" s="29">
        <v>3.17208238562E-3</v>
      </c>
      <c r="AZ35" s="29">
        <v>4603.3923259900002</v>
      </c>
      <c r="BA35" s="29">
        <v>5.2854457023599997E-2</v>
      </c>
      <c r="BB35" s="29">
        <v>5.12547705311</v>
      </c>
      <c r="BC35" s="29">
        <v>1.0322744742299999E-2</v>
      </c>
      <c r="BD35" s="29">
        <v>3.2688746066099998E-2</v>
      </c>
      <c r="BE35" s="29">
        <v>4.39201045671E-2</v>
      </c>
      <c r="BF35" s="29">
        <v>282695.80580799998</v>
      </c>
      <c r="BG35" s="29">
        <v>3.3994237204000001E-2</v>
      </c>
      <c r="BH35" s="29">
        <v>0</v>
      </c>
      <c r="BI35" s="29">
        <v>0</v>
      </c>
      <c r="BJ35" s="29">
        <v>0.36989827195800001</v>
      </c>
      <c r="BK35" s="29">
        <v>0.101874020744</v>
      </c>
      <c r="BL35" s="29">
        <v>6.2709459294100003E-2</v>
      </c>
      <c r="BM35" s="29">
        <v>1.78166048477E-2</v>
      </c>
      <c r="BN35" s="29">
        <v>30743.3691143</v>
      </c>
      <c r="BO35" s="29">
        <v>3.15123717611E-2</v>
      </c>
      <c r="BP35" s="29">
        <v>2911.0663491199998</v>
      </c>
      <c r="BQ35" s="29">
        <v>58985.691611299997</v>
      </c>
      <c r="BR35" s="29">
        <v>5040.7033445300003</v>
      </c>
      <c r="BS35" s="29">
        <v>223.48921505600001</v>
      </c>
      <c r="BT35" s="29">
        <v>0</v>
      </c>
      <c r="BU35" s="29">
        <v>1821.9833501099999</v>
      </c>
      <c r="BV35" s="29">
        <v>1821.9833501099999</v>
      </c>
      <c r="BW35" s="29">
        <v>21.1310906368</v>
      </c>
      <c r="BX35" s="29">
        <v>3.2258561838E-3</v>
      </c>
      <c r="BY35" s="29">
        <v>2.58069326574E-2</v>
      </c>
      <c r="BZ35" s="29">
        <v>0</v>
      </c>
      <c r="CA35" s="29">
        <v>169.311259697</v>
      </c>
      <c r="CB35" s="29">
        <v>0</v>
      </c>
      <c r="CC35" s="29">
        <v>0</v>
      </c>
      <c r="CD35" s="29">
        <v>1.17420923185E-2</v>
      </c>
      <c r="CE35" s="29">
        <v>3.3419961055400002E-2</v>
      </c>
      <c r="CF35" s="29">
        <v>1.4193796557499999E-2</v>
      </c>
      <c r="CG35" s="29">
        <v>2.88177085379E-2</v>
      </c>
      <c r="CH35" s="29">
        <v>8.0948805408499993</v>
      </c>
      <c r="CI35" s="29">
        <v>1.81509206213</v>
      </c>
      <c r="CJ35" s="29">
        <v>0</v>
      </c>
      <c r="CK35" s="29">
        <v>0</v>
      </c>
      <c r="CL35" s="29">
        <v>8.3765209422599993E-3</v>
      </c>
      <c r="CM35" s="29">
        <v>1.20539709321E-2</v>
      </c>
      <c r="CN35" s="29">
        <v>32977.453351099997</v>
      </c>
      <c r="CO35" s="29">
        <v>3664.1615962699998</v>
      </c>
      <c r="CP35" s="29">
        <v>36641.614947399998</v>
      </c>
      <c r="CQ35" s="29">
        <v>0</v>
      </c>
      <c r="CR35" s="29">
        <v>2254.33285269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0.34842146584400002</v>
      </c>
      <c r="CY35" s="29">
        <v>0</v>
      </c>
      <c r="CZ35" s="29">
        <v>335934.34258599998</v>
      </c>
      <c r="DA35" s="29">
        <v>0</v>
      </c>
      <c r="DB35" s="29">
        <v>0</v>
      </c>
      <c r="DC35" s="29">
        <v>0</v>
      </c>
      <c r="DD35" s="29">
        <v>0</v>
      </c>
      <c r="DE35" s="29">
        <v>65.904167761799997</v>
      </c>
      <c r="DF35" s="29">
        <v>3.22587152235E-3</v>
      </c>
      <c r="DG35" s="29">
        <v>0</v>
      </c>
      <c r="DH35" s="29">
        <v>1197.8161446199999</v>
      </c>
      <c r="DI35" s="29">
        <v>1168.5732527499999</v>
      </c>
      <c r="DJ35" s="29">
        <v>29.242891864400001</v>
      </c>
      <c r="DK35" s="29">
        <v>0</v>
      </c>
      <c r="DL35" s="29">
        <v>0</v>
      </c>
      <c r="DM35" s="29">
        <v>767.59773730799998</v>
      </c>
      <c r="DN35" s="29">
        <v>0</v>
      </c>
      <c r="DO35" s="29">
        <v>16.359195611099999</v>
      </c>
      <c r="DP35" s="29">
        <v>0</v>
      </c>
      <c r="DQ35" s="29">
        <v>3.2134083759099998</v>
      </c>
      <c r="DR35" s="29">
        <v>40.898014981499998</v>
      </c>
      <c r="DS35" s="29">
        <v>3.2232013419799997E-2</v>
      </c>
      <c r="DT35" s="29">
        <v>97578.664397100001</v>
      </c>
      <c r="DU35" s="29">
        <v>0</v>
      </c>
      <c r="DV35" s="29">
        <v>274.60072871599999</v>
      </c>
      <c r="DW35" s="29">
        <v>0</v>
      </c>
      <c r="DX35" s="29">
        <v>2535.9697174500002</v>
      </c>
      <c r="DY35" s="29">
        <v>196915.83444800001</v>
      </c>
      <c r="DZ35" s="29">
        <v>1.07544199958</v>
      </c>
      <c r="EA35" s="29">
        <v>0</v>
      </c>
      <c r="EB35" s="29">
        <v>0</v>
      </c>
      <c r="EC35" s="29">
        <v>6354.1456146</v>
      </c>
      <c r="ED35" s="29">
        <v>2913.7966725000001</v>
      </c>
      <c r="EE35" s="29">
        <v>20988.950088599999</v>
      </c>
      <c r="EF35" s="29">
        <v>477373.54725599999</v>
      </c>
      <c r="EG35" s="29">
        <v>1602.16580787</v>
      </c>
      <c r="EH35" s="29">
        <v>3254.2852923400001</v>
      </c>
      <c r="EJ35" s="55">
        <f t="shared" si="1"/>
        <v>9.4498712933898348E-5</v>
      </c>
      <c r="EK35" s="55">
        <f t="shared" si="2"/>
        <v>0</v>
      </c>
      <c r="EL35" s="55">
        <f t="shared" si="3"/>
        <v>-5.5542463225325073E-4</v>
      </c>
      <c r="EM35" s="55">
        <f t="shared" si="4"/>
        <v>-6.6754706663556664E-4</v>
      </c>
      <c r="EN35" s="55">
        <f t="shared" si="5"/>
        <v>-6.6381749713341162E-4</v>
      </c>
      <c r="EO35" s="55">
        <f t="shared" si="6"/>
        <v>3.8769610407021445E-4</v>
      </c>
      <c r="EP35" s="55">
        <f t="shared" si="7"/>
        <v>3.5388950859660496E-4</v>
      </c>
      <c r="EQ35" s="55">
        <f t="shared" si="8"/>
        <v>-7.6541625308397272E-4</v>
      </c>
      <c r="ER35" s="55">
        <f t="shared" si="9"/>
        <v>1.7229297443611559E-4</v>
      </c>
      <c r="ES35" s="55">
        <f t="shared" si="10"/>
        <v>-8.193790259748339E-4</v>
      </c>
      <c r="ET35" s="55">
        <f t="shared" si="11"/>
        <v>3.8390966551668997E-4</v>
      </c>
      <c r="EU35" s="55">
        <f t="shared" si="12"/>
        <v>-4.9814613249072931E-4</v>
      </c>
      <c r="EV35" s="55">
        <f t="shared" si="13"/>
        <v>-8.1519112481452617E-4</v>
      </c>
      <c r="EW35" s="55">
        <f t="shared" si="14"/>
        <v>1.7480853136969351E-4</v>
      </c>
      <c r="EX35" s="55">
        <f t="shared" si="15"/>
        <v>1.4809420247799803E-4</v>
      </c>
      <c r="EY35" s="55">
        <f t="shared" si="16"/>
        <v>-8.1688299404552179E-4</v>
      </c>
      <c r="EZ35" s="55">
        <f t="shared" si="17"/>
        <v>0</v>
      </c>
      <c r="FA35" s="55">
        <f t="shared" si="18"/>
        <v>1.3461798821695376E-4</v>
      </c>
      <c r="FB35" s="55">
        <f t="shared" si="19"/>
        <v>1.8890193677872268E-4</v>
      </c>
      <c r="FC35" s="55">
        <f t="shared" si="20"/>
        <v>3.1900042235700733E-4</v>
      </c>
      <c r="FD35" s="55">
        <f t="shared" si="21"/>
        <v>-8.1328182967521038E-4</v>
      </c>
      <c r="FE35" s="55">
        <f t="shared" si="22"/>
        <v>-8.1616346688420367E-4</v>
      </c>
      <c r="FF35" s="55">
        <f t="shared" si="23"/>
        <v>-8.1485922854458021E-4</v>
      </c>
      <c r="FG35" s="55">
        <f t="shared" si="24"/>
        <v>1.7543117081421681E-4</v>
      </c>
      <c r="FH35" s="55">
        <f t="shared" si="25"/>
        <v>1.1184927352102027E-4</v>
      </c>
      <c r="FI35" s="55">
        <f t="shared" si="26"/>
        <v>-6.8433661083523636E-4</v>
      </c>
      <c r="FJ35" s="55">
        <f t="shared" si="27"/>
        <v>-8.1298635815866627E-4</v>
      </c>
      <c r="FK35" s="55">
        <f t="shared" si="28"/>
        <v>-6.1179884065191373E-4</v>
      </c>
      <c r="FL35" s="55">
        <f t="shared" si="29"/>
        <v>3.739982011152802E-4</v>
      </c>
      <c r="FM35" s="55">
        <f t="shared" si="30"/>
        <v>1.6219153518323207E-4</v>
      </c>
      <c r="FN35" s="55">
        <f t="shared" si="31"/>
        <v>1.9586397571248138E-4</v>
      </c>
      <c r="FO35" s="55">
        <f t="shared" si="32"/>
        <v>0</v>
      </c>
      <c r="FP35" s="55">
        <f t="shared" si="33"/>
        <v>0</v>
      </c>
      <c r="FQ35" s="55">
        <f t="shared" si="34"/>
        <v>0</v>
      </c>
      <c r="FR35" s="55">
        <f t="shared" si="35"/>
        <v>0</v>
      </c>
      <c r="FS35" s="55">
        <f t="shared" si="36"/>
        <v>0</v>
      </c>
      <c r="FT35" s="55">
        <f t="shared" si="37"/>
        <v>1.8191724315428065E-4</v>
      </c>
      <c r="FU35" s="55">
        <f t="shared" si="38"/>
        <v>3.7992724806926566E-4</v>
      </c>
      <c r="FV35" s="55">
        <f t="shared" si="39"/>
        <v>3.3397493243450869E-4</v>
      </c>
      <c r="FW35" s="55">
        <f t="shared" si="40"/>
        <v>3.745717522975902E-6</v>
      </c>
      <c r="FX35" s="55">
        <f t="shared" si="41"/>
        <v>-7.8570447689192485E-4</v>
      </c>
    </row>
    <row r="36" spans="1:180" x14ac:dyDescent="0.3">
      <c r="A36" s="29" t="s">
        <v>35</v>
      </c>
      <c r="B36" s="27">
        <v>3481.7113675000001</v>
      </c>
      <c r="D36" s="27">
        <v>5206.3313909999997</v>
      </c>
      <c r="E36" s="27">
        <v>206.93395512000001</v>
      </c>
      <c r="F36" s="27">
        <v>203.22144474000001</v>
      </c>
      <c r="G36" s="27">
        <v>929.55746987999999</v>
      </c>
      <c r="H36" s="27">
        <v>15847.07301</v>
      </c>
      <c r="I36" s="29">
        <v>18.525747643999999</v>
      </c>
      <c r="J36" s="29">
        <v>2.6126061754999998</v>
      </c>
      <c r="K36" s="29">
        <v>6.7872699999999995E-4</v>
      </c>
      <c r="L36" s="29">
        <v>504.95914126000002</v>
      </c>
      <c r="M36" s="29">
        <v>0.84011910869999995</v>
      </c>
      <c r="N36" s="29">
        <v>5.4298217999999999E-3</v>
      </c>
      <c r="O36" s="29">
        <v>1.7063288100000001E-2</v>
      </c>
      <c r="P36" s="29">
        <v>1.32249993E-2</v>
      </c>
      <c r="Q36" s="29">
        <v>4.66964172E-2</v>
      </c>
      <c r="S36" s="29">
        <v>1.22559277E-2</v>
      </c>
      <c r="T36" s="29">
        <v>2.0559556199999999E-2</v>
      </c>
      <c r="U36" s="29">
        <v>54.333988071999997</v>
      </c>
      <c r="V36" s="29">
        <v>4.0723597E-3</v>
      </c>
      <c r="W36" s="29">
        <v>5.7013115999999999E-3</v>
      </c>
      <c r="X36" s="29">
        <v>5.4298217999999999E-3</v>
      </c>
      <c r="Y36" s="29">
        <v>2.72823357E-2</v>
      </c>
      <c r="Z36" s="29">
        <v>2.2808739349999998</v>
      </c>
      <c r="AA36" s="29">
        <v>0.25920360679999999</v>
      </c>
      <c r="AB36" s="29">
        <v>2.5791640000000001E-3</v>
      </c>
      <c r="AC36" s="29">
        <v>1.2521945E-2</v>
      </c>
      <c r="AD36" s="29">
        <v>279.48092905999999</v>
      </c>
      <c r="AE36" s="29">
        <v>2.2021948699999998E-2</v>
      </c>
      <c r="AF36" s="29">
        <v>6.9241216000000003E-3</v>
      </c>
      <c r="AH36" s="29"/>
      <c r="AL36" s="29">
        <v>8.5472285499999995E-2</v>
      </c>
      <c r="AM36" s="29">
        <v>854.29880915000001</v>
      </c>
      <c r="AN36" s="29">
        <v>24.270283209999999</v>
      </c>
      <c r="AO36" s="29">
        <v>14.012907916</v>
      </c>
      <c r="AP36" s="29">
        <v>0.1347207805</v>
      </c>
      <c r="AR36" s="29" t="s">
        <v>35</v>
      </c>
      <c r="AS36" s="29">
        <v>0</v>
      </c>
      <c r="AT36" s="29">
        <v>2.6125853239899999</v>
      </c>
      <c r="AU36" s="29">
        <v>18.5263550357</v>
      </c>
      <c r="AV36" s="29">
        <v>18.5263550357</v>
      </c>
      <c r="AW36" s="29">
        <v>1.6002239907200001E-2</v>
      </c>
      <c r="AX36" s="29">
        <v>2.7828738556100001E-4</v>
      </c>
      <c r="AY36" s="29">
        <v>4.0046901784099998E-4</v>
      </c>
      <c r="AZ36" s="29">
        <v>504.92466917100001</v>
      </c>
      <c r="BA36" s="29">
        <v>2.0558152252699999E-2</v>
      </c>
      <c r="BB36" s="29">
        <v>0.84013394211600001</v>
      </c>
      <c r="BC36" s="29">
        <v>1.30320291197E-3</v>
      </c>
      <c r="BD36" s="29">
        <v>4.1268698778100001E-3</v>
      </c>
      <c r="BE36" s="29">
        <v>1.7063037464300001E-2</v>
      </c>
      <c r="BF36" s="29">
        <v>23579.2087675</v>
      </c>
      <c r="BG36" s="29">
        <v>1.32253343484E-2</v>
      </c>
      <c r="BH36" s="29">
        <v>0</v>
      </c>
      <c r="BI36" s="29">
        <v>0</v>
      </c>
      <c r="BJ36" s="29">
        <v>4.6697447944399999E-2</v>
      </c>
      <c r="BK36" s="29">
        <v>2.7281130972900001E-2</v>
      </c>
      <c r="BL36" s="29">
        <v>2.20225842854E-2</v>
      </c>
      <c r="BM36" s="29">
        <v>6.9239151621400003E-3</v>
      </c>
      <c r="BN36" s="29">
        <v>3481.67668443</v>
      </c>
      <c r="BO36" s="29">
        <v>1.2255758246900001E-2</v>
      </c>
      <c r="BP36" s="29">
        <v>83.008808253300003</v>
      </c>
      <c r="BQ36" s="29">
        <v>4111.1376940600003</v>
      </c>
      <c r="BR36" s="29">
        <v>64.131382779299997</v>
      </c>
      <c r="BS36" s="29">
        <v>24.267222489200002</v>
      </c>
      <c r="BT36" s="29">
        <v>0</v>
      </c>
      <c r="BU36" s="29">
        <v>54.3314150721</v>
      </c>
      <c r="BV36" s="29">
        <v>54.3314150721</v>
      </c>
      <c r="BW36" s="29">
        <v>14.012645641300001</v>
      </c>
      <c r="BX36" s="29">
        <v>4.0727619456600001E-4</v>
      </c>
      <c r="BY36" s="29">
        <v>3.2579580276400001E-3</v>
      </c>
      <c r="BZ36" s="29">
        <v>0</v>
      </c>
      <c r="CA36" s="29">
        <v>17.173497750700001</v>
      </c>
      <c r="CB36" s="29">
        <v>0</v>
      </c>
      <c r="CC36" s="29">
        <v>0</v>
      </c>
      <c r="CD36" s="29">
        <v>1.4824215463999999E-3</v>
      </c>
      <c r="CE36" s="29">
        <v>4.2191495649699998E-3</v>
      </c>
      <c r="CF36" s="29">
        <v>1.79191705961E-3</v>
      </c>
      <c r="CG36" s="29">
        <v>3.6381715931099999E-3</v>
      </c>
      <c r="CH36" s="29">
        <v>2.2808482090500002</v>
      </c>
      <c r="CI36" s="29">
        <v>0.25921265165599999</v>
      </c>
      <c r="CJ36" s="29">
        <v>0</v>
      </c>
      <c r="CK36" s="29">
        <v>0</v>
      </c>
      <c r="CL36" s="29">
        <v>1.0575066682999999E-3</v>
      </c>
      <c r="CM36" s="29">
        <v>1.52174822848E-3</v>
      </c>
      <c r="CN36" s="29">
        <v>4685.8014948500004</v>
      </c>
      <c r="CO36" s="29">
        <v>520.64410228500003</v>
      </c>
      <c r="CP36" s="29">
        <v>5206.4455971300004</v>
      </c>
      <c r="CQ36" s="29">
        <v>0</v>
      </c>
      <c r="CR36" s="29">
        <v>86.7566357818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8.5468769987499998E-2</v>
      </c>
      <c r="CY36" s="29">
        <v>0</v>
      </c>
      <c r="CZ36" s="29">
        <v>10020.592835900001</v>
      </c>
      <c r="DA36" s="29">
        <v>0</v>
      </c>
      <c r="DB36" s="29">
        <v>0</v>
      </c>
      <c r="DC36" s="29">
        <v>0</v>
      </c>
      <c r="DD36" s="29">
        <v>0</v>
      </c>
      <c r="DE36" s="29">
        <v>11.4618991368</v>
      </c>
      <c r="DF36" s="29">
        <v>4.0725594611900002E-4</v>
      </c>
      <c r="DG36" s="29">
        <v>0</v>
      </c>
      <c r="DH36" s="29">
        <v>206.94832053100001</v>
      </c>
      <c r="DI36" s="29">
        <v>203.235689673</v>
      </c>
      <c r="DJ36" s="29">
        <v>3.7126308579799998</v>
      </c>
      <c r="DK36" s="29">
        <v>0</v>
      </c>
      <c r="DL36" s="29">
        <v>0</v>
      </c>
      <c r="DM36" s="29">
        <v>133.498833668</v>
      </c>
      <c r="DN36" s="29">
        <v>0</v>
      </c>
      <c r="DO36" s="29">
        <v>2.8451550595400001</v>
      </c>
      <c r="DP36" s="29">
        <v>0</v>
      </c>
      <c r="DQ36" s="29">
        <v>0.55887240338499999</v>
      </c>
      <c r="DR36" s="29">
        <v>7.1128883831899996</v>
      </c>
      <c r="DS36" s="29">
        <v>1.2511644988499999E-2</v>
      </c>
      <c r="DT36" s="29">
        <v>4308.0178916000004</v>
      </c>
      <c r="DU36" s="29">
        <v>0</v>
      </c>
      <c r="DV36" s="29">
        <v>47.7580410216</v>
      </c>
      <c r="DW36" s="29">
        <v>0</v>
      </c>
      <c r="DX36" s="29">
        <v>929.53845015599995</v>
      </c>
      <c r="DY36" s="29">
        <v>5595.2734713600003</v>
      </c>
      <c r="DZ36" s="29">
        <v>0.13472764678400001</v>
      </c>
      <c r="EA36" s="29">
        <v>0</v>
      </c>
      <c r="EB36" s="29">
        <v>0</v>
      </c>
      <c r="EC36" s="29">
        <v>175.099551746</v>
      </c>
      <c r="ED36" s="29">
        <v>279.45386283900001</v>
      </c>
      <c r="EE36" s="29">
        <v>501.85083763199998</v>
      </c>
      <c r="EF36" s="29">
        <v>15840.190988300001</v>
      </c>
      <c r="EG36" s="29">
        <v>854.273296673</v>
      </c>
      <c r="EH36" s="29">
        <v>81.652190575500001</v>
      </c>
      <c r="EJ36" s="55">
        <f t="shared" si="1"/>
        <v>-9.9615006355141915E-6</v>
      </c>
      <c r="EK36" s="55">
        <f t="shared" si="2"/>
        <v>0</v>
      </c>
      <c r="EL36" s="55">
        <f t="shared" si="3"/>
        <v>2.193600856796458E-5</v>
      </c>
      <c r="EM36" s="55">
        <f t="shared" si="4"/>
        <v>6.942026982314024E-5</v>
      </c>
      <c r="EN36" s="55">
        <f t="shared" si="5"/>
        <v>7.0095619181386907E-5</v>
      </c>
      <c r="EO36" s="55">
        <f t="shared" si="6"/>
        <v>-2.0461052292427844E-5</v>
      </c>
      <c r="EP36" s="55">
        <f t="shared" si="7"/>
        <v>-4.3427714983432854E-4</v>
      </c>
      <c r="EQ36" s="55">
        <f t="shared" si="8"/>
        <v>3.2786352900452114E-5</v>
      </c>
      <c r="ER36" s="55">
        <f t="shared" si="9"/>
        <v>-7.981114871239457E-6</v>
      </c>
      <c r="ES36" s="55">
        <f t="shared" si="10"/>
        <v>4.3321397262785094E-5</v>
      </c>
      <c r="ET36" s="55">
        <f t="shared" si="11"/>
        <v>-6.8267085756686056E-5</v>
      </c>
      <c r="EU36" s="55">
        <f t="shared" si="12"/>
        <v>1.7656324973982357E-5</v>
      </c>
      <c r="EV36" s="55">
        <f t="shared" si="13"/>
        <v>4.622431255486095E-5</v>
      </c>
      <c r="EW36" s="55">
        <f t="shared" si="14"/>
        <v>-1.4688593343262775E-5</v>
      </c>
      <c r="EX36" s="55">
        <f t="shared" si="15"/>
        <v>2.5334473930739547E-5</v>
      </c>
      <c r="EY36" s="55">
        <f t="shared" si="16"/>
        <v>2.2073308013854684E-5</v>
      </c>
      <c r="EZ36" s="55">
        <f t="shared" si="17"/>
        <v>0</v>
      </c>
      <c r="FA36" s="55">
        <f t="shared" si="18"/>
        <v>-1.3826215701300567E-5</v>
      </c>
      <c r="FB36" s="55">
        <f t="shared" si="19"/>
        <v>-6.8286848526398413E-5</v>
      </c>
      <c r="FC36" s="55">
        <f t="shared" si="20"/>
        <v>-4.7355255730295321E-5</v>
      </c>
      <c r="FD36" s="55">
        <f t="shared" si="21"/>
        <v>3.203752482854986E-5</v>
      </c>
      <c r="FE36" s="55">
        <f t="shared" si="22"/>
        <v>4.5517836632541489E-5</v>
      </c>
      <c r="FF36" s="55">
        <f t="shared" si="23"/>
        <v>4.9145760179486509E-5</v>
      </c>
      <c r="FG36" s="55">
        <f t="shared" si="24"/>
        <v>-4.4157769820251935E-5</v>
      </c>
      <c r="FH36" s="55">
        <f t="shared" si="25"/>
        <v>-1.127898811277835E-5</v>
      </c>
      <c r="FI36" s="55">
        <f t="shared" si="26"/>
        <v>3.4894792212462021E-5</v>
      </c>
      <c r="FJ36" s="55">
        <f t="shared" si="27"/>
        <v>3.5242729814603139E-5</v>
      </c>
      <c r="FK36" s="55">
        <f t="shared" si="28"/>
        <v>-8.2255683921308954E-4</v>
      </c>
      <c r="FL36" s="55">
        <f t="shared" si="29"/>
        <v>-9.6844607934495059E-5</v>
      </c>
      <c r="FM36" s="55">
        <f t="shared" si="30"/>
        <v>2.8861451302972532E-5</v>
      </c>
      <c r="FN36" s="55">
        <f t="shared" si="31"/>
        <v>-2.9814303087915832E-5</v>
      </c>
      <c r="FO36" s="55">
        <f t="shared" si="32"/>
        <v>0</v>
      </c>
      <c r="FP36" s="55">
        <f t="shared" si="33"/>
        <v>0</v>
      </c>
      <c r="FQ36" s="55">
        <f t="shared" si="34"/>
        <v>0</v>
      </c>
      <c r="FR36" s="55">
        <f t="shared" si="35"/>
        <v>0</v>
      </c>
      <c r="FS36" s="55">
        <f t="shared" si="36"/>
        <v>0</v>
      </c>
      <c r="FT36" s="55">
        <f t="shared" si="37"/>
        <v>-4.1130437538099719E-5</v>
      </c>
      <c r="FU36" s="55">
        <f t="shared" si="38"/>
        <v>-2.9863645748717223E-5</v>
      </c>
      <c r="FV36" s="55">
        <f t="shared" si="39"/>
        <v>-1.2610980982438586E-4</v>
      </c>
      <c r="FW36" s="55">
        <f t="shared" si="40"/>
        <v>-1.8716650503318307E-5</v>
      </c>
      <c r="FX36" s="55">
        <f t="shared" si="41"/>
        <v>5.0966777170743999E-5</v>
      </c>
    </row>
    <row r="37" spans="1:180" x14ac:dyDescent="0.3">
      <c r="A37" s="29" t="s">
        <v>36</v>
      </c>
      <c r="B37" s="27">
        <v>85878.952183000001</v>
      </c>
      <c r="D37" s="27">
        <v>77701.192366000003</v>
      </c>
      <c r="E37" s="27">
        <v>2486.5122581999999</v>
      </c>
      <c r="F37" s="27">
        <v>2457.0528396</v>
      </c>
      <c r="G37" s="27">
        <v>252.52417699</v>
      </c>
      <c r="H37" s="27">
        <v>184742.77278</v>
      </c>
      <c r="I37" s="29">
        <v>420.16392707</v>
      </c>
      <c r="J37" s="29">
        <v>284.91819586999998</v>
      </c>
      <c r="K37" s="29">
        <v>4.1498276000000002E-3</v>
      </c>
      <c r="L37" s="29">
        <v>959.31888462999996</v>
      </c>
      <c r="M37" s="29">
        <v>67.223165601999995</v>
      </c>
      <c r="N37" s="29">
        <v>3.3198580800000002E-2</v>
      </c>
      <c r="O37" s="29">
        <v>1.9170579122</v>
      </c>
      <c r="P37" s="29">
        <v>1.484439249</v>
      </c>
      <c r="Q37" s="29">
        <v>0.28550791660000002</v>
      </c>
      <c r="S37" s="29">
        <v>1.3759576178999999</v>
      </c>
      <c r="T37" s="29">
        <v>2.3078588387000001</v>
      </c>
      <c r="U37" s="29">
        <v>2556.1139211</v>
      </c>
      <c r="V37" s="29">
        <v>2.4898947599999999E-2</v>
      </c>
      <c r="W37" s="29">
        <v>3.4858529700000002E-2</v>
      </c>
      <c r="X37" s="29">
        <v>3.3198580800000002E-2</v>
      </c>
      <c r="Y37" s="29">
        <v>4.0330908548000002</v>
      </c>
      <c r="Z37" s="29">
        <v>306.60312556000002</v>
      </c>
      <c r="AA37" s="29">
        <v>10.961198574999999</v>
      </c>
      <c r="AB37" s="29">
        <v>1.57693278E-2</v>
      </c>
      <c r="AC37" s="29">
        <v>1.407649718</v>
      </c>
      <c r="AD37" s="29">
        <v>667.67957979000005</v>
      </c>
      <c r="AE37" s="29">
        <v>2.6584734010000002</v>
      </c>
      <c r="AF37" s="29">
        <v>0.77773742599999995</v>
      </c>
      <c r="AH37" s="29"/>
      <c r="AL37" s="29">
        <v>13.530018988</v>
      </c>
      <c r="AM37" s="29">
        <v>1887.9717467999999</v>
      </c>
      <c r="AN37" s="29">
        <v>78.498126064000004</v>
      </c>
      <c r="AO37" s="29">
        <v>215.83163815</v>
      </c>
      <c r="AP37" s="29">
        <v>2.0862787351000001</v>
      </c>
      <c r="AR37" s="29" t="s">
        <v>36</v>
      </c>
      <c r="AS37" s="29">
        <v>0</v>
      </c>
      <c r="AT37" s="29">
        <v>284.94007573599998</v>
      </c>
      <c r="AU37" s="29">
        <v>420.07509966399999</v>
      </c>
      <c r="AV37" s="29">
        <v>420.07509966399999</v>
      </c>
      <c r="AW37" s="29">
        <v>0.71928758434899998</v>
      </c>
      <c r="AX37" s="29">
        <v>1.69949335138E-3</v>
      </c>
      <c r="AY37" s="29">
        <v>2.4456135448600001E-3</v>
      </c>
      <c r="AZ37" s="29">
        <v>959.29370646999996</v>
      </c>
      <c r="BA37" s="29">
        <v>2.3080296164099998</v>
      </c>
      <c r="BB37" s="29">
        <v>67.225736568000002</v>
      </c>
      <c r="BC37" s="29">
        <v>7.9586486715800004E-3</v>
      </c>
      <c r="BD37" s="29">
        <v>2.5202381994399999E-2</v>
      </c>
      <c r="BE37" s="29">
        <v>1.9172107952799999</v>
      </c>
      <c r="BF37" s="29">
        <v>418737.40322799998</v>
      </c>
      <c r="BG37" s="29">
        <v>1.4845513372700001</v>
      </c>
      <c r="BH37" s="29">
        <v>0</v>
      </c>
      <c r="BI37" s="29">
        <v>0</v>
      </c>
      <c r="BJ37" s="29">
        <v>0.28518532481199999</v>
      </c>
      <c r="BK37" s="29">
        <v>4.0334236540199999</v>
      </c>
      <c r="BL37" s="29">
        <v>2.6586893513900001</v>
      </c>
      <c r="BM37" s="29">
        <v>0.77780036414599996</v>
      </c>
      <c r="BN37" s="29">
        <v>85872.201591399993</v>
      </c>
      <c r="BO37" s="29">
        <v>1.37606321745</v>
      </c>
      <c r="BP37" s="29">
        <v>621.67889726700002</v>
      </c>
      <c r="BQ37" s="29">
        <v>61804.842493199998</v>
      </c>
      <c r="BR37" s="29">
        <v>534.25302811799997</v>
      </c>
      <c r="BS37" s="29">
        <v>78.480058216700002</v>
      </c>
      <c r="BT37" s="29">
        <v>0</v>
      </c>
      <c r="BU37" s="29">
        <v>2556.0393094400001</v>
      </c>
      <c r="BV37" s="29">
        <v>2556.0393094400001</v>
      </c>
      <c r="BW37" s="29">
        <v>215.82893635400001</v>
      </c>
      <c r="BX37" s="29">
        <v>2.4870598586499999E-3</v>
      </c>
      <c r="BY37" s="29">
        <v>1.98970116797E-2</v>
      </c>
      <c r="BZ37" s="29">
        <v>0</v>
      </c>
      <c r="CA37" s="29">
        <v>128.373898475</v>
      </c>
      <c r="CB37" s="29">
        <v>0</v>
      </c>
      <c r="CC37" s="29">
        <v>0</v>
      </c>
      <c r="CD37" s="29">
        <v>9.0529937920799993E-3</v>
      </c>
      <c r="CE37" s="29">
        <v>2.57661845351E-2</v>
      </c>
      <c r="CF37" s="29">
        <v>1.0943166023699999E-2</v>
      </c>
      <c r="CG37" s="29">
        <v>2.2217921628100001E-2</v>
      </c>
      <c r="CH37" s="29">
        <v>306.62901828899999</v>
      </c>
      <c r="CI37" s="29">
        <v>10.9606567113</v>
      </c>
      <c r="CJ37" s="29">
        <v>0</v>
      </c>
      <c r="CK37" s="29">
        <v>0</v>
      </c>
      <c r="CL37" s="29">
        <v>6.4581268260700004E-3</v>
      </c>
      <c r="CM37" s="29">
        <v>9.2933915975399999E-3</v>
      </c>
      <c r="CN37" s="29">
        <v>69909.742309199995</v>
      </c>
      <c r="CO37" s="29">
        <v>7767.74855966</v>
      </c>
      <c r="CP37" s="29">
        <v>77677.4908689</v>
      </c>
      <c r="CQ37" s="29">
        <v>0</v>
      </c>
      <c r="CR37" s="29">
        <v>669.47486974599997</v>
      </c>
      <c r="CS37" s="29">
        <v>0</v>
      </c>
      <c r="CT37" s="29">
        <v>0</v>
      </c>
      <c r="CU37" s="29">
        <v>0</v>
      </c>
      <c r="CV37" s="29">
        <v>0</v>
      </c>
      <c r="CW37" s="29">
        <v>0</v>
      </c>
      <c r="CX37" s="29">
        <v>13.53123864</v>
      </c>
      <c r="CY37" s="29">
        <v>0</v>
      </c>
      <c r="CZ37" s="29">
        <v>118065.275465</v>
      </c>
      <c r="DA37" s="29">
        <v>0</v>
      </c>
      <c r="DB37" s="29">
        <v>0</v>
      </c>
      <c r="DC37" s="29">
        <v>0</v>
      </c>
      <c r="DD37" s="29">
        <v>0</v>
      </c>
      <c r="DE37" s="29">
        <v>138.528488321</v>
      </c>
      <c r="DF37" s="29">
        <v>2.4870693094700001E-3</v>
      </c>
      <c r="DG37" s="29">
        <v>0</v>
      </c>
      <c r="DH37" s="29">
        <v>2485.7376006200002</v>
      </c>
      <c r="DI37" s="29">
        <v>2456.30294994</v>
      </c>
      <c r="DJ37" s="29">
        <v>29.434650680400001</v>
      </c>
      <c r="DK37" s="29">
        <v>0</v>
      </c>
      <c r="DL37" s="29">
        <v>0</v>
      </c>
      <c r="DM37" s="29">
        <v>1613.46475418</v>
      </c>
      <c r="DN37" s="29">
        <v>0</v>
      </c>
      <c r="DO37" s="29">
        <v>34.386479168500003</v>
      </c>
      <c r="DP37" s="29">
        <v>0</v>
      </c>
      <c r="DQ37" s="29">
        <v>6.7544993472100003</v>
      </c>
      <c r="DR37" s="29">
        <v>85.966295789200004</v>
      </c>
      <c r="DS37" s="29">
        <v>1.4066356602100001</v>
      </c>
      <c r="DT37" s="29">
        <v>54550.855160699997</v>
      </c>
      <c r="DU37" s="29">
        <v>0</v>
      </c>
      <c r="DV37" s="29">
        <v>577.20243313200001</v>
      </c>
      <c r="DW37" s="29">
        <v>0</v>
      </c>
      <c r="DX37" s="29">
        <v>252.405905735</v>
      </c>
      <c r="DY37" s="29">
        <v>71745.518864500002</v>
      </c>
      <c r="DZ37" s="29">
        <v>2.0854741455000001</v>
      </c>
      <c r="EA37" s="29">
        <v>0</v>
      </c>
      <c r="EB37" s="29">
        <v>0</v>
      </c>
      <c r="EC37" s="29">
        <v>1495.2067575999999</v>
      </c>
      <c r="ED37" s="29">
        <v>667.656383624</v>
      </c>
      <c r="EE37" s="29">
        <v>4893.9123608</v>
      </c>
      <c r="EF37" s="29">
        <v>184711.836733</v>
      </c>
      <c r="EG37" s="29">
        <v>1888.0586033100001</v>
      </c>
      <c r="EH37" s="29">
        <v>644.73442347100001</v>
      </c>
      <c r="EJ37" s="55">
        <f t="shared" si="1"/>
        <v>-7.8605891530014415E-5</v>
      </c>
      <c r="EK37" s="55">
        <f t="shared" si="2"/>
        <v>0</v>
      </c>
      <c r="EL37" s="55">
        <f t="shared" si="3"/>
        <v>-3.0503389173695291E-4</v>
      </c>
      <c r="EM37" s="55">
        <f t="shared" si="4"/>
        <v>-3.1154384115543861E-4</v>
      </c>
      <c r="EN37" s="55">
        <f t="shared" si="5"/>
        <v>-3.0519883329903786E-4</v>
      </c>
      <c r="EO37" s="55">
        <f t="shared" si="6"/>
        <v>-4.683561645849055E-4</v>
      </c>
      <c r="EP37" s="55">
        <f t="shared" si="7"/>
        <v>-1.6745470761573788E-4</v>
      </c>
      <c r="EQ37" s="55">
        <f t="shared" si="8"/>
        <v>-2.1141130943687218E-4</v>
      </c>
      <c r="ER37" s="55">
        <f t="shared" si="9"/>
        <v>7.6793501844260194E-5</v>
      </c>
      <c r="ES37" s="55">
        <f t="shared" si="10"/>
        <v>-1.1375662352818032E-3</v>
      </c>
      <c r="ET37" s="55">
        <f t="shared" si="11"/>
        <v>-2.6245871319114933E-5</v>
      </c>
      <c r="EU37" s="55">
        <f t="shared" si="12"/>
        <v>3.8245238482655028E-5</v>
      </c>
      <c r="EV37" s="55">
        <f t="shared" si="13"/>
        <v>-1.1310764832453541E-3</v>
      </c>
      <c r="EW37" s="55">
        <f t="shared" si="14"/>
        <v>7.9748806244719176E-5</v>
      </c>
      <c r="EX37" s="55">
        <f t="shared" si="15"/>
        <v>7.5508829395070807E-5</v>
      </c>
      <c r="EY37" s="55">
        <f t="shared" si="16"/>
        <v>-1.1298873664928606E-3</v>
      </c>
      <c r="EZ37" s="55">
        <f t="shared" si="17"/>
        <v>0</v>
      </c>
      <c r="FA37" s="55">
        <f t="shared" si="18"/>
        <v>7.6746222867881539E-5</v>
      </c>
      <c r="FB37" s="55">
        <f t="shared" si="19"/>
        <v>7.3998334359104198E-5</v>
      </c>
      <c r="FC37" s="55">
        <f t="shared" si="20"/>
        <v>-2.9189489319684717E-5</v>
      </c>
      <c r="FD37" s="55">
        <f t="shared" si="21"/>
        <v>-1.116784236294273E-3</v>
      </c>
      <c r="FE37" s="55">
        <f t="shared" si="22"/>
        <v>-1.1288879123322292E-3</v>
      </c>
      <c r="FF37" s="55">
        <f t="shared" si="23"/>
        <v>-1.1293599695081072E-3</v>
      </c>
      <c r="FG37" s="55">
        <f t="shared" si="24"/>
        <v>8.2517164125785306E-5</v>
      </c>
      <c r="FH37" s="55">
        <f t="shared" si="25"/>
        <v>8.4450309998213927E-5</v>
      </c>
      <c r="FI37" s="55">
        <f t="shared" si="26"/>
        <v>-4.9434712480679328E-5</v>
      </c>
      <c r="FJ37" s="55">
        <f t="shared" si="27"/>
        <v>-1.1293681389513385E-3</v>
      </c>
      <c r="FK37" s="55">
        <f t="shared" si="28"/>
        <v>-7.203907172593679E-4</v>
      </c>
      <c r="FL37" s="55">
        <f t="shared" si="29"/>
        <v>-3.4741463873050647E-5</v>
      </c>
      <c r="FM37" s="55">
        <f t="shared" si="30"/>
        <v>8.1230976363598389E-5</v>
      </c>
      <c r="FN37" s="55">
        <f t="shared" si="31"/>
        <v>8.0924671869914941E-5</v>
      </c>
      <c r="FO37" s="55">
        <f t="shared" si="32"/>
        <v>0</v>
      </c>
      <c r="FP37" s="55">
        <f t="shared" si="33"/>
        <v>0</v>
      </c>
      <c r="FQ37" s="55">
        <f t="shared" si="34"/>
        <v>0</v>
      </c>
      <c r="FR37" s="55">
        <f t="shared" si="35"/>
        <v>0</v>
      </c>
      <c r="FS37" s="55">
        <f t="shared" si="36"/>
        <v>0</v>
      </c>
      <c r="FT37" s="55">
        <f t="shared" si="37"/>
        <v>9.0144145479866417E-5</v>
      </c>
      <c r="FU37" s="55">
        <f t="shared" si="38"/>
        <v>4.6005195865566012E-5</v>
      </c>
      <c r="FV37" s="55">
        <f t="shared" si="39"/>
        <v>-2.3016915442378912E-4</v>
      </c>
      <c r="FW37" s="55">
        <f t="shared" si="40"/>
        <v>-1.2518072063739502E-5</v>
      </c>
      <c r="FX37" s="55">
        <f t="shared" si="41"/>
        <v>-3.8565776780608133E-4</v>
      </c>
    </row>
    <row r="38" spans="1:180" x14ac:dyDescent="0.3">
      <c r="A38" s="29" t="s">
        <v>37</v>
      </c>
      <c r="B38" s="27">
        <v>58.950926000000003</v>
      </c>
      <c r="D38" s="27">
        <v>42.380330000000001</v>
      </c>
      <c r="E38" s="27">
        <v>1.0488713999999999</v>
      </c>
      <c r="F38" s="27">
        <v>1.0488713999999999</v>
      </c>
      <c r="G38" s="27">
        <v>4.8755817299999997E-2</v>
      </c>
      <c r="H38" s="27">
        <v>46.685512000000003</v>
      </c>
      <c r="I38" s="29">
        <v>0.102111223</v>
      </c>
      <c r="J38" s="29">
        <v>7.8037433000000003E-2</v>
      </c>
      <c r="L38" s="29">
        <v>1.0508500891000001</v>
      </c>
      <c r="M38" s="29">
        <v>1.2366566000000001E-2</v>
      </c>
      <c r="O38" s="29">
        <v>5.2940609999999999E-4</v>
      </c>
      <c r="P38" s="29">
        <v>4.1039970000000001E-4</v>
      </c>
      <c r="S38" s="29">
        <v>3.8030980000000001E-4</v>
      </c>
      <c r="T38" s="29">
        <v>6.3799660000000004E-4</v>
      </c>
      <c r="U38" s="29">
        <v>0.69482286000000004</v>
      </c>
      <c r="Y38" s="29">
        <v>7.9144480000000004E-4</v>
      </c>
      <c r="Z38" s="29">
        <v>6.5618239999999994E-2</v>
      </c>
      <c r="AA38" s="29">
        <v>2.0982994999999998E-3</v>
      </c>
      <c r="AC38" s="29">
        <v>3.884607E-4</v>
      </c>
      <c r="AD38" s="29">
        <v>0.59143294030000004</v>
      </c>
      <c r="AE38" s="29">
        <v>6.7277950000000004E-4</v>
      </c>
      <c r="AF38" s="29">
        <v>2.1483909999999999E-4</v>
      </c>
      <c r="AH38" s="29"/>
      <c r="AL38" s="29">
        <v>2.4286399000000001E-3</v>
      </c>
      <c r="AM38" s="29">
        <v>1.792260663</v>
      </c>
      <c r="AN38" s="29">
        <v>5.1858972699999999E-2</v>
      </c>
      <c r="AO38" s="29">
        <v>0.15165321000000001</v>
      </c>
      <c r="AP38" s="29">
        <v>3.486923E-4</v>
      </c>
      <c r="AR38" s="29" t="s">
        <v>37</v>
      </c>
      <c r="AS38" s="29">
        <v>0</v>
      </c>
      <c r="AT38" s="29">
        <v>7.8039308974499996E-2</v>
      </c>
      <c r="AU38" s="29">
        <v>0.102113813656</v>
      </c>
      <c r="AV38" s="29">
        <v>0.102113813656</v>
      </c>
      <c r="AW38" s="29">
        <v>5.5192469121500003E-4</v>
      </c>
      <c r="AX38" s="29">
        <v>0</v>
      </c>
      <c r="AY38" s="29">
        <v>0</v>
      </c>
      <c r="AZ38" s="29">
        <v>1.0508916185599999</v>
      </c>
      <c r="BA38" s="29">
        <v>6.3802241247399997E-4</v>
      </c>
      <c r="BB38" s="29">
        <v>1.23672303439E-2</v>
      </c>
      <c r="BC38" s="29">
        <v>0</v>
      </c>
      <c r="BD38" s="29">
        <v>0</v>
      </c>
      <c r="BE38" s="29">
        <v>5.2940758250500004E-4</v>
      </c>
      <c r="BF38" s="29">
        <v>162.94982915599999</v>
      </c>
      <c r="BG38" s="29">
        <v>4.1039860388899997E-4</v>
      </c>
      <c r="BH38" s="29">
        <v>0</v>
      </c>
      <c r="BI38" s="29">
        <v>0</v>
      </c>
      <c r="BJ38" s="29">
        <v>0</v>
      </c>
      <c r="BK38" s="29">
        <v>7.9142737413000002E-4</v>
      </c>
      <c r="BL38" s="29">
        <v>6.7282597149399999E-4</v>
      </c>
      <c r="BM38" s="29">
        <v>2.1483855277599999E-4</v>
      </c>
      <c r="BN38" s="29">
        <v>58.952289555100002</v>
      </c>
      <c r="BO38" s="29">
        <v>3.8031131589499998E-4</v>
      </c>
      <c r="BP38" s="29">
        <v>2.87214034624E-2</v>
      </c>
      <c r="BQ38" s="29">
        <v>26.2669155942</v>
      </c>
      <c r="BR38" s="29">
        <v>1.45888423466E-2</v>
      </c>
      <c r="BS38" s="29">
        <v>5.1860997178600002E-2</v>
      </c>
      <c r="BT38" s="29">
        <v>0</v>
      </c>
      <c r="BU38" s="29">
        <v>0.69484146019199999</v>
      </c>
      <c r="BV38" s="29">
        <v>0.69484146019199999</v>
      </c>
      <c r="BW38" s="29">
        <v>0.15165879530900001</v>
      </c>
      <c r="BX38" s="29">
        <v>0</v>
      </c>
      <c r="BY38" s="29">
        <v>0</v>
      </c>
      <c r="BZ38" s="29">
        <v>0</v>
      </c>
      <c r="CA38" s="29">
        <v>1.42289754648E-2</v>
      </c>
      <c r="CB38" s="29">
        <v>0</v>
      </c>
      <c r="CC38" s="29">
        <v>0</v>
      </c>
      <c r="CD38" s="29">
        <v>0</v>
      </c>
      <c r="CE38" s="29">
        <v>0</v>
      </c>
      <c r="CF38" s="29">
        <v>0</v>
      </c>
      <c r="CG38" s="29">
        <v>0</v>
      </c>
      <c r="CH38" s="29">
        <v>6.5619809190800002E-2</v>
      </c>
      <c r="CI38" s="29">
        <v>2.0983632296199999E-3</v>
      </c>
      <c r="CJ38" s="29">
        <v>0</v>
      </c>
      <c r="CK38" s="29">
        <v>0</v>
      </c>
      <c r="CL38" s="29">
        <v>0</v>
      </c>
      <c r="CM38" s="29">
        <v>0</v>
      </c>
      <c r="CN38" s="29">
        <v>38.143210039800003</v>
      </c>
      <c r="CO38" s="29">
        <v>4.2381496607600004</v>
      </c>
      <c r="CP38" s="29">
        <v>42.381359700600001</v>
      </c>
      <c r="CQ38" s="29">
        <v>0</v>
      </c>
      <c r="CR38" s="29">
        <v>5.5189056807600001E-2</v>
      </c>
      <c r="CS38" s="29">
        <v>0</v>
      </c>
      <c r="CT38" s="29">
        <v>0</v>
      </c>
      <c r="CU38" s="29">
        <v>0</v>
      </c>
      <c r="CV38" s="29">
        <v>0</v>
      </c>
      <c r="CW38" s="29">
        <v>0</v>
      </c>
      <c r="CX38" s="29">
        <v>2.4287917018000001E-3</v>
      </c>
      <c r="CY38" s="29">
        <v>0</v>
      </c>
      <c r="CZ38" s="29">
        <v>24.418084019199998</v>
      </c>
      <c r="DA38" s="29">
        <v>0</v>
      </c>
      <c r="DB38" s="29">
        <v>0</v>
      </c>
      <c r="DC38" s="29">
        <v>0</v>
      </c>
      <c r="DD38" s="29">
        <v>0</v>
      </c>
      <c r="DE38" s="29">
        <v>5.9158187139300003E-2</v>
      </c>
      <c r="DF38" s="29">
        <v>0</v>
      </c>
      <c r="DG38" s="29">
        <v>0</v>
      </c>
      <c r="DH38" s="29">
        <v>1.0489567362800001</v>
      </c>
      <c r="DI38" s="29">
        <v>1.0489567362800001</v>
      </c>
      <c r="DJ38" s="29">
        <v>0</v>
      </c>
      <c r="DK38" s="29">
        <v>0</v>
      </c>
      <c r="DL38" s="29">
        <v>0</v>
      </c>
      <c r="DM38" s="29">
        <v>0.68902550196500001</v>
      </c>
      <c r="DN38" s="29">
        <v>0</v>
      </c>
      <c r="DO38" s="29">
        <v>1.46846718145E-2</v>
      </c>
      <c r="DP38" s="29">
        <v>0</v>
      </c>
      <c r="DQ38" s="29">
        <v>2.8844830988200001E-3</v>
      </c>
      <c r="DR38" s="29">
        <v>3.6711523007999999E-2</v>
      </c>
      <c r="DS38" s="29">
        <v>3.8815965453600001E-4</v>
      </c>
      <c r="DT38" s="29">
        <v>19.754892314100001</v>
      </c>
      <c r="DU38" s="29">
        <v>0</v>
      </c>
      <c r="DV38" s="29">
        <v>0.24649236925199999</v>
      </c>
      <c r="DW38" s="29">
        <v>0</v>
      </c>
      <c r="DX38" s="29">
        <v>4.8757321163800001E-2</v>
      </c>
      <c r="DY38" s="29">
        <v>13.2336466182</v>
      </c>
      <c r="DZ38" s="29">
        <v>3.4870885150200002E-4</v>
      </c>
      <c r="EA38" s="29">
        <v>0</v>
      </c>
      <c r="EB38" s="29">
        <v>0</v>
      </c>
      <c r="EC38" s="29">
        <v>0.22575845864999999</v>
      </c>
      <c r="ED38" s="29">
        <v>0.59146203328199998</v>
      </c>
      <c r="EE38" s="29">
        <v>0.25730317935199998</v>
      </c>
      <c r="EF38" s="29">
        <v>46.686584654699999</v>
      </c>
      <c r="EG38" s="29">
        <v>1.79233461921</v>
      </c>
      <c r="EH38" s="29">
        <v>4.2689263818300002E-2</v>
      </c>
      <c r="EJ38" s="55">
        <f t="shared" si="1"/>
        <v>2.3130342346094832E-5</v>
      </c>
      <c r="EK38" s="55">
        <f t="shared" si="2"/>
        <v>0</v>
      </c>
      <c r="EL38" s="55">
        <f t="shared" si="3"/>
        <v>2.4296663098191613E-5</v>
      </c>
      <c r="EM38" s="55">
        <f t="shared" si="4"/>
        <v>8.1360098101808409E-5</v>
      </c>
      <c r="EN38" s="55">
        <f t="shared" si="5"/>
        <v>8.1360098101808409E-5</v>
      </c>
      <c r="EO38" s="55">
        <f t="shared" si="6"/>
        <v>3.0844807518049104E-5</v>
      </c>
      <c r="EP38" s="55">
        <f t="shared" si="7"/>
        <v>2.2976179419349161E-5</v>
      </c>
      <c r="EQ38" s="55">
        <f t="shared" si="8"/>
        <v>2.5370923233395013E-5</v>
      </c>
      <c r="ER38" s="55">
        <f t="shared" si="9"/>
        <v>2.4039418364683955E-5</v>
      </c>
      <c r="ES38" s="55">
        <f t="shared" si="10"/>
        <v>0</v>
      </c>
      <c r="ET38" s="55">
        <f t="shared" si="11"/>
        <v>3.9519871036380175E-5</v>
      </c>
      <c r="EU38" s="55">
        <f t="shared" si="12"/>
        <v>5.3720968294647826E-5</v>
      </c>
      <c r="EV38" s="55">
        <f t="shared" si="13"/>
        <v>0</v>
      </c>
      <c r="EW38" s="55">
        <f t="shared" si="14"/>
        <v>2.8003171857190408E-6</v>
      </c>
      <c r="EX38" s="55">
        <f t="shared" si="15"/>
        <v>-2.6708377224294433E-6</v>
      </c>
      <c r="EY38" s="55">
        <f t="shared" si="16"/>
        <v>0</v>
      </c>
      <c r="EZ38" s="55">
        <f t="shared" si="17"/>
        <v>0</v>
      </c>
      <c r="FA38" s="55">
        <f t="shared" si="18"/>
        <v>3.9859477719654075E-6</v>
      </c>
      <c r="FB38" s="55">
        <f t="shared" si="19"/>
        <v>4.0458638807684096E-5</v>
      </c>
      <c r="FC38" s="55">
        <f t="shared" si="20"/>
        <v>2.676968918373126E-5</v>
      </c>
      <c r="FD38" s="55">
        <f t="shared" si="21"/>
        <v>0</v>
      </c>
      <c r="FE38" s="55">
        <f t="shared" si="22"/>
        <v>0</v>
      </c>
      <c r="FF38" s="55">
        <f t="shared" si="23"/>
        <v>0</v>
      </c>
      <c r="FG38" s="55">
        <f t="shared" si="24"/>
        <v>-2.2017795808393043E-5</v>
      </c>
      <c r="FH38" s="55">
        <f t="shared" si="25"/>
        <v>2.3913942221059478E-5</v>
      </c>
      <c r="FI38" s="55">
        <f t="shared" si="26"/>
        <v>3.0372032209923862E-5</v>
      </c>
      <c r="FJ38" s="55">
        <f t="shared" si="27"/>
        <v>0</v>
      </c>
      <c r="FK38" s="55">
        <f t="shared" si="28"/>
        <v>-7.7497019389604228E-4</v>
      </c>
      <c r="FL38" s="55">
        <f t="shared" si="29"/>
        <v>4.9190668996517087E-5</v>
      </c>
      <c r="FM38" s="55">
        <f t="shared" si="30"/>
        <v>6.9073885277345158E-5</v>
      </c>
      <c r="FN38" s="55">
        <f t="shared" si="31"/>
        <v>-2.5471341110647619E-6</v>
      </c>
      <c r="FO38" s="55">
        <f t="shared" si="32"/>
        <v>0</v>
      </c>
      <c r="FP38" s="55">
        <f t="shared" si="33"/>
        <v>0</v>
      </c>
      <c r="FQ38" s="55">
        <f t="shared" si="34"/>
        <v>0</v>
      </c>
      <c r="FR38" s="55">
        <f t="shared" si="35"/>
        <v>0</v>
      </c>
      <c r="FS38" s="55">
        <f t="shared" si="36"/>
        <v>0</v>
      </c>
      <c r="FT38" s="55">
        <f t="shared" si="37"/>
        <v>6.2504861259989999E-5</v>
      </c>
      <c r="FU38" s="55">
        <f t="shared" si="38"/>
        <v>4.1264204212497983E-5</v>
      </c>
      <c r="FV38" s="55">
        <f t="shared" si="39"/>
        <v>3.9038154722319722E-5</v>
      </c>
      <c r="FW38" s="55">
        <f t="shared" si="40"/>
        <v>3.6829480892588116E-5</v>
      </c>
      <c r="FX38" s="55">
        <f t="shared" si="41"/>
        <v>4.7467357323426847E-5</v>
      </c>
    </row>
    <row r="39" spans="1:180" x14ac:dyDescent="0.3">
      <c r="A39" s="29" t="s">
        <v>129</v>
      </c>
      <c r="B39" s="27">
        <v>23076.637611999999</v>
      </c>
      <c r="D39" s="27">
        <v>29190.782045</v>
      </c>
      <c r="E39" s="27">
        <v>2054.1161228000001</v>
      </c>
      <c r="F39" s="27">
        <v>2016.0617616</v>
      </c>
      <c r="G39" s="27">
        <v>5007.4020823000001</v>
      </c>
      <c r="H39" s="27">
        <v>105047.68815</v>
      </c>
      <c r="I39" s="29">
        <v>24.556598951000002</v>
      </c>
      <c r="J39" s="29">
        <v>7.2382548109</v>
      </c>
      <c r="K39" s="29">
        <v>7.2172070000000004E-4</v>
      </c>
      <c r="L39" s="29">
        <v>4311.0308881999999</v>
      </c>
      <c r="M39" s="29">
        <v>1.2514697145</v>
      </c>
      <c r="N39" s="29">
        <v>5.7737667999999999E-3</v>
      </c>
      <c r="O39" s="29">
        <v>3.2648232100000001E-2</v>
      </c>
      <c r="P39" s="29">
        <v>2.53048526E-2</v>
      </c>
      <c r="Q39" s="29">
        <v>4.9654373100000003E-2</v>
      </c>
      <c r="S39" s="29">
        <v>2.3450479400000002E-2</v>
      </c>
      <c r="T39" s="29">
        <v>3.9338795900000001E-2</v>
      </c>
      <c r="U39" s="29">
        <v>549.78101341000001</v>
      </c>
      <c r="V39" s="29">
        <v>4.330324E-3</v>
      </c>
      <c r="W39" s="29">
        <v>6.0624538999999996E-3</v>
      </c>
      <c r="X39" s="29">
        <v>5.7737667999999999E-3</v>
      </c>
      <c r="Y39" s="29">
        <v>5.17482446E-2</v>
      </c>
      <c r="Z39" s="29">
        <v>4.2852815140000002</v>
      </c>
      <c r="AA39" s="29">
        <v>0.41280375850000001</v>
      </c>
      <c r="AB39" s="29">
        <v>2.7425392000000001E-3</v>
      </c>
      <c r="AC39" s="29">
        <v>2.3958604000000001E-2</v>
      </c>
      <c r="AD39" s="29">
        <v>2348.3011127</v>
      </c>
      <c r="AE39" s="29">
        <v>4.2049744799999997E-2</v>
      </c>
      <c r="AF39" s="29">
        <v>1.32484413E-2</v>
      </c>
      <c r="AH39" s="29"/>
      <c r="AL39" s="29">
        <v>0.16170246069999999</v>
      </c>
      <c r="AM39" s="29">
        <v>8186.6140686999997</v>
      </c>
      <c r="AN39" s="29">
        <v>203.05919211</v>
      </c>
      <c r="AO39" s="29">
        <v>395.82489937999998</v>
      </c>
      <c r="AP39" s="29">
        <v>0.15326732630000001</v>
      </c>
      <c r="AR39" s="29" t="s">
        <v>129</v>
      </c>
      <c r="AS39" s="29">
        <v>0</v>
      </c>
      <c r="AT39" s="29">
        <v>7.2410033722499998</v>
      </c>
      <c r="AU39" s="29">
        <v>24.562042017900001</v>
      </c>
      <c r="AV39" s="29">
        <v>24.562042017900001</v>
      </c>
      <c r="AW39" s="29">
        <v>1.2067501599999999</v>
      </c>
      <c r="AX39" s="29">
        <v>2.9593950447800001E-4</v>
      </c>
      <c r="AY39" s="29">
        <v>4.2587631724500002E-4</v>
      </c>
      <c r="AZ39" s="29">
        <v>4312.7676568799998</v>
      </c>
      <c r="BA39" s="29">
        <v>3.9360375755699999E-2</v>
      </c>
      <c r="BB39" s="29">
        <v>1.2519066218199999</v>
      </c>
      <c r="BC39" s="29">
        <v>1.38588540529E-3</v>
      </c>
      <c r="BD39" s="29">
        <v>4.3886598113899999E-3</v>
      </c>
      <c r="BE39" s="29">
        <v>3.26641770608E-2</v>
      </c>
      <c r="BF39" s="29">
        <v>333329.05590899999</v>
      </c>
      <c r="BG39" s="29">
        <v>2.5316381658999999E-2</v>
      </c>
      <c r="BH39" s="29">
        <v>0</v>
      </c>
      <c r="BI39" s="29">
        <v>0</v>
      </c>
      <c r="BJ39" s="29">
        <v>4.9659145439599997E-2</v>
      </c>
      <c r="BK39" s="29">
        <v>5.1772737084500003E-2</v>
      </c>
      <c r="BL39" s="29">
        <v>4.2071010105099997E-2</v>
      </c>
      <c r="BM39" s="29">
        <v>1.32548952862E-2</v>
      </c>
      <c r="BN39" s="29">
        <v>23080.547993299999</v>
      </c>
      <c r="BO39" s="29">
        <v>2.34612174386E-2</v>
      </c>
      <c r="BP39" s="29">
        <v>353.60343628999999</v>
      </c>
      <c r="BQ39" s="29">
        <v>53222.181579099997</v>
      </c>
      <c r="BR39" s="29">
        <v>315.24181219600001</v>
      </c>
      <c r="BS39" s="29">
        <v>203.139036675</v>
      </c>
      <c r="BT39" s="29">
        <v>0</v>
      </c>
      <c r="BU39" s="29">
        <v>549.832822222</v>
      </c>
      <c r="BV39" s="29">
        <v>549.832822222</v>
      </c>
      <c r="BW39" s="29">
        <v>395.86590204499998</v>
      </c>
      <c r="BX39" s="29">
        <v>4.33088203013E-4</v>
      </c>
      <c r="BY39" s="29">
        <v>3.4646644520999999E-3</v>
      </c>
      <c r="BZ39" s="29">
        <v>0</v>
      </c>
      <c r="CA39" s="29">
        <v>79.380172679200001</v>
      </c>
      <c r="CB39" s="29">
        <v>0</v>
      </c>
      <c r="CC39" s="29">
        <v>0</v>
      </c>
      <c r="CD39" s="29">
        <v>1.5764521750199999E-3</v>
      </c>
      <c r="CE39" s="29">
        <v>4.4867626549200002E-3</v>
      </c>
      <c r="CF39" s="29">
        <v>1.90561506749E-3</v>
      </c>
      <c r="CG39" s="29">
        <v>3.8689333820600001E-3</v>
      </c>
      <c r="CH39" s="29">
        <v>4.2873390904899997</v>
      </c>
      <c r="CI39" s="29">
        <v>0.41290396583200001</v>
      </c>
      <c r="CJ39" s="29">
        <v>0</v>
      </c>
      <c r="CK39" s="29">
        <v>0</v>
      </c>
      <c r="CL39" s="29">
        <v>1.1245721126300001E-3</v>
      </c>
      <c r="CM39" s="29">
        <v>1.61834471469E-3</v>
      </c>
      <c r="CN39" s="29">
        <v>26276.650101700001</v>
      </c>
      <c r="CO39" s="29">
        <v>2919.6302914100002</v>
      </c>
      <c r="CP39" s="29">
        <v>29196.280393100002</v>
      </c>
      <c r="CQ39" s="29">
        <v>0</v>
      </c>
      <c r="CR39" s="29">
        <v>281.09086662099998</v>
      </c>
      <c r="CS39" s="29">
        <v>0</v>
      </c>
      <c r="CT39" s="29">
        <v>0</v>
      </c>
      <c r="CU39" s="29">
        <v>0</v>
      </c>
      <c r="CV39" s="29">
        <v>0</v>
      </c>
      <c r="CW39" s="29">
        <v>0</v>
      </c>
      <c r="CX39" s="29">
        <v>0.16178153346599999</v>
      </c>
      <c r="CY39" s="29">
        <v>0</v>
      </c>
      <c r="CZ39" s="29">
        <v>56645.526157400003</v>
      </c>
      <c r="DA39" s="29">
        <v>0</v>
      </c>
      <c r="DB39" s="29">
        <v>0</v>
      </c>
      <c r="DC39" s="29">
        <v>0</v>
      </c>
      <c r="DD39" s="29">
        <v>0</v>
      </c>
      <c r="DE39" s="29">
        <v>113.72519884099999</v>
      </c>
      <c r="DF39" s="29">
        <v>4.3309540621799998E-4</v>
      </c>
      <c r="DG39" s="29">
        <v>0</v>
      </c>
      <c r="DH39" s="29">
        <v>2054.5729760899999</v>
      </c>
      <c r="DI39" s="29">
        <v>2016.5057870099999</v>
      </c>
      <c r="DJ39" s="29">
        <v>38.0671890761</v>
      </c>
      <c r="DK39" s="29">
        <v>0</v>
      </c>
      <c r="DL39" s="29">
        <v>0</v>
      </c>
      <c r="DM39" s="29">
        <v>1324.5765165400001</v>
      </c>
      <c r="DN39" s="29">
        <v>0</v>
      </c>
      <c r="DO39" s="29">
        <v>28.229641386400001</v>
      </c>
      <c r="DP39" s="29">
        <v>0</v>
      </c>
      <c r="DQ39" s="29">
        <v>5.5451252546100003</v>
      </c>
      <c r="DR39" s="29">
        <v>70.574161843400006</v>
      </c>
      <c r="DS39" s="29">
        <v>2.3951857846599998E-2</v>
      </c>
      <c r="DT39" s="29">
        <v>40948.388181299997</v>
      </c>
      <c r="DU39" s="29">
        <v>0</v>
      </c>
      <c r="DV39" s="29">
        <v>473.85514315099999</v>
      </c>
      <c r="DW39" s="29">
        <v>0</v>
      </c>
      <c r="DX39" s="29">
        <v>5003.8651703400001</v>
      </c>
      <c r="DY39" s="29">
        <v>31468.0157167</v>
      </c>
      <c r="DZ39" s="29">
        <v>0.153294676283</v>
      </c>
      <c r="EA39" s="29">
        <v>0</v>
      </c>
      <c r="EB39" s="29">
        <v>0</v>
      </c>
      <c r="EC39" s="29">
        <v>579.98242294500005</v>
      </c>
      <c r="ED39" s="29">
        <v>2349.2073916099998</v>
      </c>
      <c r="EE39" s="29">
        <v>1038.3707766099999</v>
      </c>
      <c r="EF39" s="29">
        <v>105046.21137800001</v>
      </c>
      <c r="EG39" s="29">
        <v>8190.1112125500003</v>
      </c>
      <c r="EH39" s="29">
        <v>157.758204304</v>
      </c>
      <c r="EJ39" s="55">
        <f t="shared" si="1"/>
        <v>1.6945195247884513E-4</v>
      </c>
      <c r="EK39" s="55">
        <f t="shared" si="2"/>
        <v>0</v>
      </c>
      <c r="EL39" s="55">
        <f t="shared" si="3"/>
        <v>1.8835905429068642E-4</v>
      </c>
      <c r="EM39" s="55">
        <f t="shared" si="4"/>
        <v>2.2240869682530636E-4</v>
      </c>
      <c r="EN39" s="55">
        <f t="shared" si="5"/>
        <v>2.202439520739704E-4</v>
      </c>
      <c r="EO39" s="55">
        <f t="shared" si="6"/>
        <v>-7.0633671949415795E-4</v>
      </c>
      <c r="EP39" s="55">
        <f t="shared" si="7"/>
        <v>-1.4058110425864956E-5</v>
      </c>
      <c r="EQ39" s="55">
        <f t="shared" si="8"/>
        <v>2.2165393957285744E-4</v>
      </c>
      <c r="ER39" s="55">
        <f t="shared" si="9"/>
        <v>3.7972707811567566E-4</v>
      </c>
      <c r="ES39" s="55">
        <f t="shared" si="10"/>
        <v>1.3179852399956103E-4</v>
      </c>
      <c r="ET39" s="55">
        <f t="shared" si="11"/>
        <v>4.0286621113146332E-4</v>
      </c>
      <c r="EU39" s="55">
        <f t="shared" si="12"/>
        <v>3.4911537605563194E-4</v>
      </c>
      <c r="EV39" s="55">
        <f t="shared" si="13"/>
        <v>1.3481955661948265E-4</v>
      </c>
      <c r="EW39" s="55">
        <f t="shared" si="14"/>
        <v>4.8838665294832198E-4</v>
      </c>
      <c r="EX39" s="55">
        <f t="shared" si="15"/>
        <v>4.5560664518547861E-4</v>
      </c>
      <c r="EY39" s="55">
        <f t="shared" si="16"/>
        <v>9.6111164073765508E-5</v>
      </c>
      <c r="EZ39" s="55">
        <f t="shared" si="17"/>
        <v>0</v>
      </c>
      <c r="FA39" s="55">
        <f t="shared" si="18"/>
        <v>4.5790273268349118E-4</v>
      </c>
      <c r="FB39" s="55">
        <f t="shared" si="19"/>
        <v>5.4856421520511531E-4</v>
      </c>
      <c r="FC39" s="55">
        <f t="shared" si="20"/>
        <v>9.4235360509537487E-5</v>
      </c>
      <c r="FD39" s="55">
        <f t="shared" si="21"/>
        <v>1.2102127485153187E-4</v>
      </c>
      <c r="FE39" s="55">
        <f t="shared" si="22"/>
        <v>1.255151713402218E-4</v>
      </c>
      <c r="FF39" s="55">
        <f t="shared" si="23"/>
        <v>1.3537948051532627E-4</v>
      </c>
      <c r="FG39" s="55">
        <f t="shared" si="24"/>
        <v>4.7330077936602269E-4</v>
      </c>
      <c r="FH39" s="55">
        <f t="shared" si="25"/>
        <v>4.8014966654521889E-4</v>
      </c>
      <c r="FI39" s="55">
        <f t="shared" si="26"/>
        <v>2.4274810957178306E-4</v>
      </c>
      <c r="FJ39" s="55">
        <f t="shared" si="27"/>
        <v>1.3769258794913688E-4</v>
      </c>
      <c r="FK39" s="55">
        <f t="shared" si="28"/>
        <v>-2.8157539562834931E-4</v>
      </c>
      <c r="FL39" s="55">
        <f t="shared" si="29"/>
        <v>3.8592960038154794E-4</v>
      </c>
      <c r="FM39" s="55">
        <f t="shared" si="30"/>
        <v>5.0571781591407657E-4</v>
      </c>
      <c r="FN39" s="55">
        <f t="shared" si="31"/>
        <v>4.8715060540745653E-4</v>
      </c>
      <c r="FO39" s="55">
        <f t="shared" si="32"/>
        <v>0</v>
      </c>
      <c r="FP39" s="55">
        <f t="shared" si="33"/>
        <v>0</v>
      </c>
      <c r="FQ39" s="55">
        <f t="shared" si="34"/>
        <v>0</v>
      </c>
      <c r="FR39" s="55">
        <f t="shared" si="35"/>
        <v>0</v>
      </c>
      <c r="FS39" s="55">
        <f t="shared" si="36"/>
        <v>0</v>
      </c>
      <c r="FT39" s="55">
        <f t="shared" si="37"/>
        <v>4.8900162469821349E-4</v>
      </c>
      <c r="FU39" s="55">
        <f t="shared" si="38"/>
        <v>4.2717829625941355E-4</v>
      </c>
      <c r="FV39" s="55">
        <f t="shared" si="39"/>
        <v>3.9320832595822111E-4</v>
      </c>
      <c r="FW39" s="55">
        <f t="shared" si="40"/>
        <v>1.0358788712946609E-4</v>
      </c>
      <c r="FX39" s="55">
        <f t="shared" si="41"/>
        <v>1.784462720153604E-4</v>
      </c>
    </row>
    <row r="40" spans="1:180" x14ac:dyDescent="0.3">
      <c r="A40" s="29"/>
      <c r="AH40" s="29"/>
      <c r="AR40" s="29"/>
      <c r="AT40" s="29"/>
      <c r="AU40" s="29"/>
      <c r="AV40" s="29"/>
      <c r="AW40" s="29"/>
      <c r="AZ40" s="29"/>
      <c r="BA40" s="29"/>
      <c r="BB40" s="29"/>
      <c r="BC40" s="29"/>
      <c r="BD40" s="29"/>
      <c r="BE40" s="29"/>
      <c r="BF40" s="29"/>
      <c r="BG40" s="29"/>
      <c r="BJ40" s="29"/>
      <c r="BK40" s="29"/>
      <c r="BL40" s="29"/>
      <c r="BM40" s="29"/>
      <c r="BN40" s="29"/>
      <c r="BO40" s="29"/>
      <c r="BP40" s="29"/>
      <c r="BQ40" s="29"/>
      <c r="BT40" s="29"/>
      <c r="BU40" s="29"/>
      <c r="BV40" s="29"/>
      <c r="BX40" s="29"/>
      <c r="BY40" s="29"/>
      <c r="BZ40" s="29"/>
      <c r="CA40" s="29"/>
      <c r="CB40" s="29"/>
      <c r="CD40" s="29"/>
      <c r="CE40" s="29"/>
      <c r="CF40" s="29"/>
      <c r="CG40" s="29"/>
      <c r="CH40" s="29"/>
      <c r="CI40" s="29"/>
      <c r="CL40" s="29"/>
      <c r="CM40" s="29"/>
      <c r="CN40" s="29"/>
      <c r="CO40" s="29"/>
      <c r="CP40" s="29"/>
      <c r="CQ40" s="29"/>
      <c r="CR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U40" s="29"/>
      <c r="DV40" s="29"/>
      <c r="DW40" s="29"/>
      <c r="DX40" s="29"/>
      <c r="EA40" s="29"/>
      <c r="EB40" s="29"/>
      <c r="EC40" s="29"/>
      <c r="ED40" s="29"/>
      <c r="EE40" s="29"/>
      <c r="EF40" s="29"/>
      <c r="EH40" s="29"/>
      <c r="EJ40" s="55">
        <f t="shared" si="1"/>
        <v>0</v>
      </c>
      <c r="EK40" s="55">
        <f t="shared" si="2"/>
        <v>0</v>
      </c>
      <c r="EL40" s="55">
        <f t="shared" si="3"/>
        <v>0</v>
      </c>
      <c r="EM40" s="55">
        <f t="shared" si="4"/>
        <v>0</v>
      </c>
      <c r="EN40" s="55">
        <f t="shared" si="5"/>
        <v>0</v>
      </c>
      <c r="EO40" s="55">
        <f t="shared" si="6"/>
        <v>0</v>
      </c>
      <c r="EP40" s="55">
        <f t="shared" si="7"/>
        <v>0</v>
      </c>
      <c r="EQ40" s="55">
        <f t="shared" si="8"/>
        <v>0</v>
      </c>
      <c r="ER40" s="55">
        <f t="shared" si="9"/>
        <v>0</v>
      </c>
      <c r="ES40" s="55">
        <f t="shared" si="10"/>
        <v>0</v>
      </c>
      <c r="ET40" s="55">
        <f t="shared" si="11"/>
        <v>0</v>
      </c>
      <c r="EU40" s="55">
        <f t="shared" si="12"/>
        <v>0</v>
      </c>
      <c r="EV40" s="55">
        <f t="shared" si="13"/>
        <v>0</v>
      </c>
      <c r="EW40" s="55">
        <f t="shared" si="14"/>
        <v>0</v>
      </c>
      <c r="EX40" s="55">
        <f t="shared" si="15"/>
        <v>0</v>
      </c>
      <c r="EY40" s="55">
        <f t="shared" si="16"/>
        <v>0</v>
      </c>
      <c r="EZ40" s="55">
        <f t="shared" si="17"/>
        <v>0</v>
      </c>
      <c r="FA40" s="55">
        <f t="shared" si="18"/>
        <v>0</v>
      </c>
      <c r="FB40" s="55">
        <f t="shared" si="19"/>
        <v>0</v>
      </c>
      <c r="FC40" s="55">
        <f t="shared" si="20"/>
        <v>0</v>
      </c>
      <c r="FD40" s="55">
        <f t="shared" si="21"/>
        <v>0</v>
      </c>
      <c r="FE40" s="55">
        <f t="shared" si="22"/>
        <v>0</v>
      </c>
      <c r="FF40" s="55">
        <f t="shared" si="23"/>
        <v>0</v>
      </c>
      <c r="FG40" s="55">
        <f t="shared" si="24"/>
        <v>0</v>
      </c>
      <c r="FH40" s="55">
        <f t="shared" si="25"/>
        <v>0</v>
      </c>
      <c r="FI40" s="55">
        <f t="shared" si="26"/>
        <v>0</v>
      </c>
      <c r="FJ40" s="55">
        <f t="shared" si="27"/>
        <v>0</v>
      </c>
      <c r="FK40" s="55">
        <f t="shared" si="28"/>
        <v>0</v>
      </c>
      <c r="FL40" s="55">
        <f t="shared" si="29"/>
        <v>0</v>
      </c>
      <c r="FM40" s="55">
        <f t="shared" si="30"/>
        <v>0</v>
      </c>
      <c r="FN40" s="55">
        <f t="shared" si="31"/>
        <v>0</v>
      </c>
      <c r="FO40" s="55">
        <f t="shared" si="32"/>
        <v>0</v>
      </c>
      <c r="FP40" s="55">
        <f t="shared" si="33"/>
        <v>0</v>
      </c>
      <c r="FQ40" s="55">
        <f t="shared" si="34"/>
        <v>0</v>
      </c>
      <c r="FR40" s="55">
        <f t="shared" si="35"/>
        <v>0</v>
      </c>
      <c r="FS40" s="55">
        <f t="shared" si="36"/>
        <v>0</v>
      </c>
      <c r="FT40" s="55">
        <f t="shared" si="37"/>
        <v>0</v>
      </c>
      <c r="FU40" s="55">
        <f t="shared" si="38"/>
        <v>0</v>
      </c>
      <c r="FV40" s="55">
        <f t="shared" si="39"/>
        <v>0</v>
      </c>
      <c r="FW40" s="55">
        <f t="shared" si="40"/>
        <v>0</v>
      </c>
      <c r="FX40" s="55">
        <f t="shared" si="41"/>
        <v>0</v>
      </c>
    </row>
    <row r="41" spans="1:180" x14ac:dyDescent="0.3">
      <c r="AH41" s="29"/>
      <c r="AR41" s="29"/>
      <c r="AT41" s="29"/>
      <c r="AU41" s="29"/>
      <c r="AV41" s="29"/>
      <c r="AW41" s="29"/>
      <c r="AZ41" s="29"/>
      <c r="BA41" s="29"/>
      <c r="BB41" s="29"/>
      <c r="BC41" s="29"/>
      <c r="BD41" s="29"/>
      <c r="BE41" s="29"/>
      <c r="BF41" s="29"/>
      <c r="BG41" s="29"/>
      <c r="BJ41" s="29"/>
      <c r="BK41" s="29"/>
      <c r="BL41" s="29"/>
      <c r="BM41" s="29"/>
      <c r="BN41" s="29"/>
      <c r="BO41" s="29"/>
      <c r="BP41" s="29"/>
      <c r="BQ41" s="29"/>
      <c r="BT41" s="29"/>
      <c r="BU41" s="29"/>
      <c r="BV41" s="29"/>
      <c r="BX41" s="29"/>
      <c r="BY41" s="29"/>
      <c r="BZ41" s="29"/>
      <c r="CA41" s="29"/>
      <c r="CB41" s="29"/>
      <c r="CD41" s="29"/>
      <c r="CE41" s="29"/>
      <c r="CF41" s="29"/>
      <c r="CG41" s="29"/>
      <c r="CH41" s="29"/>
      <c r="CI41" s="29"/>
      <c r="CL41" s="29"/>
      <c r="CM41" s="29"/>
      <c r="CN41" s="29"/>
      <c r="CO41" s="29"/>
      <c r="CP41" s="29"/>
      <c r="CQ41" s="29"/>
      <c r="CR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U41" s="29"/>
      <c r="DV41" s="29"/>
      <c r="DW41" s="29"/>
      <c r="DX41" s="29"/>
      <c r="EA41" s="29"/>
      <c r="EB41" s="29"/>
      <c r="EC41" s="29"/>
      <c r="ED41" s="29"/>
      <c r="EE41" s="29"/>
      <c r="EF41" s="29"/>
      <c r="EH41" s="29"/>
      <c r="EJ41" s="55">
        <f t="shared" si="1"/>
        <v>0</v>
      </c>
      <c r="EK41" s="55">
        <f t="shared" si="2"/>
        <v>0</v>
      </c>
      <c r="EL41" s="55">
        <f t="shared" si="3"/>
        <v>0</v>
      </c>
      <c r="EM41" s="55">
        <f t="shared" si="4"/>
        <v>0</v>
      </c>
      <c r="EN41" s="55">
        <f t="shared" si="5"/>
        <v>0</v>
      </c>
      <c r="EO41" s="55">
        <f t="shared" si="6"/>
        <v>0</v>
      </c>
      <c r="EP41" s="55">
        <f t="shared" si="7"/>
        <v>0</v>
      </c>
      <c r="EQ41" s="55">
        <f t="shared" si="8"/>
        <v>0</v>
      </c>
      <c r="ER41" s="55">
        <f t="shared" si="9"/>
        <v>0</v>
      </c>
      <c r="ES41" s="55">
        <f t="shared" si="10"/>
        <v>0</v>
      </c>
      <c r="ET41" s="55">
        <f t="shared" si="11"/>
        <v>0</v>
      </c>
      <c r="EU41" s="55">
        <f t="shared" si="12"/>
        <v>0</v>
      </c>
      <c r="EV41" s="55">
        <f t="shared" si="13"/>
        <v>0</v>
      </c>
      <c r="EW41" s="55">
        <f t="shared" si="14"/>
        <v>0</v>
      </c>
      <c r="EX41" s="55">
        <f t="shared" si="15"/>
        <v>0</v>
      </c>
      <c r="EY41" s="55">
        <f t="shared" si="16"/>
        <v>0</v>
      </c>
      <c r="EZ41" s="55">
        <f t="shared" si="17"/>
        <v>0</v>
      </c>
      <c r="FA41" s="55">
        <f t="shared" si="18"/>
        <v>0</v>
      </c>
      <c r="FB41" s="55">
        <f t="shared" si="19"/>
        <v>0</v>
      </c>
      <c r="FC41" s="55">
        <f t="shared" si="20"/>
        <v>0</v>
      </c>
      <c r="FD41" s="55">
        <f t="shared" si="21"/>
        <v>0</v>
      </c>
      <c r="FE41" s="55">
        <f t="shared" si="22"/>
        <v>0</v>
      </c>
      <c r="FF41" s="55">
        <f t="shared" si="23"/>
        <v>0</v>
      </c>
      <c r="FG41" s="55">
        <f t="shared" si="24"/>
        <v>0</v>
      </c>
      <c r="FH41" s="55">
        <f t="shared" si="25"/>
        <v>0</v>
      </c>
      <c r="FI41" s="55">
        <f t="shared" si="26"/>
        <v>0</v>
      </c>
      <c r="FJ41" s="55">
        <f t="shared" si="27"/>
        <v>0</v>
      </c>
      <c r="FK41" s="55">
        <f t="shared" si="28"/>
        <v>0</v>
      </c>
      <c r="FL41" s="55">
        <f t="shared" si="29"/>
        <v>0</v>
      </c>
      <c r="FM41" s="55">
        <f t="shared" si="30"/>
        <v>0</v>
      </c>
      <c r="FN41" s="55">
        <f t="shared" si="31"/>
        <v>0</v>
      </c>
      <c r="FO41" s="55">
        <f t="shared" si="32"/>
        <v>0</v>
      </c>
      <c r="FP41" s="55">
        <f t="shared" si="33"/>
        <v>0</v>
      </c>
      <c r="FQ41" s="55">
        <f t="shared" si="34"/>
        <v>0</v>
      </c>
      <c r="FR41" s="55">
        <f t="shared" si="35"/>
        <v>0</v>
      </c>
      <c r="FS41" s="55">
        <f t="shared" si="36"/>
        <v>0</v>
      </c>
      <c r="FT41" s="55">
        <f t="shared" si="37"/>
        <v>0</v>
      </c>
      <c r="FU41" s="55">
        <f t="shared" si="38"/>
        <v>0</v>
      </c>
      <c r="FV41" s="55">
        <f t="shared" si="39"/>
        <v>0</v>
      </c>
      <c r="FW41" s="55">
        <f t="shared" si="40"/>
        <v>0</v>
      </c>
      <c r="FX41" s="55">
        <f t="shared" si="41"/>
        <v>0</v>
      </c>
    </row>
    <row r="42" spans="1:180" x14ac:dyDescent="0.3">
      <c r="A42" s="29" t="s">
        <v>41</v>
      </c>
      <c r="B42" s="27">
        <v>350.68602662000001</v>
      </c>
      <c r="D42" s="27">
        <v>257.39001035000001</v>
      </c>
      <c r="E42" s="27">
        <v>7.4977566500000004</v>
      </c>
      <c r="F42" s="27">
        <v>7.3640246500000002</v>
      </c>
      <c r="G42" s="27">
        <v>11.765660541999999</v>
      </c>
      <c r="H42" s="27">
        <v>3077.3235375999998</v>
      </c>
      <c r="I42" s="29">
        <v>0.71363251890000001</v>
      </c>
      <c r="J42" s="29">
        <v>0.1096561673</v>
      </c>
      <c r="K42" s="29">
        <v>2.4683499999999998E-5</v>
      </c>
      <c r="L42" s="29">
        <v>37.602455177000003</v>
      </c>
      <c r="M42" s="29">
        <v>4.0452848600000001E-2</v>
      </c>
      <c r="N42" s="29">
        <v>1.9746769999999999E-4</v>
      </c>
      <c r="O42" s="29">
        <v>7.1231120000000005E-4</v>
      </c>
      <c r="P42" s="29">
        <v>5.5152580000000003E-4</v>
      </c>
      <c r="Q42" s="29">
        <v>1.698218E-3</v>
      </c>
      <c r="S42" s="29">
        <v>5.1122929999999997E-4</v>
      </c>
      <c r="T42" s="29">
        <v>8.5746219999999998E-4</v>
      </c>
      <c r="U42" s="29">
        <v>20.352981117999999</v>
      </c>
      <c r="V42" s="29">
        <v>1.481012E-4</v>
      </c>
      <c r="W42" s="29">
        <v>2.0734130000000001E-4</v>
      </c>
      <c r="X42" s="29">
        <v>1.9746769999999999E-4</v>
      </c>
      <c r="Y42" s="29">
        <v>1.5260291E-3</v>
      </c>
      <c r="Z42" s="29">
        <v>0.11778881400000001</v>
      </c>
      <c r="AA42" s="29">
        <v>1.1002102600000001E-2</v>
      </c>
      <c r="AB42" s="29">
        <v>9.3797199999999997E-5</v>
      </c>
      <c r="AC42" s="29">
        <v>5.2305630000000004E-4</v>
      </c>
      <c r="AD42" s="29">
        <v>22.124898446</v>
      </c>
      <c r="AE42" s="29">
        <v>9.9302669999999996E-4</v>
      </c>
      <c r="AF42" s="29">
        <v>2.8897470000000002E-4</v>
      </c>
      <c r="AH42" s="29"/>
      <c r="AL42" s="29">
        <v>5.1387582000000003E-3</v>
      </c>
      <c r="AM42" s="29">
        <v>36.923079274999999</v>
      </c>
      <c r="AN42" s="29">
        <v>2.1845439785999998</v>
      </c>
      <c r="AO42" s="29">
        <v>0.45424970799999997</v>
      </c>
      <c r="AP42" s="29">
        <v>5.278591E-3</v>
      </c>
      <c r="AR42" s="29" t="s">
        <v>41</v>
      </c>
      <c r="AS42" s="29">
        <v>0</v>
      </c>
      <c r="AT42" s="29">
        <v>0.10966073066400001</v>
      </c>
      <c r="AU42" s="29">
        <v>0.71300967951200001</v>
      </c>
      <c r="AV42" s="29">
        <v>0.71300967951200001</v>
      </c>
      <c r="AW42" s="29">
        <v>2.3927233578600001E-4</v>
      </c>
      <c r="AX42" s="8">
        <v>1.0110638954600001E-5</v>
      </c>
      <c r="AY42" s="8">
        <v>1.45491603146E-5</v>
      </c>
      <c r="AZ42" s="29">
        <v>37.608627290400001</v>
      </c>
      <c r="BA42" s="29">
        <v>8.5744020871500004E-4</v>
      </c>
      <c r="BB42" s="29">
        <v>4.0437262061199998E-2</v>
      </c>
      <c r="BC42" s="8">
        <v>4.7343375386499998E-5</v>
      </c>
      <c r="BD42" s="29">
        <v>1.4991848410199999E-4</v>
      </c>
      <c r="BE42" s="29">
        <v>7.1237569651700001E-4</v>
      </c>
      <c r="BF42" s="29">
        <v>3980.2878625100002</v>
      </c>
      <c r="BG42" s="29">
        <v>5.5154929326299996E-4</v>
      </c>
      <c r="BH42" s="29">
        <v>0</v>
      </c>
      <c r="BI42" s="29">
        <v>0</v>
      </c>
      <c r="BJ42" s="29">
        <v>1.6964263009200001E-3</v>
      </c>
      <c r="BK42" s="29">
        <v>1.52612526988E-3</v>
      </c>
      <c r="BL42" s="29">
        <v>9.93099664961E-4</v>
      </c>
      <c r="BM42" s="29">
        <v>2.8896401919099998E-4</v>
      </c>
      <c r="BN42" s="29">
        <v>350.70209247299999</v>
      </c>
      <c r="BO42" s="29">
        <v>5.1122527876300001E-4</v>
      </c>
      <c r="BP42" s="29">
        <v>28.698103633500001</v>
      </c>
      <c r="BQ42" s="29">
        <v>705.65808955199998</v>
      </c>
      <c r="BR42" s="29">
        <v>54.290615227799996</v>
      </c>
      <c r="BS42" s="29">
        <v>2.1848220782999999</v>
      </c>
      <c r="BT42" s="29">
        <v>0</v>
      </c>
      <c r="BU42" s="29">
        <v>20.356694014399999</v>
      </c>
      <c r="BV42" s="29">
        <v>20.356694014399999</v>
      </c>
      <c r="BW42" s="29">
        <v>0.45424305038899998</v>
      </c>
      <c r="BX42" s="8">
        <v>1.4794929002400001E-5</v>
      </c>
      <c r="BY42" s="29">
        <v>1.18348730171E-4</v>
      </c>
      <c r="BZ42" s="29">
        <v>0</v>
      </c>
      <c r="CA42" s="29">
        <v>0.78370533091299999</v>
      </c>
      <c r="CB42" s="29">
        <v>0</v>
      </c>
      <c r="CC42" s="29">
        <v>0</v>
      </c>
      <c r="CD42" s="8">
        <v>5.3853954816300001E-5</v>
      </c>
      <c r="CE42" s="29">
        <v>1.5326840721600001E-4</v>
      </c>
      <c r="CF42" s="8">
        <v>6.5098849738500002E-5</v>
      </c>
      <c r="CG42" s="29">
        <v>1.32166426914E-4</v>
      </c>
      <c r="CH42" s="29">
        <v>0.11779155864599999</v>
      </c>
      <c r="CI42" s="29">
        <v>1.0994913204099999E-2</v>
      </c>
      <c r="CJ42" s="29">
        <v>0</v>
      </c>
      <c r="CK42" s="29">
        <v>0</v>
      </c>
      <c r="CL42" s="8">
        <v>3.8415031112699999E-5</v>
      </c>
      <c r="CM42" s="8">
        <v>5.5282329403600002E-5</v>
      </c>
      <c r="CN42" s="29">
        <v>231.540807747</v>
      </c>
      <c r="CO42" s="29">
        <v>25.726632497499999</v>
      </c>
      <c r="CP42" s="29">
        <v>257.267440244</v>
      </c>
      <c r="CQ42" s="29">
        <v>0</v>
      </c>
      <c r="CR42" s="29">
        <v>10.367523278</v>
      </c>
      <c r="CS42" s="29">
        <v>0</v>
      </c>
      <c r="CT42" s="29">
        <v>0</v>
      </c>
      <c r="CU42" s="29">
        <v>0</v>
      </c>
      <c r="CV42" s="29">
        <v>0</v>
      </c>
      <c r="CW42" s="29">
        <v>0</v>
      </c>
      <c r="CX42" s="29">
        <v>5.1389574633600001E-3</v>
      </c>
      <c r="CY42" s="29">
        <v>0</v>
      </c>
      <c r="CZ42" s="29">
        <v>2002.73167057</v>
      </c>
      <c r="DA42" s="29">
        <v>0</v>
      </c>
      <c r="DB42" s="29">
        <v>0</v>
      </c>
      <c r="DC42" s="29">
        <v>0</v>
      </c>
      <c r="DD42" s="29">
        <v>0</v>
      </c>
      <c r="DE42" s="29">
        <v>0.41504740356199998</v>
      </c>
      <c r="DF42" s="8">
        <v>1.4793961540399999E-5</v>
      </c>
      <c r="DG42" s="29">
        <v>0</v>
      </c>
      <c r="DH42" s="29">
        <v>7.4929775370599998</v>
      </c>
      <c r="DI42" s="29">
        <v>7.3593856897499998</v>
      </c>
      <c r="DJ42" s="29">
        <v>0.133591847308</v>
      </c>
      <c r="DK42" s="29">
        <v>0</v>
      </c>
      <c r="DL42" s="29">
        <v>0</v>
      </c>
      <c r="DM42" s="29">
        <v>4.8341318710100003</v>
      </c>
      <c r="DN42" s="29">
        <v>0</v>
      </c>
      <c r="DO42" s="29">
        <v>0.103026172611</v>
      </c>
      <c r="DP42" s="29">
        <v>0</v>
      </c>
      <c r="DQ42" s="29">
        <v>2.0237079603400002E-2</v>
      </c>
      <c r="DR42" s="29">
        <v>0.25756596537600002</v>
      </c>
      <c r="DS42" s="29">
        <v>5.2263069117299997E-4</v>
      </c>
      <c r="DT42" s="29">
        <v>788.02166670600002</v>
      </c>
      <c r="DU42" s="29">
        <v>0</v>
      </c>
      <c r="DV42" s="29">
        <v>1.7293771975900001</v>
      </c>
      <c r="DW42" s="29">
        <v>0</v>
      </c>
      <c r="DX42" s="29">
        <v>11.765999362000001</v>
      </c>
      <c r="DY42" s="29">
        <v>1168.9812979999999</v>
      </c>
      <c r="DZ42" s="29">
        <v>5.2733334516699999E-3</v>
      </c>
      <c r="EA42" s="29">
        <v>0</v>
      </c>
      <c r="EB42" s="29">
        <v>0</v>
      </c>
      <c r="EC42" s="29">
        <v>32.8848360908</v>
      </c>
      <c r="ED42" s="29">
        <v>22.127905119899999</v>
      </c>
      <c r="EE42" s="29">
        <v>103.487043755</v>
      </c>
      <c r="EF42" s="29">
        <v>3077.4680367300002</v>
      </c>
      <c r="EG42" s="29">
        <v>36.9335408775</v>
      </c>
      <c r="EH42" s="29">
        <v>16.836306127</v>
      </c>
      <c r="EJ42" s="55">
        <f t="shared" si="1"/>
        <v>4.5812640882310438E-5</v>
      </c>
      <c r="EK42" s="55">
        <f t="shared" si="2"/>
        <v>0</v>
      </c>
      <c r="EL42" s="55">
        <f t="shared" si="3"/>
        <v>-4.762038193842123E-4</v>
      </c>
      <c r="EM42" s="55">
        <f t="shared" si="4"/>
        <v>-6.3740571521490386E-4</v>
      </c>
      <c r="EN42" s="55">
        <f t="shared" si="5"/>
        <v>-6.2994903880452425E-4</v>
      </c>
      <c r="EO42" s="55">
        <f t="shared" si="6"/>
        <v>2.8797363207268815E-5</v>
      </c>
      <c r="EP42" s="55">
        <f t="shared" si="7"/>
        <v>4.695610592610454E-5</v>
      </c>
      <c r="EQ42" s="55">
        <f t="shared" si="8"/>
        <v>-8.7277327126299923E-4</v>
      </c>
      <c r="ER42" s="55">
        <f t="shared" si="9"/>
        <v>4.1615206078881296E-5</v>
      </c>
      <c r="ES42" s="55">
        <f t="shared" si="10"/>
        <v>-9.601851763322626E-4</v>
      </c>
      <c r="ET42" s="55">
        <f t="shared" si="11"/>
        <v>1.6414123415466159E-4</v>
      </c>
      <c r="EU42" s="55">
        <f t="shared" si="12"/>
        <v>-3.8530139012268725E-4</v>
      </c>
      <c r="EV42" s="55">
        <f t="shared" si="13"/>
        <v>-1.0424009167068931E-3</v>
      </c>
      <c r="EW42" s="55">
        <f t="shared" si="14"/>
        <v>9.0545420316238691E-5</v>
      </c>
      <c r="EX42" s="55">
        <f t="shared" si="15"/>
        <v>4.2596852223280982E-5</v>
      </c>
      <c r="EY42" s="55">
        <f t="shared" si="16"/>
        <v>-1.0550465723481635E-3</v>
      </c>
      <c r="EZ42" s="55">
        <f t="shared" si="17"/>
        <v>0</v>
      </c>
      <c r="FA42" s="55">
        <f t="shared" si="18"/>
        <v>-7.8658187235362714E-6</v>
      </c>
      <c r="FB42" s="55">
        <f t="shared" si="19"/>
        <v>-2.5646943970177776E-5</v>
      </c>
      <c r="FC42" s="55">
        <f t="shared" si="20"/>
        <v>1.8242518766531298E-4</v>
      </c>
      <c r="FD42" s="55">
        <f t="shared" si="21"/>
        <v>-1.1045102011327432E-3</v>
      </c>
      <c r="FE42" s="55">
        <f t="shared" si="22"/>
        <v>-1.0559303317766438E-3</v>
      </c>
      <c r="FF42" s="55">
        <f t="shared" si="23"/>
        <v>-1.0250959903822042E-3</v>
      </c>
      <c r="FG42" s="55">
        <f t="shared" si="24"/>
        <v>6.3019689467281296E-5</v>
      </c>
      <c r="FH42" s="55">
        <f t="shared" si="25"/>
        <v>2.3301414682624972E-5</v>
      </c>
      <c r="FI42" s="55">
        <f t="shared" si="26"/>
        <v>-6.5345654020727611E-4</v>
      </c>
      <c r="FJ42" s="55">
        <f t="shared" si="27"/>
        <v>-1.0644185935186697E-3</v>
      </c>
      <c r="FK42" s="55">
        <f t="shared" si="28"/>
        <v>-8.1369601513272887E-4</v>
      </c>
      <c r="FL42" s="55">
        <f t="shared" si="29"/>
        <v>1.3589548929854862E-4</v>
      </c>
      <c r="FM42" s="55">
        <f t="shared" si="30"/>
        <v>7.3477340538822823E-5</v>
      </c>
      <c r="FN42" s="55">
        <f t="shared" si="31"/>
        <v>-3.6961052299889213E-5</v>
      </c>
      <c r="FO42" s="55">
        <f t="shared" si="32"/>
        <v>0</v>
      </c>
      <c r="FP42" s="55">
        <f t="shared" si="33"/>
        <v>0</v>
      </c>
      <c r="FQ42" s="55">
        <f t="shared" si="34"/>
        <v>0</v>
      </c>
      <c r="FR42" s="55">
        <f t="shared" si="35"/>
        <v>0</v>
      </c>
      <c r="FS42" s="55">
        <f t="shared" si="36"/>
        <v>0</v>
      </c>
      <c r="FT42" s="55">
        <f t="shared" si="37"/>
        <v>3.8776558897013836E-5</v>
      </c>
      <c r="FU42" s="55">
        <f t="shared" si="38"/>
        <v>2.8333504966051556E-4</v>
      </c>
      <c r="FV42" s="55">
        <f t="shared" si="39"/>
        <v>1.2730331946819341E-4</v>
      </c>
      <c r="FW42" s="55">
        <f t="shared" si="40"/>
        <v>-1.4656280197309111E-5</v>
      </c>
      <c r="FX42" s="55">
        <f t="shared" si="41"/>
        <v>-9.9601358203356915E-4</v>
      </c>
    </row>
    <row r="43" spans="1:180" x14ac:dyDescent="0.3">
      <c r="A43" s="29" t="s">
        <v>42</v>
      </c>
      <c r="B43" s="27">
        <v>2948.2449431</v>
      </c>
      <c r="D43" s="27">
        <v>2051.4740842000001</v>
      </c>
      <c r="E43" s="27">
        <v>40.535802349000001</v>
      </c>
      <c r="F43" s="27">
        <v>40.519025249000002</v>
      </c>
      <c r="G43" s="27">
        <v>356.75150531000003</v>
      </c>
      <c r="H43" s="27">
        <v>4227.9018061999996</v>
      </c>
      <c r="I43" s="29">
        <v>4.3730122993</v>
      </c>
      <c r="J43" s="29">
        <v>3.4050863884</v>
      </c>
      <c r="K43" s="8">
        <v>2.7370070000000002E-6</v>
      </c>
      <c r="L43" s="29">
        <v>19.104252774999999</v>
      </c>
      <c r="M43" s="29">
        <v>0.59899063159999999</v>
      </c>
      <c r="N43" s="29">
        <v>2.1895999999999998E-5</v>
      </c>
      <c r="O43" s="29">
        <v>2.31030019E-2</v>
      </c>
      <c r="P43" s="29">
        <v>1.7904675299999999E-2</v>
      </c>
      <c r="Q43" s="29">
        <v>1.8830569999999999E-4</v>
      </c>
      <c r="S43" s="29">
        <v>1.6592995700000002E-2</v>
      </c>
      <c r="T43" s="29">
        <v>2.7834725599999999E-2</v>
      </c>
      <c r="U43" s="29">
        <v>34.234969976000002</v>
      </c>
      <c r="V43" s="29">
        <v>1.6422E-5</v>
      </c>
      <c r="W43" s="29">
        <v>2.29908E-5</v>
      </c>
      <c r="X43" s="29">
        <v>2.1895999999999998E-5</v>
      </c>
      <c r="Y43" s="29">
        <v>3.7937472399999998E-2</v>
      </c>
      <c r="Z43" s="29">
        <v>3.06356589</v>
      </c>
      <c r="AA43" s="29">
        <v>9.8405045100000005E-2</v>
      </c>
      <c r="AB43" s="29">
        <v>1.04006E-5</v>
      </c>
      <c r="AC43" s="29">
        <v>1.69550363E-2</v>
      </c>
      <c r="AD43" s="29">
        <v>11.570770803</v>
      </c>
      <c r="AE43" s="29">
        <v>3.0006920699999998E-2</v>
      </c>
      <c r="AF43" s="29">
        <v>9.3747863999999997E-3</v>
      </c>
      <c r="AH43" s="29"/>
      <c r="AL43" s="29">
        <v>0.119776462</v>
      </c>
      <c r="AM43" s="29">
        <v>13.029230919</v>
      </c>
      <c r="AN43" s="29">
        <v>2.5357983316000001</v>
      </c>
      <c r="AO43" s="29">
        <v>4.9358874568999997</v>
      </c>
      <c r="AP43" s="29">
        <v>1.58034471E-2</v>
      </c>
      <c r="AR43" s="29" t="s">
        <v>42</v>
      </c>
      <c r="AS43" s="29">
        <v>0</v>
      </c>
      <c r="AT43" s="29">
        <v>3.4050553105299999</v>
      </c>
      <c r="AU43" s="29">
        <v>4.3730010058</v>
      </c>
      <c r="AV43" s="29">
        <v>4.3730010058</v>
      </c>
      <c r="AW43" s="29">
        <v>2.0355751835700001E-2</v>
      </c>
      <c r="AX43" s="8">
        <v>1.12237746435E-6</v>
      </c>
      <c r="AY43" s="8">
        <v>1.6148861588299999E-6</v>
      </c>
      <c r="AZ43" s="29">
        <v>19.1041970691</v>
      </c>
      <c r="BA43" s="29">
        <v>2.78355018153E-2</v>
      </c>
      <c r="BB43" s="29">
        <v>0.59899094470500003</v>
      </c>
      <c r="BC43" s="8">
        <v>5.2554109690999999E-6</v>
      </c>
      <c r="BD43" s="8">
        <v>1.66405253614E-5</v>
      </c>
      <c r="BE43" s="29">
        <v>2.3104419506E-2</v>
      </c>
      <c r="BF43" s="29">
        <v>12990.016606900001</v>
      </c>
      <c r="BG43" s="29">
        <v>1.7904371820999999E-2</v>
      </c>
      <c r="BH43" s="29">
        <v>0</v>
      </c>
      <c r="BI43" s="29">
        <v>0</v>
      </c>
      <c r="BJ43" s="29">
        <v>1.88293472191E-4</v>
      </c>
      <c r="BK43" s="29">
        <v>3.7939378678700002E-2</v>
      </c>
      <c r="BL43" s="29">
        <v>3.0002385462699999E-2</v>
      </c>
      <c r="BM43" s="29">
        <v>9.37443512418E-3</v>
      </c>
      <c r="BN43" s="29">
        <v>2948.2424063399999</v>
      </c>
      <c r="BO43" s="29">
        <v>1.6594655976199999E-2</v>
      </c>
      <c r="BP43" s="29">
        <v>8.1274462696000001</v>
      </c>
      <c r="BQ43" s="29">
        <v>2104.1917309999999</v>
      </c>
      <c r="BR43" s="29">
        <v>14.458320411400001</v>
      </c>
      <c r="BS43" s="29">
        <v>2.5357751530099999</v>
      </c>
      <c r="BT43" s="29">
        <v>0</v>
      </c>
      <c r="BU43" s="29">
        <v>34.234793340499998</v>
      </c>
      <c r="BV43" s="29">
        <v>34.234793340499998</v>
      </c>
      <c r="BW43" s="29">
        <v>4.93588247947</v>
      </c>
      <c r="BX43" s="8">
        <v>1.6422074238400001E-6</v>
      </c>
      <c r="BY43" s="8">
        <v>1.31381436273E-5</v>
      </c>
      <c r="BZ43" s="29">
        <v>0</v>
      </c>
      <c r="CA43" s="29">
        <v>0.60756180665600001</v>
      </c>
      <c r="CB43" s="29">
        <v>0</v>
      </c>
      <c r="CC43" s="29">
        <v>0</v>
      </c>
      <c r="CD43" s="8">
        <v>5.9772152317300001E-6</v>
      </c>
      <c r="CE43" s="8">
        <v>1.7012693111100001E-5</v>
      </c>
      <c r="CF43" s="8">
        <v>7.2256871531199996E-6</v>
      </c>
      <c r="CG43" s="8">
        <v>1.46698468339E-5</v>
      </c>
      <c r="CH43" s="29">
        <v>3.0635687362700001</v>
      </c>
      <c r="CI43" s="29">
        <v>9.8407779867600007E-2</v>
      </c>
      <c r="CJ43" s="29">
        <v>0</v>
      </c>
      <c r="CK43" s="29">
        <v>0</v>
      </c>
      <c r="CL43" s="8">
        <v>4.2641572556900001E-6</v>
      </c>
      <c r="CM43" s="8">
        <v>6.13694560646E-6</v>
      </c>
      <c r="CN43" s="29">
        <v>1846.3222789700001</v>
      </c>
      <c r="CO43" s="29">
        <v>205.14662129300001</v>
      </c>
      <c r="CP43" s="29">
        <v>2051.4689002700002</v>
      </c>
      <c r="CQ43" s="29">
        <v>0</v>
      </c>
      <c r="CR43" s="29">
        <v>3.0091203051800002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0.119771548251</v>
      </c>
      <c r="CY43" s="29">
        <v>0</v>
      </c>
      <c r="CZ43" s="29">
        <v>2424.52881712</v>
      </c>
      <c r="DA43" s="29">
        <v>0</v>
      </c>
      <c r="DB43" s="29">
        <v>0</v>
      </c>
      <c r="DC43" s="29">
        <v>0</v>
      </c>
      <c r="DD43" s="29">
        <v>0</v>
      </c>
      <c r="DE43" s="29">
        <v>2.28526387947</v>
      </c>
      <c r="DF43" s="8">
        <v>1.64208458032E-6</v>
      </c>
      <c r="DG43" s="29">
        <v>0</v>
      </c>
      <c r="DH43" s="29">
        <v>40.537766985899999</v>
      </c>
      <c r="DI43" s="29">
        <v>40.520989824700003</v>
      </c>
      <c r="DJ43" s="29">
        <v>1.6777161218500002E-2</v>
      </c>
      <c r="DK43" s="29">
        <v>0</v>
      </c>
      <c r="DL43" s="29">
        <v>0</v>
      </c>
      <c r="DM43" s="29">
        <v>26.616900329</v>
      </c>
      <c r="DN43" s="29">
        <v>0</v>
      </c>
      <c r="DO43" s="29">
        <v>0.56726423992899999</v>
      </c>
      <c r="DP43" s="29">
        <v>0</v>
      </c>
      <c r="DQ43" s="29">
        <v>0.111427281756</v>
      </c>
      <c r="DR43" s="29">
        <v>1.41816834494</v>
      </c>
      <c r="DS43" s="29">
        <v>1.6942223261600001E-2</v>
      </c>
      <c r="DT43" s="29">
        <v>1663.5852753500001</v>
      </c>
      <c r="DU43" s="29">
        <v>0</v>
      </c>
      <c r="DV43" s="29">
        <v>9.5219657495399996</v>
      </c>
      <c r="DW43" s="29">
        <v>0</v>
      </c>
      <c r="DX43" s="29">
        <v>356.75100484400002</v>
      </c>
      <c r="DY43" s="29">
        <v>1432.1350024000001</v>
      </c>
      <c r="DZ43" s="29">
        <v>1.58067830916E-2</v>
      </c>
      <c r="EA43" s="29">
        <v>0</v>
      </c>
      <c r="EB43" s="29">
        <v>0</v>
      </c>
      <c r="EC43" s="29">
        <v>19.114506800000001</v>
      </c>
      <c r="ED43" s="29">
        <v>11.5707566291</v>
      </c>
      <c r="EE43" s="29">
        <v>45.007118717899999</v>
      </c>
      <c r="EF43" s="29">
        <v>4227.8988227299997</v>
      </c>
      <c r="EG43" s="29">
        <v>13.029339585600001</v>
      </c>
      <c r="EH43" s="29">
        <v>4.4603638948500004</v>
      </c>
      <c r="EJ43" s="55">
        <f t="shared" si="1"/>
        <v>-8.604305439576169E-7</v>
      </c>
      <c r="EK43" s="55">
        <f t="shared" si="2"/>
        <v>0</v>
      </c>
      <c r="EL43" s="55">
        <f t="shared" si="3"/>
        <v>-2.526929313831258E-6</v>
      </c>
      <c r="EM43" s="55">
        <f t="shared" si="4"/>
        <v>4.8466708098774365E-5</v>
      </c>
      <c r="EN43" s="55">
        <f t="shared" si="5"/>
        <v>4.8485265574080469E-5</v>
      </c>
      <c r="EO43" s="55">
        <f t="shared" si="6"/>
        <v>-1.4028420134360364E-6</v>
      </c>
      <c r="EP43" s="55">
        <f t="shared" si="7"/>
        <v>-7.0566208408978927E-7</v>
      </c>
      <c r="EQ43" s="55">
        <f t="shared" si="8"/>
        <v>-2.5825447602496943E-6</v>
      </c>
      <c r="ER43" s="55">
        <f t="shared" si="9"/>
        <v>-9.1268961944665976E-6</v>
      </c>
      <c r="ES43" s="55">
        <f t="shared" si="10"/>
        <v>9.376051285206741E-5</v>
      </c>
      <c r="ET43" s="55">
        <f t="shared" si="11"/>
        <v>-2.9158900196493467E-6</v>
      </c>
      <c r="EU43" s="55">
        <f t="shared" si="12"/>
        <v>5.2272103021356733E-7</v>
      </c>
      <c r="EV43" s="55">
        <f t="shared" si="13"/>
        <v>-2.9078142126699258E-6</v>
      </c>
      <c r="EW43" s="55">
        <f t="shared" si="14"/>
        <v>6.1360251197497653E-5</v>
      </c>
      <c r="EX43" s="55">
        <f t="shared" si="15"/>
        <v>-1.6949706985163578E-5</v>
      </c>
      <c r="EY43" s="55">
        <f t="shared" si="16"/>
        <v>-6.4935947238926024E-5</v>
      </c>
      <c r="EZ43" s="55">
        <f t="shared" si="17"/>
        <v>0</v>
      </c>
      <c r="FA43" s="55">
        <f t="shared" si="18"/>
        <v>1.0005885796724766E-4</v>
      </c>
      <c r="FB43" s="55">
        <f t="shared" si="19"/>
        <v>2.7886579920191241E-5</v>
      </c>
      <c r="FC43" s="55">
        <f t="shared" si="20"/>
        <v>-5.1595050361714907E-6</v>
      </c>
      <c r="FD43" s="55">
        <f t="shared" si="21"/>
        <v>2.6527308488566823E-5</v>
      </c>
      <c r="FE43" s="55">
        <f t="shared" si="22"/>
        <v>-3.8783216329914463E-5</v>
      </c>
      <c r="FF43" s="55">
        <f t="shared" si="23"/>
        <v>-2.1283018816162159E-5</v>
      </c>
      <c r="FG43" s="55">
        <f t="shared" si="24"/>
        <v>5.0247910032179247E-5</v>
      </c>
      <c r="FH43" s="55">
        <f t="shared" si="25"/>
        <v>9.2907092660381931E-7</v>
      </c>
      <c r="FI43" s="55">
        <f t="shared" si="26"/>
        <v>2.7790928780354637E-5</v>
      </c>
      <c r="FJ43" s="55">
        <f t="shared" si="27"/>
        <v>4.834934042267265E-5</v>
      </c>
      <c r="FK43" s="55">
        <f t="shared" si="28"/>
        <v>-7.5570692821217171E-4</v>
      </c>
      <c r="FL43" s="55">
        <f t="shared" si="29"/>
        <v>-1.2249745709839232E-6</v>
      </c>
      <c r="FM43" s="55">
        <f t="shared" si="30"/>
        <v>-1.5113971024687819E-4</v>
      </c>
      <c r="FN43" s="55">
        <f t="shared" si="31"/>
        <v>-3.7470274522697352E-5</v>
      </c>
      <c r="FO43" s="55">
        <f t="shared" si="32"/>
        <v>0</v>
      </c>
      <c r="FP43" s="55">
        <f t="shared" si="33"/>
        <v>0</v>
      </c>
      <c r="FQ43" s="55">
        <f t="shared" si="34"/>
        <v>0</v>
      </c>
      <c r="FR43" s="55">
        <f t="shared" si="35"/>
        <v>0</v>
      </c>
      <c r="FS43" s="55">
        <f t="shared" si="36"/>
        <v>0</v>
      </c>
      <c r="FT43" s="55">
        <f t="shared" si="37"/>
        <v>-4.1024329137357491E-5</v>
      </c>
      <c r="FU43" s="55">
        <f t="shared" si="38"/>
        <v>8.340215986387097E-6</v>
      </c>
      <c r="FV43" s="55">
        <f t="shared" si="39"/>
        <v>-9.1405494322583016E-6</v>
      </c>
      <c r="FW43" s="55">
        <f t="shared" si="40"/>
        <v>-1.0084164282881988E-6</v>
      </c>
      <c r="FX43" s="55">
        <f t="shared" si="41"/>
        <v>2.1109265458927446E-4</v>
      </c>
    </row>
    <row r="44" spans="1:180" x14ac:dyDescent="0.3">
      <c r="A44" s="29" t="s">
        <v>43</v>
      </c>
      <c r="B44" s="27">
        <v>169715.36582000001</v>
      </c>
      <c r="D44" s="27">
        <v>256037.83963999999</v>
      </c>
      <c r="E44" s="27">
        <v>4656.5625520000003</v>
      </c>
      <c r="F44" s="27">
        <v>4620.0944812999996</v>
      </c>
      <c r="G44" s="27">
        <v>23430.076494000001</v>
      </c>
      <c r="H44" s="27">
        <v>1086541.4531</v>
      </c>
      <c r="I44" s="29">
        <v>497.46541206000001</v>
      </c>
      <c r="J44" s="29">
        <v>178.41857508000001</v>
      </c>
      <c r="K44" s="29">
        <v>5.2465273100000001E-2</v>
      </c>
      <c r="L44" s="29">
        <v>2231.0604804999998</v>
      </c>
      <c r="M44" s="29">
        <v>51.726466301000002</v>
      </c>
      <c r="N44" s="29">
        <v>9.1189203799999993E-2</v>
      </c>
      <c r="O44" s="29">
        <v>1.1288301488000001</v>
      </c>
      <c r="P44" s="29">
        <v>0.87377205979999995</v>
      </c>
      <c r="Q44" s="29">
        <v>0.78422751700000004</v>
      </c>
      <c r="S44" s="29">
        <v>0.81000158970000002</v>
      </c>
      <c r="T44" s="29">
        <v>1.3585073498</v>
      </c>
      <c r="U44" s="29">
        <v>3723.5202619000002</v>
      </c>
      <c r="V44" s="29">
        <v>6.8391902700000007E-2</v>
      </c>
      <c r="W44" s="29">
        <v>9.5748659E-2</v>
      </c>
      <c r="X44" s="29">
        <v>9.1189197799999996E-2</v>
      </c>
      <c r="Y44" s="29">
        <v>2.6061209841999999</v>
      </c>
      <c r="Z44" s="29">
        <v>194.52442529999999</v>
      </c>
      <c r="AA44" s="29">
        <v>8.4859786905999997</v>
      </c>
      <c r="AB44" s="29">
        <v>4.3314877000000002E-2</v>
      </c>
      <c r="AC44" s="29">
        <v>0.82906792789999995</v>
      </c>
      <c r="AD44" s="29">
        <v>1976.6225147</v>
      </c>
      <c r="AE44" s="29">
        <v>1.6070329839999999</v>
      </c>
      <c r="AF44" s="29">
        <v>0.45792237340000003</v>
      </c>
      <c r="AG44" s="29">
        <v>0.31931950679999999</v>
      </c>
      <c r="AH44" s="29">
        <v>4.2441739999999999E-4</v>
      </c>
      <c r="AI44" s="29">
        <v>1.9753598000000002E-3</v>
      </c>
      <c r="AJ44" s="29">
        <v>2.3039808E-3</v>
      </c>
      <c r="AK44" s="8">
        <v>3.5166019E-6</v>
      </c>
      <c r="AL44" s="29">
        <v>9.2289390161</v>
      </c>
      <c r="AM44" s="29">
        <v>994.48004702000003</v>
      </c>
      <c r="AN44" s="29">
        <v>348.12753572000003</v>
      </c>
      <c r="AO44" s="29">
        <v>115.64055302</v>
      </c>
      <c r="AP44" s="29">
        <v>3.8709634862</v>
      </c>
      <c r="AR44" s="29" t="s">
        <v>43</v>
      </c>
      <c r="AS44" s="29">
        <v>0</v>
      </c>
      <c r="AT44" s="29">
        <v>178.42342984499999</v>
      </c>
      <c r="AU44" s="29">
        <v>497.52881329000002</v>
      </c>
      <c r="AV44" s="29">
        <v>497.52881329000002</v>
      </c>
      <c r="AW44" s="29">
        <v>4.6376776767600001</v>
      </c>
      <c r="AX44" s="29">
        <v>2.1510919944799999E-2</v>
      </c>
      <c r="AY44" s="29">
        <v>3.0954728339099999E-2</v>
      </c>
      <c r="AZ44" s="29">
        <v>2231.4320378000002</v>
      </c>
      <c r="BA44" s="29">
        <v>1.35854328087</v>
      </c>
      <c r="BB44" s="29">
        <v>51.729333318499997</v>
      </c>
      <c r="BC44" s="29">
        <v>2.1889284657200001E-2</v>
      </c>
      <c r="BD44" s="29">
        <v>6.9315900939599995E-2</v>
      </c>
      <c r="BE44" s="29">
        <v>1.12887208469</v>
      </c>
      <c r="BF44" s="29">
        <v>1153002.26043</v>
      </c>
      <c r="BG44" s="29">
        <v>0.873799687115</v>
      </c>
      <c r="BH44" s="29">
        <v>0</v>
      </c>
      <c r="BI44" s="29">
        <v>0</v>
      </c>
      <c r="BJ44" s="29">
        <v>0.78436744646000001</v>
      </c>
      <c r="BK44" s="29">
        <v>2.6062041116499999</v>
      </c>
      <c r="BL44" s="29">
        <v>1.6070819569599999</v>
      </c>
      <c r="BM44" s="29">
        <v>0.45793547243100002</v>
      </c>
      <c r="BN44" s="29">
        <v>169730.806851</v>
      </c>
      <c r="BO44" s="29">
        <v>0.81002404600199995</v>
      </c>
      <c r="BP44" s="29">
        <v>4581.6977434800001</v>
      </c>
      <c r="BQ44" s="29">
        <v>233704.65815800001</v>
      </c>
      <c r="BR44" s="29">
        <v>6364.8639435499999</v>
      </c>
      <c r="BS44" s="29">
        <v>348.19080157500002</v>
      </c>
      <c r="BT44" s="29">
        <v>0</v>
      </c>
      <c r="BU44" s="29">
        <v>3723.9794324499999</v>
      </c>
      <c r="BV44" s="29">
        <v>3723.9794324499999</v>
      </c>
      <c r="BW44" s="29">
        <v>115.642947709</v>
      </c>
      <c r="BX44" s="29">
        <v>6.8403728313900002E-3</v>
      </c>
      <c r="BY44" s="29">
        <v>5.4723034660000003E-2</v>
      </c>
      <c r="BZ44" s="29">
        <v>0</v>
      </c>
      <c r="CA44" s="29">
        <v>577.80912141800002</v>
      </c>
      <c r="CB44" s="29">
        <v>0</v>
      </c>
      <c r="CC44" s="29">
        <v>0</v>
      </c>
      <c r="CD44" s="29">
        <v>2.4899048342300001E-2</v>
      </c>
      <c r="CE44" s="29">
        <v>7.0866541502400002E-2</v>
      </c>
      <c r="CF44" s="29">
        <v>3.0097777263499999E-2</v>
      </c>
      <c r="CG44" s="29">
        <v>6.1107594017799999E-2</v>
      </c>
      <c r="CH44" s="29">
        <v>194.53111616800001</v>
      </c>
      <c r="CI44" s="29">
        <v>8.4868822476899997</v>
      </c>
      <c r="CJ44" s="29">
        <v>0</v>
      </c>
      <c r="CK44" s="29">
        <v>0</v>
      </c>
      <c r="CL44" s="29">
        <v>1.7762233093500002E-2</v>
      </c>
      <c r="CM44" s="29">
        <v>2.55603129879E-2</v>
      </c>
      <c r="CN44" s="29">
        <v>230450.056767</v>
      </c>
      <c r="CO44" s="29">
        <v>25605.5575727</v>
      </c>
      <c r="CP44" s="29">
        <v>256055.61434</v>
      </c>
      <c r="CQ44" s="29">
        <v>0</v>
      </c>
      <c r="CR44" s="29">
        <v>4751.0473525300004</v>
      </c>
      <c r="CS44" s="29">
        <v>0.31930622432099998</v>
      </c>
      <c r="CT44" s="29">
        <v>4.2440535441200001E-4</v>
      </c>
      <c r="CU44" s="29">
        <v>1.9752749904800001E-3</v>
      </c>
      <c r="CV44" s="29">
        <v>2.3039031532100002E-3</v>
      </c>
      <c r="CW44" s="8">
        <v>3.51641999421E-6</v>
      </c>
      <c r="CX44" s="29">
        <v>9.2292094998199996</v>
      </c>
      <c r="CY44" s="29">
        <v>0</v>
      </c>
      <c r="CZ44" s="29">
        <v>733090.12508100003</v>
      </c>
      <c r="DA44" s="29">
        <v>0</v>
      </c>
      <c r="DB44" s="29">
        <v>0</v>
      </c>
      <c r="DC44" s="29">
        <v>0</v>
      </c>
      <c r="DD44" s="29">
        <v>0</v>
      </c>
      <c r="DE44" s="29">
        <v>260.60047145499999</v>
      </c>
      <c r="DF44" s="29">
        <v>6.8403824370600001E-3</v>
      </c>
      <c r="DG44" s="29">
        <v>0</v>
      </c>
      <c r="DH44" s="29">
        <v>4657.27105536</v>
      </c>
      <c r="DI44" s="29">
        <v>4620.8045998400003</v>
      </c>
      <c r="DJ44" s="29">
        <v>36.466455514499998</v>
      </c>
      <c r="DK44" s="29">
        <v>0</v>
      </c>
      <c r="DL44" s="29">
        <v>0</v>
      </c>
      <c r="DM44" s="29">
        <v>3035.2542446000002</v>
      </c>
      <c r="DN44" s="29">
        <v>0</v>
      </c>
      <c r="DO44" s="29">
        <v>64.688054132800005</v>
      </c>
      <c r="DP44" s="29">
        <v>0</v>
      </c>
      <c r="DQ44" s="29">
        <v>12.706568655</v>
      </c>
      <c r="DR44" s="29">
        <v>161.72017481</v>
      </c>
      <c r="DS44" s="29">
        <v>0.82843468665599995</v>
      </c>
      <c r="DT44" s="29">
        <v>275867.81029499997</v>
      </c>
      <c r="DU44" s="29">
        <v>0</v>
      </c>
      <c r="DV44" s="29">
        <v>1085.8350861900001</v>
      </c>
      <c r="DW44" s="29">
        <v>0</v>
      </c>
      <c r="DX44" s="29">
        <v>23442.422263699998</v>
      </c>
      <c r="DY44" s="29">
        <v>388075.16766500002</v>
      </c>
      <c r="DZ44" s="29">
        <v>3.8714604052800001</v>
      </c>
      <c r="EA44" s="29">
        <v>0</v>
      </c>
      <c r="EB44" s="29">
        <v>0</v>
      </c>
      <c r="EC44" s="29">
        <v>13427.2128364</v>
      </c>
      <c r="ED44" s="29">
        <v>1976.97893191</v>
      </c>
      <c r="EE44" s="29">
        <v>33528.313988200003</v>
      </c>
      <c r="EF44" s="29">
        <v>1086727.3966600001</v>
      </c>
      <c r="EG44" s="29">
        <v>994.65049492100002</v>
      </c>
      <c r="EH44" s="29">
        <v>7819.11169565</v>
      </c>
      <c r="EJ44" s="55">
        <f t="shared" si="1"/>
        <v>9.0981926859655027E-5</v>
      </c>
      <c r="EK44" s="55">
        <f t="shared" si="2"/>
        <v>0</v>
      </c>
      <c r="EL44" s="55">
        <f t="shared" si="3"/>
        <v>6.9422160509559881E-5</v>
      </c>
      <c r="EM44" s="55">
        <f t="shared" si="4"/>
        <v>1.5215158222138872E-4</v>
      </c>
      <c r="EN44" s="55">
        <f t="shared" si="5"/>
        <v>1.5370216840258401E-4</v>
      </c>
      <c r="EO44" s="55">
        <f t="shared" si="6"/>
        <v>5.2691973511734529E-4</v>
      </c>
      <c r="EP44" s="55">
        <f t="shared" si="7"/>
        <v>1.7113342474834231E-4</v>
      </c>
      <c r="EQ44" s="55">
        <f t="shared" si="8"/>
        <v>1.2744851895826669E-4</v>
      </c>
      <c r="ER44" s="55">
        <f t="shared" si="9"/>
        <v>2.7209975182232962E-5</v>
      </c>
      <c r="ES44" s="55">
        <f t="shared" si="10"/>
        <v>7.151090194102141E-6</v>
      </c>
      <c r="ET44" s="55">
        <f t="shared" si="11"/>
        <v>1.6653842567151519E-4</v>
      </c>
      <c r="EU44" s="55">
        <f t="shared" si="12"/>
        <v>5.5426509967086051E-5</v>
      </c>
      <c r="EV44" s="55">
        <f t="shared" si="13"/>
        <v>1.7525974714124247E-4</v>
      </c>
      <c r="EW44" s="55">
        <f t="shared" si="14"/>
        <v>3.7149867094247877E-5</v>
      </c>
      <c r="EX44" s="55">
        <f t="shared" si="15"/>
        <v>3.1618446355883476E-5</v>
      </c>
      <c r="EY44" s="55">
        <f t="shared" si="16"/>
        <v>1.7842967374475033E-4</v>
      </c>
      <c r="EZ44" s="55">
        <f t="shared" si="17"/>
        <v>0</v>
      </c>
      <c r="FA44" s="55">
        <f t="shared" si="18"/>
        <v>2.7723775219066209E-5</v>
      </c>
      <c r="FB44" s="55">
        <f t="shared" si="19"/>
        <v>2.6448933092106299E-5</v>
      </c>
      <c r="FC44" s="55">
        <f t="shared" si="20"/>
        <v>1.233162485237626E-4</v>
      </c>
      <c r="FD44" s="55">
        <f t="shared" si="21"/>
        <v>1.7381046557719357E-4</v>
      </c>
      <c r="FE44" s="55">
        <f t="shared" si="22"/>
        <v>1.7682591982831554E-4</v>
      </c>
      <c r="FF44" s="55">
        <f t="shared" si="23"/>
        <v>1.773618113788713E-4</v>
      </c>
      <c r="FG44" s="55">
        <f t="shared" si="24"/>
        <v>3.1897003440713239E-5</v>
      </c>
      <c r="FH44" s="55">
        <f t="shared" si="25"/>
        <v>3.4396030162804729E-5</v>
      </c>
      <c r="FI44" s="55">
        <f t="shared" si="26"/>
        <v>1.0647647406902938E-4</v>
      </c>
      <c r="FJ44" s="55">
        <f t="shared" si="27"/>
        <v>1.7705421165110699E-4</v>
      </c>
      <c r="FK44" s="55">
        <f t="shared" si="28"/>
        <v>-7.6379898762212568E-4</v>
      </c>
      <c r="FL44" s="55">
        <f t="shared" si="29"/>
        <v>1.8031627554040722E-4</v>
      </c>
      <c r="FM44" s="55">
        <f t="shared" si="30"/>
        <v>3.0474147380629548E-5</v>
      </c>
      <c r="FN44" s="55">
        <f t="shared" si="31"/>
        <v>2.8605352699276436E-5</v>
      </c>
      <c r="FO44" s="55">
        <f t="shared" si="32"/>
        <v>-4.1596202916375271E-5</v>
      </c>
      <c r="FP44" s="55">
        <f t="shared" si="33"/>
        <v>-2.8381465981322151E-5</v>
      </c>
      <c r="FQ44" s="55">
        <f t="shared" si="34"/>
        <v>-4.2933707570691773E-5</v>
      </c>
      <c r="FR44" s="55">
        <f t="shared" si="35"/>
        <v>-3.3701144558076861E-5</v>
      </c>
      <c r="FS44" s="55">
        <f t="shared" si="36"/>
        <v>-5.1727717601476594E-5</v>
      </c>
      <c r="FT44" s="55">
        <f t="shared" si="37"/>
        <v>2.9308214034976423E-5</v>
      </c>
      <c r="FU44" s="55">
        <f t="shared" si="38"/>
        <v>1.7139398775344232E-4</v>
      </c>
      <c r="FV44" s="55">
        <f t="shared" si="39"/>
        <v>1.8173183247096626E-4</v>
      </c>
      <c r="FW44" s="55">
        <f t="shared" si="40"/>
        <v>2.0708038291592233E-5</v>
      </c>
      <c r="FX44" s="55">
        <f t="shared" si="41"/>
        <v>1.2837090346413141E-4</v>
      </c>
    </row>
    <row r="45" spans="1:180" x14ac:dyDescent="0.3">
      <c r="A45" s="29" t="s">
        <v>44</v>
      </c>
      <c r="B45" s="27">
        <v>15199.016693</v>
      </c>
      <c r="D45" s="27">
        <v>16278.699745</v>
      </c>
      <c r="E45" s="27">
        <v>789.61066060999997</v>
      </c>
      <c r="F45" s="27">
        <v>563.59189888000003</v>
      </c>
      <c r="G45" s="27">
        <v>291.43214452000001</v>
      </c>
      <c r="H45" s="27">
        <v>162590.72497000001</v>
      </c>
      <c r="I45" s="29">
        <v>230.93850494</v>
      </c>
      <c r="J45" s="29">
        <v>201.06844443</v>
      </c>
      <c r="K45" s="29">
        <v>1.0500425999999999E-3</v>
      </c>
      <c r="L45" s="29">
        <v>3979.3541236000001</v>
      </c>
      <c r="M45" s="29">
        <v>50.237650406</v>
      </c>
      <c r="N45" s="29">
        <v>8.4003396000000008E-3</v>
      </c>
      <c r="O45" s="29">
        <v>1.3284854510999999</v>
      </c>
      <c r="P45" s="29">
        <v>1.0282649828999999</v>
      </c>
      <c r="Q45" s="29">
        <v>7.2242924099999994E-2</v>
      </c>
      <c r="S45" s="29">
        <v>0.9532083335</v>
      </c>
      <c r="T45" s="29">
        <v>1.5986877984000001</v>
      </c>
      <c r="U45" s="29">
        <v>1576.5660737000001</v>
      </c>
      <c r="V45" s="29">
        <v>6.3002516999999996E-3</v>
      </c>
      <c r="W45" s="29">
        <v>8.8203545000000005E-3</v>
      </c>
      <c r="X45" s="29">
        <v>8.4003396000000008E-3</v>
      </c>
      <c r="Y45" s="29">
        <v>3.0912614714000002</v>
      </c>
      <c r="Z45" s="29">
        <v>229.68404710999999</v>
      </c>
      <c r="AA45" s="29">
        <v>7.6299896241000003</v>
      </c>
      <c r="AB45" s="29">
        <v>3.9901668999999997E-3</v>
      </c>
      <c r="AC45" s="29">
        <v>0.97572317620000004</v>
      </c>
      <c r="AD45" s="29">
        <v>5790.9252163000001</v>
      </c>
      <c r="AE45" s="29">
        <v>1.8987169797000001</v>
      </c>
      <c r="AF45" s="29">
        <v>0.53889965039999999</v>
      </c>
      <c r="AH45" s="29"/>
      <c r="AL45" s="29">
        <v>10.578684046999999</v>
      </c>
      <c r="AM45" s="29">
        <v>3808.0184494999999</v>
      </c>
      <c r="AN45" s="29">
        <v>832.92214790000003</v>
      </c>
      <c r="AO45" s="29">
        <v>361.03498086000002</v>
      </c>
      <c r="AP45" s="29">
        <v>1.0410753664000001</v>
      </c>
      <c r="AR45" s="29" t="s">
        <v>44</v>
      </c>
      <c r="AS45" s="29">
        <v>0</v>
      </c>
      <c r="AT45" s="29">
        <v>201.08805381600001</v>
      </c>
      <c r="AU45" s="29">
        <v>230.96738361600001</v>
      </c>
      <c r="AV45" s="29">
        <v>230.96738361600001</v>
      </c>
      <c r="AW45" s="29">
        <v>1.0454551520499999</v>
      </c>
      <c r="AX45" s="29">
        <v>4.3072670381500002E-4</v>
      </c>
      <c r="AY45" s="29">
        <v>6.1980259924899995E-4</v>
      </c>
      <c r="AZ45" s="29">
        <v>3979.5655018000002</v>
      </c>
      <c r="BA45" s="29">
        <v>1.59885507338</v>
      </c>
      <c r="BB45" s="29">
        <v>50.242800181699998</v>
      </c>
      <c r="BC45" s="29">
        <v>2.0170066237900001E-3</v>
      </c>
      <c r="BD45" s="29">
        <v>6.3871594437699998E-3</v>
      </c>
      <c r="BE45" s="29">
        <v>1.32861889791</v>
      </c>
      <c r="BF45" s="29">
        <v>475427.68946199998</v>
      </c>
      <c r="BG45" s="29">
        <v>1.02837148173</v>
      </c>
      <c r="BH45" s="29">
        <v>0</v>
      </c>
      <c r="BI45" s="29">
        <v>0</v>
      </c>
      <c r="BJ45" s="29">
        <v>7.2276222470100002E-2</v>
      </c>
      <c r="BK45" s="29">
        <v>3.09157243754</v>
      </c>
      <c r="BL45" s="29">
        <v>1.89890664374</v>
      </c>
      <c r="BM45" s="29">
        <v>0.538952593531</v>
      </c>
      <c r="BN45" s="29">
        <v>15200.546569399999</v>
      </c>
      <c r="BO45" s="29">
        <v>0.95331688782900004</v>
      </c>
      <c r="BP45" s="29">
        <v>171.735787327</v>
      </c>
      <c r="BQ45" s="29">
        <v>47378.193259400003</v>
      </c>
      <c r="BR45" s="29">
        <v>78.150103783500001</v>
      </c>
      <c r="BS45" s="29">
        <v>832.96762140299995</v>
      </c>
      <c r="BT45" s="29">
        <v>0</v>
      </c>
      <c r="BU45" s="29">
        <v>1576.7185548099999</v>
      </c>
      <c r="BV45" s="29">
        <v>1576.7185548099999</v>
      </c>
      <c r="BW45" s="29">
        <v>361.06011919000002</v>
      </c>
      <c r="BX45" s="29">
        <v>6.30313367624E-4</v>
      </c>
      <c r="BY45" s="29">
        <v>5.0426672078000001E-3</v>
      </c>
      <c r="BZ45" s="29">
        <v>0</v>
      </c>
      <c r="CA45" s="29">
        <v>57.496173902899997</v>
      </c>
      <c r="CB45" s="29">
        <v>0</v>
      </c>
      <c r="CC45" s="29">
        <v>0</v>
      </c>
      <c r="CD45" s="29">
        <v>2.29434976659E-3</v>
      </c>
      <c r="CE45" s="29">
        <v>6.5300904556400002E-3</v>
      </c>
      <c r="CF45" s="29">
        <v>2.77340994836E-3</v>
      </c>
      <c r="CG45" s="29">
        <v>5.6308471348200002E-3</v>
      </c>
      <c r="CH45" s="29">
        <v>229.707892891</v>
      </c>
      <c r="CI45" s="29">
        <v>7.63079581618</v>
      </c>
      <c r="CJ45" s="29">
        <v>0</v>
      </c>
      <c r="CK45" s="29">
        <v>0</v>
      </c>
      <c r="CL45" s="29">
        <v>1.6367133539500001E-3</v>
      </c>
      <c r="CM45" s="29">
        <v>2.3552801666699998E-3</v>
      </c>
      <c r="CN45" s="29">
        <v>14652.8972581</v>
      </c>
      <c r="CO45" s="29">
        <v>1628.099365</v>
      </c>
      <c r="CP45" s="29">
        <v>16280.9966231</v>
      </c>
      <c r="CQ45" s="29">
        <v>0</v>
      </c>
      <c r="CR45" s="29">
        <v>258.67423391400001</v>
      </c>
      <c r="CS45" s="29">
        <v>0</v>
      </c>
      <c r="CT45" s="29">
        <v>0</v>
      </c>
      <c r="CU45" s="29">
        <v>0</v>
      </c>
      <c r="CV45" s="29">
        <v>0</v>
      </c>
      <c r="CW45" s="29">
        <v>0</v>
      </c>
      <c r="CX45" s="29">
        <v>10.5797331179</v>
      </c>
      <c r="CY45" s="29">
        <v>0</v>
      </c>
      <c r="CZ45" s="29">
        <v>102157.02360499999</v>
      </c>
      <c r="DA45" s="29">
        <v>0</v>
      </c>
      <c r="DB45" s="29">
        <v>0</v>
      </c>
      <c r="DC45" s="29">
        <v>0</v>
      </c>
      <c r="DD45" s="29">
        <v>0</v>
      </c>
      <c r="DE45" s="29">
        <v>31.789870140000001</v>
      </c>
      <c r="DF45" s="29">
        <v>6.3031982892100004E-4</v>
      </c>
      <c r="DG45" s="29">
        <v>0</v>
      </c>
      <c r="DH45" s="29">
        <v>789.78607893799995</v>
      </c>
      <c r="DI45" s="29">
        <v>563.67857375899996</v>
      </c>
      <c r="DJ45" s="29">
        <v>226.10750517899999</v>
      </c>
      <c r="DK45" s="29">
        <v>0</v>
      </c>
      <c r="DL45" s="29">
        <v>0</v>
      </c>
      <c r="DM45" s="29">
        <v>370.26201998499999</v>
      </c>
      <c r="DN45" s="29">
        <v>0</v>
      </c>
      <c r="DO45" s="29">
        <v>7.8911016442099999</v>
      </c>
      <c r="DP45" s="29">
        <v>0</v>
      </c>
      <c r="DQ45" s="29">
        <v>1.5500292438700001</v>
      </c>
      <c r="DR45" s="29">
        <v>19.7277749169</v>
      </c>
      <c r="DS45" s="29">
        <v>0.97504157952299997</v>
      </c>
      <c r="DT45" s="29">
        <v>39955.914417100001</v>
      </c>
      <c r="DU45" s="29">
        <v>0</v>
      </c>
      <c r="DV45" s="29">
        <v>132.45777782900001</v>
      </c>
      <c r="DW45" s="29">
        <v>0</v>
      </c>
      <c r="DX45" s="29">
        <v>291.53937677900001</v>
      </c>
      <c r="DY45" s="29">
        <v>64295.538662699997</v>
      </c>
      <c r="DZ45" s="29">
        <v>1.0412332751</v>
      </c>
      <c r="EA45" s="29">
        <v>0</v>
      </c>
      <c r="EB45" s="29">
        <v>0</v>
      </c>
      <c r="EC45" s="29">
        <v>8475.1796757899992</v>
      </c>
      <c r="ED45" s="29">
        <v>5791.23715782</v>
      </c>
      <c r="EE45" s="29">
        <v>2128.1563479000001</v>
      </c>
      <c r="EF45" s="29">
        <v>162601.664211</v>
      </c>
      <c r="EG45" s="29">
        <v>3808.21192776</v>
      </c>
      <c r="EH45" s="29">
        <v>3070.6069748499999</v>
      </c>
      <c r="EJ45" s="55">
        <f t="shared" si="1"/>
        <v>1.0065627473812269E-4</v>
      </c>
      <c r="EK45" s="55">
        <f t="shared" si="2"/>
        <v>0</v>
      </c>
      <c r="EL45" s="55">
        <f t="shared" si="3"/>
        <v>1.4109714755967804E-4</v>
      </c>
      <c r="EM45" s="55">
        <f t="shared" si="4"/>
        <v>2.2215800362226814E-4</v>
      </c>
      <c r="EN45" s="55">
        <f t="shared" si="5"/>
        <v>1.5379014349243514E-4</v>
      </c>
      <c r="EO45" s="55">
        <f t="shared" si="6"/>
        <v>3.6794931861965866E-4</v>
      </c>
      <c r="EP45" s="55">
        <f t="shared" si="7"/>
        <v>6.7280842754123343E-5</v>
      </c>
      <c r="EQ45" s="55">
        <f t="shared" si="8"/>
        <v>1.2504920306601966E-4</v>
      </c>
      <c r="ER45" s="55">
        <f t="shared" si="9"/>
        <v>9.7525924844164643E-5</v>
      </c>
      <c r="ES45" s="55">
        <f t="shared" si="10"/>
        <v>4.6350792244056885E-4</v>
      </c>
      <c r="ET45" s="55">
        <f t="shared" si="11"/>
        <v>5.3118720635221861E-5</v>
      </c>
      <c r="EU45" s="55">
        <f t="shared" si="12"/>
        <v>1.0250829125923474E-4</v>
      </c>
      <c r="EV45" s="55">
        <f t="shared" si="13"/>
        <v>4.555134366233925E-4</v>
      </c>
      <c r="EW45" s="55">
        <f t="shared" si="14"/>
        <v>1.0045033604963696E-4</v>
      </c>
      <c r="EX45" s="55">
        <f t="shared" si="15"/>
        <v>1.0357138653090917E-4</v>
      </c>
      <c r="EY45" s="55">
        <f t="shared" si="16"/>
        <v>4.6092223584298756E-4</v>
      </c>
      <c r="EZ45" s="55">
        <f t="shared" si="17"/>
        <v>0</v>
      </c>
      <c r="FA45" s="55">
        <f t="shared" si="18"/>
        <v>1.1388310947874478E-4</v>
      </c>
      <c r="FB45" s="55">
        <f t="shared" si="19"/>
        <v>1.0463267447673139E-4</v>
      </c>
      <c r="FC45" s="55">
        <f t="shared" si="20"/>
        <v>9.6717234084564709E-5</v>
      </c>
      <c r="FD45" s="55">
        <f t="shared" si="21"/>
        <v>4.8390199156662478E-4</v>
      </c>
      <c r="FE45" s="55">
        <f t="shared" si="22"/>
        <v>4.6321519503560285E-4</v>
      </c>
      <c r="FF45" s="55">
        <f t="shared" si="23"/>
        <v>4.6634819144675987E-4</v>
      </c>
      <c r="FG45" s="55">
        <f t="shared" si="24"/>
        <v>1.0059522394881072E-4</v>
      </c>
      <c r="FH45" s="55">
        <f t="shared" si="25"/>
        <v>1.0381992698250167E-4</v>
      </c>
      <c r="FI45" s="55">
        <f t="shared" si="26"/>
        <v>1.056609667532625E-4</v>
      </c>
      <c r="FJ45" s="55">
        <f t="shared" si="27"/>
        <v>4.5778050537177961E-4</v>
      </c>
      <c r="FK45" s="55">
        <f t="shared" si="28"/>
        <v>-6.9855538294640506E-4</v>
      </c>
      <c r="FL45" s="55">
        <f t="shared" si="29"/>
        <v>5.3867302434135072E-5</v>
      </c>
      <c r="FM45" s="55">
        <f t="shared" si="30"/>
        <v>9.9890632478484375E-5</v>
      </c>
      <c r="FN45" s="55">
        <f t="shared" si="31"/>
        <v>9.8243023465906723E-5</v>
      </c>
      <c r="FO45" s="55">
        <f t="shared" si="32"/>
        <v>0</v>
      </c>
      <c r="FP45" s="55">
        <f t="shared" si="33"/>
        <v>0</v>
      </c>
      <c r="FQ45" s="55">
        <f t="shared" si="34"/>
        <v>0</v>
      </c>
      <c r="FR45" s="55">
        <f t="shared" si="35"/>
        <v>0</v>
      </c>
      <c r="FS45" s="55">
        <f t="shared" si="36"/>
        <v>0</v>
      </c>
      <c r="FT45" s="55">
        <f t="shared" si="37"/>
        <v>9.9168374378108033E-5</v>
      </c>
      <c r="FU45" s="55">
        <f t="shared" si="38"/>
        <v>5.0808120434795687E-5</v>
      </c>
      <c r="FV45" s="55">
        <f t="shared" si="39"/>
        <v>5.4595142072491868E-5</v>
      </c>
      <c r="FW45" s="55">
        <f t="shared" si="40"/>
        <v>6.9628516162405628E-5</v>
      </c>
      <c r="FX45" s="55">
        <f t="shared" si="41"/>
        <v>1.5167845200863623E-4</v>
      </c>
    </row>
    <row r="46" spans="1:180" x14ac:dyDescent="0.3">
      <c r="A46" s="29"/>
      <c r="AH46" s="29"/>
      <c r="AR46" s="29"/>
      <c r="AT46" s="29"/>
      <c r="AU46" s="29"/>
      <c r="AV46" s="29"/>
      <c r="AW46" s="29"/>
      <c r="AZ46" s="29"/>
      <c r="BA46" s="29"/>
      <c r="BB46" s="29"/>
      <c r="BC46" s="29"/>
      <c r="BD46" s="29"/>
      <c r="BE46" s="29"/>
      <c r="BF46" s="29"/>
      <c r="BG46" s="29"/>
      <c r="BJ46" s="29"/>
      <c r="BK46" s="29"/>
      <c r="BL46" s="29"/>
      <c r="BM46" s="29"/>
      <c r="BN46" s="29"/>
      <c r="BO46" s="29"/>
      <c r="BP46" s="29"/>
      <c r="BQ46" s="29"/>
      <c r="BT46" s="29"/>
      <c r="BU46" s="29"/>
      <c r="BV46" s="29"/>
      <c r="BX46" s="29"/>
      <c r="BY46" s="29"/>
      <c r="BZ46" s="29"/>
      <c r="CA46" s="29"/>
      <c r="CB46" s="29"/>
      <c r="CD46" s="29"/>
      <c r="CE46" s="29"/>
      <c r="CF46" s="29"/>
      <c r="CG46" s="29"/>
      <c r="CH46" s="29"/>
      <c r="CI46" s="29"/>
      <c r="CL46" s="29"/>
      <c r="CM46" s="29"/>
      <c r="CN46" s="29"/>
      <c r="CO46" s="29"/>
      <c r="CP46" s="29"/>
      <c r="CQ46" s="29"/>
      <c r="CR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U46" s="29"/>
      <c r="DV46" s="29"/>
      <c r="DW46" s="29"/>
      <c r="DX46" s="29"/>
      <c r="EA46" s="29"/>
      <c r="EB46" s="29"/>
      <c r="EC46" s="29"/>
      <c r="ED46" s="29"/>
      <c r="EE46" s="29"/>
      <c r="EF46" s="29"/>
      <c r="EH46" s="29"/>
      <c r="EJ46" s="55">
        <f t="shared" si="1"/>
        <v>0</v>
      </c>
      <c r="EK46" s="55">
        <f t="shared" si="2"/>
        <v>0</v>
      </c>
      <c r="EL46" s="55">
        <f t="shared" si="3"/>
        <v>0</v>
      </c>
      <c r="EM46" s="55">
        <f t="shared" si="4"/>
        <v>0</v>
      </c>
      <c r="EN46" s="55">
        <f t="shared" si="5"/>
        <v>0</v>
      </c>
      <c r="EO46" s="55">
        <f t="shared" si="6"/>
        <v>0</v>
      </c>
      <c r="EP46" s="55">
        <f t="shared" si="7"/>
        <v>0</v>
      </c>
      <c r="EQ46" s="55">
        <f t="shared" si="8"/>
        <v>0</v>
      </c>
      <c r="ER46" s="55">
        <f t="shared" si="9"/>
        <v>0</v>
      </c>
      <c r="ES46" s="55">
        <f t="shared" si="10"/>
        <v>0</v>
      </c>
      <c r="ET46" s="55">
        <f t="shared" si="11"/>
        <v>0</v>
      </c>
      <c r="EU46" s="55">
        <f t="shared" si="12"/>
        <v>0</v>
      </c>
      <c r="EV46" s="55">
        <f t="shared" si="13"/>
        <v>0</v>
      </c>
      <c r="EW46" s="55">
        <f t="shared" si="14"/>
        <v>0</v>
      </c>
      <c r="EX46" s="55">
        <f t="shared" si="15"/>
        <v>0</v>
      </c>
      <c r="EY46" s="55">
        <f t="shared" si="16"/>
        <v>0</v>
      </c>
      <c r="EZ46" s="55">
        <f t="shared" si="17"/>
        <v>0</v>
      </c>
      <c r="FA46" s="55">
        <f t="shared" si="18"/>
        <v>0</v>
      </c>
      <c r="FB46" s="55">
        <f t="shared" si="19"/>
        <v>0</v>
      </c>
      <c r="FC46" s="55">
        <f t="shared" si="20"/>
        <v>0</v>
      </c>
      <c r="FD46" s="55">
        <f t="shared" si="21"/>
        <v>0</v>
      </c>
      <c r="FE46" s="55">
        <f t="shared" si="22"/>
        <v>0</v>
      </c>
      <c r="FF46" s="55">
        <f t="shared" si="23"/>
        <v>0</v>
      </c>
      <c r="FG46" s="55">
        <f t="shared" si="24"/>
        <v>0</v>
      </c>
      <c r="FH46" s="55">
        <f t="shared" si="25"/>
        <v>0</v>
      </c>
      <c r="FI46" s="55">
        <f t="shared" si="26"/>
        <v>0</v>
      </c>
      <c r="FJ46" s="55">
        <f t="shared" si="27"/>
        <v>0</v>
      </c>
      <c r="FK46" s="55">
        <f t="shared" si="28"/>
        <v>0</v>
      </c>
      <c r="FL46" s="55">
        <f t="shared" si="29"/>
        <v>0</v>
      </c>
      <c r="FM46" s="55">
        <f t="shared" si="30"/>
        <v>0</v>
      </c>
      <c r="FN46" s="55">
        <f t="shared" si="31"/>
        <v>0</v>
      </c>
      <c r="FO46" s="55">
        <f t="shared" si="32"/>
        <v>0</v>
      </c>
      <c r="FP46" s="55">
        <f t="shared" si="33"/>
        <v>0</v>
      </c>
      <c r="FQ46" s="55">
        <f t="shared" si="34"/>
        <v>0</v>
      </c>
      <c r="FR46" s="55">
        <f t="shared" si="35"/>
        <v>0</v>
      </c>
      <c r="FS46" s="55">
        <f t="shared" si="36"/>
        <v>0</v>
      </c>
      <c r="FT46" s="55">
        <f t="shared" si="37"/>
        <v>0</v>
      </c>
      <c r="FU46" s="55">
        <f t="shared" si="38"/>
        <v>0</v>
      </c>
      <c r="FV46" s="55">
        <f t="shared" si="39"/>
        <v>0</v>
      </c>
      <c r="FW46" s="55">
        <f t="shared" si="40"/>
        <v>0</v>
      </c>
      <c r="FX46" s="55">
        <f t="shared" si="41"/>
        <v>0</v>
      </c>
    </row>
    <row r="47" spans="1:180" x14ac:dyDescent="0.3">
      <c r="A47" s="29" t="s">
        <v>46</v>
      </c>
      <c r="B47" s="27">
        <v>12834.101877999999</v>
      </c>
      <c r="D47" s="27">
        <v>9296.6537133999991</v>
      </c>
      <c r="E47" s="27">
        <v>216.69300709000001</v>
      </c>
      <c r="F47" s="27">
        <v>216.54910558</v>
      </c>
      <c r="G47" s="27">
        <v>295.26143253999999</v>
      </c>
      <c r="H47" s="27">
        <v>10261.660319000001</v>
      </c>
      <c r="I47" s="29">
        <v>22.858191965</v>
      </c>
      <c r="J47" s="29">
        <v>17.120731638999999</v>
      </c>
      <c r="K47" s="29">
        <v>2.3008200000000001E-5</v>
      </c>
      <c r="L47" s="29">
        <v>161.88988810000001</v>
      </c>
      <c r="M47" s="29">
        <v>2.7328842064000001</v>
      </c>
      <c r="N47" s="29">
        <v>1.8406600000000001E-4</v>
      </c>
      <c r="O47" s="29">
        <v>0.11645112220000001</v>
      </c>
      <c r="P47" s="29">
        <v>9.0273380799999997E-2</v>
      </c>
      <c r="Q47" s="29">
        <v>1.5829681E-3</v>
      </c>
      <c r="S47" s="29">
        <v>8.3654868399999999E-2</v>
      </c>
      <c r="T47" s="29">
        <v>0.14033695909999999</v>
      </c>
      <c r="U47" s="29">
        <v>156.70655260999999</v>
      </c>
      <c r="V47" s="29">
        <v>1.3804959999999999E-4</v>
      </c>
      <c r="W47" s="29">
        <v>1.9326940000000001E-4</v>
      </c>
      <c r="X47" s="29">
        <v>1.8406600000000001E-4</v>
      </c>
      <c r="Y47" s="29">
        <v>0.1741380874</v>
      </c>
      <c r="Z47" s="29">
        <v>14.438331149</v>
      </c>
      <c r="AA47" s="29">
        <v>0.46548732320000002</v>
      </c>
      <c r="AB47" s="29">
        <v>8.7431399999999998E-5</v>
      </c>
      <c r="AC47" s="29">
        <v>8.5447891999999998E-2</v>
      </c>
      <c r="AD47" s="29">
        <v>93.971631156000001</v>
      </c>
      <c r="AE47" s="29">
        <v>0.1479969159</v>
      </c>
      <c r="AF47" s="29">
        <v>4.7257133100000001E-2</v>
      </c>
      <c r="AH47" s="29"/>
      <c r="AL47" s="29">
        <v>0.53440944749999997</v>
      </c>
      <c r="AM47" s="29">
        <v>255.50702878000001</v>
      </c>
      <c r="AN47" s="29">
        <v>8.4158249252000008</v>
      </c>
      <c r="AO47" s="29">
        <v>28.955052749</v>
      </c>
      <c r="AP47" s="29">
        <v>8.0259683499999998E-2</v>
      </c>
      <c r="AR47" s="29" t="s">
        <v>46</v>
      </c>
      <c r="AS47" s="29">
        <v>0</v>
      </c>
      <c r="AT47" s="29">
        <v>17.1209359267</v>
      </c>
      <c r="AU47" s="29">
        <v>22.858261524100001</v>
      </c>
      <c r="AV47" s="29">
        <v>22.858261524100001</v>
      </c>
      <c r="AW47" s="29">
        <v>0.121347710816</v>
      </c>
      <c r="AX47" s="8">
        <v>9.43358741602E-6</v>
      </c>
      <c r="AY47" s="8">
        <v>1.35757541185E-5</v>
      </c>
      <c r="AZ47" s="29">
        <v>161.891384045</v>
      </c>
      <c r="BA47" s="29">
        <v>0.14033666989599999</v>
      </c>
      <c r="BB47" s="29">
        <v>2.73291082231</v>
      </c>
      <c r="BC47" s="8">
        <v>4.4176191184799998E-5</v>
      </c>
      <c r="BD47" s="29">
        <v>1.39895241875E-4</v>
      </c>
      <c r="BE47" s="29">
        <v>0.11645082625399999</v>
      </c>
      <c r="BF47" s="29">
        <v>245624.61021000001</v>
      </c>
      <c r="BG47" s="29">
        <v>9.0272776593600002E-2</v>
      </c>
      <c r="BH47" s="29">
        <v>0</v>
      </c>
      <c r="BI47" s="29">
        <v>0</v>
      </c>
      <c r="BJ47" s="29">
        <v>1.58309395775E-3</v>
      </c>
      <c r="BK47" s="29">
        <v>0.174138978773</v>
      </c>
      <c r="BL47" s="29">
        <v>0.14799676302100001</v>
      </c>
      <c r="BM47" s="29">
        <v>4.7257801468299998E-2</v>
      </c>
      <c r="BN47" s="29">
        <v>12834.220243100001</v>
      </c>
      <c r="BO47" s="29">
        <v>8.3655735686900004E-2</v>
      </c>
      <c r="BP47" s="29">
        <v>13.560141938199999</v>
      </c>
      <c r="BQ47" s="29">
        <v>19380.514846599999</v>
      </c>
      <c r="BR47" s="29">
        <v>14.940256527500001</v>
      </c>
      <c r="BS47" s="29">
        <v>8.4159389108599996</v>
      </c>
      <c r="BT47" s="29">
        <v>0</v>
      </c>
      <c r="BU47" s="29">
        <v>156.708120447</v>
      </c>
      <c r="BV47" s="29">
        <v>156.708120447</v>
      </c>
      <c r="BW47" s="29">
        <v>28.955396481099999</v>
      </c>
      <c r="BX47" s="8">
        <v>1.38056636588E-5</v>
      </c>
      <c r="BY47" s="29">
        <v>1.10440628318E-4</v>
      </c>
      <c r="BZ47" s="29">
        <v>0</v>
      </c>
      <c r="CA47" s="29">
        <v>3.5939090113600001</v>
      </c>
      <c r="CB47" s="29">
        <v>0</v>
      </c>
      <c r="CC47" s="29">
        <v>0</v>
      </c>
      <c r="CD47" s="8">
        <v>5.0252302452099999E-5</v>
      </c>
      <c r="CE47" s="29">
        <v>1.43031107216E-4</v>
      </c>
      <c r="CF47" s="8">
        <v>6.0740593153500002E-5</v>
      </c>
      <c r="CG47" s="29">
        <v>1.2334443911700001E-4</v>
      </c>
      <c r="CH47" s="29">
        <v>14.4385181024</v>
      </c>
      <c r="CI47" s="29">
        <v>0.46549133666100001</v>
      </c>
      <c r="CJ47" s="29">
        <v>0</v>
      </c>
      <c r="CK47" s="29">
        <v>0</v>
      </c>
      <c r="CL47" s="8">
        <v>3.5848807023899997E-5</v>
      </c>
      <c r="CM47" s="8">
        <v>5.1581645419600001E-5</v>
      </c>
      <c r="CN47" s="29">
        <v>8367.0289839899997</v>
      </c>
      <c r="CO47" s="29">
        <v>929.67289395399996</v>
      </c>
      <c r="CP47" s="29">
        <v>9296.7018779400005</v>
      </c>
      <c r="CQ47" s="29">
        <v>0</v>
      </c>
      <c r="CR47" s="29">
        <v>13.411873973600001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0.53440791262200005</v>
      </c>
      <c r="CY47" s="29">
        <v>0</v>
      </c>
      <c r="CZ47" s="29">
        <v>4163.7114406500004</v>
      </c>
      <c r="DA47" s="29">
        <v>0</v>
      </c>
      <c r="DB47" s="29">
        <v>0</v>
      </c>
      <c r="DC47" s="29">
        <v>0</v>
      </c>
      <c r="DD47" s="29">
        <v>0</v>
      </c>
      <c r="DE47" s="29">
        <v>12.213488865</v>
      </c>
      <c r="DF47" s="8">
        <v>1.3804969218E-5</v>
      </c>
      <c r="DG47" s="29">
        <v>0</v>
      </c>
      <c r="DH47" s="29">
        <v>216.70597758</v>
      </c>
      <c r="DI47" s="29">
        <v>216.562076244</v>
      </c>
      <c r="DJ47" s="29">
        <v>0.143901336001</v>
      </c>
      <c r="DK47" s="29">
        <v>0</v>
      </c>
      <c r="DL47" s="29">
        <v>0</v>
      </c>
      <c r="DM47" s="29">
        <v>142.252519299</v>
      </c>
      <c r="DN47" s="29">
        <v>0</v>
      </c>
      <c r="DO47" s="29">
        <v>3.0317156075099998</v>
      </c>
      <c r="DP47" s="29">
        <v>0</v>
      </c>
      <c r="DQ47" s="29">
        <v>0.59551434635699996</v>
      </c>
      <c r="DR47" s="29">
        <v>7.5792897104800003</v>
      </c>
      <c r="DS47" s="29">
        <v>8.5379845408400004E-2</v>
      </c>
      <c r="DT47" s="29">
        <v>5605.9083335599998</v>
      </c>
      <c r="DU47" s="29">
        <v>0</v>
      </c>
      <c r="DV47" s="29">
        <v>50.889548416300002</v>
      </c>
      <c r="DW47" s="29">
        <v>0</v>
      </c>
      <c r="DX47" s="29">
        <v>295.261061842</v>
      </c>
      <c r="DY47" s="29">
        <v>1936.6253654100001</v>
      </c>
      <c r="DZ47" s="29">
        <v>8.0256757101699994E-2</v>
      </c>
      <c r="EA47" s="29">
        <v>0</v>
      </c>
      <c r="EB47" s="29">
        <v>0</v>
      </c>
      <c r="EC47" s="29">
        <v>43.927989197000002</v>
      </c>
      <c r="ED47" s="29">
        <v>93.972118228400007</v>
      </c>
      <c r="EE47" s="29">
        <v>30.2233901679</v>
      </c>
      <c r="EF47" s="29">
        <v>10261.725243299999</v>
      </c>
      <c r="EG47" s="29">
        <v>255.508509086</v>
      </c>
      <c r="EH47" s="29">
        <v>8.8126224143599998</v>
      </c>
      <c r="EJ47" s="55">
        <f t="shared" si="1"/>
        <v>9.2227022292793296E-6</v>
      </c>
      <c r="EK47" s="55">
        <f t="shared" si="2"/>
        <v>0</v>
      </c>
      <c r="EL47" s="55">
        <f t="shared" si="3"/>
        <v>5.1808469462465868E-6</v>
      </c>
      <c r="EM47" s="55">
        <f t="shared" si="4"/>
        <v>5.9856523171508825E-5</v>
      </c>
      <c r="EN47" s="55">
        <f t="shared" si="5"/>
        <v>5.9897102623691215E-5</v>
      </c>
      <c r="EO47" s="55">
        <f t="shared" si="6"/>
        <v>-1.2554907587977297E-6</v>
      </c>
      <c r="EP47" s="55">
        <f t="shared" si="7"/>
        <v>6.3268806392550417E-6</v>
      </c>
      <c r="EQ47" s="55">
        <f t="shared" si="8"/>
        <v>3.0430709527784798E-6</v>
      </c>
      <c r="ER47" s="55">
        <f t="shared" si="9"/>
        <v>1.1932182824211182E-5</v>
      </c>
      <c r="ES47" s="55">
        <f t="shared" si="10"/>
        <v>4.9614247094526199E-5</v>
      </c>
      <c r="ET47" s="55">
        <f t="shared" si="11"/>
        <v>9.2405091976083807E-6</v>
      </c>
      <c r="EU47" s="55">
        <f t="shared" si="12"/>
        <v>9.7391283310289745E-6</v>
      </c>
      <c r="EV47" s="55">
        <f t="shared" si="13"/>
        <v>2.9516911325209039E-5</v>
      </c>
      <c r="EW47" s="55">
        <f t="shared" si="14"/>
        <v>-2.5413752518721132E-6</v>
      </c>
      <c r="EX47" s="55">
        <f t="shared" si="15"/>
        <v>-6.6930738013922733E-6</v>
      </c>
      <c r="EY47" s="55">
        <f t="shared" si="16"/>
        <v>7.9507445538579483E-5</v>
      </c>
      <c r="EZ47" s="55">
        <f t="shared" si="17"/>
        <v>0</v>
      </c>
      <c r="FA47" s="55">
        <f t="shared" si="18"/>
        <v>1.0367440850643555E-5</v>
      </c>
      <c r="FB47" s="55">
        <f t="shared" si="19"/>
        <v>-2.0607828604288815E-6</v>
      </c>
      <c r="FC47" s="55">
        <f t="shared" si="20"/>
        <v>1.0004923048190628E-5</v>
      </c>
      <c r="FD47" s="55">
        <f t="shared" si="21"/>
        <v>1.2033318459579045E-5</v>
      </c>
      <c r="FE47" s="55">
        <f t="shared" si="22"/>
        <v>7.2487771473306407E-5</v>
      </c>
      <c r="FF47" s="55">
        <f t="shared" si="23"/>
        <v>1.0339916388683365E-4</v>
      </c>
      <c r="FG47" s="55">
        <f t="shared" si="24"/>
        <v>5.1187710471825599E-6</v>
      </c>
      <c r="FH47" s="55">
        <f t="shared" si="25"/>
        <v>1.2948407822951667E-5</v>
      </c>
      <c r="FI47" s="55">
        <f t="shared" si="26"/>
        <v>8.6220629434003475E-6</v>
      </c>
      <c r="FJ47" s="55">
        <f t="shared" si="27"/>
        <v>-1.0837713910482442E-5</v>
      </c>
      <c r="FK47" s="55">
        <f t="shared" si="28"/>
        <v>-7.9635190532252543E-4</v>
      </c>
      <c r="FL47" s="55">
        <f t="shared" si="29"/>
        <v>5.1831855424228575E-6</v>
      </c>
      <c r="FM47" s="55">
        <f t="shared" si="30"/>
        <v>-1.0329877420585599E-6</v>
      </c>
      <c r="FN47" s="55">
        <f t="shared" si="31"/>
        <v>1.4143225713303935E-5</v>
      </c>
      <c r="FO47" s="55">
        <f t="shared" si="32"/>
        <v>0</v>
      </c>
      <c r="FP47" s="55">
        <f t="shared" si="33"/>
        <v>0</v>
      </c>
      <c r="FQ47" s="55">
        <f t="shared" si="34"/>
        <v>0</v>
      </c>
      <c r="FR47" s="55">
        <f t="shared" si="35"/>
        <v>0</v>
      </c>
      <c r="FS47" s="55">
        <f t="shared" si="36"/>
        <v>0</v>
      </c>
      <c r="FT47" s="55">
        <f t="shared" si="37"/>
        <v>-2.8721011709289586E-6</v>
      </c>
      <c r="FU47" s="55">
        <f t="shared" si="38"/>
        <v>5.7936018709888323E-6</v>
      </c>
      <c r="FV47" s="55">
        <f t="shared" si="39"/>
        <v>1.3544205233814572E-5</v>
      </c>
      <c r="FW47" s="55">
        <f t="shared" si="40"/>
        <v>1.1871230316136909E-5</v>
      </c>
      <c r="FX47" s="55">
        <f t="shared" si="41"/>
        <v>-3.6461622727485675E-5</v>
      </c>
    </row>
    <row r="48" spans="1:180" x14ac:dyDescent="0.3">
      <c r="A48" s="29"/>
      <c r="AH48" s="29"/>
      <c r="AR48" s="29"/>
      <c r="AT48" s="29"/>
      <c r="AU48" s="29"/>
      <c r="AV48" s="29"/>
      <c r="AW48" s="29"/>
      <c r="AX48" s="8"/>
      <c r="AY48" s="8"/>
      <c r="AZ48" s="29"/>
      <c r="BA48" s="29"/>
      <c r="BB48" s="29"/>
      <c r="BC48" s="8"/>
      <c r="BD48" s="29"/>
      <c r="BE48" s="29"/>
      <c r="BF48" s="29"/>
      <c r="BG48" s="29"/>
      <c r="BJ48" s="29"/>
      <c r="BK48" s="29"/>
      <c r="BL48" s="29"/>
      <c r="BM48" s="29"/>
      <c r="BN48" s="29"/>
      <c r="BO48" s="29"/>
      <c r="BP48" s="29"/>
      <c r="BQ48" s="29"/>
      <c r="BT48" s="29"/>
      <c r="BU48" s="29"/>
      <c r="BV48" s="29"/>
      <c r="BX48" s="8"/>
      <c r="BY48" s="29"/>
      <c r="BZ48" s="29"/>
      <c r="CA48" s="29"/>
      <c r="CB48" s="29"/>
      <c r="CD48" s="8"/>
      <c r="CE48" s="29"/>
      <c r="CF48" s="8"/>
      <c r="CG48" s="29"/>
      <c r="CH48" s="29"/>
      <c r="CI48" s="29"/>
      <c r="CL48" s="8"/>
      <c r="CM48" s="8"/>
      <c r="CN48" s="29"/>
      <c r="CO48" s="29"/>
      <c r="CP48" s="29"/>
      <c r="CQ48" s="29"/>
      <c r="CR48" s="29"/>
      <c r="CX48" s="29"/>
      <c r="CY48" s="29"/>
      <c r="CZ48" s="29"/>
      <c r="DA48" s="29"/>
      <c r="DB48" s="29"/>
      <c r="DC48" s="29"/>
      <c r="DD48" s="29"/>
      <c r="DE48" s="29"/>
      <c r="DF48" s="8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U48" s="29"/>
      <c r="DV48" s="29"/>
      <c r="DW48" s="29"/>
      <c r="DX48" s="29"/>
      <c r="EA48" s="29"/>
      <c r="EB48" s="29"/>
      <c r="EC48" s="29"/>
      <c r="ED48" s="29"/>
      <c r="EE48" s="29"/>
      <c r="EF48" s="29"/>
      <c r="EH48" s="29"/>
      <c r="EJ48" s="55">
        <f t="shared" si="1"/>
        <v>0</v>
      </c>
      <c r="EK48" s="55">
        <f t="shared" si="2"/>
        <v>0</v>
      </c>
      <c r="EL48" s="55">
        <f t="shared" si="3"/>
        <v>0</v>
      </c>
      <c r="EM48" s="55">
        <f t="shared" si="4"/>
        <v>0</v>
      </c>
      <c r="EN48" s="55">
        <f t="shared" si="5"/>
        <v>0</v>
      </c>
      <c r="EO48" s="55">
        <f t="shared" si="6"/>
        <v>0</v>
      </c>
      <c r="EP48" s="55">
        <f t="shared" si="7"/>
        <v>0</v>
      </c>
      <c r="EQ48" s="55">
        <f t="shared" si="8"/>
        <v>0</v>
      </c>
      <c r="ER48" s="55">
        <f t="shared" si="9"/>
        <v>0</v>
      </c>
      <c r="ES48" s="55">
        <f t="shared" si="10"/>
        <v>0</v>
      </c>
      <c r="ET48" s="55">
        <f t="shared" si="11"/>
        <v>0</v>
      </c>
      <c r="EU48" s="55">
        <f t="shared" si="12"/>
        <v>0</v>
      </c>
      <c r="EV48" s="55">
        <f t="shared" si="13"/>
        <v>0</v>
      </c>
      <c r="EW48" s="55">
        <f t="shared" si="14"/>
        <v>0</v>
      </c>
      <c r="EX48" s="55">
        <f t="shared" si="15"/>
        <v>0</v>
      </c>
      <c r="EY48" s="55">
        <f t="shared" si="16"/>
        <v>0</v>
      </c>
      <c r="EZ48" s="55">
        <f t="shared" si="17"/>
        <v>0</v>
      </c>
      <c r="FA48" s="55">
        <f t="shared" si="18"/>
        <v>0</v>
      </c>
      <c r="FB48" s="55">
        <f t="shared" si="19"/>
        <v>0</v>
      </c>
      <c r="FC48" s="55">
        <f t="shared" si="20"/>
        <v>0</v>
      </c>
      <c r="FD48" s="55">
        <f t="shared" si="21"/>
        <v>0</v>
      </c>
      <c r="FE48" s="55">
        <f t="shared" si="22"/>
        <v>0</v>
      </c>
      <c r="FF48" s="55">
        <f t="shared" si="23"/>
        <v>0</v>
      </c>
      <c r="FG48" s="55">
        <f t="shared" si="24"/>
        <v>0</v>
      </c>
      <c r="FH48" s="55">
        <f t="shared" si="25"/>
        <v>0</v>
      </c>
      <c r="FI48" s="55">
        <f t="shared" si="26"/>
        <v>0</v>
      </c>
      <c r="FJ48" s="55">
        <f t="shared" si="27"/>
        <v>0</v>
      </c>
      <c r="FK48" s="55">
        <f t="shared" si="28"/>
        <v>0</v>
      </c>
      <c r="FL48" s="55">
        <f t="shared" si="29"/>
        <v>0</v>
      </c>
      <c r="FM48" s="55">
        <f t="shared" si="30"/>
        <v>0</v>
      </c>
      <c r="FN48" s="55">
        <f t="shared" si="31"/>
        <v>0</v>
      </c>
      <c r="FO48" s="55">
        <f t="shared" si="32"/>
        <v>0</v>
      </c>
      <c r="FP48" s="55">
        <f t="shared" si="33"/>
        <v>0</v>
      </c>
      <c r="FQ48" s="55">
        <f t="shared" si="34"/>
        <v>0</v>
      </c>
      <c r="FR48" s="55">
        <f t="shared" si="35"/>
        <v>0</v>
      </c>
      <c r="FS48" s="55">
        <f t="shared" si="36"/>
        <v>0</v>
      </c>
      <c r="FT48" s="55">
        <f t="shared" si="37"/>
        <v>0</v>
      </c>
      <c r="FU48" s="55">
        <f t="shared" si="38"/>
        <v>0</v>
      </c>
      <c r="FV48" s="55">
        <f t="shared" si="39"/>
        <v>0</v>
      </c>
      <c r="FW48" s="55">
        <f t="shared" si="40"/>
        <v>0</v>
      </c>
      <c r="FX48" s="55">
        <f t="shared" si="41"/>
        <v>0</v>
      </c>
    </row>
    <row r="49" spans="1:180" x14ac:dyDescent="0.3">
      <c r="A49" s="29" t="s">
        <v>48</v>
      </c>
      <c r="B49" s="27">
        <v>99925.498754999993</v>
      </c>
      <c r="D49" s="27">
        <v>75692.018330999999</v>
      </c>
      <c r="E49" s="27">
        <v>1455.2554252</v>
      </c>
      <c r="F49" s="27">
        <v>1454.6754607</v>
      </c>
      <c r="G49" s="27">
        <v>85.000228656000004</v>
      </c>
      <c r="H49" s="27">
        <v>94966.110144000006</v>
      </c>
      <c r="I49" s="29">
        <v>178.62889089999999</v>
      </c>
      <c r="J49" s="29">
        <v>134.76172077000001</v>
      </c>
      <c r="K49" s="29">
        <v>1.054355E-4</v>
      </c>
      <c r="L49" s="29">
        <v>765.15970274999995</v>
      </c>
      <c r="M49" s="29">
        <v>21.733949317</v>
      </c>
      <c r="N49" s="29">
        <v>8.4348379999999996E-4</v>
      </c>
      <c r="O49" s="29">
        <v>0.92032810700000001</v>
      </c>
      <c r="P49" s="29">
        <v>0.71342831500000004</v>
      </c>
      <c r="Q49" s="29">
        <v>7.2539652000000003E-3</v>
      </c>
      <c r="S49" s="29">
        <v>0.66112544760000003</v>
      </c>
      <c r="T49" s="29">
        <v>1.1090807192000001</v>
      </c>
      <c r="U49" s="29">
        <v>1252.1189304</v>
      </c>
      <c r="V49" s="29">
        <v>6.3261220000000002E-4</v>
      </c>
      <c r="W49" s="29">
        <v>8.8565900000000001E-4</v>
      </c>
      <c r="X49" s="29">
        <v>8.4348379999999996E-4</v>
      </c>
      <c r="Y49" s="29">
        <v>1.3860226046999999</v>
      </c>
      <c r="Z49" s="29">
        <v>114.67855645</v>
      </c>
      <c r="AA49" s="29">
        <v>3.6645652950000001</v>
      </c>
      <c r="AB49" s="29">
        <v>4.0065480000000002E-4</v>
      </c>
      <c r="AC49" s="29">
        <v>0.67531377889999999</v>
      </c>
      <c r="AD49" s="29">
        <v>494.61559784000002</v>
      </c>
      <c r="AE49" s="29">
        <v>1.1715028225999999</v>
      </c>
      <c r="AF49" s="29">
        <v>0.37347714300000001</v>
      </c>
      <c r="AH49" s="29"/>
      <c r="AL49" s="29">
        <v>4.2632181366999999</v>
      </c>
      <c r="AM49" s="29">
        <v>853.63903694999999</v>
      </c>
      <c r="AN49" s="29">
        <v>56.291180994000001</v>
      </c>
      <c r="AO49" s="29">
        <v>170.58106205000001</v>
      </c>
      <c r="AP49" s="29">
        <v>0.62543390379999997</v>
      </c>
      <c r="AR49" s="29" t="s">
        <v>48</v>
      </c>
      <c r="AS49" s="29">
        <v>0</v>
      </c>
      <c r="AT49" s="29">
        <v>134.76089964100001</v>
      </c>
      <c r="AU49" s="29">
        <v>178.62155865899999</v>
      </c>
      <c r="AV49" s="29">
        <v>178.62155865899999</v>
      </c>
      <c r="AW49" s="29">
        <v>0.94827082114500005</v>
      </c>
      <c r="AX49" s="8">
        <v>4.31169927435E-5</v>
      </c>
      <c r="AY49" s="8">
        <v>6.2045450859499996E-5</v>
      </c>
      <c r="AZ49" s="29">
        <v>765.21909466900001</v>
      </c>
      <c r="BA49" s="29">
        <v>1.10908280611</v>
      </c>
      <c r="BB49" s="29">
        <v>21.733713889699999</v>
      </c>
      <c r="BC49" s="29">
        <v>2.01906052172E-4</v>
      </c>
      <c r="BD49" s="29">
        <v>6.3938666009699999E-4</v>
      </c>
      <c r="BE49" s="29">
        <v>0.920322449077</v>
      </c>
      <c r="BF49" s="29">
        <v>354076.57800899999</v>
      </c>
      <c r="BG49" s="29">
        <v>0.71342167050899996</v>
      </c>
      <c r="BH49" s="29">
        <v>0</v>
      </c>
      <c r="BI49" s="29">
        <v>0</v>
      </c>
      <c r="BJ49" s="29">
        <v>7.2351619368300002E-3</v>
      </c>
      <c r="BK49" s="29">
        <v>1.38601832758</v>
      </c>
      <c r="BL49" s="29">
        <v>1.1714984044100001</v>
      </c>
      <c r="BM49" s="29">
        <v>0.373477206861</v>
      </c>
      <c r="BN49" s="29">
        <v>99924.262509699998</v>
      </c>
      <c r="BO49" s="29">
        <v>0.66111969832100004</v>
      </c>
      <c r="BP49" s="29">
        <v>70.282165507900004</v>
      </c>
      <c r="BQ49" s="29">
        <v>53020.741648499999</v>
      </c>
      <c r="BR49" s="29">
        <v>51.671395496199999</v>
      </c>
      <c r="BS49" s="29">
        <v>56.295518635299999</v>
      </c>
      <c r="BT49" s="29">
        <v>0</v>
      </c>
      <c r="BU49" s="29">
        <v>1252.0361460500001</v>
      </c>
      <c r="BV49" s="29">
        <v>1252.0361460500001</v>
      </c>
      <c r="BW49" s="29">
        <v>170.58180242</v>
      </c>
      <c r="BX49" s="8">
        <v>6.3092841636299999E-5</v>
      </c>
      <c r="BY49" s="29">
        <v>5.0477274612200002E-4</v>
      </c>
      <c r="BZ49" s="29">
        <v>0</v>
      </c>
      <c r="CA49" s="29">
        <v>27.701126235499999</v>
      </c>
      <c r="CB49" s="29">
        <v>0</v>
      </c>
      <c r="CC49" s="29">
        <v>0</v>
      </c>
      <c r="CD49" s="29">
        <v>2.2967006381300001E-4</v>
      </c>
      <c r="CE49" s="29">
        <v>6.5369438948000003E-4</v>
      </c>
      <c r="CF49" s="29">
        <v>2.7762970102000002E-4</v>
      </c>
      <c r="CG49" s="29">
        <v>5.6366628039499996E-4</v>
      </c>
      <c r="CH49" s="29">
        <v>114.678387249</v>
      </c>
      <c r="CI49" s="29">
        <v>3.66447124412</v>
      </c>
      <c r="CJ49" s="29">
        <v>0</v>
      </c>
      <c r="CK49" s="29">
        <v>0</v>
      </c>
      <c r="CL49" s="29">
        <v>1.6383945896400001E-4</v>
      </c>
      <c r="CM49" s="29">
        <v>2.3576830227599999E-4</v>
      </c>
      <c r="CN49" s="29">
        <v>68121.262691099997</v>
      </c>
      <c r="CO49" s="29">
        <v>7569.0337796900003</v>
      </c>
      <c r="CP49" s="29">
        <v>75690.296470800007</v>
      </c>
      <c r="CQ49" s="29">
        <v>0</v>
      </c>
      <c r="CR49" s="29">
        <v>145.718471443</v>
      </c>
      <c r="CS49" s="29">
        <v>0</v>
      </c>
      <c r="CT49" s="29">
        <v>0</v>
      </c>
      <c r="CU49" s="29">
        <v>0</v>
      </c>
      <c r="CV49" s="29">
        <v>0</v>
      </c>
      <c r="CW49" s="29">
        <v>0</v>
      </c>
      <c r="CX49" s="29">
        <v>4.2632059630699999</v>
      </c>
      <c r="CY49" s="29">
        <v>0</v>
      </c>
      <c r="CZ49" s="29">
        <v>51844.168783100002</v>
      </c>
      <c r="DA49" s="29">
        <v>0</v>
      </c>
      <c r="DB49" s="29">
        <v>0</v>
      </c>
      <c r="DC49" s="29">
        <v>0</v>
      </c>
      <c r="DD49" s="29">
        <v>0</v>
      </c>
      <c r="DE49" s="29">
        <v>82.040763088299997</v>
      </c>
      <c r="DF49" s="8">
        <v>6.3099181357700003E-5</v>
      </c>
      <c r="DG49" s="29">
        <v>0</v>
      </c>
      <c r="DH49" s="29">
        <v>1455.2742776699999</v>
      </c>
      <c r="DI49" s="29">
        <v>1454.69580806</v>
      </c>
      <c r="DJ49" s="29">
        <v>0.57846960350999999</v>
      </c>
      <c r="DK49" s="29">
        <v>0</v>
      </c>
      <c r="DL49" s="29">
        <v>0</v>
      </c>
      <c r="DM49" s="29">
        <v>955.54198646299994</v>
      </c>
      <c r="DN49" s="29">
        <v>0</v>
      </c>
      <c r="DO49" s="29">
        <v>20.3647359442</v>
      </c>
      <c r="DP49" s="29">
        <v>0</v>
      </c>
      <c r="DQ49" s="29">
        <v>4.00021561335</v>
      </c>
      <c r="DR49" s="29">
        <v>50.911751396200003</v>
      </c>
      <c r="DS49" s="29">
        <v>0.674773749019</v>
      </c>
      <c r="DT49" s="29">
        <v>39063.2095424</v>
      </c>
      <c r="DU49" s="29">
        <v>0</v>
      </c>
      <c r="DV49" s="29">
        <v>341.83635556000002</v>
      </c>
      <c r="DW49" s="29">
        <v>0</v>
      </c>
      <c r="DX49" s="29">
        <v>84.902142428199994</v>
      </c>
      <c r="DY49" s="29">
        <v>28048.7200968</v>
      </c>
      <c r="DZ49" s="29">
        <v>0.62538122460500001</v>
      </c>
      <c r="EA49" s="29">
        <v>0</v>
      </c>
      <c r="EB49" s="29">
        <v>0</v>
      </c>
      <c r="EC49" s="29">
        <v>551.352980731</v>
      </c>
      <c r="ED49" s="29">
        <v>494.64772264099997</v>
      </c>
      <c r="EE49" s="29">
        <v>921.73250762999999</v>
      </c>
      <c r="EF49" s="29">
        <v>94968.023743800004</v>
      </c>
      <c r="EG49" s="29">
        <v>853.74990218999994</v>
      </c>
      <c r="EH49" s="29">
        <v>151.99769483599999</v>
      </c>
      <c r="EJ49" s="55">
        <f t="shared" si="1"/>
        <v>-1.2371670048163794E-5</v>
      </c>
      <c r="EK49" s="55">
        <f t="shared" si="2"/>
        <v>0</v>
      </c>
      <c r="EL49" s="55">
        <f t="shared" si="3"/>
        <v>-2.2748240012076463E-5</v>
      </c>
      <c r="EM49" s="55">
        <f t="shared" si="4"/>
        <v>1.2954749849061863E-5</v>
      </c>
      <c r="EN49" s="55">
        <f t="shared" si="5"/>
        <v>1.3987559802630095E-5</v>
      </c>
      <c r="EO49" s="55">
        <f t="shared" si="6"/>
        <v>-1.1539525169628657E-3</v>
      </c>
      <c r="EP49" s="55">
        <f t="shared" si="7"/>
        <v>2.0150344129044432E-5</v>
      </c>
      <c r="EQ49" s="55">
        <f t="shared" si="8"/>
        <v>-4.1047341015541707E-5</v>
      </c>
      <c r="ER49" s="55">
        <f t="shared" si="9"/>
        <v>-6.0931917113421874E-6</v>
      </c>
      <c r="ES49" s="55">
        <f t="shared" si="10"/>
        <v>-2.5897956286072004E-3</v>
      </c>
      <c r="ET49" s="55">
        <f t="shared" si="11"/>
        <v>7.7620291275935668E-5</v>
      </c>
      <c r="EU49" s="55">
        <f t="shared" si="12"/>
        <v>-1.0832237462587683E-5</v>
      </c>
      <c r="EV49" s="55">
        <f t="shared" si="13"/>
        <v>-2.597664271678961E-3</v>
      </c>
      <c r="EW49" s="55">
        <f t="shared" si="14"/>
        <v>-6.1477237921649253E-6</v>
      </c>
      <c r="EX49" s="55">
        <f t="shared" si="15"/>
        <v>-9.3134669039229633E-6</v>
      </c>
      <c r="EY49" s="55">
        <f t="shared" si="16"/>
        <v>-2.5921358390305037E-3</v>
      </c>
      <c r="EZ49" s="55">
        <f t="shared" si="17"/>
        <v>0</v>
      </c>
      <c r="FA49" s="55">
        <f t="shared" si="18"/>
        <v>-8.6961998223786358E-6</v>
      </c>
      <c r="FB49" s="55">
        <f t="shared" si="19"/>
        <v>1.8816574517915439E-6</v>
      </c>
      <c r="FC49" s="55">
        <f t="shared" si="20"/>
        <v>-6.6115404846916041E-5</v>
      </c>
      <c r="FD49" s="55">
        <f t="shared" si="21"/>
        <v>-2.6041718512542903E-3</v>
      </c>
      <c r="FE49" s="55">
        <f t="shared" si="22"/>
        <v>-2.5907789645902082E-3</v>
      </c>
      <c r="FF49" s="55">
        <f t="shared" si="23"/>
        <v>-2.5937885054816466E-3</v>
      </c>
      <c r="FG49" s="55">
        <f t="shared" si="24"/>
        <v>-3.0858948371027211E-6</v>
      </c>
      <c r="FH49" s="55">
        <f t="shared" si="25"/>
        <v>-1.4754371282950896E-6</v>
      </c>
      <c r="FI49" s="55">
        <f t="shared" si="26"/>
        <v>-2.5664948617058132E-5</v>
      </c>
      <c r="FJ49" s="55">
        <f t="shared" si="27"/>
        <v>-2.6133188969656405E-3</v>
      </c>
      <c r="FK49" s="55">
        <f t="shared" si="28"/>
        <v>-7.9967253426937686E-4</v>
      </c>
      <c r="FL49" s="55">
        <f t="shared" si="29"/>
        <v>6.4949025344615246E-5</v>
      </c>
      <c r="FM49" s="55">
        <f t="shared" si="30"/>
        <v>-3.7713865597435014E-6</v>
      </c>
      <c r="FN49" s="55">
        <f t="shared" si="31"/>
        <v>1.7099038370902125E-7</v>
      </c>
      <c r="FO49" s="55">
        <f t="shared" si="32"/>
        <v>0</v>
      </c>
      <c r="FP49" s="55">
        <f t="shared" si="33"/>
        <v>0</v>
      </c>
      <c r="FQ49" s="55">
        <f t="shared" si="34"/>
        <v>0</v>
      </c>
      <c r="FR49" s="55">
        <f t="shared" si="35"/>
        <v>0</v>
      </c>
      <c r="FS49" s="55">
        <f t="shared" si="36"/>
        <v>0</v>
      </c>
      <c r="FT49" s="55">
        <f t="shared" si="37"/>
        <v>-2.8555024888966845E-6</v>
      </c>
      <c r="FU49" s="55">
        <f t="shared" si="38"/>
        <v>1.2987367634459117E-4</v>
      </c>
      <c r="FV49" s="55">
        <f t="shared" si="39"/>
        <v>7.7057209022847266E-5</v>
      </c>
      <c r="FW49" s="55">
        <f t="shared" si="40"/>
        <v>4.3402825090359334E-6</v>
      </c>
      <c r="FX49" s="55">
        <f t="shared" si="41"/>
        <v>-8.4228236876659937E-5</v>
      </c>
    </row>
    <row r="50" spans="1:180" x14ac:dyDescent="0.3">
      <c r="A50" s="29"/>
      <c r="AH50" s="29"/>
      <c r="AR50" s="29"/>
      <c r="AT50" s="29"/>
      <c r="AU50" s="29"/>
      <c r="AV50" s="29"/>
      <c r="AW50" s="29"/>
      <c r="AX50" s="8"/>
      <c r="AY50" s="8"/>
      <c r="AZ50" s="29"/>
      <c r="BA50" s="29"/>
      <c r="BB50" s="29"/>
      <c r="BC50" s="29"/>
      <c r="BD50" s="29"/>
      <c r="BE50" s="29"/>
      <c r="BF50" s="29"/>
      <c r="BG50" s="29"/>
      <c r="BJ50" s="29"/>
      <c r="BK50" s="29"/>
      <c r="BL50" s="29"/>
      <c r="BM50" s="29"/>
      <c r="BN50" s="29"/>
      <c r="BO50" s="29"/>
      <c r="BP50" s="29"/>
      <c r="BQ50" s="29"/>
      <c r="BT50" s="29"/>
      <c r="BU50" s="29"/>
      <c r="BV50" s="29"/>
      <c r="BX50" s="8"/>
      <c r="BY50" s="29"/>
      <c r="BZ50" s="29"/>
      <c r="CA50" s="29"/>
      <c r="CB50" s="29"/>
      <c r="CD50" s="29"/>
      <c r="CE50" s="29"/>
      <c r="CF50" s="29"/>
      <c r="CG50" s="29"/>
      <c r="CH50" s="29"/>
      <c r="CI50" s="29"/>
      <c r="CL50" s="29"/>
      <c r="CM50" s="29"/>
      <c r="CN50" s="29"/>
      <c r="CO50" s="29"/>
      <c r="CP50" s="29"/>
      <c r="CQ50" s="29"/>
      <c r="CR50" s="29"/>
      <c r="CX50" s="29"/>
      <c r="CY50" s="29"/>
      <c r="CZ50" s="29"/>
      <c r="DA50" s="29"/>
      <c r="DB50" s="29"/>
      <c r="DC50" s="29"/>
      <c r="DD50" s="29"/>
      <c r="DE50" s="29"/>
      <c r="DF50" s="8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U50" s="29"/>
      <c r="DV50" s="29"/>
      <c r="DW50" s="29"/>
      <c r="DX50" s="29"/>
      <c r="EA50" s="29"/>
      <c r="EB50" s="29"/>
      <c r="EC50" s="29"/>
      <c r="ED50" s="29"/>
      <c r="EE50" s="29"/>
      <c r="EF50" s="29"/>
      <c r="EH50" s="29"/>
      <c r="EJ50" s="55">
        <f t="shared" si="1"/>
        <v>0</v>
      </c>
      <c r="EK50" s="55">
        <f t="shared" si="2"/>
        <v>0</v>
      </c>
      <c r="EL50" s="55">
        <f t="shared" si="3"/>
        <v>0</v>
      </c>
      <c r="EM50" s="55">
        <f t="shared" si="4"/>
        <v>0</v>
      </c>
      <c r="EN50" s="55">
        <f t="shared" si="5"/>
        <v>0</v>
      </c>
      <c r="EO50" s="55">
        <f t="shared" si="6"/>
        <v>0</v>
      </c>
      <c r="EP50" s="55">
        <f t="shared" si="7"/>
        <v>0</v>
      </c>
      <c r="EQ50" s="55">
        <f t="shared" si="8"/>
        <v>0</v>
      </c>
      <c r="ER50" s="55">
        <f t="shared" si="9"/>
        <v>0</v>
      </c>
      <c r="ES50" s="55">
        <f t="shared" si="10"/>
        <v>0</v>
      </c>
      <c r="ET50" s="55">
        <f t="shared" si="11"/>
        <v>0</v>
      </c>
      <c r="EU50" s="55">
        <f t="shared" si="12"/>
        <v>0</v>
      </c>
      <c r="EV50" s="55">
        <f t="shared" si="13"/>
        <v>0</v>
      </c>
      <c r="EW50" s="55">
        <f t="shared" si="14"/>
        <v>0</v>
      </c>
      <c r="EX50" s="55">
        <f t="shared" si="15"/>
        <v>0</v>
      </c>
      <c r="EY50" s="55">
        <f t="shared" si="16"/>
        <v>0</v>
      </c>
      <c r="EZ50" s="55">
        <f t="shared" si="17"/>
        <v>0</v>
      </c>
      <c r="FA50" s="55">
        <f t="shared" si="18"/>
        <v>0</v>
      </c>
      <c r="FB50" s="55">
        <f t="shared" si="19"/>
        <v>0</v>
      </c>
      <c r="FC50" s="55">
        <f t="shared" si="20"/>
        <v>0</v>
      </c>
      <c r="FD50" s="55">
        <f t="shared" si="21"/>
        <v>0</v>
      </c>
      <c r="FE50" s="55">
        <f t="shared" si="22"/>
        <v>0</v>
      </c>
      <c r="FF50" s="55">
        <f t="shared" si="23"/>
        <v>0</v>
      </c>
      <c r="FG50" s="55">
        <f t="shared" si="24"/>
        <v>0</v>
      </c>
      <c r="FH50" s="55">
        <f t="shared" si="25"/>
        <v>0</v>
      </c>
      <c r="FI50" s="55">
        <f t="shared" si="26"/>
        <v>0</v>
      </c>
      <c r="FJ50" s="55">
        <f t="shared" si="27"/>
        <v>0</v>
      </c>
      <c r="FK50" s="55">
        <f t="shared" si="28"/>
        <v>0</v>
      </c>
      <c r="FL50" s="55">
        <f t="shared" si="29"/>
        <v>0</v>
      </c>
      <c r="FM50" s="55">
        <f t="shared" si="30"/>
        <v>0</v>
      </c>
      <c r="FN50" s="55">
        <f t="shared" si="31"/>
        <v>0</v>
      </c>
      <c r="FO50" s="55">
        <f t="shared" si="32"/>
        <v>0</v>
      </c>
      <c r="FP50" s="55">
        <f t="shared" si="33"/>
        <v>0</v>
      </c>
      <c r="FQ50" s="55">
        <f t="shared" si="34"/>
        <v>0</v>
      </c>
      <c r="FR50" s="55">
        <f t="shared" si="35"/>
        <v>0</v>
      </c>
      <c r="FS50" s="55">
        <f t="shared" si="36"/>
        <v>0</v>
      </c>
      <c r="FT50" s="55">
        <f t="shared" si="37"/>
        <v>0</v>
      </c>
      <c r="FU50" s="55">
        <f t="shared" si="38"/>
        <v>0</v>
      </c>
      <c r="FV50" s="55">
        <f t="shared" si="39"/>
        <v>0</v>
      </c>
      <c r="FW50" s="55">
        <f t="shared" si="40"/>
        <v>0</v>
      </c>
      <c r="FX50" s="55">
        <f t="shared" si="41"/>
        <v>0</v>
      </c>
    </row>
    <row r="51" spans="1:180" x14ac:dyDescent="0.3">
      <c r="A51" s="29" t="s">
        <v>50</v>
      </c>
      <c r="B51" s="27">
        <v>7227.5622659999999</v>
      </c>
      <c r="D51" s="27">
        <v>14332.848628</v>
      </c>
      <c r="E51" s="27">
        <v>617.17504835</v>
      </c>
      <c r="F51" s="27">
        <v>564.73918753999999</v>
      </c>
      <c r="G51" s="27">
        <v>1188.0793087</v>
      </c>
      <c r="H51" s="27">
        <v>154050.59813999999</v>
      </c>
      <c r="I51" s="29">
        <v>26.488047731000002</v>
      </c>
      <c r="J51" s="29">
        <v>13.122517167</v>
      </c>
      <c r="K51" s="29">
        <v>6.9139389999999998E-4</v>
      </c>
      <c r="L51" s="29">
        <v>655.07855282000003</v>
      </c>
      <c r="M51" s="29">
        <v>3.4867642478</v>
      </c>
      <c r="N51" s="29">
        <v>5.5311513000000003E-3</v>
      </c>
      <c r="O51" s="29">
        <v>8.3934630800000007E-2</v>
      </c>
      <c r="P51" s="29">
        <v>6.4966370199999998E-2</v>
      </c>
      <c r="Q51" s="29">
        <v>4.7567906899999998E-2</v>
      </c>
      <c r="S51" s="29">
        <v>6.0224295599999998E-2</v>
      </c>
      <c r="T51" s="29">
        <v>0.10100616010000001</v>
      </c>
      <c r="U51" s="29">
        <v>1040.8682905000001</v>
      </c>
      <c r="V51" s="29">
        <v>4.1483633999999997E-3</v>
      </c>
      <c r="W51" s="29">
        <v>5.8077008000000001E-3</v>
      </c>
      <c r="X51" s="29">
        <v>5.5311513000000003E-3</v>
      </c>
      <c r="Y51" s="29">
        <v>0.19537327739999999</v>
      </c>
      <c r="Z51" s="29">
        <v>14.562150476999999</v>
      </c>
      <c r="AA51" s="29">
        <v>0.63632955010000003</v>
      </c>
      <c r="AB51" s="29">
        <v>2.6272969000000002E-3</v>
      </c>
      <c r="AC51" s="29">
        <v>6.1646948100000001E-2</v>
      </c>
      <c r="AD51" s="29">
        <v>1266.9466130000001</v>
      </c>
      <c r="AE51" s="29">
        <v>0.1199743506</v>
      </c>
      <c r="AF51" s="29">
        <v>3.4048038500000002E-2</v>
      </c>
      <c r="AH51" s="29"/>
      <c r="AL51" s="29">
        <v>0.66863150189999998</v>
      </c>
      <c r="AM51" s="29">
        <v>850.45663422999996</v>
      </c>
      <c r="AN51" s="29">
        <v>96.468080352000001</v>
      </c>
      <c r="AO51" s="29">
        <v>1435.7847021</v>
      </c>
      <c r="AP51" s="29">
        <v>0.1592636556</v>
      </c>
      <c r="AR51" s="29" t="s">
        <v>50</v>
      </c>
      <c r="AS51" s="29">
        <v>0</v>
      </c>
      <c r="AT51" s="29">
        <v>13.1227738271</v>
      </c>
      <c r="AU51" s="29">
        <v>26.499731580999999</v>
      </c>
      <c r="AV51" s="29">
        <v>26.499731580999999</v>
      </c>
      <c r="AW51" s="29">
        <v>0.131151803048</v>
      </c>
      <c r="AX51" s="29">
        <v>2.8375313140099998E-4</v>
      </c>
      <c r="AY51" s="29">
        <v>4.0833180624699999E-4</v>
      </c>
      <c r="AZ51" s="29">
        <v>655.10870329099998</v>
      </c>
      <c r="BA51" s="29">
        <v>0.101008827508</v>
      </c>
      <c r="BB51" s="29">
        <v>3.4871362440000002</v>
      </c>
      <c r="BC51" s="29">
        <v>1.3288100730299999E-3</v>
      </c>
      <c r="BD51" s="29">
        <v>4.2078596005199996E-3</v>
      </c>
      <c r="BE51" s="29">
        <v>8.3934401577700005E-2</v>
      </c>
      <c r="BF51" s="29">
        <v>18211822.552900001</v>
      </c>
      <c r="BG51" s="29">
        <v>6.4967594438299997E-2</v>
      </c>
      <c r="BH51" s="29">
        <v>0</v>
      </c>
      <c r="BI51" s="29">
        <v>0</v>
      </c>
      <c r="BJ51" s="29">
        <v>4.76157196309E-2</v>
      </c>
      <c r="BK51" s="29">
        <v>0.19537685505300001</v>
      </c>
      <c r="BL51" s="29">
        <v>0.119976507636</v>
      </c>
      <c r="BM51" s="29">
        <v>3.4048662548E-2</v>
      </c>
      <c r="BN51" s="29">
        <v>7229.2509441700004</v>
      </c>
      <c r="BO51" s="29">
        <v>6.0224213800000002E-2</v>
      </c>
      <c r="BP51" s="29">
        <v>5970.1968506800004</v>
      </c>
      <c r="BQ51" s="29">
        <v>83521.221305900006</v>
      </c>
      <c r="BR51" s="29">
        <v>12029.401825999999</v>
      </c>
      <c r="BS51" s="29">
        <v>96.468801855300001</v>
      </c>
      <c r="BT51" s="29">
        <v>0</v>
      </c>
      <c r="BU51" s="29">
        <v>1041.0368963799999</v>
      </c>
      <c r="BV51" s="29">
        <v>1041.0368963799999</v>
      </c>
      <c r="BW51" s="29">
        <v>1435.81097131</v>
      </c>
      <c r="BX51" s="29">
        <v>4.1524036319700002E-4</v>
      </c>
      <c r="BY51" s="29">
        <v>3.3220469994300001E-3</v>
      </c>
      <c r="BZ51" s="29">
        <v>0</v>
      </c>
      <c r="CA51" s="29">
        <v>19.9602873067</v>
      </c>
      <c r="CB51" s="29">
        <v>0</v>
      </c>
      <c r="CC51" s="29">
        <v>0</v>
      </c>
      <c r="CD51" s="29">
        <v>1.51150557813E-3</v>
      </c>
      <c r="CE51" s="29">
        <v>4.3019742577299997E-3</v>
      </c>
      <c r="CF51" s="29">
        <v>1.8271092066100001E-3</v>
      </c>
      <c r="CG51" s="29">
        <v>3.7095486299899998E-3</v>
      </c>
      <c r="CH51" s="29">
        <v>14.5625316845</v>
      </c>
      <c r="CI51" s="29">
        <v>0.63647808468</v>
      </c>
      <c r="CJ51" s="29">
        <v>0</v>
      </c>
      <c r="CK51" s="29">
        <v>0</v>
      </c>
      <c r="CL51" s="29">
        <v>1.0782628467200001E-3</v>
      </c>
      <c r="CM51" s="29">
        <v>1.5516586405199999E-3</v>
      </c>
      <c r="CN51" s="29">
        <v>12905.9925986</v>
      </c>
      <c r="CO51" s="29">
        <v>1434.0008522200001</v>
      </c>
      <c r="CP51" s="29">
        <v>14339.993450800001</v>
      </c>
      <c r="CQ51" s="29">
        <v>0</v>
      </c>
      <c r="CR51" s="29">
        <v>149.10241632500001</v>
      </c>
      <c r="CS51" s="29">
        <v>0</v>
      </c>
      <c r="CT51" s="29">
        <v>0</v>
      </c>
      <c r="CU51" s="29">
        <v>0</v>
      </c>
      <c r="CV51" s="29">
        <v>0</v>
      </c>
      <c r="CW51" s="29">
        <v>0</v>
      </c>
      <c r="CX51" s="29">
        <v>0.66864358028500004</v>
      </c>
      <c r="CY51" s="29">
        <v>0</v>
      </c>
      <c r="CZ51" s="29">
        <v>76730.955245399993</v>
      </c>
      <c r="DA51" s="29">
        <v>0</v>
      </c>
      <c r="DB51" s="29">
        <v>0</v>
      </c>
      <c r="DC51" s="29">
        <v>0</v>
      </c>
      <c r="DD51" s="29">
        <v>0</v>
      </c>
      <c r="DE51" s="29">
        <v>31.8694676858</v>
      </c>
      <c r="DF51" s="29">
        <v>4.1524944390599998E-4</v>
      </c>
      <c r="DG51" s="29">
        <v>0</v>
      </c>
      <c r="DH51" s="29">
        <v>617.512495543</v>
      </c>
      <c r="DI51" s="29">
        <v>565.089278799</v>
      </c>
      <c r="DJ51" s="29">
        <v>52.423216743300003</v>
      </c>
      <c r="DK51" s="29">
        <v>0</v>
      </c>
      <c r="DL51" s="29">
        <v>0</v>
      </c>
      <c r="DM51" s="29">
        <v>371.188426623</v>
      </c>
      <c r="DN51" s="29">
        <v>0</v>
      </c>
      <c r="DO51" s="29">
        <v>7.9108518726600003</v>
      </c>
      <c r="DP51" s="29">
        <v>0</v>
      </c>
      <c r="DQ51" s="29">
        <v>1.55391452085</v>
      </c>
      <c r="DR51" s="29">
        <v>19.777130876000001</v>
      </c>
      <c r="DS51" s="29">
        <v>6.1599644379100003E-2</v>
      </c>
      <c r="DT51" s="29">
        <v>54248.110021200002</v>
      </c>
      <c r="DU51" s="29">
        <v>0</v>
      </c>
      <c r="DV51" s="29">
        <v>132.789487221</v>
      </c>
      <c r="DW51" s="29">
        <v>0</v>
      </c>
      <c r="DX51" s="29">
        <v>1188.8626008399999</v>
      </c>
      <c r="DY51" s="29">
        <v>43009.754643699998</v>
      </c>
      <c r="DZ51" s="29">
        <v>0.159357495071</v>
      </c>
      <c r="EA51" s="29">
        <v>0</v>
      </c>
      <c r="EB51" s="29">
        <v>0</v>
      </c>
      <c r="EC51" s="29">
        <v>967.83140416399999</v>
      </c>
      <c r="ED51" s="29">
        <v>1266.9521706099999</v>
      </c>
      <c r="EE51" s="29">
        <v>2035.5601615800001</v>
      </c>
      <c r="EF51" s="29">
        <v>154071.40284699999</v>
      </c>
      <c r="EG51" s="29">
        <v>850.45957900799999</v>
      </c>
      <c r="EH51" s="29">
        <v>673.35662666200005</v>
      </c>
      <c r="EJ51" s="55">
        <f t="shared" si="1"/>
        <v>2.3364422302445752E-4</v>
      </c>
      <c r="EK51" s="55">
        <f t="shared" si="2"/>
        <v>0</v>
      </c>
      <c r="EL51" s="55">
        <f t="shared" si="3"/>
        <v>4.9849286666176309E-4</v>
      </c>
      <c r="EM51" s="55">
        <f t="shared" si="4"/>
        <v>5.4676091313503067E-4</v>
      </c>
      <c r="EN51" s="55">
        <f t="shared" si="5"/>
        <v>6.199167097381801E-4</v>
      </c>
      <c r="EO51" s="55">
        <f t="shared" si="6"/>
        <v>6.5929280500393397E-4</v>
      </c>
      <c r="EP51" s="55">
        <f t="shared" si="7"/>
        <v>1.3505112768920122E-4</v>
      </c>
      <c r="EQ51" s="55">
        <f t="shared" si="8"/>
        <v>4.4109894842582514E-4</v>
      </c>
      <c r="ER51" s="55">
        <f t="shared" si="9"/>
        <v>1.9558755133142046E-5</v>
      </c>
      <c r="ES51" s="55">
        <f t="shared" si="10"/>
        <v>9.9948473366627891E-4</v>
      </c>
      <c r="ET51" s="55">
        <f t="shared" si="11"/>
        <v>4.6025733662266458E-5</v>
      </c>
      <c r="EU51" s="55">
        <f t="shared" si="12"/>
        <v>1.0668808487263869E-4</v>
      </c>
      <c r="EV51" s="55">
        <f t="shared" si="13"/>
        <v>9.9768985708263941E-4</v>
      </c>
      <c r="EW51" s="55">
        <f t="shared" si="14"/>
        <v>-2.7309621525400056E-6</v>
      </c>
      <c r="EX51" s="55">
        <f t="shared" si="15"/>
        <v>1.8844185018033342E-5</v>
      </c>
      <c r="EY51" s="55">
        <f t="shared" si="16"/>
        <v>1.0051468314659329E-3</v>
      </c>
      <c r="EZ51" s="55">
        <f t="shared" si="17"/>
        <v>0</v>
      </c>
      <c r="FA51" s="55">
        <f t="shared" si="18"/>
        <v>-1.3582558198622068E-6</v>
      </c>
      <c r="FB51" s="55">
        <f t="shared" si="19"/>
        <v>2.6408369522729393E-5</v>
      </c>
      <c r="FC51" s="55">
        <f t="shared" si="20"/>
        <v>1.6198579737582955E-4</v>
      </c>
      <c r="FD51" s="55">
        <f t="shared" si="21"/>
        <v>1.0060368705886559E-3</v>
      </c>
      <c r="FE51" s="55">
        <f t="shared" si="22"/>
        <v>9.9506432218407189E-4</v>
      </c>
      <c r="FF51" s="55">
        <f t="shared" si="23"/>
        <v>9.9554980533608198E-4</v>
      </c>
      <c r="FG51" s="55">
        <f t="shared" si="24"/>
        <v>1.8311885062433703E-5</v>
      </c>
      <c r="FH51" s="55">
        <f t="shared" si="25"/>
        <v>2.6177967368374004E-5</v>
      </c>
      <c r="FI51" s="55">
        <f t="shared" si="26"/>
        <v>2.3342398600949467E-4</v>
      </c>
      <c r="FJ51" s="55">
        <f t="shared" si="27"/>
        <v>9.989686510115392E-4</v>
      </c>
      <c r="FK51" s="55">
        <f t="shared" si="28"/>
        <v>-7.6733272867400809E-4</v>
      </c>
      <c r="FL51" s="55">
        <f t="shared" si="29"/>
        <v>4.3866173545458404E-6</v>
      </c>
      <c r="FM51" s="55">
        <f t="shared" si="30"/>
        <v>1.7979142951887593E-5</v>
      </c>
      <c r="FN51" s="55">
        <f t="shared" si="31"/>
        <v>1.8328456718512291E-5</v>
      </c>
      <c r="FO51" s="55">
        <f t="shared" si="32"/>
        <v>0</v>
      </c>
      <c r="FP51" s="55">
        <f t="shared" si="33"/>
        <v>0</v>
      </c>
      <c r="FQ51" s="55">
        <f t="shared" si="34"/>
        <v>0</v>
      </c>
      <c r="FR51" s="55">
        <f t="shared" si="35"/>
        <v>0</v>
      </c>
      <c r="FS51" s="55">
        <f t="shared" si="36"/>
        <v>0</v>
      </c>
      <c r="FT51" s="55">
        <f t="shared" si="37"/>
        <v>1.8064337330407065E-5</v>
      </c>
      <c r="FU51" s="55">
        <f t="shared" si="38"/>
        <v>3.462584547528901E-6</v>
      </c>
      <c r="FV51" s="55">
        <f t="shared" si="39"/>
        <v>7.4791920536487385E-6</v>
      </c>
      <c r="FW51" s="55">
        <f t="shared" si="40"/>
        <v>1.8296064835896179E-5</v>
      </c>
      <c r="FX51" s="55">
        <f t="shared" si="41"/>
        <v>5.8920832029427073E-4</v>
      </c>
    </row>
    <row r="52" spans="1:180" x14ac:dyDescent="0.3">
      <c r="A52" s="29"/>
      <c r="AH52" s="29"/>
      <c r="AR52" s="29"/>
      <c r="AT52" s="29"/>
      <c r="AU52" s="29"/>
      <c r="AV52" s="29"/>
      <c r="AW52" s="29"/>
      <c r="AZ52" s="29"/>
      <c r="BA52" s="29"/>
      <c r="BB52" s="29"/>
      <c r="BC52" s="29"/>
      <c r="BD52" s="29"/>
      <c r="BE52" s="29"/>
      <c r="BF52" s="29"/>
      <c r="BG52" s="29"/>
      <c r="BJ52" s="29"/>
      <c r="BK52" s="29"/>
      <c r="BL52" s="29"/>
      <c r="BM52" s="29"/>
      <c r="BN52" s="29"/>
      <c r="BO52" s="29"/>
      <c r="BP52" s="29"/>
      <c r="BQ52" s="29"/>
      <c r="BT52" s="29"/>
      <c r="BU52" s="29"/>
      <c r="BV52" s="29"/>
      <c r="BX52" s="29"/>
      <c r="BY52" s="29"/>
      <c r="BZ52" s="29"/>
      <c r="CA52" s="29"/>
      <c r="CB52" s="29"/>
      <c r="CD52" s="29"/>
      <c r="CE52" s="29"/>
      <c r="CF52" s="29"/>
      <c r="CG52" s="29"/>
      <c r="CH52" s="29"/>
      <c r="CI52" s="29"/>
      <c r="CL52" s="29"/>
      <c r="CM52" s="29"/>
      <c r="CN52" s="29"/>
      <c r="CO52" s="29"/>
      <c r="CP52" s="29"/>
      <c r="CQ52" s="29"/>
      <c r="CR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U52" s="29"/>
      <c r="DV52" s="29"/>
      <c r="DW52" s="29"/>
      <c r="DX52" s="29"/>
      <c r="EA52" s="29"/>
      <c r="EB52" s="29"/>
      <c r="EC52" s="29"/>
      <c r="ED52" s="29"/>
      <c r="EE52" s="29"/>
      <c r="EF52" s="29"/>
      <c r="EH52" s="29"/>
    </row>
    <row r="53" spans="1:180" x14ac:dyDescent="0.3">
      <c r="A53" s="29"/>
      <c r="AH53" s="29"/>
      <c r="AR53" s="29"/>
      <c r="AT53" s="29"/>
      <c r="AU53" s="29"/>
      <c r="AV53" s="29"/>
      <c r="AW53" s="29"/>
      <c r="AZ53" s="29"/>
      <c r="BA53" s="29"/>
      <c r="BB53" s="29"/>
      <c r="BC53" s="29"/>
      <c r="BD53" s="29"/>
      <c r="BE53" s="29"/>
      <c r="BF53" s="29"/>
      <c r="BG53" s="29"/>
      <c r="BJ53" s="29"/>
      <c r="BK53" s="29"/>
      <c r="BL53" s="29"/>
      <c r="BM53" s="29"/>
      <c r="BN53" s="29"/>
      <c r="BO53" s="29"/>
      <c r="BP53" s="29"/>
      <c r="BQ53" s="29"/>
      <c r="BT53" s="29"/>
      <c r="BU53" s="29"/>
      <c r="BV53" s="29"/>
      <c r="BX53" s="29"/>
      <c r="BY53" s="29"/>
      <c r="BZ53" s="29"/>
      <c r="CA53" s="29"/>
      <c r="CB53" s="29"/>
      <c r="CD53" s="29"/>
      <c r="CE53" s="29"/>
      <c r="CF53" s="29"/>
      <c r="CG53" s="29"/>
      <c r="CH53" s="29"/>
      <c r="CI53" s="29"/>
      <c r="CL53" s="29"/>
      <c r="CM53" s="29"/>
      <c r="CN53" s="29"/>
      <c r="CO53" s="29"/>
      <c r="CP53" s="29"/>
      <c r="CQ53" s="29"/>
      <c r="CR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U53" s="29"/>
      <c r="DV53" s="29"/>
      <c r="DW53" s="29"/>
      <c r="DX53" s="29"/>
      <c r="EA53" s="29"/>
      <c r="EB53" s="29"/>
      <c r="EC53" s="29"/>
      <c r="ED53" s="29"/>
      <c r="EE53" s="29"/>
      <c r="EF53" s="29"/>
      <c r="EH53" s="29"/>
    </row>
    <row r="54" spans="1:180" x14ac:dyDescent="0.3">
      <c r="A54" s="29" t="s">
        <v>51</v>
      </c>
      <c r="B54" s="27">
        <v>4.3721300000000003</v>
      </c>
      <c r="D54" s="27">
        <v>5.8143500000000001</v>
      </c>
      <c r="E54" s="27">
        <v>0.44788299999999998</v>
      </c>
      <c r="F54" s="27">
        <v>0.44788299999999998</v>
      </c>
      <c r="G54" s="27">
        <v>3.53592E-2</v>
      </c>
      <c r="H54" s="27">
        <v>0.32412600000000003</v>
      </c>
      <c r="L54" s="29">
        <v>1.23757E-4</v>
      </c>
      <c r="U54" s="29">
        <v>4.4199E-3</v>
      </c>
      <c r="AD54" s="29">
        <v>2.0036899999999999E-4</v>
      </c>
      <c r="AH54" s="29"/>
      <c r="AO54" s="29">
        <v>0.10607750000000001</v>
      </c>
      <c r="AR54" s="29" t="s">
        <v>51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</row>
    <row r="55" spans="1:180" x14ac:dyDescent="0.3">
      <c r="A55" s="29" t="s">
        <v>1</v>
      </c>
      <c r="B55" s="27">
        <v>1721.7879387</v>
      </c>
      <c r="D55" s="27">
        <v>1463.3440532</v>
      </c>
      <c r="E55" s="27">
        <v>40.699473750000003</v>
      </c>
      <c r="F55" s="27">
        <v>40.359613750000001</v>
      </c>
      <c r="G55" s="27">
        <v>61.830486231000002</v>
      </c>
      <c r="H55" s="27">
        <v>25632.598864</v>
      </c>
      <c r="I55" s="29">
        <v>2.5580608622000001</v>
      </c>
      <c r="J55" s="29">
        <v>1.3421882300000001</v>
      </c>
      <c r="K55" s="29">
        <v>5.4284899999999999E-5</v>
      </c>
      <c r="L55" s="29">
        <v>2999.4972529000001</v>
      </c>
      <c r="M55" s="29">
        <v>0.31495708849999998</v>
      </c>
      <c r="N55" s="29">
        <v>4.3428E-4</v>
      </c>
      <c r="O55" s="29">
        <v>8.927618E-3</v>
      </c>
      <c r="P55" s="29">
        <v>6.9140497999999996E-3</v>
      </c>
      <c r="Q55" s="29">
        <v>3.7347999999999999E-3</v>
      </c>
      <c r="S55" s="29">
        <v>6.4085395999999998E-3</v>
      </c>
      <c r="T55" s="29">
        <v>1.0749137400000001E-2</v>
      </c>
      <c r="U55" s="29">
        <v>14.014769668</v>
      </c>
      <c r="V55" s="29">
        <v>3.2570899999999998E-4</v>
      </c>
      <c r="W55" s="29">
        <v>4.5599300000000002E-4</v>
      </c>
      <c r="X55" s="29">
        <v>4.3428E-4</v>
      </c>
      <c r="Y55" s="29">
        <v>1.8009679099999999E-2</v>
      </c>
      <c r="Z55" s="29">
        <v>1.3846980820000001</v>
      </c>
      <c r="AA55" s="29">
        <v>5.6919982299999998E-2</v>
      </c>
      <c r="AB55" s="29">
        <v>2.062826E-4</v>
      </c>
      <c r="AC55" s="29">
        <v>6.5546846000000001E-3</v>
      </c>
      <c r="AD55" s="29">
        <v>1567.7851499000001</v>
      </c>
      <c r="AE55" s="29">
        <v>1.22332942E-2</v>
      </c>
      <c r="AF55" s="29">
        <v>3.6220203000000002E-3</v>
      </c>
      <c r="AH55" s="29"/>
      <c r="AL55" s="29">
        <v>5.9875303099999999E-2</v>
      </c>
      <c r="AM55" s="29">
        <v>5896.8401979</v>
      </c>
      <c r="AN55" s="29">
        <v>133.85320762000001</v>
      </c>
      <c r="AO55" s="29">
        <v>2.9011575610000002</v>
      </c>
      <c r="AP55" s="29">
        <v>1.41962858E-2</v>
      </c>
      <c r="AR55" s="29" t="s">
        <v>1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</row>
    <row r="56" spans="1:180" x14ac:dyDescent="0.3">
      <c r="A56" s="29" t="s">
        <v>11</v>
      </c>
    </row>
    <row r="57" spans="1:180" x14ac:dyDescent="0.3">
      <c r="A57" s="29" t="s">
        <v>58</v>
      </c>
    </row>
    <row r="58" spans="1:180" x14ac:dyDescent="0.3">
      <c r="A58" s="29" t="s">
        <v>74</v>
      </c>
    </row>
    <row r="59" spans="1:180" x14ac:dyDescent="0.3">
      <c r="A59" s="29" t="s">
        <v>246</v>
      </c>
    </row>
    <row r="60" spans="1:180" s="29" customFormat="1" x14ac:dyDescent="0.3">
      <c r="B60" s="27"/>
      <c r="C60" s="27"/>
      <c r="D60" s="27"/>
      <c r="E60" s="27"/>
      <c r="F60" s="27"/>
      <c r="G60" s="27"/>
      <c r="H60" s="27"/>
    </row>
    <row r="61" spans="1:180" x14ac:dyDescent="0.3">
      <c r="A61" s="2" t="s">
        <v>55</v>
      </c>
      <c r="B61" s="1">
        <f>SUM(B3:B54)</f>
        <v>820025.55093090702</v>
      </c>
      <c r="C61" s="1">
        <f t="shared" ref="C61:O61" si="42">SUM(C3:C54)</f>
        <v>15.1882</v>
      </c>
      <c r="D61" s="1">
        <f t="shared" si="42"/>
        <v>793607.04018200794</v>
      </c>
      <c r="E61" s="1">
        <f>SUM(E3:E54)</f>
        <v>20628.047302775205</v>
      </c>
      <c r="F61" s="1">
        <f t="shared" si="42"/>
        <v>20196.0454852822</v>
      </c>
      <c r="G61" s="1">
        <f t="shared" si="42"/>
        <v>37794.057691908296</v>
      </c>
      <c r="H61" s="1">
        <f t="shared" si="42"/>
        <v>3104473.2570882477</v>
      </c>
      <c r="I61" s="1">
        <f t="shared" si="42"/>
        <v>2198.4984577132004</v>
      </c>
      <c r="J61" s="1">
        <f t="shared" si="42"/>
        <v>1235.3451817048001</v>
      </c>
      <c r="K61" s="1"/>
      <c r="L61" s="1">
        <f t="shared" si="42"/>
        <v>26500.065834268695</v>
      </c>
      <c r="M61" s="1">
        <f t="shared" si="42"/>
        <v>275.68341217300002</v>
      </c>
      <c r="N61" s="1">
        <f t="shared" si="42"/>
        <v>0.25126667437199995</v>
      </c>
      <c r="O61" s="1">
        <f t="shared" si="42"/>
        <v>8.1944499666467987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I61" s="1"/>
      <c r="AJ61" s="1"/>
      <c r="AK61" s="1"/>
      <c r="AL61" s="1"/>
      <c r="AM61" s="1"/>
      <c r="AN61" s="1"/>
      <c r="AO61" s="1"/>
      <c r="AP61" s="1"/>
      <c r="AQ61" s="1"/>
      <c r="AS61" s="54">
        <f t="shared" ref="AS61" si="43">SUM(AS3:AS54)</f>
        <v>0</v>
      </c>
      <c r="AT61" s="54">
        <f t="shared" ref="AT61" si="44">SUM(AT3:AT54)</f>
        <v>1235.4074156129702</v>
      </c>
      <c r="AU61" s="54">
        <f t="shared" ref="AU61:DF61" si="45">SUM(AU3:AU54)</f>
        <v>2198.4349515944086</v>
      </c>
      <c r="AV61" s="54">
        <f t="shared" si="45"/>
        <v>2198.4349515944086</v>
      </c>
      <c r="AW61" s="54">
        <f t="shared" si="45"/>
        <v>11.118706093318645</v>
      </c>
      <c r="AX61" s="54">
        <f t="shared" si="45"/>
        <v>0.19405894864133885</v>
      </c>
      <c r="AY61" s="54">
        <f t="shared" si="45"/>
        <v>0.27925479335058978</v>
      </c>
      <c r="AZ61" s="54">
        <f t="shared" si="45"/>
        <v>26504.335770899936</v>
      </c>
      <c r="BA61" s="54">
        <f t="shared" si="45"/>
        <v>9.8681756381374193</v>
      </c>
      <c r="BB61" s="54">
        <f t="shared" si="45"/>
        <v>275.69462784971881</v>
      </c>
      <c r="BC61" s="54">
        <f t="shared" si="45"/>
        <v>6.0293923419083115E-2</v>
      </c>
      <c r="BD61" s="54">
        <f t="shared" si="45"/>
        <v>0.19093068843753122</v>
      </c>
      <c r="BE61" s="54">
        <f t="shared" si="45"/>
        <v>8.1948671238505337</v>
      </c>
      <c r="BF61" s="54">
        <f t="shared" si="45"/>
        <v>29309015.750342228</v>
      </c>
      <c r="BG61" s="54">
        <f t="shared" si="45"/>
        <v>6.3474500810406767</v>
      </c>
      <c r="BH61" s="54">
        <f t="shared" si="45"/>
        <v>3.6205603190300001E-2</v>
      </c>
      <c r="BI61" s="54">
        <f t="shared" si="45"/>
        <v>8.8641654762899993E-2</v>
      </c>
      <c r="BJ61" s="54">
        <f t="shared" si="45"/>
        <v>2.1679796714434807</v>
      </c>
      <c r="BK61" s="54">
        <f t="shared" si="45"/>
        <v>15.935660722189681</v>
      </c>
      <c r="BL61" s="54">
        <f t="shared" si="45"/>
        <v>11.112991192458786</v>
      </c>
      <c r="BM61" s="54">
        <f t="shared" si="45"/>
        <v>3.3248662409763727</v>
      </c>
      <c r="BN61" s="54">
        <f t="shared" si="45"/>
        <v>820052.12101634813</v>
      </c>
      <c r="BO61" s="54">
        <f t="shared" si="45"/>
        <v>5.8831937268459686</v>
      </c>
      <c r="BP61" s="54">
        <f t="shared" si="45"/>
        <v>18686.404758768942</v>
      </c>
      <c r="BQ61" s="54">
        <f t="shared" si="45"/>
        <v>988723.71556452534</v>
      </c>
      <c r="BR61" s="54">
        <f t="shared" si="45"/>
        <v>30652.46396909131</v>
      </c>
      <c r="BS61" s="54">
        <f t="shared" si="45"/>
        <v>2597.7126385419247</v>
      </c>
      <c r="BT61" s="54">
        <f t="shared" si="45"/>
        <v>0</v>
      </c>
      <c r="BU61" s="54">
        <f t="shared" si="45"/>
        <v>18250.500580841632</v>
      </c>
      <c r="BV61" s="54">
        <f t="shared" si="45"/>
        <v>18250.500580841632</v>
      </c>
      <c r="BW61" s="54">
        <f t="shared" si="45"/>
        <v>4113.6159471709698</v>
      </c>
      <c r="BX61" s="54">
        <f t="shared" si="45"/>
        <v>1.8359910469460151E-2</v>
      </c>
      <c r="BY61" s="54">
        <f t="shared" si="45"/>
        <v>0.14688000411436983</v>
      </c>
      <c r="BZ61" s="54">
        <f t="shared" si="45"/>
        <v>0</v>
      </c>
      <c r="CA61" s="54">
        <f t="shared" si="45"/>
        <v>1441.6079861382827</v>
      </c>
      <c r="CB61" s="54">
        <f t="shared" si="45"/>
        <v>1.5024256074909998</v>
      </c>
      <c r="CC61" s="54">
        <f t="shared" si="45"/>
        <v>0</v>
      </c>
      <c r="CD61" s="54">
        <f t="shared" si="45"/>
        <v>0.1767628301558794</v>
      </c>
      <c r="CE61" s="54">
        <f t="shared" si="45"/>
        <v>0.50309374703852006</v>
      </c>
      <c r="CF61" s="54">
        <f t="shared" si="45"/>
        <v>8.0931735417589745E-2</v>
      </c>
      <c r="CG61" s="54">
        <f t="shared" si="45"/>
        <v>0.16431591623783384</v>
      </c>
      <c r="CH61" s="54">
        <f t="shared" si="45"/>
        <v>1234.7045106558694</v>
      </c>
      <c r="CI61" s="54">
        <f t="shared" si="45"/>
        <v>47.445178458044403</v>
      </c>
      <c r="CJ61" s="54">
        <f t="shared" si="45"/>
        <v>15.1881377007</v>
      </c>
      <c r="CK61" s="54">
        <f t="shared" si="45"/>
        <v>0</v>
      </c>
      <c r="CL61" s="54">
        <f t="shared" si="45"/>
        <v>4.8950033726197391E-2</v>
      </c>
      <c r="CM61" s="54">
        <f t="shared" si="45"/>
        <v>7.044039453181658E-2</v>
      </c>
      <c r="CN61" s="54">
        <f t="shared" si="45"/>
        <v>714239.27829196397</v>
      </c>
      <c r="CO61" s="54">
        <f t="shared" si="45"/>
        <v>79359.908419807529</v>
      </c>
      <c r="CP61" s="54">
        <f t="shared" si="45"/>
        <v>793599.18671206594</v>
      </c>
      <c r="CQ61" s="54">
        <f t="shared" si="45"/>
        <v>0</v>
      </c>
      <c r="CR61" s="54">
        <f t="shared" si="45"/>
        <v>11234.555839994744</v>
      </c>
      <c r="CS61" s="54">
        <f t="shared" si="45"/>
        <v>0.31930622432099998</v>
      </c>
      <c r="CT61" s="54">
        <f t="shared" si="45"/>
        <v>4.2440535441200001E-4</v>
      </c>
      <c r="CU61" s="54">
        <f t="shared" si="45"/>
        <v>1.9752749904800001E-3</v>
      </c>
      <c r="CV61" s="54">
        <f t="shared" si="45"/>
        <v>2.3039031532100002E-3</v>
      </c>
      <c r="CW61" s="54">
        <f t="shared" si="45"/>
        <v>3.51641999421E-6</v>
      </c>
      <c r="CX61" s="54">
        <f t="shared" si="45"/>
        <v>53.182690523689928</v>
      </c>
      <c r="CY61" s="54">
        <f t="shared" si="45"/>
        <v>0</v>
      </c>
      <c r="CZ61" s="54">
        <f t="shared" si="45"/>
        <v>1984470.8859281379</v>
      </c>
      <c r="DA61" s="54">
        <f t="shared" si="45"/>
        <v>0</v>
      </c>
      <c r="DB61" s="54">
        <f t="shared" si="45"/>
        <v>0</v>
      </c>
      <c r="DC61" s="54">
        <f t="shared" si="45"/>
        <v>0</v>
      </c>
      <c r="DD61" s="54">
        <f t="shared" si="45"/>
        <v>0</v>
      </c>
      <c r="DE61" s="54">
        <f t="shared" si="45"/>
        <v>1139.018407338322</v>
      </c>
      <c r="DF61" s="54">
        <f t="shared" si="45"/>
        <v>1.8359959940002557E-2</v>
      </c>
      <c r="DG61" s="54">
        <f t="shared" ref="DG61:EH61" si="46">SUM(DG3:DG54)</f>
        <v>0</v>
      </c>
      <c r="DH61" s="54">
        <f t="shared" si="46"/>
        <v>20628.413541454116</v>
      </c>
      <c r="DI61" s="54">
        <f t="shared" si="46"/>
        <v>20196.373538400596</v>
      </c>
      <c r="DJ61" s="54">
        <f t="shared" si="46"/>
        <v>432.04000303519138</v>
      </c>
      <c r="DK61" s="54">
        <f t="shared" si="46"/>
        <v>0</v>
      </c>
      <c r="DL61" s="54">
        <f t="shared" si="46"/>
        <v>0</v>
      </c>
      <c r="DM61" s="54">
        <f t="shared" si="46"/>
        <v>13266.33491558509</v>
      </c>
      <c r="DN61" s="54">
        <f t="shared" si="46"/>
        <v>0</v>
      </c>
      <c r="DO61" s="54">
        <f t="shared" si="46"/>
        <v>282.7350408979554</v>
      </c>
      <c r="DP61" s="54">
        <f t="shared" si="46"/>
        <v>0</v>
      </c>
      <c r="DQ61" s="54">
        <f t="shared" si="46"/>
        <v>55.53726888170057</v>
      </c>
      <c r="DR61" s="54">
        <f t="shared" si="46"/>
        <v>706.83779864693236</v>
      </c>
      <c r="DS61" s="54">
        <f t="shared" si="46"/>
        <v>6.0114074886386017</v>
      </c>
      <c r="DT61" s="54">
        <f t="shared" si="46"/>
        <v>872413.48192616703</v>
      </c>
      <c r="DU61" s="54">
        <f t="shared" si="46"/>
        <v>0</v>
      </c>
      <c r="DV61" s="54">
        <f t="shared" si="46"/>
        <v>4745.9101070602601</v>
      </c>
      <c r="DW61" s="54">
        <f t="shared" si="46"/>
        <v>0</v>
      </c>
      <c r="DX61" s="54">
        <f t="shared" si="46"/>
        <v>37804.743084543676</v>
      </c>
      <c r="DY61" s="54">
        <f t="shared" si="46"/>
        <v>1107756.3193806019</v>
      </c>
      <c r="DZ61" s="54">
        <f t="shared" si="46"/>
        <v>12.195774282570044</v>
      </c>
      <c r="EA61" s="54">
        <f t="shared" si="46"/>
        <v>0</v>
      </c>
      <c r="EB61" s="54">
        <f t="shared" si="46"/>
        <v>0</v>
      </c>
      <c r="EC61" s="54">
        <f t="shared" si="46"/>
        <v>40015.008843981195</v>
      </c>
      <c r="ED61" s="54">
        <f t="shared" si="46"/>
        <v>20682.799582662632</v>
      </c>
      <c r="EE61" s="54">
        <f t="shared" si="46"/>
        <v>86052.934696434168</v>
      </c>
      <c r="EF61" s="54">
        <f t="shared" si="46"/>
        <v>3104836.483634077</v>
      </c>
      <c r="EG61" s="54">
        <f t="shared" si="46"/>
        <v>26944.203232039155</v>
      </c>
      <c r="EH61" s="54">
        <f t="shared" si="46"/>
        <v>20074.597015460247</v>
      </c>
    </row>
    <row r="62" spans="1:180" x14ac:dyDescent="0.3">
      <c r="A62" s="2" t="s">
        <v>56</v>
      </c>
      <c r="B62" s="1">
        <f>SUM(B2:B51)</f>
        <v>820021.17880090699</v>
      </c>
      <c r="C62" s="1">
        <f t="shared" ref="C62:AP62" si="47">SUM(C2:C51)</f>
        <v>15.1882</v>
      </c>
      <c r="D62" s="1">
        <f t="shared" si="47"/>
        <v>793601.22583200794</v>
      </c>
      <c r="E62" s="1">
        <f t="shared" si="47"/>
        <v>20627.599419775204</v>
      </c>
      <c r="F62" s="1">
        <f t="shared" si="47"/>
        <v>20195.5976022822</v>
      </c>
      <c r="G62" s="1">
        <f t="shared" si="47"/>
        <v>37794.022332708293</v>
      </c>
      <c r="H62" s="1">
        <f t="shared" si="47"/>
        <v>3104472.9329622476</v>
      </c>
      <c r="I62" s="1">
        <f t="shared" si="47"/>
        <v>2198.4984577132004</v>
      </c>
      <c r="J62" s="1">
        <f t="shared" si="47"/>
        <v>1235.3451817048001</v>
      </c>
      <c r="K62" s="1">
        <f t="shared" si="47"/>
        <v>0.47331823715149995</v>
      </c>
      <c r="L62" s="1">
        <f t="shared" si="47"/>
        <v>26500.065710511695</v>
      </c>
      <c r="M62" s="1">
        <f t="shared" si="47"/>
        <v>275.68341217300002</v>
      </c>
      <c r="N62" s="1">
        <f t="shared" si="47"/>
        <v>0.25126667437199995</v>
      </c>
      <c r="O62" s="1">
        <f t="shared" si="47"/>
        <v>8.1944499666467987</v>
      </c>
      <c r="P62" s="1">
        <f t="shared" si="47"/>
        <v>6.3471140568018996</v>
      </c>
      <c r="Q62" s="1">
        <f t="shared" si="47"/>
        <v>2.1683435335999999</v>
      </c>
      <c r="R62" s="1">
        <f t="shared" si="47"/>
        <v>0.1248461199</v>
      </c>
      <c r="S62" s="1">
        <f t="shared" si="47"/>
        <v>5.8828921004157007</v>
      </c>
      <c r="T62" s="1">
        <f t="shared" si="47"/>
        <v>9.8676547760177016</v>
      </c>
      <c r="U62" s="1">
        <f t="shared" si="47"/>
        <v>18249.035632119198</v>
      </c>
      <c r="V62" s="1">
        <f t="shared" si="47"/>
        <v>0.18363104430039998</v>
      </c>
      <c r="W62" s="1">
        <f t="shared" si="47"/>
        <v>0.67989594361299999</v>
      </c>
      <c r="X62" s="1">
        <f t="shared" si="47"/>
        <v>0.24528932597200001</v>
      </c>
      <c r="Y62" s="1">
        <f t="shared" si="47"/>
        <v>15.9347369632775</v>
      </c>
      <c r="Z62" s="1">
        <f t="shared" si="47"/>
        <v>1234.6316914801</v>
      </c>
      <c r="AA62" s="1">
        <f t="shared" si="47"/>
        <v>47.444593375300002</v>
      </c>
      <c r="AB62" s="1">
        <f t="shared" si="47"/>
        <v>0.11941019484580001</v>
      </c>
      <c r="AC62" s="1">
        <f t="shared" si="47"/>
        <v>6.0158899469218001</v>
      </c>
      <c r="AD62" s="1">
        <f t="shared" si="47"/>
        <v>20680.045303705298</v>
      </c>
      <c r="AE62" s="1">
        <f t="shared" si="47"/>
        <v>11.1124046144622</v>
      </c>
      <c r="AF62" s="1">
        <f t="shared" si="47"/>
        <v>3.3246893430937998</v>
      </c>
      <c r="AG62" s="1">
        <f t="shared" si="47"/>
        <v>0.31931950679999999</v>
      </c>
      <c r="AH62" s="1">
        <f t="shared" si="47"/>
        <v>4.2441739999999999E-4</v>
      </c>
      <c r="AI62" s="1">
        <f t="shared" si="47"/>
        <v>1.9753598000000002E-3</v>
      </c>
      <c r="AJ62" s="1">
        <f t="shared" si="47"/>
        <v>2.3039808E-3</v>
      </c>
      <c r="AK62" s="1">
        <f t="shared" si="47"/>
        <v>3.5166019E-6</v>
      </c>
      <c r="AL62" s="1">
        <f t="shared" si="47"/>
        <v>53.179566488268001</v>
      </c>
      <c r="AM62" s="1">
        <f t="shared" si="47"/>
        <v>26939.5791756937</v>
      </c>
      <c r="AN62" s="1">
        <f t="shared" si="47"/>
        <v>2597.4570847895006</v>
      </c>
      <c r="AO62" s="1">
        <f t="shared" si="47"/>
        <v>4113.5044521529007</v>
      </c>
      <c r="AP62" s="1">
        <f t="shared" si="47"/>
        <v>12.196529421699999</v>
      </c>
      <c r="AQ62" s="1"/>
      <c r="AS62" s="1">
        <f t="shared" ref="AS62" si="48">AS61 - AS55 - AS56 - AS57 - AS58 - AS54</f>
        <v>0</v>
      </c>
      <c r="AT62" s="1">
        <f t="shared" ref="AT62" si="49">AT61 - AT55 - AT56 - AT57 - AT58 - AT54</f>
        <v>1235.4074156129702</v>
      </c>
      <c r="AU62" s="1">
        <f t="shared" ref="AU62:DF62" si="50">AU61 - AU55 - AU56 - AU57 - AU58 - AU54</f>
        <v>2198.4349515944086</v>
      </c>
      <c r="AV62" s="1">
        <f t="shared" si="50"/>
        <v>2198.4349515944086</v>
      </c>
      <c r="AW62" s="1">
        <f t="shared" si="50"/>
        <v>11.118706093318645</v>
      </c>
      <c r="AX62" s="1">
        <f t="shared" si="50"/>
        <v>0.19405894864133885</v>
      </c>
      <c r="AY62" s="1">
        <f t="shared" si="50"/>
        <v>0.27925479335058978</v>
      </c>
      <c r="AZ62" s="1">
        <f t="shared" si="50"/>
        <v>26504.335770899936</v>
      </c>
      <c r="BA62" s="1">
        <f t="shared" si="50"/>
        <v>9.8681756381374193</v>
      </c>
      <c r="BB62" s="1">
        <f t="shared" si="50"/>
        <v>275.69462784971881</v>
      </c>
      <c r="BC62" s="1">
        <f t="shared" si="50"/>
        <v>6.0293923419083115E-2</v>
      </c>
      <c r="BD62" s="1">
        <f t="shared" si="50"/>
        <v>0.19093068843753122</v>
      </c>
      <c r="BE62" s="1">
        <f t="shared" si="50"/>
        <v>8.1948671238505337</v>
      </c>
      <c r="BF62" s="1">
        <f t="shared" si="50"/>
        <v>29309015.750342228</v>
      </c>
      <c r="BG62" s="1">
        <f t="shared" si="50"/>
        <v>6.3474500810406767</v>
      </c>
      <c r="BH62" s="1">
        <f t="shared" si="50"/>
        <v>3.6205603190300001E-2</v>
      </c>
      <c r="BI62" s="1">
        <f t="shared" si="50"/>
        <v>8.8641654762899993E-2</v>
      </c>
      <c r="BJ62" s="1">
        <f t="shared" si="50"/>
        <v>2.1679796714434807</v>
      </c>
      <c r="BK62" s="1">
        <f t="shared" si="50"/>
        <v>15.935660722189681</v>
      </c>
      <c r="BL62" s="1">
        <f t="shared" si="50"/>
        <v>11.112991192458786</v>
      </c>
      <c r="BM62" s="1">
        <f t="shared" si="50"/>
        <v>3.3248662409763727</v>
      </c>
      <c r="BN62" s="1">
        <f t="shared" si="50"/>
        <v>820052.12101634813</v>
      </c>
      <c r="BO62" s="1">
        <f t="shared" si="50"/>
        <v>5.8831937268459686</v>
      </c>
      <c r="BP62" s="1">
        <f t="shared" si="50"/>
        <v>18686.404758768942</v>
      </c>
      <c r="BQ62" s="1">
        <f t="shared" si="50"/>
        <v>988723.71556452534</v>
      </c>
      <c r="BR62" s="1">
        <f t="shared" si="50"/>
        <v>30652.46396909131</v>
      </c>
      <c r="BS62" s="1">
        <f t="shared" si="50"/>
        <v>2597.7126385419247</v>
      </c>
      <c r="BT62" s="1">
        <f t="shared" si="50"/>
        <v>0</v>
      </c>
      <c r="BU62" s="1">
        <f t="shared" si="50"/>
        <v>18250.500580841632</v>
      </c>
      <c r="BV62" s="1">
        <f t="shared" si="50"/>
        <v>18250.500580841632</v>
      </c>
      <c r="BW62" s="1">
        <f t="shared" si="50"/>
        <v>4113.6159471709698</v>
      </c>
      <c r="BX62" s="1">
        <f t="shared" si="50"/>
        <v>1.8359910469460151E-2</v>
      </c>
      <c r="BY62" s="1">
        <f t="shared" si="50"/>
        <v>0.14688000411436983</v>
      </c>
      <c r="BZ62" s="1">
        <f t="shared" si="50"/>
        <v>0</v>
      </c>
      <c r="CA62" s="1">
        <f t="shared" si="50"/>
        <v>1441.6079861382827</v>
      </c>
      <c r="CB62" s="1">
        <f t="shared" si="50"/>
        <v>1.5024256074909998</v>
      </c>
      <c r="CC62" s="1">
        <f t="shared" si="50"/>
        <v>0</v>
      </c>
      <c r="CD62" s="1">
        <f t="shared" si="50"/>
        <v>0.1767628301558794</v>
      </c>
      <c r="CE62" s="1">
        <f t="shared" si="50"/>
        <v>0.50309374703852006</v>
      </c>
      <c r="CF62" s="1">
        <f t="shared" si="50"/>
        <v>8.0931735417589745E-2</v>
      </c>
      <c r="CG62" s="1">
        <f t="shared" si="50"/>
        <v>0.16431591623783384</v>
      </c>
      <c r="CH62" s="1">
        <f t="shared" si="50"/>
        <v>1234.7045106558694</v>
      </c>
      <c r="CI62" s="1">
        <f t="shared" si="50"/>
        <v>47.445178458044403</v>
      </c>
      <c r="CJ62" s="1">
        <f t="shared" si="50"/>
        <v>15.1881377007</v>
      </c>
      <c r="CK62" s="1">
        <f t="shared" si="50"/>
        <v>0</v>
      </c>
      <c r="CL62" s="1">
        <f t="shared" si="50"/>
        <v>4.8950033726197391E-2</v>
      </c>
      <c r="CM62" s="1">
        <f t="shared" si="50"/>
        <v>7.044039453181658E-2</v>
      </c>
      <c r="CN62" s="1">
        <f t="shared" si="50"/>
        <v>714239.27829196397</v>
      </c>
      <c r="CO62" s="1">
        <f t="shared" si="50"/>
        <v>79359.908419807529</v>
      </c>
      <c r="CP62" s="1">
        <f t="shared" si="50"/>
        <v>793599.18671206594</v>
      </c>
      <c r="CQ62" s="1">
        <f t="shared" si="50"/>
        <v>0</v>
      </c>
      <c r="CR62" s="1">
        <f t="shared" si="50"/>
        <v>11234.555839994744</v>
      </c>
      <c r="CS62" s="1">
        <f t="shared" si="50"/>
        <v>0.31930622432099998</v>
      </c>
      <c r="CT62" s="1">
        <f t="shared" si="50"/>
        <v>4.2440535441200001E-4</v>
      </c>
      <c r="CU62" s="1">
        <f t="shared" si="50"/>
        <v>1.9752749904800001E-3</v>
      </c>
      <c r="CV62" s="1">
        <f t="shared" si="50"/>
        <v>2.3039031532100002E-3</v>
      </c>
      <c r="CW62" s="1">
        <f t="shared" si="50"/>
        <v>3.51641999421E-6</v>
      </c>
      <c r="CX62" s="1">
        <f t="shared" si="50"/>
        <v>53.182690523689928</v>
      </c>
      <c r="CY62" s="1">
        <f t="shared" si="50"/>
        <v>0</v>
      </c>
      <c r="CZ62" s="1">
        <f t="shared" si="50"/>
        <v>1984470.8859281379</v>
      </c>
      <c r="DA62" s="1">
        <f t="shared" si="50"/>
        <v>0</v>
      </c>
      <c r="DB62" s="1">
        <f t="shared" si="50"/>
        <v>0</v>
      </c>
      <c r="DC62" s="1">
        <f t="shared" si="50"/>
        <v>0</v>
      </c>
      <c r="DD62" s="1">
        <f t="shared" si="50"/>
        <v>0</v>
      </c>
      <c r="DE62" s="1">
        <f t="shared" si="50"/>
        <v>1139.018407338322</v>
      </c>
      <c r="DF62" s="1">
        <f t="shared" si="50"/>
        <v>1.8359959940002557E-2</v>
      </c>
      <c r="DG62" s="1">
        <f t="shared" ref="DG62:EH62" si="51">DG61 - DG55 - DG56 - DG57 - DG58 - DG54</f>
        <v>0</v>
      </c>
      <c r="DH62" s="1">
        <f t="shared" si="51"/>
        <v>20628.413541454116</v>
      </c>
      <c r="DI62" s="1">
        <f t="shared" si="51"/>
        <v>20196.373538400596</v>
      </c>
      <c r="DJ62" s="1">
        <f t="shared" si="51"/>
        <v>432.04000303519138</v>
      </c>
      <c r="DK62" s="1">
        <f t="shared" si="51"/>
        <v>0</v>
      </c>
      <c r="DL62" s="1">
        <f t="shared" si="51"/>
        <v>0</v>
      </c>
      <c r="DM62" s="1">
        <f t="shared" si="51"/>
        <v>13266.33491558509</v>
      </c>
      <c r="DN62" s="1">
        <f t="shared" si="51"/>
        <v>0</v>
      </c>
      <c r="DO62" s="1">
        <f t="shared" si="51"/>
        <v>282.7350408979554</v>
      </c>
      <c r="DP62" s="1">
        <f t="shared" si="51"/>
        <v>0</v>
      </c>
      <c r="DQ62" s="1">
        <f t="shared" si="51"/>
        <v>55.53726888170057</v>
      </c>
      <c r="DR62" s="1">
        <f t="shared" si="51"/>
        <v>706.83779864693236</v>
      </c>
      <c r="DS62" s="1">
        <f t="shared" si="51"/>
        <v>6.0114074886386017</v>
      </c>
      <c r="DT62" s="1">
        <f t="shared" si="51"/>
        <v>872413.48192616703</v>
      </c>
      <c r="DU62" s="1">
        <f t="shared" si="51"/>
        <v>0</v>
      </c>
      <c r="DV62" s="1">
        <f t="shared" si="51"/>
        <v>4745.9101070602601</v>
      </c>
      <c r="DW62" s="1">
        <f t="shared" si="51"/>
        <v>0</v>
      </c>
      <c r="DX62" s="1">
        <f t="shared" si="51"/>
        <v>37804.743084543676</v>
      </c>
      <c r="DY62" s="1">
        <f t="shared" si="51"/>
        <v>1107756.3193806019</v>
      </c>
      <c r="DZ62" s="1">
        <f t="shared" si="51"/>
        <v>12.195774282570044</v>
      </c>
      <c r="EA62" s="1">
        <f t="shared" si="51"/>
        <v>0</v>
      </c>
      <c r="EB62" s="1">
        <f t="shared" si="51"/>
        <v>0</v>
      </c>
      <c r="EC62" s="1">
        <f t="shared" si="51"/>
        <v>40015.008843981195</v>
      </c>
      <c r="ED62" s="1">
        <f t="shared" si="51"/>
        <v>20682.799582662632</v>
      </c>
      <c r="EE62" s="1">
        <f t="shared" si="51"/>
        <v>86052.934696434168</v>
      </c>
      <c r="EF62" s="1">
        <f t="shared" si="51"/>
        <v>3104836.483634077</v>
      </c>
      <c r="EG62" s="1">
        <f t="shared" si="51"/>
        <v>26944.203232039155</v>
      </c>
      <c r="EH62" s="1">
        <f t="shared" si="51"/>
        <v>20074.597015460247</v>
      </c>
    </row>
    <row r="63" spans="1:180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660788.66993097996</v>
      </c>
      <c r="C63" s="27">
        <f t="shared" ref="C63:O63" si="52">+C3+C5+C8+C9+C11+C12+C14+C15+C16+C17+C18+C19+C20+C21+C22+C23+C24+C25+C26+C28+C30+C31+C33+C34+C35+C36+C37+C39+C40+C41+C42+C43+C44+C46+C47+C49+C50</f>
        <v>0</v>
      </c>
      <c r="D63" s="27">
        <f t="shared" si="52"/>
        <v>653617.84586899693</v>
      </c>
      <c r="E63" s="27">
        <f t="shared" si="52"/>
        <v>16411.215033585002</v>
      </c>
      <c r="F63" s="27">
        <f t="shared" si="52"/>
        <v>16265.633251914996</v>
      </c>
      <c r="G63" s="27">
        <f t="shared" si="52"/>
        <v>34774.633856704095</v>
      </c>
      <c r="H63" s="27">
        <f t="shared" si="52"/>
        <v>2298777.8106792299</v>
      </c>
      <c r="I63" s="27">
        <f t="shared" si="52"/>
        <v>1642.9123552576</v>
      </c>
      <c r="J63" s="27">
        <f t="shared" si="52"/>
        <v>884.56124066940015</v>
      </c>
      <c r="K63" s="27"/>
      <c r="L63" s="27">
        <f t="shared" si="52"/>
        <v>16581.422389944</v>
      </c>
      <c r="M63" s="27">
        <f t="shared" si="52"/>
        <v>196.72986017540001</v>
      </c>
      <c r="N63" s="27">
        <f t="shared" si="52"/>
        <v>0.19082874547199999</v>
      </c>
      <c r="O63" s="27">
        <f t="shared" si="52"/>
        <v>5.8759398767000004</v>
      </c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I63" s="27"/>
      <c r="AJ63" s="27"/>
      <c r="AK63" s="27"/>
      <c r="AL63" s="27"/>
      <c r="AM63" s="27"/>
      <c r="AN63" s="27"/>
      <c r="AO63" s="27"/>
      <c r="AP63" s="27"/>
      <c r="AQ63" s="27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S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H1048576"/>
    </sheetView>
  </sheetViews>
  <sheetFormatPr defaultRowHeight="14.4" x14ac:dyDescent="0.3"/>
  <cols>
    <col min="1" max="1" width="19.5546875" customWidth="1"/>
    <col min="2" max="2" width="9.33203125" style="27" customWidth="1"/>
    <col min="3" max="4" width="6.6640625" style="27" bestFit="1" customWidth="1"/>
    <col min="5" max="6" width="7.6640625" style="27" bestFit="1" customWidth="1"/>
    <col min="7" max="7" width="5.6640625" style="27" bestFit="1" customWidth="1"/>
    <col min="8" max="8" width="7.6640625" style="27" bestFit="1" customWidth="1"/>
    <col min="9" max="10" width="9" customWidth="1"/>
    <col min="11" max="11" width="9" style="29" customWidth="1"/>
    <col min="12" max="13" width="9" customWidth="1"/>
    <col min="14" max="32" width="9" style="29" customWidth="1"/>
    <col min="33" max="33" width="15.44140625" bestFit="1" customWidth="1"/>
    <col min="34" max="34" width="9" style="29" customWidth="1"/>
    <col min="35" max="118" width="9" style="40" customWidth="1"/>
    <col min="129" max="129" width="9.109375" style="29"/>
    <col min="133" max="133" width="9.109375" style="29"/>
    <col min="137" max="137" width="9.109375" style="29"/>
    <col min="144" max="144" width="9.109375" style="29"/>
  </cols>
  <sheetData>
    <row r="1" spans="1:149" x14ac:dyDescent="0.3">
      <c r="B1" s="27" t="s">
        <v>504</v>
      </c>
      <c r="AG1" s="29" t="s">
        <v>509</v>
      </c>
      <c r="DP1" s="29" t="s">
        <v>376</v>
      </c>
    </row>
    <row r="2" spans="1:149" x14ac:dyDescent="0.3">
      <c r="A2" s="1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423</v>
      </c>
      <c r="L2" s="29" t="s">
        <v>64</v>
      </c>
      <c r="M2" s="29" t="s">
        <v>325</v>
      </c>
      <c r="N2" s="29" t="s">
        <v>379</v>
      </c>
      <c r="O2" s="29" t="s">
        <v>230</v>
      </c>
      <c r="P2" s="29" t="s">
        <v>382</v>
      </c>
      <c r="Q2" s="29" t="s">
        <v>65</v>
      </c>
      <c r="R2" s="29" t="s">
        <v>327</v>
      </c>
      <c r="S2" s="29" t="s">
        <v>388</v>
      </c>
      <c r="T2" s="29" t="s">
        <v>330</v>
      </c>
      <c r="U2" s="29" t="s">
        <v>326</v>
      </c>
      <c r="V2" s="29" t="s">
        <v>331</v>
      </c>
      <c r="W2" s="29" t="s">
        <v>328</v>
      </c>
      <c r="X2" s="29" t="s">
        <v>493</v>
      </c>
      <c r="Y2" s="29" t="s">
        <v>332</v>
      </c>
      <c r="Z2" s="29" t="s">
        <v>390</v>
      </c>
      <c r="AA2" s="29" t="s">
        <v>333</v>
      </c>
      <c r="AB2" s="29" t="s">
        <v>334</v>
      </c>
      <c r="AC2" s="29" t="s">
        <v>335</v>
      </c>
      <c r="AD2" s="29" t="s">
        <v>336</v>
      </c>
      <c r="AE2" s="29" t="s">
        <v>337</v>
      </c>
      <c r="AG2" s="29" t="s">
        <v>231</v>
      </c>
      <c r="AH2" s="29" t="s">
        <v>478</v>
      </c>
      <c r="AI2" s="29" t="s">
        <v>178</v>
      </c>
      <c r="AJ2" s="29" t="s">
        <v>130</v>
      </c>
      <c r="AK2" s="29" t="s">
        <v>131</v>
      </c>
      <c r="AL2" s="29" t="s">
        <v>132</v>
      </c>
      <c r="AM2" s="29" t="s">
        <v>424</v>
      </c>
      <c r="AN2" s="29" t="s">
        <v>425</v>
      </c>
      <c r="AO2" s="29" t="s">
        <v>479</v>
      </c>
      <c r="AP2" s="29" t="s">
        <v>179</v>
      </c>
      <c r="AQ2" s="29" t="s">
        <v>352</v>
      </c>
      <c r="AR2" s="29" t="s">
        <v>353</v>
      </c>
      <c r="AS2" s="29" t="s">
        <v>133</v>
      </c>
      <c r="AT2" s="29" t="s">
        <v>338</v>
      </c>
      <c r="AU2" s="29" t="s">
        <v>339</v>
      </c>
      <c r="AV2" s="29" t="s">
        <v>134</v>
      </c>
      <c r="AW2" s="29" t="s">
        <v>59</v>
      </c>
      <c r="AX2" s="29" t="s">
        <v>135</v>
      </c>
      <c r="AY2" s="29" t="s">
        <v>136</v>
      </c>
      <c r="AZ2" s="29" t="s">
        <v>480</v>
      </c>
      <c r="BA2" s="29" t="s">
        <v>137</v>
      </c>
      <c r="BB2" s="29" t="s">
        <v>138</v>
      </c>
      <c r="BC2" s="29" t="s">
        <v>139</v>
      </c>
      <c r="BD2" s="29" t="s">
        <v>342</v>
      </c>
      <c r="BE2" s="29" t="s">
        <v>343</v>
      </c>
      <c r="BF2" s="29" t="s">
        <v>140</v>
      </c>
      <c r="BG2" s="29" t="s">
        <v>141</v>
      </c>
      <c r="BH2" s="29" t="s">
        <v>142</v>
      </c>
      <c r="BI2" s="29" t="s">
        <v>485</v>
      </c>
      <c r="BJ2" s="29" t="s">
        <v>354</v>
      </c>
      <c r="BK2" s="29" t="s">
        <v>355</v>
      </c>
      <c r="BL2" s="29" t="s">
        <v>344</v>
      </c>
      <c r="BM2" s="29" t="s">
        <v>345</v>
      </c>
      <c r="BN2" s="29" t="s">
        <v>143</v>
      </c>
      <c r="BO2" s="29" t="s">
        <v>497</v>
      </c>
      <c r="BP2" s="29" t="s">
        <v>57</v>
      </c>
      <c r="BQ2" s="29" t="s">
        <v>127</v>
      </c>
      <c r="BR2" s="29" t="s">
        <v>346</v>
      </c>
      <c r="BS2" s="29" t="s">
        <v>347</v>
      </c>
      <c r="BT2" s="29" t="s">
        <v>144</v>
      </c>
      <c r="BU2" s="29" t="s">
        <v>145</v>
      </c>
      <c r="BV2" s="29" t="s">
        <v>60</v>
      </c>
      <c r="BW2" s="29" t="s">
        <v>146</v>
      </c>
      <c r="BX2" s="29" t="s">
        <v>147</v>
      </c>
      <c r="BY2" s="29" t="s">
        <v>332</v>
      </c>
      <c r="BZ2" s="29" t="s">
        <v>390</v>
      </c>
      <c r="CA2" s="29" t="s">
        <v>333</v>
      </c>
      <c r="CB2" s="29" t="s">
        <v>334</v>
      </c>
      <c r="CC2" s="29" t="s">
        <v>335</v>
      </c>
      <c r="CD2" s="29" t="s">
        <v>336</v>
      </c>
      <c r="CE2" s="29" t="s">
        <v>337</v>
      </c>
      <c r="CF2" s="29" t="s">
        <v>148</v>
      </c>
      <c r="CG2" s="29" t="s">
        <v>149</v>
      </c>
      <c r="CH2" s="29" t="s">
        <v>150</v>
      </c>
      <c r="CI2" s="29" t="s">
        <v>151</v>
      </c>
      <c r="CJ2" s="29" t="s">
        <v>152</v>
      </c>
      <c r="CK2" s="29" t="s">
        <v>153</v>
      </c>
      <c r="CL2" s="29" t="s">
        <v>154</v>
      </c>
      <c r="CM2" s="29" t="s">
        <v>348</v>
      </c>
      <c r="CN2" s="29" t="s">
        <v>155</v>
      </c>
      <c r="CO2" s="29" t="s">
        <v>54</v>
      </c>
      <c r="CP2" s="29" t="s">
        <v>53</v>
      </c>
      <c r="CQ2" s="29" t="s">
        <v>156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488</v>
      </c>
      <c r="DA2" s="29" t="s">
        <v>166</v>
      </c>
      <c r="DB2" s="29" t="s">
        <v>167</v>
      </c>
      <c r="DC2" s="29" t="s">
        <v>168</v>
      </c>
      <c r="DD2" s="29" t="s">
        <v>61</v>
      </c>
      <c r="DE2" s="29" t="s">
        <v>498</v>
      </c>
      <c r="DF2" s="29" t="s">
        <v>169</v>
      </c>
      <c r="DG2" s="29" t="s">
        <v>170</v>
      </c>
      <c r="DH2" s="29" t="s">
        <v>171</v>
      </c>
      <c r="DI2" s="29" t="s">
        <v>349</v>
      </c>
      <c r="DJ2" s="29" t="s">
        <v>173</v>
      </c>
      <c r="DK2" s="29" t="s">
        <v>174</v>
      </c>
      <c r="DL2" s="29" t="s">
        <v>493</v>
      </c>
      <c r="DM2" s="29" t="s">
        <v>499</v>
      </c>
      <c r="DP2" s="29" t="s">
        <v>59</v>
      </c>
      <c r="DQ2" s="29" t="s">
        <v>57</v>
      </c>
      <c r="DR2" s="29" t="s">
        <v>60</v>
      </c>
      <c r="DS2" s="29" t="s">
        <v>54</v>
      </c>
      <c r="DT2" s="29" t="s">
        <v>53</v>
      </c>
      <c r="DU2" s="29" t="s">
        <v>61</v>
      </c>
      <c r="DV2" s="29" t="s">
        <v>62</v>
      </c>
      <c r="DW2" s="29" t="s">
        <v>63</v>
      </c>
      <c r="DX2" s="29" t="s">
        <v>324</v>
      </c>
      <c r="DY2" s="29" t="s">
        <v>423</v>
      </c>
      <c r="DZ2" s="29" t="s">
        <v>64</v>
      </c>
      <c r="EA2" s="29" t="s">
        <v>325</v>
      </c>
      <c r="EB2" s="29" t="s">
        <v>379</v>
      </c>
      <c r="EC2" s="29" t="s">
        <v>230</v>
      </c>
      <c r="ED2" s="29" t="s">
        <v>382</v>
      </c>
      <c r="EE2" s="29" t="s">
        <v>65</v>
      </c>
      <c r="EF2" s="29" t="s">
        <v>327</v>
      </c>
      <c r="EG2" s="29" t="s">
        <v>388</v>
      </c>
      <c r="EH2" s="29" t="s">
        <v>330</v>
      </c>
      <c r="EI2" s="29" t="s">
        <v>326</v>
      </c>
      <c r="EJ2" s="29" t="s">
        <v>331</v>
      </c>
      <c r="EK2" s="29" t="s">
        <v>328</v>
      </c>
      <c r="EL2" s="29" t="s">
        <v>493</v>
      </c>
      <c r="EM2" s="29" t="s">
        <v>332</v>
      </c>
      <c r="EN2" s="29" t="s">
        <v>390</v>
      </c>
      <c r="EO2" s="29" t="s">
        <v>333</v>
      </c>
      <c r="EP2" s="29" t="s">
        <v>334</v>
      </c>
      <c r="EQ2" s="29" t="s">
        <v>335</v>
      </c>
      <c r="ER2" s="29" t="s">
        <v>336</v>
      </c>
      <c r="ES2" s="29" t="s">
        <v>337</v>
      </c>
    </row>
    <row r="3" spans="1:149" x14ac:dyDescent="0.3">
      <c r="A3" s="27" t="s">
        <v>0</v>
      </c>
      <c r="B3" s="27">
        <v>20534.954121999999</v>
      </c>
      <c r="C3" s="27">
        <v>160.120811</v>
      </c>
      <c r="D3" s="27">
        <v>366.90925272999999</v>
      </c>
      <c r="E3" s="27">
        <v>3069.5905855999999</v>
      </c>
      <c r="F3" s="27">
        <v>3066.4456206</v>
      </c>
      <c r="G3" s="27">
        <v>58.538078214999999</v>
      </c>
      <c r="H3" s="27">
        <v>3333.1357057</v>
      </c>
      <c r="I3" s="29">
        <v>82.472743695000005</v>
      </c>
      <c r="J3" s="29">
        <v>8.0042708385000001</v>
      </c>
      <c r="L3" s="29">
        <v>170.87629504</v>
      </c>
      <c r="M3" s="29">
        <v>28.753277914000002</v>
      </c>
      <c r="N3" s="29">
        <v>1.6010752E-3</v>
      </c>
      <c r="Q3" s="29">
        <v>203.08312556000001</v>
      </c>
      <c r="R3" s="29">
        <v>6.9905300000000004E-4</v>
      </c>
      <c r="T3" s="29">
        <v>1.1780486600000001E-2</v>
      </c>
      <c r="U3" s="29">
        <v>21.698984487000001</v>
      </c>
      <c r="V3" s="29">
        <v>1.3145959000000001E-3</v>
      </c>
      <c r="W3" s="29">
        <v>39.415909820000003</v>
      </c>
      <c r="X3" s="29">
        <v>11.981848812000001</v>
      </c>
      <c r="Y3" s="29">
        <v>4.9692386298000004</v>
      </c>
      <c r="AA3" s="29">
        <v>0.2196017985</v>
      </c>
      <c r="AB3" s="29">
        <v>0.25785045940000001</v>
      </c>
      <c r="AC3" s="29">
        <v>5.5464023699999997E-2</v>
      </c>
      <c r="AD3" s="29">
        <v>6.0454135999999997E-3</v>
      </c>
      <c r="AE3" s="29">
        <v>7.7442041447000003</v>
      </c>
      <c r="AG3" s="29" t="s">
        <v>0</v>
      </c>
      <c r="AH3" s="29">
        <v>185.877253024</v>
      </c>
      <c r="AI3" s="29">
        <v>8.0019565222200004</v>
      </c>
      <c r="AJ3" s="29">
        <v>82.445824200199993</v>
      </c>
      <c r="AK3" s="29">
        <v>82.445824200199993</v>
      </c>
      <c r="AL3" s="29">
        <v>554.72254694900005</v>
      </c>
      <c r="AM3" s="29">
        <v>0</v>
      </c>
      <c r="AN3" s="29">
        <v>0</v>
      </c>
      <c r="AO3" s="29">
        <v>170.79620179</v>
      </c>
      <c r="AP3" s="29">
        <v>28.7402527787</v>
      </c>
      <c r="AQ3" s="29">
        <v>3.8405030745899998E-4</v>
      </c>
      <c r="AR3" s="29">
        <v>1.2161604713600001E-3</v>
      </c>
      <c r="AS3" s="29">
        <v>1334.4796934200001</v>
      </c>
      <c r="AT3" s="29">
        <v>0</v>
      </c>
      <c r="AU3" s="29">
        <v>0</v>
      </c>
      <c r="AV3" s="29">
        <v>0</v>
      </c>
      <c r="AW3" s="29">
        <v>20526.419537900001</v>
      </c>
      <c r="AX3" s="29">
        <v>410.813581704</v>
      </c>
      <c r="AY3" s="29">
        <v>148.530532333</v>
      </c>
      <c r="AZ3" s="29">
        <v>174.28233522100001</v>
      </c>
      <c r="BA3" s="29">
        <v>133.69040416600001</v>
      </c>
      <c r="BB3" s="29">
        <v>203.00256999499999</v>
      </c>
      <c r="BC3" s="29">
        <v>203.00256999499999</v>
      </c>
      <c r="BD3" s="29">
        <v>2.09628992877E-4</v>
      </c>
      <c r="BE3" s="29">
        <v>3.4938128450999999E-4</v>
      </c>
      <c r="BF3" s="29">
        <v>0</v>
      </c>
      <c r="BG3" s="29">
        <v>67.605785113300001</v>
      </c>
      <c r="BH3" s="29">
        <v>10.179213021700001</v>
      </c>
      <c r="BI3" s="29">
        <v>42.3101625778</v>
      </c>
      <c r="BJ3" s="29">
        <v>0</v>
      </c>
      <c r="BK3" s="29">
        <v>0</v>
      </c>
      <c r="BL3" s="29">
        <v>3.8854603447599999E-3</v>
      </c>
      <c r="BM3" s="29">
        <v>7.8886547289600002E-3</v>
      </c>
      <c r="BN3" s="29">
        <v>0</v>
      </c>
      <c r="BO3" s="29">
        <v>21.691606897</v>
      </c>
      <c r="BP3" s="29">
        <v>160.06422541699999</v>
      </c>
      <c r="BQ3" s="29">
        <v>0</v>
      </c>
      <c r="BR3" s="29">
        <v>5.3869232912300002E-4</v>
      </c>
      <c r="BS3" s="29">
        <v>7.7519184158499998E-4</v>
      </c>
      <c r="BT3" s="29">
        <v>330.07825834099998</v>
      </c>
      <c r="BU3" s="29">
        <v>36.675365261499998</v>
      </c>
      <c r="BV3" s="29">
        <v>366.753623602</v>
      </c>
      <c r="BW3" s="29">
        <v>54.498931645200003</v>
      </c>
      <c r="BX3" s="29">
        <v>151.79437391799999</v>
      </c>
      <c r="BY3" s="29">
        <v>4.9665475526499998</v>
      </c>
      <c r="BZ3" s="29">
        <v>0</v>
      </c>
      <c r="CA3" s="29">
        <v>0.21950039499599999</v>
      </c>
      <c r="CB3" s="29">
        <v>0.25771015295100003</v>
      </c>
      <c r="CC3" s="29">
        <v>5.5433976508100002E-2</v>
      </c>
      <c r="CD3" s="29">
        <v>6.0421653079000001E-3</v>
      </c>
      <c r="CE3" s="29">
        <v>7.74000838087</v>
      </c>
      <c r="CF3" s="29">
        <v>0.33717185245199999</v>
      </c>
      <c r="CG3" s="29">
        <v>420.56641562700003</v>
      </c>
      <c r="CH3" s="29">
        <v>0.30651976937100001</v>
      </c>
      <c r="CI3" s="29">
        <v>9.0883104239999994</v>
      </c>
      <c r="CJ3" s="29">
        <v>171.038011888</v>
      </c>
      <c r="CK3" s="29">
        <v>0.275867802941</v>
      </c>
      <c r="CL3" s="29">
        <v>0</v>
      </c>
      <c r="CM3" s="29">
        <v>1.39752036652E-4</v>
      </c>
      <c r="CN3" s="29">
        <v>29.6419942735</v>
      </c>
      <c r="CO3" s="29">
        <v>3068.4285353800001</v>
      </c>
      <c r="CP3" s="29">
        <v>3065.2852791199998</v>
      </c>
      <c r="CQ3" s="29">
        <v>3.14325626765</v>
      </c>
      <c r="CR3" s="29">
        <v>0.34636735061399998</v>
      </c>
      <c r="CS3" s="29">
        <v>0</v>
      </c>
      <c r="CT3" s="29">
        <v>75.097338820900006</v>
      </c>
      <c r="CU3" s="29">
        <v>2.8812853683499999</v>
      </c>
      <c r="CV3" s="29">
        <v>1133.2037544699999</v>
      </c>
      <c r="CW3" s="29">
        <v>4.5977964872200001</v>
      </c>
      <c r="CX3" s="29">
        <v>5.8238753938299999</v>
      </c>
      <c r="CY3" s="29">
        <v>1619.03750851</v>
      </c>
      <c r="CZ3" s="29">
        <v>53.246828672100001</v>
      </c>
      <c r="DA3" s="29">
        <v>1.0421673414999999</v>
      </c>
      <c r="DB3" s="29">
        <v>12.5673093628</v>
      </c>
      <c r="DC3" s="29">
        <v>0</v>
      </c>
      <c r="DD3" s="29">
        <v>58.513777815600001</v>
      </c>
      <c r="DE3" s="29">
        <v>15.8700161289</v>
      </c>
      <c r="DF3" s="29">
        <v>0</v>
      </c>
      <c r="DG3" s="29">
        <v>0</v>
      </c>
      <c r="DH3" s="29">
        <v>313.30579885899999</v>
      </c>
      <c r="DI3" s="29">
        <v>39.394591009199999</v>
      </c>
      <c r="DJ3" s="29">
        <v>355.47524021200002</v>
      </c>
      <c r="DK3" s="29">
        <v>3331.6680044599998</v>
      </c>
      <c r="DL3" s="29">
        <v>11.9753660118</v>
      </c>
      <c r="DM3" s="29">
        <v>83.822538765999994</v>
      </c>
      <c r="DP3" s="55">
        <f t="shared" ref="DP3:DP34" si="0">(AW3-B3)/(B3+1E-50)</f>
        <v>-4.1561252337323477E-4</v>
      </c>
      <c r="DQ3" s="55">
        <f t="shared" ref="DQ3:DQ34" si="1">(BP3-C3)/(C3+1E-50)</f>
        <v>-3.5339305769575819E-4</v>
      </c>
      <c r="DR3" s="55">
        <f t="shared" ref="DR3:DR34" si="2">(BV3-D3)/(D3+1E-50)</f>
        <v>-4.2416245118383732E-4</v>
      </c>
      <c r="DS3" s="55">
        <f t="shared" ref="DS3:DS34" si="3">(CO3-E3)/(E3+1E-50)</f>
        <v>-3.7856847276351494E-4</v>
      </c>
      <c r="DT3" s="55">
        <f t="shared" ref="DT3:DT34" si="4">(CP3-F3)/(F3+1E-50)</f>
        <v>-3.783994968654068E-4</v>
      </c>
      <c r="DU3" s="55">
        <f t="shared" ref="DU3:DU34" si="5">(DD3-G3)/(G3+1E-50)</f>
        <v>-4.1512123631299723E-4</v>
      </c>
      <c r="DV3" s="55">
        <f t="shared" ref="DV3:DV34" si="6">(DK3-H3)/(H3+1E-50)</f>
        <v>-4.4033647879691969E-4</v>
      </c>
      <c r="DW3" s="55">
        <f t="shared" ref="DW3:DW34" si="7">(AK3-I3)/(I3+1E-50)</f>
        <v>-3.2640474408812486E-4</v>
      </c>
      <c r="DX3" s="55">
        <f t="shared" ref="DX3:DX34" si="8">(AI3-J3)/(J3+1E-50)</f>
        <v>-2.8913517879329727E-4</v>
      </c>
      <c r="DY3" s="55">
        <f>(AM3+AN3-K3)/(K3+1E-50)</f>
        <v>0</v>
      </c>
      <c r="DZ3" s="55">
        <f t="shared" ref="DZ3:DZ34" si="9">(AO3-L3)/(L3+1E-50)</f>
        <v>-4.6872066123189069E-4</v>
      </c>
      <c r="EA3" s="55">
        <f t="shared" ref="EA3:EA34" si="10">(AP3-M3)/(M3+1E-50)</f>
        <v>-4.5299653621959097E-4</v>
      </c>
      <c r="EB3" s="55">
        <f t="shared" ref="EB3:EB34" si="11">(AQ3+AR3-N3)/(N3+1E-50)</f>
        <v>-5.3990042503934774E-4</v>
      </c>
      <c r="EC3" s="55">
        <f>(AV3-O3)/(O3+1E-50)</f>
        <v>0</v>
      </c>
      <c r="ED3" s="55">
        <f t="shared" ref="ED3:ED34" si="12">(AT3+AU3-P3)/(P3+1E-50)</f>
        <v>0</v>
      </c>
      <c r="EE3" s="55">
        <f t="shared" ref="EE3:EE34" si="13">(BC3-Q3)/(Q3+1E-50)</f>
        <v>-3.9666301558977151E-4</v>
      </c>
      <c r="EF3" s="55">
        <f t="shared" ref="EF3:EF34" si="14">(BD3+BE3+CM3-R3)/(R3+1E-50)</f>
        <v>-4.1582821474199679E-4</v>
      </c>
      <c r="EG3" s="55">
        <f>(BJ3+BK3-S3)/(S3+1E-50)</f>
        <v>0</v>
      </c>
      <c r="EH3" s="55">
        <f t="shared" ref="EH3:EH34" si="15">(BL3+BM3-T3)/(T3+1E-50)</f>
        <v>-5.4085425299836836E-4</v>
      </c>
      <c r="EI3" s="55">
        <f t="shared" ref="EI3:EI34" si="16">(BO3-U3)/(U3+1E-50)</f>
        <v>-3.3999701711482321E-4</v>
      </c>
      <c r="EJ3" s="55">
        <f t="shared" ref="EJ3:EJ34" si="17">(BR3+BS3-V3)/(V3+1E-50)</f>
        <v>-5.4140537940220378E-4</v>
      </c>
      <c r="EK3" s="55">
        <f t="shared" ref="EK3:EK34" si="18">(DI3-W3)/(W3+1E-50)</f>
        <v>-5.4086816459039612E-4</v>
      </c>
      <c r="EL3" s="55">
        <f>(DL3-X3)/(X3+1E-50)</f>
        <v>-5.4105174432746649E-4</v>
      </c>
      <c r="EM3" s="55">
        <f t="shared" ref="EM3:ES3" si="19">(BY3-Y3)/(Y3+1E-50)</f>
        <v>-5.4154717663637704E-4</v>
      </c>
      <c r="EN3" s="55">
        <f t="shared" si="19"/>
        <v>0</v>
      </c>
      <c r="EO3" s="55">
        <f t="shared" si="19"/>
        <v>-4.6176080839341717E-4</v>
      </c>
      <c r="EP3" s="55">
        <f t="shared" si="19"/>
        <v>-5.4413883662052058E-4</v>
      </c>
      <c r="EQ3" s="55">
        <f t="shared" si="19"/>
        <v>-5.4174201393171234E-4</v>
      </c>
      <c r="ER3" s="55">
        <f t="shared" si="19"/>
        <v>-5.3731511438680332E-4</v>
      </c>
      <c r="ES3" s="55">
        <f t="shared" si="19"/>
        <v>-5.4179406322492395E-4</v>
      </c>
    </row>
    <row r="4" spans="1:149" x14ac:dyDescent="0.3">
      <c r="A4" s="27" t="s">
        <v>2</v>
      </c>
      <c r="B4" s="27">
        <v>22788.440859999999</v>
      </c>
      <c r="C4" s="27">
        <v>184.7453548</v>
      </c>
      <c r="D4" s="27">
        <v>393.91810329999998</v>
      </c>
      <c r="E4" s="27">
        <v>3322.6700430000001</v>
      </c>
      <c r="F4" s="27">
        <v>3318.727543</v>
      </c>
      <c r="G4" s="27">
        <v>62.243520500000002</v>
      </c>
      <c r="H4" s="27">
        <v>3996.7218480000001</v>
      </c>
      <c r="I4" s="29">
        <v>89.144507149999995</v>
      </c>
      <c r="J4" s="29">
        <v>9.7775271250000007</v>
      </c>
      <c r="L4" s="29">
        <v>183.5762355</v>
      </c>
      <c r="M4" s="29">
        <v>31.818803734999999</v>
      </c>
      <c r="N4" s="29">
        <v>9.5419229999999997E-4</v>
      </c>
      <c r="Q4" s="29">
        <v>204.16265000000001</v>
      </c>
      <c r="R4" s="29">
        <v>2.810736E-4</v>
      </c>
      <c r="T4" s="29">
        <v>1.0417978E-2</v>
      </c>
      <c r="U4" s="29">
        <v>25.643473884999999</v>
      </c>
      <c r="V4" s="29">
        <v>7.348783E-4</v>
      </c>
      <c r="W4" s="29">
        <v>44.618243</v>
      </c>
      <c r="X4" s="29">
        <v>12.926914</v>
      </c>
      <c r="Y4" s="29">
        <v>4.8672721535000001</v>
      </c>
      <c r="Z4" s="29">
        <v>1.8817444799999999E-2</v>
      </c>
      <c r="AA4" s="29">
        <v>0.2196984588</v>
      </c>
      <c r="AB4" s="29">
        <v>0.3626984627</v>
      </c>
      <c r="AC4" s="29">
        <v>4.8673171500000001E-2</v>
      </c>
      <c r="AD4" s="29">
        <v>4.4121860999999998E-3</v>
      </c>
      <c r="AE4" s="29">
        <v>9.2744141639999995</v>
      </c>
      <c r="AG4" s="29" t="s">
        <v>2</v>
      </c>
      <c r="AH4" s="29">
        <v>243.252813828</v>
      </c>
      <c r="AI4" s="29">
        <v>9.7790470583199998</v>
      </c>
      <c r="AJ4" s="29">
        <v>89.158080857000002</v>
      </c>
      <c r="AK4" s="29">
        <v>89.158080857000002</v>
      </c>
      <c r="AL4" s="29">
        <v>725.95113339600005</v>
      </c>
      <c r="AM4" s="29">
        <v>0</v>
      </c>
      <c r="AN4" s="29">
        <v>0</v>
      </c>
      <c r="AO4" s="29">
        <v>183.58353579600001</v>
      </c>
      <c r="AP4" s="29">
        <v>31.820534383399998</v>
      </c>
      <c r="AQ4" s="29">
        <v>2.2900587311300001E-4</v>
      </c>
      <c r="AR4" s="29">
        <v>7.2518534477500004E-4</v>
      </c>
      <c r="AS4" s="29">
        <v>1507.49921131</v>
      </c>
      <c r="AT4" s="29">
        <v>0</v>
      </c>
      <c r="AU4" s="29">
        <v>0</v>
      </c>
      <c r="AV4" s="29">
        <v>0</v>
      </c>
      <c r="AW4" s="29">
        <v>22790.2404269</v>
      </c>
      <c r="AX4" s="29">
        <v>435.68085587600001</v>
      </c>
      <c r="AY4" s="29">
        <v>161.97892958099999</v>
      </c>
      <c r="AZ4" s="29">
        <v>228.078921686</v>
      </c>
      <c r="BA4" s="29">
        <v>72.4622677264</v>
      </c>
      <c r="BB4" s="29">
        <v>204.184582694</v>
      </c>
      <c r="BC4" s="29">
        <v>204.184582694</v>
      </c>
      <c r="BD4" s="8">
        <v>8.43346749892E-5</v>
      </c>
      <c r="BE4" s="29">
        <v>1.40558800434E-4</v>
      </c>
      <c r="BF4" s="29">
        <v>0</v>
      </c>
      <c r="BG4" s="29">
        <v>88.470872434699999</v>
      </c>
      <c r="BH4" s="29">
        <v>13.321272566299999</v>
      </c>
      <c r="BI4" s="29">
        <v>55.370260292499999</v>
      </c>
      <c r="BJ4" s="29">
        <v>0</v>
      </c>
      <c r="BK4" s="29">
        <v>0</v>
      </c>
      <c r="BL4" s="29">
        <v>3.4379282578600001E-3</v>
      </c>
      <c r="BM4" s="29">
        <v>6.98003788147E-3</v>
      </c>
      <c r="BN4" s="29">
        <v>0</v>
      </c>
      <c r="BO4" s="29">
        <v>25.646707979199999</v>
      </c>
      <c r="BP4" s="29">
        <v>184.76785243200001</v>
      </c>
      <c r="BQ4" s="29">
        <v>0</v>
      </c>
      <c r="BR4" s="29">
        <v>3.0130012180500001E-4</v>
      </c>
      <c r="BS4" s="29">
        <v>4.3357959512100002E-4</v>
      </c>
      <c r="BT4" s="29">
        <v>354.554664919</v>
      </c>
      <c r="BU4" s="29">
        <v>39.3949386484</v>
      </c>
      <c r="BV4" s="29">
        <v>393.949603567</v>
      </c>
      <c r="BW4" s="29">
        <v>71.321324390000001</v>
      </c>
      <c r="BX4" s="29">
        <v>188.86678273499999</v>
      </c>
      <c r="BY4" s="29">
        <v>4.8672461550000001</v>
      </c>
      <c r="BZ4" s="29">
        <v>1.8817407769899999E-2</v>
      </c>
      <c r="CA4" s="29">
        <v>0.219706371973</v>
      </c>
      <c r="CB4" s="29">
        <v>0.36269669706500002</v>
      </c>
      <c r="CC4" s="29">
        <v>4.8673202344000001E-2</v>
      </c>
      <c r="CD4" s="29">
        <v>4.4121491883399996E-3</v>
      </c>
      <c r="CE4" s="29">
        <v>9.2743670514000005</v>
      </c>
      <c r="CF4" s="29">
        <v>0.36509190597000002</v>
      </c>
      <c r="CG4" s="29">
        <v>541.58049996499994</v>
      </c>
      <c r="CH4" s="29">
        <v>0.33190115548999999</v>
      </c>
      <c r="CI4" s="29">
        <v>9.8408864319799996</v>
      </c>
      <c r="CJ4" s="29">
        <v>185.20102316500001</v>
      </c>
      <c r="CK4" s="29">
        <v>0.29871139782</v>
      </c>
      <c r="CL4" s="29">
        <v>0</v>
      </c>
      <c r="CM4" s="8">
        <v>5.62234725927E-5</v>
      </c>
      <c r="CN4" s="29">
        <v>32.096579913399999</v>
      </c>
      <c r="CO4" s="29">
        <v>3323.0535755999999</v>
      </c>
      <c r="CP4" s="29">
        <v>3319.1110773700002</v>
      </c>
      <c r="CQ4" s="29">
        <v>3.9424982266700002</v>
      </c>
      <c r="CR4" s="29">
        <v>0.375049295645</v>
      </c>
      <c r="CS4" s="29">
        <v>0</v>
      </c>
      <c r="CT4" s="29">
        <v>81.315910346699994</v>
      </c>
      <c r="CU4" s="29">
        <v>3.1198742804699999</v>
      </c>
      <c r="CV4" s="29">
        <v>1227.04043809</v>
      </c>
      <c r="CW4" s="29">
        <v>4.9785262874800003</v>
      </c>
      <c r="CX4" s="29">
        <v>6.3061281886299998</v>
      </c>
      <c r="CY4" s="29">
        <v>1753.1045205400001</v>
      </c>
      <c r="CZ4" s="29">
        <v>61.153877874400003</v>
      </c>
      <c r="DA4" s="29">
        <v>1.1284642493299999</v>
      </c>
      <c r="DB4" s="29">
        <v>13.607972120499999</v>
      </c>
      <c r="DC4" s="29">
        <v>0</v>
      </c>
      <c r="DD4" s="29">
        <v>62.248428707999999</v>
      </c>
      <c r="DE4" s="29">
        <v>20.768682106299998</v>
      </c>
      <c r="DF4" s="29">
        <v>0</v>
      </c>
      <c r="DG4" s="29">
        <v>0</v>
      </c>
      <c r="DH4" s="29">
        <v>409.72984364899997</v>
      </c>
      <c r="DI4" s="29">
        <v>44.618170622400001</v>
      </c>
      <c r="DJ4" s="29">
        <v>463.82587891999998</v>
      </c>
      <c r="DK4" s="29">
        <v>3996.9251551299999</v>
      </c>
      <c r="DL4" s="29">
        <v>12.926907480500001</v>
      </c>
      <c r="DM4" s="29">
        <v>109.449811564</v>
      </c>
      <c r="DP4" s="55">
        <f t="shared" si="0"/>
        <v>7.8968408196798513E-5</v>
      </c>
      <c r="DQ4" s="55">
        <f t="shared" si="1"/>
        <v>1.2177644208898388E-4</v>
      </c>
      <c r="DR4" s="55">
        <f t="shared" si="2"/>
        <v>7.9966538059873498E-5</v>
      </c>
      <c r="DS4" s="55">
        <f t="shared" si="3"/>
        <v>1.1542903599707602E-4</v>
      </c>
      <c r="DT4" s="55">
        <f t="shared" si="4"/>
        <v>1.1556669387012528E-4</v>
      </c>
      <c r="DU4" s="55">
        <f t="shared" si="5"/>
        <v>7.8854922738443923E-5</v>
      </c>
      <c r="DV4" s="55">
        <f t="shared" si="6"/>
        <v>5.086847114504459E-5</v>
      </c>
      <c r="DW4" s="55">
        <f t="shared" si="7"/>
        <v>1.5226633063511366E-4</v>
      </c>
      <c r="DX4" s="55">
        <f t="shared" si="8"/>
        <v>1.5545171090477661E-4</v>
      </c>
      <c r="DY4" s="55">
        <f t="shared" ref="DY4:DY51" si="20">(AM4+AN4-K4)/(K4+1E-50)</f>
        <v>0</v>
      </c>
      <c r="DZ4" s="55">
        <f t="shared" si="9"/>
        <v>3.9767108090693094E-5</v>
      </c>
      <c r="EA4" s="55">
        <f t="shared" si="10"/>
        <v>5.439074373795949E-5</v>
      </c>
      <c r="EB4" s="55">
        <f t="shared" si="11"/>
        <v>-1.1340607128572633E-6</v>
      </c>
      <c r="EC4" s="55">
        <f t="shared" ref="EC4:EC51" si="21">(AV4-O4)/(O4+1E-50)</f>
        <v>0</v>
      </c>
      <c r="ED4" s="55">
        <f t="shared" si="12"/>
        <v>0</v>
      </c>
      <c r="EE4" s="55">
        <f t="shared" si="13"/>
        <v>1.0742755347261599E-4</v>
      </c>
      <c r="EF4" s="55">
        <f t="shared" si="14"/>
        <v>1.5422300742573734E-4</v>
      </c>
      <c r="EG4" s="55">
        <f t="shared" ref="EG4:EG51" si="22">(BJ4+BK4-S4)/(S4+1E-50)</f>
        <v>0</v>
      </c>
      <c r="EH4" s="55">
        <f t="shared" si="15"/>
        <v>-1.1384809989002392E-6</v>
      </c>
      <c r="EI4" s="55">
        <f t="shared" si="16"/>
        <v>1.2611763189742886E-4</v>
      </c>
      <c r="EJ4" s="55">
        <f t="shared" si="17"/>
        <v>1.9281097292345416E-6</v>
      </c>
      <c r="EK4" s="55">
        <f t="shared" si="18"/>
        <v>-1.6221526248506517E-6</v>
      </c>
      <c r="EL4" s="55">
        <f t="shared" ref="EL4:EL51" si="23">(DL4-X4)/(X4+1E-50)</f>
        <v>-5.0433537342426575E-7</v>
      </c>
      <c r="EM4" s="55">
        <f t="shared" ref="EM4:EM51" si="24">(BY4-Y4)/(Y4+1E-50)</f>
        <v>-5.3414929718409475E-6</v>
      </c>
      <c r="EN4" s="55">
        <f t="shared" ref="EN4:EN51" si="25">(BZ4-Z4)/(Z4+1E-50)</f>
        <v>-1.9678601634704292E-6</v>
      </c>
      <c r="EO4" s="55">
        <f t="shared" ref="EO4:EO51" si="26">(CA4-AA4)/(AA4+1E-50)</f>
        <v>3.6018336419943491E-5</v>
      </c>
      <c r="EP4" s="55">
        <f t="shared" ref="EP4:EP51" si="27">(CB4-AB4)/(AB4+1E-50)</f>
        <v>-4.8680520640760489E-6</v>
      </c>
      <c r="EQ4" s="55">
        <f t="shared" ref="EQ4:EQ51" si="28">(CC4-AC4)/(AC4+1E-50)</f>
        <v>6.3369612148488875E-7</v>
      </c>
      <c r="ER4" s="55">
        <f t="shared" ref="ER4:ER51" si="29">(CD4-AD4)/(AD4+1E-50)</f>
        <v>-8.3658438614428951E-6</v>
      </c>
      <c r="ES4" s="55">
        <f t="shared" ref="ES4:ES51" si="30">(CE4-AE4)/(AE4+1E-50)</f>
        <v>-5.0798464642527199E-6</v>
      </c>
    </row>
    <row r="5" spans="1:149" x14ac:dyDescent="0.3">
      <c r="A5" s="27" t="s">
        <v>3</v>
      </c>
      <c r="B5" s="27">
        <v>9023.3091901999996</v>
      </c>
      <c r="C5" s="27">
        <v>69.731654371999994</v>
      </c>
      <c r="D5" s="27">
        <v>155.87818629</v>
      </c>
      <c r="E5" s="27">
        <v>1385.6568265000001</v>
      </c>
      <c r="F5" s="27">
        <v>1383.2009929000001</v>
      </c>
      <c r="G5" s="27">
        <v>28.414719078000001</v>
      </c>
      <c r="H5" s="27">
        <v>1482.5811246000001</v>
      </c>
      <c r="I5" s="29">
        <v>35.544962769999998</v>
      </c>
      <c r="J5" s="29">
        <v>3.4899261799999999</v>
      </c>
      <c r="L5" s="29">
        <v>73.579143426000002</v>
      </c>
      <c r="M5" s="29">
        <v>10.996831005000001</v>
      </c>
      <c r="N5" s="29">
        <v>5.7590340000000003E-4</v>
      </c>
      <c r="Q5" s="29">
        <v>81.069991134999995</v>
      </c>
      <c r="R5" s="29">
        <v>2.8173E-4</v>
      </c>
      <c r="T5" s="29">
        <v>4.2434945999999998E-3</v>
      </c>
      <c r="U5" s="29">
        <v>9.2205003249999997</v>
      </c>
      <c r="V5" s="29">
        <v>4.698185E-4</v>
      </c>
      <c r="W5" s="29">
        <v>14.11510417</v>
      </c>
      <c r="X5" s="29">
        <v>4.2649555115000002</v>
      </c>
      <c r="Y5" s="29">
        <v>1.8029698375000001</v>
      </c>
      <c r="AA5" s="29">
        <v>8.9057137800000005E-2</v>
      </c>
      <c r="AB5" s="29">
        <v>9.6266055500000003E-2</v>
      </c>
      <c r="AC5" s="29">
        <v>2.2294395599999999E-2</v>
      </c>
      <c r="AD5" s="29">
        <v>3.0113140000000002E-3</v>
      </c>
      <c r="AE5" s="29">
        <v>2.8321307330000001</v>
      </c>
      <c r="AG5" s="29" t="s">
        <v>3</v>
      </c>
      <c r="AH5" s="29">
        <v>86.1066553016</v>
      </c>
      <c r="AI5" s="29">
        <v>3.48932399623</v>
      </c>
      <c r="AJ5" s="29">
        <v>35.5370713481</v>
      </c>
      <c r="AK5" s="29">
        <v>35.5370713481</v>
      </c>
      <c r="AL5" s="29">
        <v>256.97229991699999</v>
      </c>
      <c r="AM5" s="29">
        <v>0</v>
      </c>
      <c r="AN5" s="29">
        <v>0</v>
      </c>
      <c r="AO5" s="29">
        <v>73.547256743899993</v>
      </c>
      <c r="AP5" s="29">
        <v>10.9921768464</v>
      </c>
      <c r="AQ5" s="29">
        <v>1.3813554862399999E-4</v>
      </c>
      <c r="AR5" s="29">
        <v>4.3743063435600001E-4</v>
      </c>
      <c r="AS5" s="29">
        <v>577.93860650399995</v>
      </c>
      <c r="AT5" s="29">
        <v>0</v>
      </c>
      <c r="AU5" s="29">
        <v>0</v>
      </c>
      <c r="AV5" s="29">
        <v>0</v>
      </c>
      <c r="AW5" s="29">
        <v>9020.1581776700004</v>
      </c>
      <c r="AX5" s="29">
        <v>173.131204188</v>
      </c>
      <c r="AY5" s="29">
        <v>63.347038361499997</v>
      </c>
      <c r="AZ5" s="29">
        <v>80.735395320099997</v>
      </c>
      <c r="BA5" s="29">
        <v>44.661700803999999</v>
      </c>
      <c r="BB5" s="29">
        <v>81.043509362600005</v>
      </c>
      <c r="BC5" s="29">
        <v>81.043509362600005</v>
      </c>
      <c r="BD5" s="8">
        <v>8.44889503246E-5</v>
      </c>
      <c r="BE5" s="29">
        <v>1.40814496226E-4</v>
      </c>
      <c r="BF5" s="29">
        <v>0</v>
      </c>
      <c r="BG5" s="29">
        <v>31.3175618058</v>
      </c>
      <c r="BH5" s="29">
        <v>4.7154678350800001</v>
      </c>
      <c r="BI5" s="29">
        <v>19.599961508300002</v>
      </c>
      <c r="BJ5" s="29">
        <v>0</v>
      </c>
      <c r="BK5" s="29">
        <v>0</v>
      </c>
      <c r="BL5" s="29">
        <v>1.39952950642E-3</v>
      </c>
      <c r="BM5" s="29">
        <v>2.8414714291199999E-3</v>
      </c>
      <c r="BN5" s="29">
        <v>0</v>
      </c>
      <c r="BO5" s="29">
        <v>9.2182776944900002</v>
      </c>
      <c r="BP5" s="29">
        <v>69.713376981899998</v>
      </c>
      <c r="BQ5" s="29">
        <v>0</v>
      </c>
      <c r="BR5" s="29">
        <v>1.92512215891E-4</v>
      </c>
      <c r="BS5" s="29">
        <v>2.77029645699E-4</v>
      </c>
      <c r="BT5" s="29">
        <v>140.23657983000001</v>
      </c>
      <c r="BU5" s="29">
        <v>15.581841322400001</v>
      </c>
      <c r="BV5" s="29">
        <v>155.818421153</v>
      </c>
      <c r="BW5" s="29">
        <v>25.246345983400001</v>
      </c>
      <c r="BX5" s="29">
        <v>68.669768136599998</v>
      </c>
      <c r="BY5" s="29">
        <v>1.80190736624</v>
      </c>
      <c r="BZ5" s="29">
        <v>0</v>
      </c>
      <c r="CA5" s="29">
        <v>8.9019765435099998E-2</v>
      </c>
      <c r="CB5" s="29">
        <v>9.6209812388500002E-2</v>
      </c>
      <c r="CC5" s="29">
        <v>2.22812647805E-2</v>
      </c>
      <c r="CD5" s="29">
        <v>3.0095437035299998E-3</v>
      </c>
      <c r="CE5" s="29">
        <v>2.8304643221800001</v>
      </c>
      <c r="CF5" s="29">
        <v>0.15210116030099999</v>
      </c>
      <c r="CG5" s="29">
        <v>193.34221430299999</v>
      </c>
      <c r="CH5" s="29">
        <v>0.13827380497399999</v>
      </c>
      <c r="CI5" s="29">
        <v>4.0998183804800004</v>
      </c>
      <c r="CJ5" s="29">
        <v>77.156782713400005</v>
      </c>
      <c r="CK5" s="29">
        <v>0.124446396584</v>
      </c>
      <c r="CL5" s="29">
        <v>0</v>
      </c>
      <c r="CM5" s="8">
        <v>5.6326176548300003E-5</v>
      </c>
      <c r="CN5" s="29">
        <v>13.3717659486</v>
      </c>
      <c r="CO5" s="29">
        <v>1385.2318060699999</v>
      </c>
      <c r="CP5" s="29">
        <v>1382.7774126700001</v>
      </c>
      <c r="CQ5" s="29">
        <v>2.4543934042300002</v>
      </c>
      <c r="CR5" s="29">
        <v>0.15624940025799999</v>
      </c>
      <c r="CS5" s="29">
        <v>0</v>
      </c>
      <c r="CT5" s="29">
        <v>33.877077264900002</v>
      </c>
      <c r="CU5" s="29">
        <v>1.2997739562999999</v>
      </c>
      <c r="CV5" s="29">
        <v>511.19828347399999</v>
      </c>
      <c r="CW5" s="29">
        <v>2.0741068630199999</v>
      </c>
      <c r="CX5" s="29">
        <v>2.6272029857999999</v>
      </c>
      <c r="CY5" s="29">
        <v>730.36217249200001</v>
      </c>
      <c r="CZ5" s="29">
        <v>23.229287724799999</v>
      </c>
      <c r="DA5" s="29">
        <v>0.47013109379000001</v>
      </c>
      <c r="DB5" s="29">
        <v>5.6692267353399997</v>
      </c>
      <c r="DC5" s="29">
        <v>0</v>
      </c>
      <c r="DD5" s="29">
        <v>28.4051798966</v>
      </c>
      <c r="DE5" s="29">
        <v>7.3517019710799998</v>
      </c>
      <c r="DF5" s="29">
        <v>0</v>
      </c>
      <c r="DG5" s="29">
        <v>0</v>
      </c>
      <c r="DH5" s="29">
        <v>145.089681789</v>
      </c>
      <c r="DI5" s="29">
        <v>14.1068120231</v>
      </c>
      <c r="DJ5" s="29">
        <v>164.440734306</v>
      </c>
      <c r="DK5" s="29">
        <v>1482.0106088699999</v>
      </c>
      <c r="DL5" s="29">
        <v>4.2624489159100003</v>
      </c>
      <c r="DM5" s="29">
        <v>38.788910136399998</v>
      </c>
      <c r="DP5" s="55">
        <f t="shared" si="0"/>
        <v>-3.492080858119598E-4</v>
      </c>
      <c r="DQ5" s="55">
        <f t="shared" si="1"/>
        <v>-2.6211037533242971E-4</v>
      </c>
      <c r="DR5" s="55">
        <f t="shared" si="2"/>
        <v>-3.8340924039756744E-4</v>
      </c>
      <c r="DS5" s="55">
        <f t="shared" si="3"/>
        <v>-3.0672849285034098E-4</v>
      </c>
      <c r="DT5" s="55">
        <f t="shared" si="4"/>
        <v>-3.0623187242795281E-4</v>
      </c>
      <c r="DU5" s="55">
        <f t="shared" si="5"/>
        <v>-3.3571267672277157E-4</v>
      </c>
      <c r="DV5" s="55">
        <f t="shared" si="6"/>
        <v>-3.8481248717775875E-4</v>
      </c>
      <c r="DW5" s="55">
        <f t="shared" si="7"/>
        <v>-2.2201238333153454E-4</v>
      </c>
      <c r="DX5" s="55">
        <f t="shared" si="8"/>
        <v>-1.7254914257237256E-4</v>
      </c>
      <c r="DY5" s="55">
        <f t="shared" si="20"/>
        <v>0</v>
      </c>
      <c r="DZ5" s="55">
        <f t="shared" si="9"/>
        <v>-4.333657693647606E-4</v>
      </c>
      <c r="EA5" s="55">
        <f t="shared" si="10"/>
        <v>-4.2322725500509482E-4</v>
      </c>
      <c r="EB5" s="55">
        <f t="shared" si="11"/>
        <v>-5.8554441595596489E-4</v>
      </c>
      <c r="EC5" s="55">
        <f t="shared" si="21"/>
        <v>0</v>
      </c>
      <c r="ED5" s="55">
        <f t="shared" si="12"/>
        <v>0</v>
      </c>
      <c r="EE5" s="55">
        <f t="shared" si="13"/>
        <v>-3.266532045857948E-4</v>
      </c>
      <c r="EF5" s="55">
        <f t="shared" si="14"/>
        <v>-3.5628758421188124E-4</v>
      </c>
      <c r="EG5" s="55">
        <f t="shared" si="22"/>
        <v>0</v>
      </c>
      <c r="EH5" s="55">
        <f t="shared" si="15"/>
        <v>-5.8764407523934537E-4</v>
      </c>
      <c r="EI5" s="55">
        <f t="shared" si="16"/>
        <v>-2.4105313504226684E-4</v>
      </c>
      <c r="EJ5" s="55">
        <f t="shared" si="17"/>
        <v>-5.8881974634886365E-4</v>
      </c>
      <c r="EK5" s="55">
        <f t="shared" si="18"/>
        <v>-5.8746622059117079E-4</v>
      </c>
      <c r="EL5" s="55">
        <f t="shared" si="23"/>
        <v>-5.8771904730098908E-4</v>
      </c>
      <c r="EM5" s="55">
        <f t="shared" si="24"/>
        <v>-5.8928953657552837E-4</v>
      </c>
      <c r="EN5" s="55">
        <f t="shared" si="25"/>
        <v>0</v>
      </c>
      <c r="EO5" s="55">
        <f t="shared" si="26"/>
        <v>-4.1964480134018897E-4</v>
      </c>
      <c r="EP5" s="55">
        <f t="shared" si="27"/>
        <v>-5.8424655718859449E-4</v>
      </c>
      <c r="EQ5" s="55">
        <f t="shared" si="28"/>
        <v>-5.8897400654356368E-4</v>
      </c>
      <c r="ER5" s="55">
        <f t="shared" si="29"/>
        <v>-5.8788172538644444E-4</v>
      </c>
      <c r="ES5" s="55">
        <f t="shared" si="30"/>
        <v>-5.8839473777920546E-4</v>
      </c>
    </row>
    <row r="6" spans="1:149" x14ac:dyDescent="0.3">
      <c r="A6" s="27" t="s">
        <v>4</v>
      </c>
      <c r="B6" s="27">
        <v>44607.445569000003</v>
      </c>
      <c r="C6" s="27">
        <v>346.19337899999999</v>
      </c>
      <c r="D6" s="27">
        <v>740.25454999999999</v>
      </c>
      <c r="E6" s="27">
        <v>7089.0118599999996</v>
      </c>
      <c r="F6" s="27">
        <v>6825.1852699999999</v>
      </c>
      <c r="G6" s="27">
        <v>169.049239</v>
      </c>
      <c r="H6" s="27">
        <v>4960.01116</v>
      </c>
      <c r="I6" s="29">
        <v>429.12852099999998</v>
      </c>
      <c r="J6" s="29">
        <v>92.282146900000001</v>
      </c>
      <c r="K6" s="29">
        <v>2.2678319400000001E-2</v>
      </c>
      <c r="L6" s="29">
        <v>198.3930077</v>
      </c>
      <c r="M6" s="29">
        <v>100.2057616</v>
      </c>
      <c r="N6" s="29">
        <v>3.02377731E-2</v>
      </c>
      <c r="O6" s="29">
        <v>61.352428549999999</v>
      </c>
      <c r="Q6" s="29">
        <v>462.45270599999998</v>
      </c>
      <c r="R6" s="29">
        <v>1.5038550999999999E-3</v>
      </c>
      <c r="S6" s="29">
        <v>8.3153828499999999E-2</v>
      </c>
      <c r="T6" s="29">
        <v>0.1889861102</v>
      </c>
      <c r="U6" s="29">
        <v>76.638730600000002</v>
      </c>
      <c r="W6" s="29">
        <v>135.09988530000001</v>
      </c>
      <c r="AA6" s="29">
        <v>0.2892027962</v>
      </c>
      <c r="AE6" s="29">
        <v>134.07971785000001</v>
      </c>
      <c r="AG6" s="29" t="s">
        <v>4</v>
      </c>
      <c r="AH6" s="29">
        <v>276.56750326700001</v>
      </c>
      <c r="AI6" s="29">
        <v>92.279059878599995</v>
      </c>
      <c r="AJ6" s="29">
        <v>429.11426901900001</v>
      </c>
      <c r="AK6" s="29">
        <v>429.11426901900001</v>
      </c>
      <c r="AL6" s="29">
        <v>825.37392546700005</v>
      </c>
      <c r="AM6" s="29">
        <v>9.2978059009600003E-3</v>
      </c>
      <c r="AN6" s="29">
        <v>1.33797558722E-2</v>
      </c>
      <c r="AO6" s="29">
        <v>198.38633146999999</v>
      </c>
      <c r="AP6" s="29">
        <v>100.202456735</v>
      </c>
      <c r="AQ6" s="29">
        <v>7.2568208878800002E-3</v>
      </c>
      <c r="AR6" s="29">
        <v>2.29799400193E-2</v>
      </c>
      <c r="AS6" s="29">
        <v>1521.9389117000001</v>
      </c>
      <c r="AT6" s="29">
        <v>0</v>
      </c>
      <c r="AU6" s="29">
        <v>0</v>
      </c>
      <c r="AV6" s="29">
        <v>61.350379804900001</v>
      </c>
      <c r="AW6" s="29">
        <v>44605.942440699997</v>
      </c>
      <c r="AX6" s="29">
        <v>413.41151852199999</v>
      </c>
      <c r="AY6" s="29">
        <v>158.12100510299999</v>
      </c>
      <c r="AZ6" s="29">
        <v>259.31539369699999</v>
      </c>
      <c r="BA6" s="29">
        <v>0</v>
      </c>
      <c r="BB6" s="29">
        <v>462.43740013199999</v>
      </c>
      <c r="BC6" s="29">
        <v>462.43740013199999</v>
      </c>
      <c r="BD6" s="29">
        <v>4.5114221329299999E-4</v>
      </c>
      <c r="BE6" s="29">
        <v>7.5190130307500002E-4</v>
      </c>
      <c r="BF6" s="29">
        <v>0</v>
      </c>
      <c r="BG6" s="29">
        <v>100.58564137400001</v>
      </c>
      <c r="BH6" s="29">
        <v>15.1456878254</v>
      </c>
      <c r="BI6" s="29">
        <v>62.953444075100002</v>
      </c>
      <c r="BJ6" s="29">
        <v>2.1619275128899999E-2</v>
      </c>
      <c r="BK6" s="29">
        <v>6.1531782479300003E-2</v>
      </c>
      <c r="BL6" s="29">
        <v>6.2363310736400002E-2</v>
      </c>
      <c r="BM6" s="29">
        <v>0.126616474067</v>
      </c>
      <c r="BN6" s="29">
        <v>0</v>
      </c>
      <c r="BO6" s="29">
        <v>76.636171242499998</v>
      </c>
      <c r="BP6" s="29">
        <v>346.18165059799998</v>
      </c>
      <c r="BQ6" s="29">
        <v>0</v>
      </c>
      <c r="BR6" s="29">
        <v>0</v>
      </c>
      <c r="BS6" s="29">
        <v>0</v>
      </c>
      <c r="BT6" s="29">
        <v>666.20691567200004</v>
      </c>
      <c r="BU6" s="29">
        <v>74.023020758499996</v>
      </c>
      <c r="BV6" s="29">
        <v>740.22993642999995</v>
      </c>
      <c r="BW6" s="29">
        <v>81.089164471900006</v>
      </c>
      <c r="BX6" s="29">
        <v>206.870740958</v>
      </c>
      <c r="BY6" s="29">
        <v>0</v>
      </c>
      <c r="BZ6" s="29">
        <v>0</v>
      </c>
      <c r="CA6" s="29">
        <v>0.28919291506</v>
      </c>
      <c r="CB6" s="29">
        <v>0</v>
      </c>
      <c r="CC6" s="29">
        <v>0</v>
      </c>
      <c r="CD6" s="29">
        <v>0</v>
      </c>
      <c r="CE6" s="29">
        <v>134.07525732600001</v>
      </c>
      <c r="CF6" s="29">
        <v>0.75074542635099994</v>
      </c>
      <c r="CG6" s="29">
        <v>608.68058902799999</v>
      </c>
      <c r="CH6" s="29">
        <v>0.68249568783100001</v>
      </c>
      <c r="CI6" s="29">
        <v>20.2359959385</v>
      </c>
      <c r="CJ6" s="29">
        <v>380.83254227499998</v>
      </c>
      <c r="CK6" s="29">
        <v>0.61424620069400004</v>
      </c>
      <c r="CL6" s="29">
        <v>0</v>
      </c>
      <c r="CM6" s="29">
        <v>3.0076013130499998E-4</v>
      </c>
      <c r="CN6" s="29">
        <v>66.000735641800006</v>
      </c>
      <c r="CO6" s="29">
        <v>7088.9688689900004</v>
      </c>
      <c r="CP6" s="29">
        <v>6825.1511066200001</v>
      </c>
      <c r="CQ6" s="29">
        <v>263.817762372</v>
      </c>
      <c r="CR6" s="29">
        <v>0.77122026855900006</v>
      </c>
      <c r="CS6" s="29">
        <v>0</v>
      </c>
      <c r="CT6" s="29">
        <v>167.21143091900001</v>
      </c>
      <c r="CU6" s="29">
        <v>6.4154600339999996</v>
      </c>
      <c r="CV6" s="29">
        <v>2523.1865760699998</v>
      </c>
      <c r="CW6" s="29">
        <v>10.2374355354</v>
      </c>
      <c r="CX6" s="29">
        <v>12.9674172816</v>
      </c>
      <c r="CY6" s="29">
        <v>3604.9419972999999</v>
      </c>
      <c r="CZ6" s="29">
        <v>62.673972970900003</v>
      </c>
      <c r="DA6" s="29">
        <v>2.3204851960999999</v>
      </c>
      <c r="DB6" s="29">
        <v>27.9823228383</v>
      </c>
      <c r="DC6" s="29">
        <v>0</v>
      </c>
      <c r="DD6" s="29">
        <v>169.043819775</v>
      </c>
      <c r="DE6" s="29">
        <v>23.6130652123</v>
      </c>
      <c r="DF6" s="29">
        <v>0</v>
      </c>
      <c r="DG6" s="29">
        <v>0</v>
      </c>
      <c r="DH6" s="29">
        <v>465.62069772400002</v>
      </c>
      <c r="DI6" s="29">
        <v>135.095383414</v>
      </c>
      <c r="DJ6" s="29">
        <v>526.24876205999999</v>
      </c>
      <c r="DK6" s="29">
        <v>4959.8461556599996</v>
      </c>
      <c r="DL6" s="29">
        <v>0</v>
      </c>
      <c r="DM6" s="29">
        <v>124.24268328700001</v>
      </c>
      <c r="DP6" s="55">
        <f t="shared" si="0"/>
        <v>-3.3696802872989687E-5</v>
      </c>
      <c r="DQ6" s="55">
        <f t="shared" si="1"/>
        <v>-3.3878181130717159E-5</v>
      </c>
      <c r="DR6" s="55">
        <f t="shared" si="2"/>
        <v>-3.3250143481106968E-5</v>
      </c>
      <c r="DS6" s="55">
        <f t="shared" si="3"/>
        <v>-6.0644573388033821E-6</v>
      </c>
      <c r="DT6" s="55">
        <f t="shared" si="4"/>
        <v>-5.0054875653041029E-6</v>
      </c>
      <c r="DU6" s="55">
        <f t="shared" si="5"/>
        <v>-3.2057080126797499E-5</v>
      </c>
      <c r="DV6" s="55">
        <f t="shared" si="6"/>
        <v>-3.3266929181758252E-5</v>
      </c>
      <c r="DW6" s="55">
        <f t="shared" si="7"/>
        <v>-3.3211451354389476E-5</v>
      </c>
      <c r="DX6" s="55">
        <f t="shared" si="8"/>
        <v>-3.3451989401062051E-5</v>
      </c>
      <c r="DY6" s="55">
        <f t="shared" si="20"/>
        <v>-3.340753900840555E-5</v>
      </c>
      <c r="DZ6" s="55">
        <f t="shared" si="9"/>
        <v>-3.3651538818879041E-5</v>
      </c>
      <c r="EA6" s="55">
        <f t="shared" si="10"/>
        <v>-3.2980788202542262E-5</v>
      </c>
      <c r="EB6" s="55">
        <f t="shared" si="11"/>
        <v>-3.3474449876111188E-5</v>
      </c>
      <c r="EC6" s="55">
        <f t="shared" si="21"/>
        <v>-3.3393056288363873E-5</v>
      </c>
      <c r="ED6" s="55">
        <f t="shared" si="12"/>
        <v>0</v>
      </c>
      <c r="EE6" s="55">
        <f t="shared" si="13"/>
        <v>-3.3097153074036633E-5</v>
      </c>
      <c r="EF6" s="55">
        <f t="shared" si="14"/>
        <v>-3.4213620048834196E-5</v>
      </c>
      <c r="EG6" s="55">
        <f t="shared" si="22"/>
        <v>-3.3322480154886964E-5</v>
      </c>
      <c r="EH6" s="55">
        <f t="shared" si="15"/>
        <v>-3.3470166634522895E-5</v>
      </c>
      <c r="EI6" s="55">
        <f t="shared" si="16"/>
        <v>-3.339509253307578E-5</v>
      </c>
      <c r="EJ6" s="55">
        <f t="shared" si="17"/>
        <v>0</v>
      </c>
      <c r="EK6" s="55">
        <f t="shared" si="18"/>
        <v>-3.3322648572330875E-5</v>
      </c>
      <c r="EL6" s="55">
        <f t="shared" si="23"/>
        <v>0</v>
      </c>
      <c r="EM6" s="55">
        <f t="shared" si="24"/>
        <v>0</v>
      </c>
      <c r="EN6" s="55">
        <f t="shared" si="25"/>
        <v>0</v>
      </c>
      <c r="EO6" s="55">
        <f t="shared" si="26"/>
        <v>-3.4166820410573039E-5</v>
      </c>
      <c r="EP6" s="55">
        <f t="shared" si="27"/>
        <v>0</v>
      </c>
      <c r="EQ6" s="55">
        <f t="shared" si="28"/>
        <v>0</v>
      </c>
      <c r="ER6" s="55">
        <f t="shared" si="29"/>
        <v>0</v>
      </c>
      <c r="ES6" s="55">
        <f t="shared" si="30"/>
        <v>-3.3267701271458951E-5</v>
      </c>
    </row>
    <row r="7" spans="1:149" x14ac:dyDescent="0.3">
      <c r="A7" s="27" t="s">
        <v>5</v>
      </c>
      <c r="B7" s="27">
        <v>22931.239108000002</v>
      </c>
      <c r="C7" s="27">
        <v>162.50876803</v>
      </c>
      <c r="D7" s="27">
        <v>489.71512912999998</v>
      </c>
      <c r="E7" s="27">
        <v>3546.5707567999998</v>
      </c>
      <c r="F7" s="27">
        <v>3531.4686735</v>
      </c>
      <c r="G7" s="27">
        <v>55.850604586999999</v>
      </c>
      <c r="H7" s="27">
        <v>4030.1730272999998</v>
      </c>
      <c r="I7" s="29">
        <v>83.958317268000002</v>
      </c>
      <c r="J7" s="29">
        <v>8.0816399969999999</v>
      </c>
      <c r="L7" s="29">
        <v>191.42412436999999</v>
      </c>
      <c r="M7" s="29">
        <v>31.383288539999999</v>
      </c>
      <c r="N7" s="29">
        <v>1.8063795000000001E-3</v>
      </c>
      <c r="Q7" s="29">
        <v>216.15095966999999</v>
      </c>
      <c r="R7" s="29">
        <v>7.4120830000000003E-4</v>
      </c>
      <c r="T7" s="29">
        <v>1.3284919799999999E-2</v>
      </c>
      <c r="U7" s="29">
        <v>23.658723659</v>
      </c>
      <c r="V7" s="29">
        <v>1.4862467999999999E-3</v>
      </c>
      <c r="W7" s="29">
        <v>44.545896511999999</v>
      </c>
      <c r="X7" s="29">
        <v>13.568125466</v>
      </c>
      <c r="Y7" s="29">
        <v>5.9249919239000004</v>
      </c>
      <c r="AA7" s="29">
        <v>0.24965264810000001</v>
      </c>
      <c r="AB7" s="29">
        <v>0.33787026180000002</v>
      </c>
      <c r="AC7" s="29">
        <v>8.6565529500000002E-2</v>
      </c>
      <c r="AD7" s="29">
        <v>1.43841518E-2</v>
      </c>
      <c r="AE7" s="29">
        <v>8.9658725364999992</v>
      </c>
      <c r="AG7" s="29" t="s">
        <v>5</v>
      </c>
      <c r="AH7" s="29">
        <v>230.55997801199999</v>
      </c>
      <c r="AI7" s="29">
        <v>8.0813821345499992</v>
      </c>
      <c r="AJ7" s="29">
        <v>83.949968482100005</v>
      </c>
      <c r="AK7" s="29">
        <v>83.949968482100005</v>
      </c>
      <c r="AL7" s="29">
        <v>688.07153318799999</v>
      </c>
      <c r="AM7" s="29">
        <v>0</v>
      </c>
      <c r="AN7" s="29">
        <v>0</v>
      </c>
      <c r="AO7" s="29">
        <v>191.35698320099999</v>
      </c>
      <c r="AP7" s="29">
        <v>31.373488229100001</v>
      </c>
      <c r="AQ7" s="29">
        <v>4.3333763886400001E-4</v>
      </c>
      <c r="AR7" s="29">
        <v>1.37223460417E-3</v>
      </c>
      <c r="AS7" s="29">
        <v>1628.7349904</v>
      </c>
      <c r="AT7" s="29">
        <v>0</v>
      </c>
      <c r="AU7" s="29">
        <v>0</v>
      </c>
      <c r="AV7" s="29">
        <v>0</v>
      </c>
      <c r="AW7" s="29">
        <v>22925.032257399998</v>
      </c>
      <c r="AX7" s="29">
        <v>498.24435598399998</v>
      </c>
      <c r="AY7" s="29">
        <v>180.636471594</v>
      </c>
      <c r="AZ7" s="29">
        <v>216.17781705499999</v>
      </c>
      <c r="BA7" s="29">
        <v>154.44222443999999</v>
      </c>
      <c r="BB7" s="29">
        <v>216.103070981</v>
      </c>
      <c r="BC7" s="29">
        <v>216.103070981</v>
      </c>
      <c r="BD7" s="29">
        <v>2.2230592256899999E-4</v>
      </c>
      <c r="BE7" s="29">
        <v>3.7050898822699998E-4</v>
      </c>
      <c r="BF7" s="29">
        <v>0</v>
      </c>
      <c r="BG7" s="29">
        <v>83.857146273500007</v>
      </c>
      <c r="BH7" s="29">
        <v>12.6261790968</v>
      </c>
      <c r="BI7" s="29">
        <v>52.481021825299997</v>
      </c>
      <c r="BJ7" s="29">
        <v>0</v>
      </c>
      <c r="BK7" s="29">
        <v>0</v>
      </c>
      <c r="BL7" s="29">
        <v>4.38206022238E-3</v>
      </c>
      <c r="BM7" s="29">
        <v>8.89690830088E-3</v>
      </c>
      <c r="BN7" s="29">
        <v>0</v>
      </c>
      <c r="BO7" s="29">
        <v>23.655374219300001</v>
      </c>
      <c r="BP7" s="29">
        <v>162.48516177900001</v>
      </c>
      <c r="BQ7" s="29">
        <v>0</v>
      </c>
      <c r="BR7" s="29">
        <v>6.0909009300200005E-4</v>
      </c>
      <c r="BS7" s="29">
        <v>8.7649421653299999E-4</v>
      </c>
      <c r="BT7" s="29">
        <v>440.610226135</v>
      </c>
      <c r="BU7" s="29">
        <v>48.956678898299998</v>
      </c>
      <c r="BV7" s="29">
        <v>489.56690503300001</v>
      </c>
      <c r="BW7" s="29">
        <v>67.599839803799995</v>
      </c>
      <c r="BX7" s="29">
        <v>187.19729311099999</v>
      </c>
      <c r="BY7" s="29">
        <v>5.9223330599199997</v>
      </c>
      <c r="BZ7" s="29">
        <v>0</v>
      </c>
      <c r="CA7" s="29">
        <v>0.249568170911</v>
      </c>
      <c r="CB7" s="29">
        <v>0.33771881474999998</v>
      </c>
      <c r="CC7" s="29">
        <v>8.6526389644999993E-2</v>
      </c>
      <c r="CD7" s="29">
        <v>1.4377709773299999E-2</v>
      </c>
      <c r="CE7" s="29">
        <v>8.9618459994799995</v>
      </c>
      <c r="CF7" s="29">
        <v>0.38835845477100001</v>
      </c>
      <c r="CG7" s="29">
        <v>520.68784712800004</v>
      </c>
      <c r="CH7" s="29">
        <v>0.35305310110999999</v>
      </c>
      <c r="CI7" s="29">
        <v>10.468023110400001</v>
      </c>
      <c r="CJ7" s="29">
        <v>197.003636263</v>
      </c>
      <c r="CK7" s="29">
        <v>0.31774782462200002</v>
      </c>
      <c r="CL7" s="29">
        <v>0</v>
      </c>
      <c r="CM7" s="29">
        <v>1.4820367257000001E-4</v>
      </c>
      <c r="CN7" s="29">
        <v>34.1419964424</v>
      </c>
      <c r="CO7" s="29">
        <v>3545.7268165999999</v>
      </c>
      <c r="CP7" s="29">
        <v>3530.6314715600001</v>
      </c>
      <c r="CQ7" s="29">
        <v>15.095345033799999</v>
      </c>
      <c r="CR7" s="29">
        <v>0.39895002894300002</v>
      </c>
      <c r="CS7" s="29">
        <v>0</v>
      </c>
      <c r="CT7" s="29">
        <v>86.498005094999996</v>
      </c>
      <c r="CU7" s="29">
        <v>3.3186995654599998</v>
      </c>
      <c r="CV7" s="29">
        <v>1305.2373565400001</v>
      </c>
      <c r="CW7" s="29">
        <v>5.2957965621299996</v>
      </c>
      <c r="CX7" s="29">
        <v>6.7080080441899996</v>
      </c>
      <c r="CY7" s="29">
        <v>1864.82628445</v>
      </c>
      <c r="CZ7" s="29">
        <v>65.099304990799993</v>
      </c>
      <c r="DA7" s="29">
        <v>1.2003804071899999</v>
      </c>
      <c r="DB7" s="29">
        <v>14.4751756682</v>
      </c>
      <c r="DC7" s="29">
        <v>0</v>
      </c>
      <c r="DD7" s="29">
        <v>55.836486774900003</v>
      </c>
      <c r="DE7" s="29">
        <v>19.6849874778</v>
      </c>
      <c r="DF7" s="29">
        <v>0</v>
      </c>
      <c r="DG7" s="29">
        <v>0</v>
      </c>
      <c r="DH7" s="29">
        <v>388.58924143199999</v>
      </c>
      <c r="DI7" s="29">
        <v>44.5259369447</v>
      </c>
      <c r="DJ7" s="29">
        <v>440.77466867599998</v>
      </c>
      <c r="DK7" s="29">
        <v>4028.8829918299998</v>
      </c>
      <c r="DL7" s="29">
        <v>13.562044760399999</v>
      </c>
      <c r="DM7" s="29">
        <v>103.945152572</v>
      </c>
      <c r="DP7" s="55">
        <f t="shared" si="0"/>
        <v>-2.706722724738349E-4</v>
      </c>
      <c r="DQ7" s="55">
        <f t="shared" si="1"/>
        <v>-1.4526139903806211E-4</v>
      </c>
      <c r="DR7" s="55">
        <f t="shared" si="2"/>
        <v>-3.0267412253179613E-4</v>
      </c>
      <c r="DS7" s="55">
        <f t="shared" si="3"/>
        <v>-2.3795949887134827E-4</v>
      </c>
      <c r="DT7" s="55">
        <f t="shared" si="4"/>
        <v>-2.3706905466335188E-4</v>
      </c>
      <c r="DU7" s="55">
        <f t="shared" si="5"/>
        <v>-2.5277814276844653E-4</v>
      </c>
      <c r="DV7" s="55">
        <f t="shared" si="6"/>
        <v>-3.2009431388216981E-4</v>
      </c>
      <c r="DW7" s="55">
        <f t="shared" si="7"/>
        <v>-9.9439652576021711E-5</v>
      </c>
      <c r="DX7" s="55">
        <f t="shared" si="8"/>
        <v>-3.1907193353876507E-5</v>
      </c>
      <c r="DY7" s="55">
        <f t="shared" si="20"/>
        <v>0</v>
      </c>
      <c r="DZ7" s="55">
        <f t="shared" si="9"/>
        <v>-3.5074559813694017E-4</v>
      </c>
      <c r="EA7" s="55">
        <f t="shared" si="10"/>
        <v>-3.1227801023804227E-4</v>
      </c>
      <c r="EB7" s="55">
        <f t="shared" si="11"/>
        <v>-4.4689223167110347E-4</v>
      </c>
      <c r="EC7" s="55">
        <f t="shared" si="21"/>
        <v>0</v>
      </c>
      <c r="ED7" s="55">
        <f t="shared" si="12"/>
        <v>0</v>
      </c>
      <c r="EE7" s="55">
        <f t="shared" si="13"/>
        <v>-2.2155205358839056E-4</v>
      </c>
      <c r="EF7" s="55">
        <f t="shared" si="14"/>
        <v>-2.5595589525930672E-4</v>
      </c>
      <c r="EG7" s="55">
        <f t="shared" si="22"/>
        <v>0</v>
      </c>
      <c r="EH7" s="55">
        <f t="shared" si="15"/>
        <v>-4.4797234982175347E-4</v>
      </c>
      <c r="EI7" s="55">
        <f t="shared" si="16"/>
        <v>-1.4157313590857916E-4</v>
      </c>
      <c r="EJ7" s="55">
        <f t="shared" si="17"/>
        <v>-4.4574727763922452E-4</v>
      </c>
      <c r="EK7" s="55">
        <f t="shared" si="18"/>
        <v>-4.480674733894339E-4</v>
      </c>
      <c r="EL7" s="55">
        <f t="shared" si="23"/>
        <v>-4.4816106802947759E-4</v>
      </c>
      <c r="EM7" s="55">
        <f t="shared" si="24"/>
        <v>-4.4875402602246282E-4</v>
      </c>
      <c r="EN7" s="55">
        <f t="shared" si="25"/>
        <v>0</v>
      </c>
      <c r="EO7" s="55">
        <f t="shared" si="26"/>
        <v>-3.3837890221846017E-4</v>
      </c>
      <c r="EP7" s="55">
        <f t="shared" si="27"/>
        <v>-4.4824024817454616E-4</v>
      </c>
      <c r="EQ7" s="55">
        <f t="shared" si="28"/>
        <v>-4.5214134570745998E-4</v>
      </c>
      <c r="ER7" s="55">
        <f t="shared" si="29"/>
        <v>-4.478558617547717E-4</v>
      </c>
      <c r="ES7" s="55">
        <f t="shared" si="30"/>
        <v>-4.4909594728317448E-4</v>
      </c>
    </row>
    <row r="8" spans="1:149" x14ac:dyDescent="0.3">
      <c r="A8" s="27" t="s">
        <v>6</v>
      </c>
      <c r="B8" s="27">
        <v>35042.875930000002</v>
      </c>
      <c r="C8" s="27">
        <v>248.91875060000001</v>
      </c>
      <c r="D8" s="27">
        <v>577.35649679999995</v>
      </c>
      <c r="E8" s="27">
        <v>5423.9432370000004</v>
      </c>
      <c r="F8" s="27">
        <v>5416.3465070000002</v>
      </c>
      <c r="G8" s="27">
        <v>123.1998076</v>
      </c>
      <c r="H8" s="27">
        <v>5811.7377450000004</v>
      </c>
      <c r="I8" s="29">
        <v>122.058233</v>
      </c>
      <c r="J8" s="29">
        <v>11.006867464999999</v>
      </c>
      <c r="L8" s="8">
        <v>303.56942094999999</v>
      </c>
      <c r="M8" s="29">
        <v>40.8673869</v>
      </c>
      <c r="N8" s="29">
        <v>2.3486974E-3</v>
      </c>
      <c r="Q8" s="29">
        <v>292.6184576</v>
      </c>
      <c r="R8" s="29">
        <v>1.0846758000000001E-3</v>
      </c>
      <c r="T8" s="29">
        <v>1.7257675300000001E-2</v>
      </c>
      <c r="U8" s="29">
        <v>32.470885279999997</v>
      </c>
      <c r="V8" s="29">
        <v>1.9402994000000001E-3</v>
      </c>
      <c r="W8" s="29">
        <v>58.06821755</v>
      </c>
      <c r="X8" s="29">
        <v>17.752705200000001</v>
      </c>
      <c r="Y8" s="29">
        <v>7.4399579523000003</v>
      </c>
      <c r="AA8" s="29">
        <v>0.38334596580000002</v>
      </c>
      <c r="AB8" s="29">
        <v>0.39643497960000001</v>
      </c>
      <c r="AC8" s="29">
        <v>8.8876827800000002E-2</v>
      </c>
      <c r="AD8" s="29">
        <v>1.0919916300000001E-2</v>
      </c>
      <c r="AE8" s="29">
        <v>11.352630477</v>
      </c>
      <c r="AG8" s="29" t="s">
        <v>6</v>
      </c>
      <c r="AH8" s="29">
        <v>334.25619729099998</v>
      </c>
      <c r="AI8" s="29">
        <v>11.0241422878</v>
      </c>
      <c r="AJ8" s="29">
        <v>122.194820261</v>
      </c>
      <c r="AK8" s="29">
        <v>122.194820261</v>
      </c>
      <c r="AL8" s="29">
        <v>997.53733896599999</v>
      </c>
      <c r="AM8" s="29">
        <v>0</v>
      </c>
      <c r="AN8" s="29">
        <v>0</v>
      </c>
      <c r="AO8" s="29">
        <v>303.53705215000002</v>
      </c>
      <c r="AP8" s="29">
        <v>40.872241140100002</v>
      </c>
      <c r="AQ8" s="29">
        <v>5.63331579446E-4</v>
      </c>
      <c r="AR8" s="8">
        <v>1.78388272072E-3</v>
      </c>
      <c r="AS8" s="29">
        <v>2327.6483124400002</v>
      </c>
      <c r="AT8" s="29">
        <v>0</v>
      </c>
      <c r="AU8" s="29">
        <v>0</v>
      </c>
      <c r="AV8" s="29">
        <v>0</v>
      </c>
      <c r="AW8" s="29">
        <v>35053.035975699997</v>
      </c>
      <c r="AX8" s="29">
        <v>707.98595390800006</v>
      </c>
      <c r="AY8" s="29">
        <v>257.31919100300001</v>
      </c>
      <c r="AZ8" s="29">
        <v>313.40560053799999</v>
      </c>
      <c r="BA8" s="29">
        <v>209.477735188</v>
      </c>
      <c r="BB8" s="29">
        <v>292.78682520799998</v>
      </c>
      <c r="BC8" s="29">
        <v>292.78682520799998</v>
      </c>
      <c r="BD8" s="29">
        <v>3.25513427972E-4</v>
      </c>
      <c r="BE8" s="29">
        <v>5.42525059765E-4</v>
      </c>
      <c r="BF8" s="29">
        <v>0</v>
      </c>
      <c r="BG8" s="29">
        <v>121.57215621500001</v>
      </c>
      <c r="BH8" s="29">
        <v>18.304920526699998</v>
      </c>
      <c r="BI8" s="29">
        <v>76.084841267399995</v>
      </c>
      <c r="BJ8" s="29">
        <v>0</v>
      </c>
      <c r="BK8" s="29">
        <v>0</v>
      </c>
      <c r="BL8" s="29">
        <v>5.6914327165899998E-3</v>
      </c>
      <c r="BM8" s="29">
        <v>1.1555336353699999E-2</v>
      </c>
      <c r="BN8" s="29">
        <v>0</v>
      </c>
      <c r="BO8" s="29">
        <v>32.503100576999998</v>
      </c>
      <c r="BP8" s="29">
        <v>249.127270044</v>
      </c>
      <c r="BQ8" s="29">
        <v>0</v>
      </c>
      <c r="BR8" s="29">
        <v>7.9502089915500004E-4</v>
      </c>
      <c r="BS8" s="29">
        <v>1.14405125746E-3</v>
      </c>
      <c r="BT8" s="29">
        <v>519.76098033100004</v>
      </c>
      <c r="BU8" s="29">
        <v>57.751224118099998</v>
      </c>
      <c r="BV8" s="29">
        <v>577.51220445000001</v>
      </c>
      <c r="BW8" s="29">
        <v>98.003417047200003</v>
      </c>
      <c r="BX8" s="29">
        <v>270.01403058199998</v>
      </c>
      <c r="BY8" s="29">
        <v>7.4352530908799999</v>
      </c>
      <c r="BZ8" s="29">
        <v>0</v>
      </c>
      <c r="CA8" s="29">
        <v>0.38332321839099998</v>
      </c>
      <c r="CB8" s="29">
        <v>0.396184135725</v>
      </c>
      <c r="CC8" s="29">
        <v>8.8821123244800002E-2</v>
      </c>
      <c r="CD8" s="29">
        <v>1.0912963697899999E-2</v>
      </c>
      <c r="CE8" s="29">
        <v>11.3454456941</v>
      </c>
      <c r="CF8" s="29">
        <v>0.59599185535499999</v>
      </c>
      <c r="CG8" s="29">
        <v>753.63291967999999</v>
      </c>
      <c r="CH8" s="29">
        <v>0.54181067103199998</v>
      </c>
      <c r="CI8" s="29">
        <v>16.0646885916</v>
      </c>
      <c r="CJ8" s="29">
        <v>302.33036006999998</v>
      </c>
      <c r="CK8" s="29">
        <v>0.48762980428500002</v>
      </c>
      <c r="CL8" s="29">
        <v>0</v>
      </c>
      <c r="CM8" s="29">
        <v>2.1700992531800001E-4</v>
      </c>
      <c r="CN8" s="29">
        <v>52.395798552700001</v>
      </c>
      <c r="CO8" s="29">
        <v>5425.8533140400004</v>
      </c>
      <c r="CP8" s="29">
        <v>5418.2614425800002</v>
      </c>
      <c r="CQ8" s="29">
        <v>7.5918714602900002</v>
      </c>
      <c r="CR8" s="29">
        <v>0.61224607957599997</v>
      </c>
      <c r="CS8" s="29">
        <v>0</v>
      </c>
      <c r="CT8" s="29">
        <v>132.743599222</v>
      </c>
      <c r="CU8" s="29">
        <v>5.09302213551</v>
      </c>
      <c r="CV8" s="29">
        <v>2003.0744222000001</v>
      </c>
      <c r="CW8" s="29">
        <v>8.1271608844899994</v>
      </c>
      <c r="CX8" s="29">
        <v>10.2944083081</v>
      </c>
      <c r="CY8" s="29">
        <v>2861.8439124299998</v>
      </c>
      <c r="CZ8" s="29">
        <v>93.177913043499998</v>
      </c>
      <c r="DA8" s="29">
        <v>1.8421555812799999</v>
      </c>
      <c r="DB8" s="29">
        <v>22.214236192200001</v>
      </c>
      <c r="DC8" s="29">
        <v>0</v>
      </c>
      <c r="DD8" s="29">
        <v>123.219098305</v>
      </c>
      <c r="DE8" s="29">
        <v>28.538464637899999</v>
      </c>
      <c r="DF8" s="29">
        <v>0</v>
      </c>
      <c r="DG8" s="29">
        <v>0</v>
      </c>
      <c r="DH8" s="29">
        <v>563.32038498500003</v>
      </c>
      <c r="DI8" s="29">
        <v>58.031516502499997</v>
      </c>
      <c r="DJ8" s="29">
        <v>638.82344062000004</v>
      </c>
      <c r="DK8" s="29">
        <v>5812.3698646900002</v>
      </c>
      <c r="DL8" s="29">
        <v>17.7414779526</v>
      </c>
      <c r="DM8" s="29">
        <v>150.660685427</v>
      </c>
      <c r="DP8" s="55">
        <f t="shared" si="0"/>
        <v>2.8993184578486597E-4</v>
      </c>
      <c r="DQ8" s="55">
        <f t="shared" si="1"/>
        <v>8.3770083007957033E-4</v>
      </c>
      <c r="DR8" s="55">
        <f t="shared" si="2"/>
        <v>2.6969065189891804E-4</v>
      </c>
      <c r="DS8" s="55">
        <f t="shared" si="3"/>
        <v>3.5215653198032032E-4</v>
      </c>
      <c r="DT8" s="55">
        <f t="shared" si="4"/>
        <v>3.53547465533305E-4</v>
      </c>
      <c r="DU8" s="55">
        <f t="shared" si="5"/>
        <v>1.5658064225745652E-4</v>
      </c>
      <c r="DV8" s="55">
        <f t="shared" si="6"/>
        <v>1.0876603827206143E-4</v>
      </c>
      <c r="DW8" s="55">
        <f t="shared" si="7"/>
        <v>1.1190335763749957E-3</v>
      </c>
      <c r="DX8" s="55">
        <f t="shared" si="8"/>
        <v>1.5694585998179849E-3</v>
      </c>
      <c r="DY8" s="55">
        <f t="shared" si="20"/>
        <v>0</v>
      </c>
      <c r="DZ8" s="55">
        <f t="shared" si="9"/>
        <v>-1.0662734045700659E-4</v>
      </c>
      <c r="EA8" s="55">
        <f t="shared" si="10"/>
        <v>1.1878029079471231E-4</v>
      </c>
      <c r="EB8" s="55">
        <f t="shared" si="11"/>
        <v>-6.3145632723911034E-4</v>
      </c>
      <c r="EC8" s="55">
        <f t="shared" si="21"/>
        <v>0</v>
      </c>
      <c r="ED8" s="55">
        <f t="shared" si="12"/>
        <v>0</v>
      </c>
      <c r="EE8" s="55">
        <f t="shared" si="13"/>
        <v>5.7538273347792655E-4</v>
      </c>
      <c r="EF8" s="55">
        <f t="shared" si="14"/>
        <v>3.4352481635526176E-4</v>
      </c>
      <c r="EG8" s="55">
        <f t="shared" si="22"/>
        <v>0</v>
      </c>
      <c r="EH8" s="55">
        <f t="shared" si="15"/>
        <v>-6.3196401139859891E-4</v>
      </c>
      <c r="EI8" s="55">
        <f t="shared" si="16"/>
        <v>9.9212869381923047E-4</v>
      </c>
      <c r="EJ8" s="55">
        <f t="shared" si="17"/>
        <v>-6.325020690105867E-4</v>
      </c>
      <c r="EK8" s="55">
        <f t="shared" si="18"/>
        <v>-6.3203330579936006E-4</v>
      </c>
      <c r="EL8" s="55">
        <f t="shared" si="23"/>
        <v>-6.3242459521046992E-4</v>
      </c>
      <c r="EM8" s="55">
        <f t="shared" si="24"/>
        <v>-6.3237742070114996E-4</v>
      </c>
      <c r="EN8" s="55">
        <f t="shared" si="25"/>
        <v>0</v>
      </c>
      <c r="EO8" s="55">
        <f t="shared" si="26"/>
        <v>-5.9339111480081421E-5</v>
      </c>
      <c r="EP8" s="55">
        <f t="shared" si="27"/>
        <v>-6.3274909608914201E-4</v>
      </c>
      <c r="EQ8" s="55">
        <f t="shared" si="28"/>
        <v>-6.2676128951578904E-4</v>
      </c>
      <c r="ER8" s="55">
        <f t="shared" si="29"/>
        <v>-6.3669005411709121E-4</v>
      </c>
      <c r="ES8" s="55">
        <f t="shared" si="30"/>
        <v>-6.3287384492569131E-4</v>
      </c>
    </row>
    <row r="9" spans="1:149" x14ac:dyDescent="0.3">
      <c r="A9" s="27" t="s">
        <v>7</v>
      </c>
      <c r="B9" s="27">
        <v>3382.5899399999998</v>
      </c>
      <c r="C9" s="27">
        <v>25.589845799999999</v>
      </c>
      <c r="D9" s="27">
        <v>55.533365699999997</v>
      </c>
      <c r="E9" s="27">
        <v>515.01171499999998</v>
      </c>
      <c r="F9" s="27">
        <v>514.61610499999995</v>
      </c>
      <c r="G9" s="27">
        <v>10.36024956</v>
      </c>
      <c r="H9" s="27">
        <v>558.99890500000004</v>
      </c>
      <c r="I9" s="29">
        <v>13.013787199999999</v>
      </c>
      <c r="J9" s="29">
        <v>1.2542099600000001</v>
      </c>
      <c r="L9" s="8">
        <v>27.497973250000001</v>
      </c>
      <c r="M9" s="29">
        <v>4.3023008029999996</v>
      </c>
      <c r="N9" s="29">
        <v>2.355402E-4</v>
      </c>
      <c r="Q9" s="29">
        <v>30.951392349999999</v>
      </c>
      <c r="R9" s="29">
        <v>1.0830239999999999E-4</v>
      </c>
      <c r="T9" s="29">
        <v>1.7335981000000001E-3</v>
      </c>
      <c r="U9" s="29">
        <v>3.3764891499999998</v>
      </c>
      <c r="V9" s="29">
        <v>1.9313220000000001E-4</v>
      </c>
      <c r="W9" s="29">
        <v>5.7931961999999997</v>
      </c>
      <c r="X9" s="29">
        <v>1.75881055</v>
      </c>
      <c r="Y9" s="29">
        <v>0.72768847969999995</v>
      </c>
      <c r="AA9" s="29">
        <v>3.4436767700000002E-2</v>
      </c>
      <c r="AB9" s="29">
        <v>3.7526807000000002E-2</v>
      </c>
      <c r="AC9" s="29">
        <v>7.9911006000000003E-3</v>
      </c>
      <c r="AD9" s="29">
        <v>8.4328539999999996E-4</v>
      </c>
      <c r="AE9" s="29">
        <v>1.1394373425</v>
      </c>
      <c r="AG9" s="29" t="s">
        <v>7</v>
      </c>
      <c r="AH9" s="29">
        <v>32.068277304799999</v>
      </c>
      <c r="AI9" s="29">
        <v>1.2537514724400001</v>
      </c>
      <c r="AJ9" s="29">
        <v>13.0086008045</v>
      </c>
      <c r="AK9" s="29">
        <v>13.0086008045</v>
      </c>
      <c r="AL9" s="29">
        <v>95.702869789499999</v>
      </c>
      <c r="AM9" s="29">
        <v>0</v>
      </c>
      <c r="AN9" s="29">
        <v>0</v>
      </c>
      <c r="AO9" s="29">
        <v>27.4835233413</v>
      </c>
      <c r="AP9" s="29">
        <v>4.2998872044700001</v>
      </c>
      <c r="AQ9" s="8">
        <v>5.6491107943800001E-5</v>
      </c>
      <c r="AR9" s="8">
        <v>1.7889067698399999E-4</v>
      </c>
      <c r="AS9" s="29">
        <v>221.61529114999999</v>
      </c>
      <c r="AT9" s="29">
        <v>0</v>
      </c>
      <c r="AU9" s="29">
        <v>0</v>
      </c>
      <c r="AV9" s="29">
        <v>0</v>
      </c>
      <c r="AW9" s="29">
        <v>3381.0094708400002</v>
      </c>
      <c r="AX9" s="29">
        <v>67.199360377600001</v>
      </c>
      <c r="AY9" s="29">
        <v>24.456788204399999</v>
      </c>
      <c r="AZ9" s="29">
        <v>30.067837798999999</v>
      </c>
      <c r="BA9" s="29">
        <v>19.368945303299999</v>
      </c>
      <c r="BB9" s="29">
        <v>30.936261081400001</v>
      </c>
      <c r="BC9" s="29">
        <v>30.936261081400001</v>
      </c>
      <c r="BD9" s="8">
        <v>3.2474765325699998E-5</v>
      </c>
      <c r="BE9" s="8">
        <v>5.4124595720000001E-5</v>
      </c>
      <c r="BF9" s="29">
        <v>0</v>
      </c>
      <c r="BG9" s="29">
        <v>11.663515180999999</v>
      </c>
      <c r="BH9" s="29">
        <v>1.75615770885</v>
      </c>
      <c r="BI9" s="29">
        <v>7.2995152151799996</v>
      </c>
      <c r="BJ9" s="29">
        <v>0</v>
      </c>
      <c r="BK9" s="29">
        <v>0</v>
      </c>
      <c r="BL9" s="29">
        <v>5.7170566984699996E-4</v>
      </c>
      <c r="BM9" s="29">
        <v>1.1607358300699999E-3</v>
      </c>
      <c r="BN9" s="29">
        <v>0</v>
      </c>
      <c r="BO9" s="29">
        <v>3.3750890793899999</v>
      </c>
      <c r="BP9" s="29">
        <v>25.579131754799999</v>
      </c>
      <c r="BQ9" s="29">
        <v>0</v>
      </c>
      <c r="BR9" s="8">
        <v>7.9131794727599998E-5</v>
      </c>
      <c r="BS9" s="29">
        <v>1.13871912124E-4</v>
      </c>
      <c r="BT9" s="29">
        <v>49.954516308099997</v>
      </c>
      <c r="BU9" s="29">
        <v>5.5505031844700001</v>
      </c>
      <c r="BV9" s="29">
        <v>55.505019492599999</v>
      </c>
      <c r="BW9" s="29">
        <v>9.4023653347299998</v>
      </c>
      <c r="BX9" s="29">
        <v>25.835415385299999</v>
      </c>
      <c r="BY9" s="29">
        <v>0.72720301192400005</v>
      </c>
      <c r="BZ9" s="29">
        <v>0</v>
      </c>
      <c r="CA9" s="29">
        <v>3.4418343843900003E-2</v>
      </c>
      <c r="CB9" s="29">
        <v>3.7501820361700001E-2</v>
      </c>
      <c r="CC9" s="29">
        <v>7.9857527472300006E-3</v>
      </c>
      <c r="CD9" s="29">
        <v>8.4273887009800005E-4</v>
      </c>
      <c r="CE9" s="29">
        <v>1.1386749032200001</v>
      </c>
      <c r="CF9" s="29">
        <v>5.6582373606300002E-2</v>
      </c>
      <c r="CG9" s="29">
        <v>72.240377592800002</v>
      </c>
      <c r="CH9" s="29">
        <v>5.1438504825400001E-2</v>
      </c>
      <c r="CI9" s="29">
        <v>1.52515231623</v>
      </c>
      <c r="CJ9" s="29">
        <v>28.702667636699999</v>
      </c>
      <c r="CK9" s="29">
        <v>4.6294631084100001E-2</v>
      </c>
      <c r="CL9" s="29">
        <v>0</v>
      </c>
      <c r="CM9" s="8">
        <v>2.1649729988900002E-5</v>
      </c>
      <c r="CN9" s="29">
        <v>4.9743604898699996</v>
      </c>
      <c r="CO9" s="29">
        <v>514.794960586</v>
      </c>
      <c r="CP9" s="29">
        <v>514.39960840499998</v>
      </c>
      <c r="CQ9" s="29">
        <v>0.395352181749</v>
      </c>
      <c r="CR9" s="29">
        <v>5.8125460187299999E-2</v>
      </c>
      <c r="CS9" s="29">
        <v>0</v>
      </c>
      <c r="CT9" s="29">
        <v>12.6024365482</v>
      </c>
      <c r="CU9" s="29">
        <v>0.48352133633200001</v>
      </c>
      <c r="CV9" s="29">
        <v>190.168114221</v>
      </c>
      <c r="CW9" s="29">
        <v>0.77157803987100004</v>
      </c>
      <c r="CX9" s="29">
        <v>0.97733097218300002</v>
      </c>
      <c r="CY9" s="29">
        <v>271.69813808599997</v>
      </c>
      <c r="CZ9" s="29">
        <v>8.8788117005099991</v>
      </c>
      <c r="DA9" s="29">
        <v>0.174890714463</v>
      </c>
      <c r="DB9" s="29">
        <v>2.1089770730300001</v>
      </c>
      <c r="DC9" s="29">
        <v>0</v>
      </c>
      <c r="DD9" s="29">
        <v>10.3559088865</v>
      </c>
      <c r="DE9" s="29">
        <v>2.7379573189699999</v>
      </c>
      <c r="DF9" s="29">
        <v>0</v>
      </c>
      <c r="DG9" s="29">
        <v>0</v>
      </c>
      <c r="DH9" s="29">
        <v>54.042530837500003</v>
      </c>
      <c r="DI9" s="29">
        <v>5.7893336782200002</v>
      </c>
      <c r="DJ9" s="29">
        <v>61.278474568699998</v>
      </c>
      <c r="DK9" s="29">
        <v>558.72715091199996</v>
      </c>
      <c r="DL9" s="29">
        <v>1.7576380093299999</v>
      </c>
      <c r="DM9" s="29">
        <v>14.4525250938</v>
      </c>
      <c r="DP9" s="55">
        <f t="shared" si="0"/>
        <v>-4.6723640406725323E-4</v>
      </c>
      <c r="DQ9" s="55">
        <f t="shared" si="1"/>
        <v>-4.1868346076553146E-4</v>
      </c>
      <c r="DR9" s="55">
        <f t="shared" si="2"/>
        <v>-5.1043561006421209E-4</v>
      </c>
      <c r="DS9" s="55">
        <f t="shared" si="3"/>
        <v>-4.2087278344722526E-4</v>
      </c>
      <c r="DT9" s="55">
        <f t="shared" si="4"/>
        <v>-4.2069533560355033E-4</v>
      </c>
      <c r="DU9" s="55">
        <f t="shared" si="5"/>
        <v>-4.1897383599317286E-4</v>
      </c>
      <c r="DV9" s="55">
        <f t="shared" si="6"/>
        <v>-4.861442224114548E-4</v>
      </c>
      <c r="DW9" s="55">
        <f t="shared" si="7"/>
        <v>-3.9853083658837667E-4</v>
      </c>
      <c r="DX9" s="55">
        <f t="shared" si="8"/>
        <v>-3.6555885746593673E-4</v>
      </c>
      <c r="DY9" s="55">
        <f t="shared" si="20"/>
        <v>0</v>
      </c>
      <c r="DZ9" s="55">
        <f t="shared" si="9"/>
        <v>-5.2548995406421096E-4</v>
      </c>
      <c r="EA9" s="55">
        <f t="shared" si="10"/>
        <v>-5.6100180822237162E-4</v>
      </c>
      <c r="EB9" s="55">
        <f t="shared" si="11"/>
        <v>-6.7256065928445949E-4</v>
      </c>
      <c r="EC9" s="55">
        <f t="shared" si="21"/>
        <v>0</v>
      </c>
      <c r="ED9" s="55">
        <f t="shared" si="12"/>
        <v>0</v>
      </c>
      <c r="EE9" s="55">
        <f t="shared" si="13"/>
        <v>-4.8887198446171298E-4</v>
      </c>
      <c r="EF9" s="55">
        <f t="shared" si="14"/>
        <v>-4.9222330622403535E-4</v>
      </c>
      <c r="EG9" s="55">
        <f t="shared" si="22"/>
        <v>0</v>
      </c>
      <c r="EH9" s="55">
        <f t="shared" si="15"/>
        <v>-6.671673688383741E-4</v>
      </c>
      <c r="EI9" s="55">
        <f t="shared" si="16"/>
        <v>-4.14652779204078E-4</v>
      </c>
      <c r="EJ9" s="55">
        <f t="shared" si="17"/>
        <v>-6.6531188688370442E-4</v>
      </c>
      <c r="EK9" s="55">
        <f t="shared" si="18"/>
        <v>-6.667341561812565E-4</v>
      </c>
      <c r="EL9" s="55">
        <f t="shared" si="23"/>
        <v>-6.6666683913173882E-4</v>
      </c>
      <c r="EM9" s="55">
        <f t="shared" si="24"/>
        <v>-6.6713681684233035E-4</v>
      </c>
      <c r="EN9" s="55">
        <f t="shared" si="25"/>
        <v>0</v>
      </c>
      <c r="EO9" s="55">
        <f t="shared" si="26"/>
        <v>-5.3500538321428948E-4</v>
      </c>
      <c r="EP9" s="55">
        <f t="shared" si="27"/>
        <v>-6.6583438074016815E-4</v>
      </c>
      <c r="EQ9" s="55">
        <f t="shared" si="28"/>
        <v>-6.6922606004981894E-4</v>
      </c>
      <c r="ER9" s="55">
        <f t="shared" si="29"/>
        <v>-6.4809600877699933E-4</v>
      </c>
      <c r="ES9" s="55">
        <f t="shared" si="30"/>
        <v>-6.6913664451879269E-4</v>
      </c>
    </row>
    <row r="10" spans="1:149" x14ac:dyDescent="0.3">
      <c r="A10" s="27" t="s">
        <v>8</v>
      </c>
      <c r="B10" s="27">
        <v>356.82557200000002</v>
      </c>
      <c r="C10" s="27">
        <v>2.5855045400000001</v>
      </c>
      <c r="D10" s="27">
        <v>8.3316429999999997</v>
      </c>
      <c r="E10" s="27">
        <v>57.204099599999999</v>
      </c>
      <c r="F10" s="27">
        <v>56.818299600000003</v>
      </c>
      <c r="G10" s="27">
        <v>0.79244276999999996</v>
      </c>
      <c r="H10" s="27">
        <v>65.015979000000002</v>
      </c>
      <c r="I10" s="29">
        <v>1.3685049499999999</v>
      </c>
      <c r="J10" s="29">
        <v>0.1414747405</v>
      </c>
      <c r="L10" s="8">
        <v>2.77128767</v>
      </c>
      <c r="M10" s="29">
        <v>0.43505302550000002</v>
      </c>
      <c r="N10" s="29">
        <v>2.21423E-5</v>
      </c>
      <c r="Q10" s="29">
        <v>3.1765851899999999</v>
      </c>
      <c r="R10" s="29">
        <v>1.0392400000000001E-5</v>
      </c>
      <c r="T10" s="29">
        <v>1.6336200000000001E-4</v>
      </c>
      <c r="U10" s="29">
        <v>0.38511354050000002</v>
      </c>
      <c r="V10" s="29">
        <v>1.79596E-5</v>
      </c>
      <c r="W10" s="29">
        <v>0.54055235000000001</v>
      </c>
      <c r="X10" s="29">
        <v>0.16244305000000001</v>
      </c>
      <c r="Y10" s="29">
        <v>7.6215804200000001E-2</v>
      </c>
      <c r="AA10" s="29">
        <v>3.3394664999999999E-3</v>
      </c>
      <c r="AB10" s="29">
        <v>4.7841148999999998E-3</v>
      </c>
      <c r="AC10" s="29">
        <v>1.4400280999999999E-3</v>
      </c>
      <c r="AD10" s="29">
        <v>3.0482939999999998E-4</v>
      </c>
      <c r="AE10" s="29">
        <v>0.1157231648</v>
      </c>
      <c r="AG10" s="29" t="s">
        <v>8</v>
      </c>
      <c r="AH10" s="29">
        <v>3.9106035432600001</v>
      </c>
      <c r="AI10" s="29">
        <v>0.141384409623</v>
      </c>
      <c r="AJ10" s="29">
        <v>1.3676335016700001</v>
      </c>
      <c r="AK10" s="29">
        <v>1.3676335016700001</v>
      </c>
      <c r="AL10" s="29">
        <v>11.6706033083</v>
      </c>
      <c r="AM10" s="29">
        <v>0</v>
      </c>
      <c r="AN10" s="29">
        <v>0</v>
      </c>
      <c r="AO10" s="29">
        <v>2.7695205927500002</v>
      </c>
      <c r="AP10" s="29">
        <v>0.43477536778100001</v>
      </c>
      <c r="AQ10" s="8">
        <v>5.3107782095200004E-6</v>
      </c>
      <c r="AR10" s="8">
        <v>1.6817642156799999E-5</v>
      </c>
      <c r="AS10" s="29">
        <v>25.248921788400001</v>
      </c>
      <c r="AT10" s="29">
        <v>0</v>
      </c>
      <c r="AU10" s="29">
        <v>0</v>
      </c>
      <c r="AV10" s="29">
        <v>0</v>
      </c>
      <c r="AW10" s="29">
        <v>356.59789282700001</v>
      </c>
      <c r="AX10" s="29">
        <v>7.4367893845299999</v>
      </c>
      <c r="AY10" s="29">
        <v>2.7415231441699999</v>
      </c>
      <c r="AZ10" s="29">
        <v>3.6666713158099999</v>
      </c>
      <c r="BA10" s="29">
        <v>1.5999070634000001</v>
      </c>
      <c r="BB10" s="29">
        <v>3.17455887238</v>
      </c>
      <c r="BC10" s="29">
        <v>3.17455887238</v>
      </c>
      <c r="BD10" s="8">
        <v>3.1157176151399999E-6</v>
      </c>
      <c r="BE10" s="8">
        <v>5.19296692437E-6</v>
      </c>
      <c r="BF10" s="29">
        <v>0</v>
      </c>
      <c r="BG10" s="29">
        <v>1.4222976259</v>
      </c>
      <c r="BH10" s="29">
        <v>0.214156442094</v>
      </c>
      <c r="BI10" s="29">
        <v>0.89014642337799998</v>
      </c>
      <c r="BJ10" s="29">
        <v>0</v>
      </c>
      <c r="BK10" s="29">
        <v>0</v>
      </c>
      <c r="BL10" s="8">
        <v>5.3875488241099997E-5</v>
      </c>
      <c r="BM10" s="29">
        <v>1.09382846057E-4</v>
      </c>
      <c r="BN10" s="29">
        <v>0</v>
      </c>
      <c r="BO10" s="29">
        <v>0.38486753646600003</v>
      </c>
      <c r="BP10" s="29">
        <v>2.5838529603099998</v>
      </c>
      <c r="BQ10" s="29">
        <v>0</v>
      </c>
      <c r="BR10" s="8">
        <v>7.3588209571400004E-6</v>
      </c>
      <c r="BS10" s="8">
        <v>1.05892713063E-5</v>
      </c>
      <c r="BT10" s="29">
        <v>7.4936870179700001</v>
      </c>
      <c r="BU10" s="29">
        <v>0.83263247738900004</v>
      </c>
      <c r="BV10" s="29">
        <v>8.3263194953599999</v>
      </c>
      <c r="BW10" s="29">
        <v>1.1465812876499999</v>
      </c>
      <c r="BX10" s="29">
        <v>3.0778072661000002</v>
      </c>
      <c r="BY10" s="29">
        <v>7.6167320240100006E-2</v>
      </c>
      <c r="BZ10" s="29">
        <v>0</v>
      </c>
      <c r="CA10" s="29">
        <v>3.33729813668E-3</v>
      </c>
      <c r="CB10" s="29">
        <v>4.7810279993600003E-3</v>
      </c>
      <c r="CC10" s="29">
        <v>1.4391069491199999E-3</v>
      </c>
      <c r="CD10" s="29">
        <v>3.0462940666999998E-4</v>
      </c>
      <c r="CE10" s="29">
        <v>0.11564913882400001</v>
      </c>
      <c r="CF10" s="29">
        <v>6.2460194998799996E-3</v>
      </c>
      <c r="CG10" s="29">
        <v>8.7439941358100004</v>
      </c>
      <c r="CH10" s="29">
        <v>5.6782077415299999E-3</v>
      </c>
      <c r="CI10" s="29">
        <v>0.16835846955100001</v>
      </c>
      <c r="CJ10" s="29">
        <v>3.16843777399</v>
      </c>
      <c r="CK10" s="29">
        <v>5.1103810799299999E-3</v>
      </c>
      <c r="CL10" s="29">
        <v>0</v>
      </c>
      <c r="CM10" s="8">
        <v>2.0771564454900002E-6</v>
      </c>
      <c r="CN10" s="29">
        <v>0.54911066507899997</v>
      </c>
      <c r="CO10" s="29">
        <v>57.169213773499997</v>
      </c>
      <c r="CP10" s="29">
        <v>56.783660081599997</v>
      </c>
      <c r="CQ10" s="29">
        <v>0.385553691915</v>
      </c>
      <c r="CR10" s="29">
        <v>6.4163733527300001E-3</v>
      </c>
      <c r="CS10" s="29">
        <v>0</v>
      </c>
      <c r="CT10" s="29">
        <v>1.39116054531</v>
      </c>
      <c r="CU10" s="29">
        <v>5.3375093834199999E-2</v>
      </c>
      <c r="CV10" s="29">
        <v>20.992323285800001</v>
      </c>
      <c r="CW10" s="29">
        <v>8.5173081124599995E-2</v>
      </c>
      <c r="CX10" s="29">
        <v>0.10788603956200001</v>
      </c>
      <c r="CY10" s="29">
        <v>29.992271918099998</v>
      </c>
      <c r="CZ10" s="29">
        <v>1.01932394483</v>
      </c>
      <c r="DA10" s="29">
        <v>1.9305914008699999E-2</v>
      </c>
      <c r="DB10" s="29">
        <v>0.23280631359599999</v>
      </c>
      <c r="DC10" s="29">
        <v>0</v>
      </c>
      <c r="DD10" s="29">
        <v>0.79193966355300005</v>
      </c>
      <c r="DE10" s="29">
        <v>0.33388290912899998</v>
      </c>
      <c r="DF10" s="29">
        <v>0</v>
      </c>
      <c r="DG10" s="29">
        <v>0</v>
      </c>
      <c r="DH10" s="29">
        <v>6.5881815154999996</v>
      </c>
      <c r="DI10" s="29">
        <v>0.54020798511300006</v>
      </c>
      <c r="DJ10" s="29">
        <v>7.4624601564499997</v>
      </c>
      <c r="DK10" s="29">
        <v>64.974490991400003</v>
      </c>
      <c r="DL10" s="29">
        <v>0.16233963951899999</v>
      </c>
      <c r="DM10" s="29">
        <v>1.7606009874899999</v>
      </c>
      <c r="DP10" s="55">
        <f t="shared" si="0"/>
        <v>-6.3806854347314744E-4</v>
      </c>
      <c r="DQ10" s="55">
        <f t="shared" si="1"/>
        <v>-6.387842931423718E-4</v>
      </c>
      <c r="DR10" s="55">
        <f t="shared" si="2"/>
        <v>-6.3895016145071922E-4</v>
      </c>
      <c r="DS10" s="55">
        <f t="shared" si="3"/>
        <v>-6.098483630358868E-4</v>
      </c>
      <c r="DT10" s="55">
        <f t="shared" si="4"/>
        <v>-6.0965426005120881E-4</v>
      </c>
      <c r="DU10" s="55">
        <f t="shared" si="5"/>
        <v>-6.3488048102188182E-4</v>
      </c>
      <c r="DV10" s="55">
        <f t="shared" si="6"/>
        <v>-6.381201858084493E-4</v>
      </c>
      <c r="DW10" s="55">
        <f t="shared" si="7"/>
        <v>-6.3678858450592945E-4</v>
      </c>
      <c r="DX10" s="55">
        <f t="shared" si="8"/>
        <v>-6.3849473539059063E-4</v>
      </c>
      <c r="DY10" s="55">
        <f t="shared" si="20"/>
        <v>0</v>
      </c>
      <c r="DZ10" s="55">
        <f t="shared" si="9"/>
        <v>-6.3763761125520556E-4</v>
      </c>
      <c r="EA10" s="55">
        <f t="shared" si="10"/>
        <v>-6.3821580985652258E-4</v>
      </c>
      <c r="EB10" s="55">
        <f t="shared" si="11"/>
        <v>-6.2683793824492965E-4</v>
      </c>
      <c r="EC10" s="55">
        <f t="shared" si="21"/>
        <v>0</v>
      </c>
      <c r="ED10" s="55">
        <f t="shared" si="12"/>
        <v>0</v>
      </c>
      <c r="EE10" s="55">
        <f t="shared" si="13"/>
        <v>-6.3789179222356693E-4</v>
      </c>
      <c r="EF10" s="55">
        <f t="shared" si="14"/>
        <v>-6.3113573380565156E-4</v>
      </c>
      <c r="EG10" s="55">
        <f t="shared" si="22"/>
        <v>0</v>
      </c>
      <c r="EH10" s="55">
        <f t="shared" si="15"/>
        <v>-6.3457659614850868E-4</v>
      </c>
      <c r="EI10" s="55">
        <f t="shared" si="16"/>
        <v>-6.3878313310043527E-4</v>
      </c>
      <c r="EJ10" s="55">
        <f t="shared" si="17"/>
        <v>-6.4075684090962506E-4</v>
      </c>
      <c r="EK10" s="55">
        <f t="shared" si="18"/>
        <v>-6.3706112275704538E-4</v>
      </c>
      <c r="EL10" s="55">
        <f t="shared" si="23"/>
        <v>-6.3659529293506748E-4</v>
      </c>
      <c r="EM10" s="55">
        <f t="shared" si="24"/>
        <v>-6.3614050142102633E-4</v>
      </c>
      <c r="EN10" s="55">
        <f t="shared" si="25"/>
        <v>0</v>
      </c>
      <c r="EO10" s="55">
        <f t="shared" si="26"/>
        <v>-6.4931429017174699E-4</v>
      </c>
      <c r="EP10" s="55">
        <f t="shared" si="27"/>
        <v>-6.4523965342041557E-4</v>
      </c>
      <c r="EQ10" s="55">
        <f t="shared" si="28"/>
        <v>-6.3967562855195791E-4</v>
      </c>
      <c r="ER10" s="55">
        <f t="shared" si="29"/>
        <v>-6.5608281222219163E-4</v>
      </c>
      <c r="ES10" s="55">
        <f t="shared" si="30"/>
        <v>-6.3968157220666076E-4</v>
      </c>
    </row>
    <row r="11" spans="1:149" x14ac:dyDescent="0.3">
      <c r="A11" s="27" t="s">
        <v>9</v>
      </c>
      <c r="B11" s="27">
        <v>25329.634944000001</v>
      </c>
      <c r="C11" s="27">
        <v>203.57473307999999</v>
      </c>
      <c r="D11" s="27">
        <v>459.52171793000002</v>
      </c>
      <c r="E11" s="27">
        <v>3856.3508618999999</v>
      </c>
      <c r="F11" s="27">
        <v>3848.7063318999999</v>
      </c>
      <c r="G11" s="27">
        <v>68.655593730000007</v>
      </c>
      <c r="H11" s="27">
        <v>4187.0969512000001</v>
      </c>
      <c r="I11" s="29">
        <v>106.64531986999999</v>
      </c>
      <c r="J11" s="29">
        <v>10.904699064000001</v>
      </c>
      <c r="L11" s="29">
        <v>196.80669297</v>
      </c>
      <c r="M11" s="29">
        <v>33.114666114999999</v>
      </c>
      <c r="N11" s="29">
        <v>1.6792926E-3</v>
      </c>
      <c r="Q11" s="29">
        <v>243.94308651</v>
      </c>
      <c r="R11" s="29">
        <v>8.1078270000000004E-4</v>
      </c>
      <c r="T11" s="29">
        <v>1.23882451E-2</v>
      </c>
      <c r="U11" s="29">
        <v>27.562934295000002</v>
      </c>
      <c r="V11" s="29">
        <v>1.3626935000000001E-3</v>
      </c>
      <c r="W11" s="29">
        <v>41.008696325000003</v>
      </c>
      <c r="X11" s="29">
        <v>12.329011945</v>
      </c>
      <c r="Y11" s="29">
        <v>5.2250856336</v>
      </c>
      <c r="AA11" s="29">
        <v>0.2372601627</v>
      </c>
      <c r="AB11" s="29">
        <v>0.27861560429999999</v>
      </c>
      <c r="AC11" s="29">
        <v>6.5129611500000004E-2</v>
      </c>
      <c r="AD11" s="29">
        <v>9.0312563999999998E-3</v>
      </c>
      <c r="AE11" s="29">
        <v>8.3124044015000003</v>
      </c>
      <c r="AG11" s="29" t="s">
        <v>9</v>
      </c>
      <c r="AH11" s="29">
        <v>242.81203500300001</v>
      </c>
      <c r="AI11" s="29">
        <v>10.8934941432</v>
      </c>
      <c r="AJ11" s="29">
        <v>106.533875106</v>
      </c>
      <c r="AK11" s="29">
        <v>106.533875106</v>
      </c>
      <c r="AL11" s="29">
        <v>724.63577722599996</v>
      </c>
      <c r="AM11" s="29">
        <v>0</v>
      </c>
      <c r="AN11" s="29">
        <v>0</v>
      </c>
      <c r="AO11" s="29">
        <v>196.57401425699999</v>
      </c>
      <c r="AP11" s="29">
        <v>33.074919143400002</v>
      </c>
      <c r="AQ11" s="29">
        <v>4.0249792749700003E-4</v>
      </c>
      <c r="AR11" s="29">
        <v>1.27457640655E-3</v>
      </c>
      <c r="AS11" s="29">
        <v>1620.4509992599999</v>
      </c>
      <c r="AT11" s="29">
        <v>0</v>
      </c>
      <c r="AU11" s="29">
        <v>0</v>
      </c>
      <c r="AV11" s="29">
        <v>0</v>
      </c>
      <c r="AW11" s="29">
        <v>25301.101213900001</v>
      </c>
      <c r="AX11" s="29">
        <v>484.25394049800002</v>
      </c>
      <c r="AY11" s="29">
        <v>177.374005431</v>
      </c>
      <c r="AZ11" s="29">
        <v>227.66562034500001</v>
      </c>
      <c r="BA11" s="29">
        <v>121.961354292</v>
      </c>
      <c r="BB11" s="29">
        <v>243.669036879</v>
      </c>
      <c r="BC11" s="29">
        <v>243.669036879</v>
      </c>
      <c r="BD11" s="29">
        <v>2.4296005824499999E-4</v>
      </c>
      <c r="BE11" s="29">
        <v>4.0493180796200001E-4</v>
      </c>
      <c r="BF11" s="29">
        <v>0</v>
      </c>
      <c r="BG11" s="29">
        <v>88.312209859600003</v>
      </c>
      <c r="BH11" s="29">
        <v>13.297143442099999</v>
      </c>
      <c r="BI11" s="29">
        <v>55.269909037799998</v>
      </c>
      <c r="BJ11" s="29">
        <v>0</v>
      </c>
      <c r="BK11" s="29">
        <v>0</v>
      </c>
      <c r="BL11" s="29">
        <v>4.0827195980500004E-3</v>
      </c>
      <c r="BM11" s="29">
        <v>8.2891587141900001E-3</v>
      </c>
      <c r="BN11" s="29">
        <v>0</v>
      </c>
      <c r="BO11" s="29">
        <v>27.533860945800001</v>
      </c>
      <c r="BP11" s="29">
        <v>203.35732965</v>
      </c>
      <c r="BQ11" s="29">
        <v>0</v>
      </c>
      <c r="BR11" s="29">
        <v>5.5796681297199996E-4</v>
      </c>
      <c r="BS11" s="29">
        <v>8.0292628588600002E-4</v>
      </c>
      <c r="BT11" s="29">
        <v>413.088558804</v>
      </c>
      <c r="BU11" s="29">
        <v>45.898735543699999</v>
      </c>
      <c r="BV11" s="29">
        <v>458.98729434799998</v>
      </c>
      <c r="BW11" s="29">
        <v>71.192127611499998</v>
      </c>
      <c r="BX11" s="29">
        <v>193.26174909700001</v>
      </c>
      <c r="BY11" s="29">
        <v>5.2181990957700002</v>
      </c>
      <c r="BZ11" s="29">
        <v>0</v>
      </c>
      <c r="CA11" s="29">
        <v>0.23698613884399999</v>
      </c>
      <c r="CB11" s="29">
        <v>0.278250352614</v>
      </c>
      <c r="CC11" s="29">
        <v>6.5043703197499997E-2</v>
      </c>
      <c r="CD11" s="29">
        <v>9.0192346248500008E-3</v>
      </c>
      <c r="CE11" s="29">
        <v>8.3013895479500004</v>
      </c>
      <c r="CF11" s="29">
        <v>0.42288685036599999</v>
      </c>
      <c r="CG11" s="29">
        <v>544.86350672000003</v>
      </c>
      <c r="CH11" s="29">
        <v>0.38444265363399999</v>
      </c>
      <c r="CI11" s="29">
        <v>11.3987289396</v>
      </c>
      <c r="CJ11" s="29">
        <v>214.51902947799999</v>
      </c>
      <c r="CK11" s="29">
        <v>0.34599826409899997</v>
      </c>
      <c r="CL11" s="29">
        <v>0</v>
      </c>
      <c r="CM11" s="29">
        <v>1.6197346518800001E-4</v>
      </c>
      <c r="CN11" s="29">
        <v>37.177531846400001</v>
      </c>
      <c r="CO11" s="29">
        <v>3852.17075763</v>
      </c>
      <c r="CP11" s="29">
        <v>3844.5365622999998</v>
      </c>
      <c r="CQ11" s="29">
        <v>7.6341953246000003</v>
      </c>
      <c r="CR11" s="29">
        <v>0.43442033581</v>
      </c>
      <c r="CS11" s="29">
        <v>0</v>
      </c>
      <c r="CT11" s="29">
        <v>94.188466144800003</v>
      </c>
      <c r="CU11" s="29">
        <v>3.6137604155899998</v>
      </c>
      <c r="CV11" s="29">
        <v>1421.2848265299999</v>
      </c>
      <c r="CW11" s="29">
        <v>5.7666400197299996</v>
      </c>
      <c r="CX11" s="29">
        <v>7.3044084017499999</v>
      </c>
      <c r="CY11" s="29">
        <v>2030.6261596700001</v>
      </c>
      <c r="CZ11" s="29">
        <v>65.173023117699998</v>
      </c>
      <c r="DA11" s="29">
        <v>1.30710470797</v>
      </c>
      <c r="DB11" s="29">
        <v>15.7621580443</v>
      </c>
      <c r="DC11" s="29">
        <v>0</v>
      </c>
      <c r="DD11" s="29">
        <v>68.582611955100006</v>
      </c>
      <c r="DE11" s="29">
        <v>20.731055269199999</v>
      </c>
      <c r="DF11" s="29">
        <v>0</v>
      </c>
      <c r="DG11" s="29">
        <v>0</v>
      </c>
      <c r="DH11" s="29">
        <v>409.12677343899998</v>
      </c>
      <c r="DI11" s="29">
        <v>40.954627284300003</v>
      </c>
      <c r="DJ11" s="29">
        <v>463.652688807</v>
      </c>
      <c r="DK11" s="29">
        <v>4182.2347949200002</v>
      </c>
      <c r="DL11" s="29">
        <v>12.312791362800001</v>
      </c>
      <c r="DM11" s="29">
        <v>109.371211968</v>
      </c>
      <c r="DP11" s="55">
        <f t="shared" si="0"/>
        <v>-1.1264959073861004E-3</v>
      </c>
      <c r="DQ11" s="55">
        <f t="shared" si="1"/>
        <v>-1.0679293383356958E-3</v>
      </c>
      <c r="DR11" s="55">
        <f t="shared" si="2"/>
        <v>-1.1629996170963454E-3</v>
      </c>
      <c r="DS11" s="55">
        <f t="shared" si="3"/>
        <v>-1.083953307075485E-3</v>
      </c>
      <c r="DT11" s="55">
        <f t="shared" si="4"/>
        <v>-1.0834210876103942E-3</v>
      </c>
      <c r="DU11" s="55">
        <f t="shared" si="5"/>
        <v>-1.0630127996127164E-3</v>
      </c>
      <c r="DV11" s="55">
        <f t="shared" si="6"/>
        <v>-1.1612237157791246E-3</v>
      </c>
      <c r="DW11" s="55">
        <f t="shared" si="7"/>
        <v>-1.0450037951580859E-3</v>
      </c>
      <c r="DX11" s="55">
        <f t="shared" si="8"/>
        <v>-1.0275314095546237E-3</v>
      </c>
      <c r="DY11" s="55">
        <f t="shared" si="20"/>
        <v>0</v>
      </c>
      <c r="DZ11" s="55">
        <f t="shared" si="9"/>
        <v>-1.1822703257123519E-3</v>
      </c>
      <c r="EA11" s="55">
        <f t="shared" si="10"/>
        <v>-1.2002830245053213E-3</v>
      </c>
      <c r="EB11" s="55">
        <f t="shared" si="11"/>
        <v>-1.3209526160003835E-3</v>
      </c>
      <c r="EC11" s="55">
        <f t="shared" si="21"/>
        <v>0</v>
      </c>
      <c r="ED11" s="55">
        <f t="shared" si="12"/>
        <v>0</v>
      </c>
      <c r="EE11" s="55">
        <f t="shared" si="13"/>
        <v>-1.1234162645095611E-3</v>
      </c>
      <c r="EF11" s="55">
        <f t="shared" si="14"/>
        <v>-1.1314605072357223E-3</v>
      </c>
      <c r="EG11" s="55">
        <f t="shared" si="22"/>
        <v>0</v>
      </c>
      <c r="EH11" s="55">
        <f t="shared" si="15"/>
        <v>-1.3211546613652236E-3</v>
      </c>
      <c r="EI11" s="55">
        <f t="shared" si="16"/>
        <v>-1.0547987702918412E-3</v>
      </c>
      <c r="EJ11" s="55">
        <f t="shared" si="17"/>
        <v>-1.3212076978425286E-3</v>
      </c>
      <c r="EK11" s="55">
        <f t="shared" si="18"/>
        <v>-1.3184774339446148E-3</v>
      </c>
      <c r="EL11" s="55">
        <f t="shared" si="23"/>
        <v>-1.3156433193802863E-3</v>
      </c>
      <c r="EM11" s="55">
        <f t="shared" si="24"/>
        <v>-1.3179760702323846E-3</v>
      </c>
      <c r="EN11" s="55">
        <f t="shared" si="25"/>
        <v>0</v>
      </c>
      <c r="EO11" s="55">
        <f t="shared" si="26"/>
        <v>-1.1549509739925893E-3</v>
      </c>
      <c r="EP11" s="55">
        <f t="shared" si="27"/>
        <v>-1.3109520082970813E-3</v>
      </c>
      <c r="EQ11" s="55">
        <f t="shared" si="28"/>
        <v>-1.3190360040763762E-3</v>
      </c>
      <c r="ER11" s="55">
        <f t="shared" si="29"/>
        <v>-1.3311298691507591E-3</v>
      </c>
      <c r="ES11" s="55">
        <f t="shared" si="30"/>
        <v>-1.3251104034366042E-3</v>
      </c>
    </row>
    <row r="12" spans="1:149" x14ac:dyDescent="0.3">
      <c r="A12" s="27" t="s">
        <v>10</v>
      </c>
      <c r="B12" s="27">
        <v>13351.174417</v>
      </c>
      <c r="C12" s="27">
        <v>110.25823260999999</v>
      </c>
      <c r="D12" s="27">
        <v>224.76702779999999</v>
      </c>
      <c r="E12" s="27">
        <v>1948.3204894999999</v>
      </c>
      <c r="F12" s="27">
        <v>1944.0324685999999</v>
      </c>
      <c r="G12" s="27">
        <v>28.726801281</v>
      </c>
      <c r="H12" s="27">
        <v>2479.1296788</v>
      </c>
      <c r="I12" s="29">
        <v>53.870450824999999</v>
      </c>
      <c r="J12" s="29">
        <v>6.3612858679000004</v>
      </c>
      <c r="L12" s="29">
        <v>97.331340213999994</v>
      </c>
      <c r="M12" s="29">
        <v>18.4438101</v>
      </c>
      <c r="N12" s="29">
        <v>8.9458840000000001E-4</v>
      </c>
      <c r="Q12" s="29">
        <v>116.10650477999999</v>
      </c>
      <c r="R12" s="29">
        <v>3.7010169999999998E-4</v>
      </c>
      <c r="T12" s="29">
        <v>6.7569127000000001E-3</v>
      </c>
      <c r="U12" s="29">
        <v>14.081348995000001</v>
      </c>
      <c r="V12" s="29">
        <v>6.4719199999999999E-4</v>
      </c>
      <c r="W12" s="29">
        <v>24.437687195999999</v>
      </c>
      <c r="X12" s="29">
        <v>6.9130563098</v>
      </c>
      <c r="Y12" s="29">
        <v>3.0430833937999999</v>
      </c>
      <c r="Z12" s="29">
        <v>1.7354088699999999E-2</v>
      </c>
      <c r="AA12" s="29">
        <v>0.1567134687</v>
      </c>
      <c r="AB12" s="29">
        <v>0.91494674470000004</v>
      </c>
      <c r="AC12" s="29">
        <v>0.30092796350000001</v>
      </c>
      <c r="AD12" s="29">
        <v>2.5954022899999998E-2</v>
      </c>
      <c r="AE12" s="29">
        <v>6.1063797939000004</v>
      </c>
      <c r="AG12" s="29" t="s">
        <v>10</v>
      </c>
      <c r="AH12" s="29">
        <v>156.98648359699999</v>
      </c>
      <c r="AI12" s="29">
        <v>6.3611471286699999</v>
      </c>
      <c r="AJ12" s="29">
        <v>53.870098733100001</v>
      </c>
      <c r="AK12" s="29">
        <v>53.870098733100001</v>
      </c>
      <c r="AL12" s="29">
        <v>468.50235840800002</v>
      </c>
      <c r="AM12" s="29">
        <v>0</v>
      </c>
      <c r="AN12" s="29">
        <v>0</v>
      </c>
      <c r="AO12" s="29">
        <v>97.295324794999999</v>
      </c>
      <c r="AP12" s="29">
        <v>18.437714227699999</v>
      </c>
      <c r="AQ12" s="29">
        <v>2.1457819946100001E-4</v>
      </c>
      <c r="AR12" s="29">
        <v>6.7949892680799998E-4</v>
      </c>
      <c r="AS12" s="29">
        <v>910.11808846300005</v>
      </c>
      <c r="AT12" s="29">
        <v>0</v>
      </c>
      <c r="AU12" s="29">
        <v>0</v>
      </c>
      <c r="AV12" s="29">
        <v>0</v>
      </c>
      <c r="AW12" s="29">
        <v>13347.7969125</v>
      </c>
      <c r="AX12" s="29">
        <v>254.38864422</v>
      </c>
      <c r="AY12" s="29">
        <v>96.022766598100006</v>
      </c>
      <c r="AZ12" s="29">
        <v>147.19381074899999</v>
      </c>
      <c r="BA12" s="29">
        <v>19.833616490600001</v>
      </c>
      <c r="BB12" s="29">
        <v>116.09107991099999</v>
      </c>
      <c r="BC12" s="29">
        <v>116.09107991099999</v>
      </c>
      <c r="BD12" s="29">
        <v>1.11011609751E-4</v>
      </c>
      <c r="BE12" s="29">
        <v>1.8501970936999999E-4</v>
      </c>
      <c r="BF12" s="29">
        <v>0</v>
      </c>
      <c r="BG12" s="29">
        <v>57.095328555899997</v>
      </c>
      <c r="BH12" s="29">
        <v>8.5970630481099999</v>
      </c>
      <c r="BI12" s="29">
        <v>35.7339288354</v>
      </c>
      <c r="BJ12" s="29">
        <v>0</v>
      </c>
      <c r="BK12" s="29">
        <v>0</v>
      </c>
      <c r="BL12" s="29">
        <v>2.22850780533E-3</v>
      </c>
      <c r="BM12" s="29">
        <v>4.5245423535899996E-3</v>
      </c>
      <c r="BN12" s="29">
        <v>0</v>
      </c>
      <c r="BO12" s="29">
        <v>14.080862940799999</v>
      </c>
      <c r="BP12" s="29">
        <v>110.246419442</v>
      </c>
      <c r="BQ12" s="29">
        <v>0</v>
      </c>
      <c r="BR12" s="29">
        <v>2.6519724767800002E-4</v>
      </c>
      <c r="BS12" s="29">
        <v>3.8162410363799999E-4</v>
      </c>
      <c r="BT12" s="29">
        <v>202.241819558</v>
      </c>
      <c r="BU12" s="29">
        <v>22.471311535800002</v>
      </c>
      <c r="BV12" s="29">
        <v>224.713131094</v>
      </c>
      <c r="BW12" s="29">
        <v>46.028192683500002</v>
      </c>
      <c r="BX12" s="29">
        <v>119.317788861</v>
      </c>
      <c r="BY12" s="29">
        <v>3.04134185832</v>
      </c>
      <c r="BZ12" s="29">
        <v>1.7344138071099999E-2</v>
      </c>
      <c r="CA12" s="29">
        <v>0.15665259402699999</v>
      </c>
      <c r="CB12" s="29">
        <v>0.91442400554199998</v>
      </c>
      <c r="CC12" s="29">
        <v>0.30075566107099999</v>
      </c>
      <c r="CD12" s="29">
        <v>2.5939202356100002E-2</v>
      </c>
      <c r="CE12" s="29">
        <v>6.1028823965300001</v>
      </c>
      <c r="CF12" s="29">
        <v>0.21379557120600001</v>
      </c>
      <c r="CG12" s="29">
        <v>347.20519581999997</v>
      </c>
      <c r="CH12" s="29">
        <v>0.194359633675</v>
      </c>
      <c r="CI12" s="29">
        <v>5.7627629424800002</v>
      </c>
      <c r="CJ12" s="29">
        <v>108.452663773</v>
      </c>
      <c r="CK12" s="29">
        <v>0.17492370652100001</v>
      </c>
      <c r="CL12" s="29">
        <v>0</v>
      </c>
      <c r="CM12" s="8">
        <v>7.4007776077999999E-5</v>
      </c>
      <c r="CN12" s="29">
        <v>18.795548135899999</v>
      </c>
      <c r="CO12" s="29">
        <v>1947.93717036</v>
      </c>
      <c r="CP12" s="29">
        <v>1943.6515403799999</v>
      </c>
      <c r="CQ12" s="29">
        <v>4.2856299805200004</v>
      </c>
      <c r="CR12" s="29">
        <v>0.21962635715699999</v>
      </c>
      <c r="CS12" s="29">
        <v>0</v>
      </c>
      <c r="CT12" s="29">
        <v>47.618107626399997</v>
      </c>
      <c r="CU12" s="29">
        <v>1.8269806180999999</v>
      </c>
      <c r="CV12" s="29">
        <v>718.54753772699996</v>
      </c>
      <c r="CW12" s="29">
        <v>2.9153938362599998</v>
      </c>
      <c r="CX12" s="29">
        <v>3.6928320642500001</v>
      </c>
      <c r="CY12" s="29">
        <v>1026.60744092</v>
      </c>
      <c r="CZ12" s="29">
        <v>37.225648181300002</v>
      </c>
      <c r="DA12" s="29">
        <v>0.66082281595199999</v>
      </c>
      <c r="DB12" s="29">
        <v>7.9687446490299996</v>
      </c>
      <c r="DC12" s="29">
        <v>0</v>
      </c>
      <c r="DD12" s="29">
        <v>28.721843185699999</v>
      </c>
      <c r="DE12" s="29">
        <v>13.4033551106</v>
      </c>
      <c r="DF12" s="29">
        <v>0</v>
      </c>
      <c r="DG12" s="29">
        <v>0</v>
      </c>
      <c r="DH12" s="29">
        <v>264.35225407299998</v>
      </c>
      <c r="DI12" s="29">
        <v>24.423705394399999</v>
      </c>
      <c r="DJ12" s="29">
        <v>298.977302436</v>
      </c>
      <c r="DK12" s="29">
        <v>2478.2523195099998</v>
      </c>
      <c r="DL12" s="29">
        <v>6.9090999468599996</v>
      </c>
      <c r="DM12" s="29">
        <v>70.570727359299994</v>
      </c>
      <c r="DP12" s="55">
        <f t="shared" si="0"/>
        <v>-2.5297433727625114E-4</v>
      </c>
      <c r="DQ12" s="55">
        <f t="shared" si="1"/>
        <v>-1.0714091565184128E-4</v>
      </c>
      <c r="DR12" s="55">
        <f t="shared" si="2"/>
        <v>-2.3978920096744314E-4</v>
      </c>
      <c r="DS12" s="55">
        <f t="shared" si="3"/>
        <v>-1.9674337054181675E-4</v>
      </c>
      <c r="DT12" s="55">
        <f t="shared" si="4"/>
        <v>-1.9594745774709901E-4</v>
      </c>
      <c r="DU12" s="55">
        <f t="shared" si="5"/>
        <v>-1.7259475747062448E-4</v>
      </c>
      <c r="DV12" s="55">
        <f t="shared" si="6"/>
        <v>-3.5389810283133861E-4</v>
      </c>
      <c r="DW12" s="55">
        <f t="shared" si="7"/>
        <v>-6.5359003796342542E-6</v>
      </c>
      <c r="DX12" s="55">
        <f t="shared" si="8"/>
        <v>-2.1809934796456226E-5</v>
      </c>
      <c r="DY12" s="55">
        <f t="shared" si="20"/>
        <v>0</v>
      </c>
      <c r="DZ12" s="55">
        <f t="shared" si="9"/>
        <v>-3.700290052598516E-4</v>
      </c>
      <c r="EA12" s="55">
        <f t="shared" si="10"/>
        <v>-3.3051046757422988E-4</v>
      </c>
      <c r="EB12" s="55">
        <f t="shared" si="11"/>
        <v>-5.7151839997033336E-4</v>
      </c>
      <c r="EC12" s="55">
        <f t="shared" si="21"/>
        <v>0</v>
      </c>
      <c r="ED12" s="55">
        <f t="shared" si="12"/>
        <v>0</v>
      </c>
      <c r="EE12" s="55">
        <f t="shared" si="13"/>
        <v>-1.3285103215558434E-4</v>
      </c>
      <c r="EF12" s="55">
        <f t="shared" si="14"/>
        <v>-1.6915566991443714E-4</v>
      </c>
      <c r="EG12" s="55">
        <f t="shared" si="22"/>
        <v>0</v>
      </c>
      <c r="EH12" s="55">
        <f t="shared" si="15"/>
        <v>-5.7164288655091821E-4</v>
      </c>
      <c r="EI12" s="55">
        <f t="shared" si="16"/>
        <v>-3.451758778040018E-5</v>
      </c>
      <c r="EJ12" s="55">
        <f t="shared" si="17"/>
        <v>-5.7270282080114181E-4</v>
      </c>
      <c r="EK12" s="55">
        <f t="shared" si="18"/>
        <v>-5.721409513044475E-4</v>
      </c>
      <c r="EL12" s="55">
        <f t="shared" si="23"/>
        <v>-5.7230301081039612E-4</v>
      </c>
      <c r="EM12" s="55">
        <f t="shared" si="24"/>
        <v>-5.7229305103767656E-4</v>
      </c>
      <c r="EN12" s="55">
        <f t="shared" si="25"/>
        <v>-5.7338815491934621E-4</v>
      </c>
      <c r="EO12" s="55">
        <f t="shared" si="26"/>
        <v>-3.884456996899168E-4</v>
      </c>
      <c r="EP12" s="55">
        <f t="shared" si="27"/>
        <v>-5.7133287923927375E-4</v>
      </c>
      <c r="EQ12" s="55">
        <f t="shared" si="28"/>
        <v>-5.7257034871741074E-4</v>
      </c>
      <c r="ER12" s="55">
        <f t="shared" si="29"/>
        <v>-5.7103070137141173E-4</v>
      </c>
      <c r="ES12" s="55">
        <f t="shared" si="30"/>
        <v>-5.7274481575713071E-4</v>
      </c>
    </row>
    <row r="13" spans="1:149" x14ac:dyDescent="0.3">
      <c r="A13" s="27" t="s">
        <v>12</v>
      </c>
      <c r="B13" s="27">
        <v>13212.534384000001</v>
      </c>
      <c r="C13" s="27">
        <v>107.86954799999999</v>
      </c>
      <c r="D13" s="27">
        <v>219.84521448999999</v>
      </c>
      <c r="E13" s="27">
        <v>1982.2976716000001</v>
      </c>
      <c r="F13" s="27">
        <v>1982.2976716000001</v>
      </c>
      <c r="G13" s="27">
        <v>39.944481281000002</v>
      </c>
      <c r="H13" s="27">
        <v>2074.2095653000001</v>
      </c>
      <c r="I13" s="29">
        <v>56.32778734</v>
      </c>
      <c r="J13" s="29">
        <v>5.5359764708999997</v>
      </c>
      <c r="L13" s="29">
        <v>105.96222607999999</v>
      </c>
      <c r="M13" s="29">
        <v>17.767010796000001</v>
      </c>
      <c r="N13" s="29">
        <v>9.2445839999999999E-4</v>
      </c>
      <c r="Q13" s="29">
        <v>131.56408232999999</v>
      </c>
      <c r="R13" s="29">
        <v>4.5225840000000001E-4</v>
      </c>
      <c r="T13" s="29">
        <v>6.7968789E-3</v>
      </c>
      <c r="U13" s="29">
        <v>14.564549786000001</v>
      </c>
      <c r="V13" s="29">
        <v>7.6162370000000003E-4</v>
      </c>
      <c r="W13" s="29">
        <v>22.817021705999998</v>
      </c>
      <c r="Y13" s="29">
        <v>2.8384233439000002</v>
      </c>
      <c r="AA13" s="29">
        <v>0.1387553198</v>
      </c>
      <c r="AB13" s="29">
        <v>0.14321352779999999</v>
      </c>
      <c r="AC13" s="29">
        <v>2.8626691400000001E-2</v>
      </c>
      <c r="AD13" s="29">
        <v>2.3297083999999999E-3</v>
      </c>
      <c r="AE13" s="29">
        <v>4.4177097867999997</v>
      </c>
      <c r="AG13" s="29" t="s">
        <v>12</v>
      </c>
      <c r="AH13" s="29">
        <v>115.92303761700001</v>
      </c>
      <c r="AI13" s="29">
        <v>5.5927269392200003</v>
      </c>
      <c r="AJ13" s="29">
        <v>56.819021264</v>
      </c>
      <c r="AK13" s="29">
        <v>56.819021264</v>
      </c>
      <c r="AL13" s="29">
        <v>345.954829776</v>
      </c>
      <c r="AM13" s="29">
        <v>0</v>
      </c>
      <c r="AN13" s="29">
        <v>0</v>
      </c>
      <c r="AO13" s="29">
        <v>106.25588500400001</v>
      </c>
      <c r="AP13" s="29">
        <v>17.835950930700001</v>
      </c>
      <c r="AQ13" s="29">
        <v>2.2179830666599999E-4</v>
      </c>
      <c r="AR13" s="29">
        <v>7.0236089198300001E-4</v>
      </c>
      <c r="AS13" s="29">
        <v>824.77203054300003</v>
      </c>
      <c r="AT13" s="29">
        <v>0</v>
      </c>
      <c r="AU13" s="29">
        <v>0</v>
      </c>
      <c r="AV13" s="29">
        <v>0</v>
      </c>
      <c r="AW13" s="29">
        <v>13279.3551365</v>
      </c>
      <c r="AX13" s="29">
        <v>253.01319029800001</v>
      </c>
      <c r="AY13" s="29">
        <v>91.617057681700004</v>
      </c>
      <c r="AZ13" s="29">
        <v>108.69184792199999</v>
      </c>
      <c r="BA13" s="29">
        <v>80.166822795800002</v>
      </c>
      <c r="BB13" s="29">
        <v>132.37351791099999</v>
      </c>
      <c r="BC13" s="29">
        <v>132.37351791099999</v>
      </c>
      <c r="BD13" s="29">
        <v>1.3637685684E-4</v>
      </c>
      <c r="BE13" s="29">
        <v>2.2729449503700001E-4</v>
      </c>
      <c r="BF13" s="29">
        <v>0</v>
      </c>
      <c r="BG13" s="29">
        <v>42.162561493200002</v>
      </c>
      <c r="BH13" s="29">
        <v>6.3483048143399996</v>
      </c>
      <c r="BI13" s="29">
        <v>26.386896699699999</v>
      </c>
      <c r="BJ13" s="29">
        <v>0</v>
      </c>
      <c r="BK13" s="29">
        <v>0</v>
      </c>
      <c r="BL13" s="29">
        <v>2.2422400708699999E-3</v>
      </c>
      <c r="BM13" s="29">
        <v>4.5524300449699996E-3</v>
      </c>
      <c r="BN13" s="29">
        <v>0</v>
      </c>
      <c r="BO13" s="29">
        <v>14.6860020217</v>
      </c>
      <c r="BP13" s="29">
        <v>108.692060754</v>
      </c>
      <c r="BQ13" s="29">
        <v>0</v>
      </c>
      <c r="BR13" s="29">
        <v>3.1216250983799999E-4</v>
      </c>
      <c r="BS13" s="29">
        <v>4.4921321422200001E-4</v>
      </c>
      <c r="BT13" s="29">
        <v>198.91087436000001</v>
      </c>
      <c r="BU13" s="29">
        <v>22.101197807599998</v>
      </c>
      <c r="BV13" s="29">
        <v>221.012072168</v>
      </c>
      <c r="BW13" s="29">
        <v>33.988464665000002</v>
      </c>
      <c r="BX13" s="29">
        <v>94.360825044600006</v>
      </c>
      <c r="BY13" s="29">
        <v>2.8375012707899998</v>
      </c>
      <c r="BZ13" s="29">
        <v>0</v>
      </c>
      <c r="CA13" s="29">
        <v>0.139187624959</v>
      </c>
      <c r="CB13" s="29">
        <v>0.14316738812999999</v>
      </c>
      <c r="CC13" s="29">
        <v>2.8617414748599999E-2</v>
      </c>
      <c r="CD13" s="29">
        <v>2.3289511669900001E-3</v>
      </c>
      <c r="CE13" s="29">
        <v>4.41627289921</v>
      </c>
      <c r="CF13" s="29">
        <v>0.21922140891899999</v>
      </c>
      <c r="CG13" s="29">
        <v>262.012261131</v>
      </c>
      <c r="CH13" s="29">
        <v>0.199292151502</v>
      </c>
      <c r="CI13" s="29">
        <v>5.9090125252299996</v>
      </c>
      <c r="CJ13" s="29">
        <v>111.205000308</v>
      </c>
      <c r="CK13" s="29">
        <v>0.179362842794</v>
      </c>
      <c r="CL13" s="29">
        <v>0</v>
      </c>
      <c r="CM13" s="8">
        <v>9.0917819353299994E-5</v>
      </c>
      <c r="CN13" s="29">
        <v>19.272547651</v>
      </c>
      <c r="CO13" s="29">
        <v>1992.97810039</v>
      </c>
      <c r="CP13" s="29">
        <v>1992.97810039</v>
      </c>
      <c r="CQ13" s="29">
        <v>0</v>
      </c>
      <c r="CR13" s="29">
        <v>0.22520014367499999</v>
      </c>
      <c r="CS13" s="29">
        <v>0</v>
      </c>
      <c r="CT13" s="29">
        <v>48.826576440399997</v>
      </c>
      <c r="CU13" s="29">
        <v>1.87334544288</v>
      </c>
      <c r="CV13" s="29">
        <v>736.78309319499999</v>
      </c>
      <c r="CW13" s="29">
        <v>2.9893828297399998</v>
      </c>
      <c r="CX13" s="29">
        <v>3.7865527182399998</v>
      </c>
      <c r="CY13" s="29">
        <v>1052.6609421000001</v>
      </c>
      <c r="CZ13" s="29">
        <v>32.940506247099997</v>
      </c>
      <c r="DA13" s="29">
        <v>0.67759319436499998</v>
      </c>
      <c r="DB13" s="29">
        <v>8.1709774362500003</v>
      </c>
      <c r="DC13" s="29">
        <v>0</v>
      </c>
      <c r="DD13" s="29">
        <v>40.123079437500003</v>
      </c>
      <c r="DE13" s="29">
        <v>9.8973981741900001</v>
      </c>
      <c r="DF13" s="29">
        <v>0</v>
      </c>
      <c r="DG13" s="29">
        <v>0</v>
      </c>
      <c r="DH13" s="29">
        <v>195.38550861900001</v>
      </c>
      <c r="DI13" s="29">
        <v>22.809605827799999</v>
      </c>
      <c r="DJ13" s="29">
        <v>221.65046750499999</v>
      </c>
      <c r="DK13" s="29">
        <v>2082.5688785699999</v>
      </c>
      <c r="DL13" s="29">
        <v>0</v>
      </c>
      <c r="DM13" s="29">
        <v>52.268526297299999</v>
      </c>
      <c r="DP13" s="55">
        <f t="shared" si="0"/>
        <v>5.0573758643094099E-3</v>
      </c>
      <c r="DQ13" s="55">
        <f t="shared" si="1"/>
        <v>7.6250690695394566E-3</v>
      </c>
      <c r="DR13" s="55">
        <f t="shared" si="2"/>
        <v>5.3076328302478926E-3</v>
      </c>
      <c r="DS13" s="55">
        <f t="shared" si="3"/>
        <v>5.3879036145864532E-3</v>
      </c>
      <c r="DT13" s="55">
        <f t="shared" si="4"/>
        <v>5.3879036145864532E-3</v>
      </c>
      <c r="DU13" s="55">
        <f t="shared" si="5"/>
        <v>4.4711597390289176E-3</v>
      </c>
      <c r="DV13" s="55">
        <f t="shared" si="6"/>
        <v>4.0301199116255957E-3</v>
      </c>
      <c r="DW13" s="55">
        <f t="shared" si="7"/>
        <v>8.7209874060002347E-3</v>
      </c>
      <c r="DX13" s="55">
        <f t="shared" si="8"/>
        <v>1.0251211980092566E-2</v>
      </c>
      <c r="DY13" s="55">
        <f t="shared" si="20"/>
        <v>0</v>
      </c>
      <c r="DZ13" s="55">
        <f t="shared" si="9"/>
        <v>2.7713548012695088E-3</v>
      </c>
      <c r="EA13" s="55">
        <f t="shared" si="10"/>
        <v>3.8802326115274818E-3</v>
      </c>
      <c r="EB13" s="55">
        <f t="shared" si="11"/>
        <v>-3.2365042169560745E-4</v>
      </c>
      <c r="EC13" s="55">
        <f t="shared" si="21"/>
        <v>0</v>
      </c>
      <c r="ED13" s="55">
        <f t="shared" si="12"/>
        <v>0</v>
      </c>
      <c r="EE13" s="55">
        <f t="shared" si="13"/>
        <v>6.1524054792531343E-3</v>
      </c>
      <c r="EF13" s="55">
        <f t="shared" si="14"/>
        <v>5.1536272854191024E-3</v>
      </c>
      <c r="EG13" s="55">
        <f t="shared" si="22"/>
        <v>0</v>
      </c>
      <c r="EH13" s="55">
        <f t="shared" si="15"/>
        <v>-3.2497035661471405E-4</v>
      </c>
      <c r="EI13" s="55">
        <f t="shared" si="16"/>
        <v>8.338893922882817E-3</v>
      </c>
      <c r="EJ13" s="55">
        <f t="shared" si="17"/>
        <v>-3.2558852882338626E-4</v>
      </c>
      <c r="EK13" s="55">
        <f t="shared" si="18"/>
        <v>-3.250151704965811E-4</v>
      </c>
      <c r="EL13" s="55">
        <f t="shared" si="23"/>
        <v>0</v>
      </c>
      <c r="EM13" s="55">
        <f t="shared" si="24"/>
        <v>-3.2485397640981731E-4</v>
      </c>
      <c r="EN13" s="55">
        <f t="shared" si="25"/>
        <v>0</v>
      </c>
      <c r="EO13" s="55">
        <f t="shared" si="26"/>
        <v>3.1155934029997571E-3</v>
      </c>
      <c r="EP13" s="55">
        <f t="shared" si="27"/>
        <v>-3.2217396435087696E-4</v>
      </c>
      <c r="EQ13" s="55">
        <f t="shared" si="28"/>
        <v>-3.2405601018923257E-4</v>
      </c>
      <c r="ER13" s="55">
        <f t="shared" si="29"/>
        <v>-3.2503338615246923E-4</v>
      </c>
      <c r="ES13" s="55">
        <f t="shared" si="30"/>
        <v>-3.2525622083485334E-4</v>
      </c>
    </row>
    <row r="14" spans="1:149" x14ac:dyDescent="0.3">
      <c r="A14" s="27" t="s">
        <v>13</v>
      </c>
      <c r="B14" s="27">
        <v>70843.443234000006</v>
      </c>
      <c r="C14" s="27">
        <v>531.36956873999998</v>
      </c>
      <c r="D14" s="27">
        <v>920.97144451999998</v>
      </c>
      <c r="E14" s="27">
        <v>11244.851282</v>
      </c>
      <c r="F14" s="27">
        <v>11226.997646</v>
      </c>
      <c r="G14" s="27">
        <v>348.81494087999999</v>
      </c>
      <c r="H14" s="27">
        <v>11651.756171000001</v>
      </c>
      <c r="I14" s="29">
        <v>234.35389549999999</v>
      </c>
      <c r="J14" s="29">
        <v>22.812947573999999</v>
      </c>
      <c r="L14" s="29">
        <v>626.72904290999998</v>
      </c>
      <c r="M14" s="29">
        <v>50.877292838999999</v>
      </c>
      <c r="N14" s="29">
        <v>2.1997586999999998E-3</v>
      </c>
      <c r="Q14" s="29">
        <v>397.67491802000001</v>
      </c>
      <c r="R14" s="29">
        <v>1.7137860999999999E-3</v>
      </c>
      <c r="T14" s="29">
        <v>1.6637497500000001E-2</v>
      </c>
      <c r="U14" s="29">
        <v>63.023879952000001</v>
      </c>
      <c r="V14" s="29">
        <v>1.5801647E-3</v>
      </c>
      <c r="W14" s="29">
        <v>60.836174030000002</v>
      </c>
      <c r="X14" s="29">
        <v>17.182193184999999</v>
      </c>
      <c r="Y14" s="29">
        <v>6.4189630407999996</v>
      </c>
      <c r="Z14" s="29">
        <v>4.0165907299999998E-2</v>
      </c>
      <c r="AA14" s="29">
        <v>0.68175157919999996</v>
      </c>
      <c r="AB14" s="29">
        <v>0.64151872340000005</v>
      </c>
      <c r="AC14" s="29">
        <v>8.9818217800000003E-2</v>
      </c>
      <c r="AD14" s="29">
        <v>1.59717165E-2</v>
      </c>
      <c r="AE14" s="29">
        <v>13.305139411000001</v>
      </c>
      <c r="AG14" s="29" t="s">
        <v>13</v>
      </c>
      <c r="AH14" s="29">
        <v>747.42587789599997</v>
      </c>
      <c r="AI14" s="29">
        <v>22.8815368287</v>
      </c>
      <c r="AJ14" s="29">
        <v>234.94169031800001</v>
      </c>
      <c r="AK14" s="29">
        <v>234.94169031800001</v>
      </c>
      <c r="AL14" s="29">
        <v>2230.5796433199998</v>
      </c>
      <c r="AM14" s="29">
        <v>0</v>
      </c>
      <c r="AN14" s="29">
        <v>0</v>
      </c>
      <c r="AO14" s="29">
        <v>626.92633110400004</v>
      </c>
      <c r="AP14" s="29">
        <v>50.951853464499997</v>
      </c>
      <c r="AQ14" s="29">
        <v>5.2764938359299996E-4</v>
      </c>
      <c r="AR14" s="29">
        <v>1.6708941526500001E-3</v>
      </c>
      <c r="AS14" s="29">
        <v>4213.9461826400002</v>
      </c>
      <c r="AT14" s="29">
        <v>0</v>
      </c>
      <c r="AU14" s="29">
        <v>0</v>
      </c>
      <c r="AV14" s="29">
        <v>0</v>
      </c>
      <c r="AW14" s="29">
        <v>70913.009863300002</v>
      </c>
      <c r="AX14" s="29">
        <v>1160.30072928</v>
      </c>
      <c r="AY14" s="29">
        <v>441.00642340399997</v>
      </c>
      <c r="AZ14" s="29">
        <v>700.80207987200004</v>
      </c>
      <c r="BA14" s="29">
        <v>43.287440351800001</v>
      </c>
      <c r="BB14" s="29">
        <v>398.63909446299999</v>
      </c>
      <c r="BC14" s="29">
        <v>398.63909446299999</v>
      </c>
      <c r="BD14" s="29">
        <v>5.1491774086399997E-4</v>
      </c>
      <c r="BE14" s="29">
        <v>8.5819468689000001E-4</v>
      </c>
      <c r="BF14" s="29">
        <v>0</v>
      </c>
      <c r="BG14" s="29">
        <v>271.83411683000003</v>
      </c>
      <c r="BH14" s="29">
        <v>40.931355668400002</v>
      </c>
      <c r="BI14" s="29">
        <v>170.13216939200001</v>
      </c>
      <c r="BJ14" s="29">
        <v>0</v>
      </c>
      <c r="BK14" s="29">
        <v>0</v>
      </c>
      <c r="BL14" s="29">
        <v>5.48734796268E-3</v>
      </c>
      <c r="BM14" s="29">
        <v>1.11409794603E-2</v>
      </c>
      <c r="BN14" s="29">
        <v>0</v>
      </c>
      <c r="BO14" s="29">
        <v>63.165813082900002</v>
      </c>
      <c r="BP14" s="29">
        <v>532.30628362799996</v>
      </c>
      <c r="BQ14" s="29">
        <v>0</v>
      </c>
      <c r="BR14" s="29">
        <v>6.4751042902400004E-4</v>
      </c>
      <c r="BS14" s="29">
        <v>9.3178293684000003E-4</v>
      </c>
      <c r="BT14" s="29">
        <v>829.98134390799999</v>
      </c>
      <c r="BU14" s="29">
        <v>92.2201566536</v>
      </c>
      <c r="BV14" s="29">
        <v>922.20150056199998</v>
      </c>
      <c r="BW14" s="29">
        <v>219.14409540700001</v>
      </c>
      <c r="BX14" s="29">
        <v>563.201045497</v>
      </c>
      <c r="BY14" s="29">
        <v>6.4153881184600001</v>
      </c>
      <c r="BZ14" s="29">
        <v>4.01438904983E-2</v>
      </c>
      <c r="CA14" s="29">
        <v>0.682119818642</v>
      </c>
      <c r="CB14" s="29">
        <v>0.64116064580999999</v>
      </c>
      <c r="CC14" s="29">
        <v>8.9766490777700006E-2</v>
      </c>
      <c r="CD14" s="29">
        <v>1.5962335714199999E-2</v>
      </c>
      <c r="CE14" s="29">
        <v>13.297758460600001</v>
      </c>
      <c r="CF14" s="29">
        <v>1.23620458176</v>
      </c>
      <c r="CG14" s="29">
        <v>1648.68097001</v>
      </c>
      <c r="CH14" s="29">
        <v>1.12382258911</v>
      </c>
      <c r="CI14" s="29">
        <v>33.3213375148</v>
      </c>
      <c r="CJ14" s="29">
        <v>627.09287513599998</v>
      </c>
      <c r="CK14" s="29">
        <v>1.0114402241</v>
      </c>
      <c r="CL14" s="29">
        <v>0</v>
      </c>
      <c r="CM14" s="29">
        <v>3.43278437022E-4</v>
      </c>
      <c r="CN14" s="29">
        <v>108.679230429</v>
      </c>
      <c r="CO14" s="29">
        <v>11256.3870606</v>
      </c>
      <c r="CP14" s="29">
        <v>11238.5443385</v>
      </c>
      <c r="CQ14" s="29">
        <v>17.8427220433</v>
      </c>
      <c r="CR14" s="29">
        <v>1.26991932737</v>
      </c>
      <c r="CS14" s="29">
        <v>0</v>
      </c>
      <c r="CT14" s="29">
        <v>275.33647123600002</v>
      </c>
      <c r="CU14" s="29">
        <v>10.5639321967</v>
      </c>
      <c r="CV14" s="29">
        <v>4154.7716181799997</v>
      </c>
      <c r="CW14" s="29">
        <v>16.8573346521</v>
      </c>
      <c r="CX14" s="29">
        <v>21.3526218497</v>
      </c>
      <c r="CY14" s="29">
        <v>5936.0298150899998</v>
      </c>
      <c r="CZ14" s="29">
        <v>172.97890309799999</v>
      </c>
      <c r="DA14" s="29">
        <v>3.8209962285499999</v>
      </c>
      <c r="DB14" s="29">
        <v>46.076719276799999</v>
      </c>
      <c r="DC14" s="29">
        <v>0</v>
      </c>
      <c r="DD14" s="29">
        <v>348.95476144399998</v>
      </c>
      <c r="DE14" s="29">
        <v>63.814477868899999</v>
      </c>
      <c r="DF14" s="29">
        <v>0</v>
      </c>
      <c r="DG14" s="29">
        <v>0</v>
      </c>
      <c r="DH14" s="29">
        <v>1258.4600809900001</v>
      </c>
      <c r="DI14" s="29">
        <v>60.802613495899998</v>
      </c>
      <c r="DJ14" s="29">
        <v>1422.7697661499999</v>
      </c>
      <c r="DK14" s="29">
        <v>11659.7320346</v>
      </c>
      <c r="DL14" s="29">
        <v>17.1727158954</v>
      </c>
      <c r="DM14" s="29">
        <v>335.87026036399999</v>
      </c>
      <c r="DP14" s="55">
        <f t="shared" si="0"/>
        <v>9.8197696391200563E-4</v>
      </c>
      <c r="DQ14" s="55">
        <f t="shared" si="1"/>
        <v>1.7628312630344086E-3</v>
      </c>
      <c r="DR14" s="55">
        <f t="shared" si="2"/>
        <v>1.335607145388848E-3</v>
      </c>
      <c r="DS14" s="55">
        <f t="shared" si="3"/>
        <v>1.0258720467442829E-3</v>
      </c>
      <c r="DT14" s="55">
        <f t="shared" si="4"/>
        <v>1.0284755429795574E-3</v>
      </c>
      <c r="DU14" s="55">
        <f t="shared" si="5"/>
        <v>4.0084453850298642E-4</v>
      </c>
      <c r="DV14" s="55">
        <f t="shared" si="6"/>
        <v>6.8452029745094244E-4</v>
      </c>
      <c r="DW14" s="55">
        <f t="shared" si="7"/>
        <v>2.5081504053770694E-3</v>
      </c>
      <c r="DX14" s="55">
        <f t="shared" si="8"/>
        <v>3.0065932724174715E-3</v>
      </c>
      <c r="DY14" s="55">
        <f t="shared" si="20"/>
        <v>0</v>
      </c>
      <c r="DZ14" s="55">
        <f t="shared" si="9"/>
        <v>3.1479025303187883E-4</v>
      </c>
      <c r="EA14" s="55">
        <f t="shared" si="10"/>
        <v>1.4654990731512341E-3</v>
      </c>
      <c r="EB14" s="55">
        <f t="shared" si="11"/>
        <v>-5.5240775135921539E-4</v>
      </c>
      <c r="EC14" s="55">
        <f t="shared" si="21"/>
        <v>0</v>
      </c>
      <c r="ED14" s="55">
        <f t="shared" si="12"/>
        <v>0</v>
      </c>
      <c r="EE14" s="55">
        <f t="shared" si="13"/>
        <v>2.4245342095009738E-3</v>
      </c>
      <c r="EF14" s="55">
        <f t="shared" si="14"/>
        <v>1.5198890783394293E-3</v>
      </c>
      <c r="EG14" s="55">
        <f t="shared" si="22"/>
        <v>0</v>
      </c>
      <c r="EH14" s="55">
        <f t="shared" si="15"/>
        <v>-5.5116925006304612E-4</v>
      </c>
      <c r="EI14" s="55">
        <f t="shared" si="16"/>
        <v>2.2520532059926903E-3</v>
      </c>
      <c r="EJ14" s="55">
        <f t="shared" si="17"/>
        <v>-5.5141982098452346E-4</v>
      </c>
      <c r="EK14" s="55">
        <f t="shared" si="18"/>
        <v>-5.5165425234425611E-4</v>
      </c>
      <c r="EL14" s="55">
        <f t="shared" si="23"/>
        <v>-5.515762451252811E-4</v>
      </c>
      <c r="EM14" s="55">
        <f t="shared" si="24"/>
        <v>-5.5693144161707286E-4</v>
      </c>
      <c r="EN14" s="55">
        <f t="shared" si="25"/>
        <v>-5.4814650483440616E-4</v>
      </c>
      <c r="EO14" s="55">
        <f t="shared" si="26"/>
        <v>5.4013727761679695E-4</v>
      </c>
      <c r="EP14" s="55">
        <f t="shared" si="27"/>
        <v>-5.5817168998946324E-4</v>
      </c>
      <c r="EQ14" s="55">
        <f t="shared" si="28"/>
        <v>-5.7590791230324983E-4</v>
      </c>
      <c r="ER14" s="55">
        <f t="shared" si="29"/>
        <v>-5.8733735976350832E-4</v>
      </c>
      <c r="ES14" s="55">
        <f t="shared" si="30"/>
        <v>-5.5474431135218224E-4</v>
      </c>
    </row>
    <row r="15" spans="1:149" x14ac:dyDescent="0.3">
      <c r="A15" s="27" t="s">
        <v>14</v>
      </c>
      <c r="B15" s="27">
        <v>85232.991601000002</v>
      </c>
      <c r="C15" s="27">
        <v>586.25366049000002</v>
      </c>
      <c r="D15" s="27">
        <v>1120.6970080999999</v>
      </c>
      <c r="E15" s="27">
        <v>13670.144233999999</v>
      </c>
      <c r="F15" s="27">
        <v>13657.555995000001</v>
      </c>
      <c r="G15" s="27">
        <v>371.68433905000001</v>
      </c>
      <c r="H15" s="27">
        <v>14147.752162000001</v>
      </c>
      <c r="I15" s="29">
        <v>273.98280720999998</v>
      </c>
      <c r="J15" s="29">
        <v>24.058122409999999</v>
      </c>
      <c r="L15" s="29">
        <v>728.09603887000003</v>
      </c>
      <c r="M15" s="29">
        <v>71.086804724999993</v>
      </c>
      <c r="N15" s="29">
        <v>3.7550727000000002E-3</v>
      </c>
      <c r="Q15" s="29">
        <v>560.2046904</v>
      </c>
      <c r="R15" s="29">
        <v>2.2473913000000002E-3</v>
      </c>
      <c r="T15" s="29">
        <v>2.76308036E-2</v>
      </c>
      <c r="U15" s="29">
        <v>69.048267014999993</v>
      </c>
      <c r="V15" s="29">
        <v>3.0824249000000001E-3</v>
      </c>
      <c r="W15" s="29">
        <v>92.454428285000006</v>
      </c>
      <c r="X15" s="29">
        <v>28.099755500000001</v>
      </c>
      <c r="Y15" s="29">
        <v>11.786214357</v>
      </c>
      <c r="AA15" s="29">
        <v>0.83782594789999998</v>
      </c>
      <c r="AB15" s="29">
        <v>0.62485049550000005</v>
      </c>
      <c r="AC15" s="29">
        <v>0.1406701243</v>
      </c>
      <c r="AD15" s="29">
        <v>1.75730529E-2</v>
      </c>
      <c r="AE15" s="29">
        <v>18.280760598000001</v>
      </c>
      <c r="AG15" s="29" t="s">
        <v>14</v>
      </c>
      <c r="AH15" s="29">
        <v>861.21455212499995</v>
      </c>
      <c r="AI15" s="29">
        <v>24.1431993486</v>
      </c>
      <c r="AJ15" s="29">
        <v>274.70338535799999</v>
      </c>
      <c r="AK15" s="29">
        <v>274.70338535799999</v>
      </c>
      <c r="AL15" s="29">
        <v>2570.16489065</v>
      </c>
      <c r="AM15" s="29">
        <v>0</v>
      </c>
      <c r="AN15" s="29">
        <v>0</v>
      </c>
      <c r="AO15" s="29">
        <v>728.38216795799997</v>
      </c>
      <c r="AP15" s="29">
        <v>71.174843774099998</v>
      </c>
      <c r="AQ15" s="29">
        <v>9.0077977143499996E-4</v>
      </c>
      <c r="AR15" s="29">
        <v>2.8524820428600002E-3</v>
      </c>
      <c r="AS15" s="29">
        <v>5468.7212540700002</v>
      </c>
      <c r="AT15" s="29">
        <v>0</v>
      </c>
      <c r="AU15" s="29">
        <v>0</v>
      </c>
      <c r="AV15" s="29">
        <v>0</v>
      </c>
      <c r="AW15" s="29">
        <v>85320.881819600007</v>
      </c>
      <c r="AX15" s="29">
        <v>1598.6220467799999</v>
      </c>
      <c r="AY15" s="29">
        <v>591.31257763799999</v>
      </c>
      <c r="AZ15" s="29">
        <v>807.49271557099996</v>
      </c>
      <c r="BA15" s="29">
        <v>312.98042477500002</v>
      </c>
      <c r="BB15" s="29">
        <v>561.34386123700006</v>
      </c>
      <c r="BC15" s="29">
        <v>561.34386123700006</v>
      </c>
      <c r="BD15" s="29">
        <v>6.7515738446200001E-4</v>
      </c>
      <c r="BE15" s="29">
        <v>1.1252619888900001E-3</v>
      </c>
      <c r="BF15" s="29">
        <v>0</v>
      </c>
      <c r="BG15" s="29">
        <v>313.22597754700001</v>
      </c>
      <c r="BH15" s="29">
        <v>47.162773133599998</v>
      </c>
      <c r="BI15" s="29">
        <v>196.03329825599999</v>
      </c>
      <c r="BJ15" s="29">
        <v>0</v>
      </c>
      <c r="BK15" s="29">
        <v>0</v>
      </c>
      <c r="BL15" s="29">
        <v>9.1137708584099995E-3</v>
      </c>
      <c r="BM15" s="29">
        <v>1.8503700546999999E-2</v>
      </c>
      <c r="BN15" s="29">
        <v>0</v>
      </c>
      <c r="BO15" s="29">
        <v>69.2253455723</v>
      </c>
      <c r="BP15" s="29">
        <v>587.43068693199996</v>
      </c>
      <c r="BQ15" s="29">
        <v>0</v>
      </c>
      <c r="BR15" s="29">
        <v>1.2631850712099999E-3</v>
      </c>
      <c r="BS15" s="29">
        <v>1.81775872564E-3</v>
      </c>
      <c r="BT15" s="29">
        <v>1010.0102042</v>
      </c>
      <c r="BU15" s="29">
        <v>112.22337895</v>
      </c>
      <c r="BV15" s="29">
        <v>1122.23358315</v>
      </c>
      <c r="BW15" s="29">
        <v>252.50681611600001</v>
      </c>
      <c r="BX15" s="29">
        <v>674.05393311</v>
      </c>
      <c r="BY15" s="29">
        <v>11.780520083400001</v>
      </c>
      <c r="BZ15" s="29">
        <v>0</v>
      </c>
      <c r="CA15" s="29">
        <v>0.83829991422500005</v>
      </c>
      <c r="CB15" s="29">
        <v>0.62454831491499996</v>
      </c>
      <c r="CC15" s="29">
        <v>0.14060160727099999</v>
      </c>
      <c r="CD15" s="29">
        <v>1.7564405153299999E-2</v>
      </c>
      <c r="CE15" s="29">
        <v>18.271923067900001</v>
      </c>
      <c r="CF15" s="29">
        <v>1.50388346357</v>
      </c>
      <c r="CG15" s="29">
        <v>1922.2718645299999</v>
      </c>
      <c r="CH15" s="29">
        <v>1.3671669256000001</v>
      </c>
      <c r="CI15" s="29">
        <v>40.536494458100002</v>
      </c>
      <c r="CJ15" s="29">
        <v>762.87916230999997</v>
      </c>
      <c r="CK15" s="29">
        <v>1.23045037506</v>
      </c>
      <c r="CL15" s="29">
        <v>0</v>
      </c>
      <c r="CM15" s="29">
        <v>4.5010537076799998E-4</v>
      </c>
      <c r="CN15" s="29">
        <v>132.21188551200001</v>
      </c>
      <c r="CO15" s="29">
        <v>13684.6421968</v>
      </c>
      <c r="CP15" s="29">
        <v>13672.0602758</v>
      </c>
      <c r="CQ15" s="29">
        <v>12.581920999499999</v>
      </c>
      <c r="CR15" s="29">
        <v>1.5448985561899999</v>
      </c>
      <c r="CS15" s="29">
        <v>0</v>
      </c>
      <c r="CT15" s="29">
        <v>334.95590161899997</v>
      </c>
      <c r="CU15" s="29">
        <v>12.8513698574</v>
      </c>
      <c r="CV15" s="29">
        <v>5054.4169307299999</v>
      </c>
      <c r="CW15" s="29">
        <v>20.507504690800001</v>
      </c>
      <c r="CX15" s="29">
        <v>25.976169690399999</v>
      </c>
      <c r="CY15" s="29">
        <v>7221.3762352800004</v>
      </c>
      <c r="CZ15" s="29">
        <v>221.20639648900001</v>
      </c>
      <c r="DA15" s="29">
        <v>4.6483674158000001</v>
      </c>
      <c r="DB15" s="29">
        <v>56.053854881900001</v>
      </c>
      <c r="DC15" s="29">
        <v>0</v>
      </c>
      <c r="DD15" s="29">
        <v>371.892850108</v>
      </c>
      <c r="DE15" s="29">
        <v>73.529649768699997</v>
      </c>
      <c r="DF15" s="29">
        <v>0</v>
      </c>
      <c r="DG15" s="29">
        <v>0</v>
      </c>
      <c r="DH15" s="29">
        <v>1450.7775193499999</v>
      </c>
      <c r="DI15" s="29">
        <v>92.409794160999994</v>
      </c>
      <c r="DJ15" s="29">
        <v>1642.8987855</v>
      </c>
      <c r="DK15" s="29">
        <v>14158.129047099999</v>
      </c>
      <c r="DL15" s="29">
        <v>28.0861886243</v>
      </c>
      <c r="DM15" s="29">
        <v>387.63500609800002</v>
      </c>
      <c r="DP15" s="55">
        <f t="shared" si="0"/>
        <v>1.0311760381642389E-3</v>
      </c>
      <c r="DQ15" s="55">
        <f t="shared" si="1"/>
        <v>2.0077084738646493E-3</v>
      </c>
      <c r="DR15" s="55">
        <f t="shared" si="2"/>
        <v>1.3710887411086062E-3</v>
      </c>
      <c r="DS15" s="55">
        <f t="shared" si="3"/>
        <v>1.0605566811754019E-3</v>
      </c>
      <c r="DT15" s="55">
        <f t="shared" si="4"/>
        <v>1.0619968027449286E-3</v>
      </c>
      <c r="DU15" s="55">
        <f t="shared" si="5"/>
        <v>5.6098962504833884E-4</v>
      </c>
      <c r="DV15" s="55">
        <f t="shared" si="6"/>
        <v>7.3346528700653224E-4</v>
      </c>
      <c r="DW15" s="55">
        <f t="shared" si="7"/>
        <v>2.630012281930205E-3</v>
      </c>
      <c r="DX15" s="55">
        <f t="shared" si="8"/>
        <v>3.5363083265648877E-3</v>
      </c>
      <c r="DY15" s="55">
        <f t="shared" si="20"/>
        <v>0</v>
      </c>
      <c r="DZ15" s="55">
        <f t="shared" si="9"/>
        <v>3.9298261867213164E-4</v>
      </c>
      <c r="EA15" s="55">
        <f t="shared" si="10"/>
        <v>1.2384724484464339E-3</v>
      </c>
      <c r="EB15" s="55">
        <f t="shared" si="11"/>
        <v>-4.8225050476383228E-4</v>
      </c>
      <c r="EC15" s="55">
        <f t="shared" si="21"/>
        <v>0</v>
      </c>
      <c r="ED15" s="55">
        <f t="shared" si="12"/>
        <v>0</v>
      </c>
      <c r="EE15" s="55">
        <f t="shared" si="13"/>
        <v>2.0334903590090532E-3</v>
      </c>
      <c r="EF15" s="55">
        <f t="shared" si="14"/>
        <v>1.3942583652433406E-3</v>
      </c>
      <c r="EG15" s="55">
        <f t="shared" si="22"/>
        <v>0</v>
      </c>
      <c r="EH15" s="55">
        <f t="shared" si="15"/>
        <v>-4.8251201025516601E-4</v>
      </c>
      <c r="EI15" s="55">
        <f t="shared" si="16"/>
        <v>2.5645619355158973E-3</v>
      </c>
      <c r="EJ15" s="55">
        <f t="shared" si="17"/>
        <v>-4.8049934647233466E-4</v>
      </c>
      <c r="EK15" s="55">
        <f t="shared" si="18"/>
        <v>-4.8276891467462408E-4</v>
      </c>
      <c r="EL15" s="55">
        <f t="shared" si="23"/>
        <v>-4.8281116538542409E-4</v>
      </c>
      <c r="EM15" s="55">
        <f t="shared" si="24"/>
        <v>-4.831299879267615E-4</v>
      </c>
      <c r="EN15" s="55">
        <f t="shared" si="25"/>
        <v>0</v>
      </c>
      <c r="EO15" s="55">
        <f t="shared" si="26"/>
        <v>5.6570977085164918E-4</v>
      </c>
      <c r="EP15" s="55">
        <f t="shared" si="27"/>
        <v>-4.8360461770665129E-4</v>
      </c>
      <c r="EQ15" s="55">
        <f t="shared" si="28"/>
        <v>-4.8707591139886958E-4</v>
      </c>
      <c r="ER15" s="55">
        <f t="shared" si="29"/>
        <v>-4.9210269548559534E-4</v>
      </c>
      <c r="ES15" s="55">
        <f t="shared" si="30"/>
        <v>-4.834333917685066E-4</v>
      </c>
    </row>
    <row r="16" spans="1:149" x14ac:dyDescent="0.3">
      <c r="A16" s="27" t="s">
        <v>15</v>
      </c>
      <c r="B16" s="27">
        <v>42553.367027</v>
      </c>
      <c r="C16" s="27">
        <v>308.87745688000001</v>
      </c>
      <c r="D16" s="27">
        <v>641.54180405</v>
      </c>
      <c r="E16" s="27">
        <v>6599.8042438000002</v>
      </c>
      <c r="F16" s="27">
        <v>6592.7055657999999</v>
      </c>
      <c r="G16" s="27">
        <v>175.75704350000001</v>
      </c>
      <c r="H16" s="27">
        <v>6811.3034797999999</v>
      </c>
      <c r="I16" s="29">
        <v>146.84833938</v>
      </c>
      <c r="J16" s="29">
        <v>13.076716164</v>
      </c>
      <c r="L16" s="29">
        <v>382.53428230999998</v>
      </c>
      <c r="M16" s="29">
        <v>44.255693401000002</v>
      </c>
      <c r="N16" s="29">
        <v>2.4827706999999998E-3</v>
      </c>
      <c r="Q16" s="29">
        <v>327.22933162999999</v>
      </c>
      <c r="R16" s="29">
        <v>1.2586253000000001E-3</v>
      </c>
      <c r="T16" s="29">
        <v>1.8268651899999998E-2</v>
      </c>
      <c r="U16" s="29">
        <v>37.685015704000001</v>
      </c>
      <c r="V16" s="29">
        <v>2.0381411999999999E-3</v>
      </c>
      <c r="W16" s="29">
        <v>61.130987159999997</v>
      </c>
      <c r="X16" s="29">
        <v>18.580529980000001</v>
      </c>
      <c r="Y16" s="29">
        <v>7.7617836860000002</v>
      </c>
      <c r="AA16" s="29">
        <v>0.45290908429999999</v>
      </c>
      <c r="AB16" s="29">
        <v>0.40840639429999998</v>
      </c>
      <c r="AC16" s="29">
        <v>9.0519070100000001E-2</v>
      </c>
      <c r="AD16" s="29">
        <v>1.0821385500000001E-2</v>
      </c>
      <c r="AE16" s="29">
        <v>12.060071353</v>
      </c>
      <c r="AG16" s="29" t="s">
        <v>15</v>
      </c>
      <c r="AH16" s="29">
        <v>396.88574560000001</v>
      </c>
      <c r="AI16" s="29">
        <v>13.073464250800001</v>
      </c>
      <c r="AJ16" s="29">
        <v>146.80420737200001</v>
      </c>
      <c r="AK16" s="29">
        <v>146.80420737200001</v>
      </c>
      <c r="AL16" s="29">
        <v>1184.4455023200001</v>
      </c>
      <c r="AM16" s="29">
        <v>0</v>
      </c>
      <c r="AN16" s="29">
        <v>0</v>
      </c>
      <c r="AO16" s="29">
        <v>382.363683632</v>
      </c>
      <c r="AP16" s="29">
        <v>44.234633178800003</v>
      </c>
      <c r="AQ16" s="29">
        <v>5.9550802373100004E-4</v>
      </c>
      <c r="AR16" s="29">
        <v>1.88577295598E-3</v>
      </c>
      <c r="AS16" s="29">
        <v>2666.6015515700001</v>
      </c>
      <c r="AT16" s="29">
        <v>0</v>
      </c>
      <c r="AU16" s="29">
        <v>0</v>
      </c>
      <c r="AV16" s="29">
        <v>0</v>
      </c>
      <c r="AW16" s="29">
        <v>42537.457573899999</v>
      </c>
      <c r="AX16" s="29">
        <v>799.17467025600001</v>
      </c>
      <c r="AY16" s="29">
        <v>292.35393722100002</v>
      </c>
      <c r="AZ16" s="29">
        <v>372.12843241600001</v>
      </c>
      <c r="BA16" s="29">
        <v>207.034934002</v>
      </c>
      <c r="BB16" s="29">
        <v>327.10069372700002</v>
      </c>
      <c r="BC16" s="29">
        <v>327.10069372700002</v>
      </c>
      <c r="BD16" s="29">
        <v>3.7743280630600002E-4</v>
      </c>
      <c r="BE16" s="29">
        <v>6.29054225996E-4</v>
      </c>
      <c r="BF16" s="29">
        <v>0</v>
      </c>
      <c r="BG16" s="29">
        <v>144.35002029200001</v>
      </c>
      <c r="BH16" s="29">
        <v>21.734691080800001</v>
      </c>
      <c r="BI16" s="29">
        <v>90.340793269299994</v>
      </c>
      <c r="BJ16" s="29">
        <v>0</v>
      </c>
      <c r="BK16" s="29">
        <v>0</v>
      </c>
      <c r="BL16" s="29">
        <v>6.0250377499800004E-3</v>
      </c>
      <c r="BM16" s="29">
        <v>1.2232654190100001E-2</v>
      </c>
      <c r="BN16" s="29">
        <v>0</v>
      </c>
      <c r="BO16" s="29">
        <v>37.673025510599999</v>
      </c>
      <c r="BP16" s="29">
        <v>308.77470346000001</v>
      </c>
      <c r="BQ16" s="29">
        <v>0</v>
      </c>
      <c r="BR16" s="29">
        <v>8.3513767187600005E-4</v>
      </c>
      <c r="BS16" s="29">
        <v>1.2017840854299999E-3</v>
      </c>
      <c r="BT16" s="29">
        <v>577.13948414399999</v>
      </c>
      <c r="BU16" s="29">
        <v>64.126625601900002</v>
      </c>
      <c r="BV16" s="29">
        <v>641.26610974599998</v>
      </c>
      <c r="BW16" s="29">
        <v>116.366289325</v>
      </c>
      <c r="BX16" s="29">
        <v>316.62735692199999</v>
      </c>
      <c r="BY16" s="29">
        <v>7.7571272606699999</v>
      </c>
      <c r="BZ16" s="29">
        <v>0</v>
      </c>
      <c r="CA16" s="29">
        <v>0.45270623729800002</v>
      </c>
      <c r="CB16" s="29">
        <v>0.40816168843299999</v>
      </c>
      <c r="CC16" s="29">
        <v>9.0464835089600001E-2</v>
      </c>
      <c r="CD16" s="29">
        <v>1.08149287126E-2</v>
      </c>
      <c r="CE16" s="29">
        <v>12.052832242799999</v>
      </c>
      <c r="CF16" s="29">
        <v>0.72494042119299995</v>
      </c>
      <c r="CG16" s="29">
        <v>891.26056800699996</v>
      </c>
      <c r="CH16" s="29">
        <v>0.65903669097299999</v>
      </c>
      <c r="CI16" s="29">
        <v>19.5404384492</v>
      </c>
      <c r="CJ16" s="29">
        <v>367.74246231400002</v>
      </c>
      <c r="CK16" s="29">
        <v>0.59313316401799998</v>
      </c>
      <c r="CL16" s="29">
        <v>0</v>
      </c>
      <c r="CM16" s="29">
        <v>2.5162157807899997E-4</v>
      </c>
      <c r="CN16" s="29">
        <v>63.7321464244</v>
      </c>
      <c r="CO16" s="29">
        <v>6597.6493854999999</v>
      </c>
      <c r="CP16" s="29">
        <v>6590.5549349900002</v>
      </c>
      <c r="CQ16" s="29">
        <v>7.0944505069100003</v>
      </c>
      <c r="CR16" s="29">
        <v>0.74471152918100003</v>
      </c>
      <c r="CS16" s="29">
        <v>0</v>
      </c>
      <c r="CT16" s="29">
        <v>161.46398757599999</v>
      </c>
      <c r="CU16" s="29">
        <v>6.1949449338299996</v>
      </c>
      <c r="CV16" s="29">
        <v>2436.4588009200002</v>
      </c>
      <c r="CW16" s="29">
        <v>9.8855510076800002</v>
      </c>
      <c r="CX16" s="29">
        <v>12.5216962753</v>
      </c>
      <c r="CY16" s="29">
        <v>3481.03185437</v>
      </c>
      <c r="CZ16" s="29">
        <v>107.167303907</v>
      </c>
      <c r="DA16" s="29">
        <v>2.24072509312</v>
      </c>
      <c r="DB16" s="29">
        <v>27.0205058204</v>
      </c>
      <c r="DC16" s="29">
        <v>0</v>
      </c>
      <c r="DD16" s="29">
        <v>175.691389585</v>
      </c>
      <c r="DE16" s="29">
        <v>33.885716826500001</v>
      </c>
      <c r="DF16" s="29">
        <v>0</v>
      </c>
      <c r="DG16" s="29">
        <v>0</v>
      </c>
      <c r="DH16" s="29">
        <v>668.75535788100001</v>
      </c>
      <c r="DI16" s="29">
        <v>61.094331742400001</v>
      </c>
      <c r="DJ16" s="29">
        <v>757.96165908600005</v>
      </c>
      <c r="DK16" s="29">
        <v>6808.7258727799999</v>
      </c>
      <c r="DL16" s="29">
        <v>18.569382455500001</v>
      </c>
      <c r="DM16" s="29">
        <v>178.78999075600001</v>
      </c>
      <c r="DP16" s="55">
        <f t="shared" si="0"/>
        <v>-3.7387060558348928E-4</v>
      </c>
      <c r="DQ16" s="55">
        <f t="shared" si="1"/>
        <v>-3.3266726888365685E-4</v>
      </c>
      <c r="DR16" s="55">
        <f t="shared" si="2"/>
        <v>-4.2973708378717834E-4</v>
      </c>
      <c r="DS16" s="55">
        <f t="shared" si="3"/>
        <v>-3.2650336591796077E-4</v>
      </c>
      <c r="DT16" s="55">
        <f t="shared" si="4"/>
        <v>-3.2621369004498237E-4</v>
      </c>
      <c r="DU16" s="55">
        <f t="shared" si="5"/>
        <v>-3.7354926831147355E-4</v>
      </c>
      <c r="DV16" s="55">
        <f t="shared" si="6"/>
        <v>-3.784307992800881E-4</v>
      </c>
      <c r="DW16" s="55">
        <f t="shared" si="7"/>
        <v>-3.0052779749718936E-4</v>
      </c>
      <c r="DX16" s="55">
        <f t="shared" si="8"/>
        <v>-2.4867965009076217E-4</v>
      </c>
      <c r="DY16" s="55">
        <f t="shared" si="20"/>
        <v>0</v>
      </c>
      <c r="DZ16" s="55">
        <f t="shared" si="9"/>
        <v>-4.4596964478526294E-4</v>
      </c>
      <c r="EA16" s="55">
        <f t="shared" si="10"/>
        <v>-4.7587599654518731E-4</v>
      </c>
      <c r="EB16" s="55">
        <f t="shared" si="11"/>
        <v>-6.0002330823374201E-4</v>
      </c>
      <c r="EC16" s="55">
        <f t="shared" si="21"/>
        <v>0</v>
      </c>
      <c r="ED16" s="55">
        <f t="shared" si="12"/>
        <v>0</v>
      </c>
      <c r="EE16" s="55">
        <f t="shared" si="13"/>
        <v>-3.9311238500288519E-4</v>
      </c>
      <c r="EF16" s="55">
        <f t="shared" si="14"/>
        <v>-4.1051901546872394E-4</v>
      </c>
      <c r="EG16" s="55">
        <f t="shared" si="22"/>
        <v>0</v>
      </c>
      <c r="EH16" s="55">
        <f t="shared" si="15"/>
        <v>-5.9993260476975941E-4</v>
      </c>
      <c r="EI16" s="55">
        <f t="shared" si="16"/>
        <v>-3.1816872504924945E-4</v>
      </c>
      <c r="EJ16" s="55">
        <f t="shared" si="17"/>
        <v>-5.983111935523248E-4</v>
      </c>
      <c r="EK16" s="55">
        <f t="shared" si="18"/>
        <v>-5.9962090100157861E-4</v>
      </c>
      <c r="EL16" s="55">
        <f t="shared" si="23"/>
        <v>-5.9995729465194274E-4</v>
      </c>
      <c r="EM16" s="55">
        <f t="shared" si="24"/>
        <v>-5.9991691579851182E-4</v>
      </c>
      <c r="EN16" s="55">
        <f t="shared" si="25"/>
        <v>0</v>
      </c>
      <c r="EO16" s="55">
        <f t="shared" si="26"/>
        <v>-4.4787576366120982E-4</v>
      </c>
      <c r="EP16" s="55">
        <f t="shared" si="27"/>
        <v>-5.9917246746198549E-4</v>
      </c>
      <c r="EQ16" s="55">
        <f t="shared" si="28"/>
        <v>-5.9915562919597427E-4</v>
      </c>
      <c r="ER16" s="55">
        <f t="shared" si="29"/>
        <v>-5.9666919730391949E-4</v>
      </c>
      <c r="ES16" s="55">
        <f t="shared" si="30"/>
        <v>-6.00254342458736E-4</v>
      </c>
    </row>
    <row r="17" spans="1:149" x14ac:dyDescent="0.3">
      <c r="A17" s="27" t="s">
        <v>16</v>
      </c>
      <c r="B17" s="27">
        <v>28375.615010000001</v>
      </c>
      <c r="C17" s="27">
        <v>206.08898866000001</v>
      </c>
      <c r="D17" s="27">
        <v>404.40928382999999</v>
      </c>
      <c r="E17" s="27">
        <v>4382.6518242000002</v>
      </c>
      <c r="F17" s="27">
        <v>4381.0626929</v>
      </c>
      <c r="G17" s="27">
        <v>114.54056857</v>
      </c>
      <c r="H17" s="27">
        <v>4564.5804561000004</v>
      </c>
      <c r="I17" s="29">
        <v>98.419147260000003</v>
      </c>
      <c r="J17" s="29">
        <v>8.8265473573000008</v>
      </c>
      <c r="L17" s="29">
        <v>249.48486278999999</v>
      </c>
      <c r="M17" s="29">
        <v>30.036802395999999</v>
      </c>
      <c r="N17" s="29">
        <v>1.6861878000000001E-3</v>
      </c>
      <c r="Q17" s="29">
        <v>220.93978138</v>
      </c>
      <c r="R17" s="29">
        <v>8.4255289999999997E-4</v>
      </c>
      <c r="T17" s="29">
        <v>1.24093073E-2</v>
      </c>
      <c r="U17" s="29">
        <v>24.934761619</v>
      </c>
      <c r="V17" s="29">
        <v>1.3831919000000001E-3</v>
      </c>
      <c r="W17" s="29">
        <v>41.497210969999998</v>
      </c>
      <c r="X17" s="29">
        <v>12.604267382</v>
      </c>
      <c r="Y17" s="29">
        <v>5.1815938594000004</v>
      </c>
      <c r="AA17" s="29">
        <v>0.29594950440000001</v>
      </c>
      <c r="AB17" s="29">
        <v>0.26416791360000003</v>
      </c>
      <c r="AC17" s="29">
        <v>5.47508866E-2</v>
      </c>
      <c r="AD17" s="29">
        <v>5.2325617E-3</v>
      </c>
      <c r="AE17" s="29">
        <v>8.1280655484000004</v>
      </c>
      <c r="AG17" s="29" t="s">
        <v>16</v>
      </c>
      <c r="AH17" s="29">
        <v>266.23868535700001</v>
      </c>
      <c r="AI17" s="29">
        <v>8.8224877272400004</v>
      </c>
      <c r="AJ17" s="29">
        <v>98.373065795399995</v>
      </c>
      <c r="AK17" s="29">
        <v>98.373065795399995</v>
      </c>
      <c r="AL17" s="29">
        <v>794.54868502800002</v>
      </c>
      <c r="AM17" s="29">
        <v>0</v>
      </c>
      <c r="AN17" s="29">
        <v>0</v>
      </c>
      <c r="AO17" s="29">
        <v>249.36010941500001</v>
      </c>
      <c r="AP17" s="29">
        <v>30.019185995499999</v>
      </c>
      <c r="AQ17" s="29">
        <v>4.0442357153399998E-4</v>
      </c>
      <c r="AR17" s="29">
        <v>1.2806754720999999E-3</v>
      </c>
      <c r="AS17" s="29">
        <v>1790.14804652</v>
      </c>
      <c r="AT17" s="29">
        <v>0</v>
      </c>
      <c r="AU17" s="29">
        <v>0</v>
      </c>
      <c r="AV17" s="29">
        <v>0</v>
      </c>
      <c r="AW17" s="29">
        <v>28362.578176399998</v>
      </c>
      <c r="AX17" s="29">
        <v>536.67371376799997</v>
      </c>
      <c r="AY17" s="29">
        <v>196.29842782099999</v>
      </c>
      <c r="AZ17" s="29">
        <v>249.63087480600001</v>
      </c>
      <c r="BA17" s="29">
        <v>139.45811994900001</v>
      </c>
      <c r="BB17" s="29">
        <v>220.82159280400001</v>
      </c>
      <c r="BC17" s="29">
        <v>220.82159280400001</v>
      </c>
      <c r="BD17" s="29">
        <v>2.52634506497E-4</v>
      </c>
      <c r="BE17" s="29">
        <v>4.21055520108E-4</v>
      </c>
      <c r="BF17" s="29">
        <v>0</v>
      </c>
      <c r="BG17" s="29">
        <v>96.8328062163</v>
      </c>
      <c r="BH17" s="29">
        <v>14.580051086899999</v>
      </c>
      <c r="BI17" s="29">
        <v>60.602361257399998</v>
      </c>
      <c r="BJ17" s="29">
        <v>0</v>
      </c>
      <c r="BK17" s="29">
        <v>0</v>
      </c>
      <c r="BL17" s="29">
        <v>4.0924317067199999E-3</v>
      </c>
      <c r="BM17" s="29">
        <v>8.3088650213399996E-3</v>
      </c>
      <c r="BN17" s="29">
        <v>0</v>
      </c>
      <c r="BO17" s="29">
        <v>24.9227720001</v>
      </c>
      <c r="BP17" s="29">
        <v>205.992286546</v>
      </c>
      <c r="BQ17" s="29">
        <v>0</v>
      </c>
      <c r="BR17" s="29">
        <v>5.6674272165899999E-4</v>
      </c>
      <c r="BS17" s="29">
        <v>8.1555544069499995E-4</v>
      </c>
      <c r="BT17" s="29">
        <v>363.77324584199999</v>
      </c>
      <c r="BU17" s="29">
        <v>40.419252021399998</v>
      </c>
      <c r="BV17" s="29">
        <v>404.19249786400002</v>
      </c>
      <c r="BW17" s="29">
        <v>78.060741532400002</v>
      </c>
      <c r="BX17" s="29">
        <v>212.454643143</v>
      </c>
      <c r="BY17" s="29">
        <v>5.1782490927999998</v>
      </c>
      <c r="BZ17" s="29">
        <v>0</v>
      </c>
      <c r="CA17" s="29">
        <v>0.295797550676</v>
      </c>
      <c r="CB17" s="29">
        <v>0.26399716404899998</v>
      </c>
      <c r="CC17" s="29">
        <v>5.4715429426200002E-2</v>
      </c>
      <c r="CD17" s="29">
        <v>5.2292013944200003E-3</v>
      </c>
      <c r="CE17" s="29">
        <v>8.1228156373600005</v>
      </c>
      <c r="CF17" s="29">
        <v>0.481706110209</v>
      </c>
      <c r="CG17" s="29">
        <v>597.92413648900003</v>
      </c>
      <c r="CH17" s="29">
        <v>0.437914727181</v>
      </c>
      <c r="CI17" s="29">
        <v>12.9841705914</v>
      </c>
      <c r="CJ17" s="29">
        <v>244.35635675399999</v>
      </c>
      <c r="CK17" s="29">
        <v>0.39412321410200002</v>
      </c>
      <c r="CL17" s="29">
        <v>0</v>
      </c>
      <c r="CM17" s="29">
        <v>1.68422849665E-4</v>
      </c>
      <c r="CN17" s="29">
        <v>42.348535234000003</v>
      </c>
      <c r="CO17" s="29">
        <v>4380.8594866900003</v>
      </c>
      <c r="CP17" s="29">
        <v>4379.27137141</v>
      </c>
      <c r="CQ17" s="29">
        <v>1.5881152808600001</v>
      </c>
      <c r="CR17" s="29">
        <v>0.494843574668</v>
      </c>
      <c r="CS17" s="29">
        <v>0</v>
      </c>
      <c r="CT17" s="29">
        <v>107.28908568200001</v>
      </c>
      <c r="CU17" s="29">
        <v>4.1163954487099996</v>
      </c>
      <c r="CV17" s="29">
        <v>1618.97053441</v>
      </c>
      <c r="CW17" s="29">
        <v>6.5687188182999998</v>
      </c>
      <c r="CX17" s="29">
        <v>8.3203777248000002</v>
      </c>
      <c r="CY17" s="29">
        <v>2313.06520009</v>
      </c>
      <c r="CZ17" s="29">
        <v>71.937734300800003</v>
      </c>
      <c r="DA17" s="29">
        <v>1.4889098978799999</v>
      </c>
      <c r="DB17" s="29">
        <v>17.954499132199999</v>
      </c>
      <c r="DC17" s="29">
        <v>0</v>
      </c>
      <c r="DD17" s="29">
        <v>114.492245556</v>
      </c>
      <c r="DE17" s="29">
        <v>22.731187762499999</v>
      </c>
      <c r="DF17" s="29">
        <v>0</v>
      </c>
      <c r="DG17" s="29">
        <v>0</v>
      </c>
      <c r="DH17" s="29">
        <v>448.61564626400002</v>
      </c>
      <c r="DI17" s="29">
        <v>41.470432362399997</v>
      </c>
      <c r="DJ17" s="29">
        <v>508.46289438000002</v>
      </c>
      <c r="DK17" s="29">
        <v>4562.5375533699998</v>
      </c>
      <c r="DL17" s="29">
        <v>12.5961312017</v>
      </c>
      <c r="DM17" s="29">
        <v>119.93715318300001</v>
      </c>
      <c r="DP17" s="55">
        <f t="shared" si="0"/>
        <v>-4.5943792215282327E-4</v>
      </c>
      <c r="DQ17" s="55">
        <f t="shared" si="1"/>
        <v>-4.6922504025455938E-4</v>
      </c>
      <c r="DR17" s="55">
        <f t="shared" si="2"/>
        <v>-5.3605585892312112E-4</v>
      </c>
      <c r="DS17" s="55">
        <f t="shared" si="3"/>
        <v>-4.0896187557109767E-4</v>
      </c>
      <c r="DT17" s="55">
        <f t="shared" si="4"/>
        <v>-4.0887830546296655E-4</v>
      </c>
      <c r="DU17" s="55">
        <f t="shared" si="5"/>
        <v>-4.218855782130382E-4</v>
      </c>
      <c r="DV17" s="55">
        <f t="shared" si="6"/>
        <v>-4.4755542150002356E-4</v>
      </c>
      <c r="DW17" s="55">
        <f t="shared" si="7"/>
        <v>-4.6821645871682991E-4</v>
      </c>
      <c r="DX17" s="55">
        <f t="shared" si="8"/>
        <v>-4.5993409378163145E-4</v>
      </c>
      <c r="DY17" s="55">
        <f t="shared" si="20"/>
        <v>0</v>
      </c>
      <c r="DZ17" s="55">
        <f t="shared" si="9"/>
        <v>-5.0004386480550687E-4</v>
      </c>
      <c r="EA17" s="55">
        <f t="shared" si="10"/>
        <v>-5.8649387067731486E-4</v>
      </c>
      <c r="EB17" s="55">
        <f t="shared" si="11"/>
        <v>-6.4569104698789436E-4</v>
      </c>
      <c r="EC17" s="55">
        <f t="shared" si="21"/>
        <v>0</v>
      </c>
      <c r="ED17" s="55">
        <f t="shared" si="12"/>
        <v>0</v>
      </c>
      <c r="EE17" s="55">
        <f t="shared" si="13"/>
        <v>-5.3493569723742399E-4</v>
      </c>
      <c r="EF17" s="55">
        <f t="shared" si="14"/>
        <v>-5.2225056729368797E-4</v>
      </c>
      <c r="EG17" s="55">
        <f t="shared" si="22"/>
        <v>0</v>
      </c>
      <c r="EH17" s="55">
        <f t="shared" si="15"/>
        <v>-6.4552933909532858E-4</v>
      </c>
      <c r="EI17" s="55">
        <f t="shared" si="16"/>
        <v>-4.8083952368181248E-4</v>
      </c>
      <c r="EJ17" s="55">
        <f t="shared" si="17"/>
        <v>-6.4614146887364556E-4</v>
      </c>
      <c r="EK17" s="55">
        <f t="shared" si="18"/>
        <v>-6.4531102148913228E-4</v>
      </c>
      <c r="EL17" s="55">
        <f t="shared" si="23"/>
        <v>-6.4550997320308166E-4</v>
      </c>
      <c r="EM17" s="55">
        <f t="shared" si="24"/>
        <v>-6.4550921796636311E-4</v>
      </c>
      <c r="EN17" s="55">
        <f t="shared" si="25"/>
        <v>0</v>
      </c>
      <c r="EO17" s="55">
        <f t="shared" si="26"/>
        <v>-5.1344476588354457E-4</v>
      </c>
      <c r="EP17" s="55">
        <f t="shared" si="27"/>
        <v>-6.463674890456073E-4</v>
      </c>
      <c r="EQ17" s="55">
        <f t="shared" si="28"/>
        <v>-6.4760912565748035E-4</v>
      </c>
      <c r="ER17" s="55">
        <f t="shared" si="29"/>
        <v>-6.4219129609110342E-4</v>
      </c>
      <c r="ES17" s="55">
        <f t="shared" si="30"/>
        <v>-6.4589920058326573E-4</v>
      </c>
    </row>
    <row r="18" spans="1:149" x14ac:dyDescent="0.3">
      <c r="A18" s="27" t="s">
        <v>17</v>
      </c>
      <c r="B18" s="27">
        <v>33043.781612999999</v>
      </c>
      <c r="C18" s="27">
        <v>242.39533761999999</v>
      </c>
      <c r="D18" s="27">
        <v>515.87393092000002</v>
      </c>
      <c r="E18" s="27">
        <v>5043.7742957999999</v>
      </c>
      <c r="F18" s="27">
        <v>5042.1440242999997</v>
      </c>
      <c r="G18" s="27">
        <v>108.43751432000001</v>
      </c>
      <c r="H18" s="27">
        <v>5456.8760730000004</v>
      </c>
      <c r="I18" s="29">
        <v>121.04693131000001</v>
      </c>
      <c r="J18" s="29">
        <v>11.270664392</v>
      </c>
      <c r="L18" s="29">
        <v>275.06248687999999</v>
      </c>
      <c r="M18" s="29">
        <v>40.847461897999999</v>
      </c>
      <c r="N18" s="29">
        <v>2.3087954999999999E-3</v>
      </c>
      <c r="Q18" s="29">
        <v>291.56093658999998</v>
      </c>
      <c r="R18" s="29">
        <v>1.0496558000000001E-3</v>
      </c>
      <c r="T18" s="29">
        <v>1.6977123600000001E-2</v>
      </c>
      <c r="U18" s="29">
        <v>31.456664425</v>
      </c>
      <c r="V18" s="29">
        <v>1.9010192E-3</v>
      </c>
      <c r="W18" s="29">
        <v>56.948937434999998</v>
      </c>
      <c r="X18" s="29">
        <v>17.356967562000001</v>
      </c>
      <c r="Y18" s="29">
        <v>7.1235030577999998</v>
      </c>
      <c r="AA18" s="29">
        <v>0.3479999507</v>
      </c>
      <c r="AB18" s="29">
        <v>0.36338472319999998</v>
      </c>
      <c r="AC18" s="29">
        <v>7.4681500600000006E-2</v>
      </c>
      <c r="AD18" s="29">
        <v>6.8707608999999999E-3</v>
      </c>
      <c r="AE18" s="29">
        <v>11.073289062000001</v>
      </c>
      <c r="AG18" s="29" t="s">
        <v>17</v>
      </c>
      <c r="AH18" s="29">
        <v>312.319000206</v>
      </c>
      <c r="AI18" s="29">
        <v>11.2675986035</v>
      </c>
      <c r="AJ18" s="29">
        <v>121.011485373</v>
      </c>
      <c r="AK18" s="29">
        <v>121.011485373</v>
      </c>
      <c r="AL18" s="29">
        <v>932.06887533899999</v>
      </c>
      <c r="AM18" s="29">
        <v>0</v>
      </c>
      <c r="AN18" s="29">
        <v>0</v>
      </c>
      <c r="AO18" s="29">
        <v>274.96336986300003</v>
      </c>
      <c r="AP18" s="29">
        <v>40.831105275900001</v>
      </c>
      <c r="AQ18" s="29">
        <v>5.5385443438999999E-4</v>
      </c>
      <c r="AR18" s="29">
        <v>1.7538685260700001E-3</v>
      </c>
      <c r="AS18" s="29">
        <v>2182.0694406299999</v>
      </c>
      <c r="AT18" s="29">
        <v>0</v>
      </c>
      <c r="AU18" s="29">
        <v>0</v>
      </c>
      <c r="AV18" s="29">
        <v>0</v>
      </c>
      <c r="AW18" s="29">
        <v>33033.052728000002</v>
      </c>
      <c r="AX18" s="29">
        <v>664.58690060000004</v>
      </c>
      <c r="AY18" s="29">
        <v>241.40571201399999</v>
      </c>
      <c r="AZ18" s="29">
        <v>292.83684785399998</v>
      </c>
      <c r="BA18" s="29">
        <v>198.812459703</v>
      </c>
      <c r="BB18" s="29">
        <v>291.45764400600001</v>
      </c>
      <c r="BC18" s="29">
        <v>291.45764400600001</v>
      </c>
      <c r="BD18" s="29">
        <v>3.1478429290899998E-4</v>
      </c>
      <c r="BE18" s="29">
        <v>5.2464168512199999E-4</v>
      </c>
      <c r="BF18" s="29">
        <v>0</v>
      </c>
      <c r="BG18" s="29">
        <v>113.59357965300001</v>
      </c>
      <c r="BH18" s="29">
        <v>17.103557046300001</v>
      </c>
      <c r="BI18" s="29">
        <v>71.091366441299996</v>
      </c>
      <c r="BJ18" s="29">
        <v>0</v>
      </c>
      <c r="BK18" s="29">
        <v>0</v>
      </c>
      <c r="BL18" s="29">
        <v>5.5998587876300004E-3</v>
      </c>
      <c r="BM18" s="29">
        <v>1.13694060428E-2</v>
      </c>
      <c r="BN18" s="29">
        <v>0</v>
      </c>
      <c r="BO18" s="29">
        <v>31.447068085200002</v>
      </c>
      <c r="BP18" s="29">
        <v>242.322063899</v>
      </c>
      <c r="BQ18" s="29">
        <v>0</v>
      </c>
      <c r="BR18" s="29">
        <v>7.7905616430200004E-4</v>
      </c>
      <c r="BS18" s="29">
        <v>1.12108125023E-3</v>
      </c>
      <c r="BT18" s="29">
        <v>464.11765381200001</v>
      </c>
      <c r="BU18" s="29">
        <v>51.568627155599998</v>
      </c>
      <c r="BV18" s="29">
        <v>515.68628096800001</v>
      </c>
      <c r="BW18" s="29">
        <v>91.571447458500003</v>
      </c>
      <c r="BX18" s="29">
        <v>252.587186323</v>
      </c>
      <c r="BY18" s="29">
        <v>7.12020356784</v>
      </c>
      <c r="BZ18" s="29">
        <v>0</v>
      </c>
      <c r="CA18" s="29">
        <v>0.34787147649799999</v>
      </c>
      <c r="CB18" s="29">
        <v>0.36321700953300001</v>
      </c>
      <c r="CC18" s="29">
        <v>7.4646843758E-2</v>
      </c>
      <c r="CD18" s="29">
        <v>6.8675843922299997E-3</v>
      </c>
      <c r="CE18" s="29">
        <v>11.0681590044</v>
      </c>
      <c r="CF18" s="29">
        <v>0.55446356168800004</v>
      </c>
      <c r="CG18" s="29">
        <v>704.43671131899998</v>
      </c>
      <c r="CH18" s="29">
        <v>0.50405784228100003</v>
      </c>
      <c r="CI18" s="29">
        <v>14.945313135099999</v>
      </c>
      <c r="CJ18" s="29">
        <v>281.26426359499999</v>
      </c>
      <c r="CK18" s="29">
        <v>0.45365201463900001</v>
      </c>
      <c r="CL18" s="29">
        <v>0</v>
      </c>
      <c r="CM18" s="29">
        <v>2.0985684831600001E-4</v>
      </c>
      <c r="CN18" s="29">
        <v>48.744910816000001</v>
      </c>
      <c r="CO18" s="29">
        <v>5042.3514120099999</v>
      </c>
      <c r="CP18" s="29">
        <v>5040.7218998300004</v>
      </c>
      <c r="CQ18" s="29">
        <v>1.6295121742200001</v>
      </c>
      <c r="CR18" s="29">
        <v>0.56958537017300004</v>
      </c>
      <c r="CS18" s="29">
        <v>0</v>
      </c>
      <c r="CT18" s="29">
        <v>123.49415963600001</v>
      </c>
      <c r="CU18" s="29">
        <v>4.7381443077199998</v>
      </c>
      <c r="CV18" s="29">
        <v>1863.5018527100001</v>
      </c>
      <c r="CW18" s="29">
        <v>7.5608675706700001</v>
      </c>
      <c r="CX18" s="29">
        <v>9.5771011796900005</v>
      </c>
      <c r="CY18" s="29">
        <v>2662.43336279</v>
      </c>
      <c r="CZ18" s="29">
        <v>87.319101971099997</v>
      </c>
      <c r="DA18" s="29">
        <v>1.71379674719</v>
      </c>
      <c r="DB18" s="29">
        <v>20.666368561399999</v>
      </c>
      <c r="DC18" s="29">
        <v>0</v>
      </c>
      <c r="DD18" s="29">
        <v>108.406430981</v>
      </c>
      <c r="DE18" s="29">
        <v>26.665481143800001</v>
      </c>
      <c r="DF18" s="29">
        <v>0</v>
      </c>
      <c r="DG18" s="29">
        <v>0</v>
      </c>
      <c r="DH18" s="29">
        <v>526.359032576</v>
      </c>
      <c r="DI18" s="29">
        <v>56.9225724259</v>
      </c>
      <c r="DJ18" s="29">
        <v>596.93911424400005</v>
      </c>
      <c r="DK18" s="29">
        <v>5455.0680482300004</v>
      </c>
      <c r="DL18" s="29">
        <v>17.348932119099999</v>
      </c>
      <c r="DM18" s="29">
        <v>140.78031478400001</v>
      </c>
      <c r="DP18" s="55">
        <f t="shared" si="0"/>
        <v>-3.246869600353453E-4</v>
      </c>
      <c r="DQ18" s="55">
        <f t="shared" si="1"/>
        <v>-3.022901418791428E-4</v>
      </c>
      <c r="DR18" s="55">
        <f t="shared" si="2"/>
        <v>-3.6375156942969333E-4</v>
      </c>
      <c r="DS18" s="55">
        <f t="shared" si="3"/>
        <v>-2.8210695137267813E-4</v>
      </c>
      <c r="DT18" s="55">
        <f t="shared" si="4"/>
        <v>-2.8204757007049651E-4</v>
      </c>
      <c r="DU18" s="55">
        <f t="shared" si="5"/>
        <v>-2.8664746877430633E-4</v>
      </c>
      <c r="DV18" s="55">
        <f t="shared" si="6"/>
        <v>-3.3132963728934114E-4</v>
      </c>
      <c r="DW18" s="55">
        <f t="shared" si="7"/>
        <v>-2.9282805120626359E-4</v>
      </c>
      <c r="DX18" s="55">
        <f t="shared" si="8"/>
        <v>-2.7201488691091185E-4</v>
      </c>
      <c r="DY18" s="55">
        <f t="shared" si="20"/>
        <v>0</v>
      </c>
      <c r="DZ18" s="55">
        <f t="shared" si="9"/>
        <v>-3.6034363727399275E-4</v>
      </c>
      <c r="EA18" s="55">
        <f t="shared" si="10"/>
        <v>-4.0043178547647003E-4</v>
      </c>
      <c r="EB18" s="55">
        <f t="shared" si="11"/>
        <v>-4.6454505823485988E-4</v>
      </c>
      <c r="EC18" s="55">
        <f t="shared" si="21"/>
        <v>0</v>
      </c>
      <c r="ED18" s="55">
        <f t="shared" si="12"/>
        <v>0</v>
      </c>
      <c r="EE18" s="55">
        <f t="shared" si="13"/>
        <v>-3.5427442787106271E-4</v>
      </c>
      <c r="EF18" s="55">
        <f t="shared" si="14"/>
        <v>-3.553294832460708E-4</v>
      </c>
      <c r="EG18" s="55">
        <f t="shared" si="22"/>
        <v>0</v>
      </c>
      <c r="EH18" s="55">
        <f t="shared" si="15"/>
        <v>-4.629034785374921E-4</v>
      </c>
      <c r="EI18" s="55">
        <f t="shared" si="16"/>
        <v>-3.0506539632890772E-4</v>
      </c>
      <c r="EJ18" s="55">
        <f t="shared" si="17"/>
        <v>-4.6384879647716812E-4</v>
      </c>
      <c r="EK18" s="55">
        <f t="shared" si="18"/>
        <v>-4.6295875370966691E-4</v>
      </c>
      <c r="EL18" s="55">
        <f t="shared" si="23"/>
        <v>-4.6295200306732383E-4</v>
      </c>
      <c r="EM18" s="55">
        <f t="shared" si="24"/>
        <v>-4.6318362373509676E-4</v>
      </c>
      <c r="EN18" s="55">
        <f t="shared" si="25"/>
        <v>0</v>
      </c>
      <c r="EO18" s="55">
        <f t="shared" si="26"/>
        <v>-3.6917879367968931E-4</v>
      </c>
      <c r="EP18" s="55">
        <f t="shared" si="27"/>
        <v>-4.61531969541996E-4</v>
      </c>
      <c r="EQ18" s="55">
        <f t="shared" si="28"/>
        <v>-4.6406193932323588E-4</v>
      </c>
      <c r="ER18" s="55">
        <f t="shared" si="29"/>
        <v>-4.6232256022767803E-4</v>
      </c>
      <c r="ES18" s="55">
        <f t="shared" si="30"/>
        <v>-4.6328218935468317E-4</v>
      </c>
    </row>
    <row r="19" spans="1:149" x14ac:dyDescent="0.3">
      <c r="A19" s="27" t="s">
        <v>18</v>
      </c>
      <c r="B19" s="27">
        <v>6910.1037772</v>
      </c>
      <c r="C19" s="27">
        <v>58.233158197000002</v>
      </c>
      <c r="D19" s="27">
        <v>117.09746027</v>
      </c>
      <c r="E19" s="27">
        <v>1013.3207036</v>
      </c>
      <c r="F19" s="27">
        <v>1011.3725849</v>
      </c>
      <c r="G19" s="27">
        <v>17.512760214</v>
      </c>
      <c r="H19" s="27">
        <v>1250.4317604</v>
      </c>
      <c r="I19" s="29">
        <v>28.196499337999999</v>
      </c>
      <c r="J19" s="29">
        <v>3.2932146401</v>
      </c>
      <c r="L19" s="29">
        <v>52.508626442000001</v>
      </c>
      <c r="M19" s="29">
        <v>9.2981010042999994</v>
      </c>
      <c r="N19" s="29">
        <v>4.440429E-4</v>
      </c>
      <c r="Q19" s="29">
        <v>59.357485027000003</v>
      </c>
      <c r="R19" s="29">
        <v>1.983132E-4</v>
      </c>
      <c r="T19" s="29">
        <v>3.3583511999999999E-3</v>
      </c>
      <c r="U19" s="29">
        <v>7.7764572769000004</v>
      </c>
      <c r="V19" s="29">
        <v>3.1901720000000001E-4</v>
      </c>
      <c r="W19" s="29">
        <v>12.276673207</v>
      </c>
      <c r="X19" s="29">
        <v>3.4674045429999998</v>
      </c>
      <c r="Y19" s="29">
        <v>1.2527997855999999</v>
      </c>
      <c r="Z19" s="29">
        <v>8.1180291999999998E-3</v>
      </c>
      <c r="AA19" s="29">
        <v>5.4869491200000002E-2</v>
      </c>
      <c r="AB19" s="29">
        <v>0.1230938031</v>
      </c>
      <c r="AC19" s="29">
        <v>1.4643149100000001E-2</v>
      </c>
      <c r="AD19" s="29">
        <v>2.1441236000000002E-3</v>
      </c>
      <c r="AE19" s="29">
        <v>2.6497273079000001</v>
      </c>
      <c r="AG19" s="29" t="s">
        <v>18</v>
      </c>
      <c r="AH19" s="29">
        <v>79.018401011500004</v>
      </c>
      <c r="AI19" s="29">
        <v>3.2923889178399999</v>
      </c>
      <c r="AJ19" s="29">
        <v>28.189612807500001</v>
      </c>
      <c r="AK19" s="29">
        <v>28.189612807500001</v>
      </c>
      <c r="AL19" s="29">
        <v>235.81845686899999</v>
      </c>
      <c r="AM19" s="29">
        <v>0</v>
      </c>
      <c r="AN19" s="29">
        <v>0</v>
      </c>
      <c r="AO19" s="29">
        <v>52.483489202599998</v>
      </c>
      <c r="AP19" s="29">
        <v>9.2939672057500005</v>
      </c>
      <c r="AQ19" s="29">
        <v>1.0650656167199999E-4</v>
      </c>
      <c r="AR19" s="29">
        <v>3.37271212937E-4</v>
      </c>
      <c r="AS19" s="29">
        <v>455.21080898999998</v>
      </c>
      <c r="AT19" s="29">
        <v>0</v>
      </c>
      <c r="AU19" s="29">
        <v>0</v>
      </c>
      <c r="AV19" s="29">
        <v>0</v>
      </c>
      <c r="AW19" s="29">
        <v>6907.3488412500001</v>
      </c>
      <c r="AX19" s="29">
        <v>126.810969271</v>
      </c>
      <c r="AY19" s="29">
        <v>47.9403019214</v>
      </c>
      <c r="AZ19" s="29">
        <v>74.089310327199996</v>
      </c>
      <c r="BA19" s="29">
        <v>8.7421083582199994</v>
      </c>
      <c r="BB19" s="29">
        <v>59.338605234100001</v>
      </c>
      <c r="BC19" s="29">
        <v>59.338605234100001</v>
      </c>
      <c r="BD19" s="8">
        <v>5.9472647144100002E-5</v>
      </c>
      <c r="BE19" s="8">
        <v>9.9121154169399999E-5</v>
      </c>
      <c r="BF19" s="29">
        <v>0</v>
      </c>
      <c r="BG19" s="29">
        <v>28.738612245799999</v>
      </c>
      <c r="BH19" s="29">
        <v>4.32729265525</v>
      </c>
      <c r="BI19" s="29">
        <v>17.986493875699999</v>
      </c>
      <c r="BJ19" s="29">
        <v>0</v>
      </c>
      <c r="BK19" s="29">
        <v>0</v>
      </c>
      <c r="BL19" s="29">
        <v>1.1075894148000001E-3</v>
      </c>
      <c r="BM19" s="29">
        <v>2.2487461607E-3</v>
      </c>
      <c r="BN19" s="29">
        <v>0</v>
      </c>
      <c r="BO19" s="29">
        <v>7.77427765855</v>
      </c>
      <c r="BP19" s="29">
        <v>58.215085175600002</v>
      </c>
      <c r="BQ19" s="29">
        <v>0</v>
      </c>
      <c r="BR19" s="29">
        <v>1.30718287021E-4</v>
      </c>
      <c r="BS19" s="29">
        <v>1.88106352771E-4</v>
      </c>
      <c r="BT19" s="29">
        <v>105.34630015499999</v>
      </c>
      <c r="BU19" s="29">
        <v>11.7051457723</v>
      </c>
      <c r="BV19" s="29">
        <v>117.05144592800001</v>
      </c>
      <c r="BW19" s="29">
        <v>23.168075703500001</v>
      </c>
      <c r="BX19" s="29">
        <v>59.9395963025</v>
      </c>
      <c r="BY19" s="29">
        <v>1.2520456054</v>
      </c>
      <c r="BZ19" s="29">
        <v>8.1131517504900007E-3</v>
      </c>
      <c r="CA19" s="29">
        <v>5.4845959181700002E-2</v>
      </c>
      <c r="CB19" s="29">
        <v>0.123020208687</v>
      </c>
      <c r="CC19" s="29">
        <v>1.46343002163E-2</v>
      </c>
      <c r="CD19" s="29">
        <v>2.1428351949899999E-3</v>
      </c>
      <c r="CE19" s="29">
        <v>2.6481287919500001</v>
      </c>
      <c r="CF19" s="29">
        <v>0.111208516413</v>
      </c>
      <c r="CG19" s="29">
        <v>174.657542202</v>
      </c>
      <c r="CH19" s="29">
        <v>0.10109868175800001</v>
      </c>
      <c r="CI19" s="29">
        <v>2.9975736661300001</v>
      </c>
      <c r="CJ19" s="29">
        <v>56.413042947900003</v>
      </c>
      <c r="CK19" s="29">
        <v>9.0988764807499997E-2</v>
      </c>
      <c r="CL19" s="29">
        <v>0</v>
      </c>
      <c r="CM19" s="8">
        <v>3.9648586289499998E-5</v>
      </c>
      <c r="CN19" s="29">
        <v>9.7767466686700004</v>
      </c>
      <c r="CO19" s="29">
        <v>1012.9622236599999</v>
      </c>
      <c r="CP19" s="29">
        <v>1011.01527925</v>
      </c>
      <c r="CQ19" s="29">
        <v>1.9469444057800001</v>
      </c>
      <c r="CR19" s="29">
        <v>0.114241488798</v>
      </c>
      <c r="CS19" s="29">
        <v>0</v>
      </c>
      <c r="CT19" s="29">
        <v>24.769166622099998</v>
      </c>
      <c r="CU19" s="29">
        <v>0.95032749845300002</v>
      </c>
      <c r="CV19" s="29">
        <v>373.76170676999999</v>
      </c>
      <c r="CW19" s="29">
        <v>1.51647993747</v>
      </c>
      <c r="CX19" s="29">
        <v>1.9208743391300001</v>
      </c>
      <c r="CY19" s="29">
        <v>534.00304451399995</v>
      </c>
      <c r="CZ19" s="29">
        <v>18.634072818899998</v>
      </c>
      <c r="DA19" s="29">
        <v>0.343735394019</v>
      </c>
      <c r="DB19" s="29">
        <v>4.1450434408900003</v>
      </c>
      <c r="DC19" s="29">
        <v>0</v>
      </c>
      <c r="DD19" s="29">
        <v>17.506027692300002</v>
      </c>
      <c r="DE19" s="29">
        <v>6.74651395249</v>
      </c>
      <c r="DF19" s="29">
        <v>0</v>
      </c>
      <c r="DG19" s="29">
        <v>0</v>
      </c>
      <c r="DH19" s="29">
        <v>133.05687049799999</v>
      </c>
      <c r="DI19" s="29">
        <v>12.2692909091</v>
      </c>
      <c r="DJ19" s="29">
        <v>150.47205010499999</v>
      </c>
      <c r="DK19" s="29">
        <v>1249.8554840199999</v>
      </c>
      <c r="DL19" s="29">
        <v>3.4653191974199999</v>
      </c>
      <c r="DM19" s="29">
        <v>35.518454005800002</v>
      </c>
      <c r="DP19" s="55">
        <f t="shared" si="0"/>
        <v>-3.9868228304903986E-4</v>
      </c>
      <c r="DQ19" s="55">
        <f t="shared" si="1"/>
        <v>-3.103561949853237E-4</v>
      </c>
      <c r="DR19" s="55">
        <f t="shared" si="2"/>
        <v>-3.9295764309399845E-4</v>
      </c>
      <c r="DS19" s="55">
        <f t="shared" si="3"/>
        <v>-3.537675078842157E-4</v>
      </c>
      <c r="DT19" s="55">
        <f t="shared" si="4"/>
        <v>-3.5328785388746983E-4</v>
      </c>
      <c r="DU19" s="55">
        <f t="shared" si="5"/>
        <v>-3.8443521282362903E-4</v>
      </c>
      <c r="DV19" s="55">
        <f t="shared" si="6"/>
        <v>-4.6086191845905801E-4</v>
      </c>
      <c r="DW19" s="55">
        <f t="shared" si="7"/>
        <v>-2.4423352762506089E-4</v>
      </c>
      <c r="DX19" s="55">
        <f t="shared" si="8"/>
        <v>-2.5073441917379313E-4</v>
      </c>
      <c r="DY19" s="55">
        <f t="shared" si="20"/>
        <v>0</v>
      </c>
      <c r="DZ19" s="55">
        <f t="shared" si="9"/>
        <v>-4.7872589902478213E-4</v>
      </c>
      <c r="EA19" s="55">
        <f t="shared" si="10"/>
        <v>-4.4458524897581138E-4</v>
      </c>
      <c r="EB19" s="55">
        <f t="shared" si="11"/>
        <v>-5.970715689857677E-4</v>
      </c>
      <c r="EC19" s="55">
        <f t="shared" si="21"/>
        <v>0</v>
      </c>
      <c r="ED19" s="55">
        <f t="shared" si="12"/>
        <v>0</v>
      </c>
      <c r="EE19" s="55">
        <f t="shared" si="13"/>
        <v>-3.1806928631517787E-4</v>
      </c>
      <c r="EF19" s="55">
        <f t="shared" si="14"/>
        <v>-3.5707354326391006E-4</v>
      </c>
      <c r="EG19" s="55">
        <f t="shared" si="22"/>
        <v>0</v>
      </c>
      <c r="EH19" s="55">
        <f t="shared" si="15"/>
        <v>-6.0018276230301129E-4</v>
      </c>
      <c r="EI19" s="55">
        <f t="shared" si="16"/>
        <v>-2.802842312880742E-4</v>
      </c>
      <c r="EJ19" s="55">
        <f t="shared" si="17"/>
        <v>-6.0360447022931392E-4</v>
      </c>
      <c r="EK19" s="55">
        <f t="shared" si="18"/>
        <v>-6.0132723055544607E-4</v>
      </c>
      <c r="EL19" s="55">
        <f t="shared" si="23"/>
        <v>-6.0141398390036144E-4</v>
      </c>
      <c r="EM19" s="55">
        <f t="shared" si="24"/>
        <v>-6.0199579267868151E-4</v>
      </c>
      <c r="EN19" s="55">
        <f t="shared" si="25"/>
        <v>-6.0081694581722142E-4</v>
      </c>
      <c r="EO19" s="55">
        <f t="shared" si="26"/>
        <v>-4.288725443840114E-4</v>
      </c>
      <c r="EP19" s="55">
        <f t="shared" si="27"/>
        <v>-5.9787260728474143E-4</v>
      </c>
      <c r="EQ19" s="55">
        <f t="shared" si="28"/>
        <v>-6.0430195988381112E-4</v>
      </c>
      <c r="ER19" s="55">
        <f t="shared" si="29"/>
        <v>-6.0090053110756323E-4</v>
      </c>
      <c r="ES19" s="55">
        <f t="shared" si="30"/>
        <v>-6.0327564471791795E-4</v>
      </c>
    </row>
    <row r="20" spans="1:149" x14ac:dyDescent="0.3">
      <c r="A20" s="27" t="s">
        <v>19</v>
      </c>
      <c r="B20" s="27">
        <v>40347.181304999998</v>
      </c>
      <c r="C20" s="27">
        <v>294.31980327000002</v>
      </c>
      <c r="D20" s="27">
        <v>584.97658239999998</v>
      </c>
      <c r="E20" s="27">
        <v>6192.6943760000004</v>
      </c>
      <c r="F20" s="27">
        <v>6192.6943760000004</v>
      </c>
      <c r="G20" s="27">
        <v>162.32962008999999</v>
      </c>
      <c r="H20" s="27">
        <v>6392.062218</v>
      </c>
      <c r="I20" s="29">
        <v>141.46429119999999</v>
      </c>
      <c r="J20" s="29">
        <v>12.447880847</v>
      </c>
      <c r="L20" s="29">
        <v>359.51485400000001</v>
      </c>
      <c r="M20" s="29">
        <v>44.781750834999997</v>
      </c>
      <c r="N20" s="29">
        <v>2.5596729000000001E-3</v>
      </c>
      <c r="Q20" s="29">
        <v>327.32694514999997</v>
      </c>
      <c r="R20" s="29">
        <v>1.2530421E-3</v>
      </c>
      <c r="T20" s="29">
        <v>1.88023272E-2</v>
      </c>
      <c r="U20" s="29">
        <v>36.427438309999999</v>
      </c>
      <c r="V20" s="29">
        <v>2.1173762999999999E-3</v>
      </c>
      <c r="W20" s="29">
        <v>63.340837000000001</v>
      </c>
      <c r="X20" s="29">
        <v>19.388196754999999</v>
      </c>
      <c r="Y20" s="29">
        <v>7.9112001953000002</v>
      </c>
      <c r="AA20" s="29">
        <v>0.44724916570000001</v>
      </c>
      <c r="AB20" s="29">
        <v>0.40117084489999999</v>
      </c>
      <c r="AC20" s="29">
        <v>8.0273318400000002E-2</v>
      </c>
      <c r="AD20" s="29">
        <v>6.5259973999999997E-3</v>
      </c>
      <c r="AE20" s="29">
        <v>12.179113608</v>
      </c>
      <c r="AG20" s="29" t="s">
        <v>19</v>
      </c>
      <c r="AH20" s="29">
        <v>364.680365671</v>
      </c>
      <c r="AI20" s="29">
        <v>12.472349522</v>
      </c>
      <c r="AJ20" s="29">
        <v>141.66029663</v>
      </c>
      <c r="AK20" s="29">
        <v>141.66029663</v>
      </c>
      <c r="AL20" s="29">
        <v>1088.33347645</v>
      </c>
      <c r="AM20" s="29">
        <v>0</v>
      </c>
      <c r="AN20" s="29">
        <v>0</v>
      </c>
      <c r="AO20" s="29">
        <v>359.50354008199997</v>
      </c>
      <c r="AP20" s="29">
        <v>44.794473570900003</v>
      </c>
      <c r="AQ20" s="29">
        <v>6.1393685835300004E-4</v>
      </c>
      <c r="AR20" s="29">
        <v>1.9441319557299999E-3</v>
      </c>
      <c r="AS20" s="29">
        <v>2546.22697165</v>
      </c>
      <c r="AT20" s="29">
        <v>0</v>
      </c>
      <c r="AU20" s="29">
        <v>0</v>
      </c>
      <c r="AV20" s="29">
        <v>0</v>
      </c>
      <c r="AW20" s="29">
        <v>40365.085658999997</v>
      </c>
      <c r="AX20" s="29">
        <v>775.29293958200003</v>
      </c>
      <c r="AY20" s="29">
        <v>281.651169025</v>
      </c>
      <c r="AZ20" s="29">
        <v>341.93196404499997</v>
      </c>
      <c r="BA20" s="29">
        <v>231.42565959800001</v>
      </c>
      <c r="BB20" s="29">
        <v>327.59208049300003</v>
      </c>
      <c r="BC20" s="29">
        <v>327.59208049300003</v>
      </c>
      <c r="BD20" s="29">
        <v>3.7610175544500001E-4</v>
      </c>
      <c r="BE20" s="29">
        <v>6.2683478941299997E-4</v>
      </c>
      <c r="BF20" s="29">
        <v>0</v>
      </c>
      <c r="BG20" s="29">
        <v>132.637775127</v>
      </c>
      <c r="BH20" s="29">
        <v>19.971033716400001</v>
      </c>
      <c r="BI20" s="29">
        <v>83.010110287700002</v>
      </c>
      <c r="BJ20" s="29">
        <v>0</v>
      </c>
      <c r="BK20" s="29">
        <v>0</v>
      </c>
      <c r="BL20" s="29">
        <v>6.2008725395300002E-3</v>
      </c>
      <c r="BM20" s="29">
        <v>1.25896578844E-2</v>
      </c>
      <c r="BN20" s="29">
        <v>0</v>
      </c>
      <c r="BO20" s="29">
        <v>36.4748544905</v>
      </c>
      <c r="BP20" s="29">
        <v>294.62319982299999</v>
      </c>
      <c r="BQ20" s="29">
        <v>0</v>
      </c>
      <c r="BR20" s="29">
        <v>8.6758069542599995E-4</v>
      </c>
      <c r="BS20" s="29">
        <v>1.24846693696E-3</v>
      </c>
      <c r="BT20" s="29">
        <v>526.77358808400004</v>
      </c>
      <c r="BU20" s="29">
        <v>58.530435464</v>
      </c>
      <c r="BV20" s="29">
        <v>585.30402354800003</v>
      </c>
      <c r="BW20" s="29">
        <v>106.923754551</v>
      </c>
      <c r="BX20" s="29">
        <v>294.86576350399997</v>
      </c>
      <c r="BY20" s="29">
        <v>7.9062316691400003</v>
      </c>
      <c r="BZ20" s="29">
        <v>0</v>
      </c>
      <c r="CA20" s="29">
        <v>0.44726292289199998</v>
      </c>
      <c r="CB20" s="29">
        <v>0.40091959780699998</v>
      </c>
      <c r="CC20" s="29">
        <v>8.0222872132399994E-2</v>
      </c>
      <c r="CD20" s="29">
        <v>6.5219119750900001E-3</v>
      </c>
      <c r="CE20" s="29">
        <v>12.171457541400001</v>
      </c>
      <c r="CF20" s="29">
        <v>0.68153212420800002</v>
      </c>
      <c r="CG20" s="29">
        <v>822.47581344100001</v>
      </c>
      <c r="CH20" s="29">
        <v>0.61957466062599997</v>
      </c>
      <c r="CI20" s="29">
        <v>18.3703976113</v>
      </c>
      <c r="CJ20" s="29">
        <v>345.72268547200002</v>
      </c>
      <c r="CK20" s="29">
        <v>0.55761708251300002</v>
      </c>
      <c r="CL20" s="29">
        <v>0</v>
      </c>
      <c r="CM20" s="29">
        <v>2.5073310559599999E-4</v>
      </c>
      <c r="CN20" s="29">
        <v>59.915980687500003</v>
      </c>
      <c r="CO20" s="29">
        <v>6195.9237051299997</v>
      </c>
      <c r="CP20" s="29">
        <v>6195.9237051299997</v>
      </c>
      <c r="CQ20" s="29">
        <v>0</v>
      </c>
      <c r="CR20" s="29">
        <v>0.70011948268500002</v>
      </c>
      <c r="CS20" s="29">
        <v>0</v>
      </c>
      <c r="CT20" s="29">
        <v>151.79582118299999</v>
      </c>
      <c r="CU20" s="29">
        <v>5.8240027083800001</v>
      </c>
      <c r="CV20" s="29">
        <v>2290.5678233200001</v>
      </c>
      <c r="CW20" s="29">
        <v>9.2936186158300007</v>
      </c>
      <c r="CX20" s="29">
        <v>11.771916860399999</v>
      </c>
      <c r="CY20" s="29">
        <v>3272.5934986799998</v>
      </c>
      <c r="CZ20" s="29">
        <v>101.89871495</v>
      </c>
      <c r="DA20" s="29">
        <v>2.1065541504800001</v>
      </c>
      <c r="DB20" s="29">
        <v>25.4025624939</v>
      </c>
      <c r="DC20" s="29">
        <v>0</v>
      </c>
      <c r="DD20" s="29">
        <v>162.35816614399999</v>
      </c>
      <c r="DE20" s="29">
        <v>31.136045854599999</v>
      </c>
      <c r="DF20" s="29">
        <v>0</v>
      </c>
      <c r="DG20" s="29">
        <v>0</v>
      </c>
      <c r="DH20" s="29">
        <v>614.60163860700004</v>
      </c>
      <c r="DI20" s="29">
        <v>63.301097216000002</v>
      </c>
      <c r="DJ20" s="29">
        <v>697.00703643600002</v>
      </c>
      <c r="DK20" s="29">
        <v>6393.8240569500003</v>
      </c>
      <c r="DL20" s="29">
        <v>19.3760354072</v>
      </c>
      <c r="DM20" s="29">
        <v>164.38042824199999</v>
      </c>
      <c r="DP20" s="55">
        <f t="shared" si="0"/>
        <v>4.4375724451858141E-4</v>
      </c>
      <c r="DQ20" s="55">
        <f t="shared" si="1"/>
        <v>1.0308397519607055E-3</v>
      </c>
      <c r="DR20" s="55">
        <f t="shared" si="2"/>
        <v>5.5975086499470805E-4</v>
      </c>
      <c r="DS20" s="55">
        <f t="shared" si="3"/>
        <v>5.2147400370906242E-4</v>
      </c>
      <c r="DT20" s="55">
        <f t="shared" si="4"/>
        <v>5.2147400370906242E-4</v>
      </c>
      <c r="DU20" s="55">
        <f t="shared" si="5"/>
        <v>1.7585240441132297E-4</v>
      </c>
      <c r="DV20" s="55">
        <f t="shared" si="6"/>
        <v>2.7562919288222587E-4</v>
      </c>
      <c r="DW20" s="55">
        <f t="shared" si="7"/>
        <v>1.3855470404393743E-3</v>
      </c>
      <c r="DX20" s="55">
        <f t="shared" si="8"/>
        <v>1.9656900078615933E-3</v>
      </c>
      <c r="DY20" s="55">
        <f t="shared" si="20"/>
        <v>0</v>
      </c>
      <c r="DZ20" s="55">
        <f t="shared" si="9"/>
        <v>-3.1469959792097124E-5</v>
      </c>
      <c r="EA20" s="55">
        <f t="shared" si="10"/>
        <v>2.841053702184028E-4</v>
      </c>
      <c r="EB20" s="55">
        <f t="shared" si="11"/>
        <v>-6.2667613389202144E-4</v>
      </c>
      <c r="EC20" s="55">
        <f t="shared" si="21"/>
        <v>0</v>
      </c>
      <c r="ED20" s="55">
        <f t="shared" si="12"/>
        <v>0</v>
      </c>
      <c r="EE20" s="55">
        <f t="shared" si="13"/>
        <v>8.1000158076981361E-4</v>
      </c>
      <c r="EF20" s="55">
        <f t="shared" si="14"/>
        <v>5.0082152387368199E-4</v>
      </c>
      <c r="EG20" s="55">
        <f t="shared" si="22"/>
        <v>0</v>
      </c>
      <c r="EH20" s="55">
        <f t="shared" si="15"/>
        <v>-6.2741042342874867E-4</v>
      </c>
      <c r="EI20" s="55">
        <f t="shared" si="16"/>
        <v>1.3016611296266813E-3</v>
      </c>
      <c r="EJ20" s="55">
        <f t="shared" si="17"/>
        <v>-6.2750660522657221E-4</v>
      </c>
      <c r="EK20" s="55">
        <f t="shared" si="18"/>
        <v>-6.2739594047357195E-4</v>
      </c>
      <c r="EL20" s="55">
        <f t="shared" si="23"/>
        <v>-6.2725522923440821E-4</v>
      </c>
      <c r="EM20" s="55">
        <f t="shared" si="24"/>
        <v>-6.280369649793023E-4</v>
      </c>
      <c r="EN20" s="55">
        <f t="shared" si="25"/>
        <v>0</v>
      </c>
      <c r="EO20" s="55">
        <f t="shared" si="26"/>
        <v>3.0759569955693279E-5</v>
      </c>
      <c r="EP20" s="55">
        <f t="shared" si="27"/>
        <v>-6.2628452738791389E-4</v>
      </c>
      <c r="EQ20" s="55">
        <f t="shared" si="28"/>
        <v>-6.2843132195725018E-4</v>
      </c>
      <c r="ER20" s="55">
        <f t="shared" si="29"/>
        <v>-6.260230673704487E-4</v>
      </c>
      <c r="ES20" s="55">
        <f t="shared" si="30"/>
        <v>-6.2862264417750378E-4</v>
      </c>
    </row>
    <row r="21" spans="1:149" x14ac:dyDescent="0.3">
      <c r="A21" s="27" t="s">
        <v>20</v>
      </c>
      <c r="B21" s="27">
        <v>17521.783490999998</v>
      </c>
      <c r="C21" s="27">
        <v>132.97886378000001</v>
      </c>
      <c r="D21" s="27">
        <v>289.48891032</v>
      </c>
      <c r="E21" s="27">
        <v>2664.2058747999999</v>
      </c>
      <c r="F21" s="27">
        <v>2662.1077570000002</v>
      </c>
      <c r="G21" s="27">
        <v>53.120547049000002</v>
      </c>
      <c r="H21" s="27">
        <v>2894.4304508</v>
      </c>
      <c r="I21" s="29">
        <v>67.754517175000004</v>
      </c>
      <c r="J21" s="29">
        <v>6.5466865609999996</v>
      </c>
      <c r="L21" s="29">
        <v>142.28682785999999</v>
      </c>
      <c r="M21" s="29">
        <v>22.468156705999998</v>
      </c>
      <c r="N21" s="29">
        <v>1.2295699000000001E-3</v>
      </c>
      <c r="Q21" s="29">
        <v>161.45269472000001</v>
      </c>
      <c r="R21" s="29">
        <v>5.6324589999999996E-4</v>
      </c>
      <c r="T21" s="29">
        <v>9.0502155000000001E-3</v>
      </c>
      <c r="U21" s="29">
        <v>17.585700804999998</v>
      </c>
      <c r="V21" s="29">
        <v>1.0079582000000001E-3</v>
      </c>
      <c r="W21" s="29">
        <v>30.2369007</v>
      </c>
      <c r="X21" s="29">
        <v>9.1779226400000002</v>
      </c>
      <c r="Y21" s="29">
        <v>3.7981077532</v>
      </c>
      <c r="AA21" s="29">
        <v>0.1783365297</v>
      </c>
      <c r="AB21" s="29">
        <v>0.19589956080000001</v>
      </c>
      <c r="AC21" s="29">
        <v>4.1754885899999997E-2</v>
      </c>
      <c r="AD21" s="29">
        <v>4.4215786999999996E-3</v>
      </c>
      <c r="AE21" s="29">
        <v>5.9502121493000004</v>
      </c>
      <c r="AG21" s="29" t="s">
        <v>20</v>
      </c>
      <c r="AH21" s="29">
        <v>165.83779553400001</v>
      </c>
      <c r="AI21" s="29">
        <v>6.5439191464700004</v>
      </c>
      <c r="AJ21" s="29">
        <v>67.724636244400003</v>
      </c>
      <c r="AK21" s="29">
        <v>67.724636244400003</v>
      </c>
      <c r="AL21" s="29">
        <v>494.91787434000003</v>
      </c>
      <c r="AM21" s="29">
        <v>0</v>
      </c>
      <c r="AN21" s="29">
        <v>0</v>
      </c>
      <c r="AO21" s="29">
        <v>142.21313717300001</v>
      </c>
      <c r="AP21" s="29">
        <v>22.4556669123</v>
      </c>
      <c r="AQ21" s="29">
        <v>2.9491194997399999E-4</v>
      </c>
      <c r="AR21" s="29">
        <v>9.3388593681100005E-4</v>
      </c>
      <c r="AS21" s="29">
        <v>1147.6628221000001</v>
      </c>
      <c r="AT21" s="29">
        <v>0</v>
      </c>
      <c r="AU21" s="29">
        <v>0</v>
      </c>
      <c r="AV21" s="29">
        <v>0</v>
      </c>
      <c r="AW21" s="29">
        <v>17513.394864099999</v>
      </c>
      <c r="AX21" s="29">
        <v>348.19806827299999</v>
      </c>
      <c r="AY21" s="29">
        <v>126.69307107900001</v>
      </c>
      <c r="AZ21" s="29">
        <v>155.49292159999999</v>
      </c>
      <c r="BA21" s="29">
        <v>100.851588738</v>
      </c>
      <c r="BB21" s="29">
        <v>161.371084594</v>
      </c>
      <c r="BC21" s="29">
        <v>161.371084594</v>
      </c>
      <c r="BD21" s="29">
        <v>1.6888811568199999E-4</v>
      </c>
      <c r="BE21" s="29">
        <v>2.8147991336100001E-4</v>
      </c>
      <c r="BF21" s="29">
        <v>0</v>
      </c>
      <c r="BG21" s="29">
        <v>60.3167395324</v>
      </c>
      <c r="BH21" s="29">
        <v>9.0817890513799995</v>
      </c>
      <c r="BI21" s="29">
        <v>37.748685008700001</v>
      </c>
      <c r="BJ21" s="29">
        <v>0</v>
      </c>
      <c r="BK21" s="29">
        <v>0</v>
      </c>
      <c r="BL21" s="29">
        <v>2.9847005317199999E-3</v>
      </c>
      <c r="BM21" s="29">
        <v>6.0598394805599998E-3</v>
      </c>
      <c r="BN21" s="29">
        <v>0</v>
      </c>
      <c r="BO21" s="29">
        <v>17.577728163900002</v>
      </c>
      <c r="BP21" s="29">
        <v>132.918752415</v>
      </c>
      <c r="BQ21" s="29">
        <v>0</v>
      </c>
      <c r="BR21" s="29">
        <v>4.1300323023E-4</v>
      </c>
      <c r="BS21" s="29">
        <v>5.9432195787599996E-4</v>
      </c>
      <c r="BT21" s="29">
        <v>260.40455710600003</v>
      </c>
      <c r="BU21" s="29">
        <v>28.933841985000001</v>
      </c>
      <c r="BV21" s="29">
        <v>289.33839909099999</v>
      </c>
      <c r="BW21" s="29">
        <v>48.623388769500004</v>
      </c>
      <c r="BX21" s="29">
        <v>133.67088650100001</v>
      </c>
      <c r="BY21" s="29">
        <v>3.7957234063</v>
      </c>
      <c r="BZ21" s="29">
        <v>0</v>
      </c>
      <c r="CA21" s="29">
        <v>0.17824277940399999</v>
      </c>
      <c r="CB21" s="29">
        <v>0.19577699150200001</v>
      </c>
      <c r="CC21" s="29">
        <v>4.1728783634899999E-2</v>
      </c>
      <c r="CD21" s="29">
        <v>4.4187903422499997E-3</v>
      </c>
      <c r="CE21" s="29">
        <v>5.9464762734500001</v>
      </c>
      <c r="CF21" s="29">
        <v>0.29269600775999999</v>
      </c>
      <c r="CG21" s="29">
        <v>373.64288851499998</v>
      </c>
      <c r="CH21" s="29">
        <v>0.26608730558799998</v>
      </c>
      <c r="CI21" s="29">
        <v>7.8894855861800002</v>
      </c>
      <c r="CJ21" s="29">
        <v>148.47669146000001</v>
      </c>
      <c r="CK21" s="29">
        <v>0.23947864981200001</v>
      </c>
      <c r="CL21" s="29">
        <v>0</v>
      </c>
      <c r="CM21" s="29">
        <v>1.1259196012899999E-4</v>
      </c>
      <c r="CN21" s="29">
        <v>25.7319677996</v>
      </c>
      <c r="CO21" s="29">
        <v>2663.0454917400002</v>
      </c>
      <c r="CP21" s="29">
        <v>2660.9487099399998</v>
      </c>
      <c r="CQ21" s="29">
        <v>2.0967818004300001</v>
      </c>
      <c r="CR21" s="29">
        <v>0.30067853040999998</v>
      </c>
      <c r="CS21" s="29">
        <v>0</v>
      </c>
      <c r="CT21" s="29">
        <v>65.191368122300005</v>
      </c>
      <c r="CU21" s="29">
        <v>2.5012201710799999</v>
      </c>
      <c r="CV21" s="29">
        <v>983.72471102400004</v>
      </c>
      <c r="CW21" s="29">
        <v>3.99130777339</v>
      </c>
      <c r="CX21" s="29">
        <v>5.0556569205799997</v>
      </c>
      <c r="CY21" s="29">
        <v>1405.47308651</v>
      </c>
      <c r="CZ21" s="29">
        <v>45.973055119599998</v>
      </c>
      <c r="DA21" s="29">
        <v>0.90469633679999995</v>
      </c>
      <c r="DB21" s="29">
        <v>10.9095777427</v>
      </c>
      <c r="DC21" s="29">
        <v>0</v>
      </c>
      <c r="DD21" s="29">
        <v>53.097665563699998</v>
      </c>
      <c r="DE21" s="29">
        <v>14.159066296700001</v>
      </c>
      <c r="DF21" s="29">
        <v>0</v>
      </c>
      <c r="DG21" s="29">
        <v>0</v>
      </c>
      <c r="DH21" s="29">
        <v>279.47756224</v>
      </c>
      <c r="DI21" s="29">
        <v>30.217931477600001</v>
      </c>
      <c r="DJ21" s="29">
        <v>316.90452266599999</v>
      </c>
      <c r="DK21" s="29">
        <v>2893.0139871800002</v>
      </c>
      <c r="DL21" s="29">
        <v>9.1721642233199994</v>
      </c>
      <c r="DM21" s="29">
        <v>74.741394399200004</v>
      </c>
      <c r="DP21" s="55">
        <f t="shared" si="0"/>
        <v>-4.7875416930635492E-4</v>
      </c>
      <c r="DQ21" s="55">
        <f t="shared" si="1"/>
        <v>-4.520369876182707E-4</v>
      </c>
      <c r="DR21" s="55">
        <f t="shared" si="2"/>
        <v>-5.1992053455050292E-4</v>
      </c>
      <c r="DS21" s="55">
        <f t="shared" si="3"/>
        <v>-4.3554556762128604E-4</v>
      </c>
      <c r="DT21" s="55">
        <f t="shared" si="4"/>
        <v>-4.3538698121917363E-4</v>
      </c>
      <c r="DU21" s="55">
        <f t="shared" si="5"/>
        <v>-4.3074641680361427E-4</v>
      </c>
      <c r="DV21" s="55">
        <f t="shared" si="6"/>
        <v>-4.8937559360195742E-4</v>
      </c>
      <c r="DW21" s="55">
        <f t="shared" si="7"/>
        <v>-4.4101754164704464E-4</v>
      </c>
      <c r="DX21" s="55">
        <f t="shared" si="8"/>
        <v>-4.2271987580484678E-4</v>
      </c>
      <c r="DY21" s="55">
        <f t="shared" si="20"/>
        <v>0</v>
      </c>
      <c r="DZ21" s="55">
        <f t="shared" si="9"/>
        <v>-5.1790238146631339E-4</v>
      </c>
      <c r="EA21" s="55">
        <f t="shared" si="10"/>
        <v>-5.5588866783465394E-4</v>
      </c>
      <c r="EB21" s="55">
        <f t="shared" si="11"/>
        <v>-6.2787257153909667E-4</v>
      </c>
      <c r="EC21" s="55">
        <f t="shared" si="21"/>
        <v>0</v>
      </c>
      <c r="ED21" s="55">
        <f t="shared" si="12"/>
        <v>0</v>
      </c>
      <c r="EE21" s="55">
        <f t="shared" si="13"/>
        <v>-5.0547391693615254E-4</v>
      </c>
      <c r="EF21" s="55">
        <f t="shared" si="14"/>
        <v>-5.0761279931195035E-4</v>
      </c>
      <c r="EG21" s="55">
        <f t="shared" si="22"/>
        <v>0</v>
      </c>
      <c r="EH21" s="55">
        <f t="shared" si="15"/>
        <v>-6.2711078205816514E-4</v>
      </c>
      <c r="EI21" s="55">
        <f t="shared" si="16"/>
        <v>-4.5335930529023555E-4</v>
      </c>
      <c r="EJ21" s="55">
        <f t="shared" si="17"/>
        <v>-6.2801403272497625E-4</v>
      </c>
      <c r="EK21" s="55">
        <f t="shared" si="18"/>
        <v>-6.2735339802862458E-4</v>
      </c>
      <c r="EL21" s="55">
        <f t="shared" si="23"/>
        <v>-6.2742048564498219E-4</v>
      </c>
      <c r="EM21" s="55">
        <f t="shared" si="24"/>
        <v>-6.2777231583046298E-4</v>
      </c>
      <c r="EN21" s="55">
        <f t="shared" si="25"/>
        <v>0</v>
      </c>
      <c r="EO21" s="55">
        <f t="shared" si="26"/>
        <v>-5.2569317210396425E-4</v>
      </c>
      <c r="EP21" s="55">
        <f t="shared" si="27"/>
        <v>-6.256741847682723E-4</v>
      </c>
      <c r="EQ21" s="55">
        <f t="shared" si="28"/>
        <v>-6.2513079696854303E-4</v>
      </c>
      <c r="ER21" s="55">
        <f t="shared" si="29"/>
        <v>-6.3062492815063077E-4</v>
      </c>
      <c r="ES21" s="55">
        <f t="shared" si="30"/>
        <v>-6.2785590769899634E-4</v>
      </c>
    </row>
    <row r="22" spans="1:149" x14ac:dyDescent="0.3">
      <c r="A22" s="27" t="s">
        <v>128</v>
      </c>
      <c r="B22" s="27">
        <v>49085.641463</v>
      </c>
      <c r="C22" s="27">
        <v>368.27811220000001</v>
      </c>
      <c r="D22" s="27">
        <v>779.66882616999999</v>
      </c>
      <c r="E22" s="27">
        <v>7728.0527676000002</v>
      </c>
      <c r="F22" s="27">
        <v>7718.0680536</v>
      </c>
      <c r="G22" s="27">
        <v>173.23589433999999</v>
      </c>
      <c r="H22" s="27">
        <v>8049.7472225000001</v>
      </c>
      <c r="I22" s="29">
        <v>186.24178513000001</v>
      </c>
      <c r="J22" s="29">
        <v>17.710495496</v>
      </c>
      <c r="L22" s="29">
        <v>395.01970719000002</v>
      </c>
      <c r="M22" s="29">
        <v>52.247527345000002</v>
      </c>
      <c r="N22" s="29">
        <v>2.6195133000000001E-3</v>
      </c>
      <c r="Q22" s="29">
        <v>405.82658535000002</v>
      </c>
      <c r="R22" s="29">
        <v>1.4706297E-3</v>
      </c>
      <c r="T22" s="29">
        <v>1.9248854400000001E-2</v>
      </c>
      <c r="U22" s="29">
        <v>48.564410117000001</v>
      </c>
      <c r="V22" s="29">
        <v>2.1633767000000001E-3</v>
      </c>
      <c r="W22" s="29">
        <v>64.750581639999993</v>
      </c>
      <c r="X22" s="29">
        <v>19.790207737999999</v>
      </c>
      <c r="Y22" s="29">
        <v>8.3329519766000004</v>
      </c>
      <c r="AA22" s="29">
        <v>0.49585077589999998</v>
      </c>
      <c r="AB22" s="29">
        <v>0.44770719869999998</v>
      </c>
      <c r="AC22" s="29">
        <v>0.1021367509</v>
      </c>
      <c r="AD22" s="29">
        <v>1.31591231E-2</v>
      </c>
      <c r="AE22" s="29">
        <v>12.697775909000001</v>
      </c>
      <c r="AG22" s="29" t="s">
        <v>128</v>
      </c>
      <c r="AH22" s="29">
        <v>474.58717378</v>
      </c>
      <c r="AI22" s="29">
        <v>17.933534606799999</v>
      </c>
      <c r="AJ22" s="29">
        <v>188.16691653000001</v>
      </c>
      <c r="AK22" s="29">
        <v>188.16691653000001</v>
      </c>
      <c r="AL22" s="29">
        <v>1416.3335565100001</v>
      </c>
      <c r="AM22" s="29">
        <v>0</v>
      </c>
      <c r="AN22" s="29">
        <v>0</v>
      </c>
      <c r="AO22" s="29">
        <v>396.12044517700002</v>
      </c>
      <c r="AP22" s="29">
        <v>52.513015557800003</v>
      </c>
      <c r="AQ22" s="29">
        <v>6.2828650644599997E-4</v>
      </c>
      <c r="AR22" s="29">
        <v>1.98957535729E-3</v>
      </c>
      <c r="AS22" s="29">
        <v>3154.4864225800002</v>
      </c>
      <c r="AT22" s="29">
        <v>0</v>
      </c>
      <c r="AU22" s="29">
        <v>0</v>
      </c>
      <c r="AV22" s="29">
        <v>0</v>
      </c>
      <c r="AW22" s="29">
        <v>49343.663019</v>
      </c>
      <c r="AX22" s="29">
        <v>941.05169828199996</v>
      </c>
      <c r="AY22" s="29">
        <v>344.955394334</v>
      </c>
      <c r="AZ22" s="29">
        <v>444.98271558300002</v>
      </c>
      <c r="BA22" s="29">
        <v>232.90469459100001</v>
      </c>
      <c r="BB22" s="29">
        <v>408.97977897200002</v>
      </c>
      <c r="BC22" s="29">
        <v>408.97977897200002</v>
      </c>
      <c r="BD22" s="29">
        <v>4.4389682023499998E-4</v>
      </c>
      <c r="BE22" s="29">
        <v>7.3982739551300004E-4</v>
      </c>
      <c r="BF22" s="29">
        <v>0</v>
      </c>
      <c r="BG22" s="29">
        <v>172.61022080000001</v>
      </c>
      <c r="BH22" s="29">
        <v>25.989847427299999</v>
      </c>
      <c r="BI22" s="29">
        <v>108.027445156</v>
      </c>
      <c r="BJ22" s="29">
        <v>0</v>
      </c>
      <c r="BK22" s="29">
        <v>0</v>
      </c>
      <c r="BL22" s="29">
        <v>6.3481095378599998E-3</v>
      </c>
      <c r="BM22" s="29">
        <v>1.28885858274E-2</v>
      </c>
      <c r="BN22" s="29">
        <v>0</v>
      </c>
      <c r="BO22" s="29">
        <v>49.039260814199999</v>
      </c>
      <c r="BP22" s="29">
        <v>371.49323564600002</v>
      </c>
      <c r="BQ22" s="29">
        <v>0</v>
      </c>
      <c r="BR22" s="29">
        <v>8.86426618209E-4</v>
      </c>
      <c r="BS22" s="29">
        <v>1.2755863814799999E-3</v>
      </c>
      <c r="BT22" s="29">
        <v>705.72736871400002</v>
      </c>
      <c r="BU22" s="29">
        <v>78.4141838818</v>
      </c>
      <c r="BV22" s="29">
        <v>784.141552596</v>
      </c>
      <c r="BW22" s="29">
        <v>139.14822693100001</v>
      </c>
      <c r="BX22" s="29">
        <v>377.216284073</v>
      </c>
      <c r="BY22" s="29">
        <v>8.3276777471999992</v>
      </c>
      <c r="BZ22" s="29">
        <v>0</v>
      </c>
      <c r="CA22" s="29">
        <v>0.49748296690499999</v>
      </c>
      <c r="CB22" s="29">
        <v>0.44742353509400001</v>
      </c>
      <c r="CC22" s="29">
        <v>0.102071722134</v>
      </c>
      <c r="CD22" s="29">
        <v>1.31507086702E-2</v>
      </c>
      <c r="CE22" s="29">
        <v>12.689741679700001</v>
      </c>
      <c r="CF22" s="29">
        <v>0.85349944013599999</v>
      </c>
      <c r="CG22" s="29">
        <v>1064.4898453000001</v>
      </c>
      <c r="CH22" s="29">
        <v>0.77590893103400005</v>
      </c>
      <c r="CI22" s="29">
        <v>23.005701830700001</v>
      </c>
      <c r="CJ22" s="29">
        <v>432.95732346199998</v>
      </c>
      <c r="CK22" s="29">
        <v>0.69831838136699997</v>
      </c>
      <c r="CL22" s="29">
        <v>0</v>
      </c>
      <c r="CM22" s="29">
        <v>2.9593260472799999E-4</v>
      </c>
      <c r="CN22" s="29">
        <v>75.034285968099994</v>
      </c>
      <c r="CO22" s="29">
        <v>7769.29029679</v>
      </c>
      <c r="CP22" s="29">
        <v>7759.3120674000002</v>
      </c>
      <c r="CQ22" s="29">
        <v>9.9782293906999993</v>
      </c>
      <c r="CR22" s="29">
        <v>0.87677748298299996</v>
      </c>
      <c r="CS22" s="29">
        <v>0</v>
      </c>
      <c r="CT22" s="29">
        <v>190.09774783</v>
      </c>
      <c r="CU22" s="29">
        <v>7.2935452450199998</v>
      </c>
      <c r="CV22" s="29">
        <v>2868.5361186700002</v>
      </c>
      <c r="CW22" s="29">
        <v>11.638632170799999</v>
      </c>
      <c r="CX22" s="29">
        <v>14.742273943400001</v>
      </c>
      <c r="CY22" s="29">
        <v>4098.3515720100004</v>
      </c>
      <c r="CZ22" s="29">
        <v>126.928097192</v>
      </c>
      <c r="DA22" s="29">
        <v>2.63809022471</v>
      </c>
      <c r="DB22" s="29">
        <v>31.812271809399999</v>
      </c>
      <c r="DC22" s="29">
        <v>0</v>
      </c>
      <c r="DD22" s="29">
        <v>173.921046381</v>
      </c>
      <c r="DE22" s="29">
        <v>40.519770946400001</v>
      </c>
      <c r="DF22" s="29">
        <v>0</v>
      </c>
      <c r="DG22" s="29">
        <v>0</v>
      </c>
      <c r="DH22" s="29">
        <v>799.64160901800005</v>
      </c>
      <c r="DI22" s="29">
        <v>64.709651639100002</v>
      </c>
      <c r="DJ22" s="29">
        <v>906.15610549999997</v>
      </c>
      <c r="DK22" s="29">
        <v>8081.6937152800001</v>
      </c>
      <c r="DL22" s="29">
        <v>19.7776953678</v>
      </c>
      <c r="DM22" s="29">
        <v>213.75785510200001</v>
      </c>
      <c r="DP22" s="55">
        <f t="shared" si="0"/>
        <v>5.2565587065719075E-3</v>
      </c>
      <c r="DQ22" s="55">
        <f t="shared" si="1"/>
        <v>8.7301507732666355E-3</v>
      </c>
      <c r="DR22" s="55">
        <f t="shared" si="2"/>
        <v>5.7367003474687716E-3</v>
      </c>
      <c r="DS22" s="55">
        <f t="shared" si="3"/>
        <v>5.3360827662679638E-3</v>
      </c>
      <c r="DT22" s="55">
        <f t="shared" si="4"/>
        <v>5.3438261380401282E-3</v>
      </c>
      <c r="DU22" s="55">
        <f t="shared" si="5"/>
        <v>3.9550235452665552E-3</v>
      </c>
      <c r="DV22" s="55">
        <f t="shared" si="6"/>
        <v>3.9686330386506704E-3</v>
      </c>
      <c r="DW22" s="55">
        <f t="shared" si="7"/>
        <v>1.0336731892127337E-2</v>
      </c>
      <c r="DX22" s="55">
        <f t="shared" si="8"/>
        <v>1.2593612123973207E-2</v>
      </c>
      <c r="DY22" s="55">
        <f t="shared" si="20"/>
        <v>0</v>
      </c>
      <c r="DZ22" s="55">
        <f t="shared" si="9"/>
        <v>2.7865394231345519E-3</v>
      </c>
      <c r="EA22" s="55">
        <f t="shared" si="10"/>
        <v>5.0813545882646997E-3</v>
      </c>
      <c r="EB22" s="55">
        <f t="shared" si="11"/>
        <v>-6.3043629669673181E-4</v>
      </c>
      <c r="EC22" s="55">
        <f t="shared" si="21"/>
        <v>0</v>
      </c>
      <c r="ED22" s="55">
        <f t="shared" si="12"/>
        <v>0</v>
      </c>
      <c r="EE22" s="55">
        <f t="shared" si="13"/>
        <v>7.7698054682163601E-3</v>
      </c>
      <c r="EF22" s="55">
        <f t="shared" si="14"/>
        <v>6.1382688490514165E-3</v>
      </c>
      <c r="EG22" s="55">
        <f t="shared" si="22"/>
        <v>0</v>
      </c>
      <c r="EH22" s="55">
        <f t="shared" si="15"/>
        <v>-6.3167576040266786E-4</v>
      </c>
      <c r="EI22" s="55">
        <f t="shared" si="16"/>
        <v>9.7777507449591256E-3</v>
      </c>
      <c r="EJ22" s="55">
        <f t="shared" si="17"/>
        <v>-6.3035730716710014E-4</v>
      </c>
      <c r="EK22" s="55">
        <f t="shared" si="18"/>
        <v>-6.3211788779833828E-4</v>
      </c>
      <c r="EL22" s="55">
        <f t="shared" si="23"/>
        <v>-6.3225057390247101E-4</v>
      </c>
      <c r="EM22" s="55">
        <f t="shared" si="24"/>
        <v>-6.329364929513493E-4</v>
      </c>
      <c r="EN22" s="55">
        <f t="shared" si="25"/>
        <v>0</v>
      </c>
      <c r="EO22" s="55">
        <f t="shared" si="26"/>
        <v>3.2916979953040858E-3</v>
      </c>
      <c r="EP22" s="55">
        <f t="shared" si="27"/>
        <v>-6.3359179129491628E-4</v>
      </c>
      <c r="EQ22" s="55">
        <f t="shared" si="28"/>
        <v>-6.3668332335807814E-4</v>
      </c>
      <c r="ER22" s="55">
        <f t="shared" si="29"/>
        <v>-6.3943696977797869E-4</v>
      </c>
      <c r="ES22" s="55">
        <f t="shared" si="30"/>
        <v>-6.3272728685542518E-4</v>
      </c>
    </row>
    <row r="23" spans="1:149" x14ac:dyDescent="0.3">
      <c r="A23" s="27" t="s">
        <v>22</v>
      </c>
      <c r="B23" s="27">
        <v>124357.74125000001</v>
      </c>
      <c r="C23" s="27">
        <v>973.02995591000001</v>
      </c>
      <c r="D23" s="27">
        <v>1765.3145073999999</v>
      </c>
      <c r="E23" s="27">
        <v>19621.068564000001</v>
      </c>
      <c r="F23" s="27">
        <v>19611.267048999998</v>
      </c>
      <c r="G23" s="27">
        <v>509.33923983</v>
      </c>
      <c r="H23" s="27">
        <v>19419.390459999999</v>
      </c>
      <c r="I23" s="29">
        <v>490.75532957000001</v>
      </c>
      <c r="J23" s="29">
        <v>47.054737813999999</v>
      </c>
      <c r="L23" s="29">
        <v>1007.6722049</v>
      </c>
      <c r="M23" s="29">
        <v>116.40768727</v>
      </c>
      <c r="N23" s="29">
        <v>5.1774016000000001E-3</v>
      </c>
      <c r="Q23" s="29">
        <v>972.53931158</v>
      </c>
      <c r="R23" s="29">
        <v>3.5984884000000001E-3</v>
      </c>
      <c r="T23" s="29">
        <v>3.8098449600000001E-2</v>
      </c>
      <c r="U23" s="29">
        <v>122.86840402999999</v>
      </c>
      <c r="V23" s="29">
        <v>4.2490821E-3</v>
      </c>
      <c r="W23" s="29">
        <v>127.45628016000001</v>
      </c>
      <c r="X23" s="29">
        <v>38.73039086</v>
      </c>
      <c r="Y23" s="29">
        <v>16.049672751999999</v>
      </c>
      <c r="Z23" s="29">
        <v>0.2125864596</v>
      </c>
      <c r="AA23" s="29">
        <v>1.1964072576</v>
      </c>
      <c r="AB23" s="29">
        <v>2.5675336530999999</v>
      </c>
      <c r="AC23" s="29">
        <v>0.17840929589999999</v>
      </c>
      <c r="AD23" s="29">
        <v>1.9294426600000001E-2</v>
      </c>
      <c r="AE23" s="29">
        <v>25.049547184000001</v>
      </c>
      <c r="AG23" s="29" t="s">
        <v>22</v>
      </c>
      <c r="AH23" s="29">
        <v>1161.5508540599999</v>
      </c>
      <c r="AI23" s="29">
        <v>47.784140806099998</v>
      </c>
      <c r="AJ23" s="29">
        <v>497.06627548900002</v>
      </c>
      <c r="AK23" s="29">
        <v>497.06627548900002</v>
      </c>
      <c r="AL23" s="29">
        <v>3466.4729016000001</v>
      </c>
      <c r="AM23" s="29">
        <v>0</v>
      </c>
      <c r="AN23" s="29">
        <v>0</v>
      </c>
      <c r="AO23" s="29">
        <v>1011.41592466</v>
      </c>
      <c r="AP23" s="29">
        <v>117.30321886</v>
      </c>
      <c r="AQ23" s="29">
        <v>1.24182346339E-3</v>
      </c>
      <c r="AR23" s="29">
        <v>3.9324448759600001E-3</v>
      </c>
      <c r="AS23" s="29">
        <v>7395.3335835099997</v>
      </c>
      <c r="AT23" s="29">
        <v>0</v>
      </c>
      <c r="AU23" s="29">
        <v>0</v>
      </c>
      <c r="AV23" s="29">
        <v>0</v>
      </c>
      <c r="AW23" s="29">
        <v>125215.902585</v>
      </c>
      <c r="AX23" s="29">
        <v>2164.4285367299999</v>
      </c>
      <c r="AY23" s="29">
        <v>800.16537580800002</v>
      </c>
      <c r="AZ23" s="29">
        <v>1089.0946025400001</v>
      </c>
      <c r="BA23" s="29">
        <v>430.48270783499999</v>
      </c>
      <c r="BB23" s="29">
        <v>982.98281530099996</v>
      </c>
      <c r="BC23" s="29">
        <v>982.98281530099996</v>
      </c>
      <c r="BD23" s="29">
        <v>1.08855455685E-3</v>
      </c>
      <c r="BE23" s="29">
        <v>1.8142571387500001E-3</v>
      </c>
      <c r="BF23" s="29">
        <v>0</v>
      </c>
      <c r="BG23" s="29">
        <v>422.45906071899998</v>
      </c>
      <c r="BH23" s="29">
        <v>63.610127583800001</v>
      </c>
      <c r="BI23" s="29">
        <v>264.39713898799999</v>
      </c>
      <c r="BJ23" s="29">
        <v>0</v>
      </c>
      <c r="BK23" s="29">
        <v>0</v>
      </c>
      <c r="BL23" s="29">
        <v>1.25648782773E-2</v>
      </c>
      <c r="BM23" s="29">
        <v>2.5510507084699999E-2</v>
      </c>
      <c r="BN23" s="29">
        <v>0</v>
      </c>
      <c r="BO23" s="29">
        <v>124.42956691800001</v>
      </c>
      <c r="BP23" s="29">
        <v>983.58520502299996</v>
      </c>
      <c r="BQ23" s="29">
        <v>0</v>
      </c>
      <c r="BR23" s="29">
        <v>1.74106563636E-3</v>
      </c>
      <c r="BS23" s="29">
        <v>2.5054413447200001E-3</v>
      </c>
      <c r="BT23" s="29">
        <v>1602.2860711999999</v>
      </c>
      <c r="BU23" s="29">
        <v>178.03184071300001</v>
      </c>
      <c r="BV23" s="29">
        <v>1780.3179119199999</v>
      </c>
      <c r="BW23" s="29">
        <v>340.56501214000002</v>
      </c>
      <c r="BX23" s="29">
        <v>909.91780959599998</v>
      </c>
      <c r="BY23" s="29">
        <v>16.039942506300001</v>
      </c>
      <c r="BZ23" s="29">
        <v>0.21245784057299999</v>
      </c>
      <c r="CA23" s="29">
        <v>1.2019622731399999</v>
      </c>
      <c r="CB23" s="29">
        <v>2.5659781823999999</v>
      </c>
      <c r="CC23" s="29">
        <v>0.178300901584</v>
      </c>
      <c r="CD23" s="29">
        <v>1.9282642149800001E-2</v>
      </c>
      <c r="CE23" s="29">
        <v>25.034363246000002</v>
      </c>
      <c r="CF23" s="29">
        <v>2.17223500907</v>
      </c>
      <c r="CG23" s="29">
        <v>2593.3545273099999</v>
      </c>
      <c r="CH23" s="29">
        <v>1.9747591813100001</v>
      </c>
      <c r="CI23" s="29">
        <v>58.551606006500002</v>
      </c>
      <c r="CJ23" s="29">
        <v>1101.91550435</v>
      </c>
      <c r="CK23" s="29">
        <v>1.7772827692299999</v>
      </c>
      <c r="CL23" s="29">
        <v>0</v>
      </c>
      <c r="CM23" s="29">
        <v>7.2570397636600005E-4</v>
      </c>
      <c r="CN23" s="29">
        <v>190.96906013700001</v>
      </c>
      <c r="CO23" s="29">
        <v>19757.947902700002</v>
      </c>
      <c r="CP23" s="29">
        <v>19748.152547900001</v>
      </c>
      <c r="CQ23" s="29">
        <v>9.7953547814699995</v>
      </c>
      <c r="CR23" s="29">
        <v>2.2314780190399999</v>
      </c>
      <c r="CS23" s="29">
        <v>0</v>
      </c>
      <c r="CT23" s="29">
        <v>483.81595277700001</v>
      </c>
      <c r="CU23" s="29">
        <v>18.5627338448</v>
      </c>
      <c r="CV23" s="29">
        <v>7300.68442942</v>
      </c>
      <c r="CW23" s="29">
        <v>29.621386430600001</v>
      </c>
      <c r="CX23" s="29">
        <v>37.520423403199999</v>
      </c>
      <c r="CY23" s="29">
        <v>10430.6763959</v>
      </c>
      <c r="CZ23" s="29">
        <v>299.04426679099998</v>
      </c>
      <c r="DA23" s="29">
        <v>6.71418033477</v>
      </c>
      <c r="DB23" s="29">
        <v>80.965120325000001</v>
      </c>
      <c r="DC23" s="29">
        <v>0</v>
      </c>
      <c r="DD23" s="29">
        <v>511.59033844700002</v>
      </c>
      <c r="DE23" s="29">
        <v>99.172092585800002</v>
      </c>
      <c r="DF23" s="29">
        <v>0</v>
      </c>
      <c r="DG23" s="29">
        <v>0</v>
      </c>
      <c r="DH23" s="29">
        <v>1956.7376816399999</v>
      </c>
      <c r="DI23" s="29">
        <v>127.37906235</v>
      </c>
      <c r="DJ23" s="29">
        <v>2215.9479817000001</v>
      </c>
      <c r="DK23" s="29">
        <v>19527.120791500001</v>
      </c>
      <c r="DL23" s="29">
        <v>38.7069326222</v>
      </c>
      <c r="DM23" s="29">
        <v>522.83709139200005</v>
      </c>
      <c r="DP23" s="55">
        <f t="shared" si="0"/>
        <v>6.9007472021770664E-3</v>
      </c>
      <c r="DQ23" s="55">
        <f t="shared" si="1"/>
        <v>1.0847815166315649E-2</v>
      </c>
      <c r="DR23" s="55">
        <f t="shared" si="2"/>
        <v>8.4989980295904315E-3</v>
      </c>
      <c r="DS23" s="55">
        <f t="shared" si="3"/>
        <v>6.9761408892450218E-3</v>
      </c>
      <c r="DT23" s="55">
        <f t="shared" si="4"/>
        <v>6.9799416099931601E-3</v>
      </c>
      <c r="DU23" s="55">
        <f t="shared" si="5"/>
        <v>4.4196449850425123E-3</v>
      </c>
      <c r="DV23" s="55">
        <f t="shared" si="6"/>
        <v>5.5475650341294319E-3</v>
      </c>
      <c r="DW23" s="55">
        <f t="shared" si="7"/>
        <v>1.28596584463579E-2</v>
      </c>
      <c r="DX23" s="55">
        <f t="shared" si="8"/>
        <v>1.5501159415300848E-2</v>
      </c>
      <c r="DY23" s="55">
        <f t="shared" si="20"/>
        <v>0</v>
      </c>
      <c r="DZ23" s="55">
        <f t="shared" si="9"/>
        <v>3.7152158626539648E-3</v>
      </c>
      <c r="EA23" s="55">
        <f t="shared" si="10"/>
        <v>7.6930622968470952E-3</v>
      </c>
      <c r="EB23" s="55">
        <f t="shared" si="11"/>
        <v>-6.0518014480461185E-4</v>
      </c>
      <c r="EC23" s="55">
        <f t="shared" si="21"/>
        <v>0</v>
      </c>
      <c r="ED23" s="55">
        <f t="shared" si="12"/>
        <v>0</v>
      </c>
      <c r="EE23" s="55">
        <f t="shared" si="13"/>
        <v>1.0738387226767527E-2</v>
      </c>
      <c r="EF23" s="55">
        <f t="shared" si="14"/>
        <v>8.3444126055819013E-3</v>
      </c>
      <c r="EG23" s="55">
        <f t="shared" si="22"/>
        <v>0</v>
      </c>
      <c r="EH23" s="55">
        <f t="shared" si="15"/>
        <v>-6.0538521231577635E-4</v>
      </c>
      <c r="EI23" s="55">
        <f t="shared" si="16"/>
        <v>1.2705975147352231E-2</v>
      </c>
      <c r="EJ23" s="55">
        <f t="shared" si="17"/>
        <v>-6.0604122476241059E-4</v>
      </c>
      <c r="EK23" s="55">
        <f t="shared" si="18"/>
        <v>-6.0583762450209264E-4</v>
      </c>
      <c r="EL23" s="55">
        <f t="shared" si="23"/>
        <v>-6.0568037861521062E-4</v>
      </c>
      <c r="EM23" s="55">
        <f t="shared" si="24"/>
        <v>-6.0625819917641921E-4</v>
      </c>
      <c r="EN23" s="55">
        <f t="shared" si="25"/>
        <v>-6.0501984577012932E-4</v>
      </c>
      <c r="EO23" s="55">
        <f t="shared" si="26"/>
        <v>4.6430807776470066E-3</v>
      </c>
      <c r="EP23" s="55">
        <f t="shared" si="27"/>
        <v>-6.0582290639969228E-4</v>
      </c>
      <c r="EQ23" s="55">
        <f t="shared" si="28"/>
        <v>-6.0755979924243312E-4</v>
      </c>
      <c r="ER23" s="55">
        <f t="shared" si="29"/>
        <v>-6.1076965096229399E-4</v>
      </c>
      <c r="ES23" s="55">
        <f t="shared" si="30"/>
        <v>-6.0615618671535666E-4</v>
      </c>
    </row>
    <row r="24" spans="1:149" x14ac:dyDescent="0.3">
      <c r="A24" s="27" t="s">
        <v>23</v>
      </c>
      <c r="B24" s="27">
        <v>312411.64720000001</v>
      </c>
      <c r="C24" s="27">
        <v>2347.3191185000001</v>
      </c>
      <c r="D24" s="27">
        <v>3317.32204</v>
      </c>
      <c r="E24" s="27">
        <v>50157.956542</v>
      </c>
      <c r="F24" s="27">
        <v>50157.548287999998</v>
      </c>
      <c r="G24" s="27">
        <v>1403.4106474</v>
      </c>
      <c r="H24" s="27">
        <v>51646.590664000003</v>
      </c>
      <c r="I24" s="29">
        <v>1116.495009</v>
      </c>
      <c r="J24" s="29">
        <v>108.8240034</v>
      </c>
      <c r="L24" s="29">
        <v>2431.7169337999999</v>
      </c>
      <c r="M24" s="29">
        <v>217.19834044000001</v>
      </c>
      <c r="N24" s="29">
        <v>7.5535254999999999E-3</v>
      </c>
      <c r="Q24" s="29">
        <v>1895.0865282</v>
      </c>
      <c r="R24" s="29">
        <v>7.4849477000000003E-3</v>
      </c>
      <c r="T24" s="29">
        <v>5.6577030700000003E-2</v>
      </c>
      <c r="U24" s="29">
        <v>265.21726896000001</v>
      </c>
      <c r="V24" s="29">
        <v>5.7013052000000003E-3</v>
      </c>
      <c r="W24" s="29">
        <v>214.74463005000001</v>
      </c>
      <c r="X24" s="29">
        <v>63.127368599999997</v>
      </c>
      <c r="Y24" s="29">
        <v>26.236663386</v>
      </c>
      <c r="Z24" s="29">
        <v>0.19427488700000001</v>
      </c>
      <c r="AA24" s="29">
        <v>3.0446392973999998</v>
      </c>
      <c r="AB24" s="29">
        <v>8.3981986265999993</v>
      </c>
      <c r="AC24" s="29">
        <v>2.5705359160999999</v>
      </c>
      <c r="AD24" s="29">
        <v>0.27494586479999999</v>
      </c>
      <c r="AE24" s="29">
        <v>49.582650635999997</v>
      </c>
      <c r="AG24" s="29" t="s">
        <v>23</v>
      </c>
      <c r="AH24" s="29">
        <v>3290.2489816500001</v>
      </c>
      <c r="AI24" s="29">
        <v>110.68480279400001</v>
      </c>
      <c r="AJ24" s="29">
        <v>1132.64397158</v>
      </c>
      <c r="AK24" s="29">
        <v>1132.64397158</v>
      </c>
      <c r="AL24" s="29">
        <v>9819.25112644</v>
      </c>
      <c r="AM24" s="29">
        <v>0</v>
      </c>
      <c r="AN24" s="29">
        <v>0</v>
      </c>
      <c r="AO24" s="29">
        <v>2441.5062171700001</v>
      </c>
      <c r="AP24" s="29">
        <v>219.514741622</v>
      </c>
      <c r="AQ24" s="29">
        <v>1.81164184093E-3</v>
      </c>
      <c r="AR24" s="29">
        <v>5.7368752126099997E-3</v>
      </c>
      <c r="AS24" s="29">
        <v>19179.812580400001</v>
      </c>
      <c r="AT24" s="29">
        <v>0</v>
      </c>
      <c r="AU24" s="29">
        <v>0</v>
      </c>
      <c r="AV24" s="29">
        <v>0</v>
      </c>
      <c r="AW24" s="29">
        <v>314621.25451200001</v>
      </c>
      <c r="AX24" s="29">
        <v>5376.4115866599996</v>
      </c>
      <c r="AY24" s="29">
        <v>2026.7384125399999</v>
      </c>
      <c r="AZ24" s="29">
        <v>3085.0066047199998</v>
      </c>
      <c r="BA24" s="29">
        <v>460.66334274100001</v>
      </c>
      <c r="BB24" s="29">
        <v>1921.9755330099999</v>
      </c>
      <c r="BC24" s="29">
        <v>1921.9755330099999</v>
      </c>
      <c r="BD24" s="29">
        <v>2.2687648257799999E-3</v>
      </c>
      <c r="BE24" s="29">
        <v>3.78127006067E-3</v>
      </c>
      <c r="BF24" s="29">
        <v>0</v>
      </c>
      <c r="BG24" s="29">
        <v>1196.6507373899999</v>
      </c>
      <c r="BH24" s="29">
        <v>180.184243119</v>
      </c>
      <c r="BI24" s="29">
        <v>748.940536533</v>
      </c>
      <c r="BJ24" s="29">
        <v>0</v>
      </c>
      <c r="BK24" s="29">
        <v>0</v>
      </c>
      <c r="BL24" s="29">
        <v>1.8658031981500001E-2</v>
      </c>
      <c r="BM24" s="29">
        <v>3.7881474518800001E-2</v>
      </c>
      <c r="BN24" s="29">
        <v>0</v>
      </c>
      <c r="BO24" s="29">
        <v>269.21924020500001</v>
      </c>
      <c r="BP24" s="29">
        <v>2374.3339372999999</v>
      </c>
      <c r="BQ24" s="29">
        <v>0</v>
      </c>
      <c r="BR24" s="29">
        <v>2.3359853393599998E-3</v>
      </c>
      <c r="BS24" s="29">
        <v>3.36154974101E-3</v>
      </c>
      <c r="BT24" s="29">
        <v>3020.5773170900002</v>
      </c>
      <c r="BU24" s="29">
        <v>335.61972835400002</v>
      </c>
      <c r="BV24" s="29">
        <v>3356.1970454399998</v>
      </c>
      <c r="BW24" s="29">
        <v>964.69618428399997</v>
      </c>
      <c r="BX24" s="29">
        <v>2505.0508934099998</v>
      </c>
      <c r="BY24" s="29">
        <v>26.2192302224</v>
      </c>
      <c r="BZ24" s="29">
        <v>0.194147013226</v>
      </c>
      <c r="CA24" s="29">
        <v>3.0589188426199998</v>
      </c>
      <c r="CB24" s="29">
        <v>8.3926223013100003</v>
      </c>
      <c r="CC24" s="29">
        <v>2.5688255301899998</v>
      </c>
      <c r="CD24" s="29">
        <v>0.27476429092600002</v>
      </c>
      <c r="CE24" s="29">
        <v>49.549623946700002</v>
      </c>
      <c r="CF24" s="29">
        <v>5.5559682987499999</v>
      </c>
      <c r="CG24" s="29">
        <v>7280.8678206000004</v>
      </c>
      <c r="CH24" s="29">
        <v>5.0508814744499997</v>
      </c>
      <c r="CI24" s="29">
        <v>149.75862149400001</v>
      </c>
      <c r="CJ24" s="29">
        <v>2818.3915267399998</v>
      </c>
      <c r="CK24" s="29">
        <v>4.5457923972499996</v>
      </c>
      <c r="CL24" s="29">
        <v>0</v>
      </c>
      <c r="CM24" s="29">
        <v>1.5125094456999999E-3</v>
      </c>
      <c r="CN24" s="29">
        <v>488.445418399</v>
      </c>
      <c r="CO24" s="29">
        <v>50510.659716599999</v>
      </c>
      <c r="CP24" s="29">
        <v>50510.2517333</v>
      </c>
      <c r="CQ24" s="29">
        <v>0.40798325682999997</v>
      </c>
      <c r="CR24" s="29">
        <v>5.7074950076300004</v>
      </c>
      <c r="CS24" s="29">
        <v>0</v>
      </c>
      <c r="CT24" s="29">
        <v>1237.4658601199999</v>
      </c>
      <c r="CU24" s="29">
        <v>47.478287707600003</v>
      </c>
      <c r="CV24" s="29">
        <v>18673.1099263</v>
      </c>
      <c r="CW24" s="29">
        <v>75.763219221</v>
      </c>
      <c r="CX24" s="29">
        <v>95.966741622699999</v>
      </c>
      <c r="CY24" s="29">
        <v>26678.752880100001</v>
      </c>
      <c r="CZ24" s="29">
        <v>783.94759326899998</v>
      </c>
      <c r="DA24" s="29">
        <v>17.172993183100001</v>
      </c>
      <c r="DB24" s="29">
        <v>207.08612130200001</v>
      </c>
      <c r="DC24" s="29">
        <v>0</v>
      </c>
      <c r="DD24" s="29">
        <v>1409.2301730199999</v>
      </c>
      <c r="DE24" s="29">
        <v>280.91818966800002</v>
      </c>
      <c r="DF24" s="29">
        <v>0</v>
      </c>
      <c r="DG24" s="29">
        <v>0</v>
      </c>
      <c r="DH24" s="29">
        <v>5540.6273795699999</v>
      </c>
      <c r="DI24" s="29">
        <v>214.60204129499999</v>
      </c>
      <c r="DJ24" s="29">
        <v>6266.8069619099997</v>
      </c>
      <c r="DK24" s="29">
        <v>51924.212073900002</v>
      </c>
      <c r="DL24" s="29">
        <v>63.085432877899997</v>
      </c>
      <c r="DM24" s="29">
        <v>1479.18560783</v>
      </c>
      <c r="DP24" s="55">
        <f t="shared" si="0"/>
        <v>7.0727430676918992E-3</v>
      </c>
      <c r="DQ24" s="55">
        <f t="shared" si="1"/>
        <v>1.1508796817223142E-2</v>
      </c>
      <c r="DR24" s="55">
        <f t="shared" si="2"/>
        <v>1.1718791534631883E-2</v>
      </c>
      <c r="DS24" s="55">
        <f t="shared" si="3"/>
        <v>7.0318489610848014E-3</v>
      </c>
      <c r="DT24" s="55">
        <f t="shared" si="4"/>
        <v>7.0319115933420622E-3</v>
      </c>
      <c r="DU24" s="55">
        <f t="shared" si="5"/>
        <v>4.1467019156376985E-3</v>
      </c>
      <c r="DV24" s="55">
        <f t="shared" si="6"/>
        <v>5.3754063207411985E-3</v>
      </c>
      <c r="DW24" s="55">
        <f t="shared" si="7"/>
        <v>1.4463980984979028E-2</v>
      </c>
      <c r="DX24" s="55">
        <f t="shared" si="8"/>
        <v>1.7099163198034041E-2</v>
      </c>
      <c r="DY24" s="55">
        <f t="shared" si="20"/>
        <v>0</v>
      </c>
      <c r="DZ24" s="55">
        <f t="shared" si="9"/>
        <v>4.0256673109985352E-3</v>
      </c>
      <c r="EA24" s="55">
        <f t="shared" si="10"/>
        <v>1.0664911975420398E-2</v>
      </c>
      <c r="EB24" s="55">
        <f t="shared" si="11"/>
        <v>-6.6306077340971023E-4</v>
      </c>
      <c r="EC24" s="55">
        <f t="shared" si="21"/>
        <v>0</v>
      </c>
      <c r="ED24" s="55">
        <f t="shared" si="12"/>
        <v>0</v>
      </c>
      <c r="EE24" s="55">
        <f t="shared" si="13"/>
        <v>1.4188800569196068E-2</v>
      </c>
      <c r="EF24" s="55">
        <f t="shared" si="14"/>
        <v>1.0367023960634901E-2</v>
      </c>
      <c r="EG24" s="55">
        <f t="shared" si="22"/>
        <v>0</v>
      </c>
      <c r="EH24" s="55">
        <f t="shared" si="15"/>
        <v>-6.6324088125048323E-4</v>
      </c>
      <c r="EI24" s="55">
        <f t="shared" si="16"/>
        <v>1.5089406736948072E-2</v>
      </c>
      <c r="EJ24" s="55">
        <f t="shared" si="17"/>
        <v>-6.6127307655806814E-4</v>
      </c>
      <c r="EK24" s="55">
        <f t="shared" si="18"/>
        <v>-6.6399217976635856E-4</v>
      </c>
      <c r="EL24" s="55">
        <f t="shared" si="23"/>
        <v>-6.6430334465105291E-4</v>
      </c>
      <c r="EM24" s="55">
        <f t="shared" si="24"/>
        <v>-6.6445810366657428E-4</v>
      </c>
      <c r="EN24" s="55">
        <f t="shared" si="25"/>
        <v>-6.5821051796572934E-4</v>
      </c>
      <c r="EO24" s="55">
        <f t="shared" si="26"/>
        <v>4.6900613915724365E-3</v>
      </c>
      <c r="EP24" s="55">
        <f t="shared" si="27"/>
        <v>-6.6399064108067318E-4</v>
      </c>
      <c r="EQ24" s="55">
        <f t="shared" si="28"/>
        <v>-6.6538105897973304E-4</v>
      </c>
      <c r="ER24" s="55">
        <f t="shared" si="29"/>
        <v>-6.6039863568071355E-4</v>
      </c>
      <c r="ES24" s="55">
        <f t="shared" si="30"/>
        <v>-6.6609366131820005E-4</v>
      </c>
    </row>
    <row r="25" spans="1:149" x14ac:dyDescent="0.3">
      <c r="A25" s="27" t="s">
        <v>24</v>
      </c>
      <c r="B25" s="27">
        <v>13860.916203000001</v>
      </c>
      <c r="C25" s="27">
        <v>107.39015528</v>
      </c>
      <c r="D25" s="27">
        <v>217.20041133000001</v>
      </c>
      <c r="E25" s="27">
        <v>2054.3199832</v>
      </c>
      <c r="F25" s="27">
        <v>2052.5718959999999</v>
      </c>
      <c r="G25" s="27">
        <v>36.857467810999999</v>
      </c>
      <c r="H25" s="27">
        <v>2237.6362408</v>
      </c>
      <c r="I25" s="29">
        <v>55.92147817</v>
      </c>
      <c r="J25" s="29">
        <v>5.4180995618000001</v>
      </c>
      <c r="L25" s="29">
        <v>116.77953297000001</v>
      </c>
      <c r="M25" s="29">
        <v>19.973840321000001</v>
      </c>
      <c r="N25" s="29">
        <v>1.1172777999999999E-3</v>
      </c>
      <c r="Q25" s="29">
        <v>137.87568300999999</v>
      </c>
      <c r="R25" s="29">
        <v>4.378238E-4</v>
      </c>
      <c r="T25" s="29">
        <v>8.2201537999999994E-3</v>
      </c>
      <c r="U25" s="29">
        <v>11.215385589</v>
      </c>
      <c r="V25" s="29">
        <v>9.1767309999999996E-4</v>
      </c>
      <c r="W25" s="29">
        <v>27.511958404000001</v>
      </c>
      <c r="X25" s="29">
        <v>8.3658539575000006</v>
      </c>
      <c r="Y25" s="29">
        <v>3.4573183383999999</v>
      </c>
      <c r="AA25" s="29">
        <v>9.2550444999999995E-2</v>
      </c>
      <c r="AB25" s="29">
        <v>0.17835761480000001</v>
      </c>
      <c r="AC25" s="29">
        <v>3.7170657400000001E-2</v>
      </c>
      <c r="AD25" s="29">
        <v>3.9301893999999999E-3</v>
      </c>
      <c r="AE25" s="29">
        <v>5.3922783288999998</v>
      </c>
      <c r="AG25" s="29" t="s">
        <v>24</v>
      </c>
      <c r="AH25" s="29">
        <v>124.073096686</v>
      </c>
      <c r="AI25" s="29">
        <v>5.4160360086999999</v>
      </c>
      <c r="AJ25" s="29">
        <v>55.898580487300002</v>
      </c>
      <c r="AK25" s="29">
        <v>55.898580487300002</v>
      </c>
      <c r="AL25" s="29">
        <v>370.27750576800003</v>
      </c>
      <c r="AM25" s="29">
        <v>0</v>
      </c>
      <c r="AN25" s="29">
        <v>0</v>
      </c>
      <c r="AO25" s="29">
        <v>116.719082245</v>
      </c>
      <c r="AP25" s="29">
        <v>19.963824053100002</v>
      </c>
      <c r="AQ25" s="29">
        <v>2.6799544352800001E-4</v>
      </c>
      <c r="AR25" s="29">
        <v>8.4865096075000001E-4</v>
      </c>
      <c r="AS25" s="29">
        <v>901.02247603900003</v>
      </c>
      <c r="AT25" s="29">
        <v>0</v>
      </c>
      <c r="AU25" s="29">
        <v>0</v>
      </c>
      <c r="AV25" s="29">
        <v>0</v>
      </c>
      <c r="AW25" s="29">
        <v>13854.2942781</v>
      </c>
      <c r="AX25" s="29">
        <v>278.59489719099997</v>
      </c>
      <c r="AY25" s="29">
        <v>100.53520015300001</v>
      </c>
      <c r="AZ25" s="29">
        <v>116.33354068200001</v>
      </c>
      <c r="BA25" s="29">
        <v>93.638986994299998</v>
      </c>
      <c r="BB25" s="29">
        <v>137.81230461499999</v>
      </c>
      <c r="BC25" s="29">
        <v>137.81230461499999</v>
      </c>
      <c r="BD25" s="29">
        <v>1.31285783147E-4</v>
      </c>
      <c r="BE25" s="29">
        <v>2.18809500102E-4</v>
      </c>
      <c r="BF25" s="29">
        <v>0</v>
      </c>
      <c r="BG25" s="29">
        <v>45.127024771499997</v>
      </c>
      <c r="BH25" s="29">
        <v>6.7946256304499997</v>
      </c>
      <c r="BI25" s="29">
        <v>28.2420417525</v>
      </c>
      <c r="BJ25" s="29">
        <v>0</v>
      </c>
      <c r="BK25" s="29">
        <v>0</v>
      </c>
      <c r="BL25" s="29">
        <v>2.7111153654899999E-3</v>
      </c>
      <c r="BM25" s="29">
        <v>5.5043890560499999E-3</v>
      </c>
      <c r="BN25" s="29">
        <v>0</v>
      </c>
      <c r="BO25" s="29">
        <v>11.211202479500001</v>
      </c>
      <c r="BP25" s="29">
        <v>107.34408904199999</v>
      </c>
      <c r="BQ25" s="29">
        <v>0</v>
      </c>
      <c r="BR25" s="29">
        <v>3.7603286888000001E-4</v>
      </c>
      <c r="BS25" s="29">
        <v>5.4112020038E-4</v>
      </c>
      <c r="BT25" s="29">
        <v>195.38888430099999</v>
      </c>
      <c r="BU25" s="29">
        <v>21.709883189300001</v>
      </c>
      <c r="BV25" s="29">
        <v>217.09876749</v>
      </c>
      <c r="BW25" s="29">
        <v>36.378050320500002</v>
      </c>
      <c r="BX25" s="29">
        <v>101.74276839300001</v>
      </c>
      <c r="BY25" s="29">
        <v>3.4553654106399998</v>
      </c>
      <c r="BZ25" s="29">
        <v>0</v>
      </c>
      <c r="CA25" s="29">
        <v>9.2506154661600004E-2</v>
      </c>
      <c r="CB25" s="29">
        <v>0.178256756755</v>
      </c>
      <c r="CC25" s="29">
        <v>3.7149664598699998E-2</v>
      </c>
      <c r="CD25" s="29">
        <v>3.9279778086500003E-3</v>
      </c>
      <c r="CE25" s="29">
        <v>5.3892314955999998</v>
      </c>
      <c r="CF25" s="29">
        <v>0.22567642865599999</v>
      </c>
      <c r="CG25" s="29">
        <v>281.106176339</v>
      </c>
      <c r="CH25" s="29">
        <v>0.20516039108699999</v>
      </c>
      <c r="CI25" s="29">
        <v>6.0830040479600003</v>
      </c>
      <c r="CJ25" s="29">
        <v>114.479485051</v>
      </c>
      <c r="CK25" s="29">
        <v>0.184644338948</v>
      </c>
      <c r="CL25" s="29">
        <v>0</v>
      </c>
      <c r="CM25" s="8">
        <v>8.7523584767600006E-5</v>
      </c>
      <c r="CN25" s="29">
        <v>19.840034020000001</v>
      </c>
      <c r="CO25" s="29">
        <v>2053.4093193799999</v>
      </c>
      <c r="CP25" s="29">
        <v>2051.66221597</v>
      </c>
      <c r="CQ25" s="29">
        <v>1.7471034104700001</v>
      </c>
      <c r="CR25" s="29">
        <v>0.23183115762000001</v>
      </c>
      <c r="CS25" s="29">
        <v>0</v>
      </c>
      <c r="CT25" s="29">
        <v>50.264294711799998</v>
      </c>
      <c r="CU25" s="29">
        <v>1.92850758778</v>
      </c>
      <c r="CV25" s="29">
        <v>758.47798482600001</v>
      </c>
      <c r="CW25" s="29">
        <v>3.0774056863400001</v>
      </c>
      <c r="CX25" s="29">
        <v>3.8980473415799999</v>
      </c>
      <c r="CY25" s="29">
        <v>1083.6570181500001</v>
      </c>
      <c r="CZ25" s="29">
        <v>35.908459189699997</v>
      </c>
      <c r="DA25" s="29">
        <v>0.69754509426900002</v>
      </c>
      <c r="DB25" s="29">
        <v>8.4115771367600001</v>
      </c>
      <c r="DC25" s="29">
        <v>0</v>
      </c>
      <c r="DD25" s="29">
        <v>36.839886067899997</v>
      </c>
      <c r="DE25" s="29">
        <v>10.5932405016</v>
      </c>
      <c r="DF25" s="29">
        <v>0</v>
      </c>
      <c r="DG25" s="29">
        <v>0</v>
      </c>
      <c r="DH25" s="29">
        <v>209.14389636000001</v>
      </c>
      <c r="DI25" s="29">
        <v>27.496420080899998</v>
      </c>
      <c r="DJ25" s="29">
        <v>237.33885176699999</v>
      </c>
      <c r="DK25" s="29">
        <v>2236.5253191800002</v>
      </c>
      <c r="DL25" s="29">
        <v>8.3611284888899995</v>
      </c>
      <c r="DM25" s="29">
        <v>55.962120093700001</v>
      </c>
      <c r="DP25" s="55">
        <f t="shared" si="0"/>
        <v>-4.7774077867719156E-4</v>
      </c>
      <c r="DQ25" s="55">
        <f t="shared" si="1"/>
        <v>-4.289614618760867E-4</v>
      </c>
      <c r="DR25" s="55">
        <f t="shared" si="2"/>
        <v>-4.6797259442376199E-4</v>
      </c>
      <c r="DS25" s="55">
        <f t="shared" si="3"/>
        <v>-4.4329210028008726E-4</v>
      </c>
      <c r="DT25" s="55">
        <f t="shared" si="4"/>
        <v>-4.431903368513677E-4</v>
      </c>
      <c r="DU25" s="55">
        <f t="shared" si="5"/>
        <v>-4.7701983191464646E-4</v>
      </c>
      <c r="DV25" s="55">
        <f t="shared" si="6"/>
        <v>-4.9647105268664895E-4</v>
      </c>
      <c r="DW25" s="55">
        <f t="shared" si="7"/>
        <v>-4.0946132772795866E-4</v>
      </c>
      <c r="DX25" s="55">
        <f t="shared" si="8"/>
        <v>-3.8086289785982028E-4</v>
      </c>
      <c r="DY25" s="55">
        <f t="shared" si="20"/>
        <v>0</v>
      </c>
      <c r="DZ25" s="55">
        <f t="shared" si="9"/>
        <v>-5.1764828529960935E-4</v>
      </c>
      <c r="EA25" s="55">
        <f t="shared" si="10"/>
        <v>-5.0146930880730356E-4</v>
      </c>
      <c r="EB25" s="55">
        <f t="shared" si="11"/>
        <v>-5.6511972402919163E-4</v>
      </c>
      <c r="EC25" s="55">
        <f t="shared" si="21"/>
        <v>0</v>
      </c>
      <c r="ED25" s="55">
        <f t="shared" si="12"/>
        <v>0</v>
      </c>
      <c r="EE25" s="55">
        <f t="shared" si="13"/>
        <v>-4.5967783162607499E-4</v>
      </c>
      <c r="EF25" s="55">
        <f t="shared" si="14"/>
        <v>-4.6806953710596181E-4</v>
      </c>
      <c r="EG25" s="55">
        <f t="shared" si="22"/>
        <v>0</v>
      </c>
      <c r="EH25" s="55">
        <f t="shared" si="15"/>
        <v>-5.656072347454274E-4</v>
      </c>
      <c r="EI25" s="55">
        <f t="shared" si="16"/>
        <v>-3.7297955266935582E-4</v>
      </c>
      <c r="EJ25" s="55">
        <f t="shared" si="17"/>
        <v>-5.6668408390733347E-4</v>
      </c>
      <c r="EK25" s="55">
        <f t="shared" si="18"/>
        <v>-5.6478433384603722E-4</v>
      </c>
      <c r="EL25" s="55">
        <f t="shared" si="23"/>
        <v>-5.6485191278826067E-4</v>
      </c>
      <c r="EM25" s="55">
        <f t="shared" si="24"/>
        <v>-5.6486778735680447E-4</v>
      </c>
      <c r="EN25" s="55">
        <f t="shared" si="25"/>
        <v>0</v>
      </c>
      <c r="EO25" s="55">
        <f t="shared" si="26"/>
        <v>-4.7855348939695503E-4</v>
      </c>
      <c r="EP25" s="55">
        <f t="shared" si="27"/>
        <v>-5.6548213606191897E-4</v>
      </c>
      <c r="EQ25" s="55">
        <f t="shared" si="28"/>
        <v>-5.6476809312506191E-4</v>
      </c>
      <c r="ER25" s="55">
        <f t="shared" si="29"/>
        <v>-5.6271877126318052E-4</v>
      </c>
      <c r="ES25" s="55">
        <f t="shared" si="30"/>
        <v>-5.6503635646373168E-4</v>
      </c>
    </row>
    <row r="26" spans="1:149" x14ac:dyDescent="0.3">
      <c r="A26" s="27" t="s">
        <v>25</v>
      </c>
      <c r="B26" s="27">
        <v>72167.217199999999</v>
      </c>
      <c r="C26" s="27">
        <v>524.12504466999997</v>
      </c>
      <c r="D26" s="27">
        <v>1014.6005875</v>
      </c>
      <c r="E26" s="27">
        <v>11142.860536</v>
      </c>
      <c r="F26" s="27">
        <v>11140.291674</v>
      </c>
      <c r="G26" s="27">
        <v>294.51549277999999</v>
      </c>
      <c r="H26" s="27">
        <v>11573.890401000001</v>
      </c>
      <c r="I26" s="29">
        <v>249.74207797</v>
      </c>
      <c r="J26" s="29">
        <v>22.309005826</v>
      </c>
      <c r="L26" s="29">
        <v>636.00797879000004</v>
      </c>
      <c r="M26" s="29">
        <v>75.957956847000005</v>
      </c>
      <c r="N26" s="29">
        <v>4.2690717E-3</v>
      </c>
      <c r="Q26" s="29">
        <v>559.53149197000005</v>
      </c>
      <c r="R26" s="29">
        <v>2.1424923999999999E-3</v>
      </c>
      <c r="T26" s="29">
        <v>3.1414504099999997E-2</v>
      </c>
      <c r="U26" s="29">
        <v>63.130553313999997</v>
      </c>
      <c r="V26" s="29">
        <v>3.5035721E-3</v>
      </c>
      <c r="W26" s="29">
        <v>105.09429332000001</v>
      </c>
      <c r="X26" s="29">
        <v>31.934806013999999</v>
      </c>
      <c r="Y26" s="29">
        <v>13.090991170000001</v>
      </c>
      <c r="AA26" s="29">
        <v>0.75472264639999997</v>
      </c>
      <c r="AB26" s="29">
        <v>0.66400822039999996</v>
      </c>
      <c r="AC26" s="29">
        <v>0.13583750059999999</v>
      </c>
      <c r="AD26" s="29">
        <v>1.2313471499999999E-2</v>
      </c>
      <c r="AE26" s="29">
        <v>20.537651866000001</v>
      </c>
      <c r="AG26" s="29" t="s">
        <v>25</v>
      </c>
      <c r="AH26" s="29">
        <v>674.71982442000001</v>
      </c>
      <c r="AI26" s="29">
        <v>22.301572307000001</v>
      </c>
      <c r="AJ26" s="29">
        <v>249.655778516</v>
      </c>
      <c r="AK26" s="29">
        <v>249.655778516</v>
      </c>
      <c r="AL26" s="29">
        <v>2013.59944111</v>
      </c>
      <c r="AM26" s="29">
        <v>0</v>
      </c>
      <c r="AN26" s="29">
        <v>0</v>
      </c>
      <c r="AO26" s="29">
        <v>635.76309329799994</v>
      </c>
      <c r="AP26" s="29">
        <v>75.923944411799994</v>
      </c>
      <c r="AQ26" s="29">
        <v>1.0240600319E-3</v>
      </c>
      <c r="AR26" s="29">
        <v>3.2428630993400001E-3</v>
      </c>
      <c r="AS26" s="29">
        <v>4540.2536928400004</v>
      </c>
      <c r="AT26" s="29">
        <v>0</v>
      </c>
      <c r="AU26" s="29">
        <v>0</v>
      </c>
      <c r="AV26" s="29">
        <v>0</v>
      </c>
      <c r="AW26" s="29">
        <v>72142.070065399996</v>
      </c>
      <c r="AX26" s="29">
        <v>1361.58515861</v>
      </c>
      <c r="AY26" s="29">
        <v>497.952730815</v>
      </c>
      <c r="AZ26" s="29">
        <v>632.63131345500005</v>
      </c>
      <c r="BA26" s="29">
        <v>354.94266611799998</v>
      </c>
      <c r="BB26" s="29">
        <v>559.30632309700002</v>
      </c>
      <c r="BC26" s="29">
        <v>559.30632309700002</v>
      </c>
      <c r="BD26" s="29">
        <v>6.4249387112700002E-4</v>
      </c>
      <c r="BE26" s="29">
        <v>1.07082053175E-3</v>
      </c>
      <c r="BF26" s="29">
        <v>0</v>
      </c>
      <c r="BG26" s="29">
        <v>245.400290541</v>
      </c>
      <c r="BH26" s="29">
        <v>36.949743586700002</v>
      </c>
      <c r="BI26" s="29">
        <v>153.58255611999999</v>
      </c>
      <c r="BJ26" s="29">
        <v>0</v>
      </c>
      <c r="BK26" s="29">
        <v>0</v>
      </c>
      <c r="BL26" s="29">
        <v>1.03615671864E-2</v>
      </c>
      <c r="BM26" s="29">
        <v>2.1037126385799999E-2</v>
      </c>
      <c r="BN26" s="29">
        <v>0</v>
      </c>
      <c r="BO26" s="29">
        <v>63.108101063200003</v>
      </c>
      <c r="BP26" s="29">
        <v>523.94156361700004</v>
      </c>
      <c r="BQ26" s="29">
        <v>0</v>
      </c>
      <c r="BR26" s="29">
        <v>1.43574209162E-3</v>
      </c>
      <c r="BS26" s="29">
        <v>2.0660629408200001E-3</v>
      </c>
      <c r="BT26" s="29">
        <v>912.76971377799998</v>
      </c>
      <c r="BU26" s="29">
        <v>101.418881868</v>
      </c>
      <c r="BV26" s="29">
        <v>1014.18859565</v>
      </c>
      <c r="BW26" s="29">
        <v>197.82683074600001</v>
      </c>
      <c r="BX26" s="29">
        <v>538.56181149500003</v>
      </c>
      <c r="BY26" s="29">
        <v>13.084397431899999</v>
      </c>
      <c r="BZ26" s="29">
        <v>0</v>
      </c>
      <c r="CA26" s="29">
        <v>0.754423710676</v>
      </c>
      <c r="CB26" s="29">
        <v>0.66367389497200002</v>
      </c>
      <c r="CC26" s="29">
        <v>0.13576878083300001</v>
      </c>
      <c r="CD26" s="29">
        <v>1.23072353333E-2</v>
      </c>
      <c r="CE26" s="29">
        <v>20.527303701200001</v>
      </c>
      <c r="CF26" s="29">
        <v>1.2250266516099999</v>
      </c>
      <c r="CG26" s="29">
        <v>1515.43025891</v>
      </c>
      <c r="CH26" s="29">
        <v>1.1136605132899999</v>
      </c>
      <c r="CI26" s="29">
        <v>33.020033927699998</v>
      </c>
      <c r="CJ26" s="29">
        <v>621.42256465399998</v>
      </c>
      <c r="CK26" s="29">
        <v>1.0022946672099999</v>
      </c>
      <c r="CL26" s="29">
        <v>0</v>
      </c>
      <c r="CM26" s="29">
        <v>4.2832925830599999E-4</v>
      </c>
      <c r="CN26" s="29">
        <v>107.696534149</v>
      </c>
      <c r="CO26" s="29">
        <v>11139.490774399999</v>
      </c>
      <c r="CP26" s="29">
        <v>11136.923257599999</v>
      </c>
      <c r="CQ26" s="29">
        <v>2.5675168624700002</v>
      </c>
      <c r="CR26" s="29">
        <v>1.25843643889</v>
      </c>
      <c r="CS26" s="29">
        <v>0</v>
      </c>
      <c r="CT26" s="29">
        <v>272.84682901100001</v>
      </c>
      <c r="CU26" s="29">
        <v>10.468409212099999</v>
      </c>
      <c r="CV26" s="29">
        <v>4117.2033011599997</v>
      </c>
      <c r="CW26" s="29">
        <v>16.7049075742</v>
      </c>
      <c r="CX26" s="29">
        <v>21.159548038800001</v>
      </c>
      <c r="CY26" s="29">
        <v>5882.3551822199997</v>
      </c>
      <c r="CZ26" s="29">
        <v>182.43581696300001</v>
      </c>
      <c r="DA26" s="29">
        <v>3.7864453655000001</v>
      </c>
      <c r="DB26" s="29">
        <v>45.660083991900002</v>
      </c>
      <c r="DC26" s="29">
        <v>0</v>
      </c>
      <c r="DD26" s="29">
        <v>294.42009429299998</v>
      </c>
      <c r="DE26" s="29">
        <v>57.606918799600003</v>
      </c>
      <c r="DF26" s="29">
        <v>0</v>
      </c>
      <c r="DG26" s="29">
        <v>0</v>
      </c>
      <c r="DH26" s="29">
        <v>1136.9161127299999</v>
      </c>
      <c r="DI26" s="29">
        <v>105.04138724800001</v>
      </c>
      <c r="DJ26" s="29">
        <v>1288.6016943499999</v>
      </c>
      <c r="DK26" s="29">
        <v>11569.9509691</v>
      </c>
      <c r="DL26" s="29">
        <v>31.918733432500002</v>
      </c>
      <c r="DM26" s="29">
        <v>303.956546645</v>
      </c>
      <c r="DP26" s="55">
        <f t="shared" si="0"/>
        <v>-3.4845648170570562E-4</v>
      </c>
      <c r="DQ26" s="55">
        <f t="shared" si="1"/>
        <v>-3.5007114211732927E-4</v>
      </c>
      <c r="DR26" s="55">
        <f t="shared" si="2"/>
        <v>-4.0606309031920976E-4</v>
      </c>
      <c r="DS26" s="55">
        <f t="shared" si="3"/>
        <v>-3.0241441047511433E-4</v>
      </c>
      <c r="DT26" s="55">
        <f t="shared" si="4"/>
        <v>-3.0236339393716391E-4</v>
      </c>
      <c r="DU26" s="55">
        <f t="shared" si="5"/>
        <v>-3.2391670162925176E-4</v>
      </c>
      <c r="DV26" s="55">
        <f t="shared" si="6"/>
        <v>-3.4037231764868792E-4</v>
      </c>
      <c r="DW26" s="55">
        <f t="shared" si="7"/>
        <v>-3.4555432028705017E-4</v>
      </c>
      <c r="DX26" s="55">
        <f t="shared" si="8"/>
        <v>-3.3320709394122071E-4</v>
      </c>
      <c r="DY26" s="55">
        <f t="shared" si="20"/>
        <v>0</v>
      </c>
      <c r="DZ26" s="55">
        <f t="shared" si="9"/>
        <v>-3.8503525139100718E-4</v>
      </c>
      <c r="EA26" s="55">
        <f t="shared" si="10"/>
        <v>-4.4777975358818614E-4</v>
      </c>
      <c r="EB26" s="55">
        <f t="shared" si="11"/>
        <v>-5.0328711040378978E-4</v>
      </c>
      <c r="EC26" s="55">
        <f t="shared" si="21"/>
        <v>0</v>
      </c>
      <c r="ED26" s="55">
        <f t="shared" si="12"/>
        <v>0</v>
      </c>
      <c r="EE26" s="55">
        <f t="shared" si="13"/>
        <v>-4.0242394973561617E-4</v>
      </c>
      <c r="EF26" s="55">
        <f t="shared" si="14"/>
        <v>-3.9614554385335253E-4</v>
      </c>
      <c r="EG26" s="55">
        <f t="shared" si="22"/>
        <v>0</v>
      </c>
      <c r="EH26" s="55">
        <f t="shared" si="15"/>
        <v>-5.0328751807341755E-4</v>
      </c>
      <c r="EI26" s="55">
        <f t="shared" si="16"/>
        <v>-3.5564793307481604E-4</v>
      </c>
      <c r="EJ26" s="55">
        <f t="shared" si="17"/>
        <v>-5.0436169416917954E-4</v>
      </c>
      <c r="EK26" s="55">
        <f t="shared" si="18"/>
        <v>-5.0341526955137406E-4</v>
      </c>
      <c r="EL26" s="55">
        <f t="shared" si="23"/>
        <v>-5.0329353787061321E-4</v>
      </c>
      <c r="EM26" s="55">
        <f t="shared" si="24"/>
        <v>-5.0368516901239265E-4</v>
      </c>
      <c r="EN26" s="55">
        <f t="shared" si="25"/>
        <v>0</v>
      </c>
      <c r="EO26" s="55">
        <f t="shared" si="26"/>
        <v>-3.9608686108186095E-4</v>
      </c>
      <c r="EP26" s="55">
        <f t="shared" si="27"/>
        <v>-5.0349591726219769E-4</v>
      </c>
      <c r="EQ26" s="55">
        <f t="shared" si="28"/>
        <v>-5.0589687454825102E-4</v>
      </c>
      <c r="ER26" s="55">
        <f t="shared" si="29"/>
        <v>-5.0645073568400534E-4</v>
      </c>
      <c r="ES26" s="55">
        <f t="shared" si="30"/>
        <v>-5.0386309338173356E-4</v>
      </c>
    </row>
    <row r="27" spans="1:149" x14ac:dyDescent="0.3">
      <c r="A27" s="27" t="s">
        <v>26</v>
      </c>
      <c r="B27" s="27">
        <v>10488.441967999999</v>
      </c>
      <c r="C27" s="27">
        <v>78.913888244999995</v>
      </c>
      <c r="D27" s="27">
        <v>197.36083468000001</v>
      </c>
      <c r="E27" s="27">
        <v>1576.6021062</v>
      </c>
      <c r="F27" s="27">
        <v>1573.8305216000001</v>
      </c>
      <c r="G27" s="27">
        <v>29.914708535999999</v>
      </c>
      <c r="H27" s="27">
        <v>1724.9514402</v>
      </c>
      <c r="I27" s="29">
        <v>40.331506118999997</v>
      </c>
      <c r="J27" s="29">
        <v>3.8176174280000001</v>
      </c>
      <c r="L27" s="29">
        <v>89.898809925999998</v>
      </c>
      <c r="M27" s="29">
        <v>14.741799538</v>
      </c>
      <c r="N27" s="29">
        <v>8.4872669999999997E-4</v>
      </c>
      <c r="Q27" s="29">
        <v>102.44616037999999</v>
      </c>
      <c r="R27" s="29">
        <v>3.5779399999999998E-4</v>
      </c>
      <c r="T27" s="29">
        <v>6.2391742000000002E-3</v>
      </c>
      <c r="U27" s="29">
        <v>10.893124811</v>
      </c>
      <c r="V27" s="29">
        <v>6.9968280000000003E-4</v>
      </c>
      <c r="W27" s="29">
        <v>20.95668757</v>
      </c>
      <c r="X27" s="29">
        <v>6.3946969539999996</v>
      </c>
      <c r="Y27" s="29">
        <v>2.6803526334000001</v>
      </c>
      <c r="AA27" s="29">
        <v>0.1178919907</v>
      </c>
      <c r="AB27" s="29">
        <v>0.1425718322</v>
      </c>
      <c r="AC27" s="29">
        <v>3.1998643399999999E-2</v>
      </c>
      <c r="AD27" s="29">
        <v>3.9503938000000002E-3</v>
      </c>
      <c r="AE27" s="29">
        <v>4.1120900959000002</v>
      </c>
      <c r="AG27" s="29" t="s">
        <v>26</v>
      </c>
      <c r="AH27" s="29">
        <v>95.716932793500007</v>
      </c>
      <c r="AI27" s="29">
        <v>3.8220194434699999</v>
      </c>
      <c r="AJ27" s="29">
        <v>40.366652274400003</v>
      </c>
      <c r="AK27" s="29">
        <v>40.366652274400003</v>
      </c>
      <c r="AL27" s="29">
        <v>285.65278372500001</v>
      </c>
      <c r="AM27" s="29">
        <v>0</v>
      </c>
      <c r="AN27" s="29">
        <v>0</v>
      </c>
      <c r="AO27" s="29">
        <v>89.892922142800003</v>
      </c>
      <c r="AP27" s="29">
        <v>14.743012698199999</v>
      </c>
      <c r="AQ27" s="29">
        <v>2.03603910398E-4</v>
      </c>
      <c r="AR27" s="29">
        <v>6.4474500336300004E-4</v>
      </c>
      <c r="AS27" s="29">
        <v>699.42499346299996</v>
      </c>
      <c r="AT27" s="29">
        <v>0</v>
      </c>
      <c r="AU27" s="29">
        <v>0</v>
      </c>
      <c r="AV27" s="29">
        <v>0</v>
      </c>
      <c r="AW27" s="29">
        <v>10491.1775036</v>
      </c>
      <c r="AX27" s="29">
        <v>216.76950838799999</v>
      </c>
      <c r="AY27" s="29">
        <v>78.145146130100002</v>
      </c>
      <c r="AZ27" s="29">
        <v>89.746165363000003</v>
      </c>
      <c r="BA27" s="29">
        <v>74.094260904699993</v>
      </c>
      <c r="BB27" s="29">
        <v>102.489342683</v>
      </c>
      <c r="BC27" s="29">
        <v>102.489342683</v>
      </c>
      <c r="BD27" s="29">
        <v>1.07367901314E-4</v>
      </c>
      <c r="BE27" s="29">
        <v>1.78946409561E-4</v>
      </c>
      <c r="BF27" s="29">
        <v>0</v>
      </c>
      <c r="BG27" s="29">
        <v>34.813540409300003</v>
      </c>
      <c r="BH27" s="29">
        <v>5.24175613263</v>
      </c>
      <c r="BI27" s="29">
        <v>21.787493363199999</v>
      </c>
      <c r="BJ27" s="29">
        <v>0</v>
      </c>
      <c r="BK27" s="29">
        <v>0</v>
      </c>
      <c r="BL27" s="29">
        <v>2.0580100465699999E-3</v>
      </c>
      <c r="BM27" s="29">
        <v>4.1783793177500002E-3</v>
      </c>
      <c r="BN27" s="29">
        <v>0</v>
      </c>
      <c r="BO27" s="29">
        <v>10.901422459100001</v>
      </c>
      <c r="BP27" s="29">
        <v>78.968091607600002</v>
      </c>
      <c r="BQ27" s="29">
        <v>0</v>
      </c>
      <c r="BR27" s="29">
        <v>2.8674288094700001E-4</v>
      </c>
      <c r="BS27" s="29">
        <v>4.1262899357200002E-4</v>
      </c>
      <c r="BT27" s="29">
        <v>177.66171738200001</v>
      </c>
      <c r="BU27" s="29">
        <v>19.740187691999999</v>
      </c>
      <c r="BV27" s="29">
        <v>197.40190507400001</v>
      </c>
      <c r="BW27" s="29">
        <v>28.064059021399999</v>
      </c>
      <c r="BX27" s="29">
        <v>78.667200621099994</v>
      </c>
      <c r="BY27" s="29">
        <v>2.6791572008200002</v>
      </c>
      <c r="BZ27" s="29">
        <v>0</v>
      </c>
      <c r="CA27" s="29">
        <v>0.117889195357</v>
      </c>
      <c r="CB27" s="29">
        <v>0.14250816375899999</v>
      </c>
      <c r="CC27" s="29">
        <v>3.1984324417599998E-2</v>
      </c>
      <c r="CD27" s="29">
        <v>3.9486398893400004E-3</v>
      </c>
      <c r="CE27" s="29">
        <v>4.1102506418000004</v>
      </c>
      <c r="CF27" s="29">
        <v>0.17317331978200001</v>
      </c>
      <c r="CG27" s="29">
        <v>217.020342656</v>
      </c>
      <c r="CH27" s="29">
        <v>0.15743032798500001</v>
      </c>
      <c r="CI27" s="29">
        <v>4.6678077129600002</v>
      </c>
      <c r="CJ27" s="29">
        <v>87.846114932700004</v>
      </c>
      <c r="CK27" s="29">
        <v>0.14168728328999999</v>
      </c>
      <c r="CL27" s="29">
        <v>0</v>
      </c>
      <c r="CM27" s="8">
        <v>7.1578392644300006E-5</v>
      </c>
      <c r="CN27" s="29">
        <v>15.224299007000001</v>
      </c>
      <c r="CO27" s="29">
        <v>1577.1183947300001</v>
      </c>
      <c r="CP27" s="29">
        <v>1574.34804332</v>
      </c>
      <c r="CQ27" s="29">
        <v>2.7703514116900001</v>
      </c>
      <c r="CR27" s="29">
        <v>0.17789623214</v>
      </c>
      <c r="CS27" s="29">
        <v>0</v>
      </c>
      <c r="CT27" s="29">
        <v>38.570428676100001</v>
      </c>
      <c r="CU27" s="29">
        <v>1.4798452264099999</v>
      </c>
      <c r="CV27" s="29">
        <v>582.01986094300003</v>
      </c>
      <c r="CW27" s="29">
        <v>2.3614545847000001</v>
      </c>
      <c r="CX27" s="29">
        <v>2.9911758969400002</v>
      </c>
      <c r="CY27" s="29">
        <v>831.54696173399998</v>
      </c>
      <c r="CZ27" s="29">
        <v>27.856226625600002</v>
      </c>
      <c r="DA27" s="29">
        <v>0.53526333504300005</v>
      </c>
      <c r="DB27" s="29">
        <v>6.4546441026899997</v>
      </c>
      <c r="DC27" s="29">
        <v>0</v>
      </c>
      <c r="DD27" s="29">
        <v>29.921312801399999</v>
      </c>
      <c r="DE27" s="29">
        <v>8.1722182151999991</v>
      </c>
      <c r="DF27" s="29">
        <v>0</v>
      </c>
      <c r="DG27" s="29">
        <v>0</v>
      </c>
      <c r="DH27" s="29">
        <v>161.350217657</v>
      </c>
      <c r="DI27" s="29">
        <v>20.947341224399999</v>
      </c>
      <c r="DJ27" s="29">
        <v>183.12112637800001</v>
      </c>
      <c r="DK27" s="29">
        <v>1725.1236440800001</v>
      </c>
      <c r="DL27" s="29">
        <v>6.3918441640100001</v>
      </c>
      <c r="DM27" s="29">
        <v>43.176738686299998</v>
      </c>
      <c r="DP27" s="55">
        <f t="shared" si="0"/>
        <v>2.6081429523534458E-4</v>
      </c>
      <c r="DQ27" s="55">
        <f t="shared" si="1"/>
        <v>6.8686721444676229E-4</v>
      </c>
      <c r="DR27" s="55">
        <f t="shared" si="2"/>
        <v>2.0809799505861057E-4</v>
      </c>
      <c r="DS27" s="55">
        <f t="shared" si="3"/>
        <v>3.2746913629621714E-4</v>
      </c>
      <c r="DT27" s="55">
        <f t="shared" si="4"/>
        <v>3.2882938340384317E-4</v>
      </c>
      <c r="DU27" s="55">
        <f t="shared" si="5"/>
        <v>2.2076983942706033E-4</v>
      </c>
      <c r="DV27" s="55">
        <f t="shared" si="6"/>
        <v>9.9831146539482358E-5</v>
      </c>
      <c r="DW27" s="55">
        <f t="shared" si="7"/>
        <v>8.7143176097382495E-4</v>
      </c>
      <c r="DX27" s="55">
        <f t="shared" si="8"/>
        <v>1.1530792576840002E-3</v>
      </c>
      <c r="DY27" s="55">
        <f t="shared" si="20"/>
        <v>0</v>
      </c>
      <c r="DZ27" s="55">
        <f t="shared" si="9"/>
        <v>-6.5493449855916574E-5</v>
      </c>
      <c r="EA27" s="55">
        <f t="shared" si="10"/>
        <v>8.2293901560103597E-5</v>
      </c>
      <c r="EB27" s="55">
        <f t="shared" si="11"/>
        <v>-4.4512119036655372E-4</v>
      </c>
      <c r="EC27" s="55">
        <f t="shared" si="21"/>
        <v>0</v>
      </c>
      <c r="ED27" s="55">
        <f t="shared" si="12"/>
        <v>0</v>
      </c>
      <c r="EE27" s="55">
        <f t="shared" si="13"/>
        <v>4.2151216638900172E-4</v>
      </c>
      <c r="EF27" s="55">
        <f t="shared" si="14"/>
        <v>2.7586689351965127E-4</v>
      </c>
      <c r="EG27" s="55">
        <f t="shared" si="22"/>
        <v>0</v>
      </c>
      <c r="EH27" s="55">
        <f t="shared" si="15"/>
        <v>-4.4634683865702818E-4</v>
      </c>
      <c r="EI27" s="55">
        <f t="shared" si="16"/>
        <v>7.61732583071291E-4</v>
      </c>
      <c r="EJ27" s="55">
        <f t="shared" si="17"/>
        <v>-4.4438062647816657E-4</v>
      </c>
      <c r="EK27" s="55">
        <f t="shared" si="18"/>
        <v>-4.4598391653175349E-4</v>
      </c>
      <c r="EL27" s="55">
        <f t="shared" si="23"/>
        <v>-4.461180898048689E-4</v>
      </c>
      <c r="EM27" s="55">
        <f t="shared" si="24"/>
        <v>-4.4599824855264794E-4</v>
      </c>
      <c r="EN27" s="55">
        <f t="shared" si="25"/>
        <v>0</v>
      </c>
      <c r="EO27" s="55">
        <f t="shared" si="26"/>
        <v>-2.3711050966274682E-5</v>
      </c>
      <c r="EP27" s="55">
        <f t="shared" si="27"/>
        <v>-4.4657096719279756E-4</v>
      </c>
      <c r="EQ27" s="55">
        <f t="shared" si="28"/>
        <v>-4.4748717065926932E-4</v>
      </c>
      <c r="ER27" s="55">
        <f t="shared" si="29"/>
        <v>-4.4398375169580229E-4</v>
      </c>
      <c r="ES27" s="55">
        <f t="shared" si="30"/>
        <v>-4.4732825816092762E-4</v>
      </c>
    </row>
    <row r="28" spans="1:149" x14ac:dyDescent="0.3">
      <c r="A28" s="27" t="s">
        <v>27</v>
      </c>
      <c r="B28" s="27">
        <v>18433.095651</v>
      </c>
      <c r="C28" s="27">
        <v>134.69505108000001</v>
      </c>
      <c r="D28" s="27">
        <v>295.06016596000001</v>
      </c>
      <c r="E28" s="27">
        <v>2846.8917717999998</v>
      </c>
      <c r="F28" s="27">
        <v>2842.6813013000001</v>
      </c>
      <c r="G28" s="27">
        <v>72.059318083999997</v>
      </c>
      <c r="H28" s="27">
        <v>2969.6613108000001</v>
      </c>
      <c r="I28" s="29">
        <v>64.826398267000002</v>
      </c>
      <c r="J28" s="29">
        <v>5.8612336787999997</v>
      </c>
      <c r="L28" s="29">
        <v>164.97169364000001</v>
      </c>
      <c r="M28" s="29">
        <v>20.248459017999998</v>
      </c>
      <c r="N28" s="29">
        <v>1.1402494E-3</v>
      </c>
      <c r="Q28" s="29">
        <v>147.71952451999999</v>
      </c>
      <c r="R28" s="29">
        <v>5.5648290000000005E-4</v>
      </c>
      <c r="T28" s="29">
        <v>8.3912658000000005E-3</v>
      </c>
      <c r="U28" s="29">
        <v>16.825894018</v>
      </c>
      <c r="V28" s="29">
        <v>9.3548909999999999E-4</v>
      </c>
      <c r="W28" s="29">
        <v>28.064280789000001</v>
      </c>
      <c r="X28" s="29">
        <v>8.5253191449999992</v>
      </c>
      <c r="Y28" s="29">
        <v>3.5858879812</v>
      </c>
      <c r="AA28" s="29">
        <v>0.1971385339</v>
      </c>
      <c r="AB28" s="29">
        <v>0.19098157099999999</v>
      </c>
      <c r="AC28" s="29">
        <v>4.3447910399999998E-2</v>
      </c>
      <c r="AD28" s="29">
        <v>5.5846476999999997E-3</v>
      </c>
      <c r="AE28" s="29">
        <v>5.5624173115</v>
      </c>
      <c r="AG28" s="29" t="s">
        <v>27</v>
      </c>
      <c r="AH28" s="29">
        <v>172.00399968900001</v>
      </c>
      <c r="AI28" s="29">
        <v>5.8592753253399996</v>
      </c>
      <c r="AJ28" s="29">
        <v>64.801759150300001</v>
      </c>
      <c r="AK28" s="29">
        <v>64.801759150300001</v>
      </c>
      <c r="AL28" s="29">
        <v>513.32001475499999</v>
      </c>
      <c r="AM28" s="29">
        <v>0</v>
      </c>
      <c r="AN28" s="29">
        <v>0</v>
      </c>
      <c r="AO28" s="29">
        <v>164.88621107399999</v>
      </c>
      <c r="AP28" s="29">
        <v>20.237407945000001</v>
      </c>
      <c r="AQ28" s="29">
        <v>2.7347995500100002E-4</v>
      </c>
      <c r="AR28" s="29">
        <v>8.6601776173200003E-4</v>
      </c>
      <c r="AS28" s="29">
        <v>1166.68596989</v>
      </c>
      <c r="AT28" s="29">
        <v>0</v>
      </c>
      <c r="AU28" s="29">
        <v>0</v>
      </c>
      <c r="AV28" s="29">
        <v>0</v>
      </c>
      <c r="AW28" s="29">
        <v>18424.778955900001</v>
      </c>
      <c r="AX28" s="29">
        <v>351.05324948700002</v>
      </c>
      <c r="AY28" s="29">
        <v>128.196461231</v>
      </c>
      <c r="AZ28" s="29">
        <v>161.27453114599999</v>
      </c>
      <c r="BA28" s="29">
        <v>94.454976358099998</v>
      </c>
      <c r="BB28" s="29">
        <v>147.65023404900001</v>
      </c>
      <c r="BC28" s="29">
        <v>147.65023404900001</v>
      </c>
      <c r="BD28" s="29">
        <v>1.6686434495800001E-4</v>
      </c>
      <c r="BE28" s="29">
        <v>2.7810660876100002E-4</v>
      </c>
      <c r="BF28" s="29">
        <v>0</v>
      </c>
      <c r="BG28" s="29">
        <v>62.559172783199998</v>
      </c>
      <c r="BH28" s="29">
        <v>9.4194689232200002</v>
      </c>
      <c r="BI28" s="29">
        <v>39.1522663585</v>
      </c>
      <c r="BJ28" s="29">
        <v>0</v>
      </c>
      <c r="BK28" s="29">
        <v>0</v>
      </c>
      <c r="BL28" s="29">
        <v>2.7672934228400001E-3</v>
      </c>
      <c r="BM28" s="29">
        <v>5.6184455924299997E-3</v>
      </c>
      <c r="BN28" s="29">
        <v>0</v>
      </c>
      <c r="BO28" s="29">
        <v>16.819180958899999</v>
      </c>
      <c r="BP28" s="29">
        <v>134.63996546499999</v>
      </c>
      <c r="BQ28" s="29">
        <v>0</v>
      </c>
      <c r="BR28" s="29">
        <v>3.8329691913199999E-4</v>
      </c>
      <c r="BS28" s="29">
        <v>5.5157563775499996E-4</v>
      </c>
      <c r="BT28" s="29">
        <v>265.41931887599998</v>
      </c>
      <c r="BU28" s="29">
        <v>29.491044615500002</v>
      </c>
      <c r="BV28" s="29">
        <v>294.910363491</v>
      </c>
      <c r="BW28" s="29">
        <v>50.431305144299998</v>
      </c>
      <c r="BX28" s="29">
        <v>137.67261796299999</v>
      </c>
      <c r="BY28" s="29">
        <v>3.5835260114900001</v>
      </c>
      <c r="BZ28" s="29">
        <v>0</v>
      </c>
      <c r="CA28" s="29">
        <v>0.19703572853000001</v>
      </c>
      <c r="CB28" s="29">
        <v>0.190855700307</v>
      </c>
      <c r="CC28" s="29">
        <v>4.3419140632099999E-2</v>
      </c>
      <c r="CD28" s="29">
        <v>5.5809624107400002E-3</v>
      </c>
      <c r="CE28" s="29">
        <v>5.5587507935199998</v>
      </c>
      <c r="CF28" s="29">
        <v>0.312559400431</v>
      </c>
      <c r="CG28" s="29">
        <v>386.664383418</v>
      </c>
      <c r="CH28" s="29">
        <v>0.28414485153500002</v>
      </c>
      <c r="CI28" s="29">
        <v>8.4248942249900001</v>
      </c>
      <c r="CJ28" s="29">
        <v>158.55284562899999</v>
      </c>
      <c r="CK28" s="29">
        <v>0.25573028187199998</v>
      </c>
      <c r="CL28" s="29">
        <v>0</v>
      </c>
      <c r="CM28" s="29">
        <v>1.11242902611E-4</v>
      </c>
      <c r="CN28" s="29">
        <v>27.478228142399999</v>
      </c>
      <c r="CO28" s="29">
        <v>2845.7375298400002</v>
      </c>
      <c r="CP28" s="29">
        <v>2841.52986728</v>
      </c>
      <c r="CQ28" s="29">
        <v>4.2076625640599996</v>
      </c>
      <c r="CR28" s="29">
        <v>0.32108369303899997</v>
      </c>
      <c r="CS28" s="29">
        <v>0</v>
      </c>
      <c r="CT28" s="29">
        <v>69.615498416999998</v>
      </c>
      <c r="CU28" s="29">
        <v>2.67096297304</v>
      </c>
      <c r="CV28" s="29">
        <v>1050.4837189</v>
      </c>
      <c r="CW28" s="29">
        <v>4.2621733389600003</v>
      </c>
      <c r="CX28" s="29">
        <v>5.39875213931</v>
      </c>
      <c r="CY28" s="29">
        <v>1500.8532393400001</v>
      </c>
      <c r="CZ28" s="29">
        <v>46.838142836199999</v>
      </c>
      <c r="DA28" s="29">
        <v>0.96609277666600002</v>
      </c>
      <c r="DB28" s="29">
        <v>11.649943173600001</v>
      </c>
      <c r="DC28" s="29">
        <v>0</v>
      </c>
      <c r="DD28" s="29">
        <v>72.027440361999993</v>
      </c>
      <c r="DE28" s="29">
        <v>14.6855302557</v>
      </c>
      <c r="DF28" s="29">
        <v>0</v>
      </c>
      <c r="DG28" s="29">
        <v>0</v>
      </c>
      <c r="DH28" s="29">
        <v>289.84106557400003</v>
      </c>
      <c r="DI28" s="29">
        <v>28.0457992334</v>
      </c>
      <c r="DJ28" s="29">
        <v>328.55190502099998</v>
      </c>
      <c r="DK28" s="29">
        <v>2968.2966142999999</v>
      </c>
      <c r="DL28" s="29">
        <v>8.5197089305000002</v>
      </c>
      <c r="DM28" s="29">
        <v>77.496118809500004</v>
      </c>
      <c r="DP28" s="55">
        <f t="shared" si="0"/>
        <v>-4.5118276698940076E-4</v>
      </c>
      <c r="DQ28" s="55">
        <f t="shared" si="1"/>
        <v>-4.0896539671162125E-4</v>
      </c>
      <c r="DR28" s="55">
        <f t="shared" si="2"/>
        <v>-5.0770143273191264E-4</v>
      </c>
      <c r="DS28" s="55">
        <f t="shared" si="3"/>
        <v>-4.0543935369548323E-4</v>
      </c>
      <c r="DT28" s="55">
        <f t="shared" si="4"/>
        <v>-4.0505209622814788E-4</v>
      </c>
      <c r="DU28" s="55">
        <f t="shared" si="5"/>
        <v>-4.4238167731263186E-4</v>
      </c>
      <c r="DV28" s="55">
        <f t="shared" si="6"/>
        <v>-4.5954617620439241E-4</v>
      </c>
      <c r="DW28" s="55">
        <f t="shared" si="7"/>
        <v>-3.8007844579796566E-4</v>
      </c>
      <c r="DX28" s="55">
        <f t="shared" si="8"/>
        <v>-3.3411966956434425E-4</v>
      </c>
      <c r="DY28" s="55">
        <f t="shared" si="20"/>
        <v>0</v>
      </c>
      <c r="DZ28" s="55">
        <f t="shared" si="9"/>
        <v>-5.1816505070599486E-4</v>
      </c>
      <c r="EA28" s="55">
        <f t="shared" si="10"/>
        <v>-5.4577353220674129E-4</v>
      </c>
      <c r="EB28" s="55">
        <f t="shared" si="11"/>
        <v>-6.592270664646353E-4</v>
      </c>
      <c r="EC28" s="55">
        <f t="shared" si="21"/>
        <v>0</v>
      </c>
      <c r="ED28" s="55">
        <f t="shared" si="12"/>
        <v>0</v>
      </c>
      <c r="EE28" s="55">
        <f t="shared" si="13"/>
        <v>-4.6906779063323226E-4</v>
      </c>
      <c r="EF28" s="55">
        <f t="shared" si="14"/>
        <v>-4.8347158555999363E-4</v>
      </c>
      <c r="EG28" s="55">
        <f t="shared" si="22"/>
        <v>0</v>
      </c>
      <c r="EH28" s="55">
        <f t="shared" si="15"/>
        <v>-6.5863540277799561E-4</v>
      </c>
      <c r="EI28" s="55">
        <f t="shared" si="16"/>
        <v>-3.9897191155604378E-4</v>
      </c>
      <c r="EJ28" s="55">
        <f t="shared" si="17"/>
        <v>-6.5905964377355544E-4</v>
      </c>
      <c r="EK28" s="55">
        <f t="shared" si="18"/>
        <v>-6.5854371038238284E-4</v>
      </c>
      <c r="EL28" s="55">
        <f t="shared" si="23"/>
        <v>-6.5806504185703292E-4</v>
      </c>
      <c r="EM28" s="55">
        <f t="shared" si="24"/>
        <v>-6.5868474486185425E-4</v>
      </c>
      <c r="EN28" s="55">
        <f t="shared" si="25"/>
        <v>0</v>
      </c>
      <c r="EO28" s="55">
        <f t="shared" si="26"/>
        <v>-5.2148795045891562E-4</v>
      </c>
      <c r="EP28" s="55">
        <f t="shared" si="27"/>
        <v>-6.5907245573967389E-4</v>
      </c>
      <c r="EQ28" s="55">
        <f t="shared" si="28"/>
        <v>-6.6216689445203951E-4</v>
      </c>
      <c r="ER28" s="55">
        <f t="shared" si="29"/>
        <v>-6.5989646222436435E-4</v>
      </c>
      <c r="ES28" s="55">
        <f t="shared" si="30"/>
        <v>-6.5915909840490443E-4</v>
      </c>
    </row>
    <row r="29" spans="1:149" x14ac:dyDescent="0.3">
      <c r="A29" s="27" t="s">
        <v>28</v>
      </c>
      <c r="B29" s="27">
        <v>9760.5040714000006</v>
      </c>
      <c r="C29" s="27">
        <v>56.683662288999997</v>
      </c>
      <c r="D29" s="27">
        <v>195.48833331</v>
      </c>
      <c r="E29" s="27">
        <v>1427.8814034</v>
      </c>
      <c r="F29" s="27">
        <v>1424.4471507000001</v>
      </c>
      <c r="G29" s="27">
        <v>24.08642833</v>
      </c>
      <c r="H29" s="27">
        <v>2942.3112259999998</v>
      </c>
      <c r="I29" s="29">
        <v>40.687937056999999</v>
      </c>
      <c r="J29" s="29">
        <v>4.1312388873000003</v>
      </c>
      <c r="L29" s="29">
        <v>70.432139414999995</v>
      </c>
      <c r="M29" s="29">
        <v>12.055833302</v>
      </c>
      <c r="N29" s="29">
        <v>6.1928790000000003E-4</v>
      </c>
      <c r="Q29" s="29">
        <v>94.187192335999995</v>
      </c>
      <c r="R29" s="29">
        <v>3.1450389999999998E-4</v>
      </c>
      <c r="T29" s="29">
        <v>4.5442653999999997E-3</v>
      </c>
      <c r="U29" s="29">
        <v>11.352104568</v>
      </c>
      <c r="V29" s="29">
        <v>5.1466209999999997E-4</v>
      </c>
      <c r="W29" s="29">
        <v>13.755748388000001</v>
      </c>
      <c r="X29" s="29">
        <v>4.1472009124999998</v>
      </c>
      <c r="Y29" s="29">
        <v>1.9593697002999999</v>
      </c>
      <c r="Z29" s="29">
        <v>5.7594899999999999E-3</v>
      </c>
      <c r="AA29" s="29">
        <v>0.1108430513</v>
      </c>
      <c r="AB29" s="29">
        <v>0.19543118100000001</v>
      </c>
      <c r="AC29" s="29">
        <v>4.7977769099999998E-2</v>
      </c>
      <c r="AD29" s="29">
        <v>9.3387946999999999E-3</v>
      </c>
      <c r="AE29" s="29">
        <v>2.9333997994000001</v>
      </c>
      <c r="AG29" s="29" t="s">
        <v>28</v>
      </c>
      <c r="AH29" s="29">
        <v>191.814409719</v>
      </c>
      <c r="AI29" s="29">
        <v>4.1322442945700004</v>
      </c>
      <c r="AJ29" s="29">
        <v>40.696498206100003</v>
      </c>
      <c r="AK29" s="29">
        <v>40.696498206100003</v>
      </c>
      <c r="AL29" s="29">
        <v>572.44097315600004</v>
      </c>
      <c r="AM29" s="29">
        <v>0</v>
      </c>
      <c r="AN29" s="29">
        <v>0</v>
      </c>
      <c r="AO29" s="29">
        <v>70.435747403999997</v>
      </c>
      <c r="AP29" s="29">
        <v>12.056765544599999</v>
      </c>
      <c r="AQ29" s="29">
        <v>1.4862336214899999E-4</v>
      </c>
      <c r="AR29" s="29">
        <v>4.7064171777000001E-4</v>
      </c>
      <c r="AS29" s="29">
        <v>1154.3873334</v>
      </c>
      <c r="AT29" s="29">
        <v>0</v>
      </c>
      <c r="AU29" s="29">
        <v>0</v>
      </c>
      <c r="AV29" s="29">
        <v>0</v>
      </c>
      <c r="AW29" s="29">
        <v>9761.5327921299995</v>
      </c>
      <c r="AX29" s="29">
        <v>328.89974659000001</v>
      </c>
      <c r="AY29" s="29">
        <v>123.07016953199999</v>
      </c>
      <c r="AZ29" s="29">
        <v>179.849259539</v>
      </c>
      <c r="BA29" s="29">
        <v>42.407068006599999</v>
      </c>
      <c r="BB29" s="29">
        <v>94.200395805499994</v>
      </c>
      <c r="BC29" s="29">
        <v>94.200395805499994</v>
      </c>
      <c r="BD29" s="8">
        <v>9.4363396053999998E-5</v>
      </c>
      <c r="BE29" s="29">
        <v>1.5726953095200001E-4</v>
      </c>
      <c r="BF29" s="29">
        <v>0</v>
      </c>
      <c r="BG29" s="29">
        <v>69.762517828399993</v>
      </c>
      <c r="BH29" s="29">
        <v>10.5043645075</v>
      </c>
      <c r="BI29" s="29">
        <v>43.661591276800003</v>
      </c>
      <c r="BJ29" s="29">
        <v>0</v>
      </c>
      <c r="BK29" s="29">
        <v>0</v>
      </c>
      <c r="BL29" s="29">
        <v>1.4995530302099999E-3</v>
      </c>
      <c r="BM29" s="29">
        <v>3.0445426658099999E-3</v>
      </c>
      <c r="BN29" s="29">
        <v>0</v>
      </c>
      <c r="BO29" s="29">
        <v>11.354176234100001</v>
      </c>
      <c r="BP29" s="29">
        <v>56.698556829799998</v>
      </c>
      <c r="BQ29" s="29">
        <v>0</v>
      </c>
      <c r="BR29" s="29">
        <v>2.11003346328E-4</v>
      </c>
      <c r="BS29" s="29">
        <v>3.0363934726099998E-4</v>
      </c>
      <c r="BT29" s="29">
        <v>175.95438929700001</v>
      </c>
      <c r="BU29" s="29">
        <v>19.550484314199998</v>
      </c>
      <c r="BV29" s="29">
        <v>195.50487361099999</v>
      </c>
      <c r="BW29" s="29">
        <v>56.239643429099999</v>
      </c>
      <c r="BX29" s="29">
        <v>147.523199691</v>
      </c>
      <c r="BY29" s="29">
        <v>1.9592897709199999</v>
      </c>
      <c r="BZ29" s="29">
        <v>5.75915723474E-3</v>
      </c>
      <c r="CA29" s="29">
        <v>0.11084750806300001</v>
      </c>
      <c r="CB29" s="29">
        <v>0.195423928962</v>
      </c>
      <c r="CC29" s="29">
        <v>4.7975864419499997E-2</v>
      </c>
      <c r="CD29" s="29">
        <v>9.3384021943000006E-3</v>
      </c>
      <c r="CE29" s="29">
        <v>2.9332801117699998</v>
      </c>
      <c r="CF29" s="29">
        <v>0.15670762636400001</v>
      </c>
      <c r="CG29" s="29">
        <v>425.794324856</v>
      </c>
      <c r="CH29" s="29">
        <v>0.142461475684</v>
      </c>
      <c r="CI29" s="29">
        <v>4.22398328342</v>
      </c>
      <c r="CJ29" s="29">
        <v>79.493515546699996</v>
      </c>
      <c r="CK29" s="29">
        <v>0.12821530537299999</v>
      </c>
      <c r="CL29" s="29">
        <v>0</v>
      </c>
      <c r="CM29" s="8">
        <v>6.2908737770899997E-5</v>
      </c>
      <c r="CN29" s="29">
        <v>13.7767266829</v>
      </c>
      <c r="CO29" s="29">
        <v>1428.08863159</v>
      </c>
      <c r="CP29" s="29">
        <v>1424.65450863</v>
      </c>
      <c r="CQ29" s="29">
        <v>3.4341229604199999</v>
      </c>
      <c r="CR29" s="29">
        <v>0.16098157547899999</v>
      </c>
      <c r="CS29" s="29">
        <v>0</v>
      </c>
      <c r="CT29" s="29">
        <v>34.903071604200001</v>
      </c>
      <c r="CU29" s="29">
        <v>1.33913779387</v>
      </c>
      <c r="CV29" s="29">
        <v>526.67993277100004</v>
      </c>
      <c r="CW29" s="29">
        <v>2.1369227375199999</v>
      </c>
      <c r="CX29" s="29">
        <v>2.7067677154099998</v>
      </c>
      <c r="CY29" s="29">
        <v>752.48079936600004</v>
      </c>
      <c r="CZ29" s="29">
        <v>46.996372404799999</v>
      </c>
      <c r="DA29" s="29">
        <v>0.48436943416200001</v>
      </c>
      <c r="DB29" s="29">
        <v>5.8409157154300004</v>
      </c>
      <c r="DC29" s="29">
        <v>0</v>
      </c>
      <c r="DD29" s="29">
        <v>24.089269643200002</v>
      </c>
      <c r="DE29" s="29">
        <v>16.376941451699999</v>
      </c>
      <c r="DF29" s="29">
        <v>0</v>
      </c>
      <c r="DG29" s="29">
        <v>0</v>
      </c>
      <c r="DH29" s="29">
        <v>323.04906084100003</v>
      </c>
      <c r="DI29" s="29">
        <v>13.7552449338</v>
      </c>
      <c r="DJ29" s="29">
        <v>365.54938869400002</v>
      </c>
      <c r="DK29" s="29">
        <v>2942.3692123300002</v>
      </c>
      <c r="DL29" s="29">
        <v>4.1470447750000003</v>
      </c>
      <c r="DM29" s="29">
        <v>86.270563250199999</v>
      </c>
      <c r="DP29" s="55">
        <f t="shared" si="0"/>
        <v>1.0539627077388639E-4</v>
      </c>
      <c r="DQ29" s="55">
        <f t="shared" si="1"/>
        <v>2.6276602813807124E-4</v>
      </c>
      <c r="DR29" s="55">
        <f t="shared" si="2"/>
        <v>8.4610169414882111E-5</v>
      </c>
      <c r="DS29" s="55">
        <f t="shared" si="3"/>
        <v>1.4512983326667189E-4</v>
      </c>
      <c r="DT29" s="55">
        <f t="shared" si="4"/>
        <v>1.4557081313830713E-4</v>
      </c>
      <c r="DU29" s="55">
        <f t="shared" si="5"/>
        <v>1.179632430791842E-4</v>
      </c>
      <c r="DV29" s="55">
        <f t="shared" si="6"/>
        <v>1.9707748618841569E-5</v>
      </c>
      <c r="DW29" s="55">
        <f t="shared" si="7"/>
        <v>2.1041000648448573E-4</v>
      </c>
      <c r="DX29" s="55">
        <f t="shared" si="8"/>
        <v>2.4336701348616089E-4</v>
      </c>
      <c r="DY29" s="55">
        <f t="shared" si="20"/>
        <v>0</v>
      </c>
      <c r="DZ29" s="55">
        <f t="shared" si="9"/>
        <v>5.1226457551480815E-5</v>
      </c>
      <c r="EA29" s="55">
        <f t="shared" si="10"/>
        <v>7.7327097733236028E-5</v>
      </c>
      <c r="EB29" s="55">
        <f t="shared" si="11"/>
        <v>-3.6848905008625173E-5</v>
      </c>
      <c r="EC29" s="55">
        <f t="shared" si="21"/>
        <v>0</v>
      </c>
      <c r="ED29" s="55">
        <f t="shared" si="12"/>
        <v>0</v>
      </c>
      <c r="EE29" s="55">
        <f t="shared" si="13"/>
        <v>1.4018327940912764E-4</v>
      </c>
      <c r="EF29" s="55">
        <f t="shared" si="14"/>
        <v>1.2007729284136742E-4</v>
      </c>
      <c r="EG29" s="55">
        <f t="shared" si="22"/>
        <v>0</v>
      </c>
      <c r="EH29" s="55">
        <f t="shared" si="15"/>
        <v>-3.7344645407303644E-5</v>
      </c>
      <c r="EI29" s="55">
        <f t="shared" si="16"/>
        <v>1.8249180912591366E-4</v>
      </c>
      <c r="EJ29" s="55">
        <f t="shared" si="17"/>
        <v>-3.7707091701502745E-5</v>
      </c>
      <c r="EK29" s="55">
        <f t="shared" si="18"/>
        <v>-3.659954993358369E-5</v>
      </c>
      <c r="EL29" s="55">
        <f t="shared" si="23"/>
        <v>-3.7648887356486707E-5</v>
      </c>
      <c r="EM29" s="55">
        <f t="shared" si="24"/>
        <v>-4.0793414324908679E-5</v>
      </c>
      <c r="EN29" s="55">
        <f t="shared" si="25"/>
        <v>-5.777686218743728E-5</v>
      </c>
      <c r="EO29" s="55">
        <f t="shared" si="26"/>
        <v>4.0207870026493039E-5</v>
      </c>
      <c r="EP29" s="55">
        <f t="shared" si="27"/>
        <v>-3.7107886074767049E-5</v>
      </c>
      <c r="EQ29" s="55">
        <f t="shared" si="28"/>
        <v>-3.9699230200359365E-5</v>
      </c>
      <c r="ER29" s="55">
        <f t="shared" si="29"/>
        <v>-4.2029588679076284E-5</v>
      </c>
      <c r="ES29" s="55">
        <f t="shared" si="30"/>
        <v>-4.080167661589621E-5</v>
      </c>
    </row>
    <row r="30" spans="1:149" x14ac:dyDescent="0.3">
      <c r="A30" s="27" t="s">
        <v>29</v>
      </c>
      <c r="B30" s="27">
        <v>29872.108759999999</v>
      </c>
      <c r="C30" s="27">
        <v>236.246331</v>
      </c>
      <c r="D30" s="27">
        <v>447.17741219999999</v>
      </c>
      <c r="E30" s="27">
        <v>4600.1377320000001</v>
      </c>
      <c r="F30" s="27">
        <v>4600.1377320000001</v>
      </c>
      <c r="G30" s="27">
        <v>112.67456106</v>
      </c>
      <c r="H30" s="27">
        <v>4632.4393989999999</v>
      </c>
      <c r="I30" s="29">
        <v>119.2532478</v>
      </c>
      <c r="J30" s="29">
        <v>11.285061079</v>
      </c>
      <c r="L30" s="8">
        <v>247.811136</v>
      </c>
      <c r="M30" s="29">
        <v>33.382637805000002</v>
      </c>
      <c r="N30" s="29">
        <v>1.6770279999999999E-3</v>
      </c>
      <c r="Q30" s="29">
        <v>259.72842695000003</v>
      </c>
      <c r="R30" s="29">
        <v>9.45731E-4</v>
      </c>
      <c r="T30" s="29">
        <v>1.23195908E-2</v>
      </c>
      <c r="U30" s="29">
        <v>30.471204785000001</v>
      </c>
      <c r="V30" s="29">
        <v>1.3868311000000001E-3</v>
      </c>
      <c r="W30" s="29">
        <v>41.490699849999999</v>
      </c>
      <c r="X30" s="29">
        <v>12.696523640000001</v>
      </c>
      <c r="Y30" s="29">
        <v>5.1806462441000001</v>
      </c>
      <c r="AA30" s="29">
        <v>0.31314909190000001</v>
      </c>
      <c r="AB30" s="29">
        <v>0.26260881990000001</v>
      </c>
      <c r="AC30" s="29">
        <v>5.2543363000000003E-2</v>
      </c>
      <c r="AD30" s="29">
        <v>4.2719580000000002E-3</v>
      </c>
      <c r="AE30" s="29">
        <v>7.9819386318000003</v>
      </c>
      <c r="AG30" s="29" t="s">
        <v>29</v>
      </c>
      <c r="AH30" s="29">
        <v>265.97298456700003</v>
      </c>
      <c r="AI30" s="29">
        <v>11.431906421000001</v>
      </c>
      <c r="AJ30" s="29">
        <v>120.519949086</v>
      </c>
      <c r="AK30" s="29">
        <v>120.519949086</v>
      </c>
      <c r="AL30" s="29">
        <v>793.75601255100003</v>
      </c>
      <c r="AM30" s="29">
        <v>0</v>
      </c>
      <c r="AN30" s="29">
        <v>0</v>
      </c>
      <c r="AO30" s="29">
        <v>248.53473561600001</v>
      </c>
      <c r="AP30" s="29">
        <v>33.557810110699997</v>
      </c>
      <c r="AQ30" s="29">
        <v>4.0223079992499999E-4</v>
      </c>
      <c r="AR30" s="8">
        <v>1.2737328934000001E-3</v>
      </c>
      <c r="AS30" s="29">
        <v>1815.9501669799999</v>
      </c>
      <c r="AT30" s="29">
        <v>0</v>
      </c>
      <c r="AU30" s="29">
        <v>0</v>
      </c>
      <c r="AV30" s="29">
        <v>0</v>
      </c>
      <c r="AW30" s="29">
        <v>30042.374929900001</v>
      </c>
      <c r="AX30" s="29">
        <v>547.91063892099999</v>
      </c>
      <c r="AY30" s="29">
        <v>199.844156148</v>
      </c>
      <c r="AZ30" s="29">
        <v>249.38172912300001</v>
      </c>
      <c r="BA30" s="29">
        <v>151.155601195</v>
      </c>
      <c r="BB30" s="29">
        <v>261.80549703899999</v>
      </c>
      <c r="BC30" s="29">
        <v>261.80549703899999</v>
      </c>
      <c r="BD30" s="29">
        <v>2.8550291985499998E-4</v>
      </c>
      <c r="BE30" s="29">
        <v>4.7583660700999998E-4</v>
      </c>
      <c r="BF30" s="29">
        <v>0</v>
      </c>
      <c r="BG30" s="29">
        <v>96.736463730500006</v>
      </c>
      <c r="BH30" s="29">
        <v>14.5655003647</v>
      </c>
      <c r="BI30" s="29">
        <v>60.5418336153</v>
      </c>
      <c r="BJ30" s="29">
        <v>0</v>
      </c>
      <c r="BK30" s="29">
        <v>0</v>
      </c>
      <c r="BL30" s="29">
        <v>4.06288837944E-3</v>
      </c>
      <c r="BM30" s="29">
        <v>8.2488944173499997E-3</v>
      </c>
      <c r="BN30" s="29">
        <v>0</v>
      </c>
      <c r="BO30" s="29">
        <v>30.784148094199999</v>
      </c>
      <c r="BP30" s="29">
        <v>238.36027534600001</v>
      </c>
      <c r="BQ30" s="29">
        <v>0</v>
      </c>
      <c r="BR30" s="29">
        <v>5.6824074261599996E-4</v>
      </c>
      <c r="BS30" s="29">
        <v>8.1771263039000003E-4</v>
      </c>
      <c r="BT30" s="29">
        <v>405.14121769000002</v>
      </c>
      <c r="BU30" s="29">
        <v>45.015708673799999</v>
      </c>
      <c r="BV30" s="29">
        <v>450.15692636400001</v>
      </c>
      <c r="BW30" s="29">
        <v>77.9828500359</v>
      </c>
      <c r="BX30" s="29">
        <v>213.37221491400001</v>
      </c>
      <c r="BY30" s="29">
        <v>5.1773636843000004</v>
      </c>
      <c r="BZ30" s="29">
        <v>0</v>
      </c>
      <c r="CA30" s="29">
        <v>0.314222865947</v>
      </c>
      <c r="CB30" s="29">
        <v>0.26244239917000001</v>
      </c>
      <c r="CC30" s="29">
        <v>5.2510152248700002E-2</v>
      </c>
      <c r="CD30" s="29">
        <v>4.2692613331499997E-3</v>
      </c>
      <c r="CE30" s="29">
        <v>7.9768733529900002</v>
      </c>
      <c r="CF30" s="29">
        <v>0.50899744770900002</v>
      </c>
      <c r="CG30" s="29">
        <v>598.34355954800003</v>
      </c>
      <c r="CH30" s="29">
        <v>0.46272492755099998</v>
      </c>
      <c r="CI30" s="29">
        <v>13.7197917845</v>
      </c>
      <c r="CJ30" s="29">
        <v>258.20046374200001</v>
      </c>
      <c r="CK30" s="29">
        <v>0.41645243991000003</v>
      </c>
      <c r="CL30" s="29">
        <v>0</v>
      </c>
      <c r="CM30" s="29">
        <v>1.9033461311600001E-4</v>
      </c>
      <c r="CN30" s="29">
        <v>44.747797097599999</v>
      </c>
      <c r="CO30" s="29">
        <v>4627.38001136</v>
      </c>
      <c r="CP30" s="29">
        <v>4627.38001136</v>
      </c>
      <c r="CQ30" s="29">
        <v>0</v>
      </c>
      <c r="CR30" s="29">
        <v>0.52287926420700004</v>
      </c>
      <c r="CS30" s="29">
        <v>0</v>
      </c>
      <c r="CT30" s="29">
        <v>113.367576073</v>
      </c>
      <c r="CU30" s="29">
        <v>4.3496136763699997</v>
      </c>
      <c r="CV30" s="29">
        <v>1710.69385429</v>
      </c>
      <c r="CW30" s="29">
        <v>6.9408704971999997</v>
      </c>
      <c r="CX30" s="29">
        <v>8.7917721919999998</v>
      </c>
      <c r="CY30" s="29">
        <v>2444.11223466</v>
      </c>
      <c r="CZ30" s="29">
        <v>72.8508997916</v>
      </c>
      <c r="DA30" s="29">
        <v>1.57326499887</v>
      </c>
      <c r="DB30" s="29">
        <v>18.9717182714</v>
      </c>
      <c r="DC30" s="29">
        <v>0</v>
      </c>
      <c r="DD30" s="29">
        <v>113.120288999</v>
      </c>
      <c r="DE30" s="29">
        <v>22.7084974397</v>
      </c>
      <c r="DF30" s="29">
        <v>0</v>
      </c>
      <c r="DG30" s="29">
        <v>0</v>
      </c>
      <c r="DH30" s="29">
        <v>448.20012856199997</v>
      </c>
      <c r="DI30" s="29">
        <v>41.464404733199999</v>
      </c>
      <c r="DJ30" s="29">
        <v>508.11362745700001</v>
      </c>
      <c r="DK30" s="29">
        <v>4653.68717208</v>
      </c>
      <c r="DL30" s="29">
        <v>12.6884725938</v>
      </c>
      <c r="DM30" s="29">
        <v>119.84565828300001</v>
      </c>
      <c r="DP30" s="55">
        <f t="shared" si="0"/>
        <v>5.6998376401198479E-3</v>
      </c>
      <c r="DQ30" s="55">
        <f t="shared" si="1"/>
        <v>8.9480515403221692E-3</v>
      </c>
      <c r="DR30" s="55">
        <f t="shared" si="2"/>
        <v>6.6629352975177457E-3</v>
      </c>
      <c r="DS30" s="55">
        <f t="shared" si="3"/>
        <v>5.9220573267826414E-3</v>
      </c>
      <c r="DT30" s="55">
        <f t="shared" si="4"/>
        <v>5.9220573267826414E-3</v>
      </c>
      <c r="DU30" s="55">
        <f t="shared" si="5"/>
        <v>3.9558879556019812E-3</v>
      </c>
      <c r="DV30" s="55">
        <f t="shared" si="6"/>
        <v>4.5867352489461282E-3</v>
      </c>
      <c r="DW30" s="55">
        <f t="shared" si="7"/>
        <v>1.0621943715314058E-2</v>
      </c>
      <c r="DX30" s="55">
        <f t="shared" si="8"/>
        <v>1.3012365725982675E-2</v>
      </c>
      <c r="DY30" s="55">
        <f t="shared" si="20"/>
        <v>0</v>
      </c>
      <c r="DZ30" s="55">
        <f t="shared" si="9"/>
        <v>2.9199640810330706E-3</v>
      </c>
      <c r="EA30" s="55">
        <f t="shared" si="10"/>
        <v>5.2474075512917656E-3</v>
      </c>
      <c r="EB30" s="55">
        <f t="shared" si="11"/>
        <v>-6.3463858385172302E-4</v>
      </c>
      <c r="EC30" s="55">
        <f t="shared" si="21"/>
        <v>0</v>
      </c>
      <c r="ED30" s="55">
        <f t="shared" si="12"/>
        <v>0</v>
      </c>
      <c r="EE30" s="55">
        <f t="shared" si="13"/>
        <v>7.9970841597551204E-3</v>
      </c>
      <c r="EF30" s="55">
        <f t="shared" si="14"/>
        <v>6.2841759242321521E-3</v>
      </c>
      <c r="EG30" s="55">
        <f t="shared" si="22"/>
        <v>0</v>
      </c>
      <c r="EH30" s="55">
        <f t="shared" si="15"/>
        <v>-6.3378754511890783E-4</v>
      </c>
      <c r="EI30" s="55">
        <f t="shared" si="16"/>
        <v>1.0270132454823375E-2</v>
      </c>
      <c r="EJ30" s="55">
        <f t="shared" si="17"/>
        <v>-6.3290114708286764E-4</v>
      </c>
      <c r="EK30" s="55">
        <f t="shared" si="18"/>
        <v>-6.3375929774778369E-4</v>
      </c>
      <c r="EL30" s="55">
        <f t="shared" si="23"/>
        <v>-6.3411422120585286E-4</v>
      </c>
      <c r="EM30" s="55">
        <f t="shared" si="24"/>
        <v>-6.3361975424167441E-4</v>
      </c>
      <c r="EN30" s="55">
        <f t="shared" si="25"/>
        <v>0</v>
      </c>
      <c r="EO30" s="55">
        <f t="shared" si="26"/>
        <v>3.4289546889150241E-3</v>
      </c>
      <c r="EP30" s="55">
        <f t="shared" si="27"/>
        <v>-6.3372102301582044E-4</v>
      </c>
      <c r="EQ30" s="55">
        <f t="shared" si="28"/>
        <v>-6.3206367852777475E-4</v>
      </c>
      <c r="ER30" s="55">
        <f t="shared" si="29"/>
        <v>-6.3124844626293486E-4</v>
      </c>
      <c r="ES30" s="55">
        <f t="shared" si="30"/>
        <v>-6.3459255246839786E-4</v>
      </c>
    </row>
    <row r="31" spans="1:149" x14ac:dyDescent="0.3">
      <c r="A31" s="27" t="s">
        <v>30</v>
      </c>
      <c r="B31" s="27">
        <v>36646.711448000002</v>
      </c>
      <c r="C31" s="27">
        <v>266.43267777</v>
      </c>
      <c r="D31" s="27">
        <v>654.66263261999995</v>
      </c>
      <c r="E31" s="27">
        <v>5594.7749538999997</v>
      </c>
      <c r="F31" s="27">
        <v>5584.2868688999997</v>
      </c>
      <c r="G31" s="27">
        <v>117.58104078</v>
      </c>
      <c r="H31" s="27">
        <v>6073.7418412999996</v>
      </c>
      <c r="I31" s="29">
        <v>132.74098559999999</v>
      </c>
      <c r="J31" s="29">
        <v>12.263948397</v>
      </c>
      <c r="L31" s="29">
        <v>318.76362633999997</v>
      </c>
      <c r="M31" s="29">
        <v>46.854023341000001</v>
      </c>
      <c r="N31" s="29">
        <v>2.7125877E-3</v>
      </c>
      <c r="Q31" s="29">
        <v>328.42490485000002</v>
      </c>
      <c r="R31" s="29">
        <v>1.1817209999999999E-3</v>
      </c>
      <c r="T31" s="29">
        <v>1.9944449699999998E-2</v>
      </c>
      <c r="U31" s="29">
        <v>35.632741711000001</v>
      </c>
      <c r="V31" s="29">
        <v>2.2344142000000002E-3</v>
      </c>
      <c r="W31" s="29">
        <v>66.932992900000002</v>
      </c>
      <c r="X31" s="29">
        <v>20.408002925000002</v>
      </c>
      <c r="Y31" s="29">
        <v>8.5970821288000003</v>
      </c>
      <c r="AA31" s="29">
        <v>0.4048230135</v>
      </c>
      <c r="AB31" s="29">
        <v>0.46101205000000001</v>
      </c>
      <c r="AC31" s="29">
        <v>0.1053763075</v>
      </c>
      <c r="AD31" s="29">
        <v>1.3671947199999999E-2</v>
      </c>
      <c r="AE31" s="29">
        <v>13.187456833000001</v>
      </c>
      <c r="AG31" s="29" t="s">
        <v>30</v>
      </c>
      <c r="AH31" s="29">
        <v>344.22908617600001</v>
      </c>
      <c r="AI31" s="29">
        <v>12.258290778099999</v>
      </c>
      <c r="AJ31" s="29">
        <v>132.67662938300001</v>
      </c>
      <c r="AK31" s="29">
        <v>132.67662938300001</v>
      </c>
      <c r="AL31" s="29">
        <v>1027.2998181400001</v>
      </c>
      <c r="AM31" s="29">
        <v>0</v>
      </c>
      <c r="AN31" s="29">
        <v>0</v>
      </c>
      <c r="AO31" s="29">
        <v>318.58595438399999</v>
      </c>
      <c r="AP31" s="29">
        <v>46.826959021900002</v>
      </c>
      <c r="AQ31" s="29">
        <v>6.5061283660999998E-4</v>
      </c>
      <c r="AR31" s="29">
        <v>2.0602690788999998E-3</v>
      </c>
      <c r="AS31" s="29">
        <v>2441.15985808</v>
      </c>
      <c r="AT31" s="29">
        <v>0</v>
      </c>
      <c r="AU31" s="29">
        <v>0</v>
      </c>
      <c r="AV31" s="29">
        <v>0</v>
      </c>
      <c r="AW31" s="29">
        <v>36627.562828200003</v>
      </c>
      <c r="AX31" s="29">
        <v>747.91235610900003</v>
      </c>
      <c r="AY31" s="29">
        <v>270.97247793000003</v>
      </c>
      <c r="AZ31" s="29">
        <v>322.756419859</v>
      </c>
      <c r="BA31" s="29">
        <v>234.63305969800001</v>
      </c>
      <c r="BB31" s="29">
        <v>328.24809458599998</v>
      </c>
      <c r="BC31" s="29">
        <v>328.24809458599998</v>
      </c>
      <c r="BD31" s="29">
        <v>3.54323825044E-4</v>
      </c>
      <c r="BE31" s="29">
        <v>5.9053748790799995E-4</v>
      </c>
      <c r="BF31" s="29">
        <v>0</v>
      </c>
      <c r="BG31" s="29">
        <v>125.199946963</v>
      </c>
      <c r="BH31" s="29">
        <v>18.851059928600002</v>
      </c>
      <c r="BI31" s="29">
        <v>78.3549071451</v>
      </c>
      <c r="BJ31" s="29">
        <v>0</v>
      </c>
      <c r="BK31" s="29">
        <v>0</v>
      </c>
      <c r="BL31" s="29">
        <v>6.5775192249699996E-3</v>
      </c>
      <c r="BM31" s="29">
        <v>1.33543579699E-2</v>
      </c>
      <c r="BN31" s="29">
        <v>0</v>
      </c>
      <c r="BO31" s="29">
        <v>35.6149944378</v>
      </c>
      <c r="BP31" s="29">
        <v>266.30041942499997</v>
      </c>
      <c r="BQ31" s="29">
        <v>0</v>
      </c>
      <c r="BR31" s="29">
        <v>9.1553443737500001E-4</v>
      </c>
      <c r="BS31" s="29">
        <v>1.3174716527099999E-3</v>
      </c>
      <c r="BT31" s="29">
        <v>588.86861396699999</v>
      </c>
      <c r="BU31" s="29">
        <v>65.429830567600007</v>
      </c>
      <c r="BV31" s="29">
        <v>654.29844453500004</v>
      </c>
      <c r="BW31" s="29">
        <v>100.927463738</v>
      </c>
      <c r="BX31" s="29">
        <v>279.874499464</v>
      </c>
      <c r="BY31" s="29">
        <v>8.5916605283400003</v>
      </c>
      <c r="BZ31" s="29">
        <v>0</v>
      </c>
      <c r="CA31" s="29">
        <v>0.40459581915499998</v>
      </c>
      <c r="CB31" s="29">
        <v>0.46072174401600002</v>
      </c>
      <c r="CC31" s="29">
        <v>0.105310492714</v>
      </c>
      <c r="CD31" s="29">
        <v>1.3663419374100001E-2</v>
      </c>
      <c r="CE31" s="29">
        <v>13.1791383179</v>
      </c>
      <c r="CF31" s="29">
        <v>0.61395684858499999</v>
      </c>
      <c r="CG31" s="29">
        <v>777.74182279399997</v>
      </c>
      <c r="CH31" s="29">
        <v>0.55814245952399999</v>
      </c>
      <c r="CI31" s="29">
        <v>16.548933458099999</v>
      </c>
      <c r="CJ31" s="29">
        <v>311.44359929799998</v>
      </c>
      <c r="CK31" s="29">
        <v>0.50232858593600005</v>
      </c>
      <c r="CL31" s="29">
        <v>0</v>
      </c>
      <c r="CM31" s="29">
        <v>2.3621584546999999E-4</v>
      </c>
      <c r="CN31" s="29">
        <v>53.975185416999999</v>
      </c>
      <c r="CO31" s="29">
        <v>5592.0679140599996</v>
      </c>
      <c r="CP31" s="29">
        <v>5581.5863574200002</v>
      </c>
      <c r="CQ31" s="29">
        <v>10.481556643799999</v>
      </c>
      <c r="CR31" s="29">
        <v>0.630701213127</v>
      </c>
      <c r="CS31" s="29">
        <v>0</v>
      </c>
      <c r="CT31" s="29">
        <v>136.74496682099999</v>
      </c>
      <c r="CU31" s="29">
        <v>5.2465418488699997</v>
      </c>
      <c r="CV31" s="29">
        <v>2063.4538891100001</v>
      </c>
      <c r="CW31" s="29">
        <v>8.3721441711400004</v>
      </c>
      <c r="CX31" s="29">
        <v>10.6047101458</v>
      </c>
      <c r="CY31" s="29">
        <v>2948.1097236599999</v>
      </c>
      <c r="CZ31" s="29">
        <v>97.531112635300005</v>
      </c>
      <c r="DA31" s="29">
        <v>1.8976850562500001</v>
      </c>
      <c r="DB31" s="29">
        <v>22.883849326299998</v>
      </c>
      <c r="DC31" s="29">
        <v>0</v>
      </c>
      <c r="DD31" s="29">
        <v>117.522439221</v>
      </c>
      <c r="DE31" s="29">
        <v>29.389945269999998</v>
      </c>
      <c r="DF31" s="29">
        <v>0</v>
      </c>
      <c r="DG31" s="29">
        <v>0</v>
      </c>
      <c r="DH31" s="29">
        <v>580.18055239299997</v>
      </c>
      <c r="DI31" s="29">
        <v>66.890807927200001</v>
      </c>
      <c r="DJ31" s="29">
        <v>658.13706911199995</v>
      </c>
      <c r="DK31" s="29">
        <v>6070.5186508799998</v>
      </c>
      <c r="DL31" s="29">
        <v>20.3951324214</v>
      </c>
      <c r="DM31" s="29">
        <v>155.201296756</v>
      </c>
      <c r="DP31" s="55">
        <f t="shared" si="0"/>
        <v>-5.2251945791014355E-4</v>
      </c>
      <c r="DQ31" s="55">
        <f t="shared" si="1"/>
        <v>-4.9640436791390213E-4</v>
      </c>
      <c r="DR31" s="55">
        <f t="shared" si="2"/>
        <v>-5.5629887342493751E-4</v>
      </c>
      <c r="DS31" s="55">
        <f t="shared" si="3"/>
        <v>-4.8385142607265842E-4</v>
      </c>
      <c r="DT31" s="55">
        <f t="shared" si="4"/>
        <v>-4.8359110901683089E-4</v>
      </c>
      <c r="DU31" s="55">
        <f t="shared" si="5"/>
        <v>-4.9839292637018256E-4</v>
      </c>
      <c r="DV31" s="55">
        <f t="shared" si="6"/>
        <v>-5.3067622961563521E-4</v>
      </c>
      <c r="DW31" s="55">
        <f t="shared" si="7"/>
        <v>-4.8482551722128027E-4</v>
      </c>
      <c r="DX31" s="55">
        <f t="shared" si="8"/>
        <v>-4.613211599442795E-4</v>
      </c>
      <c r="DY31" s="55">
        <f t="shared" si="20"/>
        <v>0</v>
      </c>
      <c r="DZ31" s="55">
        <f t="shared" si="9"/>
        <v>-5.5737838736492061E-4</v>
      </c>
      <c r="EA31" s="55">
        <f t="shared" si="10"/>
        <v>-5.7763063169681333E-4</v>
      </c>
      <c r="EB31" s="55">
        <f t="shared" si="11"/>
        <v>-6.2884030993731678E-4</v>
      </c>
      <c r="EC31" s="55">
        <f t="shared" si="21"/>
        <v>0</v>
      </c>
      <c r="ED31" s="55">
        <f t="shared" si="12"/>
        <v>0</v>
      </c>
      <c r="EE31" s="55">
        <f t="shared" si="13"/>
        <v>-5.3835827121817396E-4</v>
      </c>
      <c r="EF31" s="55">
        <f t="shared" si="14"/>
        <v>-5.4483382964340789E-4</v>
      </c>
      <c r="EG31" s="55">
        <f t="shared" si="22"/>
        <v>0</v>
      </c>
      <c r="EH31" s="55">
        <f t="shared" si="15"/>
        <v>-6.3037613567243312E-4</v>
      </c>
      <c r="EI31" s="55">
        <f t="shared" si="16"/>
        <v>-4.9806083808932888E-4</v>
      </c>
      <c r="EJ31" s="55">
        <f t="shared" si="17"/>
        <v>-6.3019198275786554E-4</v>
      </c>
      <c r="EK31" s="55">
        <f t="shared" si="18"/>
        <v>-6.302567832731893E-4</v>
      </c>
      <c r="EL31" s="55">
        <f t="shared" si="23"/>
        <v>-6.3065963128786052E-4</v>
      </c>
      <c r="EM31" s="55">
        <f t="shared" si="24"/>
        <v>-6.3063262381056527E-4</v>
      </c>
      <c r="EN31" s="55">
        <f t="shared" si="25"/>
        <v>0</v>
      </c>
      <c r="EO31" s="55">
        <f t="shared" si="26"/>
        <v>-5.6121894611610239E-4</v>
      </c>
      <c r="EP31" s="55">
        <f t="shared" si="27"/>
        <v>-6.2971452481552987E-4</v>
      </c>
      <c r="EQ31" s="55">
        <f t="shared" si="28"/>
        <v>-6.2456910439757604E-4</v>
      </c>
      <c r="ER31" s="55">
        <f t="shared" si="29"/>
        <v>-6.2374625759225623E-4</v>
      </c>
      <c r="ES31" s="55">
        <f t="shared" si="30"/>
        <v>-6.3078993966333638E-4</v>
      </c>
    </row>
    <row r="32" spans="1:149" x14ac:dyDescent="0.3">
      <c r="A32" s="27" t="s">
        <v>31</v>
      </c>
      <c r="B32" s="27">
        <v>12426.534921</v>
      </c>
      <c r="C32" s="27">
        <v>92.745537628999998</v>
      </c>
      <c r="D32" s="27">
        <v>220.95798966000001</v>
      </c>
      <c r="E32" s="27">
        <v>1878.1761895</v>
      </c>
      <c r="F32" s="27">
        <v>1875.5990649</v>
      </c>
      <c r="G32" s="27">
        <v>36.189878798000002</v>
      </c>
      <c r="H32" s="27">
        <v>2062.9710894999998</v>
      </c>
      <c r="I32" s="29">
        <v>47.165638209000001</v>
      </c>
      <c r="J32" s="29">
        <v>4.4873852675999997</v>
      </c>
      <c r="L32" s="29">
        <v>104.27764773</v>
      </c>
      <c r="M32" s="29">
        <v>16.807939364999999</v>
      </c>
      <c r="N32" s="29">
        <v>9.5804379999999995E-4</v>
      </c>
      <c r="Q32" s="29">
        <v>117.56068077</v>
      </c>
      <c r="R32" s="29">
        <v>4.1112940000000001E-4</v>
      </c>
      <c r="T32" s="29">
        <v>7.0470638000000004E-3</v>
      </c>
      <c r="U32" s="29">
        <v>12.537365592</v>
      </c>
      <c r="V32" s="29">
        <v>7.8766610000000005E-4</v>
      </c>
      <c r="W32" s="29">
        <v>23.614115706</v>
      </c>
      <c r="X32" s="29">
        <v>7.1875913459999996</v>
      </c>
      <c r="Y32" s="29">
        <v>2.9982810743999999</v>
      </c>
      <c r="AA32" s="29">
        <v>0.133749335</v>
      </c>
      <c r="AB32" s="29">
        <v>0.15761667400000001</v>
      </c>
      <c r="AC32" s="29">
        <v>3.4740223899999999E-2</v>
      </c>
      <c r="AD32" s="29">
        <v>4.0806545999999997E-3</v>
      </c>
      <c r="AE32" s="29">
        <v>4.6430807750999996</v>
      </c>
      <c r="AG32" s="29" t="s">
        <v>31</v>
      </c>
      <c r="AH32" s="29">
        <v>116.35355684699999</v>
      </c>
      <c r="AI32" s="29">
        <v>4.4866562958599996</v>
      </c>
      <c r="AJ32" s="29">
        <v>47.155682342399999</v>
      </c>
      <c r="AK32" s="29">
        <v>47.155682342399999</v>
      </c>
      <c r="AL32" s="29">
        <v>347.23969772999999</v>
      </c>
      <c r="AM32" s="29">
        <v>0</v>
      </c>
      <c r="AN32" s="29">
        <v>0</v>
      </c>
      <c r="AO32" s="29">
        <v>104.237981648</v>
      </c>
      <c r="AP32" s="29">
        <v>16.801685991100001</v>
      </c>
      <c r="AQ32" s="29">
        <v>2.2982083260499999E-4</v>
      </c>
      <c r="AR32" s="29">
        <v>7.2776908139100002E-4</v>
      </c>
      <c r="AS32" s="29">
        <v>829.66618122299997</v>
      </c>
      <c r="AT32" s="29">
        <v>0</v>
      </c>
      <c r="AU32" s="29">
        <v>0</v>
      </c>
      <c r="AV32" s="29">
        <v>0</v>
      </c>
      <c r="AW32" s="29">
        <v>12422.5931996</v>
      </c>
      <c r="AX32" s="29">
        <v>254.734014264</v>
      </c>
      <c r="AY32" s="29">
        <v>92.205590842299998</v>
      </c>
      <c r="AZ32" s="29">
        <v>109.095534392</v>
      </c>
      <c r="BA32" s="29">
        <v>81.250174639299999</v>
      </c>
      <c r="BB32" s="29">
        <v>117.52523935799999</v>
      </c>
      <c r="BC32" s="29">
        <v>117.52523935799999</v>
      </c>
      <c r="BD32" s="29">
        <v>1.2329875732700001E-4</v>
      </c>
      <c r="BE32" s="29">
        <v>2.0549863417100001E-4</v>
      </c>
      <c r="BF32" s="29">
        <v>0</v>
      </c>
      <c r="BG32" s="29">
        <v>42.319114928899999</v>
      </c>
      <c r="BH32" s="29">
        <v>6.3718820398</v>
      </c>
      <c r="BI32" s="29">
        <v>26.4848895272</v>
      </c>
      <c r="BJ32" s="29">
        <v>0</v>
      </c>
      <c r="BK32" s="29">
        <v>0</v>
      </c>
      <c r="BL32" s="29">
        <v>2.3244251356899998E-3</v>
      </c>
      <c r="BM32" s="29">
        <v>4.7192835919200003E-3</v>
      </c>
      <c r="BN32" s="29">
        <v>0</v>
      </c>
      <c r="BO32" s="29">
        <v>12.5344777805</v>
      </c>
      <c r="BP32" s="29">
        <v>92.723026808300006</v>
      </c>
      <c r="BQ32" s="29">
        <v>0</v>
      </c>
      <c r="BR32" s="29">
        <v>3.2278928265900002E-4</v>
      </c>
      <c r="BS32" s="29">
        <v>4.6450198845299998E-4</v>
      </c>
      <c r="BT32" s="29">
        <v>198.794901557</v>
      </c>
      <c r="BU32" s="29">
        <v>22.088331826400001</v>
      </c>
      <c r="BV32" s="29">
        <v>220.88323338399999</v>
      </c>
      <c r="BW32" s="29">
        <v>34.114688021500001</v>
      </c>
      <c r="BX32" s="29">
        <v>94.7862335656</v>
      </c>
      <c r="BY32" s="29">
        <v>2.9968517954</v>
      </c>
      <c r="BZ32" s="29">
        <v>0</v>
      </c>
      <c r="CA32" s="29">
        <v>0.133698901264</v>
      </c>
      <c r="CB32" s="29">
        <v>0.157541759265</v>
      </c>
      <c r="CC32" s="29">
        <v>3.4723718654999999E-2</v>
      </c>
      <c r="CD32" s="29">
        <v>4.0786981115700002E-3</v>
      </c>
      <c r="CE32" s="29">
        <v>4.6408669838999996</v>
      </c>
      <c r="CF32" s="29">
        <v>0.206252693215</v>
      </c>
      <c r="CG32" s="29">
        <v>263.052727645</v>
      </c>
      <c r="CH32" s="29">
        <v>0.18750260599499999</v>
      </c>
      <c r="CI32" s="29">
        <v>5.5594499654499998</v>
      </c>
      <c r="CJ32" s="29">
        <v>104.626391623</v>
      </c>
      <c r="CK32" s="29">
        <v>0.16875223270299999</v>
      </c>
      <c r="CL32" s="29">
        <v>0</v>
      </c>
      <c r="CM32" s="8">
        <v>8.2199144375599993E-5</v>
      </c>
      <c r="CN32" s="29">
        <v>18.1324304203</v>
      </c>
      <c r="CO32" s="29">
        <v>1877.65458283</v>
      </c>
      <c r="CP32" s="29">
        <v>1875.0786783999999</v>
      </c>
      <c r="CQ32" s="29">
        <v>2.5759044258200001</v>
      </c>
      <c r="CR32" s="29">
        <v>0.211877855176</v>
      </c>
      <c r="CS32" s="29">
        <v>0</v>
      </c>
      <c r="CT32" s="29">
        <v>45.938114774799999</v>
      </c>
      <c r="CU32" s="29">
        <v>1.7625235990899999</v>
      </c>
      <c r="CV32" s="29">
        <v>693.19684241300001</v>
      </c>
      <c r="CW32" s="29">
        <v>2.8125368607299999</v>
      </c>
      <c r="CX32" s="29">
        <v>3.5625487896400001</v>
      </c>
      <c r="CY32" s="29">
        <v>990.38834349700005</v>
      </c>
      <c r="CZ32" s="29">
        <v>33.128199364899999</v>
      </c>
      <c r="DA32" s="29">
        <v>0.63750832981399996</v>
      </c>
      <c r="DB32" s="29">
        <v>7.6876027450300004</v>
      </c>
      <c r="DC32" s="29">
        <v>0</v>
      </c>
      <c r="DD32" s="29">
        <v>36.178878744599999</v>
      </c>
      <c r="DE32" s="29">
        <v>9.9341511022700004</v>
      </c>
      <c r="DF32" s="29">
        <v>0</v>
      </c>
      <c r="DG32" s="29">
        <v>0</v>
      </c>
      <c r="DH32" s="29">
        <v>196.11311829300001</v>
      </c>
      <c r="DI32" s="29">
        <v>23.602879981699999</v>
      </c>
      <c r="DJ32" s="29">
        <v>222.483990648</v>
      </c>
      <c r="DK32" s="29">
        <v>2062.25819933</v>
      </c>
      <c r="DL32" s="29">
        <v>7.18416726386</v>
      </c>
      <c r="DM32" s="29">
        <v>52.464501083499997</v>
      </c>
      <c r="DP32" s="55">
        <f t="shared" si="0"/>
        <v>-3.1720197344307292E-4</v>
      </c>
      <c r="DQ32" s="55">
        <f t="shared" si="1"/>
        <v>-2.4271594381219301E-4</v>
      </c>
      <c r="DR32" s="55">
        <f t="shared" si="2"/>
        <v>-3.3832800576728616E-4</v>
      </c>
      <c r="DS32" s="55">
        <f t="shared" si="3"/>
        <v>-2.7771977566111238E-4</v>
      </c>
      <c r="DT32" s="55">
        <f t="shared" si="4"/>
        <v>-2.7745082077433808E-4</v>
      </c>
      <c r="DU32" s="55">
        <f t="shared" si="5"/>
        <v>-3.039538612826622E-4</v>
      </c>
      <c r="DV32" s="55">
        <f t="shared" si="6"/>
        <v>-3.4556478936047138E-4</v>
      </c>
      <c r="DW32" s="55">
        <f t="shared" si="7"/>
        <v>-2.1108304643066171E-4</v>
      </c>
      <c r="DX32" s="55">
        <f t="shared" si="8"/>
        <v>-1.624491093429029E-4</v>
      </c>
      <c r="DY32" s="55">
        <f t="shared" si="20"/>
        <v>0</v>
      </c>
      <c r="DZ32" s="55">
        <f t="shared" si="9"/>
        <v>-3.8038911371209304E-4</v>
      </c>
      <c r="EA32" s="55">
        <f t="shared" si="10"/>
        <v>-3.7204881361125366E-4</v>
      </c>
      <c r="EB32" s="55">
        <f t="shared" si="11"/>
        <v>-4.7376331228275948E-4</v>
      </c>
      <c r="EC32" s="55">
        <f t="shared" si="21"/>
        <v>0</v>
      </c>
      <c r="ED32" s="55">
        <f t="shared" si="12"/>
        <v>0</v>
      </c>
      <c r="EE32" s="55">
        <f t="shared" si="13"/>
        <v>-3.0147334778836784E-4</v>
      </c>
      <c r="EF32" s="55">
        <f t="shared" si="14"/>
        <v>-3.231686335251408E-4</v>
      </c>
      <c r="EG32" s="55">
        <f t="shared" si="22"/>
        <v>0</v>
      </c>
      <c r="EH32" s="55">
        <f t="shared" si="15"/>
        <v>-4.7609507806645212E-4</v>
      </c>
      <c r="EI32" s="55">
        <f t="shared" si="16"/>
        <v>-2.3033638756163636E-4</v>
      </c>
      <c r="EJ32" s="55">
        <f t="shared" si="17"/>
        <v>-4.7587281971389465E-4</v>
      </c>
      <c r="EK32" s="55">
        <f t="shared" si="18"/>
        <v>-4.7580542248066036E-4</v>
      </c>
      <c r="EL32" s="55">
        <f t="shared" si="23"/>
        <v>-4.7638798245049291E-4</v>
      </c>
      <c r="EM32" s="55">
        <f t="shared" si="24"/>
        <v>-4.7669947030763759E-4</v>
      </c>
      <c r="EN32" s="55">
        <f t="shared" si="25"/>
        <v>0</v>
      </c>
      <c r="EO32" s="55">
        <f t="shared" si="26"/>
        <v>-3.7707653649268286E-4</v>
      </c>
      <c r="EP32" s="55">
        <f t="shared" si="27"/>
        <v>-4.7529701711644131E-4</v>
      </c>
      <c r="EQ32" s="55">
        <f t="shared" si="28"/>
        <v>-4.7510473874635701E-4</v>
      </c>
      <c r="ER32" s="55">
        <f t="shared" si="29"/>
        <v>-4.7945455368841487E-4</v>
      </c>
      <c r="ES32" s="55">
        <f t="shared" si="30"/>
        <v>-4.7679360046289576E-4</v>
      </c>
    </row>
    <row r="33" spans="1:149" x14ac:dyDescent="0.3">
      <c r="A33" s="27" t="s">
        <v>32</v>
      </c>
      <c r="B33" s="27">
        <v>130192.71567000001</v>
      </c>
      <c r="C33" s="27">
        <v>956.00065245999997</v>
      </c>
      <c r="D33" s="27">
        <v>2042.0237387</v>
      </c>
      <c r="E33" s="27">
        <v>19876.401260999999</v>
      </c>
      <c r="F33" s="27">
        <v>19865.345248000001</v>
      </c>
      <c r="G33" s="27">
        <v>483.40707173999999</v>
      </c>
      <c r="H33" s="27">
        <v>20882.760921000001</v>
      </c>
      <c r="I33" s="29">
        <v>466.47930730000002</v>
      </c>
      <c r="J33" s="29">
        <v>41.985637791000002</v>
      </c>
      <c r="L33" s="29">
        <v>1149.9745903</v>
      </c>
      <c r="M33" s="29">
        <v>154.32985291</v>
      </c>
      <c r="N33" s="29">
        <v>8.8545905000000005E-3</v>
      </c>
      <c r="Q33" s="29">
        <v>1108.3276608000001</v>
      </c>
      <c r="R33" s="29">
        <v>4.1283858999999999E-3</v>
      </c>
      <c r="T33" s="29">
        <v>6.5076278299999998E-2</v>
      </c>
      <c r="U33" s="29">
        <v>121.62990626</v>
      </c>
      <c r="V33" s="29">
        <v>7.3075168999999999E-3</v>
      </c>
      <c r="W33" s="29">
        <v>218.76672611000001</v>
      </c>
      <c r="X33" s="29">
        <v>66.819214794999994</v>
      </c>
      <c r="Y33" s="29">
        <v>27.548229587000002</v>
      </c>
      <c r="AA33" s="29">
        <v>1.4398724956</v>
      </c>
      <c r="AB33" s="29">
        <v>1.4217015342999999</v>
      </c>
      <c r="AC33" s="29">
        <v>0.29825015490000001</v>
      </c>
      <c r="AD33" s="29">
        <v>2.9633961399999999E-2</v>
      </c>
      <c r="AE33" s="29">
        <v>42.469732100000002</v>
      </c>
      <c r="AG33" s="29" t="s">
        <v>32</v>
      </c>
      <c r="AH33" s="29">
        <v>1185.2561495800001</v>
      </c>
      <c r="AI33" s="29">
        <v>42.022953146399999</v>
      </c>
      <c r="AJ33" s="29">
        <v>466.75580200500002</v>
      </c>
      <c r="AK33" s="29">
        <v>466.75580200500002</v>
      </c>
      <c r="AL33" s="29">
        <v>3537.2174821600001</v>
      </c>
      <c r="AM33" s="29">
        <v>0</v>
      </c>
      <c r="AN33" s="29">
        <v>0</v>
      </c>
      <c r="AO33" s="29">
        <v>1149.73999177</v>
      </c>
      <c r="AP33" s="29">
        <v>154.31995460799999</v>
      </c>
      <c r="AQ33" s="29">
        <v>2.1239054246699998E-3</v>
      </c>
      <c r="AR33" s="29">
        <v>6.7257027806100003E-3</v>
      </c>
      <c r="AS33" s="29">
        <v>8343.8413522899991</v>
      </c>
      <c r="AT33" s="29">
        <v>0</v>
      </c>
      <c r="AU33" s="29">
        <v>0</v>
      </c>
      <c r="AV33" s="29">
        <v>0</v>
      </c>
      <c r="AW33" s="29">
        <v>130201.99201</v>
      </c>
      <c r="AX33" s="29">
        <v>2548.9378193799998</v>
      </c>
      <c r="AY33" s="29">
        <v>924.66270251399999</v>
      </c>
      <c r="AZ33" s="29">
        <v>1111.3206163299999</v>
      </c>
      <c r="BA33" s="29">
        <v>781.462202026</v>
      </c>
      <c r="BB33" s="29">
        <v>1108.5928329000001</v>
      </c>
      <c r="BC33" s="29">
        <v>1108.5928329000001</v>
      </c>
      <c r="BD33" s="29">
        <v>1.23862248143E-3</v>
      </c>
      <c r="BE33" s="29">
        <v>2.0643691977100002E-3</v>
      </c>
      <c r="BF33" s="29">
        <v>0</v>
      </c>
      <c r="BG33" s="29">
        <v>431.089954369</v>
      </c>
      <c r="BH33" s="29">
        <v>64.908282666800005</v>
      </c>
      <c r="BI33" s="29">
        <v>269.792945438</v>
      </c>
      <c r="BJ33" s="29">
        <v>0</v>
      </c>
      <c r="BK33" s="29">
        <v>0</v>
      </c>
      <c r="BL33" s="29">
        <v>2.1463092885699999E-2</v>
      </c>
      <c r="BM33" s="29">
        <v>4.3576572096299997E-2</v>
      </c>
      <c r="BN33" s="29">
        <v>0</v>
      </c>
      <c r="BO33" s="29">
        <v>121.694329767</v>
      </c>
      <c r="BP33" s="29">
        <v>956.388123748</v>
      </c>
      <c r="BQ33" s="29">
        <v>0</v>
      </c>
      <c r="BR33" s="29">
        <v>2.99439712968E-3</v>
      </c>
      <c r="BS33" s="29">
        <v>4.3090086270000001E-3</v>
      </c>
      <c r="BT33" s="29">
        <v>1837.96988547</v>
      </c>
      <c r="BU33" s="29">
        <v>204.21888922100001</v>
      </c>
      <c r="BV33" s="29">
        <v>2042.1887746899999</v>
      </c>
      <c r="BW33" s="29">
        <v>347.515219355</v>
      </c>
      <c r="BX33" s="29">
        <v>961.14640691199997</v>
      </c>
      <c r="BY33" s="29">
        <v>27.532713286700002</v>
      </c>
      <c r="BZ33" s="29">
        <v>0</v>
      </c>
      <c r="CA33" s="29">
        <v>1.43962705873</v>
      </c>
      <c r="CB33" s="29">
        <v>1.4209007881</v>
      </c>
      <c r="CC33" s="29">
        <v>0.29808298519900001</v>
      </c>
      <c r="CD33" s="29">
        <v>2.9617249058800001E-2</v>
      </c>
      <c r="CE33" s="29">
        <v>42.445799201100002</v>
      </c>
      <c r="CF33" s="29">
        <v>2.1854175869899999</v>
      </c>
      <c r="CG33" s="29">
        <v>2675.6646729399999</v>
      </c>
      <c r="CH33" s="29">
        <v>1.9867437563100001</v>
      </c>
      <c r="CI33" s="29">
        <v>58.9069492068</v>
      </c>
      <c r="CJ33" s="29">
        <v>1108.6030241399999</v>
      </c>
      <c r="CK33" s="29">
        <v>1.7880691362600001</v>
      </c>
      <c r="CL33" s="29">
        <v>0</v>
      </c>
      <c r="CM33" s="29">
        <v>8.2574796520600003E-4</v>
      </c>
      <c r="CN33" s="29">
        <v>192.128052075</v>
      </c>
      <c r="CO33" s="29">
        <v>19879.053738999999</v>
      </c>
      <c r="CP33" s="29">
        <v>19868.003990900001</v>
      </c>
      <c r="CQ33" s="29">
        <v>11.0497480767</v>
      </c>
      <c r="CR33" s="29">
        <v>2.2450206281199998</v>
      </c>
      <c r="CS33" s="29">
        <v>0</v>
      </c>
      <c r="CT33" s="29">
        <v>486.75222663599999</v>
      </c>
      <c r="CU33" s="29">
        <v>18.6753889642</v>
      </c>
      <c r="CV33" s="29">
        <v>7344.9921782800002</v>
      </c>
      <c r="CW33" s="29">
        <v>29.801157300100002</v>
      </c>
      <c r="CX33" s="29">
        <v>37.748137013399997</v>
      </c>
      <c r="CY33" s="29">
        <v>10493.9802036</v>
      </c>
      <c r="CZ33" s="29">
        <v>333.62153937699998</v>
      </c>
      <c r="DA33" s="29">
        <v>6.75492978703</v>
      </c>
      <c r="DB33" s="29">
        <v>81.456492820500003</v>
      </c>
      <c r="DC33" s="29">
        <v>0</v>
      </c>
      <c r="DD33" s="29">
        <v>483.38751479500002</v>
      </c>
      <c r="DE33" s="29">
        <v>101.195945955</v>
      </c>
      <c r="DF33" s="29">
        <v>0</v>
      </c>
      <c r="DG33" s="29">
        <v>0</v>
      </c>
      <c r="DH33" s="29">
        <v>1997.6139523300001</v>
      </c>
      <c r="DI33" s="29">
        <v>218.643657738</v>
      </c>
      <c r="DJ33" s="29">
        <v>2265.75441821</v>
      </c>
      <c r="DK33" s="29">
        <v>20882.0827876</v>
      </c>
      <c r="DL33" s="29">
        <v>66.781624138500007</v>
      </c>
      <c r="DM33" s="29">
        <v>534.32800161600005</v>
      </c>
      <c r="DP33" s="55">
        <f t="shared" si="0"/>
        <v>7.1250837285777831E-5</v>
      </c>
      <c r="DQ33" s="55">
        <f t="shared" si="1"/>
        <v>4.0530441794467398E-4</v>
      </c>
      <c r="DR33" s="55">
        <f t="shared" si="2"/>
        <v>8.0819819511522553E-5</v>
      </c>
      <c r="DS33" s="55">
        <f t="shared" si="3"/>
        <v>1.3344860395852792E-4</v>
      </c>
      <c r="DT33" s="55">
        <f t="shared" si="4"/>
        <v>1.3383824276937112E-4</v>
      </c>
      <c r="DU33" s="55">
        <f t="shared" si="5"/>
        <v>-4.0456472698221732E-5</v>
      </c>
      <c r="DV33" s="55">
        <f t="shared" si="6"/>
        <v>-3.2473359368814125E-5</v>
      </c>
      <c r="DW33" s="55">
        <f t="shared" si="7"/>
        <v>5.9272662403905222E-4</v>
      </c>
      <c r="DX33" s="55">
        <f t="shared" si="8"/>
        <v>8.8876476250637911E-4</v>
      </c>
      <c r="DY33" s="55">
        <f t="shared" si="20"/>
        <v>0</v>
      </c>
      <c r="DZ33" s="55">
        <f t="shared" si="9"/>
        <v>-2.0400322927038224E-4</v>
      </c>
      <c r="EA33" s="55">
        <f t="shared" si="10"/>
        <v>-6.4137312473062967E-5</v>
      </c>
      <c r="EB33" s="55">
        <f t="shared" si="11"/>
        <v>-5.6267929273530351E-4</v>
      </c>
      <c r="EC33" s="55">
        <f t="shared" si="21"/>
        <v>0</v>
      </c>
      <c r="ED33" s="55">
        <f t="shared" si="12"/>
        <v>0</v>
      </c>
      <c r="EE33" s="55">
        <f t="shared" si="13"/>
        <v>2.3925424707759173E-4</v>
      </c>
      <c r="EF33" s="55">
        <f t="shared" si="14"/>
        <v>8.5685872050005467E-5</v>
      </c>
      <c r="EG33" s="55">
        <f t="shared" si="22"/>
        <v>0</v>
      </c>
      <c r="EH33" s="55">
        <f t="shared" si="15"/>
        <v>-5.6262157204534102E-4</v>
      </c>
      <c r="EI33" s="55">
        <f t="shared" si="16"/>
        <v>5.2966831086991885E-4</v>
      </c>
      <c r="EJ33" s="55">
        <f t="shared" si="17"/>
        <v>-5.6259101090813982E-4</v>
      </c>
      <c r="EK33" s="55">
        <f t="shared" si="18"/>
        <v>-5.6255525777775168E-4</v>
      </c>
      <c r="EL33" s="55">
        <f t="shared" si="23"/>
        <v>-5.6257255664128928E-4</v>
      </c>
      <c r="EM33" s="55">
        <f t="shared" si="24"/>
        <v>-5.6324128746632692E-4</v>
      </c>
      <c r="EN33" s="55">
        <f t="shared" si="25"/>
        <v>0</v>
      </c>
      <c r="EO33" s="55">
        <f t="shared" si="26"/>
        <v>-1.704573639332765E-4</v>
      </c>
      <c r="EP33" s="55">
        <f t="shared" si="27"/>
        <v>-5.6323087559597101E-4</v>
      </c>
      <c r="EQ33" s="55">
        <f t="shared" si="28"/>
        <v>-5.6050164016194053E-4</v>
      </c>
      <c r="ER33" s="55">
        <f t="shared" si="29"/>
        <v>-5.6395906623531611E-4</v>
      </c>
      <c r="ES33" s="55">
        <f t="shared" si="30"/>
        <v>-5.6352836989051914E-4</v>
      </c>
    </row>
    <row r="34" spans="1:149" x14ac:dyDescent="0.3">
      <c r="A34" s="27" t="s">
        <v>33</v>
      </c>
      <c r="B34" s="27">
        <v>46255.203588999997</v>
      </c>
      <c r="C34" s="27">
        <v>356.07225169999998</v>
      </c>
      <c r="D34" s="27">
        <v>814.68993709999995</v>
      </c>
      <c r="E34" s="27">
        <v>6968.8704668</v>
      </c>
      <c r="F34" s="27">
        <v>6960.9425048000003</v>
      </c>
      <c r="G34" s="27">
        <v>133.47825369</v>
      </c>
      <c r="H34" s="27">
        <v>7586.1686958999999</v>
      </c>
      <c r="I34" s="29">
        <v>182.87616342999999</v>
      </c>
      <c r="J34" s="29">
        <v>17.737684227999999</v>
      </c>
      <c r="L34" s="29">
        <v>381.32220873</v>
      </c>
      <c r="M34" s="29">
        <v>62.802031172</v>
      </c>
      <c r="N34" s="29">
        <v>3.4774205999999999E-3</v>
      </c>
      <c r="Q34" s="29">
        <v>445.86205844</v>
      </c>
      <c r="R34" s="29">
        <v>1.5398566E-3</v>
      </c>
      <c r="T34" s="29">
        <v>2.5589444999999999E-2</v>
      </c>
      <c r="U34" s="29">
        <v>48.055846269</v>
      </c>
      <c r="V34" s="29">
        <v>2.8536709999999999E-3</v>
      </c>
      <c r="W34" s="29">
        <v>85.576775165000001</v>
      </c>
      <c r="X34" s="29">
        <v>26.0010063</v>
      </c>
      <c r="Y34" s="29">
        <v>10.811747536</v>
      </c>
      <c r="AA34" s="29">
        <v>0.48608037780000002</v>
      </c>
      <c r="AB34" s="29">
        <v>0.56348431710000002</v>
      </c>
      <c r="AC34" s="29">
        <v>0.122522907</v>
      </c>
      <c r="AD34" s="29">
        <v>1.38322016E-2</v>
      </c>
      <c r="AE34" s="29">
        <v>16.852511166999999</v>
      </c>
      <c r="AG34" s="29" t="s">
        <v>33</v>
      </c>
      <c r="AH34" s="29">
        <v>427.79529253300001</v>
      </c>
      <c r="AI34" s="29">
        <v>17.730003623399998</v>
      </c>
      <c r="AJ34" s="29">
        <v>182.79136806400001</v>
      </c>
      <c r="AK34" s="29">
        <v>182.79136806400001</v>
      </c>
      <c r="AL34" s="29">
        <v>1276.6899628799999</v>
      </c>
      <c r="AM34" s="29">
        <v>0</v>
      </c>
      <c r="AN34" s="29">
        <v>0</v>
      </c>
      <c r="AO34" s="29">
        <v>381.098737594</v>
      </c>
      <c r="AP34" s="29">
        <v>62.765120210200003</v>
      </c>
      <c r="AQ34" s="29">
        <v>8.3402090521300003E-4</v>
      </c>
      <c r="AR34" s="29">
        <v>2.64106736055E-3</v>
      </c>
      <c r="AS34" s="29">
        <v>3026.7981766100002</v>
      </c>
      <c r="AT34" s="29">
        <v>0</v>
      </c>
      <c r="AU34" s="29">
        <v>0</v>
      </c>
      <c r="AV34" s="29">
        <v>0</v>
      </c>
      <c r="AW34" s="29">
        <v>46230.373822299996</v>
      </c>
      <c r="AX34" s="29">
        <v>926.49710265099998</v>
      </c>
      <c r="AY34" s="29">
        <v>335.80737618699999</v>
      </c>
      <c r="AZ34" s="29">
        <v>401.10961404199998</v>
      </c>
      <c r="BA34" s="29">
        <v>288.59638291300001</v>
      </c>
      <c r="BB34" s="29">
        <v>445.62456557500002</v>
      </c>
      <c r="BC34" s="29">
        <v>445.62456557500002</v>
      </c>
      <c r="BD34" s="29">
        <v>4.61704762207E-4</v>
      </c>
      <c r="BE34" s="29">
        <v>7.6950776094399998E-4</v>
      </c>
      <c r="BF34" s="29">
        <v>0</v>
      </c>
      <c r="BG34" s="29">
        <v>155.59382387299999</v>
      </c>
      <c r="BH34" s="29">
        <v>23.427386755299999</v>
      </c>
      <c r="BI34" s="29">
        <v>97.376539469400001</v>
      </c>
      <c r="BJ34" s="29">
        <v>0</v>
      </c>
      <c r="BK34" s="29">
        <v>0</v>
      </c>
      <c r="BL34" s="29">
        <v>8.4388452467900003E-3</v>
      </c>
      <c r="BM34" s="29">
        <v>1.7133422648599999E-2</v>
      </c>
      <c r="BN34" s="29">
        <v>0</v>
      </c>
      <c r="BO34" s="29">
        <v>48.032876173399998</v>
      </c>
      <c r="BP34" s="29">
        <v>355.89953675999999</v>
      </c>
      <c r="BQ34" s="29">
        <v>0</v>
      </c>
      <c r="BR34" s="29">
        <v>1.1692178556000001E-3</v>
      </c>
      <c r="BS34" s="29">
        <v>1.68253493398E-3</v>
      </c>
      <c r="BT34" s="29">
        <v>732.80873397000005</v>
      </c>
      <c r="BU34" s="29">
        <v>81.423228753999993</v>
      </c>
      <c r="BV34" s="29">
        <v>814.23196272500002</v>
      </c>
      <c r="BW34" s="29">
        <v>125.428894488</v>
      </c>
      <c r="BX34" s="29">
        <v>347.531561904</v>
      </c>
      <c r="BY34" s="29">
        <v>10.804476037100001</v>
      </c>
      <c r="BZ34" s="29">
        <v>0</v>
      </c>
      <c r="CA34" s="29">
        <v>0.48579807435400002</v>
      </c>
      <c r="CB34" s="29">
        <v>0.56310562364100003</v>
      </c>
      <c r="CC34" s="29">
        <v>0.12243965044299999</v>
      </c>
      <c r="CD34" s="29">
        <v>1.38226220251E-2</v>
      </c>
      <c r="CE34" s="29">
        <v>16.841176989699999</v>
      </c>
      <c r="CF34" s="29">
        <v>0.765300623332</v>
      </c>
      <c r="CG34" s="29">
        <v>966.29123224800003</v>
      </c>
      <c r="CH34" s="29">
        <v>0.69572781257500005</v>
      </c>
      <c r="CI34" s="29">
        <v>20.628330115400001</v>
      </c>
      <c r="CJ34" s="29">
        <v>388.21611791499998</v>
      </c>
      <c r="CK34" s="29">
        <v>0.62615514233500003</v>
      </c>
      <c r="CL34" s="29">
        <v>0</v>
      </c>
      <c r="CM34" s="29">
        <v>3.0780335234500001E-4</v>
      </c>
      <c r="CN34" s="29">
        <v>67.280360403900005</v>
      </c>
      <c r="CO34" s="29">
        <v>6965.3990326700005</v>
      </c>
      <c r="CP34" s="29">
        <v>6957.4768609900002</v>
      </c>
      <c r="CQ34" s="29">
        <v>7.9221716790599999</v>
      </c>
      <c r="CR34" s="29">
        <v>0.786172467486</v>
      </c>
      <c r="CS34" s="29">
        <v>0</v>
      </c>
      <c r="CT34" s="29">
        <v>170.45332177899999</v>
      </c>
      <c r="CU34" s="29">
        <v>6.5398389267699999</v>
      </c>
      <c r="CV34" s="29">
        <v>2572.1060737900002</v>
      </c>
      <c r="CW34" s="29">
        <v>10.435916025599999</v>
      </c>
      <c r="CX34" s="29">
        <v>13.218827860299999</v>
      </c>
      <c r="CY34" s="29">
        <v>3674.8344040299999</v>
      </c>
      <c r="CZ34" s="29">
        <v>120.958632683</v>
      </c>
      <c r="DA34" s="29">
        <v>2.3654746316500002</v>
      </c>
      <c r="DB34" s="29">
        <v>28.524839464599999</v>
      </c>
      <c r="DC34" s="29">
        <v>0</v>
      </c>
      <c r="DD34" s="29">
        <v>133.40966955799999</v>
      </c>
      <c r="DE34" s="29">
        <v>36.524729614199998</v>
      </c>
      <c r="DF34" s="29">
        <v>0</v>
      </c>
      <c r="DG34" s="29">
        <v>0</v>
      </c>
      <c r="DH34" s="29">
        <v>721.01852580399998</v>
      </c>
      <c r="DI34" s="29">
        <v>85.519325633199998</v>
      </c>
      <c r="DJ34" s="29">
        <v>817.86829729600004</v>
      </c>
      <c r="DK34" s="29">
        <v>7581.9333602500001</v>
      </c>
      <c r="DL34" s="29">
        <v>25.983552252300001</v>
      </c>
      <c r="DM34" s="29">
        <v>192.87122467</v>
      </c>
      <c r="DP34" s="55">
        <f t="shared" si="0"/>
        <v>-5.3679942521981272E-4</v>
      </c>
      <c r="DQ34" s="55">
        <f t="shared" si="1"/>
        <v>-4.8505588170770584E-4</v>
      </c>
      <c r="DR34" s="55">
        <f t="shared" si="2"/>
        <v>-5.6214561410953168E-4</v>
      </c>
      <c r="DS34" s="55">
        <f t="shared" si="3"/>
        <v>-4.9813440306253952E-4</v>
      </c>
      <c r="DT34" s="55">
        <f t="shared" si="4"/>
        <v>-4.9786990879615775E-4</v>
      </c>
      <c r="DU34" s="55">
        <f t="shared" si="5"/>
        <v>-5.1382251493413455E-4</v>
      </c>
      <c r="DV34" s="55">
        <f t="shared" si="6"/>
        <v>-5.5829705610011221E-4</v>
      </c>
      <c r="DW34" s="55">
        <f t="shared" si="7"/>
        <v>-4.6367642676645296E-4</v>
      </c>
      <c r="DX34" s="55">
        <f t="shared" si="8"/>
        <v>-4.3301056108984999E-4</v>
      </c>
      <c r="DY34" s="55">
        <f t="shared" si="20"/>
        <v>0</v>
      </c>
      <c r="DZ34" s="55">
        <f t="shared" si="9"/>
        <v>-5.8604280286814376E-4</v>
      </c>
      <c r="EA34" s="55">
        <f t="shared" si="10"/>
        <v>-5.8773515937575818E-4</v>
      </c>
      <c r="EB34" s="55">
        <f t="shared" si="11"/>
        <v>-6.7070812112860639E-4</v>
      </c>
      <c r="EC34" s="55">
        <f t="shared" si="21"/>
        <v>0</v>
      </c>
      <c r="ED34" s="55">
        <f t="shared" si="12"/>
        <v>0</v>
      </c>
      <c r="EE34" s="55">
        <f t="shared" si="13"/>
        <v>-5.3265995727676024E-4</v>
      </c>
      <c r="EF34" s="55">
        <f t="shared" si="14"/>
        <v>-5.4597584216620882E-4</v>
      </c>
      <c r="EG34" s="55">
        <f t="shared" si="22"/>
        <v>0</v>
      </c>
      <c r="EH34" s="55">
        <f t="shared" si="15"/>
        <v>-6.7125741140528503E-4</v>
      </c>
      <c r="EI34" s="55">
        <f t="shared" si="16"/>
        <v>-4.7798753707141022E-4</v>
      </c>
      <c r="EJ34" s="55">
        <f t="shared" si="17"/>
        <v>-6.7219045923640999E-4</v>
      </c>
      <c r="EK34" s="55">
        <f t="shared" si="18"/>
        <v>-6.7132153191371349E-4</v>
      </c>
      <c r="EL34" s="55">
        <f t="shared" si="23"/>
        <v>-6.7128354566797538E-4</v>
      </c>
      <c r="EM34" s="55">
        <f t="shared" si="24"/>
        <v>-6.7255537329074611E-4</v>
      </c>
      <c r="EN34" s="55">
        <f t="shared" si="25"/>
        <v>0</v>
      </c>
      <c r="EO34" s="55">
        <f t="shared" si="26"/>
        <v>-5.8077523572892201E-4</v>
      </c>
      <c r="EP34" s="55">
        <f t="shared" si="27"/>
        <v>-6.7205678580187439E-4</v>
      </c>
      <c r="EQ34" s="55">
        <f t="shared" si="28"/>
        <v>-6.7951829611752074E-4</v>
      </c>
      <c r="ER34" s="55">
        <f t="shared" si="29"/>
        <v>-6.9255604979036832E-4</v>
      </c>
      <c r="ES34" s="55">
        <f t="shared" si="30"/>
        <v>-6.7255124103963711E-4</v>
      </c>
    </row>
    <row r="35" spans="1:149" x14ac:dyDescent="0.3">
      <c r="A35" s="27" t="s">
        <v>34</v>
      </c>
      <c r="B35" s="27">
        <v>8410.1896434999999</v>
      </c>
      <c r="C35" s="27">
        <v>58.425383271999998</v>
      </c>
      <c r="D35" s="27">
        <v>130.21710916000001</v>
      </c>
      <c r="E35" s="27">
        <v>1313.9449993999999</v>
      </c>
      <c r="F35" s="27">
        <v>1312.2593437</v>
      </c>
      <c r="G35" s="27">
        <v>29.695606390999998</v>
      </c>
      <c r="H35" s="27">
        <v>1427.3230659000001</v>
      </c>
      <c r="I35" s="29">
        <v>28.385805572999999</v>
      </c>
      <c r="J35" s="29">
        <v>2.5821100934999999</v>
      </c>
      <c r="L35" s="29">
        <v>70.865009681000004</v>
      </c>
      <c r="M35" s="29">
        <v>9.2291237721999995</v>
      </c>
      <c r="N35" s="29">
        <v>5.2527379999999999E-4</v>
      </c>
      <c r="Q35" s="29">
        <v>66.393324985000007</v>
      </c>
      <c r="R35" s="29">
        <v>2.4663050000000002E-4</v>
      </c>
      <c r="T35" s="29">
        <v>3.8646098E-3</v>
      </c>
      <c r="U35" s="29">
        <v>7.4109274689999998</v>
      </c>
      <c r="V35" s="29">
        <v>4.3142620000000001E-4</v>
      </c>
      <c r="W35" s="29">
        <v>12.93771836</v>
      </c>
      <c r="X35" s="29">
        <v>3.9342451385000001</v>
      </c>
      <c r="Y35" s="29">
        <v>1.6482528177</v>
      </c>
      <c r="AA35" s="29">
        <v>8.6129776000000005E-2</v>
      </c>
      <c r="AB35" s="29">
        <v>8.7245545699999996E-2</v>
      </c>
      <c r="AC35" s="29">
        <v>1.9552849000000001E-2</v>
      </c>
      <c r="AD35" s="29">
        <v>2.4113191999999999E-3</v>
      </c>
      <c r="AE35" s="29">
        <v>2.5540836528000002</v>
      </c>
      <c r="AG35" s="29" t="s">
        <v>34</v>
      </c>
      <c r="AH35" s="29">
        <v>84.101807017799999</v>
      </c>
      <c r="AI35" s="29">
        <v>2.5812987762400001</v>
      </c>
      <c r="AJ35" s="29">
        <v>28.376056267300001</v>
      </c>
      <c r="AK35" s="29">
        <v>28.376056267300001</v>
      </c>
      <c r="AL35" s="29">
        <v>250.98917017900001</v>
      </c>
      <c r="AM35" s="29">
        <v>0</v>
      </c>
      <c r="AN35" s="29">
        <v>0</v>
      </c>
      <c r="AO35" s="29">
        <v>70.833709213399999</v>
      </c>
      <c r="AP35" s="29">
        <v>9.2243540050000004</v>
      </c>
      <c r="AQ35" s="29">
        <v>1.2598797639899999E-4</v>
      </c>
      <c r="AR35" s="29">
        <v>3.9896284855500002E-4</v>
      </c>
      <c r="AS35" s="29">
        <v>565.47802795099994</v>
      </c>
      <c r="AT35" s="29">
        <v>0</v>
      </c>
      <c r="AU35" s="29">
        <v>0</v>
      </c>
      <c r="AV35" s="29">
        <v>0</v>
      </c>
      <c r="AW35" s="29">
        <v>8406.9209347100004</v>
      </c>
      <c r="AX35" s="29">
        <v>169.525165913</v>
      </c>
      <c r="AY35" s="29">
        <v>62.007156195199997</v>
      </c>
      <c r="AZ35" s="29">
        <v>78.855609138199995</v>
      </c>
      <c r="BA35" s="29">
        <v>44.049070094000001</v>
      </c>
      <c r="BB35" s="29">
        <v>66.364007082300006</v>
      </c>
      <c r="BC35" s="29">
        <v>66.364007082300006</v>
      </c>
      <c r="BD35" s="8">
        <v>7.3956805576800004E-5</v>
      </c>
      <c r="BE35" s="29">
        <v>1.2326113221E-4</v>
      </c>
      <c r="BF35" s="29">
        <v>0</v>
      </c>
      <c r="BG35" s="29">
        <v>30.588400376799999</v>
      </c>
      <c r="BH35" s="29">
        <v>4.6056758789899996</v>
      </c>
      <c r="BI35" s="29">
        <v>19.1436158785</v>
      </c>
      <c r="BJ35" s="29">
        <v>0</v>
      </c>
      <c r="BK35" s="29">
        <v>0</v>
      </c>
      <c r="BL35" s="29">
        <v>1.27453739028E-3</v>
      </c>
      <c r="BM35" s="29">
        <v>2.5876978599200001E-3</v>
      </c>
      <c r="BN35" s="29">
        <v>0</v>
      </c>
      <c r="BO35" s="29">
        <v>7.4082128767000004</v>
      </c>
      <c r="BP35" s="29">
        <v>58.404482449699998</v>
      </c>
      <c r="BQ35" s="29">
        <v>0</v>
      </c>
      <c r="BR35" s="29">
        <v>1.76775591563E-4</v>
      </c>
      <c r="BS35" s="29">
        <v>2.5438489833799999E-4</v>
      </c>
      <c r="BT35" s="29">
        <v>117.14047303</v>
      </c>
      <c r="BU35" s="29">
        <v>13.0156145266</v>
      </c>
      <c r="BV35" s="29">
        <v>130.15608755700001</v>
      </c>
      <c r="BW35" s="29">
        <v>24.658526112800001</v>
      </c>
      <c r="BX35" s="29">
        <v>67.111655144899999</v>
      </c>
      <c r="BY35" s="29">
        <v>1.64724108951</v>
      </c>
      <c r="BZ35" s="29">
        <v>0</v>
      </c>
      <c r="CA35" s="29">
        <v>8.6090906095000003E-2</v>
      </c>
      <c r="CB35" s="29">
        <v>8.7192002755100001E-2</v>
      </c>
      <c r="CC35" s="29">
        <v>1.9540798641300001E-2</v>
      </c>
      <c r="CD35" s="29">
        <v>2.4098258556700001E-3</v>
      </c>
      <c r="CE35" s="29">
        <v>2.5525115559599998</v>
      </c>
      <c r="CF35" s="29">
        <v>0.144295276414</v>
      </c>
      <c r="CG35" s="29">
        <v>188.87726129000001</v>
      </c>
      <c r="CH35" s="29">
        <v>0.131177538137</v>
      </c>
      <c r="CI35" s="29">
        <v>3.8894145121600001</v>
      </c>
      <c r="CJ35" s="29">
        <v>73.1970715179</v>
      </c>
      <c r="CK35" s="29">
        <v>0.11805979171100001</v>
      </c>
      <c r="CL35" s="29">
        <v>0</v>
      </c>
      <c r="CM35" s="8">
        <v>4.9304395504000001E-5</v>
      </c>
      <c r="CN35" s="29">
        <v>12.6855259591</v>
      </c>
      <c r="CO35" s="29">
        <v>1313.49757479</v>
      </c>
      <c r="CP35" s="29">
        <v>1311.8129770099999</v>
      </c>
      <c r="CQ35" s="29">
        <v>1.68459777672</v>
      </c>
      <c r="CR35" s="29">
        <v>0.14823062532600001</v>
      </c>
      <c r="CS35" s="29">
        <v>0</v>
      </c>
      <c r="CT35" s="29">
        <v>32.138506531300003</v>
      </c>
      <c r="CU35" s="29">
        <v>1.23306904884</v>
      </c>
      <c r="CV35" s="29">
        <v>484.963471965</v>
      </c>
      <c r="CW35" s="29">
        <v>1.96766334164</v>
      </c>
      <c r="CX35" s="29">
        <v>2.4923740460100001</v>
      </c>
      <c r="CY35" s="29">
        <v>692.87983250900004</v>
      </c>
      <c r="CZ35" s="29">
        <v>22.7239859558</v>
      </c>
      <c r="DA35" s="29">
        <v>0.44600380165199999</v>
      </c>
      <c r="DB35" s="29">
        <v>5.3782805437499999</v>
      </c>
      <c r="DC35" s="29">
        <v>0</v>
      </c>
      <c r="DD35" s="29">
        <v>29.6857989234</v>
      </c>
      <c r="DE35" s="29">
        <v>7.1805283661099999</v>
      </c>
      <c r="DF35" s="29">
        <v>0</v>
      </c>
      <c r="DG35" s="29">
        <v>0</v>
      </c>
      <c r="DH35" s="29">
        <v>141.71259206600001</v>
      </c>
      <c r="DI35" s="29">
        <v>12.9297761223</v>
      </c>
      <c r="DJ35" s="29">
        <v>160.61774168299999</v>
      </c>
      <c r="DK35" s="29">
        <v>1426.75441273</v>
      </c>
      <c r="DL35" s="29">
        <v>3.9318285188100002</v>
      </c>
      <c r="DM35" s="29">
        <v>37.886801613700001</v>
      </c>
      <c r="DP35" s="55">
        <f t="shared" ref="DP35:DP51" si="31">(AW35-B35)/(B35+1E-50)</f>
        <v>-3.8866053306250119E-4</v>
      </c>
      <c r="DQ35" s="55">
        <f t="shared" ref="DQ35:DQ51" si="32">(BP35-C35)/(C35+1E-50)</f>
        <v>-3.5773530492210528E-4</v>
      </c>
      <c r="DR35" s="55">
        <f t="shared" ref="DR35:DR51" si="33">(BV35-D35)/(D35+1E-50)</f>
        <v>-4.6861432720812497E-4</v>
      </c>
      <c r="DS35" s="55">
        <f t="shared" ref="DS35:DS51" si="34">(CO35-E35)/(E35+1E-50)</f>
        <v>-3.4052004475391506E-4</v>
      </c>
      <c r="DT35" s="55">
        <f t="shared" ref="DT35:DT51" si="35">(CP35-F35)/(F35+1E-50)</f>
        <v>-3.4015127584578265E-4</v>
      </c>
      <c r="DU35" s="55">
        <f t="shared" ref="DU35:DU51" si="36">(DD35-G35)/(G35+1E-50)</f>
        <v>-3.3026662162960837E-4</v>
      </c>
      <c r="DV35" s="55">
        <f t="shared" ref="DV35:DV51" si="37">(DK35-H35)/(H35+1E-50)</f>
        <v>-3.9840536707188754E-4</v>
      </c>
      <c r="DW35" s="55">
        <f t="shared" ref="DW35:DW51" si="38">(AK35-I35)/(I35+1E-50)</f>
        <v>-3.4345707311091188E-4</v>
      </c>
      <c r="DX35" s="55">
        <f t="shared" ref="DX35:DX51" si="39">(AI35-J35)/(J35+1E-50)</f>
        <v>-3.1420707507478791E-4</v>
      </c>
      <c r="DY35" s="55">
        <f t="shared" si="20"/>
        <v>0</v>
      </c>
      <c r="DZ35" s="55">
        <f t="shared" ref="DZ35:DZ51" si="40">(AO35-L35)/(L35+1E-50)</f>
        <v>-4.4169143193381876E-4</v>
      </c>
      <c r="EA35" s="55">
        <f t="shared" ref="EA35:EA51" si="41">(AP35-M35)/(M35+1E-50)</f>
        <v>-5.1681690675409717E-4</v>
      </c>
      <c r="EB35" s="55">
        <f t="shared" ref="EB35:EB51" si="42">(AQ35+AR35-N35)/(N35+1E-50)</f>
        <v>-6.148698945197136E-4</v>
      </c>
      <c r="EC35" s="55">
        <f t="shared" si="21"/>
        <v>0</v>
      </c>
      <c r="ED35" s="55">
        <f t="shared" ref="ED35:ED51" si="43">(AT35+AU35-P35)/(P35+1E-50)</f>
        <v>0</v>
      </c>
      <c r="EE35" s="55">
        <f t="shared" ref="EE35:EE51" si="44">(BC35-Q35)/(Q35+1E-50)</f>
        <v>-4.4157906998368388E-4</v>
      </c>
      <c r="EF35" s="55">
        <f t="shared" ref="EF35:EF51" si="45">(BD35+BE35+CM35-R35)/(R35+1E-50)</f>
        <v>-4.3857799096224011E-4</v>
      </c>
      <c r="EG35" s="55">
        <f t="shared" si="22"/>
        <v>0</v>
      </c>
      <c r="EH35" s="55">
        <f t="shared" ref="EH35:EH51" si="46">(BL35+BM35-T35)/(T35+1E-50)</f>
        <v>-6.1443455429836607E-4</v>
      </c>
      <c r="EI35" s="55">
        <f t="shared" ref="EI35:EI51" si="47">(BO35-U35)/(U35+1E-50)</f>
        <v>-3.6629589364550486E-4</v>
      </c>
      <c r="EJ35" s="55">
        <f t="shared" ref="EJ35:EJ51" si="48">(BR35+BS35-V35)/(V35+1E-50)</f>
        <v>-6.1588772077368658E-4</v>
      </c>
      <c r="EK35" s="55">
        <f t="shared" ref="EK35:EK51" si="49">(DI35-W35)/(W35+1E-50)</f>
        <v>-6.1388240793332747E-4</v>
      </c>
      <c r="EL35" s="55">
        <f t="shared" si="23"/>
        <v>-6.1425244358853887E-4</v>
      </c>
      <c r="EM35" s="55">
        <f t="shared" si="24"/>
        <v>-6.1381857148088022E-4</v>
      </c>
      <c r="EN35" s="55">
        <f t="shared" si="25"/>
        <v>0</v>
      </c>
      <c r="EO35" s="55">
        <f t="shared" si="26"/>
        <v>-4.5129462544988419E-4</v>
      </c>
      <c r="EP35" s="55">
        <f t="shared" si="27"/>
        <v>-6.1370405182754482E-4</v>
      </c>
      <c r="EQ35" s="55">
        <f t="shared" si="28"/>
        <v>-6.1629682201298742E-4</v>
      </c>
      <c r="ER35" s="55">
        <f t="shared" si="29"/>
        <v>-6.1930595086698737E-4</v>
      </c>
      <c r="ES35" s="55">
        <f t="shared" si="30"/>
        <v>-6.1552284643336011E-4</v>
      </c>
    </row>
    <row r="36" spans="1:149" x14ac:dyDescent="0.3">
      <c r="A36" s="27" t="s">
        <v>35</v>
      </c>
      <c r="B36" s="27">
        <v>113429.52974</v>
      </c>
      <c r="C36" s="27">
        <v>812.09958069000004</v>
      </c>
      <c r="D36" s="27">
        <v>1620.0038282</v>
      </c>
      <c r="E36" s="27">
        <v>17956.117967999999</v>
      </c>
      <c r="F36" s="27">
        <v>17936.234259000001</v>
      </c>
      <c r="G36" s="27">
        <v>467.93185796</v>
      </c>
      <c r="H36" s="27">
        <v>18572.963781999999</v>
      </c>
      <c r="I36" s="29">
        <v>388.72169200000002</v>
      </c>
      <c r="J36" s="29">
        <v>35.186868121000003</v>
      </c>
      <c r="L36" s="29">
        <v>969.18051962000004</v>
      </c>
      <c r="M36" s="29">
        <v>106.02520267</v>
      </c>
      <c r="N36" s="29">
        <v>5.5793346000000002E-3</v>
      </c>
      <c r="Q36" s="29">
        <v>820.24400700000001</v>
      </c>
      <c r="R36" s="29">
        <v>3.1632204000000001E-3</v>
      </c>
      <c r="T36" s="29">
        <v>4.1061425399999997E-2</v>
      </c>
      <c r="U36" s="29">
        <v>98.910576414999994</v>
      </c>
      <c r="V36" s="29">
        <v>4.5762928000000003E-3</v>
      </c>
      <c r="W36" s="29">
        <v>137.29844155999999</v>
      </c>
      <c r="X36" s="29">
        <v>41.698704849999999</v>
      </c>
      <c r="Y36" s="29">
        <v>17.520542897999999</v>
      </c>
      <c r="AA36" s="29">
        <v>1.1339406769</v>
      </c>
      <c r="AB36" s="29">
        <v>0.93106221140000001</v>
      </c>
      <c r="AC36" s="29">
        <v>0.2109926231</v>
      </c>
      <c r="AD36" s="29">
        <v>2.68478402E-2</v>
      </c>
      <c r="AE36" s="29">
        <v>27.208994652000001</v>
      </c>
      <c r="AG36" s="29" t="s">
        <v>35</v>
      </c>
      <c r="AH36" s="29">
        <v>1112.87830371</v>
      </c>
      <c r="AI36" s="29">
        <v>35.355744031299999</v>
      </c>
      <c r="AJ36" s="29">
        <v>390.162632481</v>
      </c>
      <c r="AK36" s="29">
        <v>390.162632481</v>
      </c>
      <c r="AL36" s="29">
        <v>3321.2170324099998</v>
      </c>
      <c r="AM36" s="29">
        <v>0</v>
      </c>
      <c r="AN36" s="29">
        <v>0</v>
      </c>
      <c r="AO36" s="29">
        <v>969.84705921</v>
      </c>
      <c r="AP36" s="29">
        <v>106.20966969</v>
      </c>
      <c r="AQ36" s="29">
        <v>1.3383859075699999E-3</v>
      </c>
      <c r="AR36" s="29">
        <v>4.23821943961E-3</v>
      </c>
      <c r="AS36" s="29">
        <v>7198.58812158</v>
      </c>
      <c r="AT36" s="29">
        <v>0</v>
      </c>
      <c r="AU36" s="29">
        <v>0</v>
      </c>
      <c r="AV36" s="29">
        <v>0</v>
      </c>
      <c r="AW36" s="29">
        <v>113611.88813000001</v>
      </c>
      <c r="AX36" s="29">
        <v>2122.0111535400001</v>
      </c>
      <c r="AY36" s="29">
        <v>781.980015471</v>
      </c>
      <c r="AZ36" s="29">
        <v>1043.4579683100001</v>
      </c>
      <c r="BA36" s="29">
        <v>460.98657666999998</v>
      </c>
      <c r="BB36" s="29">
        <v>822.55319429899998</v>
      </c>
      <c r="BC36" s="29">
        <v>822.55319429899998</v>
      </c>
      <c r="BD36" s="29">
        <v>9.5090260335199998E-4</v>
      </c>
      <c r="BE36" s="29">
        <v>1.5848395634299999E-3</v>
      </c>
      <c r="BF36" s="29">
        <v>0</v>
      </c>
      <c r="BG36" s="29">
        <v>404.75812446200001</v>
      </c>
      <c r="BH36" s="29">
        <v>60.944648985800001</v>
      </c>
      <c r="BI36" s="29">
        <v>253.318019308</v>
      </c>
      <c r="BJ36" s="29">
        <v>0</v>
      </c>
      <c r="BK36" s="29">
        <v>0</v>
      </c>
      <c r="BL36" s="29">
        <v>1.35436274913E-2</v>
      </c>
      <c r="BM36" s="29">
        <v>2.74976641504E-2</v>
      </c>
      <c r="BN36" s="29">
        <v>0</v>
      </c>
      <c r="BO36" s="29">
        <v>99.2652964822</v>
      </c>
      <c r="BP36" s="29">
        <v>814.47269860699998</v>
      </c>
      <c r="BQ36" s="29">
        <v>0</v>
      </c>
      <c r="BR36" s="29">
        <v>1.8753601951699999E-3</v>
      </c>
      <c r="BS36" s="29">
        <v>2.6986872410499998E-3</v>
      </c>
      <c r="BT36" s="29">
        <v>1460.86213688</v>
      </c>
      <c r="BU36" s="29">
        <v>162.31799059400001</v>
      </c>
      <c r="BV36" s="29">
        <v>1623.1801274699999</v>
      </c>
      <c r="BW36" s="29">
        <v>326.29425063799999</v>
      </c>
      <c r="BX36" s="29">
        <v>876.42226219400004</v>
      </c>
      <c r="BY36" s="29">
        <v>17.511945003299999</v>
      </c>
      <c r="BZ36" s="29">
        <v>0</v>
      </c>
      <c r="CA36" s="29">
        <v>1.1349960668000001</v>
      </c>
      <c r="CB36" s="29">
        <v>0.93060461057199995</v>
      </c>
      <c r="CC36" s="29">
        <v>0.21088842657000001</v>
      </c>
      <c r="CD36" s="29">
        <v>2.6834543580900001E-2</v>
      </c>
      <c r="CE36" s="29">
        <v>27.1956407441</v>
      </c>
      <c r="CF36" s="29">
        <v>1.9761955514</v>
      </c>
      <c r="CG36" s="29">
        <v>2488.85305823</v>
      </c>
      <c r="CH36" s="29">
        <v>1.7965417239000001</v>
      </c>
      <c r="CI36" s="29">
        <v>53.267448737599999</v>
      </c>
      <c r="CJ36" s="29">
        <v>1002.4700491999999</v>
      </c>
      <c r="CK36" s="29">
        <v>1.6168874950500001</v>
      </c>
      <c r="CL36" s="29">
        <v>0</v>
      </c>
      <c r="CM36" s="29">
        <v>6.3393525444100003E-4</v>
      </c>
      <c r="CN36" s="29">
        <v>173.734533739</v>
      </c>
      <c r="CO36" s="29">
        <v>17985.7999901</v>
      </c>
      <c r="CP36" s="29">
        <v>17965.926236700001</v>
      </c>
      <c r="CQ36" s="29">
        <v>19.8737534037</v>
      </c>
      <c r="CR36" s="29">
        <v>2.0300918987899998</v>
      </c>
      <c r="CS36" s="29">
        <v>0</v>
      </c>
      <c r="CT36" s="29">
        <v>440.15263342100002</v>
      </c>
      <c r="CU36" s="29">
        <v>16.887487529000001</v>
      </c>
      <c r="CV36" s="29">
        <v>6641.8139720099998</v>
      </c>
      <c r="CW36" s="29">
        <v>26.948125721899999</v>
      </c>
      <c r="CX36" s="29">
        <v>34.134278965199996</v>
      </c>
      <c r="CY36" s="29">
        <v>9489.3315510100001</v>
      </c>
      <c r="CZ36" s="29">
        <v>290.55262477000002</v>
      </c>
      <c r="DA36" s="29">
        <v>6.10824113329</v>
      </c>
      <c r="DB36" s="29">
        <v>73.658198573600004</v>
      </c>
      <c r="DC36" s="29">
        <v>0</v>
      </c>
      <c r="DD36" s="29">
        <v>468.38503862699997</v>
      </c>
      <c r="DE36" s="29">
        <v>95.016463208900007</v>
      </c>
      <c r="DF36" s="29">
        <v>0</v>
      </c>
      <c r="DG36" s="29">
        <v>0</v>
      </c>
      <c r="DH36" s="29">
        <v>1874.8782777500001</v>
      </c>
      <c r="DI36" s="29">
        <v>137.23113368099999</v>
      </c>
      <c r="DJ36" s="29">
        <v>2123.7433871899998</v>
      </c>
      <c r="DK36" s="29">
        <v>18594.917980300001</v>
      </c>
      <c r="DL36" s="29">
        <v>41.678272610699999</v>
      </c>
      <c r="DM36" s="29">
        <v>501.04528079099998</v>
      </c>
      <c r="DP36" s="55">
        <f t="shared" si="31"/>
        <v>1.6076800319811369E-3</v>
      </c>
      <c r="DQ36" s="55">
        <f t="shared" si="32"/>
        <v>2.9222006431571194E-3</v>
      </c>
      <c r="DR36" s="55">
        <f t="shared" si="33"/>
        <v>1.9606739284863655E-3</v>
      </c>
      <c r="DS36" s="55">
        <f t="shared" si="34"/>
        <v>1.6530311369583688E-3</v>
      </c>
      <c r="DT36" s="55">
        <f t="shared" si="35"/>
        <v>1.6554187055792668E-3</v>
      </c>
      <c r="DU36" s="55">
        <f t="shared" si="36"/>
        <v>9.6847577118527514E-4</v>
      </c>
      <c r="DV36" s="55">
        <f t="shared" si="37"/>
        <v>1.1820514247316124E-3</v>
      </c>
      <c r="DW36" s="55">
        <f t="shared" si="38"/>
        <v>3.7068692348663271E-3</v>
      </c>
      <c r="DX36" s="55">
        <f t="shared" si="39"/>
        <v>4.7994015755897243E-3</v>
      </c>
      <c r="DY36" s="55">
        <f t="shared" si="20"/>
        <v>0</v>
      </c>
      <c r="DZ36" s="55">
        <f t="shared" si="40"/>
        <v>6.8773523250477224E-4</v>
      </c>
      <c r="EA36" s="55">
        <f t="shared" si="41"/>
        <v>1.7398412392018452E-3</v>
      </c>
      <c r="EB36" s="55">
        <f t="shared" si="42"/>
        <v>-4.8917174101730768E-4</v>
      </c>
      <c r="EC36" s="55">
        <f t="shared" si="21"/>
        <v>0</v>
      </c>
      <c r="ED36" s="55">
        <f t="shared" si="43"/>
        <v>0</v>
      </c>
      <c r="EE36" s="55">
        <f t="shared" si="44"/>
        <v>2.8152443410659053E-3</v>
      </c>
      <c r="EF36" s="55">
        <f t="shared" si="45"/>
        <v>2.0412808487829566E-3</v>
      </c>
      <c r="EG36" s="55">
        <f t="shared" si="22"/>
        <v>0</v>
      </c>
      <c r="EH36" s="55">
        <f t="shared" si="46"/>
        <v>-4.9033266877281253E-4</v>
      </c>
      <c r="EI36" s="55">
        <f t="shared" si="47"/>
        <v>3.5862703469819422E-3</v>
      </c>
      <c r="EJ36" s="55">
        <f t="shared" si="48"/>
        <v>-4.9065124941319142E-4</v>
      </c>
      <c r="EK36" s="55">
        <f t="shared" si="49"/>
        <v>-4.9023046609443022E-4</v>
      </c>
      <c r="EL36" s="55">
        <f t="shared" si="23"/>
        <v>-4.899969764888231E-4</v>
      </c>
      <c r="EM36" s="55">
        <f t="shared" si="24"/>
        <v>-4.9073220790326374E-4</v>
      </c>
      <c r="EN36" s="55">
        <f t="shared" si="25"/>
        <v>0</v>
      </c>
      <c r="EO36" s="55">
        <f t="shared" si="26"/>
        <v>9.3072761344565908E-4</v>
      </c>
      <c r="EP36" s="55">
        <f t="shared" si="27"/>
        <v>-4.9148254799427876E-4</v>
      </c>
      <c r="EQ36" s="55">
        <f t="shared" si="28"/>
        <v>-4.9383968249262073E-4</v>
      </c>
      <c r="ER36" s="55">
        <f t="shared" si="29"/>
        <v>-4.9525842678398689E-4</v>
      </c>
      <c r="ES36" s="55">
        <f t="shared" si="30"/>
        <v>-4.9079019900572928E-4</v>
      </c>
    </row>
    <row r="37" spans="1:149" x14ac:dyDescent="0.3">
      <c r="A37" s="27" t="s">
        <v>36</v>
      </c>
      <c r="B37" s="27">
        <v>9253.0033106999999</v>
      </c>
      <c r="C37" s="27">
        <v>72.781893139000005</v>
      </c>
      <c r="D37" s="27">
        <v>163.83184057</v>
      </c>
      <c r="E37" s="27">
        <v>1413.7324982</v>
      </c>
      <c r="F37" s="27">
        <v>1411.0793507999999</v>
      </c>
      <c r="G37" s="27">
        <v>28.027021042000001</v>
      </c>
      <c r="H37" s="27">
        <v>1514.6753913</v>
      </c>
      <c r="I37" s="29">
        <v>37.419544745000003</v>
      </c>
      <c r="J37" s="29">
        <v>3.7202069238000002</v>
      </c>
      <c r="L37" s="29">
        <v>74.947744176</v>
      </c>
      <c r="M37" s="29">
        <v>11.628951336</v>
      </c>
      <c r="N37" s="29">
        <v>6.0421219999999998E-4</v>
      </c>
      <c r="Q37" s="29">
        <v>85.597565157000005</v>
      </c>
      <c r="R37" s="29">
        <v>2.9336180000000001E-4</v>
      </c>
      <c r="T37" s="29">
        <v>4.4535165999999996E-3</v>
      </c>
      <c r="U37" s="29">
        <v>9.7054974396000002</v>
      </c>
      <c r="V37" s="29">
        <v>4.9219629999999997E-4</v>
      </c>
      <c r="W37" s="29">
        <v>14.794148509999999</v>
      </c>
      <c r="X37" s="29">
        <v>4.4640205630000001</v>
      </c>
      <c r="Y37" s="29">
        <v>1.889163033</v>
      </c>
      <c r="AA37" s="29">
        <v>9.0724525400000006E-2</v>
      </c>
      <c r="AB37" s="29">
        <v>0.1009051619</v>
      </c>
      <c r="AC37" s="29">
        <v>2.3461292200000001E-2</v>
      </c>
      <c r="AD37" s="29">
        <v>3.2028995000000001E-3</v>
      </c>
      <c r="AE37" s="29">
        <v>2.9772978578</v>
      </c>
      <c r="AG37" s="29" t="s">
        <v>36</v>
      </c>
      <c r="AH37" s="29">
        <v>87.603411470899999</v>
      </c>
      <c r="AI37" s="29">
        <v>3.7189788713</v>
      </c>
      <c r="AJ37" s="29">
        <v>37.405806797399997</v>
      </c>
      <c r="AK37" s="29">
        <v>37.405806797399997</v>
      </c>
      <c r="AL37" s="29">
        <v>261.43919145500001</v>
      </c>
      <c r="AM37" s="29">
        <v>0</v>
      </c>
      <c r="AN37" s="29">
        <v>0</v>
      </c>
      <c r="AO37" s="29">
        <v>74.907397358200001</v>
      </c>
      <c r="AP37" s="29">
        <v>11.622784572800001</v>
      </c>
      <c r="AQ37" s="29">
        <v>1.4491537332000001E-4</v>
      </c>
      <c r="AR37" s="29">
        <v>4.5889756572899999E-4</v>
      </c>
      <c r="AS37" s="29">
        <v>589.40276797299998</v>
      </c>
      <c r="AT37" s="29">
        <v>0</v>
      </c>
      <c r="AU37" s="29">
        <v>0</v>
      </c>
      <c r="AV37" s="29">
        <v>0</v>
      </c>
      <c r="AW37" s="29">
        <v>9248.6643259600005</v>
      </c>
      <c r="AX37" s="29">
        <v>176.74585308799999</v>
      </c>
      <c r="AY37" s="29">
        <v>64.640523276500005</v>
      </c>
      <c r="AZ37" s="29">
        <v>82.138762022500003</v>
      </c>
      <c r="BA37" s="29">
        <v>46.046500566900001</v>
      </c>
      <c r="BB37" s="29">
        <v>85.558866489899998</v>
      </c>
      <c r="BC37" s="29">
        <v>85.558866489899998</v>
      </c>
      <c r="BD37" s="8">
        <v>8.7967001992200004E-5</v>
      </c>
      <c r="BE37" s="29">
        <v>1.4661143271900001E-4</v>
      </c>
      <c r="BF37" s="29">
        <v>0</v>
      </c>
      <c r="BG37" s="29">
        <v>31.861950920999998</v>
      </c>
      <c r="BH37" s="29">
        <v>4.7974328168099998</v>
      </c>
      <c r="BI37" s="29">
        <v>19.940662015099999</v>
      </c>
      <c r="BJ37" s="29">
        <v>0</v>
      </c>
      <c r="BK37" s="29">
        <v>0</v>
      </c>
      <c r="BL37" s="29">
        <v>1.46868251395E-3</v>
      </c>
      <c r="BM37" s="29">
        <v>2.9818747182000001E-3</v>
      </c>
      <c r="BN37" s="29">
        <v>0</v>
      </c>
      <c r="BO37" s="29">
        <v>9.7017811887499992</v>
      </c>
      <c r="BP37" s="29">
        <v>72.752910954699999</v>
      </c>
      <c r="BQ37" s="29">
        <v>0</v>
      </c>
      <c r="BR37" s="29">
        <v>2.0166639788E-4</v>
      </c>
      <c r="BS37" s="29">
        <v>2.9020339375900001E-4</v>
      </c>
      <c r="BT37" s="29">
        <v>147.375097797</v>
      </c>
      <c r="BU37" s="29">
        <v>16.375007386</v>
      </c>
      <c r="BV37" s="29">
        <v>163.75010518299999</v>
      </c>
      <c r="BW37" s="29">
        <v>25.6851830395</v>
      </c>
      <c r="BX37" s="29">
        <v>69.921446047000003</v>
      </c>
      <c r="BY37" s="29">
        <v>1.8879104878099999</v>
      </c>
      <c r="BZ37" s="29">
        <v>0</v>
      </c>
      <c r="CA37" s="29">
        <v>9.0676800858999998E-2</v>
      </c>
      <c r="CB37" s="29">
        <v>0.10083834971699999</v>
      </c>
      <c r="CC37" s="29">
        <v>2.3445617275999999E-2</v>
      </c>
      <c r="CD37" s="29">
        <v>3.2007661552300001E-3</v>
      </c>
      <c r="CE37" s="29">
        <v>2.9753196244</v>
      </c>
      <c r="CF37" s="29">
        <v>0.15514785023</v>
      </c>
      <c r="CG37" s="29">
        <v>196.755198256</v>
      </c>
      <c r="CH37" s="29">
        <v>0.141043463934</v>
      </c>
      <c r="CI37" s="29">
        <v>4.1819409323599999</v>
      </c>
      <c r="CJ37" s="29">
        <v>78.702275660599994</v>
      </c>
      <c r="CK37" s="29">
        <v>0.12693914325</v>
      </c>
      <c r="CL37" s="29">
        <v>0</v>
      </c>
      <c r="CM37" s="8">
        <v>5.8644449126499998E-5</v>
      </c>
      <c r="CN37" s="29">
        <v>13.6396098785</v>
      </c>
      <c r="CO37" s="29">
        <v>1413.12664905</v>
      </c>
      <c r="CP37" s="29">
        <v>1410.47527833</v>
      </c>
      <c r="CQ37" s="29">
        <v>2.6513707182399999</v>
      </c>
      <c r="CR37" s="29">
        <v>0.159379197503</v>
      </c>
      <c r="CS37" s="29">
        <v>0</v>
      </c>
      <c r="CT37" s="29">
        <v>34.5556559435</v>
      </c>
      <c r="CU37" s="29">
        <v>1.3258097931399999</v>
      </c>
      <c r="CV37" s="29">
        <v>521.43790766400002</v>
      </c>
      <c r="CW37" s="29">
        <v>2.1156533501100001</v>
      </c>
      <c r="CX37" s="29">
        <v>2.6798261765600002</v>
      </c>
      <c r="CY37" s="29">
        <v>744.99175806200003</v>
      </c>
      <c r="CZ37" s="29">
        <v>23.683698977799999</v>
      </c>
      <c r="DA37" s="29">
        <v>0.47954797824599998</v>
      </c>
      <c r="DB37" s="29">
        <v>5.7827832393699996</v>
      </c>
      <c r="DC37" s="29">
        <v>0</v>
      </c>
      <c r="DD37" s="29">
        <v>28.014325978599999</v>
      </c>
      <c r="DE37" s="29">
        <v>7.4794920025599998</v>
      </c>
      <c r="DF37" s="29">
        <v>0</v>
      </c>
      <c r="DG37" s="29">
        <v>0</v>
      </c>
      <c r="DH37" s="29">
        <v>147.61330378100001</v>
      </c>
      <c r="DI37" s="29">
        <v>14.7843343275</v>
      </c>
      <c r="DJ37" s="29">
        <v>167.307307471</v>
      </c>
      <c r="DK37" s="29">
        <v>1513.9192871800001</v>
      </c>
      <c r="DL37" s="29">
        <v>4.4610574381300001</v>
      </c>
      <c r="DM37" s="29">
        <v>39.464625214500003</v>
      </c>
      <c r="DP37" s="55">
        <f t="shared" si="31"/>
        <v>-4.6892717902542101E-4</v>
      </c>
      <c r="DQ37" s="55">
        <f t="shared" si="32"/>
        <v>-3.9820596923268966E-4</v>
      </c>
      <c r="DR37" s="55">
        <f t="shared" si="33"/>
        <v>-4.9889805739615175E-4</v>
      </c>
      <c r="DS37" s="55">
        <f t="shared" si="34"/>
        <v>-4.2854581808894008E-4</v>
      </c>
      <c r="DT37" s="55">
        <f t="shared" si="35"/>
        <v>-4.2809248796491699E-4</v>
      </c>
      <c r="DU37" s="55">
        <f t="shared" si="36"/>
        <v>-4.5295800010205313E-4</v>
      </c>
      <c r="DV37" s="55">
        <f t="shared" si="37"/>
        <v>-4.9918558414748979E-4</v>
      </c>
      <c r="DW37" s="55">
        <f t="shared" si="38"/>
        <v>-3.6713294332213953E-4</v>
      </c>
      <c r="DX37" s="55">
        <f t="shared" si="39"/>
        <v>-3.301032778966336E-4</v>
      </c>
      <c r="DY37" s="55">
        <f t="shared" si="20"/>
        <v>0</v>
      </c>
      <c r="DZ37" s="55">
        <f t="shared" si="40"/>
        <v>-5.3833265088343643E-4</v>
      </c>
      <c r="EA37" s="55">
        <f t="shared" si="41"/>
        <v>-5.3029400689888105E-4</v>
      </c>
      <c r="EB37" s="55">
        <f t="shared" si="42"/>
        <v>-6.6079591077431365E-4</v>
      </c>
      <c r="EC37" s="55">
        <f t="shared" si="21"/>
        <v>0</v>
      </c>
      <c r="ED37" s="55">
        <f t="shared" si="43"/>
        <v>0</v>
      </c>
      <c r="EE37" s="55">
        <f t="shared" si="44"/>
        <v>-4.5210009220504859E-4</v>
      </c>
      <c r="EF37" s="55">
        <f t="shared" si="45"/>
        <v>-4.7353187190697643E-4</v>
      </c>
      <c r="EG37" s="55">
        <f t="shared" si="22"/>
        <v>0</v>
      </c>
      <c r="EH37" s="55">
        <f t="shared" si="46"/>
        <v>-6.6450136281065789E-4</v>
      </c>
      <c r="EI37" s="55">
        <f t="shared" si="47"/>
        <v>-3.829016362250678E-4</v>
      </c>
      <c r="EJ37" s="55">
        <f t="shared" si="48"/>
        <v>-6.6337020615540149E-4</v>
      </c>
      <c r="EK37" s="55">
        <f t="shared" si="49"/>
        <v>-6.6338272144325975E-4</v>
      </c>
      <c r="EL37" s="55">
        <f t="shared" si="23"/>
        <v>-6.6377939531904982E-4</v>
      </c>
      <c r="EM37" s="55">
        <f t="shared" si="24"/>
        <v>-6.6301593251643146E-4</v>
      </c>
      <c r="EN37" s="55">
        <f t="shared" si="25"/>
        <v>0</v>
      </c>
      <c r="EO37" s="55">
        <f t="shared" si="26"/>
        <v>-5.2603792402983098E-4</v>
      </c>
      <c r="EP37" s="55">
        <f t="shared" si="27"/>
        <v>-6.6212849513304698E-4</v>
      </c>
      <c r="EQ37" s="55">
        <f t="shared" si="28"/>
        <v>-6.6811852758910499E-4</v>
      </c>
      <c r="ER37" s="55">
        <f t="shared" si="29"/>
        <v>-6.6606672173134319E-4</v>
      </c>
      <c r="ES37" s="55">
        <f t="shared" si="30"/>
        <v>-6.6443919771661517E-4</v>
      </c>
    </row>
    <row r="38" spans="1:149" x14ac:dyDescent="0.3">
      <c r="A38" s="27" t="s">
        <v>37</v>
      </c>
      <c r="B38" s="27">
        <v>41674.546335999999</v>
      </c>
      <c r="C38" s="27">
        <v>344.77786364000002</v>
      </c>
      <c r="D38" s="27">
        <v>668.27285169000004</v>
      </c>
      <c r="E38" s="27">
        <v>6351.0309606999999</v>
      </c>
      <c r="F38" s="27">
        <v>6349.9972416000001</v>
      </c>
      <c r="G38" s="27">
        <v>108.25004842</v>
      </c>
      <c r="H38" s="27">
        <v>7290.3462280000003</v>
      </c>
      <c r="I38" s="29">
        <v>172.97052897</v>
      </c>
      <c r="J38" s="29">
        <v>17.776783668</v>
      </c>
      <c r="L38" s="29">
        <v>365.77193506999998</v>
      </c>
      <c r="M38" s="29">
        <v>64.121029277999995</v>
      </c>
      <c r="N38" s="29">
        <v>2.6344659999999998E-3</v>
      </c>
      <c r="Q38" s="29">
        <v>378.02862067000001</v>
      </c>
      <c r="R38" s="29">
        <v>1.3900322999999999E-3</v>
      </c>
      <c r="T38" s="29">
        <v>1.9813917699999999E-2</v>
      </c>
      <c r="U38" s="29">
        <v>42.591822587000003</v>
      </c>
      <c r="V38" s="29">
        <v>1.9481375999999999E-3</v>
      </c>
      <c r="W38" s="29">
        <v>107.90094571</v>
      </c>
      <c r="X38" s="29">
        <v>33.523761346000001</v>
      </c>
      <c r="Y38" s="29">
        <v>11.187450447</v>
      </c>
      <c r="Z38" s="29">
        <v>6.0512220999999998E-2</v>
      </c>
      <c r="AA38" s="29">
        <v>0.60899360899999999</v>
      </c>
      <c r="AB38" s="29">
        <v>4.1631604609000004</v>
      </c>
      <c r="AC38" s="29">
        <v>1.239596508</v>
      </c>
      <c r="AD38" s="29">
        <v>0.15237292960000001</v>
      </c>
      <c r="AE38" s="29">
        <v>21.147362715</v>
      </c>
      <c r="AG38" s="29" t="s">
        <v>37</v>
      </c>
      <c r="AH38" s="29">
        <v>387.12884313000001</v>
      </c>
      <c r="AI38" s="29">
        <v>17.8442662697</v>
      </c>
      <c r="AJ38" s="29">
        <v>173.557121228</v>
      </c>
      <c r="AK38" s="29">
        <v>173.557121228</v>
      </c>
      <c r="AL38" s="29">
        <v>1155.3274880700001</v>
      </c>
      <c r="AM38" s="29">
        <v>0</v>
      </c>
      <c r="AN38" s="29">
        <v>0</v>
      </c>
      <c r="AO38" s="29">
        <v>366.14019351299999</v>
      </c>
      <c r="AP38" s="29">
        <v>64.205814840599999</v>
      </c>
      <c r="AQ38" s="29">
        <v>6.3225205105400003E-4</v>
      </c>
      <c r="AR38" s="29">
        <v>2.0021342442399998E-3</v>
      </c>
      <c r="AS38" s="29">
        <v>3193.6308942300002</v>
      </c>
      <c r="AT38" s="29">
        <v>0</v>
      </c>
      <c r="AU38" s="29">
        <v>0</v>
      </c>
      <c r="AV38" s="29">
        <v>0</v>
      </c>
      <c r="AW38" s="29">
        <v>41755.707073700003</v>
      </c>
      <c r="AX38" s="29">
        <v>1032.3906053400001</v>
      </c>
      <c r="AY38" s="29">
        <v>365.53259456699999</v>
      </c>
      <c r="AZ38" s="29">
        <v>362.98001066199998</v>
      </c>
      <c r="BA38" s="29">
        <v>456.18749978699998</v>
      </c>
      <c r="BB38" s="29">
        <v>379.00720791800001</v>
      </c>
      <c r="BC38" s="29">
        <v>379.00720791800001</v>
      </c>
      <c r="BD38" s="29">
        <v>4.1786015730299999E-4</v>
      </c>
      <c r="BE38" s="29">
        <v>6.9642982493200003E-4</v>
      </c>
      <c r="BF38" s="29">
        <v>0</v>
      </c>
      <c r="BG38" s="29">
        <v>140.80812803500001</v>
      </c>
      <c r="BH38" s="29">
        <v>21.200373466799999</v>
      </c>
      <c r="BI38" s="29">
        <v>88.119883618399996</v>
      </c>
      <c r="BJ38" s="29">
        <v>0</v>
      </c>
      <c r="BK38" s="29">
        <v>0</v>
      </c>
      <c r="BL38" s="29">
        <v>6.5384025694999997E-3</v>
      </c>
      <c r="BM38" s="29">
        <v>1.3274942405599999E-2</v>
      </c>
      <c r="BN38" s="29">
        <v>0</v>
      </c>
      <c r="BO38" s="29">
        <v>42.737074007399997</v>
      </c>
      <c r="BP38" s="29">
        <v>345.76284688499999</v>
      </c>
      <c r="BQ38" s="29">
        <v>0</v>
      </c>
      <c r="BR38" s="29">
        <v>7.9871502538100001E-4</v>
      </c>
      <c r="BS38" s="29">
        <v>1.1493636553999999E-3</v>
      </c>
      <c r="BT38" s="29">
        <v>602.72145523200004</v>
      </c>
      <c r="BU38" s="29">
        <v>66.969040159499997</v>
      </c>
      <c r="BV38" s="29">
        <v>669.690495392</v>
      </c>
      <c r="BW38" s="29">
        <v>113.505559185</v>
      </c>
      <c r="BX38" s="29">
        <v>333.10819832999999</v>
      </c>
      <c r="BY38" s="29">
        <v>11.1871121876</v>
      </c>
      <c r="BZ38" s="29">
        <v>6.0510474265400002E-2</v>
      </c>
      <c r="CA38" s="29">
        <v>0.60952839583700003</v>
      </c>
      <c r="CB38" s="29">
        <v>4.1630383817999999</v>
      </c>
      <c r="CC38" s="29">
        <v>1.2395593063999999</v>
      </c>
      <c r="CD38" s="29">
        <v>0.15236806478000001</v>
      </c>
      <c r="CE38" s="29">
        <v>21.146710777700001</v>
      </c>
      <c r="CF38" s="29">
        <v>0.69991479489899999</v>
      </c>
      <c r="CG38" s="29">
        <v>891.18294382099998</v>
      </c>
      <c r="CH38" s="29">
        <v>0.63628590881699998</v>
      </c>
      <c r="CI38" s="29">
        <v>18.8658785049</v>
      </c>
      <c r="CJ38" s="29">
        <v>355.04758405000001</v>
      </c>
      <c r="CK38" s="29">
        <v>0.57265749079799999</v>
      </c>
      <c r="CL38" s="29">
        <v>0</v>
      </c>
      <c r="CM38" s="29">
        <v>2.7857278981500001E-4</v>
      </c>
      <c r="CN38" s="29">
        <v>61.532027990700001</v>
      </c>
      <c r="CO38" s="29">
        <v>6364.0748989100002</v>
      </c>
      <c r="CP38" s="29">
        <v>6363.0412092400002</v>
      </c>
      <c r="CQ38" s="29">
        <v>1.0336896735500001</v>
      </c>
      <c r="CR38" s="29">
        <v>0.71900318759699999</v>
      </c>
      <c r="CS38" s="29">
        <v>0</v>
      </c>
      <c r="CT38" s="29">
        <v>155.89004641899999</v>
      </c>
      <c r="CU38" s="29">
        <v>5.98108712236</v>
      </c>
      <c r="CV38" s="29">
        <v>2352.34945126</v>
      </c>
      <c r="CW38" s="29">
        <v>9.5442886951400006</v>
      </c>
      <c r="CX38" s="29">
        <v>12.0894336542</v>
      </c>
      <c r="CY38" s="29">
        <v>3360.8624516199998</v>
      </c>
      <c r="CZ38" s="29">
        <v>125.68836161199999</v>
      </c>
      <c r="DA38" s="29">
        <v>2.1633710872099998</v>
      </c>
      <c r="DB38" s="29">
        <v>26.087727452500001</v>
      </c>
      <c r="DC38" s="29">
        <v>0</v>
      </c>
      <c r="DD38" s="29">
        <v>108.46800959399999</v>
      </c>
      <c r="DE38" s="29">
        <v>33.052673112299999</v>
      </c>
      <c r="DF38" s="29">
        <v>0</v>
      </c>
      <c r="DG38" s="29">
        <v>0</v>
      </c>
      <c r="DH38" s="29">
        <v>653.01619881299996</v>
      </c>
      <c r="DI38" s="29">
        <v>107.89787479</v>
      </c>
      <c r="DJ38" s="29">
        <v>742.73382677300003</v>
      </c>
      <c r="DK38" s="29">
        <v>7300.5710233600003</v>
      </c>
      <c r="DL38" s="29">
        <v>33.5227972036</v>
      </c>
      <c r="DM38" s="29">
        <v>175.004651717</v>
      </c>
      <c r="DP38" s="55">
        <f t="shared" si="31"/>
        <v>1.9474894110579446E-3</v>
      </c>
      <c r="DQ38" s="55">
        <f t="shared" si="32"/>
        <v>2.856863357180139E-3</v>
      </c>
      <c r="DR38" s="55">
        <f t="shared" si="33"/>
        <v>2.1213546209678793E-3</v>
      </c>
      <c r="DS38" s="55">
        <f t="shared" si="34"/>
        <v>2.0538300459745553E-3</v>
      </c>
      <c r="DT38" s="55">
        <f t="shared" si="35"/>
        <v>2.054169024601568E-3</v>
      </c>
      <c r="DU38" s="55">
        <f t="shared" si="36"/>
        <v>2.0134972425538949E-3</v>
      </c>
      <c r="DV38" s="55">
        <f t="shared" si="37"/>
        <v>1.4025116284230219E-3</v>
      </c>
      <c r="DW38" s="55">
        <f t="shared" si="38"/>
        <v>3.3912844083499021E-3</v>
      </c>
      <c r="DX38" s="55">
        <f t="shared" si="39"/>
        <v>3.796108618989135E-3</v>
      </c>
      <c r="DY38" s="55">
        <f t="shared" si="20"/>
        <v>0</v>
      </c>
      <c r="DZ38" s="55">
        <f t="shared" si="40"/>
        <v>1.0067979735228351E-3</v>
      </c>
      <c r="EA38" s="55">
        <f t="shared" si="41"/>
        <v>1.322273886659116E-3</v>
      </c>
      <c r="EB38" s="55">
        <f t="shared" si="42"/>
        <v>-3.0254596567110356E-5</v>
      </c>
      <c r="EC38" s="55">
        <f t="shared" si="21"/>
        <v>0</v>
      </c>
      <c r="ED38" s="55">
        <f t="shared" si="43"/>
        <v>0</v>
      </c>
      <c r="EE38" s="55">
        <f t="shared" si="44"/>
        <v>2.5886591503722521E-3</v>
      </c>
      <c r="EF38" s="55">
        <f t="shared" si="45"/>
        <v>2.0362635098480136E-3</v>
      </c>
      <c r="EG38" s="55">
        <f t="shared" si="22"/>
        <v>0</v>
      </c>
      <c r="EH38" s="55">
        <f t="shared" si="46"/>
        <v>-2.890518213881059E-5</v>
      </c>
      <c r="EI38" s="55">
        <f t="shared" si="47"/>
        <v>3.4103123927908172E-3</v>
      </c>
      <c r="EJ38" s="55">
        <f t="shared" si="48"/>
        <v>-3.0243869324224526E-5</v>
      </c>
      <c r="EK38" s="55">
        <f t="shared" si="49"/>
        <v>-2.8460547586418163E-5</v>
      </c>
      <c r="EL38" s="55">
        <f t="shared" si="23"/>
        <v>-2.8759970877071846E-5</v>
      </c>
      <c r="EM38" s="55">
        <f t="shared" si="24"/>
        <v>-3.0235611018070407E-5</v>
      </c>
      <c r="EN38" s="55">
        <f t="shared" si="25"/>
        <v>-2.8865815386214347E-5</v>
      </c>
      <c r="EO38" s="55">
        <f t="shared" si="26"/>
        <v>8.7814852093141447E-4</v>
      </c>
      <c r="EP38" s="55">
        <f t="shared" si="27"/>
        <v>-2.9323659548331156E-5</v>
      </c>
      <c r="EQ38" s="55">
        <f t="shared" si="28"/>
        <v>-3.0011055823409817E-5</v>
      </c>
      <c r="ER38" s="55">
        <f t="shared" si="29"/>
        <v>-3.1927062193898077E-5</v>
      </c>
      <c r="ES38" s="55">
        <f t="shared" si="30"/>
        <v>-3.0828302743229605E-5</v>
      </c>
    </row>
    <row r="39" spans="1:149" x14ac:dyDescent="0.3">
      <c r="A39" s="27" t="s">
        <v>129</v>
      </c>
      <c r="B39" s="27">
        <v>151974.25966000001</v>
      </c>
      <c r="C39" s="27">
        <v>1080.6160152</v>
      </c>
      <c r="D39" s="27">
        <v>2292.0790471999999</v>
      </c>
      <c r="E39" s="27">
        <v>23488.902801</v>
      </c>
      <c r="F39" s="27">
        <v>23473.518473</v>
      </c>
      <c r="G39" s="27">
        <v>586.88537661999999</v>
      </c>
      <c r="H39" s="27">
        <v>24744.057439</v>
      </c>
      <c r="I39" s="29">
        <v>519.11796267</v>
      </c>
      <c r="J39" s="29">
        <v>45.830786119999999</v>
      </c>
      <c r="L39" s="29">
        <v>1340.8133703999999</v>
      </c>
      <c r="M39" s="29">
        <v>168.17030893</v>
      </c>
      <c r="N39" s="29">
        <v>9.7079668000000004E-3</v>
      </c>
      <c r="Q39" s="29">
        <v>1215.0428307</v>
      </c>
      <c r="R39" s="29">
        <v>4.6242734000000001E-3</v>
      </c>
      <c r="T39" s="29">
        <v>7.1342794099999995E-2</v>
      </c>
      <c r="U39" s="29">
        <v>135.09018603000001</v>
      </c>
      <c r="V39" s="29">
        <v>8.0144555999999995E-3</v>
      </c>
      <c r="W39" s="29">
        <v>239.90491008999999</v>
      </c>
      <c r="X39" s="29">
        <v>73.298052415000001</v>
      </c>
      <c r="Y39" s="29">
        <v>30.304020864999998</v>
      </c>
      <c r="AA39" s="29">
        <v>1.6566985794</v>
      </c>
      <c r="AB39" s="29">
        <v>1.5729446396</v>
      </c>
      <c r="AC39" s="29">
        <v>0.33397937080000001</v>
      </c>
      <c r="AD39" s="29">
        <v>3.4641638900000001E-2</v>
      </c>
      <c r="AE39" s="29">
        <v>46.616185111999997</v>
      </c>
      <c r="AG39" s="29" t="s">
        <v>129</v>
      </c>
      <c r="AH39" s="29">
        <v>1426.8037630199999</v>
      </c>
      <c r="AI39" s="29">
        <v>45.8206257278</v>
      </c>
      <c r="AJ39" s="29">
        <v>518.97645675700005</v>
      </c>
      <c r="AK39" s="29">
        <v>518.97645675700005</v>
      </c>
      <c r="AL39" s="29">
        <v>4258.0791500599998</v>
      </c>
      <c r="AM39" s="29">
        <v>0</v>
      </c>
      <c r="AN39" s="29">
        <v>0</v>
      </c>
      <c r="AO39" s="29">
        <v>1340.2689132099999</v>
      </c>
      <c r="AP39" s="29">
        <v>168.095047104</v>
      </c>
      <c r="AQ39" s="29">
        <v>2.3286174373699999E-3</v>
      </c>
      <c r="AR39" s="29">
        <v>7.37395177756E-3</v>
      </c>
      <c r="AS39" s="29">
        <v>9855.6015696800005</v>
      </c>
      <c r="AT39" s="29">
        <v>0</v>
      </c>
      <c r="AU39" s="29">
        <v>0</v>
      </c>
      <c r="AV39" s="29">
        <v>0</v>
      </c>
      <c r="AW39" s="29">
        <v>151922.31518100001</v>
      </c>
      <c r="AX39" s="29">
        <v>2987.8911535500001</v>
      </c>
      <c r="AY39" s="29">
        <v>1087.5169211899999</v>
      </c>
      <c r="AZ39" s="29">
        <v>1337.80060508</v>
      </c>
      <c r="BA39" s="29">
        <v>859.77669330599997</v>
      </c>
      <c r="BB39" s="29">
        <v>1214.5933364499999</v>
      </c>
      <c r="BC39" s="29">
        <v>1214.5933364499999</v>
      </c>
      <c r="BD39" s="29">
        <v>1.3867539836599999E-3</v>
      </c>
      <c r="BE39" s="29">
        <v>2.3112516176200001E-3</v>
      </c>
      <c r="BF39" s="29">
        <v>0</v>
      </c>
      <c r="BG39" s="29">
        <v>518.94126525800004</v>
      </c>
      <c r="BH39" s="29">
        <v>78.136165291099999</v>
      </c>
      <c r="BI39" s="29">
        <v>324.77492239399999</v>
      </c>
      <c r="BJ39" s="29">
        <v>0</v>
      </c>
      <c r="BK39" s="29">
        <v>0</v>
      </c>
      <c r="BL39" s="29">
        <v>2.3530037664300001E-2</v>
      </c>
      <c r="BM39" s="29">
        <v>4.7773108823699999E-2</v>
      </c>
      <c r="BN39" s="29">
        <v>0</v>
      </c>
      <c r="BO39" s="29">
        <v>135.05062781999999</v>
      </c>
      <c r="BP39" s="29">
        <v>1080.29258955</v>
      </c>
      <c r="BQ39" s="29">
        <v>0</v>
      </c>
      <c r="BR39" s="29">
        <v>3.2841056258899998E-3</v>
      </c>
      <c r="BS39" s="29">
        <v>4.7259047295499998E-3</v>
      </c>
      <c r="BT39" s="29">
        <v>2062.0536750900001</v>
      </c>
      <c r="BU39" s="29">
        <v>229.11718202500001</v>
      </c>
      <c r="BV39" s="29">
        <v>2291.1708571099998</v>
      </c>
      <c r="BW39" s="29">
        <v>418.33655404699999</v>
      </c>
      <c r="BX39" s="29">
        <v>1149.2965519100001</v>
      </c>
      <c r="BY39" s="29">
        <v>30.287164215099999</v>
      </c>
      <c r="BZ39" s="29">
        <v>0</v>
      </c>
      <c r="CA39" s="29">
        <v>1.6560106380899999</v>
      </c>
      <c r="CB39" s="29">
        <v>1.57207026727</v>
      </c>
      <c r="CC39" s="29">
        <v>0.33379410342600002</v>
      </c>
      <c r="CD39" s="29">
        <v>3.4622519923500003E-2</v>
      </c>
      <c r="CE39" s="29">
        <v>46.5902557179</v>
      </c>
      <c r="CF39" s="29">
        <v>2.5812534671499998</v>
      </c>
      <c r="CG39" s="29">
        <v>3213.9971507999999</v>
      </c>
      <c r="CH39" s="29">
        <v>2.3465938831900002</v>
      </c>
      <c r="CI39" s="29">
        <v>69.576523093899993</v>
      </c>
      <c r="CJ39" s="29">
        <v>1309.39960133</v>
      </c>
      <c r="CK39" s="29">
        <v>2.111935055</v>
      </c>
      <c r="CL39" s="29">
        <v>0</v>
      </c>
      <c r="CM39" s="29">
        <v>9.2450110742600005E-4</v>
      </c>
      <c r="CN39" s="29">
        <v>226.92738834100001</v>
      </c>
      <c r="CO39" s="29">
        <v>23481.988198300001</v>
      </c>
      <c r="CP39" s="29">
        <v>23466.612277299999</v>
      </c>
      <c r="CQ39" s="29">
        <v>15.375920927499999</v>
      </c>
      <c r="CR39" s="29">
        <v>2.6516509994100002</v>
      </c>
      <c r="CS39" s="29">
        <v>0</v>
      </c>
      <c r="CT39" s="29">
        <v>574.91558992700004</v>
      </c>
      <c r="CU39" s="29">
        <v>22.057988038400001</v>
      </c>
      <c r="CV39" s="29">
        <v>8675.3598135600005</v>
      </c>
      <c r="CW39" s="29">
        <v>35.198912322600002</v>
      </c>
      <c r="CX39" s="29">
        <v>44.585288092500001</v>
      </c>
      <c r="CY39" s="29">
        <v>12394.710954</v>
      </c>
      <c r="CZ39" s="29">
        <v>394.87600388700002</v>
      </c>
      <c r="DA39" s="29">
        <v>7.9784215412500004</v>
      </c>
      <c r="DB39" s="29">
        <v>96.210363689000005</v>
      </c>
      <c r="DC39" s="29">
        <v>0</v>
      </c>
      <c r="DD39" s="29">
        <v>586.69516280599998</v>
      </c>
      <c r="DE39" s="29">
        <v>121.81906745800001</v>
      </c>
      <c r="DF39" s="29">
        <v>0</v>
      </c>
      <c r="DG39" s="29">
        <v>0</v>
      </c>
      <c r="DH39" s="29">
        <v>2404.4913553000001</v>
      </c>
      <c r="DI39" s="29">
        <v>239.77155672800001</v>
      </c>
      <c r="DJ39" s="29">
        <v>2726.41627681</v>
      </c>
      <c r="DK39" s="29">
        <v>24735.411514200001</v>
      </c>
      <c r="DL39" s="29">
        <v>73.257327158999999</v>
      </c>
      <c r="DM39" s="29">
        <v>643.02646839500005</v>
      </c>
      <c r="DP39" s="55">
        <f t="shared" si="31"/>
        <v>-3.4179787495730677E-4</v>
      </c>
      <c r="DQ39" s="55">
        <f t="shared" si="32"/>
        <v>-2.9929747981768587E-4</v>
      </c>
      <c r="DR39" s="55">
        <f t="shared" si="33"/>
        <v>-3.9622982946836211E-4</v>
      </c>
      <c r="DS39" s="55">
        <f t="shared" si="34"/>
        <v>-2.9437742403635889E-4</v>
      </c>
      <c r="DT39" s="55">
        <f t="shared" si="35"/>
        <v>-2.9421220802262736E-4</v>
      </c>
      <c r="DU39" s="55">
        <f t="shared" si="36"/>
        <v>-3.2410726451472676E-4</v>
      </c>
      <c r="DV39" s="55">
        <f t="shared" si="37"/>
        <v>-3.4941419051073006E-4</v>
      </c>
      <c r="DW39" s="55">
        <f t="shared" si="38"/>
        <v>-2.7258912843649896E-4</v>
      </c>
      <c r="DX39" s="55">
        <f t="shared" si="39"/>
        <v>-2.2169360511068483E-4</v>
      </c>
      <c r="DY39" s="55">
        <f t="shared" si="20"/>
        <v>0</v>
      </c>
      <c r="DZ39" s="55">
        <f t="shared" si="40"/>
        <v>-4.0606485736160053E-4</v>
      </c>
      <c r="EA39" s="55">
        <f t="shared" si="41"/>
        <v>-4.4753337541485584E-4</v>
      </c>
      <c r="EB39" s="55">
        <f t="shared" si="42"/>
        <v>-5.5599541914380332E-4</v>
      </c>
      <c r="EC39" s="55">
        <f t="shared" si="21"/>
        <v>0</v>
      </c>
      <c r="ED39" s="55">
        <f t="shared" si="43"/>
        <v>0</v>
      </c>
      <c r="EE39" s="55">
        <f t="shared" si="44"/>
        <v>-3.6994107420977471E-4</v>
      </c>
      <c r="EF39" s="55">
        <f t="shared" si="45"/>
        <v>-3.8204732747846226E-4</v>
      </c>
      <c r="EG39" s="55">
        <f t="shared" si="22"/>
        <v>0</v>
      </c>
      <c r="EH39" s="55">
        <f t="shared" si="46"/>
        <v>-5.5573393921778166E-4</v>
      </c>
      <c r="EI39" s="55">
        <f t="shared" si="47"/>
        <v>-2.9282815549043045E-4</v>
      </c>
      <c r="EJ39" s="55">
        <f t="shared" si="48"/>
        <v>-5.5465333914875997E-4</v>
      </c>
      <c r="EK39" s="55">
        <f t="shared" si="49"/>
        <v>-5.5585924418951032E-4</v>
      </c>
      <c r="EL39" s="55">
        <f t="shared" si="23"/>
        <v>-5.5561170669887522E-4</v>
      </c>
      <c r="EM39" s="55">
        <f t="shared" si="24"/>
        <v>-5.562512636555154E-4</v>
      </c>
      <c r="EN39" s="55">
        <f t="shared" si="25"/>
        <v>0</v>
      </c>
      <c r="EO39" s="55">
        <f t="shared" si="26"/>
        <v>-4.1524832492413914E-4</v>
      </c>
      <c r="EP39" s="55">
        <f t="shared" si="27"/>
        <v>-5.5588245637324969E-4</v>
      </c>
      <c r="EQ39" s="55">
        <f t="shared" si="28"/>
        <v>-5.5472699872511592E-4</v>
      </c>
      <c r="ER39" s="55">
        <f t="shared" si="29"/>
        <v>-5.5190738969331616E-4</v>
      </c>
      <c r="ES39" s="55">
        <f t="shared" si="30"/>
        <v>-5.5623157574346323E-4</v>
      </c>
    </row>
    <row r="40" spans="1:149" x14ac:dyDescent="0.3">
      <c r="A40" s="27" t="s">
        <v>39</v>
      </c>
      <c r="B40" s="27">
        <v>8971.2005840000002</v>
      </c>
      <c r="C40" s="27">
        <v>63.896728179999997</v>
      </c>
      <c r="D40" s="27">
        <v>152.80238349999999</v>
      </c>
      <c r="E40" s="27">
        <v>1390.60835</v>
      </c>
      <c r="F40" s="27">
        <v>1388.1886400000001</v>
      </c>
      <c r="G40" s="27">
        <v>30.388355749999999</v>
      </c>
      <c r="H40" s="27">
        <v>1497.6428820000001</v>
      </c>
      <c r="I40" s="29">
        <v>31.60819412</v>
      </c>
      <c r="J40" s="29">
        <v>2.8830516149999998</v>
      </c>
      <c r="L40" s="8">
        <v>76.995830400000003</v>
      </c>
      <c r="M40" s="29">
        <v>10.611272451</v>
      </c>
      <c r="N40" s="29">
        <v>6.0530480000000003E-4</v>
      </c>
      <c r="Q40" s="29">
        <v>75.999814200000003</v>
      </c>
      <c r="R40" s="8">
        <v>2.7863299999999997E-4</v>
      </c>
      <c r="S40" s="8"/>
      <c r="T40" s="29">
        <v>4.4478631999999999E-3</v>
      </c>
      <c r="U40" s="29">
        <v>8.4666263700000002</v>
      </c>
      <c r="V40" s="29">
        <v>4.9994169999999997E-4</v>
      </c>
      <c r="W40" s="8">
        <v>14.96304973</v>
      </c>
      <c r="X40" s="29">
        <v>4.5735909899999996</v>
      </c>
      <c r="Y40" s="29">
        <v>1.9286884056</v>
      </c>
      <c r="AA40" s="29">
        <v>9.7745869799999996E-2</v>
      </c>
      <c r="AB40" s="29">
        <v>0.1039157595</v>
      </c>
      <c r="AC40" s="8">
        <v>2.3835945099999999E-2</v>
      </c>
      <c r="AD40" s="29">
        <v>3.1145133999999999E-3</v>
      </c>
      <c r="AE40" s="29">
        <v>2.9363052721999998</v>
      </c>
      <c r="AG40" s="29" t="s">
        <v>39</v>
      </c>
      <c r="AH40" s="29">
        <v>86.209350917400002</v>
      </c>
      <c r="AI40" s="29">
        <v>2.89042359896</v>
      </c>
      <c r="AJ40" s="29">
        <v>31.668954872400001</v>
      </c>
      <c r="AK40" s="29">
        <v>31.668954872400001</v>
      </c>
      <c r="AL40" s="29">
        <v>257.278865677</v>
      </c>
      <c r="AM40" s="29">
        <v>0</v>
      </c>
      <c r="AN40" s="29">
        <v>0</v>
      </c>
      <c r="AO40" s="29">
        <v>77.005246345900005</v>
      </c>
      <c r="AP40" s="29">
        <v>10.6163789057</v>
      </c>
      <c r="AQ40" s="29">
        <v>1.4518415652299999E-4</v>
      </c>
      <c r="AR40" s="8">
        <v>4.5974975634200001E-4</v>
      </c>
      <c r="AS40" s="29">
        <v>599.95027957000002</v>
      </c>
      <c r="AT40" s="29">
        <v>0</v>
      </c>
      <c r="AU40" s="29">
        <v>0</v>
      </c>
      <c r="AV40" s="29">
        <v>0</v>
      </c>
      <c r="AW40" s="29">
        <v>8977.4383327800006</v>
      </c>
      <c r="AX40" s="8">
        <v>182.436239997</v>
      </c>
      <c r="AY40" s="8">
        <v>66.314312393999998</v>
      </c>
      <c r="AZ40" s="29">
        <v>80.831716457599995</v>
      </c>
      <c r="BA40" s="29">
        <v>53.863017747299999</v>
      </c>
      <c r="BB40" s="29">
        <v>76.086401642599995</v>
      </c>
      <c r="BC40" s="8">
        <v>76.086401642599995</v>
      </c>
      <c r="BD40" s="8">
        <v>8.3656776004199999E-5</v>
      </c>
      <c r="BE40" s="29">
        <v>1.3942812020300001E-4</v>
      </c>
      <c r="BF40" s="29">
        <v>0</v>
      </c>
      <c r="BG40" s="29">
        <v>31.355202272900002</v>
      </c>
      <c r="BH40" s="29">
        <v>4.7210945676299998</v>
      </c>
      <c r="BI40" s="8">
        <v>19.623323711200001</v>
      </c>
      <c r="BJ40" s="29">
        <v>0</v>
      </c>
      <c r="BK40" s="29">
        <v>0</v>
      </c>
      <c r="BL40" s="29">
        <v>1.46689603672E-3</v>
      </c>
      <c r="BM40" s="29">
        <v>2.9782404866499999E-3</v>
      </c>
      <c r="BN40" s="29">
        <v>0</v>
      </c>
      <c r="BO40" s="29">
        <v>8.4812402979399995</v>
      </c>
      <c r="BP40" s="29">
        <v>63.993808373199997</v>
      </c>
      <c r="BQ40" s="29">
        <v>0</v>
      </c>
      <c r="BR40" s="29">
        <v>2.0485096569700001E-4</v>
      </c>
      <c r="BS40" s="29">
        <v>2.9478458498000002E-4</v>
      </c>
      <c r="BT40" s="29">
        <v>137.613550541</v>
      </c>
      <c r="BU40" s="29">
        <v>15.2903890677</v>
      </c>
      <c r="BV40" s="29">
        <v>152.90393960899999</v>
      </c>
      <c r="BW40" s="29">
        <v>25.276458421499999</v>
      </c>
      <c r="BX40" s="29">
        <v>69.624724694999998</v>
      </c>
      <c r="BY40" s="29">
        <v>1.92750549895</v>
      </c>
      <c r="BZ40" s="29">
        <v>0</v>
      </c>
      <c r="CA40" s="29">
        <v>9.7765170021099995E-2</v>
      </c>
      <c r="CB40" s="29">
        <v>0.10385229290300001</v>
      </c>
      <c r="CC40" s="29">
        <v>2.3821386486000001E-2</v>
      </c>
      <c r="CD40" s="29">
        <v>3.11259176442E-3</v>
      </c>
      <c r="CE40" s="29">
        <v>2.9345061013699998</v>
      </c>
      <c r="CF40" s="29">
        <v>0.152813284721</v>
      </c>
      <c r="CG40" s="29">
        <v>194.358400913</v>
      </c>
      <c r="CH40" s="29">
        <v>0.13892116161500001</v>
      </c>
      <c r="CI40" s="29">
        <v>4.1190125630400001</v>
      </c>
      <c r="CJ40" s="29">
        <v>77.5179960647</v>
      </c>
      <c r="CK40" s="29">
        <v>0.12502908425500001</v>
      </c>
      <c r="CL40" s="29">
        <v>0</v>
      </c>
      <c r="CM40" s="8">
        <v>5.5770649647000003E-5</v>
      </c>
      <c r="CN40" s="29">
        <v>13.4343725348</v>
      </c>
      <c r="CO40" s="29">
        <v>1391.6697135100001</v>
      </c>
      <c r="CP40" s="29">
        <v>1389.25148814</v>
      </c>
      <c r="CQ40" s="29">
        <v>2.4182253771700002</v>
      </c>
      <c r="CR40" s="29">
        <v>0.15698100034699999</v>
      </c>
      <c r="CS40" s="29">
        <v>0</v>
      </c>
      <c r="CT40" s="29">
        <v>34.035679047800002</v>
      </c>
      <c r="CU40" s="29">
        <v>1.3058599767400001</v>
      </c>
      <c r="CV40" s="29">
        <v>513.59166630799996</v>
      </c>
      <c r="CW40" s="29">
        <v>2.0838176119499998</v>
      </c>
      <c r="CX40" s="29">
        <v>2.6395023923499998</v>
      </c>
      <c r="CY40" s="29">
        <v>733.78173702200002</v>
      </c>
      <c r="CZ40" s="29">
        <v>24.0182235706</v>
      </c>
      <c r="DA40" s="29">
        <v>0.47233208816299999</v>
      </c>
      <c r="DB40" s="29">
        <v>5.6957679954999998</v>
      </c>
      <c r="DC40" s="29">
        <v>0</v>
      </c>
      <c r="DD40" s="29">
        <v>30.4035604892</v>
      </c>
      <c r="DE40" s="29">
        <v>7.3604806512099996</v>
      </c>
      <c r="DF40" s="29">
        <v>0</v>
      </c>
      <c r="DG40" s="29">
        <v>0</v>
      </c>
      <c r="DH40" s="29">
        <v>145.28794344299999</v>
      </c>
      <c r="DI40" s="29">
        <v>14.953894330900001</v>
      </c>
      <c r="DJ40" s="29">
        <v>164.759488584</v>
      </c>
      <c r="DK40" s="29">
        <v>1498.2606584099999</v>
      </c>
      <c r="DL40" s="29">
        <v>4.5707865537999997</v>
      </c>
      <c r="DM40" s="29">
        <v>38.857172113799997</v>
      </c>
      <c r="DP40" s="55">
        <f t="shared" si="31"/>
        <v>6.9530813870390237E-4</v>
      </c>
      <c r="DQ40" s="55">
        <f t="shared" si="32"/>
        <v>1.5193296427717037E-3</v>
      </c>
      <c r="DR40" s="55">
        <f t="shared" si="33"/>
        <v>6.6462385385500594E-4</v>
      </c>
      <c r="DS40" s="55">
        <f t="shared" si="34"/>
        <v>7.6323683084463857E-4</v>
      </c>
      <c r="DT40" s="55">
        <f t="shared" si="35"/>
        <v>7.6563667888819098E-4</v>
      </c>
      <c r="DU40" s="55">
        <f t="shared" si="36"/>
        <v>5.0034754512841414E-4</v>
      </c>
      <c r="DV40" s="55">
        <f t="shared" si="37"/>
        <v>4.1249914610805446E-4</v>
      </c>
      <c r="DW40" s="55">
        <f t="shared" si="38"/>
        <v>1.9223101506312891E-3</v>
      </c>
      <c r="DX40" s="55">
        <f t="shared" si="39"/>
        <v>2.5570072771659907E-3</v>
      </c>
      <c r="DY40" s="55">
        <f t="shared" si="20"/>
        <v>0</v>
      </c>
      <c r="DZ40" s="55">
        <f t="shared" si="40"/>
        <v>1.2229163385972779E-4</v>
      </c>
      <c r="EA40" s="55">
        <f t="shared" si="41"/>
        <v>4.8122925158883278E-4</v>
      </c>
      <c r="EB40" s="55">
        <f t="shared" si="42"/>
        <v>-6.1272789345151175E-4</v>
      </c>
      <c r="EC40" s="55">
        <f t="shared" si="21"/>
        <v>0</v>
      </c>
      <c r="ED40" s="55">
        <f t="shared" si="43"/>
        <v>0</v>
      </c>
      <c r="EE40" s="55">
        <f t="shared" si="44"/>
        <v>1.1393112405792165E-3</v>
      </c>
      <c r="EF40" s="55">
        <f t="shared" si="45"/>
        <v>7.9870601902871593E-4</v>
      </c>
      <c r="EG40" s="55">
        <f t="shared" si="22"/>
        <v>0</v>
      </c>
      <c r="EH40" s="55">
        <f t="shared" si="46"/>
        <v>-6.1303068628550973E-4</v>
      </c>
      <c r="EI40" s="55">
        <f t="shared" si="47"/>
        <v>1.7260626962093369E-3</v>
      </c>
      <c r="EJ40" s="55">
        <f t="shared" si="48"/>
        <v>-6.1237004834758949E-4</v>
      </c>
      <c r="EK40" s="55">
        <f t="shared" si="49"/>
        <v>-6.1186718384308094E-4</v>
      </c>
      <c r="EL40" s="55">
        <f t="shared" si="23"/>
        <v>-6.1318036661602026E-4</v>
      </c>
      <c r="EM40" s="55">
        <f t="shared" si="24"/>
        <v>-6.1332180281966741E-4</v>
      </c>
      <c r="EN40" s="55">
        <f t="shared" si="25"/>
        <v>0</v>
      </c>
      <c r="EO40" s="55">
        <f t="shared" si="26"/>
        <v>1.9745306005757487E-4</v>
      </c>
      <c r="EP40" s="55">
        <f t="shared" si="27"/>
        <v>-6.1075045118627309E-4</v>
      </c>
      <c r="EQ40" s="55">
        <f t="shared" si="28"/>
        <v>-6.1078400453263334E-4</v>
      </c>
      <c r="ER40" s="55">
        <f t="shared" si="29"/>
        <v>-6.1699383923018896E-4</v>
      </c>
      <c r="ES40" s="55">
        <f t="shared" si="30"/>
        <v>-6.1273289498677279E-4</v>
      </c>
    </row>
    <row r="41" spans="1:149" x14ac:dyDescent="0.3">
      <c r="A41" s="27" t="s">
        <v>40</v>
      </c>
      <c r="B41" s="27">
        <v>18967.885912999998</v>
      </c>
      <c r="C41" s="27">
        <v>149.08060171</v>
      </c>
      <c r="D41" s="27">
        <v>342.05203261000003</v>
      </c>
      <c r="E41" s="27">
        <v>2839.0973764999999</v>
      </c>
      <c r="F41" s="27">
        <v>2835.7127274999998</v>
      </c>
      <c r="G41" s="27">
        <v>52.725984838999999</v>
      </c>
      <c r="H41" s="27">
        <v>3089.0092497999999</v>
      </c>
      <c r="I41" s="29">
        <v>77.197160600000004</v>
      </c>
      <c r="J41" s="29">
        <v>7.5811235144999998</v>
      </c>
      <c r="L41" s="29">
        <v>155.76738305000001</v>
      </c>
      <c r="M41" s="29">
        <v>26.548099619999999</v>
      </c>
      <c r="N41" s="29">
        <v>1.4583322E-3</v>
      </c>
      <c r="Q41" s="29">
        <v>188.41800795</v>
      </c>
      <c r="R41" s="29">
        <v>6.427157E-4</v>
      </c>
      <c r="T41" s="29">
        <v>1.0734478E-2</v>
      </c>
      <c r="U41" s="29">
        <v>20.263696066000001</v>
      </c>
      <c r="V41" s="29">
        <v>1.1952573E-3</v>
      </c>
      <c r="W41" s="29">
        <v>35.857705645000003</v>
      </c>
      <c r="X41" s="29">
        <v>10.88205321</v>
      </c>
      <c r="Y41" s="29">
        <v>4.5264995790000002</v>
      </c>
      <c r="AA41" s="29">
        <v>0.1987409977</v>
      </c>
      <c r="AB41" s="29">
        <v>0.23572611030000001</v>
      </c>
      <c r="AC41" s="29">
        <v>5.13269238E-2</v>
      </c>
      <c r="AD41" s="29">
        <v>5.8265786999999996E-3</v>
      </c>
      <c r="AE41" s="29">
        <v>7.0777438772999997</v>
      </c>
      <c r="AG41" s="29" t="s">
        <v>40</v>
      </c>
      <c r="AH41" s="29">
        <v>173.10879033200001</v>
      </c>
      <c r="AI41" s="29">
        <v>7.5781695575099999</v>
      </c>
      <c r="AJ41" s="29">
        <v>77.164784264800005</v>
      </c>
      <c r="AK41" s="29">
        <v>77.164784264800005</v>
      </c>
      <c r="AL41" s="29">
        <v>516.61726181500001</v>
      </c>
      <c r="AM41" s="29">
        <v>0</v>
      </c>
      <c r="AN41" s="29">
        <v>0</v>
      </c>
      <c r="AO41" s="29">
        <v>155.68280795300001</v>
      </c>
      <c r="AP41" s="29">
        <v>26.534073944799999</v>
      </c>
      <c r="AQ41" s="29">
        <v>3.4978654104400001E-4</v>
      </c>
      <c r="AR41" s="29">
        <v>1.10766397785E-3</v>
      </c>
      <c r="AS41" s="29">
        <v>1230.80529159</v>
      </c>
      <c r="AT41" s="29">
        <v>0</v>
      </c>
      <c r="AU41" s="29">
        <v>0</v>
      </c>
      <c r="AV41" s="29">
        <v>0</v>
      </c>
      <c r="AW41" s="29">
        <v>18958.467580299999</v>
      </c>
      <c r="AX41" s="29">
        <v>377.470759488</v>
      </c>
      <c r="AY41" s="29">
        <v>136.699389736</v>
      </c>
      <c r="AZ41" s="29">
        <v>162.31043405</v>
      </c>
      <c r="BA41" s="29">
        <v>119.356111052</v>
      </c>
      <c r="BB41" s="29">
        <v>188.32776426199999</v>
      </c>
      <c r="BC41" s="29">
        <v>188.32776426199999</v>
      </c>
      <c r="BD41" s="29">
        <v>1.9271822982400001E-4</v>
      </c>
      <c r="BE41" s="29">
        <v>3.2119756285000001E-4</v>
      </c>
      <c r="BF41" s="29">
        <v>0</v>
      </c>
      <c r="BG41" s="29">
        <v>62.961615626099999</v>
      </c>
      <c r="BH41" s="29">
        <v>9.4799724459900006</v>
      </c>
      <c r="BI41" s="29">
        <v>39.403752732699999</v>
      </c>
      <c r="BJ41" s="29">
        <v>0</v>
      </c>
      <c r="BK41" s="29">
        <v>0</v>
      </c>
      <c r="BL41" s="29">
        <v>3.5402281463399999E-3</v>
      </c>
      <c r="BM41" s="29">
        <v>7.1877391621399996E-3</v>
      </c>
      <c r="BN41" s="29">
        <v>0</v>
      </c>
      <c r="BO41" s="29">
        <v>20.254970595700001</v>
      </c>
      <c r="BP41" s="29">
        <v>149.014634231</v>
      </c>
      <c r="BQ41" s="29">
        <v>0</v>
      </c>
      <c r="BR41" s="29">
        <v>4.8975773695899996E-4</v>
      </c>
      <c r="BS41" s="29">
        <v>7.0477563695999998E-4</v>
      </c>
      <c r="BT41" s="29">
        <v>307.69169200200002</v>
      </c>
      <c r="BU41" s="29">
        <v>34.187953095399997</v>
      </c>
      <c r="BV41" s="29">
        <v>341.87964509699998</v>
      </c>
      <c r="BW41" s="29">
        <v>50.7552350518</v>
      </c>
      <c r="BX41" s="29">
        <v>140.87555967500001</v>
      </c>
      <c r="BY41" s="29">
        <v>4.5237540477599998</v>
      </c>
      <c r="BZ41" s="29">
        <v>0</v>
      </c>
      <c r="CA41" s="29">
        <v>0.19863464346599999</v>
      </c>
      <c r="CB41" s="29">
        <v>0.23558293988199999</v>
      </c>
      <c r="CC41" s="29">
        <v>5.1295966396899997E-2</v>
      </c>
      <c r="CD41" s="29">
        <v>5.8230442990299999E-3</v>
      </c>
      <c r="CE41" s="29">
        <v>7.0734452166799997</v>
      </c>
      <c r="CF41" s="29">
        <v>0.31177588148500002</v>
      </c>
      <c r="CG41" s="29">
        <v>391.23427446300002</v>
      </c>
      <c r="CH41" s="29">
        <v>0.28343252089600002</v>
      </c>
      <c r="CI41" s="29">
        <v>8.4037771761000002</v>
      </c>
      <c r="CJ41" s="29">
        <v>158.15535837600001</v>
      </c>
      <c r="CK41" s="29">
        <v>0.255089435601</v>
      </c>
      <c r="CL41" s="29">
        <v>0</v>
      </c>
      <c r="CM41" s="29">
        <v>1.2847904751600001E-4</v>
      </c>
      <c r="CN41" s="29">
        <v>27.4093426767</v>
      </c>
      <c r="CO41" s="29">
        <v>2837.7890770399999</v>
      </c>
      <c r="CP41" s="29">
        <v>2834.4064860600001</v>
      </c>
      <c r="CQ41" s="29">
        <v>3.3825909800499998</v>
      </c>
      <c r="CR41" s="29">
        <v>0.32027889233200002</v>
      </c>
      <c r="CS41" s="29">
        <v>0</v>
      </c>
      <c r="CT41" s="29">
        <v>69.440969604700001</v>
      </c>
      <c r="CU41" s="29">
        <v>2.6642660172400001</v>
      </c>
      <c r="CV41" s="29">
        <v>1047.85033804</v>
      </c>
      <c r="CW41" s="29">
        <v>4.2514891209199996</v>
      </c>
      <c r="CX41" s="29">
        <v>5.3852186029300002</v>
      </c>
      <c r="CY41" s="29">
        <v>1497.09074844</v>
      </c>
      <c r="CZ41" s="29">
        <v>49.160560025999999</v>
      </c>
      <c r="DA41" s="29">
        <v>0.96367070293299995</v>
      </c>
      <c r="DB41" s="29">
        <v>11.6207305751</v>
      </c>
      <c r="DC41" s="29">
        <v>0</v>
      </c>
      <c r="DD41" s="29">
        <v>52.699956364899997</v>
      </c>
      <c r="DE41" s="29">
        <v>14.7798615803</v>
      </c>
      <c r="DF41" s="29">
        <v>0</v>
      </c>
      <c r="DG41" s="29">
        <v>0</v>
      </c>
      <c r="DH41" s="29">
        <v>291.76965424700001</v>
      </c>
      <c r="DI41" s="29">
        <v>35.8359664802</v>
      </c>
      <c r="DJ41" s="29">
        <v>330.98775054399999</v>
      </c>
      <c r="DK41" s="29">
        <v>3087.4061616600002</v>
      </c>
      <c r="DL41" s="29">
        <v>10.875457662100001</v>
      </c>
      <c r="DM41" s="29">
        <v>78.052141152399997</v>
      </c>
      <c r="DP41" s="55">
        <f t="shared" si="31"/>
        <v>-4.9654098212095017E-4</v>
      </c>
      <c r="DQ41" s="55">
        <f t="shared" si="32"/>
        <v>-4.4249539003282038E-4</v>
      </c>
      <c r="DR41" s="55">
        <f t="shared" si="33"/>
        <v>-5.039803789050973E-4</v>
      </c>
      <c r="DS41" s="55">
        <f t="shared" si="34"/>
        <v>-4.6081528264197731E-4</v>
      </c>
      <c r="DT41" s="55">
        <f t="shared" si="35"/>
        <v>-4.6063955186013001E-4</v>
      </c>
      <c r="DU41" s="55">
        <f t="shared" si="36"/>
        <v>-4.9365553207741171E-4</v>
      </c>
      <c r="DV41" s="55">
        <f t="shared" si="37"/>
        <v>-5.1896514719194193E-4</v>
      </c>
      <c r="DW41" s="55">
        <f t="shared" si="38"/>
        <v>-4.193980056825899E-4</v>
      </c>
      <c r="DX41" s="55">
        <f t="shared" si="39"/>
        <v>-3.8964633465607353E-4</v>
      </c>
      <c r="DY41" s="55">
        <f t="shared" si="20"/>
        <v>0</v>
      </c>
      <c r="DZ41" s="55">
        <f t="shared" si="40"/>
        <v>-5.4295768051037E-4</v>
      </c>
      <c r="EA41" s="55">
        <f t="shared" si="41"/>
        <v>-5.28311834020427E-4</v>
      </c>
      <c r="EB41" s="55">
        <f t="shared" si="42"/>
        <v>-6.0458179967488033E-4</v>
      </c>
      <c r="EC41" s="55">
        <f t="shared" si="21"/>
        <v>0</v>
      </c>
      <c r="ED41" s="55">
        <f t="shared" si="43"/>
        <v>0</v>
      </c>
      <c r="EE41" s="55">
        <f t="shared" si="44"/>
        <v>-4.7895468687877746E-4</v>
      </c>
      <c r="EF41" s="55">
        <f t="shared" si="45"/>
        <v>-4.9922510061610492E-4</v>
      </c>
      <c r="EG41" s="55">
        <f t="shared" si="22"/>
        <v>0</v>
      </c>
      <c r="EH41" s="55">
        <f t="shared" si="46"/>
        <v>-6.0652148339215806E-4</v>
      </c>
      <c r="EI41" s="55">
        <f t="shared" si="47"/>
        <v>-4.3059618894700046E-4</v>
      </c>
      <c r="EJ41" s="55">
        <f t="shared" si="48"/>
        <v>-6.0566547554244561E-4</v>
      </c>
      <c r="EK41" s="55">
        <f t="shared" si="49"/>
        <v>-6.062620128355719E-4</v>
      </c>
      <c r="EL41" s="55">
        <f t="shared" si="23"/>
        <v>-6.0609406816160413E-4</v>
      </c>
      <c r="EM41" s="55">
        <f t="shared" si="24"/>
        <v>-6.0654622674392866E-4</v>
      </c>
      <c r="EN41" s="55">
        <f t="shared" si="25"/>
        <v>0</v>
      </c>
      <c r="EO41" s="55">
        <f t="shared" si="26"/>
        <v>-5.3513988170955401E-4</v>
      </c>
      <c r="EP41" s="55">
        <f t="shared" si="27"/>
        <v>-6.0735918400305229E-4</v>
      </c>
      <c r="EQ41" s="55">
        <f t="shared" si="28"/>
        <v>-6.0314160304309698E-4</v>
      </c>
      <c r="ER41" s="55">
        <f t="shared" si="29"/>
        <v>-6.0659971348189985E-4</v>
      </c>
      <c r="ES41" s="55">
        <f t="shared" si="30"/>
        <v>-6.0734899348177489E-4</v>
      </c>
    </row>
    <row r="42" spans="1:149" x14ac:dyDescent="0.3">
      <c r="A42" s="27" t="s">
        <v>41</v>
      </c>
      <c r="B42" s="27">
        <v>10337.049660000001</v>
      </c>
      <c r="C42" s="27">
        <v>71.888263831000003</v>
      </c>
      <c r="D42" s="27">
        <v>158.90187069999999</v>
      </c>
      <c r="E42" s="27">
        <v>1613.143139</v>
      </c>
      <c r="F42" s="27">
        <v>1611.2598473</v>
      </c>
      <c r="G42" s="27">
        <v>36.439304081000003</v>
      </c>
      <c r="H42" s="27">
        <v>1753.052027</v>
      </c>
      <c r="I42" s="29">
        <v>34.941681422000002</v>
      </c>
      <c r="J42" s="29">
        <v>3.1788759255999999</v>
      </c>
      <c r="L42" s="29">
        <v>86.969305122999998</v>
      </c>
      <c r="M42" s="29">
        <v>11.390728741</v>
      </c>
      <c r="N42" s="29">
        <v>6.4888469999999998E-4</v>
      </c>
      <c r="Q42" s="29">
        <v>81.866240009999999</v>
      </c>
      <c r="R42" s="29">
        <v>3.0390609999999998E-4</v>
      </c>
      <c r="T42" s="29">
        <v>4.7739775000000002E-3</v>
      </c>
      <c r="U42" s="29">
        <v>9.1069499495000006</v>
      </c>
      <c r="V42" s="29">
        <v>5.3299300000000005E-4</v>
      </c>
      <c r="W42" s="29">
        <v>15.983118725000001</v>
      </c>
      <c r="X42" s="29">
        <v>4.8606664149999999</v>
      </c>
      <c r="Y42" s="29">
        <v>2.0312289126</v>
      </c>
      <c r="AA42" s="29">
        <v>0.1058319843</v>
      </c>
      <c r="AB42" s="29">
        <v>0.1070197271</v>
      </c>
      <c r="AC42" s="29">
        <v>2.3752078100000001E-2</v>
      </c>
      <c r="AD42" s="29">
        <v>2.8492617999999999E-3</v>
      </c>
      <c r="AE42" s="29">
        <v>3.1506372985</v>
      </c>
      <c r="AG42" s="29" t="s">
        <v>41</v>
      </c>
      <c r="AH42" s="29">
        <v>103.20794859199999</v>
      </c>
      <c r="AI42" s="29">
        <v>3.17769896675</v>
      </c>
      <c r="AJ42" s="29">
        <v>34.927990745899997</v>
      </c>
      <c r="AK42" s="29">
        <v>34.927990745899997</v>
      </c>
      <c r="AL42" s="29">
        <v>308.00853119499999</v>
      </c>
      <c r="AM42" s="29">
        <v>0</v>
      </c>
      <c r="AN42" s="29">
        <v>0</v>
      </c>
      <c r="AO42" s="29">
        <v>86.928577089800001</v>
      </c>
      <c r="AP42" s="29">
        <v>11.3844000487</v>
      </c>
      <c r="AQ42" s="29">
        <v>1.5563225320000001E-4</v>
      </c>
      <c r="AR42" s="29">
        <v>4.9283665412500001E-4</v>
      </c>
      <c r="AS42" s="29">
        <v>694.88153928300005</v>
      </c>
      <c r="AT42" s="29">
        <v>0</v>
      </c>
      <c r="AU42" s="29">
        <v>0</v>
      </c>
      <c r="AV42" s="29">
        <v>0</v>
      </c>
      <c r="AW42" s="29">
        <v>10332.706522799999</v>
      </c>
      <c r="AX42" s="29">
        <v>208.43826792900001</v>
      </c>
      <c r="AY42" s="29">
        <v>76.221229375199997</v>
      </c>
      <c r="AZ42" s="29">
        <v>96.769906461700003</v>
      </c>
      <c r="BA42" s="29">
        <v>54.458947051000003</v>
      </c>
      <c r="BB42" s="29">
        <v>81.826486233500006</v>
      </c>
      <c r="BC42" s="29">
        <v>81.826486233500006</v>
      </c>
      <c r="BD42" s="8">
        <v>9.1128233538100004E-5</v>
      </c>
      <c r="BE42" s="29">
        <v>1.51880167084E-4</v>
      </c>
      <c r="BF42" s="29">
        <v>0</v>
      </c>
      <c r="BG42" s="29">
        <v>37.537454386199997</v>
      </c>
      <c r="BH42" s="29">
        <v>5.65198396072</v>
      </c>
      <c r="BI42" s="29">
        <v>23.4926190051</v>
      </c>
      <c r="BJ42" s="29">
        <v>0</v>
      </c>
      <c r="BK42" s="29">
        <v>0</v>
      </c>
      <c r="BL42" s="29">
        <v>1.5744009597799999E-3</v>
      </c>
      <c r="BM42" s="29">
        <v>3.1965069024399999E-3</v>
      </c>
      <c r="BN42" s="29">
        <v>0</v>
      </c>
      <c r="BO42" s="29">
        <v>9.1031859537099997</v>
      </c>
      <c r="BP42" s="29">
        <v>71.859460238799997</v>
      </c>
      <c r="BQ42" s="29">
        <v>0</v>
      </c>
      <c r="BR42" s="29">
        <v>2.1838719807899999E-4</v>
      </c>
      <c r="BS42" s="29">
        <v>3.1426339461000001E-4</v>
      </c>
      <c r="BT42" s="29">
        <v>142.939622789</v>
      </c>
      <c r="BU42" s="29">
        <v>15.882180423399999</v>
      </c>
      <c r="BV42" s="29">
        <v>158.82180321199999</v>
      </c>
      <c r="BW42" s="29">
        <v>30.2604100366</v>
      </c>
      <c r="BX42" s="29">
        <v>82.396449639500005</v>
      </c>
      <c r="BY42" s="29">
        <v>2.0299234846699998</v>
      </c>
      <c r="BZ42" s="29">
        <v>0</v>
      </c>
      <c r="CA42" s="29">
        <v>0.105780741574</v>
      </c>
      <c r="CB42" s="29">
        <v>0.10695103452599999</v>
      </c>
      <c r="CC42" s="29">
        <v>2.37368476131E-2</v>
      </c>
      <c r="CD42" s="29">
        <v>2.8474387670499998E-3</v>
      </c>
      <c r="CE42" s="29">
        <v>3.1486117942699998</v>
      </c>
      <c r="CF42" s="29">
        <v>0.177167909368</v>
      </c>
      <c r="CG42" s="29">
        <v>231.82064344099999</v>
      </c>
      <c r="CH42" s="29">
        <v>0.161061701108</v>
      </c>
      <c r="CI42" s="29">
        <v>4.7754807066899998</v>
      </c>
      <c r="CJ42" s="29">
        <v>89.872436768699998</v>
      </c>
      <c r="CK42" s="29">
        <v>0.144955557367</v>
      </c>
      <c r="CL42" s="29">
        <v>0</v>
      </c>
      <c r="CM42" s="8">
        <v>6.0752220744399997E-5</v>
      </c>
      <c r="CN42" s="29">
        <v>15.5754768831</v>
      </c>
      <c r="CO42" s="29">
        <v>1612.5453092499999</v>
      </c>
      <c r="CP42" s="29">
        <v>1610.66322253</v>
      </c>
      <c r="CQ42" s="29">
        <v>1.8820867244399999</v>
      </c>
      <c r="CR42" s="29">
        <v>0.18199979576399999</v>
      </c>
      <c r="CS42" s="29">
        <v>0</v>
      </c>
      <c r="CT42" s="29">
        <v>39.460125708500001</v>
      </c>
      <c r="CU42" s="29">
        <v>1.5139805343999999</v>
      </c>
      <c r="CV42" s="29">
        <v>595.44525501400005</v>
      </c>
      <c r="CW42" s="29">
        <v>2.4159258103900001</v>
      </c>
      <c r="CX42" s="29">
        <v>3.0601735061799999</v>
      </c>
      <c r="CY42" s="29">
        <v>850.72804386099995</v>
      </c>
      <c r="CZ42" s="29">
        <v>27.9199077864</v>
      </c>
      <c r="DA42" s="29">
        <v>0.54760991131900005</v>
      </c>
      <c r="DB42" s="29">
        <v>6.6035288618100001</v>
      </c>
      <c r="DC42" s="29">
        <v>0</v>
      </c>
      <c r="DD42" s="29">
        <v>36.426399544100001</v>
      </c>
      <c r="DE42" s="29">
        <v>8.8117942074800002</v>
      </c>
      <c r="DF42" s="29">
        <v>0</v>
      </c>
      <c r="DG42" s="29">
        <v>0</v>
      </c>
      <c r="DH42" s="29">
        <v>173.907857992</v>
      </c>
      <c r="DI42" s="29">
        <v>15.972848451100001</v>
      </c>
      <c r="DJ42" s="29">
        <v>197.11207427299999</v>
      </c>
      <c r="DK42" s="29">
        <v>1752.3057749499999</v>
      </c>
      <c r="DL42" s="29">
        <v>4.8575416094300001</v>
      </c>
      <c r="DM42" s="29">
        <v>46.494839556400002</v>
      </c>
      <c r="DP42" s="55">
        <f t="shared" si="31"/>
        <v>-4.2015249445956181E-4</v>
      </c>
      <c r="DQ42" s="55">
        <f t="shared" si="32"/>
        <v>-4.0067169055187915E-4</v>
      </c>
      <c r="DR42" s="55">
        <f t="shared" si="33"/>
        <v>-5.038800842764239E-4</v>
      </c>
      <c r="DS42" s="55">
        <f t="shared" si="34"/>
        <v>-3.7059931976691964E-4</v>
      </c>
      <c r="DT42" s="55">
        <f t="shared" si="35"/>
        <v>-3.7028463844601521E-4</v>
      </c>
      <c r="DU42" s="55">
        <f t="shared" si="36"/>
        <v>-3.5413785266912116E-4</v>
      </c>
      <c r="DV42" s="55">
        <f t="shared" si="37"/>
        <v>-4.2568733757270656E-4</v>
      </c>
      <c r="DW42" s="55">
        <f t="shared" si="38"/>
        <v>-3.9181503416103262E-4</v>
      </c>
      <c r="DX42" s="55">
        <f t="shared" si="39"/>
        <v>-3.7024372059370745E-4</v>
      </c>
      <c r="DY42" s="55">
        <f t="shared" si="20"/>
        <v>0</v>
      </c>
      <c r="DZ42" s="55">
        <f t="shared" si="40"/>
        <v>-4.6830353700533467E-4</v>
      </c>
      <c r="EA42" s="55">
        <f t="shared" si="41"/>
        <v>-5.5560029949802204E-4</v>
      </c>
      <c r="EB42" s="55">
        <f t="shared" si="42"/>
        <v>-6.4078051925094712E-4</v>
      </c>
      <c r="EC42" s="55">
        <f t="shared" si="21"/>
        <v>0</v>
      </c>
      <c r="ED42" s="55">
        <f t="shared" si="43"/>
        <v>0</v>
      </c>
      <c r="EE42" s="55">
        <f t="shared" si="44"/>
        <v>-4.8559426321688297E-4</v>
      </c>
      <c r="EF42" s="55">
        <f t="shared" si="45"/>
        <v>-4.7869599688842544E-4</v>
      </c>
      <c r="EG42" s="55">
        <f t="shared" si="22"/>
        <v>0</v>
      </c>
      <c r="EH42" s="55">
        <f t="shared" si="46"/>
        <v>-6.429937677754719E-4</v>
      </c>
      <c r="EI42" s="55">
        <f t="shared" si="47"/>
        <v>-4.1331025325416635E-4</v>
      </c>
      <c r="EJ42" s="55">
        <f t="shared" si="48"/>
        <v>-6.4242365471966047E-4</v>
      </c>
      <c r="EK42" s="55">
        <f t="shared" si="49"/>
        <v>-6.4257008139065753E-4</v>
      </c>
      <c r="EL42" s="55">
        <f t="shared" si="23"/>
        <v>-6.4287595634141502E-4</v>
      </c>
      <c r="EM42" s="55">
        <f t="shared" si="24"/>
        <v>-6.4267888365632242E-4</v>
      </c>
      <c r="EN42" s="55">
        <f t="shared" si="25"/>
        <v>0</v>
      </c>
      <c r="EO42" s="55">
        <f t="shared" si="26"/>
        <v>-4.8418940964714693E-4</v>
      </c>
      <c r="EP42" s="55">
        <f t="shared" si="27"/>
        <v>-6.4186833457183603E-4</v>
      </c>
      <c r="EQ42" s="55">
        <f t="shared" si="28"/>
        <v>-6.4122755221156745E-4</v>
      </c>
      <c r="ER42" s="55">
        <f t="shared" si="29"/>
        <v>-6.398264104759073E-4</v>
      </c>
      <c r="ES42" s="55">
        <f t="shared" si="30"/>
        <v>-6.4288714888396459E-4</v>
      </c>
    </row>
    <row r="43" spans="1:149" x14ac:dyDescent="0.3">
      <c r="A43" s="27" t="s">
        <v>42</v>
      </c>
      <c r="B43" s="27">
        <v>34823.055738000003</v>
      </c>
      <c r="C43" s="27">
        <v>255.02579865999999</v>
      </c>
      <c r="D43" s="27">
        <v>583.69654426</v>
      </c>
      <c r="E43" s="27">
        <v>5273.6008805000001</v>
      </c>
      <c r="F43" s="27">
        <v>5268.6138258000001</v>
      </c>
      <c r="G43" s="27">
        <v>105.30347547</v>
      </c>
      <c r="H43" s="27">
        <v>6404.5945084000004</v>
      </c>
      <c r="I43" s="29">
        <v>129.21315014999999</v>
      </c>
      <c r="J43" s="29">
        <v>12.265189855999999</v>
      </c>
      <c r="L43" s="29">
        <v>289.68076000999997</v>
      </c>
      <c r="M43" s="29">
        <v>44.371000174999999</v>
      </c>
      <c r="N43" s="29">
        <v>2.4927416999999999E-3</v>
      </c>
      <c r="Q43" s="29">
        <v>314.90936331</v>
      </c>
      <c r="R43" s="29">
        <v>1.1100852999999999E-3</v>
      </c>
      <c r="T43" s="29">
        <v>1.9334677000000002E-2</v>
      </c>
      <c r="U43" s="29">
        <v>33.978469066000002</v>
      </c>
      <c r="V43" s="29">
        <v>2.0499999000000001E-3</v>
      </c>
      <c r="W43" s="29">
        <v>63.960037700000001</v>
      </c>
      <c r="X43" s="29">
        <v>19.395235684999999</v>
      </c>
      <c r="Y43" s="29">
        <v>7.7592573551999999</v>
      </c>
      <c r="AA43" s="29">
        <v>0.36152088180000003</v>
      </c>
      <c r="AB43" s="29">
        <v>0.40360504670000003</v>
      </c>
      <c r="AC43" s="29">
        <v>8.6929711399999998E-2</v>
      </c>
      <c r="AD43" s="29">
        <v>9.5005138000000006E-3</v>
      </c>
      <c r="AE43" s="29">
        <v>12.039213187</v>
      </c>
      <c r="AG43" s="29" t="s">
        <v>42</v>
      </c>
      <c r="AH43" s="29">
        <v>375.649235304</v>
      </c>
      <c r="AI43" s="29">
        <v>12.261759832999999</v>
      </c>
      <c r="AJ43" s="29">
        <v>129.173078567</v>
      </c>
      <c r="AK43" s="29">
        <v>129.173078567</v>
      </c>
      <c r="AL43" s="29">
        <v>1121.0685052700001</v>
      </c>
      <c r="AM43" s="29">
        <v>0</v>
      </c>
      <c r="AN43" s="29">
        <v>0</v>
      </c>
      <c r="AO43" s="29">
        <v>289.55873868100002</v>
      </c>
      <c r="AP43" s="29">
        <v>44.351739831800003</v>
      </c>
      <c r="AQ43" s="29">
        <v>5.9795038357999999E-4</v>
      </c>
      <c r="AR43" s="29">
        <v>1.89351070889E-3</v>
      </c>
      <c r="AS43" s="29">
        <v>2560.9602567400002</v>
      </c>
      <c r="AT43" s="29">
        <v>0</v>
      </c>
      <c r="AU43" s="29">
        <v>0</v>
      </c>
      <c r="AV43" s="29">
        <v>0</v>
      </c>
      <c r="AW43" s="29">
        <v>34809.954902199999</v>
      </c>
      <c r="AX43" s="29">
        <v>772.21905533500001</v>
      </c>
      <c r="AY43" s="29">
        <v>281.73438038500001</v>
      </c>
      <c r="AZ43" s="29">
        <v>352.21653636899998</v>
      </c>
      <c r="BA43" s="29">
        <v>211.849694911</v>
      </c>
      <c r="BB43" s="29">
        <v>314.78965107499999</v>
      </c>
      <c r="BC43" s="29">
        <v>314.78965107499999</v>
      </c>
      <c r="BD43" s="29">
        <v>3.3289589305299998E-4</v>
      </c>
      <c r="BE43" s="29">
        <v>5.54825376968E-4</v>
      </c>
      <c r="BF43" s="29">
        <v>0</v>
      </c>
      <c r="BG43" s="29">
        <v>136.62666379699999</v>
      </c>
      <c r="BH43" s="29">
        <v>20.5717199051</v>
      </c>
      <c r="BI43" s="29">
        <v>85.506863010000004</v>
      </c>
      <c r="BJ43" s="29">
        <v>0</v>
      </c>
      <c r="BK43" s="29">
        <v>0</v>
      </c>
      <c r="BL43" s="29">
        <v>6.3771442746100001E-3</v>
      </c>
      <c r="BM43" s="29">
        <v>1.2947535188999999E-2</v>
      </c>
      <c r="BN43" s="29">
        <v>0</v>
      </c>
      <c r="BO43" s="29">
        <v>33.967437245299998</v>
      </c>
      <c r="BP43" s="29">
        <v>254.941904776</v>
      </c>
      <c r="BQ43" s="29">
        <v>0</v>
      </c>
      <c r="BR43" s="29">
        <v>8.4007032649200005E-4</v>
      </c>
      <c r="BS43" s="29">
        <v>1.2088796149300001E-3</v>
      </c>
      <c r="BT43" s="29">
        <v>525.11449130300002</v>
      </c>
      <c r="BU43" s="29">
        <v>58.346066258699999</v>
      </c>
      <c r="BV43" s="29">
        <v>583.46055756199996</v>
      </c>
      <c r="BW43" s="29">
        <v>110.139779938</v>
      </c>
      <c r="BX43" s="29">
        <v>301.20216644800001</v>
      </c>
      <c r="BY43" s="29">
        <v>7.7552697962800003</v>
      </c>
      <c r="BZ43" s="29">
        <v>0</v>
      </c>
      <c r="CA43" s="29">
        <v>0.361369194768</v>
      </c>
      <c r="CB43" s="29">
        <v>0.403397688029</v>
      </c>
      <c r="CC43" s="29">
        <v>8.6884967714000005E-2</v>
      </c>
      <c r="CD43" s="29">
        <v>9.4956389772300007E-3</v>
      </c>
      <c r="CE43" s="29">
        <v>12.0330229837</v>
      </c>
      <c r="CF43" s="29">
        <v>0.57933675259200001</v>
      </c>
      <c r="CG43" s="29">
        <v>844.93598688999998</v>
      </c>
      <c r="CH43" s="29">
        <v>0.52666973968899999</v>
      </c>
      <c r="CI43" s="29">
        <v>15.6157635035</v>
      </c>
      <c r="CJ43" s="29">
        <v>293.88172468800002</v>
      </c>
      <c r="CK43" s="29">
        <v>0.47400282075900002</v>
      </c>
      <c r="CL43" s="29">
        <v>0</v>
      </c>
      <c r="CM43" s="29">
        <v>2.2193024752E-4</v>
      </c>
      <c r="CN43" s="29">
        <v>50.931598251799997</v>
      </c>
      <c r="CO43" s="29">
        <v>5271.8323387399996</v>
      </c>
      <c r="CP43" s="29">
        <v>5266.8478950899998</v>
      </c>
      <c r="CQ43" s="29">
        <v>4.9844436444199998</v>
      </c>
      <c r="CR43" s="29">
        <v>0.59513674825999996</v>
      </c>
      <c r="CS43" s="29">
        <v>0</v>
      </c>
      <c r="CT43" s="29">
        <v>129.03408376100001</v>
      </c>
      <c r="CU43" s="29">
        <v>4.9506950735500004</v>
      </c>
      <c r="CV43" s="29">
        <v>1947.0982621200001</v>
      </c>
      <c r="CW43" s="29">
        <v>7.9000464916200004</v>
      </c>
      <c r="CX43" s="29">
        <v>10.006729312299999</v>
      </c>
      <c r="CY43" s="29">
        <v>2781.8697089299999</v>
      </c>
      <c r="CZ43" s="29">
        <v>102.755432648</v>
      </c>
      <c r="DA43" s="29">
        <v>1.7906771078699999</v>
      </c>
      <c r="DB43" s="29">
        <v>21.593459789699999</v>
      </c>
      <c r="DC43" s="29">
        <v>0</v>
      </c>
      <c r="DD43" s="29">
        <v>105.26707217400001</v>
      </c>
      <c r="DE43" s="29">
        <v>32.072567164799999</v>
      </c>
      <c r="DF43" s="29">
        <v>0</v>
      </c>
      <c r="DG43" s="29">
        <v>0</v>
      </c>
      <c r="DH43" s="29">
        <v>633.01578429699998</v>
      </c>
      <c r="DI43" s="29">
        <v>63.927020687599999</v>
      </c>
      <c r="DJ43" s="29">
        <v>717.61759904300004</v>
      </c>
      <c r="DK43" s="29">
        <v>6401.9631119100004</v>
      </c>
      <c r="DL43" s="29">
        <v>19.385227330300001</v>
      </c>
      <c r="DM43" s="29">
        <v>169.26152692100001</v>
      </c>
      <c r="DP43" s="55">
        <f t="shared" si="31"/>
        <v>-3.7621155072004524E-4</v>
      </c>
      <c r="DQ43" s="55">
        <f t="shared" si="32"/>
        <v>-3.2896234200932117E-4</v>
      </c>
      <c r="DR43" s="55">
        <f t="shared" si="33"/>
        <v>-4.0429689077432014E-4</v>
      </c>
      <c r="DS43" s="55">
        <f t="shared" si="34"/>
        <v>-3.3535752895900566E-4</v>
      </c>
      <c r="DT43" s="55">
        <f t="shared" si="35"/>
        <v>-3.3517937893884342E-4</v>
      </c>
      <c r="DU43" s="55">
        <f t="shared" si="36"/>
        <v>-3.4569890345508963E-4</v>
      </c>
      <c r="DV43" s="55">
        <f t="shared" si="37"/>
        <v>-4.1086074794412236E-4</v>
      </c>
      <c r="DW43" s="55">
        <f t="shared" si="38"/>
        <v>-3.101200067753736E-4</v>
      </c>
      <c r="DX43" s="55">
        <f t="shared" si="39"/>
        <v>-2.7965510850384579E-4</v>
      </c>
      <c r="DY43" s="55">
        <f t="shared" si="20"/>
        <v>0</v>
      </c>
      <c r="DZ43" s="55">
        <f t="shared" si="40"/>
        <v>-4.2122690162693915E-4</v>
      </c>
      <c r="EA43" s="55">
        <f t="shared" si="41"/>
        <v>-4.3407502927660991E-4</v>
      </c>
      <c r="EB43" s="55">
        <f t="shared" si="42"/>
        <v>-5.1373454778729638E-4</v>
      </c>
      <c r="EC43" s="55">
        <f t="shared" si="21"/>
        <v>0</v>
      </c>
      <c r="ED43" s="55">
        <f t="shared" si="43"/>
        <v>0</v>
      </c>
      <c r="EE43" s="55">
        <f t="shared" si="44"/>
        <v>-3.8014822341805903E-4</v>
      </c>
      <c r="EF43" s="55">
        <f t="shared" si="45"/>
        <v>-3.9076497905154116E-4</v>
      </c>
      <c r="EG43" s="55">
        <f t="shared" si="22"/>
        <v>0</v>
      </c>
      <c r="EH43" s="55">
        <f t="shared" si="46"/>
        <v>-5.1707801428506046E-4</v>
      </c>
      <c r="EI43" s="55">
        <f t="shared" si="47"/>
        <v>-3.246709167083595E-4</v>
      </c>
      <c r="EJ43" s="55">
        <f t="shared" si="48"/>
        <v>-5.1217494108165131E-4</v>
      </c>
      <c r="EK43" s="55">
        <f t="shared" si="49"/>
        <v>-5.1621314788565214E-4</v>
      </c>
      <c r="EL43" s="55">
        <f t="shared" si="23"/>
        <v>-5.1602129835104805E-4</v>
      </c>
      <c r="EM43" s="55">
        <f t="shared" si="24"/>
        <v>-5.1390986758897061E-4</v>
      </c>
      <c r="EN43" s="55">
        <f t="shared" si="25"/>
        <v>0</v>
      </c>
      <c r="EO43" s="55">
        <f t="shared" si="26"/>
        <v>-4.1958027775541125E-4</v>
      </c>
      <c r="EP43" s="55">
        <f t="shared" si="27"/>
        <v>-5.1376629875035738E-4</v>
      </c>
      <c r="EQ43" s="55">
        <f t="shared" si="28"/>
        <v>-5.1471108415520163E-4</v>
      </c>
      <c r="ER43" s="55">
        <f t="shared" si="29"/>
        <v>-5.1311148771763246E-4</v>
      </c>
      <c r="ES43" s="55">
        <f t="shared" si="30"/>
        <v>-5.1417008768342171E-4</v>
      </c>
    </row>
    <row r="44" spans="1:149" x14ac:dyDescent="0.3">
      <c r="A44" s="27" t="s">
        <v>43</v>
      </c>
      <c r="B44" s="27">
        <v>34731.400398999998</v>
      </c>
      <c r="C44" s="27">
        <v>269.39377595000002</v>
      </c>
      <c r="D44" s="27">
        <v>694.70286361000001</v>
      </c>
      <c r="E44" s="27">
        <v>5400.9118152999999</v>
      </c>
      <c r="F44" s="27">
        <v>5380.0297423000002</v>
      </c>
      <c r="G44" s="27">
        <v>92.748267677000001</v>
      </c>
      <c r="H44" s="27">
        <v>5911.4982842999998</v>
      </c>
      <c r="I44" s="29">
        <v>140.82216675000001</v>
      </c>
      <c r="J44" s="29">
        <v>14.375238503</v>
      </c>
      <c r="L44" s="29">
        <v>273.81300519000001</v>
      </c>
      <c r="M44" s="29">
        <v>43.335663697999998</v>
      </c>
      <c r="N44" s="29">
        <v>2.1897257999999998E-3</v>
      </c>
      <c r="Q44" s="29">
        <v>320.34727579999998</v>
      </c>
      <c r="R44" s="29">
        <v>1.0681346999999999E-3</v>
      </c>
      <c r="T44" s="29">
        <v>1.6154348299999999E-2</v>
      </c>
      <c r="U44" s="29">
        <v>37.492985476000001</v>
      </c>
      <c r="V44" s="29">
        <v>1.7765914E-3</v>
      </c>
      <c r="W44" s="29">
        <v>53.467353056</v>
      </c>
      <c r="X44" s="29">
        <v>16.072037076000001</v>
      </c>
      <c r="Y44" s="29">
        <v>8.1596722736</v>
      </c>
      <c r="Z44" s="29">
        <v>8.5342075000000003E-2</v>
      </c>
      <c r="AA44" s="29">
        <v>0.51381577410000001</v>
      </c>
      <c r="AB44" s="29">
        <v>2.8285134932</v>
      </c>
      <c r="AC44" s="29">
        <v>0.79682462229999995</v>
      </c>
      <c r="AD44" s="29">
        <v>0.13221772509999999</v>
      </c>
      <c r="AE44" s="29">
        <v>13.039576915</v>
      </c>
      <c r="AG44" s="29" t="s">
        <v>43</v>
      </c>
      <c r="AH44" s="29">
        <v>348.19544033300002</v>
      </c>
      <c r="AI44" s="29">
        <v>14.3743432141</v>
      </c>
      <c r="AJ44" s="29">
        <v>140.80635880899999</v>
      </c>
      <c r="AK44" s="29">
        <v>140.80635880899999</v>
      </c>
      <c r="AL44" s="29">
        <v>1039.1364561</v>
      </c>
      <c r="AM44" s="29">
        <v>0</v>
      </c>
      <c r="AN44" s="29">
        <v>0</v>
      </c>
      <c r="AO44" s="29">
        <v>273.70810496799999</v>
      </c>
      <c r="AP44" s="29">
        <v>43.321216728499998</v>
      </c>
      <c r="AQ44" s="29">
        <v>5.2525653873100001E-4</v>
      </c>
      <c r="AR44" s="29">
        <v>1.6633116093E-3</v>
      </c>
      <c r="AS44" s="29">
        <v>2286.2602394</v>
      </c>
      <c r="AT44" s="29">
        <v>0</v>
      </c>
      <c r="AU44" s="29">
        <v>0</v>
      </c>
      <c r="AV44" s="29">
        <v>0</v>
      </c>
      <c r="AW44" s="29">
        <v>34721.501146100003</v>
      </c>
      <c r="AX44" s="29">
        <v>678.43017175199998</v>
      </c>
      <c r="AY44" s="29">
        <v>249.27266964200001</v>
      </c>
      <c r="AZ44" s="29">
        <v>326.47527330600002</v>
      </c>
      <c r="BA44" s="29">
        <v>158.81092706499999</v>
      </c>
      <c r="BB44" s="29">
        <v>320.27539310100002</v>
      </c>
      <c r="BC44" s="29">
        <v>320.27539310100002</v>
      </c>
      <c r="BD44" s="29">
        <v>3.2035703808500001E-4</v>
      </c>
      <c r="BE44" s="29">
        <v>5.3392908893200005E-4</v>
      </c>
      <c r="BF44" s="29">
        <v>0</v>
      </c>
      <c r="BG44" s="29">
        <v>126.640139283</v>
      </c>
      <c r="BH44" s="29">
        <v>19.0682553593</v>
      </c>
      <c r="BI44" s="29">
        <v>79.257710451700007</v>
      </c>
      <c r="BJ44" s="29">
        <v>0</v>
      </c>
      <c r="BK44" s="29">
        <v>0</v>
      </c>
      <c r="BL44" s="29">
        <v>5.32811651886E-3</v>
      </c>
      <c r="BM44" s="29">
        <v>1.08176913718E-2</v>
      </c>
      <c r="BN44" s="29">
        <v>0</v>
      </c>
      <c r="BO44" s="29">
        <v>37.487661139399997</v>
      </c>
      <c r="BP44" s="29">
        <v>269.35063596200001</v>
      </c>
      <c r="BQ44" s="29">
        <v>0</v>
      </c>
      <c r="BR44" s="29">
        <v>7.2801558070100002E-4</v>
      </c>
      <c r="BS44" s="29">
        <v>1.0476345024199999E-3</v>
      </c>
      <c r="BT44" s="29">
        <v>625.03033989100004</v>
      </c>
      <c r="BU44" s="29">
        <v>69.447824446799999</v>
      </c>
      <c r="BV44" s="29">
        <v>694.47816433800006</v>
      </c>
      <c r="BW44" s="29">
        <v>102.09037855699999</v>
      </c>
      <c r="BX44" s="29">
        <v>275.604804968</v>
      </c>
      <c r="BY44" s="29">
        <v>8.1553452226700003</v>
      </c>
      <c r="BZ44" s="29">
        <v>8.5296856203899998E-2</v>
      </c>
      <c r="CA44" s="29">
        <v>0.513600177725</v>
      </c>
      <c r="CB44" s="29">
        <v>2.8270160172200001</v>
      </c>
      <c r="CC44" s="29">
        <v>0.79640257203300002</v>
      </c>
      <c r="CD44" s="29">
        <v>0.132147981645</v>
      </c>
      <c r="CE44" s="29">
        <v>13.032664780499999</v>
      </c>
      <c r="CF44" s="29">
        <v>0.59163871267599999</v>
      </c>
      <c r="CG44" s="29">
        <v>779.95991048799999</v>
      </c>
      <c r="CH44" s="29">
        <v>0.53785349741099997</v>
      </c>
      <c r="CI44" s="29">
        <v>15.947356129999999</v>
      </c>
      <c r="CJ44" s="29">
        <v>300.12217283000001</v>
      </c>
      <c r="CK44" s="29">
        <v>0.48406813444500002</v>
      </c>
      <c r="CL44" s="29">
        <v>0</v>
      </c>
      <c r="CM44" s="29">
        <v>2.13572360562E-4</v>
      </c>
      <c r="CN44" s="29">
        <v>52.013119965199998</v>
      </c>
      <c r="CO44" s="29">
        <v>5399.5585662699996</v>
      </c>
      <c r="CP44" s="29">
        <v>5378.6874504999996</v>
      </c>
      <c r="CQ44" s="29">
        <v>20.871115762500001</v>
      </c>
      <c r="CR44" s="29">
        <v>0.60777434880500003</v>
      </c>
      <c r="CS44" s="29">
        <v>0</v>
      </c>
      <c r="CT44" s="29">
        <v>131.774081481</v>
      </c>
      <c r="CU44" s="29">
        <v>5.0558212295700002</v>
      </c>
      <c r="CV44" s="29">
        <v>1988.4440947099999</v>
      </c>
      <c r="CW44" s="29">
        <v>8.0678008827800003</v>
      </c>
      <c r="CX44" s="29">
        <v>10.2192158348</v>
      </c>
      <c r="CY44" s="29">
        <v>2840.94175946</v>
      </c>
      <c r="CZ44" s="29">
        <v>92.120643558099999</v>
      </c>
      <c r="DA44" s="29">
        <v>1.82870143289</v>
      </c>
      <c r="DB44" s="29">
        <v>22.051991853800001</v>
      </c>
      <c r="DC44" s="29">
        <v>0</v>
      </c>
      <c r="DD44" s="29">
        <v>92.723009174500007</v>
      </c>
      <c r="DE44" s="29">
        <v>29.728590714900001</v>
      </c>
      <c r="DF44" s="29">
        <v>0</v>
      </c>
      <c r="DG44" s="29">
        <v>0</v>
      </c>
      <c r="DH44" s="29">
        <v>586.64844432100006</v>
      </c>
      <c r="DI44" s="29">
        <v>53.439078999400003</v>
      </c>
      <c r="DJ44" s="29">
        <v>664.66799064500003</v>
      </c>
      <c r="DK44" s="29">
        <v>5909.4733768699998</v>
      </c>
      <c r="DL44" s="29">
        <v>16.063535691199998</v>
      </c>
      <c r="DM44" s="29">
        <v>156.80101160800001</v>
      </c>
      <c r="DP44" s="55">
        <f t="shared" si="31"/>
        <v>-2.8502314292746497E-4</v>
      </c>
      <c r="DQ44" s="55">
        <f t="shared" si="32"/>
        <v>-1.601372854583472E-4</v>
      </c>
      <c r="DR44" s="55">
        <f t="shared" si="33"/>
        <v>-3.2344658957113022E-4</v>
      </c>
      <c r="DS44" s="55">
        <f t="shared" si="34"/>
        <v>-2.505593640997455E-4</v>
      </c>
      <c r="DT44" s="55">
        <f t="shared" si="35"/>
        <v>-2.4949523781382063E-4</v>
      </c>
      <c r="DU44" s="55">
        <f t="shared" si="36"/>
        <v>-2.7233395439749206E-4</v>
      </c>
      <c r="DV44" s="55">
        <f t="shared" si="37"/>
        <v>-3.4253709171798582E-4</v>
      </c>
      <c r="DW44" s="55">
        <f t="shared" si="38"/>
        <v>-1.1225463550836757E-4</v>
      </c>
      <c r="DX44" s="55">
        <f t="shared" si="39"/>
        <v>-6.2279933638237676E-5</v>
      </c>
      <c r="DY44" s="55">
        <f t="shared" si="20"/>
        <v>0</v>
      </c>
      <c r="DZ44" s="55">
        <f t="shared" si="40"/>
        <v>-3.8310898318082235E-4</v>
      </c>
      <c r="EA44" s="55">
        <f t="shared" si="41"/>
        <v>-3.3337367579457528E-4</v>
      </c>
      <c r="EB44" s="55">
        <f t="shared" si="42"/>
        <v>-5.2867439795427763E-4</v>
      </c>
      <c r="EC44" s="55">
        <f t="shared" si="21"/>
        <v>0</v>
      </c>
      <c r="ED44" s="55">
        <f t="shared" si="43"/>
        <v>0</v>
      </c>
      <c r="EE44" s="55">
        <f t="shared" si="44"/>
        <v>-2.2438991816129886E-4</v>
      </c>
      <c r="EF44" s="55">
        <f t="shared" si="45"/>
        <v>-2.5859324764924562E-4</v>
      </c>
      <c r="EG44" s="55">
        <f t="shared" si="22"/>
        <v>0</v>
      </c>
      <c r="EH44" s="55">
        <f t="shared" si="46"/>
        <v>-5.2867557275589516E-4</v>
      </c>
      <c r="EI44" s="55">
        <f t="shared" si="47"/>
        <v>-1.4200887265733626E-4</v>
      </c>
      <c r="EJ44" s="55">
        <f t="shared" si="48"/>
        <v>-5.2984432942781089E-4</v>
      </c>
      <c r="EK44" s="55">
        <f t="shared" si="49"/>
        <v>-5.288097312463536E-4</v>
      </c>
      <c r="EL44" s="55">
        <f t="shared" si="23"/>
        <v>-5.289550266591482E-4</v>
      </c>
      <c r="EM44" s="55">
        <f t="shared" si="24"/>
        <v>-5.3029714734984976E-4</v>
      </c>
      <c r="EN44" s="55">
        <f t="shared" si="25"/>
        <v>-5.2985348786053078E-4</v>
      </c>
      <c r="EO44" s="55">
        <f t="shared" si="26"/>
        <v>-4.1959859129987655E-4</v>
      </c>
      <c r="EP44" s="55">
        <f t="shared" si="27"/>
        <v>-5.2942154371899124E-4</v>
      </c>
      <c r="EQ44" s="55">
        <f t="shared" si="28"/>
        <v>-5.2966519255102755E-4</v>
      </c>
      <c r="ER44" s="55">
        <f t="shared" si="29"/>
        <v>-5.274894492946705E-4</v>
      </c>
      <c r="ES44" s="55">
        <f t="shared" si="30"/>
        <v>-5.3008886293304074E-4</v>
      </c>
    </row>
    <row r="45" spans="1:149" x14ac:dyDescent="0.3">
      <c r="A45" s="27" t="s">
        <v>44</v>
      </c>
      <c r="B45" s="27">
        <v>10027.817052</v>
      </c>
      <c r="C45" s="27">
        <v>70.329243938999994</v>
      </c>
      <c r="D45" s="27">
        <v>205.52637322000001</v>
      </c>
      <c r="E45" s="27">
        <v>1567.303684</v>
      </c>
      <c r="F45" s="27">
        <v>1560.8019856000001</v>
      </c>
      <c r="G45" s="27">
        <v>27.208016580999999</v>
      </c>
      <c r="H45" s="27">
        <v>1758.6117529000001</v>
      </c>
      <c r="I45" s="29">
        <v>35.828855992999998</v>
      </c>
      <c r="J45" s="29">
        <v>3.4159949849000002</v>
      </c>
      <c r="L45" s="29">
        <v>83.976372060000003</v>
      </c>
      <c r="M45" s="29">
        <v>12.747736503</v>
      </c>
      <c r="N45" s="29">
        <v>7.2492279999999997E-4</v>
      </c>
      <c r="Q45" s="29">
        <v>89.245820820000006</v>
      </c>
      <c r="R45" s="29">
        <v>3.1152950000000001E-4</v>
      </c>
      <c r="T45" s="29">
        <v>5.3322941999999996E-3</v>
      </c>
      <c r="U45" s="29">
        <v>10.006678271</v>
      </c>
      <c r="V45" s="29">
        <v>5.9600440000000005E-4</v>
      </c>
      <c r="W45" s="29">
        <v>17.868118943999999</v>
      </c>
      <c r="X45" s="29">
        <v>5.4386575580000001</v>
      </c>
      <c r="Y45" s="29">
        <v>2.3864682987000001</v>
      </c>
      <c r="AA45" s="29">
        <v>0.1070044166</v>
      </c>
      <c r="AB45" s="29">
        <v>0.13707560890000001</v>
      </c>
      <c r="AC45" s="29">
        <v>3.5588365599999998E-2</v>
      </c>
      <c r="AD45" s="29">
        <v>6.0562174000000002E-3</v>
      </c>
      <c r="AE45" s="29">
        <v>3.6102380749999998</v>
      </c>
      <c r="AG45" s="29" t="s">
        <v>44</v>
      </c>
      <c r="AH45" s="29">
        <v>102.014800081</v>
      </c>
      <c r="AI45" s="29">
        <v>3.4165704359200002</v>
      </c>
      <c r="AJ45" s="29">
        <v>35.831191792600002</v>
      </c>
      <c r="AK45" s="29">
        <v>35.831191792600002</v>
      </c>
      <c r="AL45" s="29">
        <v>304.447710433</v>
      </c>
      <c r="AM45" s="29">
        <v>0</v>
      </c>
      <c r="AN45" s="29">
        <v>0</v>
      </c>
      <c r="AO45" s="29">
        <v>83.950986774699999</v>
      </c>
      <c r="AP45" s="29">
        <v>12.744526350399999</v>
      </c>
      <c r="AQ45" s="29">
        <v>1.73900571637E-4</v>
      </c>
      <c r="AR45" s="29">
        <v>5.5068539639399996E-4</v>
      </c>
      <c r="AS45" s="29">
        <v>704.68488861900005</v>
      </c>
      <c r="AT45" s="29">
        <v>0</v>
      </c>
      <c r="AU45" s="29">
        <v>0</v>
      </c>
      <c r="AV45" s="29">
        <v>0</v>
      </c>
      <c r="AW45" s="29">
        <v>10025.9747544</v>
      </c>
      <c r="AX45" s="29">
        <v>213.639684905</v>
      </c>
      <c r="AY45" s="29">
        <v>77.759047993500005</v>
      </c>
      <c r="AZ45" s="29">
        <v>95.651193016099995</v>
      </c>
      <c r="BA45" s="29">
        <v>61.482042292499997</v>
      </c>
      <c r="BB45" s="29">
        <v>89.235805295299997</v>
      </c>
      <c r="BC45" s="29">
        <v>89.235805295299997</v>
      </c>
      <c r="BD45" s="8">
        <v>9.3443524927899996E-5</v>
      </c>
      <c r="BE45" s="29">
        <v>1.5573872359699999E-4</v>
      </c>
      <c r="BF45" s="29">
        <v>0</v>
      </c>
      <c r="BG45" s="29">
        <v>37.1036972096</v>
      </c>
      <c r="BH45" s="29">
        <v>5.58664735282</v>
      </c>
      <c r="BI45" s="29">
        <v>23.221027008</v>
      </c>
      <c r="BJ45" s="29">
        <v>0</v>
      </c>
      <c r="BK45" s="29">
        <v>0</v>
      </c>
      <c r="BL45" s="29">
        <v>1.75883325819E-3</v>
      </c>
      <c r="BM45" s="29">
        <v>3.5709775855299998E-3</v>
      </c>
      <c r="BN45" s="29">
        <v>0</v>
      </c>
      <c r="BO45" s="29">
        <v>10.0067210963</v>
      </c>
      <c r="BP45" s="29">
        <v>70.328897862999995</v>
      </c>
      <c r="BQ45" s="29">
        <v>0</v>
      </c>
      <c r="BR45" s="29">
        <v>2.4424742019500001E-4</v>
      </c>
      <c r="BS45" s="29">
        <v>3.5148000087799997E-4</v>
      </c>
      <c r="BT45" s="29">
        <v>184.9297244</v>
      </c>
      <c r="BU45" s="29">
        <v>20.547738413400001</v>
      </c>
      <c r="BV45" s="29">
        <v>205.47746281299999</v>
      </c>
      <c r="BW45" s="29">
        <v>29.910582705900001</v>
      </c>
      <c r="BX45" s="29">
        <v>82.174298657600005</v>
      </c>
      <c r="BY45" s="29">
        <v>2.38535467694</v>
      </c>
      <c r="BZ45" s="29">
        <v>0</v>
      </c>
      <c r="CA45" s="29">
        <v>0.106973575818</v>
      </c>
      <c r="CB45" s="29">
        <v>0.13701242706200001</v>
      </c>
      <c r="CC45" s="29">
        <v>3.5571817242099998E-2</v>
      </c>
      <c r="CD45" s="29">
        <v>6.0534680649799999E-3</v>
      </c>
      <c r="CE45" s="29">
        <v>3.60855416322</v>
      </c>
      <c r="CF45" s="29">
        <v>0.171658065035</v>
      </c>
      <c r="CG45" s="29">
        <v>229.79787543899999</v>
      </c>
      <c r="CH45" s="29">
        <v>0.156052827492</v>
      </c>
      <c r="CI45" s="29">
        <v>4.6269650529200002</v>
      </c>
      <c r="CJ45" s="29">
        <v>87.077465323300004</v>
      </c>
      <c r="CK45" s="29">
        <v>0.140447557586</v>
      </c>
      <c r="CL45" s="29">
        <v>0</v>
      </c>
      <c r="CM45" s="8">
        <v>6.2295914944599995E-5</v>
      </c>
      <c r="CN45" s="29">
        <v>15.091091931599999</v>
      </c>
      <c r="CO45" s="29">
        <v>1567.0713673400001</v>
      </c>
      <c r="CP45" s="29">
        <v>1560.57262859</v>
      </c>
      <c r="CQ45" s="29">
        <v>6.4987387489800001</v>
      </c>
      <c r="CR45" s="29">
        <v>0.176339729458</v>
      </c>
      <c r="CS45" s="29">
        <v>0</v>
      </c>
      <c r="CT45" s="29">
        <v>38.232939426500003</v>
      </c>
      <c r="CU45" s="29">
        <v>1.46689663592</v>
      </c>
      <c r="CV45" s="29">
        <v>576.927309702</v>
      </c>
      <c r="CW45" s="29">
        <v>2.3407923994900002</v>
      </c>
      <c r="CX45" s="29">
        <v>2.96500490213</v>
      </c>
      <c r="CY45" s="29">
        <v>824.27091903500002</v>
      </c>
      <c r="CZ45" s="29">
        <v>28.2339228853</v>
      </c>
      <c r="DA45" s="29">
        <v>0.53057967578800003</v>
      </c>
      <c r="DB45" s="29">
        <v>6.3981663280400003</v>
      </c>
      <c r="DC45" s="29">
        <v>0</v>
      </c>
      <c r="DD45" s="29">
        <v>27.203601220700001</v>
      </c>
      <c r="DE45" s="29">
        <v>8.7099225692100006</v>
      </c>
      <c r="DF45" s="29">
        <v>0</v>
      </c>
      <c r="DG45" s="29">
        <v>0</v>
      </c>
      <c r="DH45" s="29">
        <v>171.918481095</v>
      </c>
      <c r="DI45" s="29">
        <v>17.859794781000002</v>
      </c>
      <c r="DJ45" s="29">
        <v>194.93567249399999</v>
      </c>
      <c r="DK45" s="29">
        <v>1758.16682915</v>
      </c>
      <c r="DL45" s="29">
        <v>5.4361213200199998</v>
      </c>
      <c r="DM45" s="29">
        <v>45.975675414400001</v>
      </c>
      <c r="DP45" s="55">
        <f t="shared" si="31"/>
        <v>-1.8371870871265327E-4</v>
      </c>
      <c r="DQ45" s="55">
        <f t="shared" si="32"/>
        <v>-4.9207979585242388E-6</v>
      </c>
      <c r="DR45" s="55">
        <f t="shared" si="33"/>
        <v>-2.3797630558910107E-4</v>
      </c>
      <c r="DS45" s="55">
        <f t="shared" si="34"/>
        <v>-1.4822695969616824E-4</v>
      </c>
      <c r="DT45" s="55">
        <f t="shared" si="35"/>
        <v>-1.4694817927969831E-4</v>
      </c>
      <c r="DU45" s="55">
        <f t="shared" si="36"/>
        <v>-1.6228159398730383E-4</v>
      </c>
      <c r="DV45" s="55">
        <f t="shared" si="37"/>
        <v>-2.5299714349477756E-4</v>
      </c>
      <c r="DW45" s="55">
        <f t="shared" si="38"/>
        <v>6.5193250950037576E-5</v>
      </c>
      <c r="DX45" s="55">
        <f t="shared" si="39"/>
        <v>1.684578058643877E-4</v>
      </c>
      <c r="DY45" s="55">
        <f t="shared" si="20"/>
        <v>0</v>
      </c>
      <c r="DZ45" s="55">
        <f t="shared" si="40"/>
        <v>-3.0229080725071818E-4</v>
      </c>
      <c r="EA45" s="55">
        <f t="shared" si="41"/>
        <v>-2.5182138015213704E-4</v>
      </c>
      <c r="EB45" s="55">
        <f t="shared" si="42"/>
        <v>-4.6464529602319545E-4</v>
      </c>
      <c r="EC45" s="55">
        <f t="shared" si="21"/>
        <v>0</v>
      </c>
      <c r="ED45" s="55">
        <f t="shared" si="43"/>
        <v>0</v>
      </c>
      <c r="EE45" s="55">
        <f t="shared" si="44"/>
        <v>-1.1222401909675082E-4</v>
      </c>
      <c r="EF45" s="55">
        <f t="shared" si="45"/>
        <v>-1.6478866527894499E-4</v>
      </c>
      <c r="EG45" s="55">
        <f t="shared" si="22"/>
        <v>0</v>
      </c>
      <c r="EH45" s="55">
        <f t="shared" si="46"/>
        <v>-4.6572004222865257E-4</v>
      </c>
      <c r="EI45" s="55">
        <f t="shared" si="47"/>
        <v>4.2796719190682685E-6</v>
      </c>
      <c r="EJ45" s="55">
        <f t="shared" si="48"/>
        <v>-4.6472631242340783E-4</v>
      </c>
      <c r="EK45" s="55">
        <f t="shared" si="49"/>
        <v>-4.6586677792363247E-4</v>
      </c>
      <c r="EL45" s="55">
        <f t="shared" si="23"/>
        <v>-4.6633529560425474E-4</v>
      </c>
      <c r="EM45" s="55">
        <f t="shared" si="24"/>
        <v>-4.6664008091232723E-4</v>
      </c>
      <c r="EN45" s="55">
        <f t="shared" si="25"/>
        <v>0</v>
      </c>
      <c r="EO45" s="55">
        <f t="shared" si="26"/>
        <v>-2.8821971073665696E-4</v>
      </c>
      <c r="EP45" s="55">
        <f t="shared" si="27"/>
        <v>-4.6092691841398935E-4</v>
      </c>
      <c r="EQ45" s="55">
        <f t="shared" si="28"/>
        <v>-4.6499347809328672E-4</v>
      </c>
      <c r="ER45" s="55">
        <f t="shared" si="29"/>
        <v>-4.5396901042559401E-4</v>
      </c>
      <c r="ES45" s="55">
        <f t="shared" si="30"/>
        <v>-4.6642679652084303E-4</v>
      </c>
    </row>
    <row r="46" spans="1:149" x14ac:dyDescent="0.3">
      <c r="A46" s="27" t="s">
        <v>45</v>
      </c>
      <c r="B46" s="27">
        <v>47992.620920000001</v>
      </c>
      <c r="C46" s="27">
        <v>374.27050150000002</v>
      </c>
      <c r="D46" s="27">
        <v>814.91324910000003</v>
      </c>
      <c r="E46" s="27">
        <v>7417.6700129999999</v>
      </c>
      <c r="F46" s="27">
        <v>7415.4806209999997</v>
      </c>
      <c r="G46" s="27">
        <v>255.5835179</v>
      </c>
      <c r="H46" s="27">
        <v>7202.8037610000001</v>
      </c>
      <c r="I46" s="29">
        <v>163.79259535</v>
      </c>
      <c r="J46" s="29">
        <v>14.489678156</v>
      </c>
      <c r="L46" s="8">
        <v>455.71133500000002</v>
      </c>
      <c r="M46" s="29">
        <v>42.614415745000002</v>
      </c>
      <c r="N46" s="29">
        <v>2.2382070999999999E-3</v>
      </c>
      <c r="Q46" s="29">
        <v>324.31991245</v>
      </c>
      <c r="R46" s="29">
        <v>1.3638957E-3</v>
      </c>
      <c r="T46" s="29">
        <v>1.6575030399999999E-2</v>
      </c>
      <c r="U46" s="29">
        <v>42.481822559999998</v>
      </c>
      <c r="V46" s="29">
        <v>1.7844141E-3</v>
      </c>
      <c r="W46" s="29">
        <v>58.118603200000003</v>
      </c>
      <c r="X46" s="29">
        <v>17.43530762</v>
      </c>
      <c r="Y46" s="29">
        <v>6.7910312126000001</v>
      </c>
      <c r="Z46" s="29">
        <v>8.0212443199999997E-2</v>
      </c>
      <c r="AA46" s="29">
        <v>0.52966120380000004</v>
      </c>
      <c r="AB46" s="29">
        <v>1.0001487855</v>
      </c>
      <c r="AC46" s="29">
        <v>7.1215607400000006E-2</v>
      </c>
      <c r="AD46" s="29">
        <v>6.8464980000000003E-3</v>
      </c>
      <c r="AE46" s="29">
        <v>11.468246576</v>
      </c>
      <c r="AG46" s="29" t="s">
        <v>45</v>
      </c>
      <c r="AH46" s="29">
        <v>425.79728959599998</v>
      </c>
      <c r="AI46" s="29">
        <v>14.557255594400001</v>
      </c>
      <c r="AJ46" s="29">
        <v>164.36337386100001</v>
      </c>
      <c r="AK46" s="29">
        <v>164.36337386100001</v>
      </c>
      <c r="AL46" s="29">
        <v>1270.72816399</v>
      </c>
      <c r="AM46" s="29">
        <v>0</v>
      </c>
      <c r="AN46" s="29">
        <v>0</v>
      </c>
      <c r="AO46" s="29">
        <v>455.91320020299997</v>
      </c>
      <c r="AP46" s="29">
        <v>42.686656276699999</v>
      </c>
      <c r="AQ46" s="29">
        <v>5.3686752098000003E-4</v>
      </c>
      <c r="AR46" s="8">
        <v>1.7000793304199999E-3</v>
      </c>
      <c r="AS46" s="29">
        <v>2735.38135109</v>
      </c>
      <c r="AT46" s="29">
        <v>0</v>
      </c>
      <c r="AU46" s="29">
        <v>0</v>
      </c>
      <c r="AV46" s="29">
        <v>0</v>
      </c>
      <c r="AW46" s="29">
        <v>48061.717035399997</v>
      </c>
      <c r="AX46" s="29">
        <v>803.85124539399999</v>
      </c>
      <c r="AY46" s="29">
        <v>296.63438296499999</v>
      </c>
      <c r="AZ46" s="29">
        <v>399.23655896999998</v>
      </c>
      <c r="BA46" s="29">
        <v>168.28419085799999</v>
      </c>
      <c r="BB46" s="29">
        <v>325.24009665</v>
      </c>
      <c r="BC46" s="29">
        <v>325.24009665</v>
      </c>
      <c r="BD46" s="29">
        <v>4.0991079138399998E-4</v>
      </c>
      <c r="BE46" s="29">
        <v>6.8318924584700005E-4</v>
      </c>
      <c r="BF46" s="29">
        <v>0</v>
      </c>
      <c r="BG46" s="29">
        <v>154.86382195100001</v>
      </c>
      <c r="BH46" s="29">
        <v>23.3179807442</v>
      </c>
      <c r="BI46" s="29">
        <v>96.921780005900004</v>
      </c>
      <c r="BJ46" s="29">
        <v>0</v>
      </c>
      <c r="BK46" s="29">
        <v>0</v>
      </c>
      <c r="BL46" s="29">
        <v>5.4666727870299999E-3</v>
      </c>
      <c r="BM46" s="29">
        <v>1.1099012032700001E-2</v>
      </c>
      <c r="BN46" s="29">
        <v>0</v>
      </c>
      <c r="BO46" s="29">
        <v>42.621827973999999</v>
      </c>
      <c r="BP46" s="29">
        <v>375.18287723499998</v>
      </c>
      <c r="BQ46" s="29">
        <v>0</v>
      </c>
      <c r="BR46" s="29">
        <v>7.3119689728099997E-4</v>
      </c>
      <c r="BS46" s="29">
        <v>1.05220965583E-3</v>
      </c>
      <c r="BT46" s="29">
        <v>734.46226556199997</v>
      </c>
      <c r="BU46" s="29">
        <v>81.606918938899994</v>
      </c>
      <c r="BV46" s="29">
        <v>816.069184501</v>
      </c>
      <c r="BW46" s="29">
        <v>124.84315910399999</v>
      </c>
      <c r="BX46" s="29">
        <v>334.55480349800001</v>
      </c>
      <c r="BY46" s="29">
        <v>6.7871964553800002</v>
      </c>
      <c r="BZ46" s="29">
        <v>8.0167270735199997E-2</v>
      </c>
      <c r="CA46" s="29">
        <v>0.53001237957900005</v>
      </c>
      <c r="CB46" s="29">
        <v>0.99958519829000003</v>
      </c>
      <c r="CC46" s="29">
        <v>7.1175394770600003E-2</v>
      </c>
      <c r="CD46" s="29">
        <v>6.8426784518999997E-3</v>
      </c>
      <c r="CE46" s="29">
        <v>11.4617761252</v>
      </c>
      <c r="CF46" s="29">
        <v>0.81692917828199996</v>
      </c>
      <c r="CG46" s="29">
        <v>951.56304489399997</v>
      </c>
      <c r="CH46" s="29">
        <v>0.74266318600900005</v>
      </c>
      <c r="CI46" s="29">
        <v>22.019953383299999</v>
      </c>
      <c r="CJ46" s="29">
        <v>414.40595001000003</v>
      </c>
      <c r="CK46" s="29">
        <v>0.66839674355300005</v>
      </c>
      <c r="CL46" s="29">
        <v>0</v>
      </c>
      <c r="CM46" s="29">
        <v>2.73274674405E-4</v>
      </c>
      <c r="CN46" s="29">
        <v>71.819223587300002</v>
      </c>
      <c r="CO46" s="29">
        <v>7429.0300592900003</v>
      </c>
      <c r="CP46" s="29">
        <v>7426.8418986500001</v>
      </c>
      <c r="CQ46" s="29">
        <v>2.1881606422200002</v>
      </c>
      <c r="CR46" s="29">
        <v>0.83920913496100003</v>
      </c>
      <c r="CS46" s="29">
        <v>0</v>
      </c>
      <c r="CT46" s="29">
        <v>181.95240440500001</v>
      </c>
      <c r="CU46" s="29">
        <v>6.9810314335000001</v>
      </c>
      <c r="CV46" s="29">
        <v>2745.6254610699998</v>
      </c>
      <c r="CW46" s="29">
        <v>11.1399427956</v>
      </c>
      <c r="CX46" s="29">
        <v>14.110597097599999</v>
      </c>
      <c r="CY46" s="29">
        <v>3922.7459004500001</v>
      </c>
      <c r="CZ46" s="29">
        <v>110.494574826</v>
      </c>
      <c r="DA46" s="29">
        <v>2.5250518314299999</v>
      </c>
      <c r="DB46" s="29">
        <v>30.449184342799999</v>
      </c>
      <c r="DC46" s="29">
        <v>0</v>
      </c>
      <c r="DD46" s="29">
        <v>255.712789544</v>
      </c>
      <c r="DE46" s="29">
        <v>36.354168955299997</v>
      </c>
      <c r="DF46" s="29">
        <v>0</v>
      </c>
      <c r="DG46" s="29">
        <v>0</v>
      </c>
      <c r="DH46" s="29">
        <v>717.32304509200003</v>
      </c>
      <c r="DI46" s="29">
        <v>58.085825217699998</v>
      </c>
      <c r="DJ46" s="29">
        <v>812.45498789199996</v>
      </c>
      <c r="DK46" s="29">
        <v>7211.2523550300002</v>
      </c>
      <c r="DL46" s="29">
        <v>17.425477609600001</v>
      </c>
      <c r="DM46" s="29">
        <v>191.684938934</v>
      </c>
      <c r="DP46" s="55">
        <f t="shared" si="31"/>
        <v>1.4397237340959966E-3</v>
      </c>
      <c r="DQ46" s="55">
        <f t="shared" si="32"/>
        <v>2.4377441752511586E-3</v>
      </c>
      <c r="DR46" s="55">
        <f t="shared" si="33"/>
        <v>1.4184766320545089E-3</v>
      </c>
      <c r="DS46" s="55">
        <f t="shared" si="34"/>
        <v>1.5314844513291987E-3</v>
      </c>
      <c r="DT46" s="55">
        <f t="shared" si="35"/>
        <v>1.5321026688177458E-3</v>
      </c>
      <c r="DU46" s="55">
        <f t="shared" si="36"/>
        <v>5.0579022098983027E-4</v>
      </c>
      <c r="DV46" s="55">
        <f t="shared" si="37"/>
        <v>1.1729590740407921E-3</v>
      </c>
      <c r="DW46" s="55">
        <f t="shared" si="38"/>
        <v>3.4847638245205604E-3</v>
      </c>
      <c r="DX46" s="55">
        <f t="shared" si="39"/>
        <v>4.6638329486992603E-3</v>
      </c>
      <c r="DY46" s="55">
        <f t="shared" si="20"/>
        <v>0</v>
      </c>
      <c r="DZ46" s="55">
        <f t="shared" si="40"/>
        <v>4.4296726347602117E-4</v>
      </c>
      <c r="EA46" s="55">
        <f t="shared" si="41"/>
        <v>1.6952134726491667E-3</v>
      </c>
      <c r="EB46" s="55">
        <f t="shared" si="42"/>
        <v>-5.6306165769907999E-4</v>
      </c>
      <c r="EC46" s="55">
        <f t="shared" si="21"/>
        <v>0</v>
      </c>
      <c r="ED46" s="55">
        <f t="shared" si="43"/>
        <v>0</v>
      </c>
      <c r="EE46" s="55">
        <f t="shared" si="44"/>
        <v>2.8372732128862359E-3</v>
      </c>
      <c r="EF46" s="55">
        <f t="shared" si="45"/>
        <v>1.8175961959554525E-3</v>
      </c>
      <c r="EG46" s="55">
        <f t="shared" si="22"/>
        <v>0</v>
      </c>
      <c r="EH46" s="55">
        <f t="shared" si="46"/>
        <v>-5.6383487960297188E-4</v>
      </c>
      <c r="EI46" s="55">
        <f t="shared" si="47"/>
        <v>3.295654601500715E-3</v>
      </c>
      <c r="EJ46" s="55">
        <f t="shared" si="48"/>
        <v>-5.6463737256947949E-4</v>
      </c>
      <c r="EK46" s="55">
        <f t="shared" si="49"/>
        <v>-5.6398434400096325E-4</v>
      </c>
      <c r="EL46" s="55">
        <f t="shared" si="23"/>
        <v>-5.63799080248072E-4</v>
      </c>
      <c r="EM46" s="55">
        <f t="shared" si="24"/>
        <v>-5.6467966350750459E-4</v>
      </c>
      <c r="EN46" s="55">
        <f t="shared" si="25"/>
        <v>-5.6316031525642583E-4</v>
      </c>
      <c r="EO46" s="55">
        <f t="shared" si="26"/>
        <v>6.6301963685566905E-4</v>
      </c>
      <c r="EP46" s="55">
        <f t="shared" si="27"/>
        <v>-5.6350336886944945E-4</v>
      </c>
      <c r="EQ46" s="55">
        <f t="shared" si="28"/>
        <v>-5.6466034438403369E-4</v>
      </c>
      <c r="ER46" s="55">
        <f t="shared" si="29"/>
        <v>-5.5788347561054911E-4</v>
      </c>
      <c r="ES46" s="55">
        <f t="shared" si="30"/>
        <v>-5.6420576215557934E-4</v>
      </c>
    </row>
    <row r="47" spans="1:149" x14ac:dyDescent="0.3">
      <c r="A47" s="27" t="s">
        <v>46</v>
      </c>
      <c r="B47" s="27">
        <v>41887.434818000002</v>
      </c>
      <c r="C47" s="27">
        <v>315.33244797999998</v>
      </c>
      <c r="D47" s="27">
        <v>688.29742925999994</v>
      </c>
      <c r="E47" s="27">
        <v>6363.6622145000001</v>
      </c>
      <c r="F47" s="27">
        <v>6359.3236457000003</v>
      </c>
      <c r="G47" s="27">
        <v>129.36495296000001</v>
      </c>
      <c r="H47" s="27">
        <v>6904.0347154000001</v>
      </c>
      <c r="I47" s="29">
        <v>159.88701936999999</v>
      </c>
      <c r="J47" s="29">
        <v>15.271071907</v>
      </c>
      <c r="L47" s="29">
        <v>344.28804026</v>
      </c>
      <c r="M47" s="29">
        <v>53.760457162000002</v>
      </c>
      <c r="N47" s="29">
        <v>2.9824818000000002E-3</v>
      </c>
      <c r="Q47" s="29">
        <v>384.42317527</v>
      </c>
      <c r="R47" s="29">
        <v>1.3525500000000001E-3</v>
      </c>
      <c r="T47" s="29">
        <v>2.1943318E-2</v>
      </c>
      <c r="U47" s="29">
        <v>41.631351616000003</v>
      </c>
      <c r="V47" s="29">
        <v>2.4495102999999999E-3</v>
      </c>
      <c r="W47" s="29">
        <v>73.437985882999996</v>
      </c>
      <c r="X47" s="29">
        <v>22.329848666</v>
      </c>
      <c r="Y47" s="29">
        <v>9.2215721971000004</v>
      </c>
      <c r="AA47" s="29">
        <v>0.4348999321</v>
      </c>
      <c r="AB47" s="29">
        <v>0.4747496377</v>
      </c>
      <c r="AC47" s="29">
        <v>0.1002937345</v>
      </c>
      <c r="AD47" s="29">
        <v>1.0276204400000001E-2</v>
      </c>
      <c r="AE47" s="29">
        <v>14.389407245999999</v>
      </c>
      <c r="AG47" s="29" t="s">
        <v>46</v>
      </c>
      <c r="AH47" s="29">
        <v>393.90708099099999</v>
      </c>
      <c r="AI47" s="29">
        <v>15.2668565457</v>
      </c>
      <c r="AJ47" s="29">
        <v>159.836467747</v>
      </c>
      <c r="AK47" s="29">
        <v>159.836467747</v>
      </c>
      <c r="AL47" s="29">
        <v>1175.55566466</v>
      </c>
      <c r="AM47" s="29">
        <v>0</v>
      </c>
      <c r="AN47" s="29">
        <v>0</v>
      </c>
      <c r="AO47" s="29">
        <v>344.12835720200002</v>
      </c>
      <c r="AP47" s="29">
        <v>53.7343561916</v>
      </c>
      <c r="AQ47" s="29">
        <v>7.1536684464500004E-4</v>
      </c>
      <c r="AR47" s="29">
        <v>2.26532964858E-3</v>
      </c>
      <c r="AS47" s="29">
        <v>2749.8686922400002</v>
      </c>
      <c r="AT47" s="29">
        <v>0</v>
      </c>
      <c r="AU47" s="29">
        <v>0</v>
      </c>
      <c r="AV47" s="29">
        <v>0</v>
      </c>
      <c r="AW47" s="29">
        <v>41870.624038100003</v>
      </c>
      <c r="AX47" s="29">
        <v>837.24768999599996</v>
      </c>
      <c r="AY47" s="29">
        <v>304.166599029</v>
      </c>
      <c r="AZ47" s="29">
        <v>369.33538741400002</v>
      </c>
      <c r="BA47" s="29">
        <v>249.79247520999999</v>
      </c>
      <c r="BB47" s="29">
        <v>384.26529610099999</v>
      </c>
      <c r="BC47" s="29">
        <v>384.26529610099999</v>
      </c>
      <c r="BD47" s="29">
        <v>4.05592626936E-4</v>
      </c>
      <c r="BE47" s="29">
        <v>6.7598758630100001E-4</v>
      </c>
      <c r="BF47" s="29">
        <v>0</v>
      </c>
      <c r="BG47" s="29">
        <v>143.267968411</v>
      </c>
      <c r="BH47" s="29">
        <v>21.571565592199999</v>
      </c>
      <c r="BI47" s="29">
        <v>89.662770780299994</v>
      </c>
      <c r="BJ47" s="29">
        <v>0</v>
      </c>
      <c r="BK47" s="29">
        <v>0</v>
      </c>
      <c r="BL47" s="29">
        <v>7.2369602116000003E-3</v>
      </c>
      <c r="BM47" s="29">
        <v>1.46932193992E-2</v>
      </c>
      <c r="BN47" s="29">
        <v>0</v>
      </c>
      <c r="BO47" s="29">
        <v>41.617463232600002</v>
      </c>
      <c r="BP47" s="29">
        <v>315.22458951800002</v>
      </c>
      <c r="BQ47" s="29">
        <v>0</v>
      </c>
      <c r="BR47" s="29">
        <v>1.0036983445199999E-3</v>
      </c>
      <c r="BS47" s="29">
        <v>1.44434807546E-3</v>
      </c>
      <c r="BT47" s="29">
        <v>619.19571798300001</v>
      </c>
      <c r="BU47" s="29">
        <v>68.799513512700003</v>
      </c>
      <c r="BV47" s="29">
        <v>687.99523149499998</v>
      </c>
      <c r="BW47" s="29">
        <v>115.492943451</v>
      </c>
      <c r="BX47" s="29">
        <v>318.48006425699998</v>
      </c>
      <c r="BY47" s="29">
        <v>9.2160466644499994</v>
      </c>
      <c r="BZ47" s="29">
        <v>0</v>
      </c>
      <c r="CA47" s="29">
        <v>0.43469840034500001</v>
      </c>
      <c r="CB47" s="29">
        <v>0.47446402740799998</v>
      </c>
      <c r="CC47" s="29">
        <v>0.10023336242899999</v>
      </c>
      <c r="CD47" s="29">
        <v>1.02699512719E-2</v>
      </c>
      <c r="CE47" s="29">
        <v>14.380783000099999</v>
      </c>
      <c r="CF47" s="29">
        <v>0.69925651643200004</v>
      </c>
      <c r="CG47" s="29">
        <v>888.37671405000003</v>
      </c>
      <c r="CH47" s="29">
        <v>0.63568781551099995</v>
      </c>
      <c r="CI47" s="29">
        <v>18.848141842099999</v>
      </c>
      <c r="CJ47" s="29">
        <v>354.71375582000002</v>
      </c>
      <c r="CK47" s="29">
        <v>0.572118958357</v>
      </c>
      <c r="CL47" s="29">
        <v>0</v>
      </c>
      <c r="CM47" s="29">
        <v>2.7039486043599998E-4</v>
      </c>
      <c r="CN47" s="29">
        <v>61.474178848299999</v>
      </c>
      <c r="CO47" s="29">
        <v>6361.3946584100004</v>
      </c>
      <c r="CP47" s="29">
        <v>6357.0588586200001</v>
      </c>
      <c r="CQ47" s="29">
        <v>4.3357997931499996</v>
      </c>
      <c r="CR47" s="29">
        <v>0.71832729286999997</v>
      </c>
      <c r="CS47" s="29">
        <v>0</v>
      </c>
      <c r="CT47" s="29">
        <v>155.743500563</v>
      </c>
      <c r="CU47" s="29">
        <v>5.9754661127000004</v>
      </c>
      <c r="CV47" s="29">
        <v>2350.1377322899998</v>
      </c>
      <c r="CW47" s="29">
        <v>9.5353175947299995</v>
      </c>
      <c r="CX47" s="29">
        <v>12.0780682525</v>
      </c>
      <c r="CY47" s="29">
        <v>3357.7027686599999</v>
      </c>
      <c r="CZ47" s="29">
        <v>110.050166287</v>
      </c>
      <c r="DA47" s="29">
        <v>2.16133813677</v>
      </c>
      <c r="DB47" s="29">
        <v>26.0631999155</v>
      </c>
      <c r="DC47" s="29">
        <v>0</v>
      </c>
      <c r="DD47" s="29">
        <v>129.31784769800001</v>
      </c>
      <c r="DE47" s="29">
        <v>33.631395384400001</v>
      </c>
      <c r="DF47" s="29">
        <v>0</v>
      </c>
      <c r="DG47" s="29">
        <v>0</v>
      </c>
      <c r="DH47" s="29">
        <v>663.85860858199999</v>
      </c>
      <c r="DI47" s="29">
        <v>73.394012368700004</v>
      </c>
      <c r="DJ47" s="29">
        <v>752.86646006599995</v>
      </c>
      <c r="DK47" s="29">
        <v>6901.1077232300004</v>
      </c>
      <c r="DL47" s="29">
        <v>22.316480763800001</v>
      </c>
      <c r="DM47" s="29">
        <v>177.55452248099999</v>
      </c>
      <c r="DP47" s="55">
        <f t="shared" si="31"/>
        <v>-4.013322843244402E-4</v>
      </c>
      <c r="DQ47" s="55">
        <f t="shared" si="32"/>
        <v>-3.4204682293529254E-4</v>
      </c>
      <c r="DR47" s="55">
        <f t="shared" si="33"/>
        <v>-4.390511313181247E-4</v>
      </c>
      <c r="DS47" s="55">
        <f t="shared" si="34"/>
        <v>-3.5632879520741624E-4</v>
      </c>
      <c r="DT47" s="55">
        <f t="shared" si="35"/>
        <v>-3.5613647082288687E-4</v>
      </c>
      <c r="DU47" s="55">
        <f t="shared" si="36"/>
        <v>-3.6412692094873165E-4</v>
      </c>
      <c r="DV47" s="55">
        <f t="shared" si="37"/>
        <v>-4.2395386041017895E-4</v>
      </c>
      <c r="DW47" s="55">
        <f t="shared" si="38"/>
        <v>-3.1617090117244976E-4</v>
      </c>
      <c r="DX47" s="55">
        <f t="shared" si="39"/>
        <v>-2.7603571809964094E-4</v>
      </c>
      <c r="DY47" s="55">
        <f t="shared" si="20"/>
        <v>0</v>
      </c>
      <c r="DZ47" s="55">
        <f t="shared" si="40"/>
        <v>-4.6380657858284855E-4</v>
      </c>
      <c r="EA47" s="55">
        <f t="shared" si="41"/>
        <v>-4.8550499340714104E-4</v>
      </c>
      <c r="EB47" s="55">
        <f t="shared" si="42"/>
        <v>-5.9859770979999794E-4</v>
      </c>
      <c r="EC47" s="55">
        <f t="shared" si="21"/>
        <v>0</v>
      </c>
      <c r="ED47" s="55">
        <f t="shared" si="43"/>
        <v>0</v>
      </c>
      <c r="EE47" s="55">
        <f t="shared" si="44"/>
        <v>-4.1069107992546249E-4</v>
      </c>
      <c r="EF47" s="55">
        <f t="shared" si="45"/>
        <v>-4.2506844626820622E-4</v>
      </c>
      <c r="EG47" s="55">
        <f t="shared" si="22"/>
        <v>0</v>
      </c>
      <c r="EH47" s="55">
        <f t="shared" si="46"/>
        <v>-5.9874214100155514E-4</v>
      </c>
      <c r="EI47" s="55">
        <f t="shared" si="47"/>
        <v>-3.3360395137071503E-4</v>
      </c>
      <c r="EJ47" s="55">
        <f t="shared" si="48"/>
        <v>-5.9762150010136267E-4</v>
      </c>
      <c r="EK47" s="55">
        <f t="shared" si="49"/>
        <v>-5.9878431810548227E-4</v>
      </c>
      <c r="EL47" s="55">
        <f t="shared" si="23"/>
        <v>-5.9865619332893861E-4</v>
      </c>
      <c r="EM47" s="55">
        <f t="shared" si="24"/>
        <v>-5.9919637691918377E-4</v>
      </c>
      <c r="EN47" s="55">
        <f t="shared" si="25"/>
        <v>0</v>
      </c>
      <c r="EO47" s="55">
        <f t="shared" si="26"/>
        <v>-4.6339799141114648E-4</v>
      </c>
      <c r="EP47" s="55">
        <f t="shared" si="27"/>
        <v>-6.0160191671490549E-4</v>
      </c>
      <c r="EQ47" s="55">
        <f t="shared" si="28"/>
        <v>-6.0195256763522485E-4</v>
      </c>
      <c r="ER47" s="55">
        <f t="shared" si="29"/>
        <v>-6.0850561711292539E-4</v>
      </c>
      <c r="ES47" s="55">
        <f t="shared" si="30"/>
        <v>-5.993468495651544E-4</v>
      </c>
    </row>
    <row r="48" spans="1:149" x14ac:dyDescent="0.3">
      <c r="A48" s="27" t="s">
        <v>47</v>
      </c>
      <c r="B48" s="27">
        <v>110858.62919000001</v>
      </c>
      <c r="C48" s="27">
        <v>928.31122780999999</v>
      </c>
      <c r="D48" s="27">
        <v>1814.5581835999999</v>
      </c>
      <c r="E48" s="27">
        <v>14929.852423</v>
      </c>
      <c r="F48" s="27">
        <v>14924.027924</v>
      </c>
      <c r="G48" s="27">
        <v>272.28696624999998</v>
      </c>
      <c r="H48" s="27">
        <v>18205.426672000001</v>
      </c>
      <c r="I48" s="29">
        <v>482.45018546</v>
      </c>
      <c r="J48" s="29">
        <v>51.809588630999997</v>
      </c>
      <c r="L48" s="29">
        <v>817.68880550999995</v>
      </c>
      <c r="M48" s="29">
        <v>156.28627495000001</v>
      </c>
      <c r="N48" s="29">
        <v>8.3882994000000002E-3</v>
      </c>
      <c r="Q48" s="29">
        <v>1123.9828368999999</v>
      </c>
      <c r="R48" s="29">
        <v>3.5525366E-3</v>
      </c>
      <c r="T48" s="29">
        <v>6.2106566500000002E-2</v>
      </c>
      <c r="U48" s="29">
        <v>120.15192080999999</v>
      </c>
      <c r="V48" s="29">
        <v>6.6940649999999999E-3</v>
      </c>
      <c r="W48" s="29">
        <v>186.91811712000001</v>
      </c>
      <c r="X48" s="29">
        <v>54.339797546</v>
      </c>
      <c r="Y48" s="29">
        <v>27.677362132999999</v>
      </c>
      <c r="Z48" s="29">
        <v>0.30206171370000001</v>
      </c>
      <c r="AA48" s="29">
        <v>1.5608701368</v>
      </c>
      <c r="AB48" s="29">
        <v>9.0427637540999992</v>
      </c>
      <c r="AC48" s="29">
        <v>2.6646228018000002</v>
      </c>
      <c r="AD48" s="29">
        <v>0.37219322459999998</v>
      </c>
      <c r="AE48" s="29">
        <v>47.301623624000001</v>
      </c>
      <c r="AG48" s="29" t="s">
        <v>47</v>
      </c>
      <c r="AH48" s="29">
        <v>1091.0310878600001</v>
      </c>
      <c r="AI48" s="29">
        <v>51.911608047800001</v>
      </c>
      <c r="AJ48" s="29">
        <v>483.33678261099999</v>
      </c>
      <c r="AK48" s="29">
        <v>483.33678261099999</v>
      </c>
      <c r="AL48" s="29">
        <v>3256.0172788</v>
      </c>
      <c r="AM48" s="29">
        <v>0</v>
      </c>
      <c r="AN48" s="29">
        <v>0</v>
      </c>
      <c r="AO48" s="29">
        <v>818.23880078399998</v>
      </c>
      <c r="AP48" s="29">
        <v>156.41309182500001</v>
      </c>
      <c r="AQ48" s="29">
        <v>2.01312267897E-3</v>
      </c>
      <c r="AR48" s="29">
        <v>6.3749001362699998E-3</v>
      </c>
      <c r="AS48" s="29">
        <v>6762.9332719699996</v>
      </c>
      <c r="AT48" s="29">
        <v>0</v>
      </c>
      <c r="AU48" s="29">
        <v>0</v>
      </c>
      <c r="AV48" s="29">
        <v>0</v>
      </c>
      <c r="AW48" s="29">
        <v>110980.547762</v>
      </c>
      <c r="AX48" s="29">
        <v>1954.7559801800001</v>
      </c>
      <c r="AY48" s="29">
        <v>726.71122328000001</v>
      </c>
      <c r="AZ48" s="29">
        <v>1022.97357615</v>
      </c>
      <c r="BA48" s="29">
        <v>325.65667448900001</v>
      </c>
      <c r="BB48" s="29">
        <v>1125.4546916100001</v>
      </c>
      <c r="BC48" s="29">
        <v>1125.4546916100001</v>
      </c>
      <c r="BD48" s="29">
        <v>1.06704587895E-3</v>
      </c>
      <c r="BE48" s="29">
        <v>1.77841455628E-3</v>
      </c>
      <c r="BF48" s="29">
        <v>0</v>
      </c>
      <c r="BG48" s="29">
        <v>396.80738162400002</v>
      </c>
      <c r="BH48" s="29">
        <v>59.7482668265</v>
      </c>
      <c r="BI48" s="29">
        <v>248.34502737099999</v>
      </c>
      <c r="BJ48" s="29">
        <v>0</v>
      </c>
      <c r="BK48" s="29">
        <v>0</v>
      </c>
      <c r="BL48" s="29">
        <v>2.0494498659E-2</v>
      </c>
      <c r="BM48" s="29">
        <v>4.1610033340300001E-2</v>
      </c>
      <c r="BN48" s="29">
        <v>0</v>
      </c>
      <c r="BO48" s="29">
        <v>120.371382524</v>
      </c>
      <c r="BP48" s="29">
        <v>929.79890731900002</v>
      </c>
      <c r="BQ48" s="29">
        <v>0</v>
      </c>
      <c r="BR48" s="29">
        <v>2.7444781239699999E-3</v>
      </c>
      <c r="BS48" s="29">
        <v>3.9493705497499997E-3</v>
      </c>
      <c r="BT48" s="29">
        <v>1635.02091888</v>
      </c>
      <c r="BU48" s="29">
        <v>181.669053252</v>
      </c>
      <c r="BV48" s="29">
        <v>1816.6899721299999</v>
      </c>
      <c r="BW48" s="29">
        <v>319.88860628999998</v>
      </c>
      <c r="BX48" s="29">
        <v>847.16470739700003</v>
      </c>
      <c r="BY48" s="29">
        <v>27.676394446500002</v>
      </c>
      <c r="BZ48" s="29">
        <v>0.30205104519800002</v>
      </c>
      <c r="CA48" s="29">
        <v>1.5616593038</v>
      </c>
      <c r="CB48" s="29">
        <v>9.0424628048700004</v>
      </c>
      <c r="CC48" s="29">
        <v>2.6645303702200001</v>
      </c>
      <c r="CD48" s="29">
        <v>0.37218079793699999</v>
      </c>
      <c r="CE48" s="29">
        <v>47.2999656</v>
      </c>
      <c r="CF48" s="29">
        <v>1.6437776992799999</v>
      </c>
      <c r="CG48" s="29">
        <v>2429.1488418200001</v>
      </c>
      <c r="CH48" s="29">
        <v>1.49434497796</v>
      </c>
      <c r="CI48" s="29">
        <v>44.307289486400002</v>
      </c>
      <c r="CJ48" s="29">
        <v>833.84369756700005</v>
      </c>
      <c r="CK48" s="29">
        <v>1.34490866074</v>
      </c>
      <c r="CL48" s="29">
        <v>0</v>
      </c>
      <c r="CM48" s="29">
        <v>7.1135846856299997E-4</v>
      </c>
      <c r="CN48" s="29">
        <v>144.510509168</v>
      </c>
      <c r="CO48" s="29">
        <v>14949.6874689</v>
      </c>
      <c r="CP48" s="29">
        <v>14943.8631573</v>
      </c>
      <c r="CQ48" s="29">
        <v>5.8243115089000002</v>
      </c>
      <c r="CR48" s="29">
        <v>1.68860753658</v>
      </c>
      <c r="CS48" s="29">
        <v>0</v>
      </c>
      <c r="CT48" s="29">
        <v>366.11426295899997</v>
      </c>
      <c r="CU48" s="29">
        <v>14.046828083399999</v>
      </c>
      <c r="CV48" s="29">
        <v>5524.5899509700002</v>
      </c>
      <c r="CW48" s="29">
        <v>22.415157815299999</v>
      </c>
      <c r="CX48" s="29">
        <v>28.392530874799998</v>
      </c>
      <c r="CY48" s="29">
        <v>7893.1224274899996</v>
      </c>
      <c r="CZ48" s="29">
        <v>274.34051543499999</v>
      </c>
      <c r="DA48" s="29">
        <v>5.08076685141</v>
      </c>
      <c r="DB48" s="29">
        <v>61.268097205099998</v>
      </c>
      <c r="DC48" s="29">
        <v>0</v>
      </c>
      <c r="DD48" s="29">
        <v>272.61527939400003</v>
      </c>
      <c r="DE48" s="29">
        <v>93.151112870099993</v>
      </c>
      <c r="DF48" s="29">
        <v>0</v>
      </c>
      <c r="DG48" s="29">
        <v>0</v>
      </c>
      <c r="DH48" s="29">
        <v>1837.7192441100001</v>
      </c>
      <c r="DI48" s="29">
        <v>186.91196694499999</v>
      </c>
      <c r="DJ48" s="29">
        <v>2080.3565592199998</v>
      </c>
      <c r="DK48" s="29">
        <v>18220.7130956</v>
      </c>
      <c r="DL48" s="29">
        <v>54.3379978428</v>
      </c>
      <c r="DM48" s="29">
        <v>490.90499211600002</v>
      </c>
      <c r="DP48" s="55">
        <f t="shared" si="31"/>
        <v>1.0997661877185894E-3</v>
      </c>
      <c r="DQ48" s="55">
        <f t="shared" si="32"/>
        <v>1.602565459118328E-3</v>
      </c>
      <c r="DR48" s="55">
        <f t="shared" si="33"/>
        <v>1.1748251168064636E-3</v>
      </c>
      <c r="DS48" s="55">
        <f t="shared" si="34"/>
        <v>1.3285493612410228E-3</v>
      </c>
      <c r="DT48" s="55">
        <f t="shared" si="35"/>
        <v>1.3290804199114587E-3</v>
      </c>
      <c r="DU48" s="55">
        <f t="shared" si="36"/>
        <v>1.2057615115466398E-3</v>
      </c>
      <c r="DV48" s="55">
        <f t="shared" si="37"/>
        <v>8.3966302330662945E-4</v>
      </c>
      <c r="DW48" s="55">
        <f t="shared" si="38"/>
        <v>1.8376967772427094E-3</v>
      </c>
      <c r="DX48" s="55">
        <f t="shared" si="39"/>
        <v>1.9691223091271911E-3</v>
      </c>
      <c r="DY48" s="55">
        <f t="shared" si="20"/>
        <v>0</v>
      </c>
      <c r="DZ48" s="55">
        <f t="shared" si="40"/>
        <v>6.726217483887263E-4</v>
      </c>
      <c r="EA48" s="55">
        <f t="shared" si="41"/>
        <v>8.1143961643832709E-4</v>
      </c>
      <c r="EB48" s="55">
        <f t="shared" si="42"/>
        <v>-3.2972685739052248E-5</v>
      </c>
      <c r="EC48" s="55">
        <f t="shared" si="21"/>
        <v>0</v>
      </c>
      <c r="ED48" s="55">
        <f t="shared" si="43"/>
        <v>0</v>
      </c>
      <c r="EE48" s="55">
        <f t="shared" si="44"/>
        <v>1.3094992749707495E-3</v>
      </c>
      <c r="EF48" s="55">
        <f t="shared" si="45"/>
        <v>1.2054214425264063E-3</v>
      </c>
      <c r="EG48" s="55">
        <f t="shared" si="22"/>
        <v>0</v>
      </c>
      <c r="EH48" s="55">
        <f t="shared" si="46"/>
        <v>-3.2758222111671144E-5</v>
      </c>
      <c r="EI48" s="55">
        <f t="shared" si="47"/>
        <v>1.826535210760771E-3</v>
      </c>
      <c r="EJ48" s="55">
        <f t="shared" si="48"/>
        <v>-3.2316130781572204E-5</v>
      </c>
      <c r="EK48" s="55">
        <f t="shared" si="49"/>
        <v>-3.2903043828907009E-5</v>
      </c>
      <c r="EL48" s="55">
        <f t="shared" si="23"/>
        <v>-3.311943145309247E-5</v>
      </c>
      <c r="EM48" s="55">
        <f t="shared" si="24"/>
        <v>-3.4963104335859848E-5</v>
      </c>
      <c r="EN48" s="55">
        <f t="shared" si="25"/>
        <v>-3.5318948135824562E-5</v>
      </c>
      <c r="EO48" s="55">
        <f t="shared" si="26"/>
        <v>5.0559427167841213E-4</v>
      </c>
      <c r="EP48" s="55">
        <f t="shared" si="27"/>
        <v>-3.3280669293427232E-5</v>
      </c>
      <c r="EQ48" s="55">
        <f t="shared" si="28"/>
        <v>-3.4688429423377957E-5</v>
      </c>
      <c r="ER48" s="55">
        <f t="shared" si="29"/>
        <v>-3.3387665810824819E-5</v>
      </c>
      <c r="ES48" s="55">
        <f t="shared" si="30"/>
        <v>-3.5052158318721708E-5</v>
      </c>
    </row>
    <row r="49" spans="1:149" x14ac:dyDescent="0.3">
      <c r="A49" s="27" t="s">
        <v>48</v>
      </c>
      <c r="B49" s="27">
        <v>21012.102016000001</v>
      </c>
      <c r="C49" s="27">
        <v>155.66948257000001</v>
      </c>
      <c r="D49" s="27">
        <v>337.81438831999998</v>
      </c>
      <c r="E49" s="27">
        <v>3188.2751920999999</v>
      </c>
      <c r="F49" s="27">
        <v>3187.0681648</v>
      </c>
      <c r="G49" s="27">
        <v>66.549712576000005</v>
      </c>
      <c r="H49" s="27">
        <v>3460.6049260999998</v>
      </c>
      <c r="I49" s="29">
        <v>78.279812245000002</v>
      </c>
      <c r="J49" s="29">
        <v>7.3341684249999997</v>
      </c>
      <c r="L49" s="29">
        <v>175.12017831</v>
      </c>
      <c r="M49" s="29">
        <v>26.965755425000001</v>
      </c>
      <c r="N49" s="29">
        <v>1.5297531E-3</v>
      </c>
      <c r="Q49" s="29">
        <v>191.12794651999999</v>
      </c>
      <c r="R49" s="29">
        <v>6.8145100000000002E-4</v>
      </c>
      <c r="T49" s="29">
        <v>1.1248340799999999E-2</v>
      </c>
      <c r="U49" s="29">
        <v>20.437902716</v>
      </c>
      <c r="V49" s="29">
        <v>1.2597188E-3</v>
      </c>
      <c r="W49" s="29">
        <v>37.736060405000003</v>
      </c>
      <c r="X49" s="29">
        <v>11.50250454</v>
      </c>
      <c r="Y49" s="29">
        <v>4.7240571351999998</v>
      </c>
      <c r="AA49" s="29">
        <v>0.22369589619999999</v>
      </c>
      <c r="AB49" s="29">
        <v>0.24134771669999999</v>
      </c>
      <c r="AC49" s="29">
        <v>4.9759099000000001E-2</v>
      </c>
      <c r="AD49" s="29">
        <v>4.6364535000000002E-3</v>
      </c>
      <c r="AE49" s="29">
        <v>7.3387032409000001</v>
      </c>
      <c r="AG49" s="29" t="s">
        <v>48</v>
      </c>
      <c r="AH49" s="29">
        <v>196.448944888</v>
      </c>
      <c r="AI49" s="29">
        <v>7.3323130402999999</v>
      </c>
      <c r="AJ49" s="29">
        <v>78.258060585699994</v>
      </c>
      <c r="AK49" s="29">
        <v>78.258060585699994</v>
      </c>
      <c r="AL49" s="29">
        <v>586.27208192800003</v>
      </c>
      <c r="AM49" s="29">
        <v>0</v>
      </c>
      <c r="AN49" s="29">
        <v>0</v>
      </c>
      <c r="AO49" s="29">
        <v>175.05699840599999</v>
      </c>
      <c r="AP49" s="29">
        <v>26.955304617700001</v>
      </c>
      <c r="AQ49" s="29">
        <v>3.6697418226400001E-4</v>
      </c>
      <c r="AR49" s="29">
        <v>1.1620857485299999E-3</v>
      </c>
      <c r="AS49" s="29">
        <v>1388.47454212</v>
      </c>
      <c r="AT49" s="29">
        <v>0</v>
      </c>
      <c r="AU49" s="29">
        <v>0</v>
      </c>
      <c r="AV49" s="29">
        <v>0</v>
      </c>
      <c r="AW49" s="29">
        <v>21005.331144</v>
      </c>
      <c r="AX49" s="29">
        <v>424.83218544499999</v>
      </c>
      <c r="AY49" s="29">
        <v>154.007670924</v>
      </c>
      <c r="AZ49" s="29">
        <v>184.19459396400001</v>
      </c>
      <c r="BA49" s="29">
        <v>131.896755512</v>
      </c>
      <c r="BB49" s="29">
        <v>191.062786257</v>
      </c>
      <c r="BC49" s="29">
        <v>191.062786257</v>
      </c>
      <c r="BD49" s="29">
        <v>2.0436440282E-4</v>
      </c>
      <c r="BE49" s="29">
        <v>3.4060732592400001E-4</v>
      </c>
      <c r="BF49" s="29">
        <v>0</v>
      </c>
      <c r="BG49" s="29">
        <v>71.450625818700004</v>
      </c>
      <c r="BH49" s="29">
        <v>10.7581460216</v>
      </c>
      <c r="BI49" s="29">
        <v>44.716522543099998</v>
      </c>
      <c r="BJ49" s="29">
        <v>0</v>
      </c>
      <c r="BK49" s="29">
        <v>0</v>
      </c>
      <c r="BL49" s="29">
        <v>3.7102711874300001E-3</v>
      </c>
      <c r="BM49" s="29">
        <v>7.53296696795E-3</v>
      </c>
      <c r="BN49" s="29">
        <v>0</v>
      </c>
      <c r="BO49" s="29">
        <v>20.431972465800001</v>
      </c>
      <c r="BP49" s="29">
        <v>155.62416124500001</v>
      </c>
      <c r="BQ49" s="29">
        <v>0</v>
      </c>
      <c r="BR49" s="29">
        <v>5.1625059387699998E-4</v>
      </c>
      <c r="BS49" s="29">
        <v>7.4289732542800004E-4</v>
      </c>
      <c r="BT49" s="29">
        <v>303.92567592299997</v>
      </c>
      <c r="BU49" s="29">
        <v>33.769510520499999</v>
      </c>
      <c r="BV49" s="29">
        <v>337.695186444</v>
      </c>
      <c r="BW49" s="29">
        <v>57.598523798599999</v>
      </c>
      <c r="BX49" s="29">
        <v>159.53069834300001</v>
      </c>
      <c r="BY49" s="29">
        <v>4.72191306706</v>
      </c>
      <c r="BZ49" s="29">
        <v>0</v>
      </c>
      <c r="CA49" s="29">
        <v>0.22361320313999999</v>
      </c>
      <c r="CB49" s="29">
        <v>0.241238207526</v>
      </c>
      <c r="CC49" s="29">
        <v>4.9736598695699998E-2</v>
      </c>
      <c r="CD49" s="29">
        <v>4.6343654023900003E-3</v>
      </c>
      <c r="CE49" s="29">
        <v>7.3353708643799997</v>
      </c>
      <c r="CF49" s="29">
        <v>0.35046907373899999</v>
      </c>
      <c r="CG49" s="29">
        <v>443.67894295600001</v>
      </c>
      <c r="CH49" s="29">
        <v>0.31860823259900001</v>
      </c>
      <c r="CI49" s="29">
        <v>9.4467332875899999</v>
      </c>
      <c r="CJ49" s="29">
        <v>177.783400019</v>
      </c>
      <c r="CK49" s="29">
        <v>0.28674744503100003</v>
      </c>
      <c r="CL49" s="29">
        <v>0</v>
      </c>
      <c r="CM49" s="29">
        <v>1.3624340156700001E-4</v>
      </c>
      <c r="CN49" s="29">
        <v>30.8110071937</v>
      </c>
      <c r="CO49" s="29">
        <v>3187.3796867699998</v>
      </c>
      <c r="CP49" s="29">
        <v>3186.1731895799999</v>
      </c>
      <c r="CQ49" s="29">
        <v>1.2064971815600001</v>
      </c>
      <c r="CR49" s="29">
        <v>0.36002731682099998</v>
      </c>
      <c r="CS49" s="29">
        <v>0</v>
      </c>
      <c r="CT49" s="29">
        <v>78.059020447899996</v>
      </c>
      <c r="CU49" s="29">
        <v>2.9949172074099999</v>
      </c>
      <c r="CV49" s="29">
        <v>1177.8947404099999</v>
      </c>
      <c r="CW49" s="29">
        <v>4.7791235146100002</v>
      </c>
      <c r="CX49" s="29">
        <v>6.0535565194499998</v>
      </c>
      <c r="CY49" s="29">
        <v>1682.88863219</v>
      </c>
      <c r="CZ49" s="29">
        <v>55.493256700400003</v>
      </c>
      <c r="DA49" s="29">
        <v>1.0832675993300001</v>
      </c>
      <c r="DB49" s="29">
        <v>13.0629391297</v>
      </c>
      <c r="DC49" s="29">
        <v>0</v>
      </c>
      <c r="DD49" s="29">
        <v>66.530328461799996</v>
      </c>
      <c r="DE49" s="29">
        <v>16.7726124874</v>
      </c>
      <c r="DF49" s="29">
        <v>0</v>
      </c>
      <c r="DG49" s="29">
        <v>0</v>
      </c>
      <c r="DH49" s="29">
        <v>331.09913880900001</v>
      </c>
      <c r="DI49" s="29">
        <v>37.718925380800002</v>
      </c>
      <c r="DJ49" s="29">
        <v>375.56692324300002</v>
      </c>
      <c r="DK49" s="29">
        <v>3459.4546888899999</v>
      </c>
      <c r="DL49" s="29">
        <v>11.4972824908</v>
      </c>
      <c r="DM49" s="29">
        <v>88.567355859499997</v>
      </c>
      <c r="DP49" s="55">
        <f t="shared" si="31"/>
        <v>-3.2223677549467325E-4</v>
      </c>
      <c r="DQ49" s="55">
        <f t="shared" si="32"/>
        <v>-2.9113814892796103E-4</v>
      </c>
      <c r="DR49" s="55">
        <f t="shared" si="33"/>
        <v>-3.5286204531661641E-4</v>
      </c>
      <c r="DS49" s="55">
        <f t="shared" si="34"/>
        <v>-2.8087454063532982E-4</v>
      </c>
      <c r="DT49" s="55">
        <f t="shared" si="35"/>
        <v>-2.8081458372455887E-4</v>
      </c>
      <c r="DU49" s="55">
        <f t="shared" si="36"/>
        <v>-2.9127269599957262E-4</v>
      </c>
      <c r="DV49" s="55">
        <f t="shared" si="37"/>
        <v>-3.3238038856292393E-4</v>
      </c>
      <c r="DW49" s="55">
        <f t="shared" si="38"/>
        <v>-2.7787061154324361E-4</v>
      </c>
      <c r="DX49" s="55">
        <f t="shared" si="39"/>
        <v>-2.5297819636584031E-4</v>
      </c>
      <c r="DY49" s="55">
        <f t="shared" si="20"/>
        <v>0</v>
      </c>
      <c r="DZ49" s="55">
        <f t="shared" si="40"/>
        <v>-3.6078026307263724E-4</v>
      </c>
      <c r="EA49" s="55">
        <f t="shared" si="41"/>
        <v>-3.875584842808018E-4</v>
      </c>
      <c r="EB49" s="55">
        <f t="shared" si="42"/>
        <v>-4.5312489054611733E-4</v>
      </c>
      <c r="EC49" s="55">
        <f t="shared" si="21"/>
        <v>0</v>
      </c>
      <c r="ED49" s="55">
        <f t="shared" si="43"/>
        <v>0</v>
      </c>
      <c r="EE49" s="55">
        <f t="shared" si="44"/>
        <v>-3.4092483169737383E-4</v>
      </c>
      <c r="EF49" s="55">
        <f t="shared" si="45"/>
        <v>-3.4612861232865573E-4</v>
      </c>
      <c r="EG49" s="55">
        <f t="shared" si="22"/>
        <v>0</v>
      </c>
      <c r="EH49" s="55">
        <f t="shared" si="46"/>
        <v>-4.5363531481901979E-4</v>
      </c>
      <c r="EI49" s="55">
        <f t="shared" si="47"/>
        <v>-2.9015942987908243E-4</v>
      </c>
      <c r="EJ49" s="55">
        <f t="shared" si="48"/>
        <v>-4.5318105516871523E-4</v>
      </c>
      <c r="EK49" s="55">
        <f t="shared" si="49"/>
        <v>-4.5407559814408452E-4</v>
      </c>
      <c r="EL49" s="55">
        <f t="shared" si="23"/>
        <v>-4.5399236156270676E-4</v>
      </c>
      <c r="EM49" s="55">
        <f t="shared" si="24"/>
        <v>-4.5386160214360241E-4</v>
      </c>
      <c r="EN49" s="55">
        <f t="shared" si="25"/>
        <v>0</v>
      </c>
      <c r="EO49" s="55">
        <f t="shared" si="26"/>
        <v>-3.6966730907779505E-4</v>
      </c>
      <c r="EP49" s="55">
        <f t="shared" si="27"/>
        <v>-4.537402528490079E-4</v>
      </c>
      <c r="EQ49" s="55">
        <f t="shared" si="28"/>
        <v>-4.5218472102968643E-4</v>
      </c>
      <c r="ER49" s="55">
        <f t="shared" si="29"/>
        <v>-4.5036526517517326E-4</v>
      </c>
      <c r="ES49" s="55">
        <f t="shared" si="30"/>
        <v>-4.5408247351227238E-4</v>
      </c>
    </row>
    <row r="50" spans="1:149" x14ac:dyDescent="0.3">
      <c r="A50" s="27" t="s">
        <v>49</v>
      </c>
      <c r="B50" s="27">
        <v>85556.807407</v>
      </c>
      <c r="C50" s="27">
        <v>682.75551788999996</v>
      </c>
      <c r="D50" s="27">
        <v>1166.1694826</v>
      </c>
      <c r="E50" s="27">
        <v>13505.934794999999</v>
      </c>
      <c r="F50" s="27">
        <v>13503.053222</v>
      </c>
      <c r="G50" s="27">
        <v>359.16914207999997</v>
      </c>
      <c r="H50" s="27">
        <v>13211.896043000001</v>
      </c>
      <c r="I50" s="29">
        <v>341.27582166000002</v>
      </c>
      <c r="J50" s="29">
        <v>32.746610930999999</v>
      </c>
      <c r="L50" s="29">
        <v>691.19486430999996</v>
      </c>
      <c r="M50" s="29">
        <v>78.117075756000006</v>
      </c>
      <c r="N50" s="29">
        <v>3.3628563000000001E-3</v>
      </c>
      <c r="Q50" s="29">
        <v>664.66116733000001</v>
      </c>
      <c r="R50" s="29">
        <v>2.4696732E-3</v>
      </c>
      <c r="T50" s="29">
        <v>2.47430605E-2</v>
      </c>
      <c r="U50" s="29">
        <v>84.842926160999994</v>
      </c>
      <c r="V50" s="29">
        <v>2.7613240999999999E-3</v>
      </c>
      <c r="W50" s="29">
        <v>82.814549130000003</v>
      </c>
      <c r="X50" s="29">
        <v>25.177153740000001</v>
      </c>
      <c r="Y50" s="29">
        <v>10.343303018</v>
      </c>
      <c r="AA50" s="29">
        <v>0.81864125450000003</v>
      </c>
      <c r="AB50" s="29">
        <v>0.52721469200000004</v>
      </c>
      <c r="AC50" s="29">
        <v>0.1089305106</v>
      </c>
      <c r="AD50" s="29">
        <v>1.02722922E-2</v>
      </c>
      <c r="AE50" s="29">
        <v>16.187320405000001</v>
      </c>
      <c r="AG50" s="29" t="s">
        <v>49</v>
      </c>
      <c r="AH50" s="29">
        <v>791.411016023</v>
      </c>
      <c r="AI50" s="29">
        <v>33.295038994899997</v>
      </c>
      <c r="AJ50" s="29">
        <v>346.02308127399999</v>
      </c>
      <c r="AK50" s="29">
        <v>346.02308127399999</v>
      </c>
      <c r="AL50" s="29">
        <v>2361.84674197</v>
      </c>
      <c r="AM50" s="29">
        <v>0</v>
      </c>
      <c r="AN50" s="29">
        <v>0</v>
      </c>
      <c r="AO50" s="29">
        <v>694.03353872900004</v>
      </c>
      <c r="AP50" s="29">
        <v>78.793617703099997</v>
      </c>
      <c r="AQ50" s="29">
        <v>8.0658350790700003E-4</v>
      </c>
      <c r="AR50" s="29">
        <v>2.5541896542800001E-3</v>
      </c>
      <c r="AS50" s="29">
        <v>5010.5465996000003</v>
      </c>
      <c r="AT50" s="29">
        <v>0</v>
      </c>
      <c r="AU50" s="29">
        <v>0</v>
      </c>
      <c r="AV50" s="29">
        <v>0</v>
      </c>
      <c r="AW50" s="29">
        <v>86204.211121700006</v>
      </c>
      <c r="AX50" s="29">
        <v>1462.68292509</v>
      </c>
      <c r="AY50" s="29">
        <v>541.36150184999997</v>
      </c>
      <c r="AZ50" s="29">
        <v>742.04350508100003</v>
      </c>
      <c r="BA50" s="29">
        <v>281.210924455</v>
      </c>
      <c r="BB50" s="29">
        <v>672.52859564599999</v>
      </c>
      <c r="BC50" s="29">
        <v>672.52859564599999</v>
      </c>
      <c r="BD50" s="29">
        <v>7.4769238502699997E-4</v>
      </c>
      <c r="BE50" s="29">
        <v>1.2461548278500001E-3</v>
      </c>
      <c r="BF50" s="29">
        <v>0</v>
      </c>
      <c r="BG50" s="29">
        <v>287.83792716300002</v>
      </c>
      <c r="BH50" s="29">
        <v>43.340123502799997</v>
      </c>
      <c r="BI50" s="29">
        <v>180.14429174899999</v>
      </c>
      <c r="BJ50" s="29">
        <v>0</v>
      </c>
      <c r="BK50" s="29">
        <v>0</v>
      </c>
      <c r="BL50" s="29">
        <v>8.1601601809799997E-3</v>
      </c>
      <c r="BM50" s="29">
        <v>1.6567601475900001E-2</v>
      </c>
      <c r="BN50" s="29">
        <v>0</v>
      </c>
      <c r="BO50" s="29">
        <v>86.017688132999993</v>
      </c>
      <c r="BP50" s="29">
        <v>690.69877990999998</v>
      </c>
      <c r="BQ50" s="29">
        <v>0</v>
      </c>
      <c r="BR50" s="29">
        <v>1.1314430569799999E-3</v>
      </c>
      <c r="BS50" s="29">
        <v>1.62817297185E-3</v>
      </c>
      <c r="BT50" s="29">
        <v>1059.7528580400001</v>
      </c>
      <c r="BU50" s="29">
        <v>117.750326149</v>
      </c>
      <c r="BV50" s="29">
        <v>1177.50318419</v>
      </c>
      <c r="BW50" s="29">
        <v>232.040490834</v>
      </c>
      <c r="BX50" s="29">
        <v>618.80907420200003</v>
      </c>
      <c r="BY50" s="29">
        <v>10.3369010468</v>
      </c>
      <c r="BZ50" s="29">
        <v>0</v>
      </c>
      <c r="CA50" s="29">
        <v>0.822847124559</v>
      </c>
      <c r="CB50" s="29">
        <v>0.52688996075700001</v>
      </c>
      <c r="CC50" s="29">
        <v>0.10886309390899999</v>
      </c>
      <c r="CD50" s="29">
        <v>1.0265933834999999E-2</v>
      </c>
      <c r="CE50" s="29">
        <v>16.177299744300001</v>
      </c>
      <c r="CF50" s="29">
        <v>1.4966472984900001</v>
      </c>
      <c r="CG50" s="29">
        <v>1765.9172217099999</v>
      </c>
      <c r="CH50" s="29">
        <v>1.36058821594</v>
      </c>
      <c r="CI50" s="29">
        <v>40.341452917300003</v>
      </c>
      <c r="CJ50" s="29">
        <v>759.20828792600003</v>
      </c>
      <c r="CK50" s="29">
        <v>1.2245297639199999</v>
      </c>
      <c r="CL50" s="29">
        <v>0</v>
      </c>
      <c r="CM50" s="29">
        <v>4.9846235673899997E-4</v>
      </c>
      <c r="CN50" s="29">
        <v>131.57569958400001</v>
      </c>
      <c r="CO50" s="29">
        <v>13609.1520506</v>
      </c>
      <c r="CP50" s="29">
        <v>13606.2722988</v>
      </c>
      <c r="CQ50" s="29">
        <v>2.8797517554500001</v>
      </c>
      <c r="CR50" s="29">
        <v>1.5374649363699999</v>
      </c>
      <c r="CS50" s="29">
        <v>0</v>
      </c>
      <c r="CT50" s="29">
        <v>333.34415335900002</v>
      </c>
      <c r="CU50" s="29">
        <v>12.789530258299999</v>
      </c>
      <c r="CV50" s="29">
        <v>5030.0956214799999</v>
      </c>
      <c r="CW50" s="29">
        <v>20.408827602399999</v>
      </c>
      <c r="CX50" s="29">
        <v>25.8511773277</v>
      </c>
      <c r="CY50" s="29">
        <v>7186.6281977099998</v>
      </c>
      <c r="CZ50" s="29">
        <v>202.74440236500001</v>
      </c>
      <c r="DA50" s="29">
        <v>4.6260006158399998</v>
      </c>
      <c r="DB50" s="29">
        <v>55.784119828999998</v>
      </c>
      <c r="DC50" s="29">
        <v>0</v>
      </c>
      <c r="DD50" s="29">
        <v>360.86672995999999</v>
      </c>
      <c r="DE50" s="29">
        <v>67.569898754099995</v>
      </c>
      <c r="DF50" s="29">
        <v>0</v>
      </c>
      <c r="DG50" s="29">
        <v>0</v>
      </c>
      <c r="DH50" s="29">
        <v>1333.1704290600001</v>
      </c>
      <c r="DI50" s="29">
        <v>82.763344047100006</v>
      </c>
      <c r="DJ50" s="29">
        <v>1509.6518490000001</v>
      </c>
      <c r="DK50" s="29">
        <v>13293.3648259</v>
      </c>
      <c r="DL50" s="29">
        <v>25.161589080599999</v>
      </c>
      <c r="DM50" s="29">
        <v>356.20074673800002</v>
      </c>
      <c r="DP50" s="55">
        <f t="shared" si="31"/>
        <v>7.5669456858091779E-3</v>
      </c>
      <c r="DQ50" s="55">
        <f t="shared" si="32"/>
        <v>1.1634123506680723E-2</v>
      </c>
      <c r="DR50" s="55">
        <f t="shared" si="33"/>
        <v>9.7187430807494524E-3</v>
      </c>
      <c r="DS50" s="55">
        <f t="shared" si="34"/>
        <v>7.6423629438972501E-3</v>
      </c>
      <c r="DT50" s="55">
        <f t="shared" si="35"/>
        <v>7.6441287094854374E-3</v>
      </c>
      <c r="DU50" s="55">
        <f t="shared" si="36"/>
        <v>4.726430199902586E-3</v>
      </c>
      <c r="DV50" s="55">
        <f t="shared" si="37"/>
        <v>6.1663203097305427E-3</v>
      </c>
      <c r="DW50" s="55">
        <f t="shared" si="38"/>
        <v>1.3910330919163341E-2</v>
      </c>
      <c r="DX50" s="55">
        <f t="shared" si="39"/>
        <v>1.674762817610604E-2</v>
      </c>
      <c r="DY50" s="55">
        <f t="shared" si="20"/>
        <v>0</v>
      </c>
      <c r="DZ50" s="55">
        <f t="shared" si="40"/>
        <v>4.106909014484436E-3</v>
      </c>
      <c r="EA50" s="55">
        <f t="shared" si="41"/>
        <v>8.6606153718961736E-3</v>
      </c>
      <c r="EB50" s="55">
        <f t="shared" si="42"/>
        <v>-6.194548999908521E-4</v>
      </c>
      <c r="EC50" s="55">
        <f t="shared" si="21"/>
        <v>0</v>
      </c>
      <c r="ED50" s="55">
        <f t="shared" si="43"/>
        <v>0</v>
      </c>
      <c r="EE50" s="55">
        <f t="shared" si="44"/>
        <v>1.1836750366512454E-2</v>
      </c>
      <c r="EF50" s="55">
        <f t="shared" si="45"/>
        <v>9.1657348089617917E-3</v>
      </c>
      <c r="EG50" s="55">
        <f t="shared" si="22"/>
        <v>0</v>
      </c>
      <c r="EH50" s="55">
        <f t="shared" si="46"/>
        <v>-6.1830843924896937E-4</v>
      </c>
      <c r="EI50" s="55">
        <f t="shared" si="47"/>
        <v>1.384631607083827E-2</v>
      </c>
      <c r="EJ50" s="55">
        <f t="shared" si="48"/>
        <v>-6.1856960941311439E-4</v>
      </c>
      <c r="EK50" s="55">
        <f t="shared" si="49"/>
        <v>-6.1831022975947312E-4</v>
      </c>
      <c r="EL50" s="55">
        <f t="shared" si="23"/>
        <v>-6.1820567808164447E-4</v>
      </c>
      <c r="EM50" s="55">
        <f t="shared" si="24"/>
        <v>-6.1894843348006654E-4</v>
      </c>
      <c r="EN50" s="55">
        <f t="shared" si="25"/>
        <v>0</v>
      </c>
      <c r="EO50" s="55">
        <f t="shared" si="26"/>
        <v>5.137622903659776E-3</v>
      </c>
      <c r="EP50" s="55">
        <f t="shared" si="27"/>
        <v>-6.1593739311049305E-4</v>
      </c>
      <c r="EQ50" s="55">
        <f t="shared" si="28"/>
        <v>-6.1889630947904424E-4</v>
      </c>
      <c r="ER50" s="55">
        <f t="shared" si="29"/>
        <v>-6.1898210021716683E-4</v>
      </c>
      <c r="ES50" s="55">
        <f t="shared" si="30"/>
        <v>-6.1904382252822934E-4</v>
      </c>
    </row>
    <row r="51" spans="1:149" x14ac:dyDescent="0.3">
      <c r="A51" s="27" t="s">
        <v>50</v>
      </c>
      <c r="B51" s="27">
        <v>4795.2600983000002</v>
      </c>
      <c r="C51" s="27">
        <v>35.578537531999999</v>
      </c>
      <c r="D51" s="27">
        <v>91.812699801999997</v>
      </c>
      <c r="E51" s="27">
        <v>723.24825080000005</v>
      </c>
      <c r="F51" s="27">
        <v>721.71479380000005</v>
      </c>
      <c r="G51" s="27">
        <v>13.511063488</v>
      </c>
      <c r="H51" s="27">
        <v>796.91214909999997</v>
      </c>
      <c r="I51" s="29">
        <v>18.139957128999999</v>
      </c>
      <c r="J51" s="29">
        <v>1.7120962672</v>
      </c>
      <c r="L51" s="29">
        <v>41.232520061000002</v>
      </c>
      <c r="M51" s="29">
        <v>6.7174975014999996</v>
      </c>
      <c r="N51" s="29">
        <v>3.8978489999999999E-4</v>
      </c>
      <c r="Q51" s="29">
        <v>46.412680932999997</v>
      </c>
      <c r="R51" s="29">
        <v>1.622475E-4</v>
      </c>
      <c r="T51" s="29">
        <v>2.8655922999999998E-3</v>
      </c>
      <c r="U51" s="29">
        <v>4.9325932549999996</v>
      </c>
      <c r="V51" s="29">
        <v>3.2123539999999998E-4</v>
      </c>
      <c r="W51" s="29">
        <v>9.6225804299999993</v>
      </c>
      <c r="X51" s="29">
        <v>2.9353825035000001</v>
      </c>
      <c r="Y51" s="29">
        <v>1.2371064941000001</v>
      </c>
      <c r="AA51" s="29">
        <v>5.3919175399999998E-2</v>
      </c>
      <c r="AB51" s="29">
        <v>6.6442784599999999E-2</v>
      </c>
      <c r="AC51" s="29">
        <v>1.5216327300000001E-2</v>
      </c>
      <c r="AD51" s="29">
        <v>1.9833123000000002E-3</v>
      </c>
      <c r="AE51" s="29">
        <v>1.8946750859999999</v>
      </c>
      <c r="AG51" s="29" t="s">
        <v>50</v>
      </c>
      <c r="AH51" s="29">
        <v>44.385126882500003</v>
      </c>
      <c r="AI51" s="29">
        <v>1.7119981149600001</v>
      </c>
      <c r="AJ51" s="29">
        <v>18.1376659236</v>
      </c>
      <c r="AK51" s="29">
        <v>18.1376659236</v>
      </c>
      <c r="AL51" s="29">
        <v>132.460710533</v>
      </c>
      <c r="AM51" s="29">
        <v>0</v>
      </c>
      <c r="AN51" s="29">
        <v>0</v>
      </c>
      <c r="AO51" s="29">
        <v>41.2180169668</v>
      </c>
      <c r="AP51" s="29">
        <v>6.7153658303499997</v>
      </c>
      <c r="AQ51" s="8">
        <v>9.3506829345699994E-5</v>
      </c>
      <c r="AR51" s="29">
        <v>2.96106353979E-4</v>
      </c>
      <c r="AS51" s="29">
        <v>323.30356658099998</v>
      </c>
      <c r="AT51" s="29">
        <v>0</v>
      </c>
      <c r="AU51" s="29">
        <v>0</v>
      </c>
      <c r="AV51" s="29">
        <v>0</v>
      </c>
      <c r="AW51" s="29">
        <v>4793.9449493499997</v>
      </c>
      <c r="AX51" s="29">
        <v>100.079918433</v>
      </c>
      <c r="AY51" s="29">
        <v>36.0974040133</v>
      </c>
      <c r="AZ51" s="29">
        <v>41.616414451499999</v>
      </c>
      <c r="BA51" s="29">
        <v>33.917211099900001</v>
      </c>
      <c r="BB51" s="29">
        <v>46.401741136399998</v>
      </c>
      <c r="BC51" s="29">
        <v>46.401741136399998</v>
      </c>
      <c r="BD51" s="8">
        <v>4.8661339758200002E-5</v>
      </c>
      <c r="BE51" s="8">
        <v>8.1101860036599996E-5</v>
      </c>
      <c r="BF51" s="29">
        <v>0</v>
      </c>
      <c r="BG51" s="29">
        <v>16.143454930200001</v>
      </c>
      <c r="BH51" s="29">
        <v>2.4306663203699999</v>
      </c>
      <c r="BI51" s="29">
        <v>10.1031282977</v>
      </c>
      <c r="BJ51" s="29">
        <v>0</v>
      </c>
      <c r="BK51" s="29">
        <v>0</v>
      </c>
      <c r="BL51" s="29">
        <v>9.4522695392899999E-4</v>
      </c>
      <c r="BM51" s="29">
        <v>1.91909778381E-3</v>
      </c>
      <c r="BN51" s="29">
        <v>0</v>
      </c>
      <c r="BO51" s="29">
        <v>4.9318323372300004</v>
      </c>
      <c r="BP51" s="29">
        <v>35.5724616388</v>
      </c>
      <c r="BQ51" s="29">
        <v>0</v>
      </c>
      <c r="BR51" s="29">
        <v>1.3164827112400001E-4</v>
      </c>
      <c r="BS51" s="29">
        <v>1.8944518209499999E-4</v>
      </c>
      <c r="BT51" s="29">
        <v>82.607424521200002</v>
      </c>
      <c r="BU51" s="29">
        <v>9.1786039320799997</v>
      </c>
      <c r="BV51" s="29">
        <v>91.786028453300005</v>
      </c>
      <c r="BW51" s="29">
        <v>13.0136539638</v>
      </c>
      <c r="BX51" s="29">
        <v>36.436842959000003</v>
      </c>
      <c r="BY51" s="29">
        <v>1.23655959127</v>
      </c>
      <c r="BZ51" s="29">
        <v>0</v>
      </c>
      <c r="CA51" s="29">
        <v>5.3900729334699998E-2</v>
      </c>
      <c r="CB51" s="29">
        <v>6.6413500343000004E-2</v>
      </c>
      <c r="CC51" s="29">
        <v>1.5209635993000001E-2</v>
      </c>
      <c r="CD51" s="29">
        <v>1.9824365932700001E-3</v>
      </c>
      <c r="CE51" s="29">
        <v>1.8938369261000001</v>
      </c>
      <c r="CF51" s="29">
        <v>7.9367562664700006E-2</v>
      </c>
      <c r="CG51" s="29">
        <v>100.597148311</v>
      </c>
      <c r="CH51" s="29">
        <v>7.2152314724099997E-2</v>
      </c>
      <c r="CI51" s="29">
        <v>2.13931683229</v>
      </c>
      <c r="CJ51" s="29">
        <v>40.261003321600001</v>
      </c>
      <c r="CK51" s="29">
        <v>6.4937124135700006E-2</v>
      </c>
      <c r="CL51" s="29">
        <v>0</v>
      </c>
      <c r="CM51" s="8">
        <v>3.2440686397999997E-5</v>
      </c>
      <c r="CN51" s="29">
        <v>6.9774934703499998</v>
      </c>
      <c r="CO51" s="29">
        <v>723.07673105200001</v>
      </c>
      <c r="CP51" s="29">
        <v>721.54394977899995</v>
      </c>
      <c r="CQ51" s="29">
        <v>1.5327812736299999</v>
      </c>
      <c r="CR51" s="29">
        <v>8.1532148367799998E-2</v>
      </c>
      <c r="CS51" s="29">
        <v>0</v>
      </c>
      <c r="CT51" s="29">
        <v>17.677319602699999</v>
      </c>
      <c r="CU51" s="29">
        <v>0.67823185960999999</v>
      </c>
      <c r="CV51" s="29">
        <v>266.74717430999999</v>
      </c>
      <c r="CW51" s="29">
        <v>1.0822851955599999</v>
      </c>
      <c r="CX51" s="29">
        <v>1.3708943176799999</v>
      </c>
      <c r="CY51" s="29">
        <v>381.108676473</v>
      </c>
      <c r="CZ51" s="29">
        <v>12.880558538500001</v>
      </c>
      <c r="DA51" s="29">
        <v>0.24531798003700001</v>
      </c>
      <c r="DB51" s="29">
        <v>2.9582472664299999</v>
      </c>
      <c r="DC51" s="29">
        <v>0</v>
      </c>
      <c r="DD51" s="29">
        <v>13.507276510600001</v>
      </c>
      <c r="DE51" s="29">
        <v>3.78955971179</v>
      </c>
      <c r="DF51" s="29">
        <v>0</v>
      </c>
      <c r="DG51" s="29">
        <v>0</v>
      </c>
      <c r="DH51" s="29">
        <v>74.8189146988</v>
      </c>
      <c r="DI51" s="29">
        <v>9.6183347118700002</v>
      </c>
      <c r="DJ51" s="29">
        <v>84.909610259900006</v>
      </c>
      <c r="DK51" s="29">
        <v>796.66245277799999</v>
      </c>
      <c r="DL51" s="29">
        <v>2.9340863364200001</v>
      </c>
      <c r="DM51" s="29">
        <v>20.020528052</v>
      </c>
      <c r="DP51" s="55">
        <f t="shared" si="31"/>
        <v>-2.742601909053464E-4</v>
      </c>
      <c r="DQ51" s="55">
        <f t="shared" si="32"/>
        <v>-1.7077411331294014E-4</v>
      </c>
      <c r="DR51" s="55">
        <f t="shared" si="33"/>
        <v>-2.9049737952930655E-4</v>
      </c>
      <c r="DS51" s="55">
        <f t="shared" si="34"/>
        <v>-2.3715197072418138E-4</v>
      </c>
      <c r="DT51" s="55">
        <f t="shared" si="35"/>
        <v>-2.367195774116986E-4</v>
      </c>
      <c r="DU51" s="55">
        <f t="shared" si="36"/>
        <v>-2.8028714418834973E-4</v>
      </c>
      <c r="DV51" s="55">
        <f t="shared" si="37"/>
        <v>-3.1332979712001365E-4</v>
      </c>
      <c r="DW51" s="55">
        <f t="shared" si="38"/>
        <v>-1.263071011527323E-4</v>
      </c>
      <c r="DX51" s="55">
        <f t="shared" si="39"/>
        <v>-5.7328692247189852E-5</v>
      </c>
      <c r="DY51" s="55">
        <f t="shared" si="20"/>
        <v>0</v>
      </c>
      <c r="DZ51" s="55">
        <f t="shared" si="40"/>
        <v>-3.5173921406079134E-4</v>
      </c>
      <c r="EA51" s="55">
        <f t="shared" si="41"/>
        <v>-3.1733114147402457E-4</v>
      </c>
      <c r="EB51" s="55">
        <f t="shared" si="42"/>
        <v>-4.4054214337184249E-4</v>
      </c>
      <c r="EC51" s="55">
        <f t="shared" si="21"/>
        <v>0</v>
      </c>
      <c r="ED51" s="55">
        <f t="shared" si="43"/>
        <v>0</v>
      </c>
      <c r="EE51" s="55">
        <f t="shared" si="44"/>
        <v>-2.3570706065851398E-4</v>
      </c>
      <c r="EF51" s="55">
        <f t="shared" si="45"/>
        <v>-2.6881034962017539E-4</v>
      </c>
      <c r="EG51" s="55">
        <f t="shared" si="22"/>
        <v>0</v>
      </c>
      <c r="EH51" s="55">
        <f t="shared" si="46"/>
        <v>-4.4233866101609084E-4</v>
      </c>
      <c r="EI51" s="55">
        <f t="shared" si="47"/>
        <v>-1.5426323044736906E-4</v>
      </c>
      <c r="EJ51" s="55">
        <f t="shared" si="48"/>
        <v>-4.4187776627342863E-4</v>
      </c>
      <c r="EK51" s="55">
        <f t="shared" si="49"/>
        <v>-4.4122448867897661E-4</v>
      </c>
      <c r="EL51" s="55">
        <f t="shared" si="23"/>
        <v>-4.4156667093795711E-4</v>
      </c>
      <c r="EM51" s="55">
        <f t="shared" si="24"/>
        <v>-4.4208225614230805E-4</v>
      </c>
      <c r="EN51" s="55">
        <f t="shared" si="25"/>
        <v>0</v>
      </c>
      <c r="EO51" s="55">
        <f t="shared" si="26"/>
        <v>-3.4210584941549144E-4</v>
      </c>
      <c r="EP51" s="55">
        <f t="shared" si="27"/>
        <v>-4.407439750801045E-4</v>
      </c>
      <c r="EQ51" s="55">
        <f t="shared" si="28"/>
        <v>-4.39745207110504E-4</v>
      </c>
      <c r="ER51" s="55">
        <f t="shared" si="29"/>
        <v>-4.4153748756564978E-4</v>
      </c>
      <c r="ES51" s="55">
        <f t="shared" si="30"/>
        <v>-4.4237658804566237E-4</v>
      </c>
    </row>
    <row r="52" spans="1:149" s="29" customFormat="1" x14ac:dyDescent="0.3">
      <c r="A52" s="27"/>
      <c r="B52" s="27"/>
      <c r="C52" s="27"/>
      <c r="D52" s="27"/>
      <c r="E52" s="27"/>
      <c r="F52" s="27"/>
      <c r="G52" s="27"/>
      <c r="H52" s="27"/>
      <c r="DN52" s="40"/>
    </row>
    <row r="53" spans="1:149" s="29" customFormat="1" x14ac:dyDescent="0.3">
      <c r="A53" s="27"/>
      <c r="B53" s="27"/>
      <c r="C53" s="27"/>
      <c r="D53" s="27"/>
      <c r="E53" s="27"/>
      <c r="F53" s="27"/>
      <c r="G53" s="27"/>
      <c r="H53" s="27"/>
      <c r="DN53" s="40"/>
    </row>
    <row r="54" spans="1:149" x14ac:dyDescent="0.3">
      <c r="A54" s="29" t="s">
        <v>51</v>
      </c>
      <c r="B54" s="27">
        <v>515.33258179999996</v>
      </c>
      <c r="C54" s="27">
        <v>3.707572995</v>
      </c>
      <c r="D54" s="27">
        <v>7.6594666360000003</v>
      </c>
      <c r="E54" s="27">
        <v>73.416357259999998</v>
      </c>
      <c r="F54" s="27">
        <v>73.346357260000005</v>
      </c>
      <c r="G54" s="27">
        <v>1.3435373197</v>
      </c>
      <c r="H54" s="27">
        <v>94.779012524999999</v>
      </c>
      <c r="I54" s="29">
        <v>2.0561916206999999</v>
      </c>
      <c r="J54" s="29">
        <v>0.2411139632</v>
      </c>
      <c r="L54" s="29">
        <v>3.9593144988</v>
      </c>
      <c r="M54" s="29">
        <v>0.7261697439</v>
      </c>
      <c r="N54" s="29">
        <v>3.64074E-5</v>
      </c>
      <c r="P54" s="8">
        <v>8.0640000000000003E-9</v>
      </c>
      <c r="Q54" s="29">
        <v>4.4329239679999999</v>
      </c>
      <c r="R54" s="29">
        <v>1.5016400000000001E-5</v>
      </c>
      <c r="T54" s="29">
        <v>2.7547200000000002E-4</v>
      </c>
      <c r="U54" s="29">
        <v>0.56052882599999998</v>
      </c>
      <c r="V54" s="29">
        <v>2.6097100000000001E-5</v>
      </c>
      <c r="W54" s="29">
        <v>1.0109069244</v>
      </c>
      <c r="X54" s="29">
        <v>0.28540674500000002</v>
      </c>
      <c r="Y54" s="29">
        <v>0.10351723390000001</v>
      </c>
      <c r="Z54" s="29">
        <v>6.5238950000000003E-4</v>
      </c>
      <c r="AA54" s="29">
        <v>4.5104981000000004E-3</v>
      </c>
      <c r="AB54" s="29">
        <v>1.3974850400000001E-2</v>
      </c>
      <c r="AC54" s="29">
        <v>3.0152899999999999E-3</v>
      </c>
      <c r="AD54" s="29">
        <v>6.4626000000000001E-5</v>
      </c>
      <c r="AE54" s="29">
        <v>0.22252143939999999</v>
      </c>
      <c r="AG54" s="29" t="s">
        <v>51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8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</row>
    <row r="55" spans="1:149" s="29" customFormat="1" x14ac:dyDescent="0.3">
      <c r="A55" s="29" t="s">
        <v>1</v>
      </c>
      <c r="B55" s="27">
        <v>5313.877673</v>
      </c>
      <c r="C55" s="27">
        <v>37.960100257000001</v>
      </c>
      <c r="D55" s="27">
        <v>97.102639425999996</v>
      </c>
      <c r="E55" s="27">
        <v>803.58352129000002</v>
      </c>
      <c r="F55" s="27">
        <v>801.87941059000002</v>
      </c>
      <c r="G55" s="27">
        <v>17.379419726999998</v>
      </c>
      <c r="H55" s="27">
        <v>879.98044068000002</v>
      </c>
      <c r="I55" s="29">
        <v>18.558504276000001</v>
      </c>
      <c r="J55" s="29">
        <v>1.6758914599000001</v>
      </c>
      <c r="L55" s="29">
        <v>48.238794097000003</v>
      </c>
      <c r="M55" s="29">
        <v>7.0046664231999998</v>
      </c>
      <c r="N55" s="29">
        <v>4.2354209999999998E-4</v>
      </c>
      <c r="Q55" s="29">
        <v>47.591805512000001</v>
      </c>
      <c r="R55" s="29">
        <v>1.7306750000000001E-4</v>
      </c>
      <c r="T55" s="29">
        <v>3.1153141000000001E-3</v>
      </c>
      <c r="U55" s="29">
        <v>5.0116388330000001</v>
      </c>
      <c r="V55" s="29">
        <v>3.4828270000000002E-4</v>
      </c>
      <c r="W55" s="29">
        <v>10.440811112</v>
      </c>
      <c r="X55" s="29">
        <v>3.1784739195</v>
      </c>
      <c r="Y55" s="29">
        <v>1.3405085326999999</v>
      </c>
      <c r="AA55" s="29">
        <v>6.0432151099999998E-2</v>
      </c>
      <c r="AB55" s="29">
        <v>7.1925443199999994E-2</v>
      </c>
      <c r="AC55" s="29">
        <v>1.6520088299999999E-2</v>
      </c>
      <c r="AD55" s="29">
        <v>2.1729701999999998E-3</v>
      </c>
      <c r="AE55" s="29">
        <v>2.0643098189</v>
      </c>
      <c r="AG55" s="29" t="s">
        <v>1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40"/>
    </row>
    <row r="56" spans="1:149" s="29" customFormat="1" x14ac:dyDescent="0.3">
      <c r="A56" s="29" t="s">
        <v>11</v>
      </c>
      <c r="B56" s="27">
        <v>3811.8467604000002</v>
      </c>
      <c r="C56" s="27">
        <v>29.254683055000001</v>
      </c>
      <c r="D56" s="27">
        <v>71.187098934999995</v>
      </c>
      <c r="E56" s="27">
        <v>570.76799172000005</v>
      </c>
      <c r="F56" s="27">
        <v>569.85049790999994</v>
      </c>
      <c r="G56" s="27">
        <v>9.7696416467000002</v>
      </c>
      <c r="H56" s="27">
        <v>635.42628610999998</v>
      </c>
      <c r="I56" s="29">
        <v>15.185181606</v>
      </c>
      <c r="J56" s="29">
        <v>1.4902214030000001</v>
      </c>
      <c r="L56" s="29">
        <v>31.192755944000002</v>
      </c>
      <c r="M56" s="29">
        <v>5.4867817142000002</v>
      </c>
      <c r="N56" s="29">
        <v>3.084777E-4</v>
      </c>
      <c r="Q56" s="29">
        <v>38.185530288000002</v>
      </c>
      <c r="R56" s="29">
        <v>1.2943589999999999E-4</v>
      </c>
      <c r="T56" s="29">
        <v>2.2705806000000001E-3</v>
      </c>
      <c r="U56" s="29">
        <v>4.036913406</v>
      </c>
      <c r="V56" s="29">
        <v>2.5286079999999999E-4</v>
      </c>
      <c r="W56" s="29">
        <v>7.5886203497000002</v>
      </c>
      <c r="X56" s="29">
        <v>2.3034122417999998</v>
      </c>
      <c r="Y56" s="29">
        <v>0.96305524899999995</v>
      </c>
      <c r="AA56" s="29">
        <v>4.0148748400000003E-2</v>
      </c>
      <c r="AB56" s="29">
        <v>5.0682340700000002E-2</v>
      </c>
      <c r="AC56" s="29">
        <v>1.1275487400000001E-2</v>
      </c>
      <c r="AD56" s="29">
        <v>1.3644306E-3</v>
      </c>
      <c r="AE56" s="29">
        <v>1.5015243271000001</v>
      </c>
      <c r="AG56" s="29" t="s">
        <v>11</v>
      </c>
      <c r="AH56" s="29">
        <v>0</v>
      </c>
      <c r="AI56" s="29">
        <v>0</v>
      </c>
      <c r="AJ56" s="29">
        <v>0</v>
      </c>
      <c r="AK56" s="29">
        <v>0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AZ56" s="29">
        <v>0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40"/>
    </row>
    <row r="57" spans="1:149" s="29" customFormat="1" x14ac:dyDescent="0.3">
      <c r="A57" s="29" t="s">
        <v>58</v>
      </c>
      <c r="B57" s="27"/>
      <c r="C57" s="27"/>
      <c r="D57" s="27"/>
      <c r="E57" s="27"/>
      <c r="F57" s="27"/>
      <c r="G57" s="27"/>
      <c r="H57" s="27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</row>
    <row r="58" spans="1:149" s="29" customFormat="1" x14ac:dyDescent="0.3">
      <c r="A58" s="29" t="s">
        <v>74</v>
      </c>
      <c r="B58" s="27"/>
      <c r="C58" s="27"/>
      <c r="D58" s="27"/>
      <c r="E58" s="27"/>
      <c r="F58" s="27"/>
      <c r="G58" s="27"/>
      <c r="H58" s="27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</row>
    <row r="59" spans="1:149" s="29" customFormat="1" x14ac:dyDescent="0.3">
      <c r="A59" s="29" t="s">
        <v>246</v>
      </c>
      <c r="B59" s="27"/>
      <c r="C59" s="27"/>
      <c r="D59" s="27"/>
      <c r="E59" s="27"/>
      <c r="F59" s="27"/>
      <c r="G59" s="27"/>
      <c r="H59" s="27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</row>
    <row r="61" spans="1:149" x14ac:dyDescent="0.3">
      <c r="A61" s="1" t="s">
        <v>55</v>
      </c>
      <c r="B61" s="1">
        <f>SUM(B3:B56)</f>
        <v>2165691.6199894999</v>
      </c>
      <c r="C61" s="1">
        <f t="shared" ref="C61:M61" si="50">SUM(C3:C56)</f>
        <v>16291.701078001999</v>
      </c>
      <c r="D61" s="1">
        <f t="shared" si="50"/>
        <v>32350.215910609</v>
      </c>
      <c r="E61" s="1">
        <f t="shared" si="50"/>
        <v>334666.87448936998</v>
      </c>
      <c r="F61" s="1">
        <f t="shared" si="50"/>
        <v>334144.94355206005</v>
      </c>
      <c r="G61" s="1">
        <f t="shared" si="50"/>
        <v>8115.2841432324003</v>
      </c>
      <c r="H61" s="1">
        <f t="shared" si="50"/>
        <v>353305.90398951509</v>
      </c>
      <c r="I61" s="1">
        <f t="shared" si="50"/>
        <v>8254.9684387727011</v>
      </c>
      <c r="J61" s="1">
        <f t="shared" si="50"/>
        <v>837.62562387729963</v>
      </c>
      <c r="K61" s="1"/>
      <c r="L61" s="1">
        <f t="shared" si="50"/>
        <v>17880.060821733801</v>
      </c>
      <c r="M61" s="1">
        <f t="shared" si="50"/>
        <v>2360.6063946067998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H61" s="54">
        <f t="shared" ref="AH61:CU61" si="51">SUM(AH3:AH56)</f>
        <v>20856.145843838261</v>
      </c>
      <c r="AI61" s="54">
        <f t="shared" si="51"/>
        <v>838.35274578740302</v>
      </c>
      <c r="AJ61" s="54">
        <f t="shared" si="51"/>
        <v>8254.6093711731683</v>
      </c>
      <c r="AK61" s="54">
        <f t="shared" si="51"/>
        <v>8254.6093711731683</v>
      </c>
      <c r="AL61" s="54">
        <f t="shared" si="51"/>
        <v>62242.013901776809</v>
      </c>
      <c r="AM61" s="54">
        <f t="shared" si="51"/>
        <v>9.2978059009600003E-3</v>
      </c>
      <c r="AN61" s="54">
        <f t="shared" si="51"/>
        <v>1.33797558722E-2</v>
      </c>
      <c r="AO61" s="54">
        <f t="shared" si="51"/>
        <v>17814.139148361151</v>
      </c>
      <c r="AP61" s="54">
        <f t="shared" si="51"/>
        <v>2351.9759854656509</v>
      </c>
      <c r="AQ61" s="54">
        <f t="shared" si="51"/>
        <v>3.4793324777150011E-2</v>
      </c>
      <c r="AR61" s="54">
        <f t="shared" si="51"/>
        <v>0.11017893062862084</v>
      </c>
      <c r="AS61" s="54">
        <f t="shared" si="51"/>
        <v>136070.60682267038</v>
      </c>
      <c r="AT61" s="54">
        <f t="shared" si="51"/>
        <v>0</v>
      </c>
      <c r="AU61" s="54">
        <f t="shared" si="51"/>
        <v>0</v>
      </c>
      <c r="AV61" s="54">
        <f t="shared" si="51"/>
        <v>61.350379804900001</v>
      </c>
      <c r="AW61" s="54">
        <f t="shared" si="51"/>
        <v>2160606.9844040168</v>
      </c>
      <c r="AX61" s="54">
        <f t="shared" si="51"/>
        <v>40264.653801408123</v>
      </c>
      <c r="AY61" s="54">
        <f t="shared" si="51"/>
        <v>14812.715145609374</v>
      </c>
      <c r="AZ61" s="54">
        <f t="shared" si="51"/>
        <v>19555.15709581671</v>
      </c>
      <c r="BA61" s="54">
        <f t="shared" si="51"/>
        <v>9138.5691499311233</v>
      </c>
      <c r="BB61" s="54">
        <f t="shared" si="51"/>
        <v>17334.231347824982</v>
      </c>
      <c r="BC61" s="54">
        <f t="shared" si="51"/>
        <v>17334.231347824982</v>
      </c>
      <c r="BD61" s="54">
        <f t="shared" si="51"/>
        <v>1.8964694356630136E-2</v>
      </c>
      <c r="BE61" s="54">
        <f t="shared" si="51"/>
        <v>3.1607802347785374E-2</v>
      </c>
      <c r="BF61" s="54">
        <f t="shared" si="51"/>
        <v>0</v>
      </c>
      <c r="BG61" s="54">
        <f t="shared" si="51"/>
        <v>7585.4703940077006</v>
      </c>
      <c r="BH61" s="54">
        <f t="shared" si="51"/>
        <v>1142.1471174710339</v>
      </c>
      <c r="BI61" s="54">
        <f t="shared" si="51"/>
        <v>4747.3634701686578</v>
      </c>
      <c r="BJ61" s="54">
        <f t="shared" si="51"/>
        <v>2.1619275128899999E-2</v>
      </c>
      <c r="BK61" s="54">
        <f t="shared" si="51"/>
        <v>6.1531782479300003E-2</v>
      </c>
      <c r="BL61" s="54">
        <f t="shared" si="51"/>
        <v>0.34320040649277705</v>
      </c>
      <c r="BM61" s="54">
        <f t="shared" si="51"/>
        <v>0.69680087216525721</v>
      </c>
      <c r="BN61" s="54">
        <f t="shared" si="51"/>
        <v>0</v>
      </c>
      <c r="BO61" s="54">
        <f t="shared" si="51"/>
        <v>2071.8721584526256</v>
      </c>
      <c r="BP61" s="54">
        <f t="shared" si="51"/>
        <v>16279.334067065511</v>
      </c>
      <c r="BQ61" s="54">
        <f t="shared" si="51"/>
        <v>0</v>
      </c>
      <c r="BR61" s="54">
        <f t="shared" si="51"/>
        <v>3.8108509616421753E-2</v>
      </c>
      <c r="BS61" s="54">
        <f t="shared" si="51"/>
        <v>5.4839068862835287E-2</v>
      </c>
      <c r="BT61" s="54">
        <f t="shared" si="51"/>
        <v>29028.488711683269</v>
      </c>
      <c r="BU61" s="54">
        <f t="shared" si="51"/>
        <v>3225.3880495322387</v>
      </c>
      <c r="BV61" s="54">
        <f t="shared" si="51"/>
        <v>32253.876761216263</v>
      </c>
      <c r="BW61" s="54">
        <f t="shared" si="51"/>
        <v>6114.9900866159787</v>
      </c>
      <c r="BX61" s="54">
        <f t="shared" si="51"/>
        <v>16472.444796763793</v>
      </c>
      <c r="BY61" s="54">
        <f t="shared" si="51"/>
        <v>367.82437720130406</v>
      </c>
      <c r="BZ61" s="54">
        <f t="shared" si="51"/>
        <v>1.0248082455260301</v>
      </c>
      <c r="CA61" s="54">
        <f t="shared" si="51"/>
        <v>22.715206046606774</v>
      </c>
      <c r="CB61" s="54">
        <f t="shared" si="51"/>
        <v>43.509510316943661</v>
      </c>
      <c r="CC61" s="54">
        <f t="shared" si="51"/>
        <v>10.905611951426248</v>
      </c>
      <c r="CD61" s="54">
        <f t="shared" si="51"/>
        <v>1.3395554375642778</v>
      </c>
      <c r="CE61" s="54">
        <f t="shared" si="51"/>
        <v>729.59848486138412</v>
      </c>
      <c r="CF61" s="54">
        <f t="shared" si="51"/>
        <v>36.677243915085882</v>
      </c>
      <c r="CG61" s="54">
        <f t="shared" si="51"/>
        <v>46685.782627979614</v>
      </c>
      <c r="CH61" s="54">
        <f t="shared" si="51"/>
        <v>33.342952181565032</v>
      </c>
      <c r="CI61" s="54">
        <f t="shared" si="51"/>
        <v>988.61850480289093</v>
      </c>
      <c r="CJ61" s="54">
        <f t="shared" si="51"/>
        <v>18605.366002889197</v>
      </c>
      <c r="CK61" s="54">
        <f t="shared" si="51"/>
        <v>30.008655964818232</v>
      </c>
      <c r="CL61" s="54">
        <f t="shared" si="51"/>
        <v>0</v>
      </c>
      <c r="CM61" s="54">
        <f t="shared" si="51"/>
        <v>1.2643122806665087E-2</v>
      </c>
      <c r="CN61" s="54">
        <f t="shared" si="51"/>
        <v>3224.4299850541684</v>
      </c>
      <c r="CO61" s="54">
        <f t="shared" si="51"/>
        <v>333958.10626582149</v>
      </c>
      <c r="CP61" s="54">
        <f t="shared" si="51"/>
        <v>333439.01841901551</v>
      </c>
      <c r="CQ61" s="54">
        <f t="shared" si="51"/>
        <v>519.08784651009398</v>
      </c>
      <c r="CR61" s="54">
        <f t="shared" si="51"/>
        <v>37.677534777750829</v>
      </c>
      <c r="CS61" s="54">
        <f t="shared" si="51"/>
        <v>0</v>
      </c>
      <c r="CT61" s="54">
        <f t="shared" si="51"/>
        <v>8169.0229324888114</v>
      </c>
      <c r="CU61" s="54">
        <f t="shared" si="51"/>
        <v>313.42373792909922</v>
      </c>
      <c r="CV61" s="54">
        <f t="shared" ref="CV61:DM61" si="52">SUM(CV3:CV56)</f>
        <v>123268.9010376228</v>
      </c>
      <c r="CW61" s="54">
        <f t="shared" si="52"/>
        <v>500.14427035833552</v>
      </c>
      <c r="CX61" s="54">
        <f t="shared" si="52"/>
        <v>633.51606121550492</v>
      </c>
      <c r="CY61" s="54">
        <f t="shared" si="52"/>
        <v>176117.46247092911</v>
      </c>
      <c r="CZ61" s="54">
        <f t="shared" si="52"/>
        <v>5486.7159800743375</v>
      </c>
      <c r="DA61" s="54">
        <f t="shared" si="52"/>
        <v>113.3660245070497</v>
      </c>
      <c r="DB61" s="54">
        <f t="shared" si="52"/>
        <v>1367.0610045590461</v>
      </c>
      <c r="DC61" s="54">
        <f t="shared" si="52"/>
        <v>0</v>
      </c>
      <c r="DD61" s="54">
        <f t="shared" si="52"/>
        <v>8098.4222502753519</v>
      </c>
      <c r="DE61" s="54">
        <f t="shared" si="52"/>
        <v>1780.6770667945887</v>
      </c>
      <c r="DF61" s="54">
        <f t="shared" si="52"/>
        <v>0</v>
      </c>
      <c r="DG61" s="54">
        <f t="shared" si="52"/>
        <v>0</v>
      </c>
      <c r="DH61" s="54">
        <f t="shared" si="52"/>
        <v>35137.9371795568</v>
      </c>
      <c r="DI61" s="54">
        <f t="shared" si="52"/>
        <v>3049.9716665441024</v>
      </c>
      <c r="DJ61" s="54">
        <f t="shared" si="52"/>
        <v>39807.162870068059</v>
      </c>
      <c r="DK61" s="54">
        <f t="shared" si="52"/>
        <v>352246.82428173139</v>
      </c>
      <c r="DL61" s="54">
        <f t="shared" si="52"/>
        <v>873.05131975342874</v>
      </c>
      <c r="DM61" s="54">
        <f t="shared" si="52"/>
        <v>9391.142978185193</v>
      </c>
      <c r="DN61" s="54"/>
    </row>
    <row r="62" spans="1:149" x14ac:dyDescent="0.3">
      <c r="A62" s="29" t="s">
        <v>56</v>
      </c>
      <c r="B62" s="27">
        <f>SUM(B2:B51)</f>
        <v>2156050.5629742998</v>
      </c>
      <c r="C62" s="27">
        <f t="shared" ref="C62:AE62" si="53">SUM(C2:C51)</f>
        <v>16220.778721695</v>
      </c>
      <c r="D62" s="27">
        <f t="shared" si="53"/>
        <v>32174.266705612001</v>
      </c>
      <c r="E62" s="27">
        <f t="shared" si="53"/>
        <v>333219.10661909997</v>
      </c>
      <c r="F62" s="27">
        <f t="shared" si="53"/>
        <v>332699.86728630005</v>
      </c>
      <c r="G62" s="27">
        <f t="shared" si="53"/>
        <v>8086.7915445390008</v>
      </c>
      <c r="H62" s="27">
        <f t="shared" si="53"/>
        <v>351695.71825020009</v>
      </c>
      <c r="I62" s="27">
        <f t="shared" si="53"/>
        <v>8219.1685612700003</v>
      </c>
      <c r="J62" s="27">
        <f t="shared" si="53"/>
        <v>834.21839705119976</v>
      </c>
      <c r="K62" s="27">
        <f t="shared" si="53"/>
        <v>2.2678319400000001E-2</v>
      </c>
      <c r="L62" s="27">
        <f t="shared" si="53"/>
        <v>17796.669957194001</v>
      </c>
      <c r="M62" s="27">
        <f t="shared" si="53"/>
        <v>2347.3887767255001</v>
      </c>
      <c r="N62" s="27">
        <f t="shared" si="53"/>
        <v>0.14503318639999996</v>
      </c>
      <c r="O62" s="27">
        <f t="shared" si="53"/>
        <v>61.352428549999999</v>
      </c>
      <c r="P62" s="27">
        <f t="shared" si="53"/>
        <v>0</v>
      </c>
      <c r="Q62" s="27">
        <f t="shared" si="53"/>
        <v>17277.163123203001</v>
      </c>
      <c r="R62" s="27">
        <f t="shared" si="53"/>
        <v>6.3054909400000012E-2</v>
      </c>
      <c r="S62" s="27">
        <f t="shared" si="53"/>
        <v>8.3153828499999999E-2</v>
      </c>
      <c r="T62" s="27">
        <f t="shared" si="53"/>
        <v>1.040450275</v>
      </c>
      <c r="U62" s="27">
        <f t="shared" si="53"/>
        <v>2063.1370613905005</v>
      </c>
      <c r="V62" s="27">
        <f t="shared" si="53"/>
        <v>9.2996239900000013E-2</v>
      </c>
      <c r="W62" s="27">
        <f t="shared" si="53"/>
        <v>3051.481773166</v>
      </c>
      <c r="X62" s="27">
        <f t="shared" si="53"/>
        <v>873.50431144029994</v>
      </c>
      <c r="Y62" s="27">
        <f t="shared" si="53"/>
        <v>368.01396447089985</v>
      </c>
      <c r="Z62" s="27">
        <f t="shared" si="53"/>
        <v>1.0252047595</v>
      </c>
      <c r="AA62" s="27">
        <f t="shared" si="53"/>
        <v>22.688508245499996</v>
      </c>
      <c r="AB62" s="27">
        <f t="shared" si="53"/>
        <v>43.527753905399997</v>
      </c>
      <c r="AC62" s="27">
        <f t="shared" si="53"/>
        <v>10.909926266099998</v>
      </c>
      <c r="AD62" s="27">
        <f t="shared" si="53"/>
        <v>1.3400543185</v>
      </c>
      <c r="AE62" s="27">
        <f t="shared" si="53"/>
        <v>729.90714886239971</v>
      </c>
      <c r="AF62" s="27"/>
    </row>
    <row r="63" spans="1:149" x14ac:dyDescent="0.3">
      <c r="A63" s="29" t="s">
        <v>248</v>
      </c>
      <c r="B63" s="27">
        <f>+B3+B5+B8+B9+B11+B12+B14+B15+B16+B17+B18+B19+B20+B21+B22+B23+B24+B25+B26+B28+B30+B31+B33+B34+B35+B36+B37+B39+B40+B41+B42+B43+B44+B46+B47+B49+B50</f>
        <v>1852122.3438446</v>
      </c>
      <c r="C63" s="27">
        <f t="shared" ref="C63:M63" si="54">+C3+C5+C8+C9+C11+C12+C14+C15+C16+C17+C18+C19+C20+C21+C22+C23+C24+C25+C26+C28+C30+C31+C33+C34+C35+C36+C37+C39+C40+C41+C42+C43+C44+C46+C47+C49+C50</f>
        <v>13809.536206240999</v>
      </c>
      <c r="D63" s="27">
        <f t="shared" si="54"/>
        <v>26928.224799730004</v>
      </c>
      <c r="E63" s="27">
        <f t="shared" si="54"/>
        <v>288767.25717049994</v>
      </c>
      <c r="F63" s="27">
        <f t="shared" si="54"/>
        <v>288554.95114640007</v>
      </c>
      <c r="G63" s="27">
        <f t="shared" si="54"/>
        <v>7247.4641459980012</v>
      </c>
      <c r="H63" s="27">
        <f t="shared" si="54"/>
        <v>301788.05611290003</v>
      </c>
      <c r="I63" s="27">
        <f t="shared" si="54"/>
        <v>6721.6663146250012</v>
      </c>
      <c r="J63" s="27">
        <f t="shared" si="54"/>
        <v>631.24892668379971</v>
      </c>
      <c r="K63" s="27"/>
      <c r="L63" s="27">
        <f t="shared" si="54"/>
        <v>15541.264846102002</v>
      </c>
      <c r="M63" s="27">
        <f t="shared" si="54"/>
        <v>1882.3007485914998</v>
      </c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6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9" sqref="B19"/>
    </sheetView>
  </sheetViews>
  <sheetFormatPr defaultRowHeight="14.4" x14ac:dyDescent="0.3"/>
  <cols>
    <col min="1" max="1" width="19.5546875" bestFit="1" customWidth="1"/>
    <col min="2" max="14" width="9.33203125" bestFit="1" customWidth="1"/>
    <col min="15" max="15" width="10.33203125" bestFit="1" customWidth="1"/>
    <col min="16" max="23" width="9.33203125" bestFit="1" customWidth="1"/>
    <col min="24" max="24" width="10.33203125" bestFit="1" customWidth="1"/>
  </cols>
  <sheetData>
    <row r="1" spans="1:24" x14ac:dyDescent="0.3">
      <c r="A1" t="s">
        <v>609</v>
      </c>
    </row>
    <row r="2" spans="1:24" x14ac:dyDescent="0.3">
      <c r="A2" t="s">
        <v>231</v>
      </c>
      <c r="B2" t="s">
        <v>478</v>
      </c>
      <c r="C2" t="s">
        <v>130</v>
      </c>
      <c r="D2" t="s">
        <v>131</v>
      </c>
      <c r="E2" t="s">
        <v>132</v>
      </c>
      <c r="F2" t="s">
        <v>605</v>
      </c>
      <c r="G2" t="s">
        <v>606</v>
      </c>
      <c r="H2" t="s">
        <v>59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 t="s">
        <v>141</v>
      </c>
      <c r="O2" t="s">
        <v>142</v>
      </c>
      <c r="P2" t="s">
        <v>143</v>
      </c>
      <c r="Q2" t="s">
        <v>144</v>
      </c>
      <c r="R2" t="s">
        <v>60</v>
      </c>
      <c r="S2" t="s">
        <v>245</v>
      </c>
      <c r="T2" t="s">
        <v>147</v>
      </c>
      <c r="U2" t="s">
        <v>149</v>
      </c>
      <c r="V2" t="s">
        <v>244</v>
      </c>
      <c r="W2" t="s">
        <v>170</v>
      </c>
      <c r="X2" t="s">
        <v>607</v>
      </c>
    </row>
    <row r="3" spans="1:24" x14ac:dyDescent="0.3">
      <c r="A3" t="s">
        <v>0</v>
      </c>
      <c r="B3" s="27">
        <v>38698.797270000003</v>
      </c>
      <c r="C3" s="27">
        <v>19543.377980000001</v>
      </c>
      <c r="D3" s="27">
        <v>19543.377980000001</v>
      </c>
      <c r="E3" s="27">
        <v>4836.5420519999998</v>
      </c>
      <c r="F3" s="27">
        <v>257733.59568</v>
      </c>
      <c r="G3" s="27">
        <v>119474.37629</v>
      </c>
      <c r="H3" s="27">
        <v>187066.3015</v>
      </c>
      <c r="I3" s="27">
        <v>28024.261910000001</v>
      </c>
      <c r="J3" s="27">
        <v>6747.6579259999999</v>
      </c>
      <c r="K3" s="27">
        <v>46039.337149999999</v>
      </c>
      <c r="L3" s="27">
        <v>26650.549230000001</v>
      </c>
      <c r="M3" s="27">
        <v>26650.549230000001</v>
      </c>
      <c r="N3" s="27">
        <v>71026.853019999995</v>
      </c>
      <c r="O3" s="27">
        <v>582030.64329899999</v>
      </c>
      <c r="P3" s="27">
        <v>110415.927772</v>
      </c>
      <c r="Q3" s="27">
        <v>12006.37444</v>
      </c>
      <c r="R3" s="27">
        <v>12006.37444</v>
      </c>
      <c r="S3" s="27">
        <v>35325.520479999999</v>
      </c>
      <c r="T3" s="27">
        <v>45142.041499999999</v>
      </c>
      <c r="U3" s="27">
        <v>109725.9094</v>
      </c>
      <c r="V3" s="27">
        <v>37134.076975000004</v>
      </c>
      <c r="W3" s="27">
        <v>552396.31099999999</v>
      </c>
      <c r="X3" s="27">
        <v>1678412.3657</v>
      </c>
    </row>
    <row r="4" spans="1:24" x14ac:dyDescent="0.3">
      <c r="A4" t="s">
        <v>2</v>
      </c>
      <c r="B4" s="27">
        <v>81320.288799999995</v>
      </c>
      <c r="C4" s="27">
        <v>41105.327299999997</v>
      </c>
      <c r="D4" s="27">
        <v>41105.327299999997</v>
      </c>
      <c r="E4" s="27">
        <v>10172.62896</v>
      </c>
      <c r="F4" s="27">
        <v>145555.55480000001</v>
      </c>
      <c r="G4" s="27">
        <v>74008.785600000003</v>
      </c>
      <c r="H4" s="27">
        <v>392556.57280000002</v>
      </c>
      <c r="I4" s="27">
        <v>58889.200100000002</v>
      </c>
      <c r="J4" s="27">
        <v>14022.1607</v>
      </c>
      <c r="K4" s="27">
        <v>96745.415399999998</v>
      </c>
      <c r="L4" s="27">
        <v>56053.728600000002</v>
      </c>
      <c r="M4" s="27">
        <v>56053.728600000002</v>
      </c>
      <c r="N4" s="27">
        <v>149376.0466</v>
      </c>
      <c r="O4" s="27">
        <v>274426.4681</v>
      </c>
      <c r="P4" s="27">
        <v>244781.78260000001</v>
      </c>
      <c r="Q4" s="27">
        <v>13912.464099999999</v>
      </c>
      <c r="R4" s="27">
        <v>13912.464099999999</v>
      </c>
      <c r="S4" s="27">
        <v>73606.438500000004</v>
      </c>
      <c r="T4" s="27">
        <v>103146.2645</v>
      </c>
      <c r="U4" s="27">
        <v>253502.87849999999</v>
      </c>
      <c r="V4" s="27">
        <v>54960.811990000002</v>
      </c>
      <c r="W4" s="27">
        <v>412169.11580000003</v>
      </c>
      <c r="X4" s="27">
        <v>1850673.1693</v>
      </c>
    </row>
    <row r="5" spans="1:24" x14ac:dyDescent="0.3">
      <c r="A5" t="s">
        <v>3</v>
      </c>
      <c r="B5" s="27">
        <v>30737.830680999999</v>
      </c>
      <c r="C5" s="27">
        <v>15517.083482</v>
      </c>
      <c r="D5" s="27">
        <v>15517.083482</v>
      </c>
      <c r="E5" s="27">
        <v>3840.1234817999998</v>
      </c>
      <c r="F5" s="27">
        <v>157310.715513</v>
      </c>
      <c r="G5" s="27">
        <v>57384.372044999996</v>
      </c>
      <c r="H5" s="27">
        <v>148624.31336</v>
      </c>
      <c r="I5" s="27">
        <v>22259.223925999999</v>
      </c>
      <c r="J5" s="27">
        <v>5376.2387123999997</v>
      </c>
      <c r="K5" s="27">
        <v>36568.311547999998</v>
      </c>
      <c r="L5" s="27">
        <v>21160.04161</v>
      </c>
      <c r="M5" s="27">
        <v>21160.04161</v>
      </c>
      <c r="N5" s="27">
        <v>56395.475785000002</v>
      </c>
      <c r="O5" s="27">
        <v>606876.19039700006</v>
      </c>
      <c r="P5" s="27">
        <v>84465.520117499997</v>
      </c>
      <c r="Q5" s="27">
        <v>18587.9478819</v>
      </c>
      <c r="R5" s="27">
        <v>18587.9478819</v>
      </c>
      <c r="S5" s="27">
        <v>28124.145280000001</v>
      </c>
      <c r="T5" s="27">
        <v>26203.077926000002</v>
      </c>
      <c r="U5" s="27">
        <v>73915.301789999998</v>
      </c>
      <c r="V5" s="27">
        <v>24294.255613699999</v>
      </c>
      <c r="W5" s="27">
        <v>332005.91798999999</v>
      </c>
      <c r="X5" s="27">
        <v>1339614.4460100001</v>
      </c>
    </row>
    <row r="6" spans="1:24" x14ac:dyDescent="0.3">
      <c r="A6" t="s">
        <v>4</v>
      </c>
      <c r="B6" s="27">
        <v>102383.06084000001</v>
      </c>
      <c r="C6" s="27">
        <v>51704.894919999999</v>
      </c>
      <c r="D6" s="27">
        <v>51704.894919999999</v>
      </c>
      <c r="E6" s="27">
        <v>12795.77802</v>
      </c>
      <c r="F6" s="27">
        <v>178315.15346999999</v>
      </c>
      <c r="G6" s="27">
        <v>101637.85606000001</v>
      </c>
      <c r="H6" s="27">
        <v>494581.81809999997</v>
      </c>
      <c r="I6" s="27">
        <v>74142.067760000005</v>
      </c>
      <c r="J6" s="27">
        <v>17698.720840000002</v>
      </c>
      <c r="K6" s="27">
        <v>121803.46532</v>
      </c>
      <c r="L6" s="27">
        <v>70507.961129999996</v>
      </c>
      <c r="M6" s="27">
        <v>70507.961129999996</v>
      </c>
      <c r="N6" s="27">
        <v>187911.02420000001</v>
      </c>
      <c r="O6" s="27">
        <v>565253.03969000001</v>
      </c>
      <c r="P6" s="27">
        <v>275053.67927600001</v>
      </c>
      <c r="Q6" s="27">
        <v>33558.168316099996</v>
      </c>
      <c r="R6" s="27">
        <v>33558.168316099996</v>
      </c>
      <c r="S6" s="27">
        <v>92835.756030000004</v>
      </c>
      <c r="T6" s="27">
        <v>204377.59586999999</v>
      </c>
      <c r="U6" s="27">
        <v>430827.27669999999</v>
      </c>
      <c r="V6" s="27">
        <v>56205.621598999998</v>
      </c>
      <c r="W6" s="27">
        <v>497826.39559999999</v>
      </c>
      <c r="X6" s="27">
        <v>2668490.7275</v>
      </c>
    </row>
    <row r="7" spans="1:24" x14ac:dyDescent="0.3">
      <c r="A7" t="s">
        <v>5</v>
      </c>
      <c r="B7" s="27">
        <v>31600.501881</v>
      </c>
      <c r="C7" s="27">
        <v>15978.437472</v>
      </c>
      <c r="D7" s="27">
        <v>15978.437472</v>
      </c>
      <c r="E7" s="27">
        <v>3954.2958094000001</v>
      </c>
      <c r="F7" s="27">
        <v>53002.908831000001</v>
      </c>
      <c r="G7" s="27">
        <v>23718.642017400001</v>
      </c>
      <c r="H7" s="27">
        <v>152756.21058099999</v>
      </c>
      <c r="I7" s="27">
        <v>22883.933003999999</v>
      </c>
      <c r="J7" s="27">
        <v>5453.1728112000001</v>
      </c>
      <c r="K7" s="27">
        <v>37594.602723000004</v>
      </c>
      <c r="L7" s="27">
        <v>21789.178230000001</v>
      </c>
      <c r="M7" s="27">
        <v>21789.178230000001</v>
      </c>
      <c r="N7" s="27">
        <v>58069.121156000001</v>
      </c>
      <c r="O7" s="27">
        <v>111238.26807400001</v>
      </c>
      <c r="P7" s="27">
        <v>85792.460628600005</v>
      </c>
      <c r="Q7" s="27">
        <v>31489.266298099999</v>
      </c>
      <c r="R7" s="27">
        <v>31489.266298099999</v>
      </c>
      <c r="S7" s="27">
        <v>28622.772262999999</v>
      </c>
      <c r="T7" s="27">
        <v>48050.368729000002</v>
      </c>
      <c r="U7" s="27">
        <v>110504.764049</v>
      </c>
      <c r="V7" s="27">
        <v>12116.668508799999</v>
      </c>
      <c r="W7" s="27">
        <v>149458.861623</v>
      </c>
      <c r="X7" s="27">
        <v>714484.65495</v>
      </c>
    </row>
    <row r="8" spans="1:24" x14ac:dyDescent="0.3">
      <c r="A8" t="s">
        <v>6</v>
      </c>
      <c r="B8" s="27">
        <v>1410.7686699999999</v>
      </c>
      <c r="C8" s="27">
        <v>710.28270299999997</v>
      </c>
      <c r="D8" s="27">
        <v>710.28270299999997</v>
      </c>
      <c r="E8" s="27">
        <v>175.7794701</v>
      </c>
      <c r="F8" s="27">
        <v>1836.995588</v>
      </c>
      <c r="G8" s="27">
        <v>768.13529500000004</v>
      </c>
      <c r="H8" s="27">
        <v>6903.52171</v>
      </c>
      <c r="I8" s="27">
        <v>1021.63</v>
      </c>
      <c r="J8" s="27">
        <v>251.75866400000001</v>
      </c>
      <c r="K8" s="27">
        <v>1678.3690670000001</v>
      </c>
      <c r="L8" s="27">
        <v>968.58474100000001</v>
      </c>
      <c r="M8" s="27">
        <v>968.58474100000001</v>
      </c>
      <c r="N8" s="27">
        <v>2583.59512</v>
      </c>
      <c r="O8" s="27">
        <v>35561.806150800003</v>
      </c>
      <c r="P8" s="27">
        <v>3074.5744045000001</v>
      </c>
      <c r="Q8" s="27">
        <v>576.08146755200005</v>
      </c>
      <c r="R8" s="27">
        <v>576.08146755200005</v>
      </c>
      <c r="S8" s="27">
        <v>1310.6454369999999</v>
      </c>
      <c r="T8" s="27">
        <v>1253.6052540000001</v>
      </c>
      <c r="U8" s="27">
        <v>3590.8202999999999</v>
      </c>
      <c r="V8" s="27">
        <v>522.24917259999995</v>
      </c>
      <c r="W8" s="27">
        <v>7842.0495700000001</v>
      </c>
      <c r="X8" s="27">
        <v>60645.85585</v>
      </c>
    </row>
    <row r="9" spans="1:24" x14ac:dyDescent="0.3">
      <c r="A9" t="s">
        <v>7</v>
      </c>
      <c r="B9" s="27">
        <v>657.59089800000004</v>
      </c>
      <c r="C9" s="27">
        <v>331.87758100000002</v>
      </c>
      <c r="D9" s="27">
        <v>331.87758100000002</v>
      </c>
      <c r="E9" s="27">
        <v>82.132196199999996</v>
      </c>
      <c r="F9" s="27">
        <v>1642.41444</v>
      </c>
      <c r="G9" s="27">
        <v>649.28105800000003</v>
      </c>
      <c r="H9" s="27">
        <v>3319.11357</v>
      </c>
      <c r="I9" s="27">
        <v>476.203529</v>
      </c>
      <c r="J9" s="27">
        <v>115.063649</v>
      </c>
      <c r="K9" s="27">
        <v>782.32565499999998</v>
      </c>
      <c r="L9" s="27">
        <v>452.570516</v>
      </c>
      <c r="M9" s="27">
        <v>452.570516</v>
      </c>
      <c r="N9" s="27">
        <v>1209.51791</v>
      </c>
      <c r="O9" s="27">
        <v>9456.3732564999991</v>
      </c>
      <c r="P9" s="27">
        <v>1659.7893958</v>
      </c>
      <c r="Q9" s="27">
        <v>719.97147749999999</v>
      </c>
      <c r="R9" s="27">
        <v>719.97147749999999</v>
      </c>
      <c r="S9" s="27">
        <v>602.20254799999998</v>
      </c>
      <c r="T9" s="27">
        <v>581.04778399999998</v>
      </c>
      <c r="U9" s="27">
        <v>1648.4652000000001</v>
      </c>
      <c r="V9" s="27">
        <v>378.17580320000002</v>
      </c>
      <c r="W9" s="27">
        <v>4131.7065700000003</v>
      </c>
      <c r="X9" s="27">
        <v>21962.821909999999</v>
      </c>
    </row>
    <row r="10" spans="1:24" x14ac:dyDescent="0.3">
      <c r="A10" t="s">
        <v>8</v>
      </c>
      <c r="B10" s="27">
        <v>24.271170999999999</v>
      </c>
      <c r="C10" s="27">
        <v>12.2275711</v>
      </c>
      <c r="D10" s="27">
        <v>12.2275711</v>
      </c>
      <c r="E10" s="27">
        <v>3.0260120000000001</v>
      </c>
      <c r="F10" s="27">
        <v>31.251415999999999</v>
      </c>
      <c r="G10" s="27">
        <v>11.307456999999999</v>
      </c>
      <c r="H10" s="27">
        <v>117.73844099999999</v>
      </c>
      <c r="I10" s="27">
        <v>17.576231</v>
      </c>
      <c r="J10" s="27">
        <v>4.3132035000000002</v>
      </c>
      <c r="K10" s="27">
        <v>28.874483000000001</v>
      </c>
      <c r="L10" s="27">
        <v>16.6740487</v>
      </c>
      <c r="M10" s="27">
        <v>16.6740487</v>
      </c>
      <c r="N10" s="27">
        <v>44.451951999999999</v>
      </c>
      <c r="O10" s="27">
        <v>928.00596516999997</v>
      </c>
      <c r="P10" s="27">
        <v>60.630331579999996</v>
      </c>
      <c r="Q10" s="27">
        <v>12.2637853</v>
      </c>
      <c r="R10" s="27">
        <v>12.2637853</v>
      </c>
      <c r="S10" s="27">
        <v>22.475918</v>
      </c>
      <c r="T10" s="27">
        <v>26.100373000000001</v>
      </c>
      <c r="U10" s="27">
        <v>68.466891000000004</v>
      </c>
      <c r="V10" s="27">
        <v>11.80926144</v>
      </c>
      <c r="W10" s="27">
        <v>103.8503</v>
      </c>
      <c r="X10" s="27">
        <v>1350.2776200000001</v>
      </c>
    </row>
    <row r="11" spans="1:24" x14ac:dyDescent="0.3">
      <c r="A11" t="s">
        <v>9</v>
      </c>
      <c r="B11" s="27">
        <v>48292.95508</v>
      </c>
      <c r="C11" s="27">
        <v>24380.911670000001</v>
      </c>
      <c r="D11" s="27">
        <v>24380.911670000001</v>
      </c>
      <c r="E11" s="27">
        <v>6033.7194200000004</v>
      </c>
      <c r="F11" s="27">
        <v>233202.01579999999</v>
      </c>
      <c r="G11" s="27">
        <v>154937.88639999999</v>
      </c>
      <c r="H11" s="27">
        <v>245599.26180000001</v>
      </c>
      <c r="I11" s="27">
        <v>34971.99439</v>
      </c>
      <c r="J11" s="27">
        <v>8430.2481700000008</v>
      </c>
      <c r="K11" s="27">
        <v>57453.353000000003</v>
      </c>
      <c r="L11" s="27">
        <v>33247.287080000002</v>
      </c>
      <c r="M11" s="27">
        <v>33247.287080000002</v>
      </c>
      <c r="N11" s="27">
        <v>88898.408800000005</v>
      </c>
      <c r="O11" s="27">
        <v>447703.75007000001</v>
      </c>
      <c r="P11" s="27">
        <v>131045.81546699999</v>
      </c>
      <c r="Q11" s="27">
        <v>14548.319740000001</v>
      </c>
      <c r="R11" s="27">
        <v>14548.319740000001</v>
      </c>
      <c r="S11" s="27">
        <v>44152.082739999998</v>
      </c>
      <c r="T11" s="27">
        <v>61305.632830000002</v>
      </c>
      <c r="U11" s="27">
        <v>149963.0453</v>
      </c>
      <c r="V11" s="27">
        <v>31975.355378</v>
      </c>
      <c r="W11" s="27">
        <v>539767.4621</v>
      </c>
      <c r="X11" s="27">
        <v>1663470.13</v>
      </c>
    </row>
    <row r="12" spans="1:24" x14ac:dyDescent="0.3">
      <c r="A12" t="s">
        <v>10</v>
      </c>
      <c r="B12" s="27">
        <v>44522.943789999998</v>
      </c>
      <c r="C12" s="27">
        <v>22489.725064999999</v>
      </c>
      <c r="D12" s="27">
        <v>22489.725064999999</v>
      </c>
      <c r="E12" s="27">
        <v>5565.6919656</v>
      </c>
      <c r="F12" s="27">
        <v>290376.05177999998</v>
      </c>
      <c r="G12" s="27">
        <v>148296.071623</v>
      </c>
      <c r="H12" s="27">
        <v>216422.31914000001</v>
      </c>
      <c r="I12" s="27">
        <v>32241.891170999999</v>
      </c>
      <c r="J12" s="27">
        <v>7748.5313950999998</v>
      </c>
      <c r="K12" s="27">
        <v>52968.227138000002</v>
      </c>
      <c r="L12" s="27">
        <v>30668.380807000001</v>
      </c>
      <c r="M12" s="27">
        <v>30668.380807000001</v>
      </c>
      <c r="N12" s="27">
        <v>81763.046203999998</v>
      </c>
      <c r="O12" s="27">
        <v>540959.54039900005</v>
      </c>
      <c r="P12" s="27">
        <v>126030.04442999999</v>
      </c>
      <c r="Q12" s="27">
        <v>16459.406063499999</v>
      </c>
      <c r="R12" s="27">
        <v>16459.406063499999</v>
      </c>
      <c r="S12" s="27">
        <v>40587.642738000002</v>
      </c>
      <c r="T12" s="27">
        <v>45498.315221999997</v>
      </c>
      <c r="U12" s="27">
        <v>117638.031986</v>
      </c>
      <c r="V12" s="27">
        <v>39009.616732299997</v>
      </c>
      <c r="W12" s="27">
        <v>632159.95952000003</v>
      </c>
      <c r="X12" s="27">
        <v>1779263.95979</v>
      </c>
    </row>
    <row r="13" spans="1:24" x14ac:dyDescent="0.3">
      <c r="A13" t="s">
        <v>12</v>
      </c>
      <c r="B13" s="27">
        <v>32930.411569999997</v>
      </c>
      <c r="C13" s="27">
        <v>16651.240439000001</v>
      </c>
      <c r="D13" s="27">
        <v>16651.240439000001</v>
      </c>
      <c r="E13" s="27">
        <v>4120.8051489999998</v>
      </c>
      <c r="F13" s="27">
        <v>69042.697709999993</v>
      </c>
      <c r="G13" s="27">
        <v>32827.510103000001</v>
      </c>
      <c r="H13" s="27">
        <v>159121.05785000001</v>
      </c>
      <c r="I13" s="27">
        <v>23847.004649999999</v>
      </c>
      <c r="J13" s="27">
        <v>5677.8369910000001</v>
      </c>
      <c r="K13" s="27">
        <v>39176.782950000001</v>
      </c>
      <c r="L13" s="27">
        <v>22706.650580000001</v>
      </c>
      <c r="M13" s="27">
        <v>22706.650580000001</v>
      </c>
      <c r="N13" s="27">
        <v>60512.850839999999</v>
      </c>
      <c r="O13" s="27">
        <v>56745.202771600001</v>
      </c>
      <c r="P13" s="27">
        <v>75676.521246000004</v>
      </c>
      <c r="Q13" s="27">
        <v>15262.615790399999</v>
      </c>
      <c r="R13" s="27">
        <v>15262.615790399999</v>
      </c>
      <c r="S13" s="27">
        <v>29807.72236</v>
      </c>
      <c r="T13" s="27">
        <v>52347.165370000002</v>
      </c>
      <c r="U13" s="27">
        <v>118527.49575</v>
      </c>
      <c r="V13" s="27">
        <v>11822.140774400001</v>
      </c>
      <c r="W13" s="27">
        <v>195097.66037</v>
      </c>
      <c r="X13" s="27">
        <v>715839.70449999999</v>
      </c>
    </row>
    <row r="14" spans="1:24" x14ac:dyDescent="0.3">
      <c r="A14" t="s">
        <v>13</v>
      </c>
      <c r="B14" s="27">
        <v>15383.1430853</v>
      </c>
      <c r="C14" s="27">
        <v>7768.7913908</v>
      </c>
      <c r="D14" s="27">
        <v>7768.7913908</v>
      </c>
      <c r="E14" s="27">
        <v>1922.6018904</v>
      </c>
      <c r="F14" s="27">
        <v>6442.0262856999998</v>
      </c>
      <c r="G14" s="27">
        <v>3038.9112818499998</v>
      </c>
      <c r="H14" s="27">
        <v>74578.852401600001</v>
      </c>
      <c r="I14" s="27">
        <v>11139.9114393</v>
      </c>
      <c r="J14" s="27">
        <v>2682.06339729</v>
      </c>
      <c r="K14" s="27">
        <v>18301.064968999999</v>
      </c>
      <c r="L14" s="27">
        <v>10594.0053453</v>
      </c>
      <c r="M14" s="27">
        <v>10594.0053453</v>
      </c>
      <c r="N14" s="27">
        <v>28239.457549300001</v>
      </c>
      <c r="O14" s="27">
        <v>143803.49883200001</v>
      </c>
      <c r="P14" s="27">
        <v>40298.444194900003</v>
      </c>
      <c r="Q14" s="27">
        <v>34770.086239700002</v>
      </c>
      <c r="R14" s="27">
        <v>34770.086239700002</v>
      </c>
      <c r="S14" s="27">
        <v>14042.0592461</v>
      </c>
      <c r="T14" s="27">
        <v>13667.0196982</v>
      </c>
      <c r="U14" s="27">
        <v>39214.724653700003</v>
      </c>
      <c r="V14" s="27">
        <v>6549.1009766400002</v>
      </c>
      <c r="W14" s="27">
        <v>23201.894439299998</v>
      </c>
      <c r="X14" s="27">
        <v>362765.69364999997</v>
      </c>
    </row>
    <row r="15" spans="1:24" x14ac:dyDescent="0.3">
      <c r="A15" t="s">
        <v>14</v>
      </c>
      <c r="B15" s="27">
        <v>9853.4840712000005</v>
      </c>
      <c r="C15" s="27">
        <v>4973.8575270000001</v>
      </c>
      <c r="D15" s="27">
        <v>4973.8575270000001</v>
      </c>
      <c r="E15" s="27">
        <v>1230.9153991600001</v>
      </c>
      <c r="F15" s="27">
        <v>6106.1889369999999</v>
      </c>
      <c r="G15" s="27">
        <v>2913.6130521</v>
      </c>
      <c r="H15" s="27">
        <v>47752.733180000003</v>
      </c>
      <c r="I15" s="27">
        <v>7135.5408438000004</v>
      </c>
      <c r="J15" s="27">
        <v>1724.3001125400001</v>
      </c>
      <c r="K15" s="27">
        <v>11722.5287787</v>
      </c>
      <c r="L15" s="27">
        <v>6782.6609638</v>
      </c>
      <c r="M15" s="27">
        <v>6782.6609638</v>
      </c>
      <c r="N15" s="27">
        <v>18079.7175455</v>
      </c>
      <c r="O15" s="27">
        <v>91483.062679099996</v>
      </c>
      <c r="P15" s="27">
        <v>25038.179800000002</v>
      </c>
      <c r="Q15" s="27">
        <v>19313.6429761</v>
      </c>
      <c r="R15" s="27">
        <v>19313.6429761</v>
      </c>
      <c r="S15" s="27">
        <v>9019.2908425999995</v>
      </c>
      <c r="T15" s="27">
        <v>8711.5092681000006</v>
      </c>
      <c r="U15" s="27">
        <v>25050.119486</v>
      </c>
      <c r="V15" s="27">
        <v>3957.48160336</v>
      </c>
      <c r="W15" s="27">
        <v>23102.621633999999</v>
      </c>
      <c r="X15" s="27">
        <v>238845.996224</v>
      </c>
    </row>
    <row r="16" spans="1:24" x14ac:dyDescent="0.3">
      <c r="A16" t="s">
        <v>15</v>
      </c>
      <c r="B16" s="27">
        <v>13480.4704243</v>
      </c>
      <c r="C16" s="27">
        <v>6813.179666</v>
      </c>
      <c r="D16" s="27">
        <v>6813.179666</v>
      </c>
      <c r="E16" s="27">
        <v>1686.1071972100001</v>
      </c>
      <c r="F16" s="27">
        <v>4395.0085041000002</v>
      </c>
      <c r="G16" s="27">
        <v>2385.3119280999999</v>
      </c>
      <c r="H16" s="27">
        <v>65334.304572000001</v>
      </c>
      <c r="I16" s="27">
        <v>9762.0723732000006</v>
      </c>
      <c r="J16" s="27">
        <v>2336.2083560400001</v>
      </c>
      <c r="K16" s="27">
        <v>16037.502553800001</v>
      </c>
      <c r="L16" s="27">
        <v>9290.8715654999996</v>
      </c>
      <c r="M16" s="27">
        <v>9290.8715654999996</v>
      </c>
      <c r="N16" s="27">
        <v>24764.841946</v>
      </c>
      <c r="O16" s="27">
        <v>48553.855913500003</v>
      </c>
      <c r="P16" s="27">
        <v>32397.792236400001</v>
      </c>
      <c r="Q16" s="27">
        <v>34153.897087400001</v>
      </c>
      <c r="R16" s="27">
        <v>34153.897087400001</v>
      </c>
      <c r="S16" s="27">
        <v>12249.8786322</v>
      </c>
      <c r="T16" s="27">
        <v>11815.6504355</v>
      </c>
      <c r="U16" s="27">
        <v>34141.727179000001</v>
      </c>
      <c r="V16" s="27">
        <v>5169.7330971499996</v>
      </c>
      <c r="W16" s="27">
        <v>14318.55594</v>
      </c>
      <c r="X16" s="27">
        <v>230568.543126</v>
      </c>
    </row>
    <row r="17" spans="1:24" x14ac:dyDescent="0.3">
      <c r="A17" t="s">
        <v>16</v>
      </c>
      <c r="B17" s="27">
        <v>29219.536925</v>
      </c>
      <c r="C17" s="27">
        <v>14771.29327</v>
      </c>
      <c r="D17" s="27">
        <v>14771.29327</v>
      </c>
      <c r="E17" s="27">
        <v>3655.5603847000002</v>
      </c>
      <c r="F17" s="27">
        <v>13476.150629</v>
      </c>
      <c r="G17" s="27">
        <v>7059.3546144000002</v>
      </c>
      <c r="H17" s="27">
        <v>141125.61791</v>
      </c>
      <c r="I17" s="27">
        <v>21159.725598000001</v>
      </c>
      <c r="J17" s="27">
        <v>5054.4649581000003</v>
      </c>
      <c r="K17" s="27">
        <v>34762.016500999998</v>
      </c>
      <c r="L17" s="27">
        <v>20143.036674999999</v>
      </c>
      <c r="M17" s="27">
        <v>20143.036674999999</v>
      </c>
      <c r="N17" s="27">
        <v>53679.354650000001</v>
      </c>
      <c r="O17" s="27">
        <v>64709.797715100001</v>
      </c>
      <c r="P17" s="27">
        <v>84653.696179100007</v>
      </c>
      <c r="Q17" s="27">
        <v>53622.741972000003</v>
      </c>
      <c r="R17" s="27">
        <v>53622.741972000003</v>
      </c>
      <c r="S17" s="27">
        <v>26514.045511</v>
      </c>
      <c r="T17" s="27">
        <v>25959.269671999999</v>
      </c>
      <c r="U17" s="27">
        <v>74529.424924000006</v>
      </c>
      <c r="V17" s="27">
        <v>15158.178044800001</v>
      </c>
      <c r="W17" s="27">
        <v>39974.496019999999</v>
      </c>
      <c r="X17" s="27">
        <v>487429.89519000001</v>
      </c>
    </row>
    <row r="18" spans="1:24" x14ac:dyDescent="0.3">
      <c r="A18" t="s">
        <v>17</v>
      </c>
      <c r="B18" s="27">
        <v>14748.20176</v>
      </c>
      <c r="C18" s="27">
        <v>7430.3907835999998</v>
      </c>
      <c r="D18" s="27">
        <v>7430.3907835999998</v>
      </c>
      <c r="E18" s="27">
        <v>1838.8560421</v>
      </c>
      <c r="F18" s="27">
        <v>16917.4738</v>
      </c>
      <c r="G18" s="27">
        <v>6335.9421518999998</v>
      </c>
      <c r="H18" s="27">
        <v>71319.870066999996</v>
      </c>
      <c r="I18" s="27">
        <v>10680.109553</v>
      </c>
      <c r="J18" s="27">
        <v>2619.5509891000002</v>
      </c>
      <c r="K18" s="27">
        <v>17545.701365000001</v>
      </c>
      <c r="L18" s="27">
        <v>10132.534718999999</v>
      </c>
      <c r="M18" s="27">
        <v>10132.534718999999</v>
      </c>
      <c r="N18" s="27">
        <v>27006.704515000001</v>
      </c>
      <c r="O18" s="27">
        <v>371086.31414199999</v>
      </c>
      <c r="P18" s="27">
        <v>39030.860668399997</v>
      </c>
      <c r="Q18" s="27">
        <v>14360.8417498</v>
      </c>
      <c r="R18" s="27">
        <v>14360.8417498</v>
      </c>
      <c r="S18" s="27">
        <v>13650.978703999999</v>
      </c>
      <c r="T18" s="27">
        <v>12832.911489</v>
      </c>
      <c r="U18" s="27">
        <v>37127.062764000002</v>
      </c>
      <c r="V18" s="27">
        <v>6491.1261774499999</v>
      </c>
      <c r="W18" s="27">
        <v>60610.169200999997</v>
      </c>
      <c r="X18" s="27">
        <v>619180.48718000005</v>
      </c>
    </row>
    <row r="19" spans="1:24" x14ac:dyDescent="0.3">
      <c r="A19" t="s">
        <v>18</v>
      </c>
      <c r="B19" s="27">
        <v>34207.66923</v>
      </c>
      <c r="C19" s="27">
        <v>17273.334352000002</v>
      </c>
      <c r="D19" s="27">
        <v>17273.334352000002</v>
      </c>
      <c r="E19" s="27">
        <v>4274.7602217000003</v>
      </c>
      <c r="F19" s="27">
        <v>201074.0429</v>
      </c>
      <c r="G19" s="27">
        <v>86751.244833000004</v>
      </c>
      <c r="H19" s="27">
        <v>174896.80905000001</v>
      </c>
      <c r="I19" s="27">
        <v>24771.942311999999</v>
      </c>
      <c r="J19" s="27">
        <v>5961.4360260000003</v>
      </c>
      <c r="K19" s="27">
        <v>40696.312150999998</v>
      </c>
      <c r="L19" s="27">
        <v>23554.978368</v>
      </c>
      <c r="M19" s="27">
        <v>23554.978368</v>
      </c>
      <c r="N19" s="27">
        <v>63004.36032</v>
      </c>
      <c r="O19" s="27">
        <v>401337.26376100001</v>
      </c>
      <c r="P19" s="27">
        <v>95054.529076699997</v>
      </c>
      <c r="Q19" s="27">
        <v>12861.55422</v>
      </c>
      <c r="R19" s="27">
        <v>12861.55422</v>
      </c>
      <c r="S19" s="27">
        <v>31237.619575000001</v>
      </c>
      <c r="T19" s="27">
        <v>34892.559759000003</v>
      </c>
      <c r="U19" s="27">
        <v>90348.611080000002</v>
      </c>
      <c r="V19" s="27">
        <v>34289.898699899997</v>
      </c>
      <c r="W19" s="27">
        <v>416864.43659</v>
      </c>
      <c r="X19" s="27">
        <v>1286531.9591000001</v>
      </c>
    </row>
    <row r="20" spans="1:24" x14ac:dyDescent="0.3">
      <c r="A20" t="s">
        <v>19</v>
      </c>
      <c r="B20" s="27">
        <v>18049.592140000001</v>
      </c>
      <c r="C20" s="27">
        <v>9119.2970600000008</v>
      </c>
      <c r="D20" s="27">
        <v>9119.2970600000008</v>
      </c>
      <c r="E20" s="27">
        <v>2256.8195470000001</v>
      </c>
      <c r="F20" s="27">
        <v>39787.913710000001</v>
      </c>
      <c r="G20" s="27">
        <v>31577.443749999999</v>
      </c>
      <c r="H20" s="27">
        <v>87812.857699999993</v>
      </c>
      <c r="I20" s="27">
        <v>13070.855799999999</v>
      </c>
      <c r="J20" s="27">
        <v>3127.6834140000001</v>
      </c>
      <c r="K20" s="27">
        <v>21473.335780000001</v>
      </c>
      <c r="L20" s="27">
        <v>12435.640310000001</v>
      </c>
      <c r="M20" s="27">
        <v>12435.640310000001</v>
      </c>
      <c r="N20" s="27">
        <v>33155.841139999997</v>
      </c>
      <c r="O20" s="27">
        <v>48595.242594199997</v>
      </c>
      <c r="P20" s="27">
        <v>28539.156611499999</v>
      </c>
      <c r="Q20" s="27">
        <v>2413.13301873</v>
      </c>
      <c r="R20" s="27">
        <v>2413.13301873</v>
      </c>
      <c r="S20" s="27">
        <v>16400.050719999999</v>
      </c>
      <c r="T20" s="27">
        <v>15596.79363</v>
      </c>
      <c r="U20" s="27">
        <v>45295.834000000003</v>
      </c>
      <c r="V20" s="27">
        <v>5281.2799279000001</v>
      </c>
      <c r="W20" s="27">
        <v>180880.96669999999</v>
      </c>
      <c r="X20" s="27">
        <v>436878.19329999998</v>
      </c>
    </row>
    <row r="21" spans="1:24" x14ac:dyDescent="0.3">
      <c r="A21" t="s">
        <v>20</v>
      </c>
      <c r="B21" s="27">
        <v>3642.0482470000002</v>
      </c>
      <c r="C21" s="27">
        <v>1836.7440452999999</v>
      </c>
      <c r="D21" s="27">
        <v>1836.7440452999999</v>
      </c>
      <c r="E21" s="27">
        <v>454.5507791</v>
      </c>
      <c r="F21" s="27">
        <v>9024.2465709999997</v>
      </c>
      <c r="G21" s="27">
        <v>3540.3913849999999</v>
      </c>
      <c r="H21" s="27">
        <v>18223.456999999999</v>
      </c>
      <c r="I21" s="27">
        <v>2637.438564</v>
      </c>
      <c r="J21" s="27">
        <v>641.43283489999999</v>
      </c>
      <c r="K21" s="27">
        <v>4332.8838100000003</v>
      </c>
      <c r="L21" s="27">
        <v>2504.6974059999998</v>
      </c>
      <c r="M21" s="27">
        <v>2504.6974059999998</v>
      </c>
      <c r="N21" s="27">
        <v>6690.2766920000004</v>
      </c>
      <c r="O21" s="27">
        <v>72545.746571600001</v>
      </c>
      <c r="P21" s="27">
        <v>9110.7677215200001</v>
      </c>
      <c r="Q21" s="27">
        <v>2992.3567305900001</v>
      </c>
      <c r="R21" s="27">
        <v>2992.3567305900001</v>
      </c>
      <c r="S21" s="27">
        <v>3351.2148149999998</v>
      </c>
      <c r="T21" s="27">
        <v>3214.916471</v>
      </c>
      <c r="U21" s="27">
        <v>9119.5799889999998</v>
      </c>
      <c r="V21" s="27">
        <v>2127.3724397800001</v>
      </c>
      <c r="W21" s="27">
        <v>23150.858530000001</v>
      </c>
      <c r="X21" s="27">
        <v>142009.2599</v>
      </c>
    </row>
    <row r="22" spans="1:24" x14ac:dyDescent="0.3">
      <c r="A22" t="s">
        <v>128</v>
      </c>
      <c r="B22" s="27">
        <v>2683.1958789999999</v>
      </c>
      <c r="C22" s="27">
        <v>1352.822091</v>
      </c>
      <c r="D22" s="27">
        <v>1352.822091</v>
      </c>
      <c r="E22" s="27">
        <v>334.79223969999998</v>
      </c>
      <c r="F22" s="27">
        <v>7205.7825999999995</v>
      </c>
      <c r="G22" s="27">
        <v>3794.5333300000002</v>
      </c>
      <c r="H22" s="27">
        <v>13223.634179999999</v>
      </c>
      <c r="I22" s="27">
        <v>1943.072408</v>
      </c>
      <c r="J22" s="27">
        <v>471.36696039999998</v>
      </c>
      <c r="K22" s="27">
        <v>3192.1592500000002</v>
      </c>
      <c r="L22" s="27">
        <v>1844.7869659999999</v>
      </c>
      <c r="M22" s="27">
        <v>1844.7869659999999</v>
      </c>
      <c r="N22" s="27">
        <v>4922.9218179999998</v>
      </c>
      <c r="O22" s="27">
        <v>38378.397006699997</v>
      </c>
      <c r="P22" s="27">
        <v>5710.8142643000001</v>
      </c>
      <c r="Q22" s="27">
        <v>868.61022301699995</v>
      </c>
      <c r="R22" s="27">
        <v>868.61022301699995</v>
      </c>
      <c r="S22" s="27">
        <v>2463.4167080000002</v>
      </c>
      <c r="T22" s="27">
        <v>2372.5580220000002</v>
      </c>
      <c r="U22" s="27">
        <v>6812.7784799999999</v>
      </c>
      <c r="V22" s="27">
        <v>973.3403568</v>
      </c>
      <c r="W22" s="27">
        <v>26687.891540000001</v>
      </c>
      <c r="X22" s="27">
        <v>97680.924799999993</v>
      </c>
    </row>
    <row r="23" spans="1:24" x14ac:dyDescent="0.3">
      <c r="A23" t="s">
        <v>22</v>
      </c>
      <c r="B23" s="27">
        <v>17276.596276</v>
      </c>
      <c r="C23" s="27">
        <v>8719.5930740000003</v>
      </c>
      <c r="D23" s="27">
        <v>8719.5930740000003</v>
      </c>
      <c r="E23" s="27">
        <v>2157.9003719000002</v>
      </c>
      <c r="F23" s="27">
        <v>25478.658704000001</v>
      </c>
      <c r="G23" s="27">
        <v>14499.209711</v>
      </c>
      <c r="H23" s="27">
        <v>84479.886989999999</v>
      </c>
      <c r="I23" s="27">
        <v>12511.091351999999</v>
      </c>
      <c r="J23" s="27">
        <v>3022.5237280000001</v>
      </c>
      <c r="K23" s="27">
        <v>20553.696123999998</v>
      </c>
      <c r="L23" s="27">
        <v>11890.563021</v>
      </c>
      <c r="M23" s="27">
        <v>11890.563021</v>
      </c>
      <c r="N23" s="27">
        <v>31713.427351999999</v>
      </c>
      <c r="O23" s="27">
        <v>145617.09854199999</v>
      </c>
      <c r="P23" s="27">
        <v>33522.294445400003</v>
      </c>
      <c r="Q23" s="27">
        <v>13368.422331899999</v>
      </c>
      <c r="R23" s="27">
        <v>13368.422331899999</v>
      </c>
      <c r="S23" s="27">
        <v>15812.262162000001</v>
      </c>
      <c r="T23" s="27">
        <v>19939.041391999999</v>
      </c>
      <c r="U23" s="27">
        <v>50890.527672999997</v>
      </c>
      <c r="V23" s="27">
        <v>5479.4367728099996</v>
      </c>
      <c r="W23" s="27">
        <v>114901.75599999999</v>
      </c>
      <c r="X23" s="27">
        <v>478195.54350000003</v>
      </c>
    </row>
    <row r="24" spans="1:24" x14ac:dyDescent="0.3">
      <c r="A24" t="s">
        <v>23</v>
      </c>
      <c r="B24" s="27">
        <v>18960.446748099999</v>
      </c>
      <c r="C24" s="27">
        <v>9578.6306201000007</v>
      </c>
      <c r="D24" s="27">
        <v>9578.6306201000007</v>
      </c>
      <c r="E24" s="27">
        <v>2370.49220066</v>
      </c>
      <c r="F24" s="27">
        <v>20455.788316900002</v>
      </c>
      <c r="G24" s="27">
        <v>11128.3355374</v>
      </c>
      <c r="H24" s="27">
        <v>95850.538304000002</v>
      </c>
      <c r="I24" s="27">
        <v>13730.466085800001</v>
      </c>
      <c r="J24" s="27">
        <v>3290.8245282299999</v>
      </c>
      <c r="K24" s="27">
        <v>22556.935145200001</v>
      </c>
      <c r="L24" s="27">
        <v>13062.0109694</v>
      </c>
      <c r="M24" s="27">
        <v>13062.0109694</v>
      </c>
      <c r="N24" s="27">
        <v>34911.640887399997</v>
      </c>
      <c r="O24" s="27">
        <v>131787.32990899999</v>
      </c>
      <c r="P24" s="27">
        <v>39431.8605407</v>
      </c>
      <c r="Q24" s="27">
        <v>24927.923310099999</v>
      </c>
      <c r="R24" s="27">
        <v>24927.923310099999</v>
      </c>
      <c r="S24" s="27">
        <v>17258.421052599999</v>
      </c>
      <c r="T24" s="27">
        <v>19234.744998499998</v>
      </c>
      <c r="U24" s="27">
        <v>51970.175545999999</v>
      </c>
      <c r="V24" s="27">
        <v>6446.0096918700001</v>
      </c>
      <c r="W24" s="27">
        <v>80894.040550999998</v>
      </c>
      <c r="X24" s="27">
        <v>448225.43693999999</v>
      </c>
    </row>
    <row r="25" spans="1:24" x14ac:dyDescent="0.3">
      <c r="A25" t="s">
        <v>24</v>
      </c>
      <c r="B25" s="27">
        <v>33853.397262999999</v>
      </c>
      <c r="C25" s="27">
        <v>17092.276588000001</v>
      </c>
      <c r="D25" s="27">
        <v>17092.276588000001</v>
      </c>
      <c r="E25" s="27">
        <v>4229.9525482999998</v>
      </c>
      <c r="F25" s="27">
        <v>207504.396973</v>
      </c>
      <c r="G25" s="27">
        <v>93355.371870999996</v>
      </c>
      <c r="H25" s="27">
        <v>163968.11141000001</v>
      </c>
      <c r="I25" s="27">
        <v>24515.405317000001</v>
      </c>
      <c r="J25" s="27">
        <v>5913.5603073000002</v>
      </c>
      <c r="K25" s="27">
        <v>40274.853264999998</v>
      </c>
      <c r="L25" s="27">
        <v>23308.064922000001</v>
      </c>
      <c r="M25" s="27">
        <v>23308.064922000001</v>
      </c>
      <c r="N25" s="27">
        <v>62126.855064000003</v>
      </c>
      <c r="O25" s="27">
        <v>611947.95350499998</v>
      </c>
      <c r="P25" s="27">
        <v>96636.436735499999</v>
      </c>
      <c r="Q25" s="27">
        <v>14157.226562</v>
      </c>
      <c r="R25" s="27">
        <v>14157.226562</v>
      </c>
      <c r="S25" s="27">
        <v>30945.506496999998</v>
      </c>
      <c r="T25" s="27">
        <v>35479.030098000003</v>
      </c>
      <c r="U25" s="27">
        <v>90413.834577999995</v>
      </c>
      <c r="V25" s="27">
        <v>30728.064873700001</v>
      </c>
      <c r="W25" s="27">
        <v>438743.07351000002</v>
      </c>
      <c r="X25" s="27">
        <v>1515262.80583</v>
      </c>
    </row>
    <row r="26" spans="1:24" x14ac:dyDescent="0.3">
      <c r="A26" t="s">
        <v>25</v>
      </c>
      <c r="B26" s="27">
        <v>23940.900584300001</v>
      </c>
      <c r="C26" s="27">
        <v>12078.0367979</v>
      </c>
      <c r="D26" s="27">
        <v>12078.0367979</v>
      </c>
      <c r="E26" s="27">
        <v>2989.0420325099999</v>
      </c>
      <c r="F26" s="27">
        <v>22903.230141200002</v>
      </c>
      <c r="G26" s="27">
        <v>9758.8062611000005</v>
      </c>
      <c r="H26" s="27">
        <v>115823.102029</v>
      </c>
      <c r="I26" s="27">
        <v>17337.1263469</v>
      </c>
      <c r="J26" s="27">
        <v>4208.2994429</v>
      </c>
      <c r="K26" s="27">
        <v>28482.105592299999</v>
      </c>
      <c r="L26" s="27">
        <v>16470.343338400002</v>
      </c>
      <c r="M26" s="27">
        <v>16470.343338400002</v>
      </c>
      <c r="N26" s="27">
        <v>43898.804617000002</v>
      </c>
      <c r="O26" s="27">
        <v>624339.08129100001</v>
      </c>
      <c r="P26" s="27">
        <v>64781.976644199996</v>
      </c>
      <c r="Q26" s="27">
        <v>32909.023940799998</v>
      </c>
      <c r="R26" s="27">
        <v>32909.023940799998</v>
      </c>
      <c r="S26" s="27">
        <v>21987.172095000002</v>
      </c>
      <c r="T26" s="27">
        <v>20932.563468600001</v>
      </c>
      <c r="U26" s="27">
        <v>60489.800551</v>
      </c>
      <c r="V26" s="27">
        <v>10861.727122099999</v>
      </c>
      <c r="W26" s="27">
        <v>70765.646504000004</v>
      </c>
      <c r="X26" s="27">
        <v>1001575.38156</v>
      </c>
    </row>
    <row r="27" spans="1:24" x14ac:dyDescent="0.3">
      <c r="A27" t="s">
        <v>26</v>
      </c>
      <c r="B27" s="27">
        <v>42693.012549999999</v>
      </c>
      <c r="C27" s="27">
        <v>21589.920094000001</v>
      </c>
      <c r="D27" s="27">
        <v>21589.920094000001</v>
      </c>
      <c r="E27" s="27">
        <v>5343.0116280000002</v>
      </c>
      <c r="F27" s="27">
        <v>62910.496647</v>
      </c>
      <c r="G27" s="27">
        <v>36051.524697000001</v>
      </c>
      <c r="H27" s="27">
        <v>206357.24502999999</v>
      </c>
      <c r="I27" s="27">
        <v>30916.731668</v>
      </c>
      <c r="J27" s="27">
        <v>7361.8327579999996</v>
      </c>
      <c r="K27" s="27">
        <v>50791.199240000002</v>
      </c>
      <c r="L27" s="27">
        <v>29441.327677000001</v>
      </c>
      <c r="M27" s="27">
        <v>29441.327677000001</v>
      </c>
      <c r="N27" s="27">
        <v>78461.652270000006</v>
      </c>
      <c r="O27" s="27">
        <v>54982.869991500003</v>
      </c>
      <c r="P27" s="27">
        <v>97309.7086079</v>
      </c>
      <c r="Q27" s="27">
        <v>45558.277930199998</v>
      </c>
      <c r="R27" s="27">
        <v>45558.277930199998</v>
      </c>
      <c r="S27" s="27">
        <v>38648.545239999999</v>
      </c>
      <c r="T27" s="27">
        <v>81089.630380000002</v>
      </c>
      <c r="U27" s="27">
        <v>173557.85386999999</v>
      </c>
      <c r="V27" s="27">
        <v>14883.471258899999</v>
      </c>
      <c r="W27" s="27">
        <v>202588.89757999999</v>
      </c>
      <c r="X27" s="27">
        <v>891011.02659999998</v>
      </c>
    </row>
    <row r="28" spans="1:24" x14ac:dyDescent="0.3">
      <c r="A28" t="s">
        <v>27</v>
      </c>
      <c r="B28" s="27">
        <v>20896.725685000001</v>
      </c>
      <c r="C28" s="27">
        <v>10566.689368400001</v>
      </c>
      <c r="D28" s="27">
        <v>10566.689368400001</v>
      </c>
      <c r="E28" s="27">
        <v>2615.0145364999998</v>
      </c>
      <c r="F28" s="27">
        <v>7223.3388379999997</v>
      </c>
      <c r="G28" s="27">
        <v>3987.3603815000001</v>
      </c>
      <c r="H28" s="27">
        <v>101357.849147</v>
      </c>
      <c r="I28" s="27">
        <v>15132.653396</v>
      </c>
      <c r="J28" s="27">
        <v>3607.0153820999999</v>
      </c>
      <c r="K28" s="27">
        <v>24860.511009000002</v>
      </c>
      <c r="L28" s="27">
        <v>14409.380278500001</v>
      </c>
      <c r="M28" s="27">
        <v>14409.380278500001</v>
      </c>
      <c r="N28" s="27">
        <v>38409.659745999998</v>
      </c>
      <c r="O28" s="27">
        <v>27553.479338699999</v>
      </c>
      <c r="P28" s="27">
        <v>58326.766308600003</v>
      </c>
      <c r="Q28" s="27">
        <v>45713.415413100003</v>
      </c>
      <c r="R28" s="27">
        <v>45713.415413100003</v>
      </c>
      <c r="S28" s="27">
        <v>18932.589215</v>
      </c>
      <c r="T28" s="27">
        <v>21274.459415000001</v>
      </c>
      <c r="U28" s="27">
        <v>57378.486389999998</v>
      </c>
      <c r="V28" s="27">
        <v>9232.7753845400002</v>
      </c>
      <c r="W28" s="27">
        <v>22174.350785999999</v>
      </c>
      <c r="X28" s="27">
        <v>326437.96701000002</v>
      </c>
    </row>
    <row r="29" spans="1:24" x14ac:dyDescent="0.3">
      <c r="A29" t="s">
        <v>28</v>
      </c>
      <c r="B29" s="27">
        <v>48689.035799999998</v>
      </c>
      <c r="C29" s="27">
        <v>24609.97768</v>
      </c>
      <c r="D29" s="27">
        <v>24609.97768</v>
      </c>
      <c r="E29" s="27">
        <v>6090.4052789999996</v>
      </c>
      <c r="F29" s="27">
        <v>90995.872560000003</v>
      </c>
      <c r="G29" s="27">
        <v>44225.764640000001</v>
      </c>
      <c r="H29" s="27">
        <v>235095.02249999999</v>
      </c>
      <c r="I29" s="27">
        <v>35258.824549999998</v>
      </c>
      <c r="J29" s="27">
        <v>8391.3604780000005</v>
      </c>
      <c r="K29" s="27">
        <v>57924.577100000002</v>
      </c>
      <c r="L29" s="27">
        <v>33559.654909999997</v>
      </c>
      <c r="M29" s="27">
        <v>33559.654909999997</v>
      </c>
      <c r="N29" s="27">
        <v>89433.994829999996</v>
      </c>
      <c r="O29" s="27">
        <v>158554.19549499999</v>
      </c>
      <c r="P29" s="27">
        <v>149308.66391199999</v>
      </c>
      <c r="Q29" s="27">
        <v>8183.1821410000002</v>
      </c>
      <c r="R29" s="27">
        <v>8183.1821410000002</v>
      </c>
      <c r="S29" s="27">
        <v>44053.405789999997</v>
      </c>
      <c r="T29" s="27">
        <v>45297.419320000001</v>
      </c>
      <c r="U29" s="27">
        <v>127082.58837</v>
      </c>
      <c r="V29" s="27">
        <v>25688.172876000001</v>
      </c>
      <c r="W29" s="27">
        <v>257454.12820000001</v>
      </c>
      <c r="X29" s="27">
        <v>1067343.4787999999</v>
      </c>
    </row>
    <row r="30" spans="1:24" x14ac:dyDescent="0.3">
      <c r="A30" t="s">
        <v>29</v>
      </c>
      <c r="B30" s="27">
        <v>3703.6496099999999</v>
      </c>
      <c r="C30" s="27">
        <v>1869.95912</v>
      </c>
      <c r="D30" s="27">
        <v>1869.95912</v>
      </c>
      <c r="E30" s="27">
        <v>462.77099399999997</v>
      </c>
      <c r="F30" s="27">
        <v>8485.2152900000001</v>
      </c>
      <c r="G30" s="27">
        <v>6103.2188100000003</v>
      </c>
      <c r="H30" s="27">
        <v>17991.9542</v>
      </c>
      <c r="I30" s="27">
        <v>2682.0491999999999</v>
      </c>
      <c r="J30" s="27">
        <v>646.55408399999999</v>
      </c>
      <c r="K30" s="27">
        <v>4406.1738699999996</v>
      </c>
      <c r="L30" s="27">
        <v>2549.9886900000001</v>
      </c>
      <c r="M30" s="27">
        <v>2549.9886900000001</v>
      </c>
      <c r="N30" s="27">
        <v>6798.2003199999999</v>
      </c>
      <c r="O30" s="27">
        <v>21109.8350598</v>
      </c>
      <c r="P30" s="27">
        <v>6914.6712262999999</v>
      </c>
      <c r="Q30" s="27">
        <v>657.61358038399999</v>
      </c>
      <c r="R30" s="27">
        <v>657.61358038399999</v>
      </c>
      <c r="S30" s="27">
        <v>3384.0289200000002</v>
      </c>
      <c r="T30" s="27">
        <v>3203.0009100000002</v>
      </c>
      <c r="U30" s="27">
        <v>9295.89941</v>
      </c>
      <c r="V30" s="27">
        <v>1136.2856942000001</v>
      </c>
      <c r="W30" s="27">
        <v>39477.7785</v>
      </c>
      <c r="X30" s="27">
        <v>104256.8704</v>
      </c>
    </row>
    <row r="31" spans="1:24" x14ac:dyDescent="0.3">
      <c r="A31" t="s">
        <v>30</v>
      </c>
      <c r="B31" s="27">
        <v>2727.2830023000001</v>
      </c>
      <c r="C31" s="27">
        <v>1375.7219132</v>
      </c>
      <c r="D31" s="27">
        <v>1375.7219132</v>
      </c>
      <c r="E31" s="27">
        <v>340.45902740000002</v>
      </c>
      <c r="F31" s="27">
        <v>9620.3959830000003</v>
      </c>
      <c r="G31" s="27">
        <v>2967.2228368000001</v>
      </c>
      <c r="H31" s="27">
        <v>13561.138309</v>
      </c>
      <c r="I31" s="27">
        <v>1975.0033556000001</v>
      </c>
      <c r="J31" s="27">
        <v>479.1184351</v>
      </c>
      <c r="K31" s="27">
        <v>3244.6087219999999</v>
      </c>
      <c r="L31" s="27">
        <v>1876.0210827000001</v>
      </c>
      <c r="M31" s="27">
        <v>1876.0210827000001</v>
      </c>
      <c r="N31" s="27">
        <v>5008.9802849999996</v>
      </c>
      <c r="O31" s="27">
        <v>48317.8579159</v>
      </c>
      <c r="P31" s="27">
        <v>6414.8366087300001</v>
      </c>
      <c r="Q31" s="27">
        <v>1255.00019651</v>
      </c>
      <c r="R31" s="27">
        <v>1255.00019651</v>
      </c>
      <c r="S31" s="27">
        <v>2504.4917734999999</v>
      </c>
      <c r="T31" s="27">
        <v>2491.3709260999999</v>
      </c>
      <c r="U31" s="27">
        <v>7048.3043429999998</v>
      </c>
      <c r="V31" s="27">
        <v>1159.84985263</v>
      </c>
      <c r="W31" s="27">
        <v>20417.774796999998</v>
      </c>
      <c r="X31" s="27">
        <v>102877.18936999999</v>
      </c>
    </row>
    <row r="32" spans="1:24" x14ac:dyDescent="0.3">
      <c r="A32" t="s">
        <v>31</v>
      </c>
      <c r="B32" s="27">
        <v>57751.682840000001</v>
      </c>
      <c r="C32" s="27">
        <v>29198.338739999999</v>
      </c>
      <c r="D32" s="27">
        <v>29198.338739999999</v>
      </c>
      <c r="E32" s="27">
        <v>7225.9302100000004</v>
      </c>
      <c r="F32" s="27">
        <v>104325.38803</v>
      </c>
      <c r="G32" s="27">
        <v>46161.810614000002</v>
      </c>
      <c r="H32" s="27">
        <v>278843.26510000002</v>
      </c>
      <c r="I32" s="27">
        <v>41821.682090000002</v>
      </c>
      <c r="J32" s="27">
        <v>9964.6939700000003</v>
      </c>
      <c r="K32" s="27">
        <v>68706.251959999994</v>
      </c>
      <c r="L32" s="27">
        <v>39816.644390000001</v>
      </c>
      <c r="M32" s="27">
        <v>39816.644390000001</v>
      </c>
      <c r="N32" s="27">
        <v>106106.05386</v>
      </c>
      <c r="O32" s="27">
        <v>151602.692067</v>
      </c>
      <c r="P32" s="27">
        <v>177991.11244500001</v>
      </c>
      <c r="Q32" s="27">
        <v>30210.096761000001</v>
      </c>
      <c r="R32" s="27">
        <v>30210.096761000001</v>
      </c>
      <c r="S32" s="27">
        <v>52302.444510000001</v>
      </c>
      <c r="T32" s="27">
        <v>78235.88106</v>
      </c>
      <c r="U32" s="27">
        <v>187548.24479999999</v>
      </c>
      <c r="V32" s="27">
        <v>29291.490809999999</v>
      </c>
      <c r="W32" s="27">
        <v>271253.29700999998</v>
      </c>
      <c r="X32" s="27">
        <v>1256513.9957999999</v>
      </c>
    </row>
    <row r="33" spans="1:24" x14ac:dyDescent="0.3">
      <c r="A33" t="s">
        <v>32</v>
      </c>
      <c r="B33" s="27">
        <v>14518.952439799999</v>
      </c>
      <c r="C33" s="27">
        <v>7321.2325933000002</v>
      </c>
      <c r="D33" s="27">
        <v>7321.2325933000002</v>
      </c>
      <c r="E33" s="27">
        <v>1811.8372087</v>
      </c>
      <c r="F33" s="27">
        <v>24171.1616569</v>
      </c>
      <c r="G33" s="27">
        <v>12599.4459549</v>
      </c>
      <c r="H33" s="27">
        <v>70709.364472000001</v>
      </c>
      <c r="I33" s="27">
        <v>10514.097231600001</v>
      </c>
      <c r="J33" s="27">
        <v>2556.3673456000001</v>
      </c>
      <c r="K33" s="27">
        <v>17272.966346699999</v>
      </c>
      <c r="L33" s="27">
        <v>9983.6758785999991</v>
      </c>
      <c r="M33" s="27">
        <v>9983.6758785999991</v>
      </c>
      <c r="N33" s="27">
        <v>26621.440096999999</v>
      </c>
      <c r="O33" s="27">
        <v>105575.324374</v>
      </c>
      <c r="P33" s="27">
        <v>29024.191194800002</v>
      </c>
      <c r="Q33" s="27">
        <v>8620.8872870300002</v>
      </c>
      <c r="R33" s="27">
        <v>8620.8872870300002</v>
      </c>
      <c r="S33" s="27">
        <v>13351.2757602</v>
      </c>
      <c r="T33" s="27">
        <v>12727.339673500001</v>
      </c>
      <c r="U33" s="27">
        <v>36703.164832000002</v>
      </c>
      <c r="V33" s="27">
        <v>4699.5906035999997</v>
      </c>
      <c r="W33" s="27">
        <v>102220.92241</v>
      </c>
      <c r="X33" s="27">
        <v>381551.16188700002</v>
      </c>
    </row>
    <row r="34" spans="1:24" x14ac:dyDescent="0.3">
      <c r="A34" t="s">
        <v>33</v>
      </c>
      <c r="B34" s="27">
        <v>27537.559398000001</v>
      </c>
      <c r="C34" s="27">
        <v>13898.496880999999</v>
      </c>
      <c r="D34" s="27">
        <v>13898.496880999999</v>
      </c>
      <c r="E34" s="27">
        <v>3439.5667469999999</v>
      </c>
      <c r="F34" s="27">
        <v>143570.18686300001</v>
      </c>
      <c r="G34" s="27">
        <v>62916.991349000004</v>
      </c>
      <c r="H34" s="27">
        <v>134204.66331</v>
      </c>
      <c r="I34" s="27">
        <v>19941.690204999999</v>
      </c>
      <c r="J34" s="27">
        <v>4815.7283195999998</v>
      </c>
      <c r="K34" s="27">
        <v>32760.982862000001</v>
      </c>
      <c r="L34" s="27">
        <v>18952.845892000001</v>
      </c>
      <c r="M34" s="27">
        <v>18952.845892000001</v>
      </c>
      <c r="N34" s="27">
        <v>50538.674264000001</v>
      </c>
      <c r="O34" s="27">
        <v>393223.03125399997</v>
      </c>
      <c r="P34" s="27">
        <v>71491.635539900002</v>
      </c>
      <c r="Q34" s="27">
        <v>14025.6490061</v>
      </c>
      <c r="R34" s="27">
        <v>14025.6490061</v>
      </c>
      <c r="S34" s="27">
        <v>25194.527514000001</v>
      </c>
      <c r="T34" s="27">
        <v>27340.531115000002</v>
      </c>
      <c r="U34" s="27">
        <v>71741.432994999996</v>
      </c>
      <c r="V34" s="27">
        <v>21525.591018700001</v>
      </c>
      <c r="W34" s="27">
        <v>329161.43832000002</v>
      </c>
      <c r="X34" s="27">
        <v>1086369.21199</v>
      </c>
    </row>
    <row r="35" spans="1:24" x14ac:dyDescent="0.3">
      <c r="A35" t="s">
        <v>34</v>
      </c>
      <c r="B35" s="27">
        <v>13021.909347000001</v>
      </c>
      <c r="C35" s="27">
        <v>6584.7712819999997</v>
      </c>
      <c r="D35" s="27">
        <v>6584.7712819999997</v>
      </c>
      <c r="E35" s="27">
        <v>1629.5855515999999</v>
      </c>
      <c r="F35" s="27">
        <v>6064.6704110999999</v>
      </c>
      <c r="G35" s="27">
        <v>3034.0526341</v>
      </c>
      <c r="H35" s="27">
        <v>63893.343769999999</v>
      </c>
      <c r="I35" s="27">
        <v>9429.9957279999999</v>
      </c>
      <c r="J35" s="27">
        <v>2246.7281183999999</v>
      </c>
      <c r="K35" s="27">
        <v>15491.962457</v>
      </c>
      <c r="L35" s="27">
        <v>8979.398792</v>
      </c>
      <c r="M35" s="27">
        <v>8979.398792</v>
      </c>
      <c r="N35" s="27">
        <v>23952.925307000001</v>
      </c>
      <c r="O35" s="27">
        <v>13843.810808</v>
      </c>
      <c r="P35" s="27">
        <v>30428.920413799999</v>
      </c>
      <c r="Q35" s="27">
        <v>29691.345506900001</v>
      </c>
      <c r="R35" s="27">
        <v>29691.345506900001</v>
      </c>
      <c r="S35" s="27">
        <v>11795.828985</v>
      </c>
      <c r="T35" s="27">
        <v>11532.55479</v>
      </c>
      <c r="U35" s="27">
        <v>33180.199520000002</v>
      </c>
      <c r="V35" s="27">
        <v>4582.81142172</v>
      </c>
      <c r="W35" s="27">
        <v>17388.632728</v>
      </c>
      <c r="X35" s="27">
        <v>192294.21322000001</v>
      </c>
    </row>
    <row r="36" spans="1:24" x14ac:dyDescent="0.3">
      <c r="A36" t="s">
        <v>35</v>
      </c>
      <c r="B36" s="27">
        <v>10901.485290000001</v>
      </c>
      <c r="C36" s="27">
        <v>5498.2377987999998</v>
      </c>
      <c r="D36" s="27">
        <v>5498.2377987999998</v>
      </c>
      <c r="E36" s="27">
        <v>1360.6884477000001</v>
      </c>
      <c r="F36" s="27">
        <v>8834.5535173000007</v>
      </c>
      <c r="G36" s="27">
        <v>4155.0790911000004</v>
      </c>
      <c r="H36" s="27">
        <v>52709.337837999999</v>
      </c>
      <c r="I36" s="27">
        <v>7894.4634265000004</v>
      </c>
      <c r="J36" s="27">
        <v>1920.1371689</v>
      </c>
      <c r="K36" s="27">
        <v>12969.329352000001</v>
      </c>
      <c r="L36" s="27">
        <v>7497.7348130999999</v>
      </c>
      <c r="M36" s="27">
        <v>7497.7348130999999</v>
      </c>
      <c r="N36" s="27">
        <v>19983.30517</v>
      </c>
      <c r="O36" s="27">
        <v>125006.89537</v>
      </c>
      <c r="P36" s="27">
        <v>26693.864683700001</v>
      </c>
      <c r="Q36" s="27">
        <v>16903.139619500002</v>
      </c>
      <c r="R36" s="27">
        <v>16903.139619500002</v>
      </c>
      <c r="S36" s="27">
        <v>10027.01057</v>
      </c>
      <c r="T36" s="27">
        <v>9617.2825190000003</v>
      </c>
      <c r="U36" s="27">
        <v>27664.978975000002</v>
      </c>
      <c r="V36" s="27">
        <v>4209.0536165900003</v>
      </c>
      <c r="W36" s="27">
        <v>34305.658132999997</v>
      </c>
      <c r="X36" s="27">
        <v>295523.10207000002</v>
      </c>
    </row>
    <row r="37" spans="1:24" x14ac:dyDescent="0.3">
      <c r="A37" t="s">
        <v>36</v>
      </c>
      <c r="B37" s="27">
        <v>33181.501960000001</v>
      </c>
      <c r="C37" s="27">
        <v>16756.797293</v>
      </c>
      <c r="D37" s="27">
        <v>16756.797293</v>
      </c>
      <c r="E37" s="27">
        <v>4146.9248129999996</v>
      </c>
      <c r="F37" s="27">
        <v>42104.999380000001</v>
      </c>
      <c r="G37" s="27">
        <v>15446.830277999999</v>
      </c>
      <c r="H37" s="27">
        <v>160218.59447000001</v>
      </c>
      <c r="I37" s="27">
        <v>24028.838589999999</v>
      </c>
      <c r="J37" s="27">
        <v>5786.364748</v>
      </c>
      <c r="K37" s="27">
        <v>39475.507599999997</v>
      </c>
      <c r="L37" s="27">
        <v>22850.596693</v>
      </c>
      <c r="M37" s="27">
        <v>22850.596693</v>
      </c>
      <c r="N37" s="27">
        <v>60895.323420000001</v>
      </c>
      <c r="O37" s="27">
        <v>492835.474621</v>
      </c>
      <c r="P37" s="27">
        <v>96639.836867299993</v>
      </c>
      <c r="Q37" s="27">
        <v>37854.144609499999</v>
      </c>
      <c r="R37" s="27">
        <v>37854.144609499999</v>
      </c>
      <c r="S37" s="27">
        <v>30291.52216</v>
      </c>
      <c r="T37" s="27">
        <v>29099.427250000001</v>
      </c>
      <c r="U37" s="27">
        <v>83723.784809999997</v>
      </c>
      <c r="V37" s="27">
        <v>19549.637395999998</v>
      </c>
      <c r="W37" s="27">
        <v>107201.10189999999</v>
      </c>
      <c r="X37" s="27">
        <v>1036171.4031</v>
      </c>
    </row>
    <row r="38" spans="1:24" x14ac:dyDescent="0.3">
      <c r="A38" t="s">
        <v>37</v>
      </c>
      <c r="B38" s="27">
        <v>51069.188730000002</v>
      </c>
      <c r="C38" s="27">
        <v>25822.97608</v>
      </c>
      <c r="D38" s="27">
        <v>25822.97608</v>
      </c>
      <c r="E38" s="27">
        <v>6390.5905190000003</v>
      </c>
      <c r="F38" s="27">
        <v>100824.25089</v>
      </c>
      <c r="G38" s="27">
        <v>55625.060830000002</v>
      </c>
      <c r="H38" s="27">
        <v>246961.36569999999</v>
      </c>
      <c r="I38" s="27">
        <v>36982.461049999998</v>
      </c>
      <c r="J38" s="27">
        <v>8809.3698370000002</v>
      </c>
      <c r="K38" s="27">
        <v>60756.195500000002</v>
      </c>
      <c r="L38" s="27">
        <v>35213.766089999997</v>
      </c>
      <c r="M38" s="27">
        <v>35213.766089999997</v>
      </c>
      <c r="N38" s="27">
        <v>93848.564400000003</v>
      </c>
      <c r="O38" s="27">
        <v>78606.372741400002</v>
      </c>
      <c r="P38" s="27">
        <v>108557.02033100001</v>
      </c>
      <c r="Q38" s="27">
        <v>11837.8685883</v>
      </c>
      <c r="R38" s="27">
        <v>11837.8685883</v>
      </c>
      <c r="S38" s="27">
        <v>46243.36202</v>
      </c>
      <c r="T38" s="27">
        <v>95322.062399999995</v>
      </c>
      <c r="U38" s="27">
        <v>205002.76629999999</v>
      </c>
      <c r="V38" s="27">
        <v>17781.931348999999</v>
      </c>
      <c r="W38" s="27">
        <v>285463.56140000001</v>
      </c>
      <c r="X38" s="27">
        <v>1109626.7736</v>
      </c>
    </row>
    <row r="39" spans="1:24" x14ac:dyDescent="0.3">
      <c r="A39" t="s">
        <v>129</v>
      </c>
      <c r="B39" s="27">
        <v>12067.847476999999</v>
      </c>
      <c r="C39" s="27">
        <v>6077.7145149999997</v>
      </c>
      <c r="D39" s="27">
        <v>6077.7145149999997</v>
      </c>
      <c r="E39" s="27">
        <v>1504.0987309</v>
      </c>
      <c r="F39" s="27">
        <v>13157.864173</v>
      </c>
      <c r="G39" s="27">
        <v>5549.447803</v>
      </c>
      <c r="H39" s="27">
        <v>58367.793873000002</v>
      </c>
      <c r="I39" s="27">
        <v>8739.0895670000009</v>
      </c>
      <c r="J39" s="27">
        <v>2149.4032378000002</v>
      </c>
      <c r="K39" s="27">
        <v>14356.928180999999</v>
      </c>
      <c r="L39" s="27">
        <v>8287.9487320000007</v>
      </c>
      <c r="M39" s="27">
        <v>8287.9487320000007</v>
      </c>
      <c r="N39" s="27">
        <v>22090.684181000001</v>
      </c>
      <c r="O39" s="27">
        <v>237580.64670700001</v>
      </c>
      <c r="P39" s="27">
        <v>26694.5554338</v>
      </c>
      <c r="Q39" s="27">
        <v>9343.2223955600002</v>
      </c>
      <c r="R39" s="27">
        <v>9343.2223955600002</v>
      </c>
      <c r="S39" s="27">
        <v>11193.30711</v>
      </c>
      <c r="T39" s="27">
        <v>10610.056994</v>
      </c>
      <c r="U39" s="27">
        <v>30544.561952</v>
      </c>
      <c r="V39" s="27">
        <v>4180.98868485</v>
      </c>
      <c r="W39" s="27">
        <v>54539.090472000004</v>
      </c>
      <c r="X39" s="27">
        <v>439423.72177</v>
      </c>
    </row>
    <row r="40" spans="1:24" x14ac:dyDescent="0.3">
      <c r="A40" t="s">
        <v>39</v>
      </c>
      <c r="B40" s="27">
        <v>371.424509</v>
      </c>
      <c r="C40" s="27">
        <v>187.05579950000001</v>
      </c>
      <c r="D40" s="27">
        <v>187.05579950000001</v>
      </c>
      <c r="E40" s="27">
        <v>46.292359900000001</v>
      </c>
      <c r="F40" s="27">
        <v>616.997432</v>
      </c>
      <c r="G40" s="27">
        <v>284.42986400000001</v>
      </c>
      <c r="H40" s="27">
        <v>1846.240014</v>
      </c>
      <c r="I40" s="27">
        <v>268.9726</v>
      </c>
      <c r="J40" s="27">
        <v>65.889275799999993</v>
      </c>
      <c r="K40" s="27">
        <v>441.87714299999999</v>
      </c>
      <c r="L40" s="27">
        <v>255.08095299999999</v>
      </c>
      <c r="M40" s="27">
        <v>255.08095299999999</v>
      </c>
      <c r="N40" s="27">
        <v>681.09059600000001</v>
      </c>
      <c r="O40" s="27">
        <v>10056.8922373</v>
      </c>
      <c r="P40" s="27">
        <v>783.79607874999999</v>
      </c>
      <c r="Q40" s="27">
        <v>159.56516528</v>
      </c>
      <c r="R40" s="27">
        <v>159.56516528</v>
      </c>
      <c r="S40" s="27">
        <v>343.561037</v>
      </c>
      <c r="T40" s="27">
        <v>333.98221699999999</v>
      </c>
      <c r="U40" s="27">
        <v>951.71911499999999</v>
      </c>
      <c r="V40" s="27">
        <v>142.19311796</v>
      </c>
      <c r="W40" s="27">
        <v>2312.97894</v>
      </c>
      <c r="X40" s="27">
        <v>16899.257860000002</v>
      </c>
    </row>
    <row r="41" spans="1:24" x14ac:dyDescent="0.3">
      <c r="A41" t="s">
        <v>40</v>
      </c>
      <c r="B41" s="27">
        <v>22644.78314</v>
      </c>
      <c r="C41" s="27">
        <v>11438.98645</v>
      </c>
      <c r="D41" s="27">
        <v>11438.98645</v>
      </c>
      <c r="E41" s="27">
        <v>2830.8826180000001</v>
      </c>
      <c r="F41" s="27">
        <v>156472.48060000001</v>
      </c>
      <c r="G41" s="27">
        <v>69511.750929999995</v>
      </c>
      <c r="H41" s="27">
        <v>110578.0714</v>
      </c>
      <c r="I41" s="27">
        <v>16398.532859999999</v>
      </c>
      <c r="J41" s="27">
        <v>3937.2032979999999</v>
      </c>
      <c r="K41" s="27">
        <v>26940.148980000002</v>
      </c>
      <c r="L41" s="27">
        <v>15598.89839</v>
      </c>
      <c r="M41" s="27">
        <v>15598.89839</v>
      </c>
      <c r="N41" s="27">
        <v>41599.299319999998</v>
      </c>
      <c r="O41" s="27">
        <v>253912.81112699999</v>
      </c>
      <c r="P41" s="27">
        <v>62556.632436</v>
      </c>
      <c r="Q41" s="27">
        <v>7714.9147199999998</v>
      </c>
      <c r="R41" s="27">
        <v>7714.9147199999998</v>
      </c>
      <c r="S41" s="27">
        <v>20629.470949999999</v>
      </c>
      <c r="T41" s="27">
        <v>24973.879410000001</v>
      </c>
      <c r="U41" s="27">
        <v>61569.064939999997</v>
      </c>
      <c r="V41" s="27">
        <v>23542.667334999998</v>
      </c>
      <c r="W41" s="27">
        <v>328880.00670000003</v>
      </c>
      <c r="X41" s="27">
        <v>896823.7439</v>
      </c>
    </row>
    <row r="42" spans="1:24" x14ac:dyDescent="0.3">
      <c r="A42" t="s">
        <v>41</v>
      </c>
      <c r="B42" s="27">
        <v>18052.167882000002</v>
      </c>
      <c r="C42" s="27">
        <v>9127.5475769000004</v>
      </c>
      <c r="D42" s="27">
        <v>9127.5475769000004</v>
      </c>
      <c r="E42" s="27">
        <v>2258.8611641000002</v>
      </c>
      <c r="F42" s="27">
        <v>8650.3880900000004</v>
      </c>
      <c r="G42" s="27">
        <v>6446.9478901000002</v>
      </c>
      <c r="H42" s="27">
        <v>87543.104732000007</v>
      </c>
      <c r="I42" s="27">
        <v>13072.725086099999</v>
      </c>
      <c r="J42" s="27">
        <v>3113.4693851000002</v>
      </c>
      <c r="K42" s="27">
        <v>21476.375070999999</v>
      </c>
      <c r="L42" s="27">
        <v>12446.881896299999</v>
      </c>
      <c r="M42" s="27">
        <v>12446.881896299999</v>
      </c>
      <c r="N42" s="27">
        <v>33178.268983000002</v>
      </c>
      <c r="O42" s="27">
        <v>14614.306670600001</v>
      </c>
      <c r="P42" s="27">
        <v>46543.925257900002</v>
      </c>
      <c r="Q42" s="27">
        <v>37115.772042299999</v>
      </c>
      <c r="R42" s="27">
        <v>37115.772042299999</v>
      </c>
      <c r="S42" s="27">
        <v>16344.737407000001</v>
      </c>
      <c r="T42" s="27">
        <v>24183.862523</v>
      </c>
      <c r="U42" s="27">
        <v>58270.744559999999</v>
      </c>
      <c r="V42" s="27">
        <v>7325.63727122</v>
      </c>
      <c r="W42" s="27">
        <v>30073.205150999998</v>
      </c>
      <c r="X42" s="27">
        <v>293738.02856000001</v>
      </c>
    </row>
    <row r="43" spans="1:24" x14ac:dyDescent="0.3">
      <c r="A43" t="s">
        <v>42</v>
      </c>
      <c r="B43" s="27">
        <v>17441.702125</v>
      </c>
      <c r="C43" s="27">
        <v>8790.2113898999996</v>
      </c>
      <c r="D43" s="27">
        <v>8790.2113898999996</v>
      </c>
      <c r="E43" s="27">
        <v>2175.3787815000001</v>
      </c>
      <c r="F43" s="27">
        <v>33038.785430000004</v>
      </c>
      <c r="G43" s="27">
        <v>12167.1287238</v>
      </c>
      <c r="H43" s="27">
        <v>84239.884338000003</v>
      </c>
      <c r="I43" s="27">
        <v>12630.649453</v>
      </c>
      <c r="J43" s="27">
        <v>3090.5933202000001</v>
      </c>
      <c r="K43" s="27">
        <v>20750.113758</v>
      </c>
      <c r="L43" s="27">
        <v>11986.874931</v>
      </c>
      <c r="M43" s="27">
        <v>11986.874931</v>
      </c>
      <c r="N43" s="27">
        <v>31946.382175999999</v>
      </c>
      <c r="O43" s="27">
        <v>479832.48068099999</v>
      </c>
      <c r="P43" s="27">
        <v>47405.815050800004</v>
      </c>
      <c r="Q43" s="27">
        <v>13857.4927788</v>
      </c>
      <c r="R43" s="27">
        <v>13857.4927788</v>
      </c>
      <c r="S43" s="27">
        <v>16114.970481</v>
      </c>
      <c r="T43" s="27">
        <v>15173.533486</v>
      </c>
      <c r="U43" s="27">
        <v>43688.455777000003</v>
      </c>
      <c r="V43" s="27">
        <v>8516.7773383900003</v>
      </c>
      <c r="W43" s="27">
        <v>98434.833620999998</v>
      </c>
      <c r="X43" s="27">
        <v>801863.90482000005</v>
      </c>
    </row>
    <row r="44" spans="1:24" x14ac:dyDescent="0.3">
      <c r="A44" t="s">
        <v>43</v>
      </c>
      <c r="B44" s="27">
        <v>187899.84615999999</v>
      </c>
      <c r="C44" s="27">
        <v>94929.413658999998</v>
      </c>
      <c r="D44" s="27">
        <v>94929.413658999998</v>
      </c>
      <c r="E44" s="27">
        <v>23492.876428</v>
      </c>
      <c r="F44" s="27">
        <v>379387.14812999999</v>
      </c>
      <c r="G44" s="27">
        <v>157990.11454400001</v>
      </c>
      <c r="H44" s="27">
        <v>910322.40486999997</v>
      </c>
      <c r="I44" s="27">
        <v>136070.23498800001</v>
      </c>
      <c r="J44" s="27">
        <v>32628.687234000001</v>
      </c>
      <c r="K44" s="27">
        <v>223541.39833</v>
      </c>
      <c r="L44" s="27">
        <v>129451.547924</v>
      </c>
      <c r="M44" s="27">
        <v>129451.547924</v>
      </c>
      <c r="N44" s="27">
        <v>345050.00469999999</v>
      </c>
      <c r="O44" s="27">
        <v>1447474.3593599999</v>
      </c>
      <c r="P44" s="27">
        <v>559276.54971799999</v>
      </c>
      <c r="Q44" s="27">
        <v>100862.55160399999</v>
      </c>
      <c r="R44" s="27">
        <v>100862.55160399999</v>
      </c>
      <c r="S44" s="27">
        <v>170995.75844000001</v>
      </c>
      <c r="T44" s="27">
        <v>168234.61021000001</v>
      </c>
      <c r="U44" s="27">
        <v>477040.96529000002</v>
      </c>
      <c r="V44" s="27">
        <v>131152.452789</v>
      </c>
      <c r="W44" s="27">
        <v>925668.03333999997</v>
      </c>
      <c r="X44" s="27">
        <v>4881910.7538000001</v>
      </c>
    </row>
    <row r="45" spans="1:24" x14ac:dyDescent="0.3">
      <c r="A45" t="s">
        <v>44</v>
      </c>
      <c r="B45" s="27">
        <v>33149.420689999999</v>
      </c>
      <c r="C45" s="27">
        <v>16728.18506</v>
      </c>
      <c r="D45" s="27">
        <v>16728.18506</v>
      </c>
      <c r="E45" s="27">
        <v>4139.8391039999997</v>
      </c>
      <c r="F45" s="27">
        <v>66307.189440000002</v>
      </c>
      <c r="G45" s="27">
        <v>27646.806199999999</v>
      </c>
      <c r="H45" s="27">
        <v>159949.62539999999</v>
      </c>
      <c r="I45" s="27">
        <v>24005.598259999999</v>
      </c>
      <c r="J45" s="27">
        <v>5707.7024069999998</v>
      </c>
      <c r="K45" s="27">
        <v>39437.340770000003</v>
      </c>
      <c r="L45" s="27">
        <v>22811.56985</v>
      </c>
      <c r="M45" s="27">
        <v>22811.56985</v>
      </c>
      <c r="N45" s="27">
        <v>60794.508959999999</v>
      </c>
      <c r="O45" s="27">
        <v>124841.210918</v>
      </c>
      <c r="P45" s="27">
        <v>96323.032779000001</v>
      </c>
      <c r="Q45" s="27">
        <v>8221.2358459000006</v>
      </c>
      <c r="R45" s="27">
        <v>8221.2358459000006</v>
      </c>
      <c r="S45" s="27">
        <v>29960.44325</v>
      </c>
      <c r="T45" s="27">
        <v>34824.696960000001</v>
      </c>
      <c r="U45" s="27">
        <v>92421.762849999999</v>
      </c>
      <c r="V45" s="27">
        <v>15868.6882066</v>
      </c>
      <c r="W45" s="27">
        <v>174344.4719</v>
      </c>
      <c r="X45" s="27">
        <v>745398.29390000005</v>
      </c>
    </row>
    <row r="46" spans="1:24" x14ac:dyDescent="0.3">
      <c r="A46" t="s">
        <v>45</v>
      </c>
      <c r="B46" s="27">
        <v>3376.269139</v>
      </c>
      <c r="C46" s="27">
        <v>1703.1369970000001</v>
      </c>
      <c r="D46" s="27">
        <v>1703.1369970000001</v>
      </c>
      <c r="E46" s="27">
        <v>421.48867769999998</v>
      </c>
      <c r="F46" s="27">
        <v>6134.5722939999996</v>
      </c>
      <c r="G46" s="27">
        <v>3884.0762909999999</v>
      </c>
      <c r="H46" s="27">
        <v>16361.45436</v>
      </c>
      <c r="I46" s="27">
        <v>2444.9702000000002</v>
      </c>
      <c r="J46" s="27">
        <v>592.53428210000004</v>
      </c>
      <c r="K46" s="27">
        <v>4016.6945070000002</v>
      </c>
      <c r="L46" s="27">
        <v>2322.501585</v>
      </c>
      <c r="M46" s="27">
        <v>2322.501585</v>
      </c>
      <c r="N46" s="27">
        <v>6190.9587099999999</v>
      </c>
      <c r="O46" s="27">
        <v>11352.6331125</v>
      </c>
      <c r="P46" s="27">
        <v>6162.6450377000001</v>
      </c>
      <c r="Q46" s="27">
        <v>1205.02312209</v>
      </c>
      <c r="R46" s="27">
        <v>1205.02312209</v>
      </c>
      <c r="S46" s="27">
        <v>3096.9278129999998</v>
      </c>
      <c r="T46" s="27">
        <v>2920.0535460000001</v>
      </c>
      <c r="U46" s="27">
        <v>8473.2049399999996</v>
      </c>
      <c r="V46" s="27">
        <v>1020.33398684</v>
      </c>
      <c r="W46" s="27">
        <v>28527.294890000001</v>
      </c>
      <c r="X46" s="27">
        <v>79524.714380000005</v>
      </c>
    </row>
    <row r="47" spans="1:24" x14ac:dyDescent="0.3">
      <c r="A47" t="s">
        <v>46</v>
      </c>
      <c r="B47" s="27">
        <v>17556.0321133</v>
      </c>
      <c r="C47" s="27">
        <v>8852.9346318999997</v>
      </c>
      <c r="D47" s="27">
        <v>8852.9346318999997</v>
      </c>
      <c r="E47" s="27">
        <v>2190.90044506</v>
      </c>
      <c r="F47" s="27">
        <v>69816.890008100003</v>
      </c>
      <c r="G47" s="27">
        <v>27905.5766678</v>
      </c>
      <c r="H47" s="27">
        <v>85347.258533999993</v>
      </c>
      <c r="I47" s="27">
        <v>12713.444632299999</v>
      </c>
      <c r="J47" s="27">
        <v>3096.0517936299998</v>
      </c>
      <c r="K47" s="27">
        <v>20886.146821499999</v>
      </c>
      <c r="L47" s="27">
        <v>12072.3818147</v>
      </c>
      <c r="M47" s="27">
        <v>12072.3818147</v>
      </c>
      <c r="N47" s="27">
        <v>32187.071688799999</v>
      </c>
      <c r="O47" s="27">
        <v>407827.84490600001</v>
      </c>
      <c r="P47" s="27">
        <v>44917.5957232</v>
      </c>
      <c r="Q47" s="27">
        <v>8806.8760793500005</v>
      </c>
      <c r="R47" s="27">
        <v>8806.8760793500005</v>
      </c>
      <c r="S47" s="27">
        <v>16163.868167000001</v>
      </c>
      <c r="T47" s="27">
        <v>15078.826482300001</v>
      </c>
      <c r="U47" s="27">
        <v>42726.366387200003</v>
      </c>
      <c r="V47" s="27">
        <v>11349.365737800001</v>
      </c>
      <c r="W47" s="27">
        <v>169668.67973100001</v>
      </c>
      <c r="X47" s="27">
        <v>801123.57416700001</v>
      </c>
    </row>
    <row r="48" spans="1:24" x14ac:dyDescent="0.3">
      <c r="A48" t="s">
        <v>47</v>
      </c>
      <c r="B48" s="27">
        <v>36061.95278</v>
      </c>
      <c r="C48" s="27">
        <v>18231.84016</v>
      </c>
      <c r="D48" s="27">
        <v>18231.84016</v>
      </c>
      <c r="E48" s="27">
        <v>4511.9647720000003</v>
      </c>
      <c r="F48" s="27">
        <v>66720.25851</v>
      </c>
      <c r="G48" s="27">
        <v>32041.740590000001</v>
      </c>
      <c r="H48" s="27">
        <v>174474.3474</v>
      </c>
      <c r="I48" s="27">
        <v>26114.75101</v>
      </c>
      <c r="J48" s="27">
        <v>6221.6258630000002</v>
      </c>
      <c r="K48" s="27">
        <v>42902.331899999997</v>
      </c>
      <c r="L48" s="27">
        <v>24862.049640000001</v>
      </c>
      <c r="M48" s="27">
        <v>24862.049640000001</v>
      </c>
      <c r="N48" s="27">
        <v>66262.617589999994</v>
      </c>
      <c r="O48" s="27">
        <v>41428.3913961</v>
      </c>
      <c r="P48" s="27">
        <v>64465.693582</v>
      </c>
      <c r="Q48" s="27">
        <v>12806.741376399999</v>
      </c>
      <c r="R48" s="27">
        <v>12806.741376399999</v>
      </c>
      <c r="S48" s="27">
        <v>32657.444879999999</v>
      </c>
      <c r="T48" s="27">
        <v>49393.020060000003</v>
      </c>
      <c r="U48" s="27">
        <v>117875.55839999999</v>
      </c>
      <c r="V48" s="27">
        <v>11989.104159</v>
      </c>
      <c r="W48" s="27">
        <v>192267.3904</v>
      </c>
      <c r="X48" s="27">
        <v>702588.12809999997</v>
      </c>
    </row>
    <row r="49" spans="1:24" x14ac:dyDescent="0.3">
      <c r="A49" t="s">
        <v>48</v>
      </c>
      <c r="B49" s="27">
        <v>7474.6330328000004</v>
      </c>
      <c r="C49" s="27">
        <v>3758.7559179</v>
      </c>
      <c r="D49" s="27">
        <v>3758.7559179</v>
      </c>
      <c r="E49" s="27">
        <v>930.20667719999994</v>
      </c>
      <c r="F49" s="27">
        <v>8745.3238973000007</v>
      </c>
      <c r="G49" s="27">
        <v>3341.0637820000002</v>
      </c>
      <c r="H49" s="27">
        <v>36037.956753999999</v>
      </c>
      <c r="I49" s="27">
        <v>5412.8582034999999</v>
      </c>
      <c r="J49" s="27">
        <v>1346.570187</v>
      </c>
      <c r="K49" s="27">
        <v>8892.4589799999994</v>
      </c>
      <c r="L49" s="27">
        <v>5125.6655152000003</v>
      </c>
      <c r="M49" s="27">
        <v>5125.6655152000003</v>
      </c>
      <c r="N49" s="27">
        <v>13659.763542999999</v>
      </c>
      <c r="O49" s="27">
        <v>257724.24564499999</v>
      </c>
      <c r="P49" s="27">
        <v>17169.643274999999</v>
      </c>
      <c r="Q49" s="27">
        <v>3581.6835110000002</v>
      </c>
      <c r="R49" s="27">
        <v>3581.6835110000002</v>
      </c>
      <c r="S49" s="27">
        <v>6992.5007526999998</v>
      </c>
      <c r="T49" s="27">
        <v>6494.5477303999996</v>
      </c>
      <c r="U49" s="27">
        <v>18788.736742000001</v>
      </c>
      <c r="V49" s="27">
        <v>2810.2588731199999</v>
      </c>
      <c r="W49" s="27">
        <v>35472.332645000002</v>
      </c>
      <c r="X49" s="27">
        <v>385060.76457</v>
      </c>
    </row>
    <row r="50" spans="1:24" x14ac:dyDescent="0.3">
      <c r="A50" t="s">
        <v>49</v>
      </c>
      <c r="B50" s="27">
        <v>13834.766756000001</v>
      </c>
      <c r="C50" s="27">
        <v>6982.0705262000001</v>
      </c>
      <c r="D50" s="27">
        <v>6982.0705262000001</v>
      </c>
      <c r="E50" s="27">
        <v>1727.9028598</v>
      </c>
      <c r="F50" s="27">
        <v>17370.29118</v>
      </c>
      <c r="G50" s="27">
        <v>9577.8824750000003</v>
      </c>
      <c r="H50" s="27">
        <v>68272.738247999994</v>
      </c>
      <c r="I50" s="27">
        <v>10018.628537000001</v>
      </c>
      <c r="J50" s="27">
        <v>2424.8929545000001</v>
      </c>
      <c r="K50" s="27">
        <v>16459.001312</v>
      </c>
      <c r="L50" s="27">
        <v>9521.1729510000005</v>
      </c>
      <c r="M50" s="27">
        <v>9521.1729510000005</v>
      </c>
      <c r="N50" s="27">
        <v>25408.732424000002</v>
      </c>
      <c r="O50" s="27">
        <v>155373.359364</v>
      </c>
      <c r="P50" s="27">
        <v>29493.4939275</v>
      </c>
      <c r="Q50" s="27">
        <v>14211.6049644</v>
      </c>
      <c r="R50" s="27">
        <v>14211.6049644</v>
      </c>
      <c r="S50" s="27">
        <v>12681.97841</v>
      </c>
      <c r="T50" s="27">
        <v>14628.600834999999</v>
      </c>
      <c r="U50" s="27">
        <v>38766.357279000003</v>
      </c>
      <c r="V50" s="27">
        <v>4635.2250487900001</v>
      </c>
      <c r="W50" s="27">
        <v>76852.798370000004</v>
      </c>
      <c r="X50" s="27">
        <v>406127.03986000002</v>
      </c>
    </row>
    <row r="51" spans="1:24" x14ac:dyDescent="0.3">
      <c r="A51" t="s">
        <v>50</v>
      </c>
      <c r="B51" s="27">
        <v>24466.06121</v>
      </c>
      <c r="C51" s="27">
        <v>12371.816419999999</v>
      </c>
      <c r="D51" s="27">
        <v>12371.816419999999</v>
      </c>
      <c r="E51" s="27">
        <v>3061.7402339999999</v>
      </c>
      <c r="F51" s="27">
        <v>38842.996120000003</v>
      </c>
      <c r="G51" s="27">
        <v>21519.560710000002</v>
      </c>
      <c r="H51" s="27">
        <v>118412.7448</v>
      </c>
      <c r="I51" s="27">
        <v>17717.44139</v>
      </c>
      <c r="J51" s="27">
        <v>4218.1461200000003</v>
      </c>
      <c r="K51" s="27">
        <v>29106.91301</v>
      </c>
      <c r="L51" s="27">
        <v>16870.95767</v>
      </c>
      <c r="M51" s="27">
        <v>16870.95767</v>
      </c>
      <c r="N51" s="27">
        <v>44965.281470000002</v>
      </c>
      <c r="O51" s="27">
        <v>58586.942681300003</v>
      </c>
      <c r="P51" s="27">
        <v>67272.448961999995</v>
      </c>
      <c r="Q51" s="27">
        <v>16930.009710800001</v>
      </c>
      <c r="R51" s="27">
        <v>16930.009710800001</v>
      </c>
      <c r="S51" s="27">
        <v>22145.62311</v>
      </c>
      <c r="T51" s="27">
        <v>39607.71918</v>
      </c>
      <c r="U51" s="27">
        <v>89163.678799999994</v>
      </c>
      <c r="V51" s="27">
        <v>9240.647019</v>
      </c>
      <c r="W51" s="27">
        <v>122864.93033</v>
      </c>
      <c r="X51" s="27">
        <v>539514.85660000006</v>
      </c>
    </row>
    <row r="52" spans="1:24" x14ac:dyDescent="0.3"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</row>
    <row r="53" spans="1:24" x14ac:dyDescent="0.3"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</row>
    <row r="54" spans="1:24" x14ac:dyDescent="0.3"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</row>
    <row r="55" spans="1:24" x14ac:dyDescent="0.3"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</row>
    <row r="56" spans="1:24" x14ac:dyDescent="0.3"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</row>
    <row r="57" spans="1:24" x14ac:dyDescent="0.3"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</row>
    <row r="58" spans="1:24" x14ac:dyDescent="0.3"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</row>
    <row r="59" spans="1:24" x14ac:dyDescent="0.3"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 x14ac:dyDescent="0.3"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x14ac:dyDescent="0.3">
      <c r="A61" s="2" t="s">
        <v>608</v>
      </c>
      <c r="B61" s="1">
        <f>SUM(B3:B51)</f>
        <v>1368966.9969503996</v>
      </c>
      <c r="C61" s="1">
        <f t="shared" ref="C61:X61" si="0">SUM(C3:C51)</f>
        <v>691506.42139580008</v>
      </c>
      <c r="D61" s="1">
        <f t="shared" si="0"/>
        <v>691506.42139580008</v>
      </c>
      <c r="E61" s="1">
        <f t="shared" si="0"/>
        <v>171132.09120460006</v>
      </c>
      <c r="F61" s="1">
        <f t="shared" si="0"/>
        <v>3443211.9784705997</v>
      </c>
      <c r="G61" s="1">
        <f t="shared" si="0"/>
        <v>1660993.5822423503</v>
      </c>
      <c r="H61" s="1">
        <f t="shared" si="0"/>
        <v>6655114.7722145999</v>
      </c>
      <c r="I61" s="1">
        <f t="shared" si="0"/>
        <v>991356.13194160024</v>
      </c>
      <c r="J61" s="1">
        <f t="shared" si="0"/>
        <v>237757.45811983003</v>
      </c>
      <c r="K61" s="1">
        <f t="shared" si="0"/>
        <v>1628638.1545012004</v>
      </c>
      <c r="L61" s="1">
        <f t="shared" si="0"/>
        <v>942980.3681812</v>
      </c>
      <c r="M61" s="1">
        <f t="shared" si="0"/>
        <v>942980.3681812</v>
      </c>
      <c r="N61" s="1">
        <f t="shared" si="0"/>
        <v>2514058.0339939999</v>
      </c>
      <c r="O61" s="1">
        <f t="shared" si="0"/>
        <v>11197181.894477367</v>
      </c>
      <c r="P61" s="1">
        <f t="shared" si="0"/>
        <v>3660430.6101882802</v>
      </c>
      <c r="Q61" s="1">
        <f t="shared" si="0"/>
        <v>903179.65367789287</v>
      </c>
      <c r="R61" s="1">
        <f t="shared" si="0"/>
        <v>903179.65367789287</v>
      </c>
      <c r="S61" s="1">
        <f t="shared" si="0"/>
        <v>1245978.9451199004</v>
      </c>
      <c r="T61" s="1">
        <f t="shared" si="0"/>
        <v>1636268.1331521999</v>
      </c>
      <c r="U61" s="1">
        <f t="shared" si="0"/>
        <v>4085525.5384169002</v>
      </c>
      <c r="V61" s="1">
        <f t="shared" si="0"/>
        <v>787458.53244215006</v>
      </c>
      <c r="W61" s="1">
        <f t="shared" si="0"/>
        <v>8766069.285856301</v>
      </c>
      <c r="X61" s="1">
        <f t="shared" si="0"/>
        <v>38679331.409564003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X55"/>
  <sheetViews>
    <sheetView zoomScale="85" zoomScaleNormal="85" workbookViewId="0">
      <pane xSplit="1" ySplit="2" topLeftCell="B3" activePane="bottomRight" state="frozen"/>
      <selection activeCell="W52" sqref="W52"/>
      <selection pane="topRight" activeCell="W52" sqref="W52"/>
      <selection pane="bottomLeft" activeCell="W52" sqref="W52"/>
      <selection pane="bottomRight" activeCell="B3" sqref="B3"/>
    </sheetView>
  </sheetViews>
  <sheetFormatPr defaultColWidth="9.109375" defaultRowHeight="14.4" x14ac:dyDescent="0.3"/>
  <cols>
    <col min="1" max="1" width="17.88671875" style="29" customWidth="1"/>
    <col min="2" max="8" width="9.109375" style="27"/>
    <col min="9" max="9" width="9.109375" style="29"/>
    <col min="10" max="10" width="17" style="29" customWidth="1"/>
    <col min="11" max="11" width="7.6640625" style="29" bestFit="1" customWidth="1"/>
    <col min="12" max="12" width="6.6640625" style="27" bestFit="1" customWidth="1"/>
    <col min="13" max="13" width="14.5546875" style="27" bestFit="1" customWidth="1"/>
    <col min="14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0" width="5.6640625" style="27" bestFit="1" customWidth="1"/>
    <col min="21" max="22" width="6.6640625" style="27" bestFit="1" customWidth="1"/>
    <col min="23" max="23" width="15.44140625" style="27" bestFit="1" customWidth="1"/>
    <col min="24" max="24" width="6.5546875" style="27" bestFit="1" customWidth="1"/>
    <col min="25" max="25" width="6.6640625" style="27" bestFit="1" customWidth="1"/>
    <col min="26" max="26" width="5.109375" style="27" bestFit="1" customWidth="1"/>
    <col min="27" max="27" width="5.6640625" style="27" bestFit="1" customWidth="1"/>
    <col min="28" max="28" width="6.6640625" style="27" bestFit="1" customWidth="1"/>
    <col min="29" max="29" width="6.109375" style="27" bestFit="1" customWidth="1"/>
    <col min="30" max="30" width="7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6.6640625" style="27" bestFit="1" customWidth="1"/>
    <col min="37" max="37" width="5.6640625" style="27" bestFit="1" customWidth="1"/>
    <col min="38" max="38" width="7.6640625" style="27" bestFit="1" customWidth="1"/>
    <col min="39" max="39" width="4.5546875" style="27" bestFit="1" customWidth="1"/>
    <col min="40" max="40" width="4.109375" style="27" bestFit="1" customWidth="1"/>
    <col min="41" max="41" width="6.6640625" style="27" bestFit="1" customWidth="1"/>
    <col min="42" max="42" width="5.6640625" style="27" bestFit="1" customWidth="1"/>
    <col min="43" max="43" width="5.88671875" style="27" bestFit="1" customWidth="1"/>
    <col min="44" max="44" width="5.6640625" style="27" bestFit="1" customWidth="1"/>
    <col min="45" max="45" width="7.6640625" style="27" bestFit="1" customWidth="1"/>
    <col min="46" max="46" width="12.33203125" style="27" bestFit="1" customWidth="1"/>
    <col min="47" max="47" width="6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6.6640625" style="27" bestFit="1" customWidth="1"/>
    <col min="57" max="58" width="5.6640625" style="27" bestFit="1" customWidth="1"/>
    <col min="59" max="59" width="3.88671875" style="27" bestFit="1" customWidth="1"/>
    <col min="60" max="60" width="6.6640625" style="27" bestFit="1" customWidth="1"/>
    <col min="61" max="61" width="8" style="27" bestFit="1" customWidth="1"/>
    <col min="62" max="62" width="5.33203125" style="27" bestFit="1" customWidth="1"/>
    <col min="63" max="63" width="6.6640625" style="27" bestFit="1" customWidth="1"/>
    <col min="64" max="65" width="7.6640625" style="27" bestFit="1" customWidth="1"/>
    <col min="66" max="66" width="12.33203125" style="27" bestFit="1" customWidth="1"/>
    <col min="67" max="67" width="7.109375" style="27" bestFit="1" customWidth="1"/>
    <col min="68" max="16384" width="9.109375" style="29"/>
  </cols>
  <sheetData>
    <row r="1" spans="1:76" x14ac:dyDescent="0.3">
      <c r="B1" s="27" t="s">
        <v>504</v>
      </c>
      <c r="J1" s="29" t="s">
        <v>501</v>
      </c>
      <c r="BR1" s="29" t="s">
        <v>473</v>
      </c>
    </row>
    <row r="2" spans="1:76" x14ac:dyDescent="0.3">
      <c r="A2" s="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231</v>
      </c>
      <c r="K2" s="29" t="s">
        <v>478</v>
      </c>
      <c r="L2" s="29" t="s">
        <v>130</v>
      </c>
      <c r="M2" s="29" t="s">
        <v>131</v>
      </c>
      <c r="N2" s="29" t="s">
        <v>132</v>
      </c>
      <c r="O2" s="29" t="s">
        <v>479</v>
      </c>
      <c r="P2" s="29" t="s">
        <v>133</v>
      </c>
      <c r="Q2" s="29" t="s">
        <v>59</v>
      </c>
      <c r="R2" s="29" t="s">
        <v>135</v>
      </c>
      <c r="S2" s="29" t="s">
        <v>136</v>
      </c>
      <c r="T2" s="29" t="s">
        <v>480</v>
      </c>
      <c r="U2" s="29" t="s">
        <v>137</v>
      </c>
      <c r="V2" s="29" t="s">
        <v>138</v>
      </c>
      <c r="W2" s="29" t="s">
        <v>139</v>
      </c>
      <c r="X2" s="29" t="s">
        <v>140</v>
      </c>
      <c r="Y2" s="29" t="s">
        <v>141</v>
      </c>
      <c r="Z2" s="29" t="s">
        <v>142</v>
      </c>
      <c r="AA2" s="29" t="s">
        <v>485</v>
      </c>
      <c r="AB2" s="29" t="s">
        <v>143</v>
      </c>
      <c r="AC2" s="29" t="s">
        <v>497</v>
      </c>
      <c r="AD2" s="29" t="s">
        <v>57</v>
      </c>
      <c r="AE2" s="29" t="s">
        <v>127</v>
      </c>
      <c r="AF2" s="29" t="s">
        <v>144</v>
      </c>
      <c r="AG2" s="29" t="s">
        <v>145</v>
      </c>
      <c r="AH2" s="29" t="s">
        <v>60</v>
      </c>
      <c r="AI2" s="29" t="s">
        <v>146</v>
      </c>
      <c r="AJ2" s="29" t="s">
        <v>147</v>
      </c>
      <c r="AK2" s="29" t="s">
        <v>148</v>
      </c>
      <c r="AL2" s="29" t="s">
        <v>149</v>
      </c>
      <c r="AM2" s="29" t="s">
        <v>150</v>
      </c>
      <c r="AN2" s="29" t="s">
        <v>151</v>
      </c>
      <c r="AO2" s="29" t="s">
        <v>152</v>
      </c>
      <c r="AP2" s="29" t="s">
        <v>153</v>
      </c>
      <c r="AQ2" s="29" t="s">
        <v>154</v>
      </c>
      <c r="AR2" s="29" t="s">
        <v>155</v>
      </c>
      <c r="AS2" s="29" t="s">
        <v>54</v>
      </c>
      <c r="AT2" s="29" t="s">
        <v>53</v>
      </c>
      <c r="AU2" s="29" t="s">
        <v>156</v>
      </c>
      <c r="AV2" s="29" t="s">
        <v>158</v>
      </c>
      <c r="AW2" s="29" t="s">
        <v>159</v>
      </c>
      <c r="AX2" s="29" t="s">
        <v>160</v>
      </c>
      <c r="AY2" s="29" t="s">
        <v>161</v>
      </c>
      <c r="AZ2" s="29" t="s">
        <v>162</v>
      </c>
      <c r="BA2" s="29" t="s">
        <v>163</v>
      </c>
      <c r="BB2" s="29" t="s">
        <v>164</v>
      </c>
      <c r="BC2" s="29" t="s">
        <v>165</v>
      </c>
      <c r="BD2" s="29" t="s">
        <v>488</v>
      </c>
      <c r="BE2" s="29" t="s">
        <v>166</v>
      </c>
      <c r="BF2" s="29" t="s">
        <v>167</v>
      </c>
      <c r="BG2" s="29" t="s">
        <v>168</v>
      </c>
      <c r="BH2" s="29" t="s">
        <v>61</v>
      </c>
      <c r="BI2" s="29" t="s">
        <v>498</v>
      </c>
      <c r="BJ2" s="29" t="s">
        <v>169</v>
      </c>
      <c r="BK2" s="29" t="s">
        <v>170</v>
      </c>
      <c r="BL2" s="29" t="s">
        <v>171</v>
      </c>
      <c r="BM2" s="29" t="s">
        <v>173</v>
      </c>
      <c r="BN2" s="29" t="s">
        <v>174</v>
      </c>
      <c r="BO2" s="29" t="s">
        <v>499</v>
      </c>
      <c r="BQ2" s="27" t="s">
        <v>140</v>
      </c>
      <c r="BR2" s="27" t="s">
        <v>59</v>
      </c>
      <c r="BS2" s="27" t="s">
        <v>57</v>
      </c>
      <c r="BT2" s="27" t="s">
        <v>60</v>
      </c>
      <c r="BU2" s="27" t="s">
        <v>54</v>
      </c>
      <c r="BV2" s="27" t="s">
        <v>53</v>
      </c>
      <c r="BW2" s="27" t="s">
        <v>61</v>
      </c>
      <c r="BX2" s="27" t="s">
        <v>62</v>
      </c>
    </row>
    <row r="3" spans="1:76" x14ac:dyDescent="0.3">
      <c r="A3" s="26" t="s">
        <v>120</v>
      </c>
      <c r="B3" s="27">
        <v>69140.388995999994</v>
      </c>
      <c r="C3" s="27">
        <v>186.24700745999999</v>
      </c>
      <c r="D3" s="27">
        <v>31327.292953</v>
      </c>
      <c r="E3" s="27">
        <v>9331.9967882000001</v>
      </c>
      <c r="F3" s="27">
        <v>8308.4495305</v>
      </c>
      <c r="G3" s="27">
        <v>20150.587704000001</v>
      </c>
      <c r="H3" s="27">
        <v>23068.501910999999</v>
      </c>
      <c r="J3" s="27" t="s">
        <v>120</v>
      </c>
      <c r="K3" s="27">
        <v>0</v>
      </c>
      <c r="L3" s="27">
        <v>0</v>
      </c>
      <c r="M3" s="27">
        <v>0</v>
      </c>
      <c r="N3" s="27">
        <v>0</v>
      </c>
      <c r="O3" s="27">
        <v>0</v>
      </c>
      <c r="P3" s="27">
        <v>0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7">
        <v>0</v>
      </c>
      <c r="AB3" s="27">
        <v>0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9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9">
        <v>0</v>
      </c>
      <c r="BO3" s="27">
        <v>0</v>
      </c>
      <c r="BQ3" s="37" t="e">
        <f t="shared" ref="BQ3:BQ47" si="0">X3/AH3</f>
        <v>#DIV/0!</v>
      </c>
      <c r="BR3" s="24">
        <f t="shared" ref="BR3:BR47" si="1">+(Q3-B3)/B3</f>
        <v>-1</v>
      </c>
      <c r="BS3" s="24">
        <f t="shared" ref="BS3:BS47" si="2">+(AD3-C3)/C3</f>
        <v>-1</v>
      </c>
      <c r="BT3" s="24">
        <f t="shared" ref="BT3:BT47" si="3">+(AH3-D3)/D3</f>
        <v>-1</v>
      </c>
      <c r="BU3" s="24">
        <f t="shared" ref="BU3:BU47" si="4">+(AS3-E3)/E3</f>
        <v>-1</v>
      </c>
      <c r="BV3" s="24">
        <f t="shared" ref="BV3:BV47" si="5">+(AT3-F3)/F3</f>
        <v>-1</v>
      </c>
      <c r="BW3" s="24">
        <f t="shared" ref="BW3:BW47" si="6">+(BH3-G3)/G3</f>
        <v>-1</v>
      </c>
      <c r="BX3" s="24">
        <f t="shared" ref="BX3:BX47" si="7">+(BN3-H3)/H3</f>
        <v>-1</v>
      </c>
    </row>
    <row r="4" spans="1:76" x14ac:dyDescent="0.3">
      <c r="A4" s="6" t="s">
        <v>76</v>
      </c>
      <c r="B4" s="27">
        <v>26017.323445999999</v>
      </c>
      <c r="C4" s="27">
        <v>3026.8506407</v>
      </c>
      <c r="D4" s="27">
        <v>1248.5695419000001</v>
      </c>
      <c r="E4" s="27">
        <v>1078.0864564000001</v>
      </c>
      <c r="F4" s="27">
        <v>1040.4862132999999</v>
      </c>
      <c r="G4" s="27">
        <v>479.64841117999998</v>
      </c>
      <c r="H4" s="27">
        <v>6842.051066</v>
      </c>
      <c r="J4" s="27" t="s">
        <v>76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0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9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9">
        <v>0</v>
      </c>
      <c r="BO4" s="27">
        <v>0</v>
      </c>
      <c r="BQ4" s="37" t="e">
        <f t="shared" si="0"/>
        <v>#DIV/0!</v>
      </c>
      <c r="BR4" s="24">
        <f t="shared" si="1"/>
        <v>-1</v>
      </c>
      <c r="BS4" s="24">
        <f t="shared" si="2"/>
        <v>-1</v>
      </c>
      <c r="BT4" s="24">
        <f t="shared" si="3"/>
        <v>-1</v>
      </c>
      <c r="BU4" s="24">
        <f t="shared" si="4"/>
        <v>-1</v>
      </c>
      <c r="BV4" s="24">
        <f t="shared" si="5"/>
        <v>-1</v>
      </c>
      <c r="BW4" s="24">
        <f t="shared" si="6"/>
        <v>-1</v>
      </c>
      <c r="BX4" s="24">
        <f t="shared" si="7"/>
        <v>-1</v>
      </c>
    </row>
    <row r="5" spans="1:76" x14ac:dyDescent="0.3">
      <c r="A5" s="6" t="s">
        <v>70</v>
      </c>
      <c r="B5" s="27">
        <v>104327.62347999999</v>
      </c>
      <c r="C5" s="27">
        <v>4305.5273703000003</v>
      </c>
      <c r="D5" s="27">
        <v>33459.660248</v>
      </c>
      <c r="E5" s="27">
        <v>11075.214823</v>
      </c>
      <c r="F5" s="27">
        <v>9608.3906637</v>
      </c>
      <c r="G5" s="27">
        <v>22594.728782999999</v>
      </c>
      <c r="H5" s="27">
        <v>30452.047115000001</v>
      </c>
      <c r="J5" s="27" t="s">
        <v>70</v>
      </c>
      <c r="K5" s="27">
        <v>5.4598625600200002E-5</v>
      </c>
      <c r="L5" s="27">
        <v>7.5730055790500001E-4</v>
      </c>
      <c r="M5" s="27">
        <v>7.5730055790500001E-4</v>
      </c>
      <c r="N5" s="27">
        <v>2.1612192627199999E-4</v>
      </c>
      <c r="O5" s="27">
        <v>6.7664785339699995E-2</v>
      </c>
      <c r="P5" s="27">
        <v>1.0149918942199999E-2</v>
      </c>
      <c r="Q5" s="27">
        <v>8.6609462899</v>
      </c>
      <c r="R5" s="27">
        <v>5.7156619537999998E-2</v>
      </c>
      <c r="S5" s="27">
        <v>0.11578698403</v>
      </c>
      <c r="T5" s="27">
        <v>7.9867596651400002E-2</v>
      </c>
      <c r="U5" s="27">
        <v>0</v>
      </c>
      <c r="V5" s="27">
        <v>9.6841335937899997E-4</v>
      </c>
      <c r="W5" s="27">
        <v>9.6841335937899997E-4</v>
      </c>
      <c r="X5" s="27">
        <v>0.81166937504500003</v>
      </c>
      <c r="Y5" s="27">
        <v>4.3861452060999999E-2</v>
      </c>
      <c r="Z5" s="27">
        <v>3.4052838506700003E-2</v>
      </c>
      <c r="AA5" s="27">
        <v>1.2800414508200001E-5</v>
      </c>
      <c r="AB5" s="27">
        <v>0</v>
      </c>
      <c r="AC5" s="27">
        <v>2.7717302070299999E-5</v>
      </c>
      <c r="AD5" s="27">
        <v>0.111288146299</v>
      </c>
      <c r="AE5" s="27">
        <v>0</v>
      </c>
      <c r="AF5" s="27">
        <v>91.312498553200001</v>
      </c>
      <c r="AG5" s="27">
        <v>9.3341643214999994</v>
      </c>
      <c r="AH5" s="27">
        <v>101.45833225</v>
      </c>
      <c r="AI5" s="27">
        <v>0</v>
      </c>
      <c r="AJ5" s="27">
        <v>0.10755277758700001</v>
      </c>
      <c r="AK5" s="27">
        <v>5.3292272248800003E-2</v>
      </c>
      <c r="AL5" s="27">
        <v>1.93314837679</v>
      </c>
      <c r="AM5" s="27">
        <v>1.8940107034400001E-2</v>
      </c>
      <c r="AN5" s="27">
        <v>3.67047735578E-4</v>
      </c>
      <c r="AO5" s="27">
        <v>1.4154641004899999</v>
      </c>
      <c r="AP5" s="27">
        <v>3.6840566146899997E-2</v>
      </c>
      <c r="AQ5" s="27">
        <v>2.5553884819500001</v>
      </c>
      <c r="AR5" s="27">
        <v>6.8042020095100006E-5</v>
      </c>
      <c r="AS5" s="27">
        <v>9.4542468766900001</v>
      </c>
      <c r="AT5" s="29">
        <v>8.6979316818899992</v>
      </c>
      <c r="AU5" s="27">
        <v>0.75631519480599996</v>
      </c>
      <c r="AV5" s="27">
        <v>2.1971478805299999E-2</v>
      </c>
      <c r="AW5" s="27">
        <v>0</v>
      </c>
      <c r="AX5" s="27">
        <v>0.48001532212300002</v>
      </c>
      <c r="AY5" s="27">
        <v>0</v>
      </c>
      <c r="AZ5" s="27">
        <v>0.38951476270000002</v>
      </c>
      <c r="BA5" s="27">
        <v>0</v>
      </c>
      <c r="BB5" s="27">
        <v>2.0436554837199999E-3</v>
      </c>
      <c r="BC5" s="27">
        <v>1.09187398381</v>
      </c>
      <c r="BD5" s="27">
        <v>0.12947267757700001</v>
      </c>
      <c r="BE5" s="27">
        <v>1.2384841019200001E-6</v>
      </c>
      <c r="BF5" s="27">
        <v>2.6317981448099999</v>
      </c>
      <c r="BG5" s="27">
        <v>3.5247805023200002E-4</v>
      </c>
      <c r="BH5" s="27">
        <v>75.998745129200003</v>
      </c>
      <c r="BI5" s="27">
        <v>0.92138996189199995</v>
      </c>
      <c r="BJ5" s="27">
        <v>0</v>
      </c>
      <c r="BK5" s="27">
        <v>0</v>
      </c>
      <c r="BL5" s="27">
        <v>0.38681360260499997</v>
      </c>
      <c r="BM5" s="27">
        <v>0.35844105048000002</v>
      </c>
      <c r="BN5" s="29">
        <v>3.5694279557100002</v>
      </c>
      <c r="BO5" s="27">
        <v>0.40660730988600002</v>
      </c>
      <c r="BQ5" s="37">
        <f t="shared" si="0"/>
        <v>8.0000267799099373E-3</v>
      </c>
      <c r="BR5" s="24">
        <f t="shared" si="1"/>
        <v>-0.9999169831919773</v>
      </c>
      <c r="BS5" s="24">
        <f t="shared" si="2"/>
        <v>-0.99997415226133124</v>
      </c>
      <c r="BT5" s="24">
        <f t="shared" si="3"/>
        <v>-0.99696774170753688</v>
      </c>
      <c r="BU5" s="24">
        <f t="shared" si="4"/>
        <v>-0.99914635995528889</v>
      </c>
      <c r="BV5" s="24">
        <f t="shared" si="5"/>
        <v>-0.99909475665735048</v>
      </c>
      <c r="BW5" s="24">
        <f t="shared" si="6"/>
        <v>-0.9966364391509589</v>
      </c>
      <c r="BX5" s="24">
        <f t="shared" si="7"/>
        <v>-0.9998827852872344</v>
      </c>
    </row>
    <row r="6" spans="1:76" x14ac:dyDescent="0.3">
      <c r="A6" s="6" t="s">
        <v>121</v>
      </c>
      <c r="B6" s="27">
        <v>74244.575230999995</v>
      </c>
      <c r="C6" s="27">
        <v>4431.351893</v>
      </c>
      <c r="D6" s="27">
        <v>11711.195234999999</v>
      </c>
      <c r="E6" s="27">
        <v>8982.1280877999998</v>
      </c>
      <c r="F6" s="27">
        <v>7272.9690406</v>
      </c>
      <c r="G6" s="27">
        <v>8359.5184903999998</v>
      </c>
      <c r="H6" s="27">
        <v>26816.711409</v>
      </c>
      <c r="J6" s="27" t="s">
        <v>121</v>
      </c>
      <c r="K6" s="27">
        <v>1410.50135643</v>
      </c>
      <c r="L6" s="27">
        <v>367.75049391900001</v>
      </c>
      <c r="M6" s="27">
        <v>367.741442398</v>
      </c>
      <c r="N6" s="27">
        <v>467.09731791199999</v>
      </c>
      <c r="O6" s="27">
        <v>752.96923452199997</v>
      </c>
      <c r="P6" s="27">
        <v>45639.336309400001</v>
      </c>
      <c r="Q6" s="27">
        <v>35936.2887433</v>
      </c>
      <c r="R6" s="27">
        <v>845.55026654899996</v>
      </c>
      <c r="S6" s="27">
        <v>2900.4191474899999</v>
      </c>
      <c r="T6" s="27">
        <v>190.02820246799999</v>
      </c>
      <c r="U6" s="27">
        <v>1039.2856554099999</v>
      </c>
      <c r="V6" s="27">
        <v>267.27297107499999</v>
      </c>
      <c r="W6" s="27">
        <v>267.27297107499999</v>
      </c>
      <c r="X6" s="27">
        <v>21.1967585222</v>
      </c>
      <c r="Y6" s="27">
        <v>129.310577115</v>
      </c>
      <c r="Z6" s="27">
        <v>8.6548667215500004</v>
      </c>
      <c r="AA6" s="27">
        <v>108.826913589</v>
      </c>
      <c r="AB6" s="27">
        <v>307.346584264</v>
      </c>
      <c r="AC6" s="27">
        <v>47.198001758399997</v>
      </c>
      <c r="AD6" s="27">
        <v>2229.6460259199998</v>
      </c>
      <c r="AE6" s="27">
        <v>535.79494903</v>
      </c>
      <c r="AF6" s="27">
        <v>3723.5376815099999</v>
      </c>
      <c r="AG6" s="27">
        <v>392.53387082</v>
      </c>
      <c r="AH6" s="27">
        <v>4137.2683108499996</v>
      </c>
      <c r="AI6" s="27">
        <v>61.946851153300003</v>
      </c>
      <c r="AJ6" s="27">
        <v>257.56508152100002</v>
      </c>
      <c r="AK6" s="27">
        <v>3.9209142567400002</v>
      </c>
      <c r="AL6" s="27">
        <v>3956.0071371200002</v>
      </c>
      <c r="AM6" s="27">
        <v>8.3999841267199997</v>
      </c>
      <c r="AN6" s="27">
        <v>16.476907687000001</v>
      </c>
      <c r="AO6" s="27">
        <v>289.52598378499999</v>
      </c>
      <c r="AP6" s="27">
        <v>3.5801964318200001</v>
      </c>
      <c r="AQ6" s="27">
        <v>7.7153803248499999</v>
      </c>
      <c r="AR6" s="27">
        <v>117.75760071000001</v>
      </c>
      <c r="AS6" s="27">
        <v>3848.2429885900001</v>
      </c>
      <c r="AT6" s="29">
        <v>3477.4015295700001</v>
      </c>
      <c r="AU6" s="27">
        <v>370.84145901900001</v>
      </c>
      <c r="AV6" s="27">
        <v>2.0668666258799999</v>
      </c>
      <c r="AW6" s="27">
        <v>0.16889359171500001</v>
      </c>
      <c r="AX6" s="27">
        <v>315.52153651100002</v>
      </c>
      <c r="AY6" s="27">
        <v>4.4761647293599998</v>
      </c>
      <c r="AZ6" s="27">
        <v>911.47314605099996</v>
      </c>
      <c r="BA6" s="27">
        <v>3.9953190363600002</v>
      </c>
      <c r="BB6" s="27">
        <v>5.8177337588300002</v>
      </c>
      <c r="BC6" s="27">
        <v>1529.2627629399999</v>
      </c>
      <c r="BD6" s="27">
        <v>363.59435945199999</v>
      </c>
      <c r="BE6" s="27">
        <v>154.00515396500001</v>
      </c>
      <c r="BF6" s="27">
        <v>103.094763031</v>
      </c>
      <c r="BG6" s="27">
        <v>0.14222200984399999</v>
      </c>
      <c r="BH6" s="27">
        <v>2651.4332366600001</v>
      </c>
      <c r="BI6" s="27">
        <v>2851.7828929900002</v>
      </c>
      <c r="BJ6" s="27">
        <v>0</v>
      </c>
      <c r="BK6" s="27">
        <v>40.990951993300001</v>
      </c>
      <c r="BL6" s="27">
        <v>1270.2549405300001</v>
      </c>
      <c r="BM6" s="27">
        <v>1039.0369580900001</v>
      </c>
      <c r="BN6" s="29">
        <v>12144.827323</v>
      </c>
      <c r="BO6" s="27">
        <v>685.55279444799999</v>
      </c>
      <c r="BQ6" s="37">
        <f t="shared" si="0"/>
        <v>5.1233705260573578E-3</v>
      </c>
      <c r="BR6" s="24">
        <f t="shared" si="1"/>
        <v>-0.51597421587381909</v>
      </c>
      <c r="BS6" s="24">
        <f t="shared" si="2"/>
        <v>-0.49684744525884578</v>
      </c>
      <c r="BT6" s="24">
        <f t="shared" si="3"/>
        <v>-0.64672535741822601</v>
      </c>
      <c r="BU6" s="24">
        <f t="shared" si="4"/>
        <v>-0.57156667651879889</v>
      </c>
      <c r="BV6" s="24">
        <f t="shared" si="5"/>
        <v>-0.52187318409331163</v>
      </c>
      <c r="BW6" s="24">
        <f t="shared" si="6"/>
        <v>-0.68282464597633419</v>
      </c>
      <c r="BX6" s="24">
        <f t="shared" si="7"/>
        <v>-0.54711720099564276</v>
      </c>
    </row>
    <row r="7" spans="1:76" x14ac:dyDescent="0.3">
      <c r="A7" s="6" t="s">
        <v>122</v>
      </c>
      <c r="B7" s="27">
        <v>883586.33274999994</v>
      </c>
      <c r="C7" s="27">
        <v>82730.351999999999</v>
      </c>
      <c r="D7" s="27">
        <v>91992.769686</v>
      </c>
      <c r="E7" s="27">
        <v>73876.882752999998</v>
      </c>
      <c r="F7" s="27">
        <v>64596.895410999998</v>
      </c>
      <c r="G7" s="27">
        <v>39524.891009999999</v>
      </c>
      <c r="H7" s="27">
        <v>264813.20913999999</v>
      </c>
      <c r="J7" s="27" t="s">
        <v>122</v>
      </c>
      <c r="K7" s="27">
        <v>32597.619804499998</v>
      </c>
      <c r="L7" s="27">
        <v>7062.5937178300001</v>
      </c>
      <c r="M7" s="27">
        <v>7062.46761324</v>
      </c>
      <c r="N7" s="27">
        <v>8860.3132537599995</v>
      </c>
      <c r="O7" s="27">
        <v>10133.8618594</v>
      </c>
      <c r="P7" s="27">
        <v>846889.29480399995</v>
      </c>
      <c r="Q7" s="27">
        <v>844725.71455699997</v>
      </c>
      <c r="R7" s="27">
        <v>12409.580497299999</v>
      </c>
      <c r="S7" s="27">
        <v>78514.833159500005</v>
      </c>
      <c r="T7" s="27">
        <v>3940.3942440999999</v>
      </c>
      <c r="U7" s="27">
        <v>19965.195038000002</v>
      </c>
      <c r="V7" s="27">
        <v>5200.7153051599998</v>
      </c>
      <c r="W7" s="27">
        <v>5200.7153051599998</v>
      </c>
      <c r="X7" s="27">
        <v>410.21954066699999</v>
      </c>
      <c r="Y7" s="27">
        <v>3017.8478847800002</v>
      </c>
      <c r="Z7" s="27">
        <v>164.78744337000001</v>
      </c>
      <c r="AA7" s="27">
        <v>1930.82004811</v>
      </c>
      <c r="AB7" s="27">
        <v>6137.4215387200002</v>
      </c>
      <c r="AC7" s="27">
        <v>895.559878368</v>
      </c>
      <c r="AD7" s="27">
        <v>82519.623630700007</v>
      </c>
      <c r="AE7" s="27">
        <v>11992.4643731</v>
      </c>
      <c r="AF7" s="27">
        <v>64217.576692299997</v>
      </c>
      <c r="AG7" s="27">
        <v>6723.5966615400002</v>
      </c>
      <c r="AH7" s="27">
        <v>71351.392894499993</v>
      </c>
      <c r="AI7" s="27">
        <v>1693.7580951299999</v>
      </c>
      <c r="AJ7" s="27">
        <v>5026.2629164600003</v>
      </c>
      <c r="AK7" s="27">
        <v>42.543390377900003</v>
      </c>
      <c r="AL7" s="27">
        <v>95413.500730400003</v>
      </c>
      <c r="AM7" s="27">
        <v>92.001480954800002</v>
      </c>
      <c r="AN7" s="27">
        <v>252.14512817100001</v>
      </c>
      <c r="AO7" s="27">
        <v>5259.5256937699996</v>
      </c>
      <c r="AP7" s="27">
        <v>145.562503459</v>
      </c>
      <c r="AQ7" s="27">
        <v>290.419325496</v>
      </c>
      <c r="AR7" s="27">
        <v>1348.93239692</v>
      </c>
      <c r="AS7" s="27">
        <v>68671.108336999998</v>
      </c>
      <c r="AT7" s="29">
        <v>60456.777377500002</v>
      </c>
      <c r="AU7" s="27">
        <v>8214.33095951</v>
      </c>
      <c r="AV7" s="27">
        <v>24.4967780552</v>
      </c>
      <c r="AW7" s="27">
        <v>8.0215203073199994</v>
      </c>
      <c r="AX7" s="27">
        <v>4903.4462892399997</v>
      </c>
      <c r="AY7" s="27">
        <v>68.183070707699997</v>
      </c>
      <c r="AZ7" s="27">
        <v>17061.275359499999</v>
      </c>
      <c r="BA7" s="27">
        <v>73.712814806200001</v>
      </c>
      <c r="BB7" s="27">
        <v>114.676664407</v>
      </c>
      <c r="BC7" s="27">
        <v>27510.520841900001</v>
      </c>
      <c r="BD7" s="27">
        <v>8413.0768097199998</v>
      </c>
      <c r="BE7" s="27">
        <v>1449.2898522400001</v>
      </c>
      <c r="BF7" s="27">
        <v>1810.4746037499999</v>
      </c>
      <c r="BG7" s="27">
        <v>1.5496634093399999</v>
      </c>
      <c r="BH7" s="27">
        <v>26394.0700325</v>
      </c>
      <c r="BI7" s="27">
        <v>72904.142607400005</v>
      </c>
      <c r="BJ7" s="27">
        <v>0</v>
      </c>
      <c r="BK7" s="27">
        <v>820.81962245800003</v>
      </c>
      <c r="BL7" s="27">
        <v>25457.696706300001</v>
      </c>
      <c r="BM7" s="27">
        <v>22454.442715900001</v>
      </c>
      <c r="BN7" s="29">
        <v>253980.35468399999</v>
      </c>
      <c r="BO7" s="27">
        <v>14912.8856899</v>
      </c>
      <c r="BQ7" s="37">
        <f t="shared" si="0"/>
        <v>5.7492856694970158E-3</v>
      </c>
      <c r="BR7" s="24">
        <f t="shared" si="1"/>
        <v>-4.3980556005267131E-2</v>
      </c>
      <c r="BS7" s="24">
        <f t="shared" si="2"/>
        <v>-2.5471711917772542E-3</v>
      </c>
      <c r="BT7" s="24">
        <f t="shared" si="3"/>
        <v>-0.22438042535250824</v>
      </c>
      <c r="BU7" s="24">
        <f t="shared" si="4"/>
        <v>-7.0465539719711631E-2</v>
      </c>
      <c r="BV7" s="24">
        <f t="shared" si="5"/>
        <v>-6.4091594606185798E-2</v>
      </c>
      <c r="BW7" s="24">
        <f t="shared" si="6"/>
        <v>-0.33221650058890317</v>
      </c>
      <c r="BX7" s="24">
        <f t="shared" si="7"/>
        <v>-4.0907530599325004E-2</v>
      </c>
    </row>
    <row r="8" spans="1:76" x14ac:dyDescent="0.3">
      <c r="A8" s="6" t="s">
        <v>71</v>
      </c>
      <c r="B8" s="27">
        <v>1443807.9088000001</v>
      </c>
      <c r="C8" s="27">
        <v>100045.59441000001</v>
      </c>
      <c r="D8" s="27">
        <v>159261.81862000001</v>
      </c>
      <c r="E8" s="27">
        <v>60827.949546000003</v>
      </c>
      <c r="F8" s="27">
        <v>49213.889190000002</v>
      </c>
      <c r="G8" s="27">
        <v>25390.463477000001</v>
      </c>
      <c r="H8" s="27">
        <v>364168.30732000002</v>
      </c>
      <c r="J8" s="27" t="s">
        <v>71</v>
      </c>
      <c r="K8" s="27">
        <v>51982.260008999998</v>
      </c>
      <c r="L8" s="27">
        <v>4347.2384304500001</v>
      </c>
      <c r="M8" s="27">
        <v>4346.4830363000001</v>
      </c>
      <c r="N8" s="27">
        <v>4639.0049148300004</v>
      </c>
      <c r="O8" s="27">
        <v>7850.1327566199998</v>
      </c>
      <c r="P8" s="27">
        <v>896760.91999800003</v>
      </c>
      <c r="Q8" s="27">
        <v>1401271.6958399999</v>
      </c>
      <c r="R8" s="27">
        <v>10170.9298408</v>
      </c>
      <c r="S8" s="27">
        <v>101003.228452</v>
      </c>
      <c r="T8" s="27">
        <v>4478.2658200599999</v>
      </c>
      <c r="U8" s="27">
        <v>23791.068348600002</v>
      </c>
      <c r="V8" s="27">
        <v>3977.7466390300001</v>
      </c>
      <c r="W8" s="27">
        <v>3977.7466390300001</v>
      </c>
      <c r="X8" s="27">
        <v>983.54032529200003</v>
      </c>
      <c r="Y8" s="27">
        <v>4154.3860143000002</v>
      </c>
      <c r="Z8" s="27">
        <v>86.383138366599994</v>
      </c>
      <c r="AA8" s="27">
        <v>2249.9604975100001</v>
      </c>
      <c r="AB8" s="27">
        <v>11353.1584415</v>
      </c>
      <c r="AC8" s="27">
        <v>461.456792646</v>
      </c>
      <c r="AD8" s="27">
        <v>99993.351245900005</v>
      </c>
      <c r="AE8" s="27">
        <v>21644.750698799999</v>
      </c>
      <c r="AF8" s="27">
        <v>141260.895498</v>
      </c>
      <c r="AG8" s="27">
        <v>14710.057963900001</v>
      </c>
      <c r="AH8" s="27">
        <v>156954.49378700001</v>
      </c>
      <c r="AI8" s="27">
        <v>2641.6383129199999</v>
      </c>
      <c r="AJ8" s="27">
        <v>6436.4553095600004</v>
      </c>
      <c r="AK8" s="27">
        <v>131.386273362</v>
      </c>
      <c r="AL8" s="27">
        <v>156489.334172</v>
      </c>
      <c r="AM8" s="27">
        <v>97.083849049500003</v>
      </c>
      <c r="AN8" s="27">
        <v>204.04716314800001</v>
      </c>
      <c r="AO8" s="27">
        <v>6806.3880145700005</v>
      </c>
      <c r="AP8" s="27">
        <v>470.30642228400001</v>
      </c>
      <c r="AQ8" s="27">
        <v>400.52695271599998</v>
      </c>
      <c r="AR8" s="27">
        <v>652.23272298400002</v>
      </c>
      <c r="AS8" s="27">
        <v>55838.608623300002</v>
      </c>
      <c r="AT8" s="29">
        <v>44326.573892799999</v>
      </c>
      <c r="AU8" s="27">
        <v>11512.0347305</v>
      </c>
      <c r="AV8" s="27">
        <v>18.934725552100002</v>
      </c>
      <c r="AW8" s="27">
        <v>26.129657677299999</v>
      </c>
      <c r="AX8" s="27">
        <v>5207.2957175199999</v>
      </c>
      <c r="AY8" s="27">
        <v>71.341354409499999</v>
      </c>
      <c r="AZ8" s="27">
        <v>9392.5087264400008</v>
      </c>
      <c r="BA8" s="27">
        <v>45.587156533700004</v>
      </c>
      <c r="BB8" s="27">
        <v>146.06710869299999</v>
      </c>
      <c r="BC8" s="27">
        <v>17150.8439712</v>
      </c>
      <c r="BD8" s="27">
        <v>13593.719040399999</v>
      </c>
      <c r="BE8" s="27">
        <v>745.76027811300003</v>
      </c>
      <c r="BF8" s="27">
        <v>2754.8488538699999</v>
      </c>
      <c r="BG8" s="27">
        <v>5.2849446364299997</v>
      </c>
      <c r="BH8" s="27">
        <v>25212.208409999999</v>
      </c>
      <c r="BI8" s="27">
        <v>114067.29590700001</v>
      </c>
      <c r="BJ8" s="27">
        <v>0</v>
      </c>
      <c r="BK8" s="27">
        <v>1525.4733314800001</v>
      </c>
      <c r="BL8" s="27">
        <v>38243.109677499997</v>
      </c>
      <c r="BM8" s="27">
        <v>33873.927304700002</v>
      </c>
      <c r="BN8" s="29">
        <v>354578.26337100001</v>
      </c>
      <c r="BO8" s="27">
        <v>27765.282052400002</v>
      </c>
      <c r="BQ8" s="37">
        <f t="shared" si="0"/>
        <v>6.2664043670310208E-3</v>
      </c>
      <c r="BR8" s="24">
        <f t="shared" si="1"/>
        <v>-2.9461130321244398E-2</v>
      </c>
      <c r="BS8" s="24">
        <f t="shared" si="2"/>
        <v>-5.2219354993185332E-4</v>
      </c>
      <c r="BT8" s="24">
        <f t="shared" si="3"/>
        <v>-1.4487620780629708E-2</v>
      </c>
      <c r="BU8" s="24">
        <f t="shared" si="4"/>
        <v>-8.2023822271485664E-2</v>
      </c>
      <c r="BV8" s="24">
        <f t="shared" si="5"/>
        <v>-9.9307642164421311E-2</v>
      </c>
      <c r="BW8" s="24">
        <f t="shared" si="6"/>
        <v>-7.0205519155439816E-3</v>
      </c>
      <c r="BX8" s="24">
        <f t="shared" si="7"/>
        <v>-2.6334098152514689E-2</v>
      </c>
    </row>
    <row r="9" spans="1:76" x14ac:dyDescent="0.3">
      <c r="A9" s="6" t="s">
        <v>123</v>
      </c>
      <c r="B9" s="27">
        <v>144257.06210000001</v>
      </c>
      <c r="C9" s="27">
        <v>53168.502251999998</v>
      </c>
      <c r="D9" s="27">
        <v>16286.440914000001</v>
      </c>
      <c r="E9" s="27">
        <v>8140.8676557999997</v>
      </c>
      <c r="F9" s="27">
        <v>5232.0084525000002</v>
      </c>
      <c r="G9" s="27">
        <v>1601.0652580999999</v>
      </c>
      <c r="H9" s="27">
        <v>64144.380884999999</v>
      </c>
      <c r="J9" s="27" t="s">
        <v>123</v>
      </c>
      <c r="K9" s="27">
        <v>9388.9047621099999</v>
      </c>
      <c r="L9" s="27">
        <v>344.87929458999997</v>
      </c>
      <c r="M9" s="27">
        <v>344.82341698300002</v>
      </c>
      <c r="N9" s="27">
        <v>331.16035767800003</v>
      </c>
      <c r="O9" s="27">
        <v>1013.68615158</v>
      </c>
      <c r="P9" s="27">
        <v>304091.289995</v>
      </c>
      <c r="Q9" s="27">
        <v>118846.012624</v>
      </c>
      <c r="R9" s="27">
        <v>1101.4878307700001</v>
      </c>
      <c r="S9" s="27">
        <v>64397.219489900002</v>
      </c>
      <c r="T9" s="27">
        <v>480.00971231199998</v>
      </c>
      <c r="U9" s="27">
        <v>7106.49369673</v>
      </c>
      <c r="V9" s="27">
        <v>373.47494482500002</v>
      </c>
      <c r="W9" s="27">
        <v>373.47494482500002</v>
      </c>
      <c r="X9" s="27">
        <v>83.081987907599995</v>
      </c>
      <c r="Y9" s="27">
        <v>486.627482413</v>
      </c>
      <c r="Z9" s="27">
        <v>5.5452643449599996</v>
      </c>
      <c r="AA9" s="27">
        <v>158.039024109</v>
      </c>
      <c r="AB9" s="27">
        <v>829.61101640200002</v>
      </c>
      <c r="AC9" s="27">
        <v>32.159719560299997</v>
      </c>
      <c r="AD9" s="27">
        <v>51719.731023</v>
      </c>
      <c r="AE9" s="27">
        <v>16999.855544599999</v>
      </c>
      <c r="AF9" s="27">
        <v>11726.6031795</v>
      </c>
      <c r="AG9" s="27">
        <v>1220.3004341999999</v>
      </c>
      <c r="AH9" s="27">
        <v>13029.985601599999</v>
      </c>
      <c r="AI9" s="27">
        <v>214.06834120600001</v>
      </c>
      <c r="AJ9" s="27">
        <v>764.17641057799995</v>
      </c>
      <c r="AK9" s="27">
        <v>12.511195842099999</v>
      </c>
      <c r="AL9" s="27">
        <v>26443.925491800001</v>
      </c>
      <c r="AM9" s="27">
        <v>12.884665310800001</v>
      </c>
      <c r="AN9" s="27">
        <v>22.588420443499999</v>
      </c>
      <c r="AO9" s="27">
        <v>508.693166443</v>
      </c>
      <c r="AP9" s="27">
        <v>34.008455056000003</v>
      </c>
      <c r="AQ9" s="27">
        <v>6.8111044825500002</v>
      </c>
      <c r="AR9" s="27">
        <v>54.486648809199998</v>
      </c>
      <c r="AS9" s="27">
        <v>5629.3766799499999</v>
      </c>
      <c r="AT9" s="29">
        <v>3485.3489257400001</v>
      </c>
      <c r="AU9" s="27">
        <v>2144.0277542099998</v>
      </c>
      <c r="AV9" s="27">
        <v>1.13325032932</v>
      </c>
      <c r="AW9" s="27">
        <v>2.3727808550599998</v>
      </c>
      <c r="AX9" s="27">
        <v>651.34848955799998</v>
      </c>
      <c r="AY9" s="27">
        <v>5.0237559042499997</v>
      </c>
      <c r="AZ9" s="27">
        <v>662.93076097999995</v>
      </c>
      <c r="BA9" s="27">
        <v>5.6151616263499999</v>
      </c>
      <c r="BB9" s="27">
        <v>10.498710626799999</v>
      </c>
      <c r="BC9" s="27">
        <v>1266.7423827600001</v>
      </c>
      <c r="BD9" s="27">
        <v>1048.1713182599999</v>
      </c>
      <c r="BE9" s="27">
        <v>77.082722597900002</v>
      </c>
      <c r="BF9" s="27">
        <v>149.79235856</v>
      </c>
      <c r="BG9" s="27">
        <v>0.82489556154499999</v>
      </c>
      <c r="BH9" s="27">
        <v>1395.5287955599999</v>
      </c>
      <c r="BI9" s="27">
        <v>30252.3741993</v>
      </c>
      <c r="BJ9" s="27">
        <v>0</v>
      </c>
      <c r="BK9" s="27">
        <v>111.070073897</v>
      </c>
      <c r="BL9" s="27">
        <v>3491.8476475500001</v>
      </c>
      <c r="BM9" s="27">
        <v>4270.2662184800001</v>
      </c>
      <c r="BN9" s="29">
        <v>55179.142679800003</v>
      </c>
      <c r="BO9" s="27">
        <v>2642.39696731</v>
      </c>
      <c r="BQ9" s="37">
        <f t="shared" si="0"/>
        <v>6.3762148668374628E-3</v>
      </c>
      <c r="BR9" s="24">
        <f t="shared" si="1"/>
        <v>-0.17615116449817131</v>
      </c>
      <c r="BS9" s="24">
        <f t="shared" si="2"/>
        <v>-2.7248674828817484E-2</v>
      </c>
      <c r="BT9" s="24">
        <f t="shared" si="3"/>
        <v>-0.19994886111677826</v>
      </c>
      <c r="BU9" s="24">
        <f t="shared" si="4"/>
        <v>-0.30850409096881415</v>
      </c>
      <c r="BV9" s="24">
        <f t="shared" si="5"/>
        <v>-0.33384111333486038</v>
      </c>
      <c r="BW9" s="24">
        <f t="shared" si="6"/>
        <v>-0.12837481889021324</v>
      </c>
      <c r="BX9" s="24">
        <f t="shared" si="7"/>
        <v>-0.13976654044370851</v>
      </c>
    </row>
    <row r="10" spans="1:76" x14ac:dyDescent="0.3">
      <c r="A10" s="6" t="s">
        <v>124</v>
      </c>
      <c r="B10" s="27">
        <v>437379.63196000003</v>
      </c>
      <c r="C10" s="27">
        <v>85914.414749000003</v>
      </c>
      <c r="D10" s="27">
        <v>48404.703023000002</v>
      </c>
      <c r="E10" s="27">
        <v>13267.380808</v>
      </c>
      <c r="F10" s="27">
        <v>7598.5948589</v>
      </c>
      <c r="G10" s="27">
        <v>6105.6182601</v>
      </c>
      <c r="H10" s="27">
        <v>121840.0738</v>
      </c>
      <c r="J10" s="27" t="s">
        <v>124</v>
      </c>
      <c r="K10" s="27">
        <v>10817.3523525</v>
      </c>
      <c r="L10" s="27">
        <v>452.83005771500001</v>
      </c>
      <c r="M10" s="27">
        <v>452.78665023100001</v>
      </c>
      <c r="N10" s="27">
        <v>274.11947872799999</v>
      </c>
      <c r="O10" s="27">
        <v>1219.52166465</v>
      </c>
      <c r="P10" s="27">
        <v>363696.82896700001</v>
      </c>
      <c r="Q10" s="27">
        <v>205305.32246900001</v>
      </c>
      <c r="R10" s="27">
        <v>1533.2657525899999</v>
      </c>
      <c r="S10" s="27">
        <v>93706.940015999993</v>
      </c>
      <c r="T10" s="27">
        <v>796.57722390499998</v>
      </c>
      <c r="U10" s="27">
        <v>9730.3838467500009</v>
      </c>
      <c r="V10" s="27">
        <v>453.26766170799999</v>
      </c>
      <c r="W10" s="27">
        <v>453.26766170799999</v>
      </c>
      <c r="X10" s="27">
        <v>182.53631684800001</v>
      </c>
      <c r="Y10" s="27">
        <v>623.18779921299995</v>
      </c>
      <c r="Z10" s="27">
        <v>2.4281767083500001</v>
      </c>
      <c r="AA10" s="27">
        <v>97.510184328400001</v>
      </c>
      <c r="AB10" s="27">
        <v>515.81529023099995</v>
      </c>
      <c r="AC10" s="27">
        <v>19.5856027323</v>
      </c>
      <c r="AD10" s="27">
        <v>49263.401312499998</v>
      </c>
      <c r="AE10" s="27">
        <v>24781.879239800001</v>
      </c>
      <c r="AF10" s="27">
        <v>22632.699077699999</v>
      </c>
      <c r="AG10" s="27">
        <v>2332.0992719199999</v>
      </c>
      <c r="AH10" s="27">
        <v>25147.334666499999</v>
      </c>
      <c r="AI10" s="27">
        <v>25.912985611700002</v>
      </c>
      <c r="AJ10" s="27">
        <v>1095.9732438200001</v>
      </c>
      <c r="AK10" s="27">
        <v>22.091887432</v>
      </c>
      <c r="AL10" s="27">
        <v>31534.233194600001</v>
      </c>
      <c r="AM10" s="27">
        <v>10.4187643094</v>
      </c>
      <c r="AN10" s="27">
        <v>11.9611814569</v>
      </c>
      <c r="AO10" s="27">
        <v>1103.4221700099999</v>
      </c>
      <c r="AP10" s="27">
        <v>22.890700794200001</v>
      </c>
      <c r="AQ10" s="27">
        <v>3.4694367962400001</v>
      </c>
      <c r="AR10" s="27">
        <v>21.605088598199998</v>
      </c>
      <c r="AS10" s="27">
        <v>5274.5169102700002</v>
      </c>
      <c r="AT10" s="29">
        <v>3183.14075138</v>
      </c>
      <c r="AU10" s="27">
        <v>2091.3761588900002</v>
      </c>
      <c r="AV10" s="27">
        <v>1.1466046616700001</v>
      </c>
      <c r="AW10" s="27">
        <v>1.70291120334</v>
      </c>
      <c r="AX10" s="27">
        <v>587.08354668599998</v>
      </c>
      <c r="AY10" s="27">
        <v>3.9283476909299999</v>
      </c>
      <c r="AZ10" s="27">
        <v>355.46925169600001</v>
      </c>
      <c r="BA10" s="27">
        <v>2.0272913463100002</v>
      </c>
      <c r="BB10" s="27">
        <v>8.1936653494100007</v>
      </c>
      <c r="BC10" s="27">
        <v>898.87741640299998</v>
      </c>
      <c r="BD10" s="27">
        <v>395.99575815200001</v>
      </c>
      <c r="BE10" s="27">
        <v>80.518804323300003</v>
      </c>
      <c r="BF10" s="27">
        <v>47.391335174200002</v>
      </c>
      <c r="BG10" s="27">
        <v>0.94234744842600004</v>
      </c>
      <c r="BH10" s="27">
        <v>2912.4366139200001</v>
      </c>
      <c r="BI10" s="27">
        <v>40393.399056100003</v>
      </c>
      <c r="BJ10" s="27">
        <v>0</v>
      </c>
      <c r="BK10" s="27">
        <v>69.153849186900004</v>
      </c>
      <c r="BL10" s="27">
        <v>3790.3872498599999</v>
      </c>
      <c r="BM10" s="27">
        <v>4008.3513721899999</v>
      </c>
      <c r="BN10" s="29">
        <v>66599.981260700006</v>
      </c>
      <c r="BO10" s="27">
        <v>3746.6858276600001</v>
      </c>
      <c r="BQ10" s="37">
        <f t="shared" si="0"/>
        <v>7.2586744984614853E-3</v>
      </c>
      <c r="BR10" s="24">
        <f t="shared" si="1"/>
        <v>-0.53060154733548281</v>
      </c>
      <c r="BS10" s="24">
        <f t="shared" si="2"/>
        <v>-0.42659911661595301</v>
      </c>
      <c r="BT10" s="24">
        <f t="shared" si="3"/>
        <v>-0.48047745165276645</v>
      </c>
      <c r="BU10" s="24">
        <f t="shared" si="4"/>
        <v>-0.60244474877139587</v>
      </c>
      <c r="BV10" s="24">
        <f t="shared" si="5"/>
        <v>-0.58108823927470143</v>
      </c>
      <c r="BW10" s="24">
        <f t="shared" si="6"/>
        <v>-0.52299071284022614</v>
      </c>
      <c r="BX10" s="24">
        <f t="shared" si="7"/>
        <v>-0.45338196880918169</v>
      </c>
    </row>
    <row r="11" spans="1:76" x14ac:dyDescent="0.3">
      <c r="A11" s="6" t="s">
        <v>125</v>
      </c>
      <c r="B11" s="27">
        <v>318205.0711</v>
      </c>
      <c r="C11" s="27">
        <v>116589.70763999999</v>
      </c>
      <c r="D11" s="27">
        <v>128599.37785</v>
      </c>
      <c r="E11" s="27">
        <v>26750.799487</v>
      </c>
      <c r="F11" s="27">
        <v>18966.667383</v>
      </c>
      <c r="G11" s="27">
        <v>3531.8216594</v>
      </c>
      <c r="H11" s="27">
        <v>200687.25607999999</v>
      </c>
      <c r="J11" s="27" t="s">
        <v>125</v>
      </c>
      <c r="K11" s="27">
        <v>8362.9988643800007</v>
      </c>
      <c r="L11" s="27">
        <v>217.20797548600001</v>
      </c>
      <c r="M11" s="27">
        <v>217.138136976</v>
      </c>
      <c r="N11" s="27">
        <v>192.203024438</v>
      </c>
      <c r="O11" s="27">
        <v>342.72174024899999</v>
      </c>
      <c r="P11" s="27">
        <v>273588.39857999998</v>
      </c>
      <c r="Q11" s="27">
        <v>39247.023904100002</v>
      </c>
      <c r="R11" s="27">
        <v>320.22728717699999</v>
      </c>
      <c r="S11" s="27">
        <v>72763.509173900005</v>
      </c>
      <c r="T11" s="27">
        <v>155.396789676</v>
      </c>
      <c r="U11" s="27">
        <v>7532.8328218200004</v>
      </c>
      <c r="V11" s="27">
        <v>182.48450647799999</v>
      </c>
      <c r="W11" s="27">
        <v>182.48450647799999</v>
      </c>
      <c r="X11" s="27">
        <v>151.16512155699999</v>
      </c>
      <c r="Y11" s="27">
        <v>180.256584277</v>
      </c>
      <c r="Z11" s="27">
        <v>2.16890231542</v>
      </c>
      <c r="AA11" s="27">
        <v>80.278439837500002</v>
      </c>
      <c r="AB11" s="27">
        <v>269.54766625500002</v>
      </c>
      <c r="AC11" s="27">
        <v>10.7009408248</v>
      </c>
      <c r="AD11" s="27">
        <v>31676.394767099999</v>
      </c>
      <c r="AE11" s="27">
        <v>5980.4485828099996</v>
      </c>
      <c r="AF11" s="27">
        <v>19913.929465099998</v>
      </c>
      <c r="AG11" s="27">
        <v>2061.4168574199998</v>
      </c>
      <c r="AH11" s="27">
        <v>22126.511444100001</v>
      </c>
      <c r="AI11" s="27">
        <v>25.184159725699999</v>
      </c>
      <c r="AJ11" s="27">
        <v>293.35628499699999</v>
      </c>
      <c r="AK11" s="27">
        <v>8.5327086536899994</v>
      </c>
      <c r="AL11" s="27">
        <v>19572.1268853</v>
      </c>
      <c r="AM11" s="27">
        <v>5.9567469700200002</v>
      </c>
      <c r="AN11" s="27">
        <v>10.9009977017</v>
      </c>
      <c r="AO11" s="27">
        <v>1226.62492292</v>
      </c>
      <c r="AP11" s="27">
        <v>12.760768972199999</v>
      </c>
      <c r="AQ11" s="27">
        <v>2.7073592927600001</v>
      </c>
      <c r="AR11" s="27">
        <v>9.4999141299699996</v>
      </c>
      <c r="AS11" s="27">
        <v>4175.4200137999997</v>
      </c>
      <c r="AT11" s="29">
        <v>2796.3130338599999</v>
      </c>
      <c r="AU11" s="27">
        <v>1379.10697994</v>
      </c>
      <c r="AV11" s="27">
        <v>0.703079305765</v>
      </c>
      <c r="AW11" s="27">
        <v>1.11278802008</v>
      </c>
      <c r="AX11" s="27">
        <v>303.88736498100002</v>
      </c>
      <c r="AY11" s="27">
        <v>4.2262749053400004</v>
      </c>
      <c r="AZ11" s="27">
        <v>333.500104609</v>
      </c>
      <c r="BA11" s="27">
        <v>1.8212641302499999</v>
      </c>
      <c r="BB11" s="27">
        <v>10.2907232814</v>
      </c>
      <c r="BC11" s="27">
        <v>787.13512624199996</v>
      </c>
      <c r="BD11" s="27">
        <v>473.59225518800002</v>
      </c>
      <c r="BE11" s="27">
        <v>28.970789971199999</v>
      </c>
      <c r="BF11" s="27">
        <v>47.2761027795</v>
      </c>
      <c r="BG11" s="27">
        <v>0.40599699069099998</v>
      </c>
      <c r="BH11" s="27">
        <v>452.89528376200002</v>
      </c>
      <c r="BI11" s="27">
        <v>27752.603721399999</v>
      </c>
      <c r="BJ11" s="27">
        <v>0</v>
      </c>
      <c r="BK11" s="27">
        <v>36.257794923399999</v>
      </c>
      <c r="BL11" s="27">
        <v>1328.2797546500001</v>
      </c>
      <c r="BM11" s="27">
        <v>2819.6004373599999</v>
      </c>
      <c r="BN11" s="29">
        <v>40123.027450900001</v>
      </c>
      <c r="BO11" s="27">
        <v>959.32936702500001</v>
      </c>
      <c r="BQ11" s="37">
        <f t="shared" si="0"/>
        <v>6.8318551679012159E-3</v>
      </c>
      <c r="BR11" s="24">
        <f t="shared" si="1"/>
        <v>-0.87666122425884874</v>
      </c>
      <c r="BS11" s="24">
        <f t="shared" si="2"/>
        <v>-0.72830882409527231</v>
      </c>
      <c r="BT11" s="24">
        <f t="shared" si="3"/>
        <v>-0.82794231345420144</v>
      </c>
      <c r="BU11" s="24">
        <f t="shared" si="4"/>
        <v>-0.84391419718767235</v>
      </c>
      <c r="BV11" s="24">
        <f t="shared" si="5"/>
        <v>-0.85256698093591488</v>
      </c>
      <c r="BW11" s="24">
        <f t="shared" si="6"/>
        <v>-0.87176722738629453</v>
      </c>
      <c r="BX11" s="24">
        <f t="shared" si="7"/>
        <v>-0.80007187185365791</v>
      </c>
    </row>
    <row r="12" spans="1:76" x14ac:dyDescent="0.3">
      <c r="A12" s="6" t="s">
        <v>72</v>
      </c>
      <c r="B12" s="27">
        <v>419998.24317999999</v>
      </c>
      <c r="C12" s="27">
        <v>18468.820938000001</v>
      </c>
      <c r="D12" s="27">
        <v>100358.59159</v>
      </c>
      <c r="E12" s="27">
        <v>25673.002107</v>
      </c>
      <c r="F12" s="27">
        <v>22164.154756</v>
      </c>
      <c r="G12" s="27">
        <v>28583.582915999999</v>
      </c>
      <c r="H12" s="27">
        <v>120243.59424000001</v>
      </c>
      <c r="J12" s="27" t="s">
        <v>72</v>
      </c>
      <c r="K12" s="27">
        <v>8407.0374757200007</v>
      </c>
      <c r="L12" s="27">
        <v>986.92013134199999</v>
      </c>
      <c r="M12" s="27">
        <v>986.60899014200004</v>
      </c>
      <c r="N12" s="27">
        <v>1201.60915776</v>
      </c>
      <c r="O12" s="27">
        <v>1185.3891195000001</v>
      </c>
      <c r="P12" s="27">
        <v>242435.06178700001</v>
      </c>
      <c r="Q12" s="27">
        <v>205650.12708999999</v>
      </c>
      <c r="R12" s="27">
        <v>1591.7358753799999</v>
      </c>
      <c r="S12" s="27">
        <v>6940.0578445299998</v>
      </c>
      <c r="T12" s="27">
        <v>640.95647558899998</v>
      </c>
      <c r="U12" s="27">
        <v>3265.2224238700001</v>
      </c>
      <c r="V12" s="27">
        <v>836.47739395200006</v>
      </c>
      <c r="W12" s="27">
        <v>836.47739395200006</v>
      </c>
      <c r="X12" s="27">
        <v>323.04354591399999</v>
      </c>
      <c r="Y12" s="27">
        <v>679.62147613900004</v>
      </c>
      <c r="Z12" s="27">
        <v>26.381559385100001</v>
      </c>
      <c r="AA12" s="27">
        <v>755.91771615300001</v>
      </c>
      <c r="AB12" s="27">
        <v>1794.6074077799999</v>
      </c>
      <c r="AC12" s="27">
        <v>117.223457715</v>
      </c>
      <c r="AD12" s="27">
        <v>9500.4687859999995</v>
      </c>
      <c r="AE12" s="27">
        <v>359.46419156100001</v>
      </c>
      <c r="AF12" s="27">
        <v>42413.993847999998</v>
      </c>
      <c r="AG12" s="27">
        <v>4389.7101799499997</v>
      </c>
      <c r="AH12" s="27">
        <v>47126.7475739</v>
      </c>
      <c r="AI12" s="27">
        <v>432.58867405400002</v>
      </c>
      <c r="AJ12" s="27">
        <v>950.55544798999995</v>
      </c>
      <c r="AK12" s="27">
        <v>28.9998013636</v>
      </c>
      <c r="AL12" s="27">
        <v>26131.885148699999</v>
      </c>
      <c r="AM12" s="27">
        <v>15.7756195263</v>
      </c>
      <c r="AN12" s="27">
        <v>46.020536604999997</v>
      </c>
      <c r="AO12" s="27">
        <v>2243.7285575699998</v>
      </c>
      <c r="AP12" s="27">
        <v>23.120997371000001</v>
      </c>
      <c r="AQ12" s="27">
        <v>213.63575015000001</v>
      </c>
      <c r="AR12" s="27">
        <v>108.99062341200001</v>
      </c>
      <c r="AS12" s="27">
        <v>13314.988015299999</v>
      </c>
      <c r="AT12" s="29">
        <v>11155.482710099999</v>
      </c>
      <c r="AU12" s="27">
        <v>2159.5053051999998</v>
      </c>
      <c r="AV12" s="27">
        <v>4.6343968429800002</v>
      </c>
      <c r="AW12" s="27">
        <v>0.84046737986200004</v>
      </c>
      <c r="AX12" s="27">
        <v>1098.5296466499999</v>
      </c>
      <c r="AY12" s="27">
        <v>15.487313282300001</v>
      </c>
      <c r="AZ12" s="27">
        <v>2442.1316206699998</v>
      </c>
      <c r="BA12" s="27">
        <v>11.6972833546</v>
      </c>
      <c r="BB12" s="27">
        <v>29.888269316599999</v>
      </c>
      <c r="BC12" s="27">
        <v>4317.0071716399998</v>
      </c>
      <c r="BD12" s="27">
        <v>2904.5620505100001</v>
      </c>
      <c r="BE12" s="27">
        <v>125.02903244700001</v>
      </c>
      <c r="BF12" s="27">
        <v>428.58726467000002</v>
      </c>
      <c r="BG12" s="27">
        <v>1.37835788731</v>
      </c>
      <c r="BH12" s="27">
        <v>11141.863603100001</v>
      </c>
      <c r="BI12" s="27">
        <v>17642.593117500001</v>
      </c>
      <c r="BJ12" s="27">
        <v>0</v>
      </c>
      <c r="BK12" s="27">
        <v>241.90946669499999</v>
      </c>
      <c r="BL12" s="27">
        <v>8740.4426538400003</v>
      </c>
      <c r="BM12" s="27">
        <v>5650.0707668799996</v>
      </c>
      <c r="BN12" s="29">
        <v>62353.814880099999</v>
      </c>
      <c r="BO12" s="27">
        <v>4920.1714220399999</v>
      </c>
      <c r="BQ12" s="37">
        <f t="shared" si="0"/>
        <v>6.8547812557493313E-3</v>
      </c>
      <c r="BR12" s="24">
        <f t="shared" si="1"/>
        <v>-0.51035479212263313</v>
      </c>
      <c r="BS12" s="24">
        <f t="shared" si="2"/>
        <v>-0.48559419045248425</v>
      </c>
      <c r="BT12" s="24">
        <f t="shared" si="3"/>
        <v>-0.53041641151731911</v>
      </c>
      <c r="BU12" s="24">
        <f t="shared" si="4"/>
        <v>-0.48136225129395621</v>
      </c>
      <c r="BV12" s="24">
        <f t="shared" si="5"/>
        <v>-0.49668810595720425</v>
      </c>
      <c r="BW12" s="24">
        <f t="shared" si="6"/>
        <v>-0.61020059536122018</v>
      </c>
      <c r="BX12" s="24">
        <f t="shared" si="7"/>
        <v>-0.48143753291634811</v>
      </c>
    </row>
    <row r="13" spans="1:76" x14ac:dyDescent="0.3">
      <c r="A13" s="6" t="s">
        <v>85</v>
      </c>
      <c r="B13" s="27">
        <v>1315.7183399999999</v>
      </c>
      <c r="C13" s="27">
        <v>7.5918557</v>
      </c>
      <c r="D13" s="27">
        <v>470.33352614</v>
      </c>
      <c r="E13" s="27">
        <v>372.29350095000001</v>
      </c>
      <c r="F13" s="27">
        <v>213.54157004999999</v>
      </c>
      <c r="G13" s="27">
        <v>32.817382393999999</v>
      </c>
      <c r="H13" s="27">
        <v>689.90200097000002</v>
      </c>
      <c r="J13" s="27" t="s">
        <v>85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9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9">
        <v>0</v>
      </c>
      <c r="BO13" s="27">
        <v>0</v>
      </c>
      <c r="BQ13" s="37" t="e">
        <f t="shared" si="0"/>
        <v>#DIV/0!</v>
      </c>
      <c r="BR13" s="24">
        <f t="shared" si="1"/>
        <v>-1</v>
      </c>
      <c r="BS13" s="24">
        <f t="shared" si="2"/>
        <v>-1</v>
      </c>
      <c r="BT13" s="24">
        <f t="shared" si="3"/>
        <v>-1</v>
      </c>
      <c r="BU13" s="24">
        <f t="shared" si="4"/>
        <v>-1</v>
      </c>
      <c r="BV13" s="24">
        <f t="shared" si="5"/>
        <v>-1</v>
      </c>
      <c r="BW13" s="24">
        <f t="shared" si="6"/>
        <v>-1</v>
      </c>
      <c r="BX13" s="24">
        <f t="shared" si="7"/>
        <v>-1</v>
      </c>
    </row>
    <row r="14" spans="1:76" x14ac:dyDescent="0.3">
      <c r="A14" s="6" t="s">
        <v>86</v>
      </c>
      <c r="B14" s="27">
        <v>8663.9439328999997</v>
      </c>
      <c r="C14" s="27">
        <v>25.071748192000001</v>
      </c>
      <c r="D14" s="27">
        <v>4311.9528620000001</v>
      </c>
      <c r="E14" s="27">
        <v>733.12013557</v>
      </c>
      <c r="F14" s="27">
        <v>637.19792185999995</v>
      </c>
      <c r="G14" s="27">
        <v>297.29058113999997</v>
      </c>
      <c r="H14" s="27">
        <v>2007.009483</v>
      </c>
      <c r="J14" s="27" t="s">
        <v>181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9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9">
        <v>0</v>
      </c>
      <c r="BO14" s="27">
        <v>0</v>
      </c>
      <c r="BQ14" s="37" t="e">
        <f t="shared" si="0"/>
        <v>#DIV/0!</v>
      </c>
      <c r="BR14" s="24">
        <f t="shared" si="1"/>
        <v>-1</v>
      </c>
      <c r="BS14" s="24">
        <f t="shared" si="2"/>
        <v>-1</v>
      </c>
      <c r="BT14" s="24">
        <f t="shared" si="3"/>
        <v>-1</v>
      </c>
      <c r="BU14" s="24">
        <f t="shared" si="4"/>
        <v>-1</v>
      </c>
      <c r="BV14" s="24">
        <f t="shared" si="5"/>
        <v>-1</v>
      </c>
      <c r="BW14" s="24">
        <f t="shared" si="6"/>
        <v>-1</v>
      </c>
      <c r="BX14" s="24">
        <f t="shared" si="7"/>
        <v>-1</v>
      </c>
    </row>
    <row r="15" spans="1:76" x14ac:dyDescent="0.3">
      <c r="A15" s="15" t="s">
        <v>87</v>
      </c>
      <c r="B15" s="27">
        <v>901.72399761999998</v>
      </c>
      <c r="C15" s="27">
        <v>3.4619890414999999</v>
      </c>
      <c r="D15" s="27">
        <v>1280.7276595999999</v>
      </c>
      <c r="E15" s="27">
        <v>175.95476995000001</v>
      </c>
      <c r="F15" s="27">
        <v>120.34741043</v>
      </c>
      <c r="G15" s="27">
        <v>33.793973235000003</v>
      </c>
      <c r="H15" s="27">
        <v>644.53550929999994</v>
      </c>
      <c r="J15" s="27" t="s">
        <v>87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9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9">
        <v>0</v>
      </c>
      <c r="BO15" s="27">
        <v>0</v>
      </c>
      <c r="BQ15" s="37" t="e">
        <f t="shared" si="0"/>
        <v>#DIV/0!</v>
      </c>
      <c r="BR15" s="24">
        <f t="shared" si="1"/>
        <v>-1</v>
      </c>
      <c r="BS15" s="24">
        <f t="shared" si="2"/>
        <v>-1</v>
      </c>
      <c r="BT15" s="24">
        <f t="shared" si="3"/>
        <v>-1</v>
      </c>
      <c r="BU15" s="24">
        <f t="shared" si="4"/>
        <v>-1</v>
      </c>
      <c r="BV15" s="24">
        <f t="shared" si="5"/>
        <v>-1</v>
      </c>
      <c r="BW15" s="24">
        <f t="shared" si="6"/>
        <v>-1</v>
      </c>
      <c r="BX15" s="24">
        <f t="shared" si="7"/>
        <v>-1</v>
      </c>
    </row>
    <row r="16" spans="1:76" x14ac:dyDescent="0.3">
      <c r="A16" s="3" t="s">
        <v>88</v>
      </c>
      <c r="B16" s="27">
        <v>4039.1339087000001</v>
      </c>
      <c r="C16" s="27">
        <v>11714.975703</v>
      </c>
      <c r="D16" s="27">
        <v>6382.8671146999995</v>
      </c>
      <c r="E16" s="27">
        <v>3236.1628037999999</v>
      </c>
      <c r="F16" s="27">
        <v>1307.0781913000001</v>
      </c>
      <c r="G16" s="27">
        <v>288.02698824999999</v>
      </c>
      <c r="H16" s="27">
        <v>20044.025458</v>
      </c>
      <c r="J16" s="27" t="s">
        <v>182</v>
      </c>
      <c r="K16" s="27">
        <v>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9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9">
        <v>0</v>
      </c>
      <c r="BO16" s="27">
        <v>0</v>
      </c>
      <c r="BQ16" s="37" t="e">
        <f t="shared" si="0"/>
        <v>#DIV/0!</v>
      </c>
      <c r="BR16" s="24">
        <f t="shared" si="1"/>
        <v>-1</v>
      </c>
      <c r="BS16" s="24">
        <f t="shared" si="2"/>
        <v>-1</v>
      </c>
      <c r="BT16" s="24">
        <f t="shared" si="3"/>
        <v>-1</v>
      </c>
      <c r="BU16" s="24">
        <f t="shared" si="4"/>
        <v>-1</v>
      </c>
      <c r="BV16" s="24">
        <f t="shared" si="5"/>
        <v>-1</v>
      </c>
      <c r="BW16" s="24">
        <f t="shared" si="6"/>
        <v>-1</v>
      </c>
      <c r="BX16" s="24">
        <f t="shared" si="7"/>
        <v>-1</v>
      </c>
    </row>
    <row r="17" spans="1:76" x14ac:dyDescent="0.3">
      <c r="A17" s="3" t="s">
        <v>89</v>
      </c>
      <c r="B17" s="27">
        <v>13636.098234999999</v>
      </c>
      <c r="C17" s="27">
        <v>13016.200617</v>
      </c>
      <c r="D17" s="27">
        <v>16761.123987999999</v>
      </c>
      <c r="E17" s="27">
        <v>7061.5019283000001</v>
      </c>
      <c r="F17" s="27">
        <v>2872.0832175</v>
      </c>
      <c r="G17" s="27">
        <v>442.93193679000001</v>
      </c>
      <c r="H17" s="27">
        <v>63952.450588</v>
      </c>
      <c r="J17" s="27" t="s">
        <v>474</v>
      </c>
      <c r="K17" s="27">
        <v>6753.83460036</v>
      </c>
      <c r="L17" s="27">
        <v>243.41123153999999</v>
      </c>
      <c r="M17" s="27">
        <v>243.40922966799999</v>
      </c>
      <c r="N17" s="27">
        <v>289.398276076</v>
      </c>
      <c r="O17" s="27">
        <v>758.02709508600003</v>
      </c>
      <c r="P17" s="27">
        <v>465.94326423400003</v>
      </c>
      <c r="Q17" s="27">
        <v>13634.250724199999</v>
      </c>
      <c r="R17" s="27">
        <v>143.597595931</v>
      </c>
      <c r="S17" s="27">
        <v>982.46754248499997</v>
      </c>
      <c r="T17" s="27">
        <v>82.027000466600001</v>
      </c>
      <c r="U17" s="27">
        <v>2092.6797122900002</v>
      </c>
      <c r="V17" s="27">
        <v>212.47302267399999</v>
      </c>
      <c r="W17" s="27">
        <v>212.47302267399999</v>
      </c>
      <c r="X17" s="27">
        <v>30.822787523399999</v>
      </c>
      <c r="Y17" s="27">
        <v>234.452052455</v>
      </c>
      <c r="Z17" s="27">
        <v>3.9041553732300001</v>
      </c>
      <c r="AA17" s="27">
        <v>373.34299825800002</v>
      </c>
      <c r="AB17" s="27">
        <v>1865.0448706699999</v>
      </c>
      <c r="AC17" s="27">
        <v>51.406537575400002</v>
      </c>
      <c r="AD17" s="27">
        <v>13015.536278400001</v>
      </c>
      <c r="AE17" s="27">
        <v>6576.7827713200004</v>
      </c>
      <c r="AF17" s="27">
        <v>15083.591720500001</v>
      </c>
      <c r="AG17" s="27">
        <v>1645.1400297</v>
      </c>
      <c r="AH17" s="27">
        <v>16759.554537799999</v>
      </c>
      <c r="AI17" s="27">
        <v>422.24683605799999</v>
      </c>
      <c r="AJ17" s="27">
        <v>522.20302319799998</v>
      </c>
      <c r="AK17" s="27">
        <v>74.9835523295</v>
      </c>
      <c r="AL17" s="27">
        <v>24404.354272299999</v>
      </c>
      <c r="AM17" s="27">
        <v>58.469252059900001</v>
      </c>
      <c r="AN17" s="27">
        <v>23.5484940007</v>
      </c>
      <c r="AO17" s="27">
        <v>681.45279342100002</v>
      </c>
      <c r="AP17" s="27">
        <v>52.844320441800001</v>
      </c>
      <c r="AQ17" s="27">
        <v>2.1030714059400002</v>
      </c>
      <c r="AR17" s="27">
        <v>23.345816531400001</v>
      </c>
      <c r="AS17" s="27">
        <v>7059.0852513099999</v>
      </c>
      <c r="AT17" s="29">
        <v>2871.23268474</v>
      </c>
      <c r="AU17" s="27">
        <v>4187.8525665699999</v>
      </c>
      <c r="AV17" s="27">
        <v>0.75528828629199996</v>
      </c>
      <c r="AW17" s="27">
        <v>1.3856130579799999</v>
      </c>
      <c r="AX17" s="27">
        <v>604.20218037100005</v>
      </c>
      <c r="AY17" s="27">
        <v>13.3971088918</v>
      </c>
      <c r="AZ17" s="27">
        <v>293.66666104500001</v>
      </c>
      <c r="BA17" s="27">
        <v>4.5773707358499998</v>
      </c>
      <c r="BB17" s="27">
        <v>24.860374631399999</v>
      </c>
      <c r="BC17" s="27">
        <v>716.45701218600004</v>
      </c>
      <c r="BD17" s="27">
        <v>13057.9845974</v>
      </c>
      <c r="BE17" s="27">
        <v>208.95081091500001</v>
      </c>
      <c r="BF17" s="27">
        <v>80.866535304300001</v>
      </c>
      <c r="BG17" s="27">
        <v>5.3664291241599997</v>
      </c>
      <c r="BH17" s="27">
        <v>442.904076589</v>
      </c>
      <c r="BI17" s="27">
        <v>13847.177589700001</v>
      </c>
      <c r="BJ17" s="27">
        <v>6.9602962108100002E-4</v>
      </c>
      <c r="BK17" s="27">
        <v>1805.0839344999999</v>
      </c>
      <c r="BL17" s="27">
        <v>5384.97377005</v>
      </c>
      <c r="BM17" s="27">
        <v>7788.0783153800003</v>
      </c>
      <c r="BN17" s="29">
        <v>63947.3263687</v>
      </c>
      <c r="BO17" s="27">
        <v>4123.6816706700001</v>
      </c>
      <c r="BQ17" s="37">
        <f t="shared" si="0"/>
        <v>1.8391173496814228E-3</v>
      </c>
      <c r="BR17" s="24">
        <f t="shared" si="1"/>
        <v>-1.3548676228059136E-4</v>
      </c>
      <c r="BS17" s="24">
        <f t="shared" si="2"/>
        <v>-5.1039363908692423E-5</v>
      </c>
      <c r="BT17" s="24">
        <f t="shared" si="3"/>
        <v>-9.3636333764025026E-5</v>
      </c>
      <c r="BU17" s="24">
        <f t="shared" si="4"/>
        <v>-3.4223271685518956E-4</v>
      </c>
      <c r="BV17" s="24">
        <f t="shared" si="5"/>
        <v>-2.961379234479226E-4</v>
      </c>
      <c r="BW17" s="24">
        <f t="shared" si="6"/>
        <v>-6.2899508222227969E-5</v>
      </c>
      <c r="BX17" s="24">
        <f t="shared" si="7"/>
        <v>-8.0125456536630788E-5</v>
      </c>
    </row>
    <row r="18" spans="1:76" x14ac:dyDescent="0.3">
      <c r="A18" s="3" t="s">
        <v>90</v>
      </c>
      <c r="B18" s="27">
        <v>3187.0293760999998</v>
      </c>
      <c r="C18" s="27">
        <v>4627.2402906999996</v>
      </c>
      <c r="D18" s="27">
        <v>3303.2126208</v>
      </c>
      <c r="E18" s="27">
        <v>1955.3019457</v>
      </c>
      <c r="F18" s="27">
        <v>785.60883021999996</v>
      </c>
      <c r="G18" s="27">
        <v>169.20160763999999</v>
      </c>
      <c r="H18" s="27">
        <v>11633.508318</v>
      </c>
      <c r="J18" s="27" t="s">
        <v>183</v>
      </c>
      <c r="K18" s="27">
        <v>267.55612283699998</v>
      </c>
      <c r="L18" s="27">
        <v>69.069683184100001</v>
      </c>
      <c r="M18" s="27">
        <v>69.069560085299997</v>
      </c>
      <c r="N18" s="27">
        <v>79.610698509100004</v>
      </c>
      <c r="O18" s="27">
        <v>70.054204623900006</v>
      </c>
      <c r="P18" s="27">
        <v>116.755114163</v>
      </c>
      <c r="Q18" s="27">
        <v>1314.9688348</v>
      </c>
      <c r="R18" s="27">
        <v>35.277065008599997</v>
      </c>
      <c r="S18" s="27">
        <v>67.900099962599995</v>
      </c>
      <c r="T18" s="27">
        <v>21.526349922000001</v>
      </c>
      <c r="U18" s="27">
        <v>99.219130756599995</v>
      </c>
      <c r="V18" s="27">
        <v>48.950681968799998</v>
      </c>
      <c r="W18" s="27">
        <v>48.950681968799998</v>
      </c>
      <c r="X18" s="27">
        <v>6.4827425255</v>
      </c>
      <c r="Y18" s="27">
        <v>20.648771502199999</v>
      </c>
      <c r="Z18" s="27">
        <v>1.11188440405</v>
      </c>
      <c r="AA18" s="27">
        <v>25.969027441400002</v>
      </c>
      <c r="AB18" s="27">
        <v>95.879497863699996</v>
      </c>
      <c r="AC18" s="27">
        <v>19.414772168700001</v>
      </c>
      <c r="AD18" s="27">
        <v>3094.50621185</v>
      </c>
      <c r="AE18" s="27">
        <v>1153.8899900199999</v>
      </c>
      <c r="AF18" s="27">
        <v>2043.26678373</v>
      </c>
      <c r="AG18" s="27">
        <v>220.547369522</v>
      </c>
      <c r="AH18" s="27">
        <v>2270.2968957799999</v>
      </c>
      <c r="AI18" s="27">
        <v>23.244928249699999</v>
      </c>
      <c r="AJ18" s="27">
        <v>56.807788086199999</v>
      </c>
      <c r="AK18" s="27">
        <v>10.530894823000001</v>
      </c>
      <c r="AL18" s="27">
        <v>1566.9461246000001</v>
      </c>
      <c r="AM18" s="27">
        <v>7.6078586242100004</v>
      </c>
      <c r="AN18" s="27">
        <v>0.49791102366099999</v>
      </c>
      <c r="AO18" s="27">
        <v>183.467618843</v>
      </c>
      <c r="AP18" s="27">
        <v>7.4934245054800002</v>
      </c>
      <c r="AQ18" s="27">
        <v>0.23877929672600001</v>
      </c>
      <c r="AR18" s="27">
        <v>3.39303212024</v>
      </c>
      <c r="AS18" s="27">
        <v>1032.5328311400001</v>
      </c>
      <c r="AT18" s="29">
        <v>458.061097367</v>
      </c>
      <c r="AU18" s="27">
        <v>574.47173377000001</v>
      </c>
      <c r="AV18" s="27">
        <v>9.3865271692100002E-2</v>
      </c>
      <c r="AW18" s="27">
        <v>0.18234441166900001</v>
      </c>
      <c r="AX18" s="27">
        <v>85.761402470299998</v>
      </c>
      <c r="AY18" s="27">
        <v>0.280525135446</v>
      </c>
      <c r="AZ18" s="27">
        <v>37.513183529300001</v>
      </c>
      <c r="BA18" s="27">
        <v>0.265962272083</v>
      </c>
      <c r="BB18" s="27">
        <v>0.78207290795200002</v>
      </c>
      <c r="BC18" s="27">
        <v>87.648138692800003</v>
      </c>
      <c r="BD18" s="27">
        <v>725.91398706799998</v>
      </c>
      <c r="BE18" s="27">
        <v>29.593430722499999</v>
      </c>
      <c r="BF18" s="27">
        <v>2.0182346720900002</v>
      </c>
      <c r="BG18" s="27">
        <v>0.69241804472099999</v>
      </c>
      <c r="BH18" s="27">
        <v>102.01361597499999</v>
      </c>
      <c r="BI18" s="27">
        <v>756.88380390299994</v>
      </c>
      <c r="BJ18" s="27">
        <v>1.4522811730800001E-5</v>
      </c>
      <c r="BK18" s="27">
        <v>44.987062376899999</v>
      </c>
      <c r="BL18" s="27">
        <v>315.04514665800002</v>
      </c>
      <c r="BM18" s="27">
        <v>585.48387315900004</v>
      </c>
      <c r="BN18" s="29">
        <v>4155.27001879</v>
      </c>
      <c r="BO18" s="27">
        <v>277.10647788099999</v>
      </c>
      <c r="BQ18" s="37">
        <f t="shared" si="0"/>
        <v>2.8554602429092172E-3</v>
      </c>
      <c r="BR18" s="24">
        <f t="shared" si="1"/>
        <v>-0.58739983865189827</v>
      </c>
      <c r="BS18" s="24">
        <f t="shared" si="2"/>
        <v>-0.3312415138523378</v>
      </c>
      <c r="BT18" s="24">
        <f t="shared" si="3"/>
        <v>-0.3127003446632024</v>
      </c>
      <c r="BU18" s="24">
        <f t="shared" si="4"/>
        <v>-0.47193177329430197</v>
      </c>
      <c r="BV18" s="24">
        <f t="shared" si="5"/>
        <v>-0.41693489209034768</v>
      </c>
      <c r="BW18" s="24">
        <f t="shared" si="6"/>
        <v>-0.3970883764175091</v>
      </c>
      <c r="BX18" s="24">
        <f t="shared" si="7"/>
        <v>-0.64281883803179651</v>
      </c>
    </row>
    <row r="19" spans="1:76" x14ac:dyDescent="0.3">
      <c r="A19" s="3" t="s">
        <v>91</v>
      </c>
      <c r="B19" s="27">
        <v>52561.099741999999</v>
      </c>
      <c r="C19" s="27">
        <v>10579.860103999999</v>
      </c>
      <c r="D19" s="27">
        <v>35057.682657999998</v>
      </c>
      <c r="E19" s="27">
        <v>8400.3900178000004</v>
      </c>
      <c r="F19" s="27">
        <v>6709.6173632999999</v>
      </c>
      <c r="G19" s="27">
        <v>439.88415287999999</v>
      </c>
      <c r="H19" s="27">
        <v>36699.487757000003</v>
      </c>
      <c r="J19" s="27" t="s">
        <v>184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9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9">
        <v>0</v>
      </c>
      <c r="BO19" s="27">
        <v>0</v>
      </c>
      <c r="BQ19" s="37" t="e">
        <f t="shared" si="0"/>
        <v>#DIV/0!</v>
      </c>
      <c r="BR19" s="24">
        <f t="shared" si="1"/>
        <v>-1</v>
      </c>
      <c r="BS19" s="24">
        <f t="shared" si="2"/>
        <v>-1</v>
      </c>
      <c r="BT19" s="24">
        <f t="shared" si="3"/>
        <v>-1</v>
      </c>
      <c r="BU19" s="24">
        <f t="shared" si="4"/>
        <v>-1</v>
      </c>
      <c r="BV19" s="24">
        <f t="shared" si="5"/>
        <v>-1</v>
      </c>
      <c r="BW19" s="24">
        <f t="shared" si="6"/>
        <v>-1</v>
      </c>
      <c r="BX19" s="24">
        <f t="shared" si="7"/>
        <v>-1</v>
      </c>
    </row>
    <row r="20" spans="1:76" x14ac:dyDescent="0.3">
      <c r="A20" s="3" t="s">
        <v>92</v>
      </c>
      <c r="B20" s="27">
        <v>12569.224897</v>
      </c>
      <c r="C20" s="27">
        <v>23106.951454999999</v>
      </c>
      <c r="D20" s="27">
        <v>14777.886091</v>
      </c>
      <c r="E20" s="27">
        <v>5477.5247345999996</v>
      </c>
      <c r="F20" s="27">
        <v>2751.8856116000002</v>
      </c>
      <c r="G20" s="27">
        <v>355.04350997</v>
      </c>
      <c r="H20" s="27">
        <v>50591.514569999999</v>
      </c>
      <c r="J20" s="27" t="s">
        <v>185</v>
      </c>
      <c r="K20" s="27">
        <v>3401.9259176400001</v>
      </c>
      <c r="L20" s="27">
        <v>535.76670548699997</v>
      </c>
      <c r="M20" s="27">
        <v>535.766057381</v>
      </c>
      <c r="N20" s="27">
        <v>668.98106140699997</v>
      </c>
      <c r="O20" s="27">
        <v>374.03296426399999</v>
      </c>
      <c r="P20" s="27">
        <v>1141.24357405</v>
      </c>
      <c r="Q20" s="27">
        <v>8480.2980282999997</v>
      </c>
      <c r="R20" s="27">
        <v>323.43494871399997</v>
      </c>
      <c r="S20" s="27">
        <v>396.96489552899999</v>
      </c>
      <c r="T20" s="27">
        <v>198.17969509</v>
      </c>
      <c r="U20" s="27">
        <v>1094.3080719500001</v>
      </c>
      <c r="V20" s="27">
        <v>392.193731861</v>
      </c>
      <c r="W20" s="27">
        <v>392.193731861</v>
      </c>
      <c r="X20" s="27">
        <v>45.550945265999999</v>
      </c>
      <c r="Y20" s="27">
        <v>180.46210075499999</v>
      </c>
      <c r="Z20" s="27">
        <v>10.983792898400001</v>
      </c>
      <c r="AA20" s="27">
        <v>220.66678987500001</v>
      </c>
      <c r="AB20" s="27">
        <v>969.83790997999995</v>
      </c>
      <c r="AC20" s="27">
        <v>84.635729682800005</v>
      </c>
      <c r="AD20" s="27">
        <v>18812.6554846</v>
      </c>
      <c r="AE20" s="27">
        <v>862.18157118399995</v>
      </c>
      <c r="AF20" s="27">
        <v>9828.3449518899997</v>
      </c>
      <c r="AG20" s="27">
        <v>1046.4888799</v>
      </c>
      <c r="AH20" s="27">
        <v>10920.3847771</v>
      </c>
      <c r="AI20" s="27">
        <v>208.74666354199999</v>
      </c>
      <c r="AJ20" s="27">
        <v>375.289351899</v>
      </c>
      <c r="AK20" s="27">
        <v>48.9417003919</v>
      </c>
      <c r="AL20" s="27">
        <v>12785.816896599999</v>
      </c>
      <c r="AM20" s="27">
        <v>15.794768663499999</v>
      </c>
      <c r="AN20" s="27">
        <v>8.1974090643000004</v>
      </c>
      <c r="AO20" s="27">
        <v>498.29264253700001</v>
      </c>
      <c r="AP20" s="27">
        <v>31.779413636699999</v>
      </c>
      <c r="AQ20" s="27">
        <v>0.93239617498100003</v>
      </c>
      <c r="AR20" s="27">
        <v>17.524334017899999</v>
      </c>
      <c r="AS20" s="27">
        <v>4212.1565691400001</v>
      </c>
      <c r="AT20" s="29">
        <v>1959.2446290099999</v>
      </c>
      <c r="AU20" s="27">
        <v>2252.9119401200001</v>
      </c>
      <c r="AV20" s="27">
        <v>0.593266104929</v>
      </c>
      <c r="AW20" s="27">
        <v>0.74030786201300003</v>
      </c>
      <c r="AX20" s="27">
        <v>298.23618776799998</v>
      </c>
      <c r="AY20" s="27">
        <v>4.6526902702299999</v>
      </c>
      <c r="AZ20" s="27">
        <v>295.25932369899999</v>
      </c>
      <c r="BA20" s="27">
        <v>2.94851142534</v>
      </c>
      <c r="BB20" s="27">
        <v>10.330405562299999</v>
      </c>
      <c r="BC20" s="27">
        <v>564.95976974899997</v>
      </c>
      <c r="BD20" s="27">
        <v>4052.7487230900001</v>
      </c>
      <c r="BE20" s="27">
        <v>133.50877247700001</v>
      </c>
      <c r="BF20" s="27">
        <v>23.600478112000001</v>
      </c>
      <c r="BG20" s="27">
        <v>2.9522514977699998</v>
      </c>
      <c r="BH20" s="27">
        <v>287.64787400099999</v>
      </c>
      <c r="BI20" s="27">
        <v>6991.1425527299998</v>
      </c>
      <c r="BJ20" s="27">
        <v>3.5148041066700002E-4</v>
      </c>
      <c r="BK20" s="27">
        <v>925.62829258800002</v>
      </c>
      <c r="BL20" s="27">
        <v>3040.7811989800002</v>
      </c>
      <c r="BM20" s="27">
        <v>4642.9105147399996</v>
      </c>
      <c r="BN20" s="29">
        <v>32974.2940839</v>
      </c>
      <c r="BO20" s="27">
        <v>2248.88520569</v>
      </c>
      <c r="BQ20" s="37">
        <f t="shared" si="0"/>
        <v>4.1711850081986249E-3</v>
      </c>
      <c r="BR20" s="24">
        <f t="shared" si="1"/>
        <v>-0.32531257115750534</v>
      </c>
      <c r="BS20" s="24">
        <f t="shared" si="2"/>
        <v>-0.18584433254914626</v>
      </c>
      <c r="BT20" s="24">
        <f t="shared" si="3"/>
        <v>-0.26103201027170514</v>
      </c>
      <c r="BU20" s="24">
        <f t="shared" si="4"/>
        <v>-0.2310109450473169</v>
      </c>
      <c r="BV20" s="24">
        <f t="shared" si="5"/>
        <v>-0.28803558521792744</v>
      </c>
      <c r="BW20" s="24">
        <f t="shared" si="6"/>
        <v>-0.18982359647890681</v>
      </c>
      <c r="BX20" s="24">
        <f t="shared" si="7"/>
        <v>-0.34822480876164053</v>
      </c>
    </row>
    <row r="21" spans="1:76" x14ac:dyDescent="0.3">
      <c r="A21" s="3" t="s">
        <v>93</v>
      </c>
      <c r="B21" s="27">
        <v>8929.2841896000009</v>
      </c>
      <c r="C21" s="27">
        <v>4161.3720393000003</v>
      </c>
      <c r="D21" s="27">
        <v>3112.8912624999998</v>
      </c>
      <c r="E21" s="27">
        <v>3165.7449803</v>
      </c>
      <c r="F21" s="27">
        <v>1694.087524</v>
      </c>
      <c r="G21" s="27">
        <v>131.97752211</v>
      </c>
      <c r="H21" s="27">
        <v>17336.305401000001</v>
      </c>
      <c r="J21" s="27" t="s">
        <v>186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9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9">
        <v>0</v>
      </c>
      <c r="BO21" s="27">
        <v>0</v>
      </c>
      <c r="BQ21" s="37" t="e">
        <f t="shared" si="0"/>
        <v>#DIV/0!</v>
      </c>
      <c r="BR21" s="24">
        <f t="shared" si="1"/>
        <v>-1</v>
      </c>
      <c r="BS21" s="24">
        <f t="shared" si="2"/>
        <v>-1</v>
      </c>
      <c r="BT21" s="24">
        <f t="shared" si="3"/>
        <v>-1</v>
      </c>
      <c r="BU21" s="24">
        <f t="shared" si="4"/>
        <v>-1</v>
      </c>
      <c r="BV21" s="24">
        <f t="shared" si="5"/>
        <v>-1</v>
      </c>
      <c r="BW21" s="24">
        <f t="shared" si="6"/>
        <v>-1</v>
      </c>
      <c r="BX21" s="24">
        <f t="shared" si="7"/>
        <v>-1</v>
      </c>
    </row>
    <row r="22" spans="1:76" x14ac:dyDescent="0.3">
      <c r="A22" s="3" t="s">
        <v>94</v>
      </c>
      <c r="B22" s="27">
        <v>320769.76059999998</v>
      </c>
      <c r="C22" s="27">
        <v>40360.937099000002</v>
      </c>
      <c r="D22" s="27">
        <v>22197.332923999998</v>
      </c>
      <c r="E22" s="27">
        <v>47092.604182000003</v>
      </c>
      <c r="F22" s="27">
        <v>42938.290573999999</v>
      </c>
      <c r="G22" s="27">
        <v>838.31164980000005</v>
      </c>
      <c r="H22" s="27">
        <v>327689.09856999997</v>
      </c>
      <c r="J22" s="27" t="s">
        <v>187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9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9">
        <v>0</v>
      </c>
      <c r="BO22" s="27">
        <v>0</v>
      </c>
      <c r="BQ22" s="37" t="e">
        <f t="shared" si="0"/>
        <v>#DIV/0!</v>
      </c>
      <c r="BR22" s="24">
        <f t="shared" si="1"/>
        <v>-1</v>
      </c>
      <c r="BS22" s="24">
        <f t="shared" si="2"/>
        <v>-1</v>
      </c>
      <c r="BT22" s="24">
        <f t="shared" si="3"/>
        <v>-1</v>
      </c>
      <c r="BU22" s="24">
        <f t="shared" si="4"/>
        <v>-1</v>
      </c>
      <c r="BV22" s="24">
        <f t="shared" si="5"/>
        <v>-1</v>
      </c>
      <c r="BW22" s="24">
        <f t="shared" si="6"/>
        <v>-1</v>
      </c>
      <c r="BX22" s="24">
        <f t="shared" si="7"/>
        <v>-1</v>
      </c>
    </row>
    <row r="23" spans="1:76" x14ac:dyDescent="0.3">
      <c r="A23" s="3" t="s">
        <v>95</v>
      </c>
      <c r="B23" s="27">
        <v>62861.526947999999</v>
      </c>
      <c r="C23" s="27">
        <v>41020.410831000001</v>
      </c>
      <c r="D23" s="27">
        <v>56825.131694999996</v>
      </c>
      <c r="E23" s="27">
        <v>29395.529254000001</v>
      </c>
      <c r="F23" s="27">
        <v>14518.986729</v>
      </c>
      <c r="G23" s="27">
        <v>2450.8707392000001</v>
      </c>
      <c r="H23" s="27">
        <v>102418.20342999999</v>
      </c>
      <c r="J23" s="27" t="s">
        <v>188</v>
      </c>
      <c r="K23" s="27">
        <v>9316.6044728800007</v>
      </c>
      <c r="L23" s="27">
        <v>4908.0927169200004</v>
      </c>
      <c r="M23" s="27">
        <v>4908.0906289499999</v>
      </c>
      <c r="N23" s="27">
        <v>6258.6400485699996</v>
      </c>
      <c r="O23" s="27">
        <v>1466.4454421999999</v>
      </c>
      <c r="P23" s="27">
        <v>10946.7204809</v>
      </c>
      <c r="Q23" s="27">
        <v>62841.1844451</v>
      </c>
      <c r="R23" s="27">
        <v>3066.0285426199998</v>
      </c>
      <c r="S23" s="27">
        <v>1723.6768408099999</v>
      </c>
      <c r="T23" s="27">
        <v>1905.2510589799999</v>
      </c>
      <c r="U23" s="27">
        <v>2351.7737862499998</v>
      </c>
      <c r="V23" s="27">
        <v>3373.5014164099998</v>
      </c>
      <c r="W23" s="27">
        <v>3373.5014164099998</v>
      </c>
      <c r="X23" s="27">
        <v>150.73843515199999</v>
      </c>
      <c r="Y23" s="27">
        <v>960.03581067799996</v>
      </c>
      <c r="Z23" s="27">
        <v>108.200140346</v>
      </c>
      <c r="AA23" s="27">
        <v>847.73457094499997</v>
      </c>
      <c r="AB23" s="27">
        <v>2067.7707930500001</v>
      </c>
      <c r="AC23" s="27">
        <v>651.50589699199998</v>
      </c>
      <c r="AD23" s="27">
        <v>41020.1158879</v>
      </c>
      <c r="AE23" s="27">
        <v>16268.713021899999</v>
      </c>
      <c r="AF23" s="27">
        <v>51135.246800399997</v>
      </c>
      <c r="AG23" s="27">
        <v>5530.9576719200004</v>
      </c>
      <c r="AH23" s="27">
        <v>56816.9429074</v>
      </c>
      <c r="AI23" s="27">
        <v>1136.4753583199999</v>
      </c>
      <c r="AJ23" s="27">
        <v>1979.80350178</v>
      </c>
      <c r="AK23" s="27">
        <v>339.639624873</v>
      </c>
      <c r="AL23" s="27">
        <v>31878.871921499998</v>
      </c>
      <c r="AM23" s="27">
        <v>128.61040341500001</v>
      </c>
      <c r="AN23" s="27">
        <v>37.488863495300002</v>
      </c>
      <c r="AO23" s="27">
        <v>3854.9649804000001</v>
      </c>
      <c r="AP23" s="27">
        <v>224.070673188</v>
      </c>
      <c r="AQ23" s="27">
        <v>3.5172949596900001</v>
      </c>
      <c r="AR23" s="27">
        <v>133.24435424800001</v>
      </c>
      <c r="AS23" s="27">
        <v>29389.518338099999</v>
      </c>
      <c r="AT23" s="29">
        <v>14514.698097500001</v>
      </c>
      <c r="AU23" s="27">
        <v>14874.8202406</v>
      </c>
      <c r="AV23" s="27">
        <v>3.6210112315599998</v>
      </c>
      <c r="AW23" s="27">
        <v>5.1800296246300004</v>
      </c>
      <c r="AX23" s="27">
        <v>2223.0379404099999</v>
      </c>
      <c r="AY23" s="27">
        <v>19.160860019699999</v>
      </c>
      <c r="AZ23" s="27">
        <v>2352.1816630799999</v>
      </c>
      <c r="BA23" s="27">
        <v>13.8139058116</v>
      </c>
      <c r="BB23" s="27">
        <v>36.507530223700002</v>
      </c>
      <c r="BC23" s="27">
        <v>4092.0143813</v>
      </c>
      <c r="BD23" s="27">
        <v>9160.68170078</v>
      </c>
      <c r="BE23" s="27">
        <v>932.57630780500006</v>
      </c>
      <c r="BF23" s="27">
        <v>94.532328026800002</v>
      </c>
      <c r="BG23" s="27">
        <v>20.535945356999999</v>
      </c>
      <c r="BH23" s="27">
        <v>2450.7315297599998</v>
      </c>
      <c r="BI23" s="27">
        <v>15375.6210603</v>
      </c>
      <c r="BJ23" s="27">
        <v>8.4559810127099997E-4</v>
      </c>
      <c r="BK23" s="27">
        <v>2180.6677717600001</v>
      </c>
      <c r="BL23" s="27">
        <v>9287.7082960299995</v>
      </c>
      <c r="BM23" s="27">
        <v>13184.2999781</v>
      </c>
      <c r="BN23" s="29">
        <v>102401.61801200001</v>
      </c>
      <c r="BO23" s="27">
        <v>5640.0719198300003</v>
      </c>
      <c r="BQ23" s="37">
        <f t="shared" si="0"/>
        <v>2.6530543080727316E-3</v>
      </c>
      <c r="BR23" s="24">
        <f t="shared" si="1"/>
        <v>-3.2360815728874536E-4</v>
      </c>
      <c r="BS23" s="24">
        <f t="shared" si="2"/>
        <v>-7.1901547065601734E-6</v>
      </c>
      <c r="BT23" s="24">
        <f t="shared" si="3"/>
        <v>-1.4410503514445804E-4</v>
      </c>
      <c r="BU23" s="24">
        <f t="shared" si="4"/>
        <v>-2.0448401687423983E-4</v>
      </c>
      <c r="BV23" s="24">
        <f t="shared" si="5"/>
        <v>-2.9538090915349926E-4</v>
      </c>
      <c r="BW23" s="24">
        <f t="shared" si="6"/>
        <v>-5.679999266127193E-5</v>
      </c>
      <c r="BX23" s="24">
        <f t="shared" si="7"/>
        <v>-1.6193818524969062E-4</v>
      </c>
    </row>
    <row r="24" spans="1:76" x14ac:dyDescent="0.3">
      <c r="A24" s="3" t="s">
        <v>96</v>
      </c>
      <c r="B24" s="27">
        <v>10604.154726999999</v>
      </c>
      <c r="C24" s="27">
        <v>15257.946948999999</v>
      </c>
      <c r="D24" s="27">
        <v>7862.0778222999998</v>
      </c>
      <c r="E24" s="27">
        <v>1065.0032454</v>
      </c>
      <c r="F24" s="27">
        <v>605.43124721000004</v>
      </c>
      <c r="G24" s="27">
        <v>316.97867239999999</v>
      </c>
      <c r="H24" s="27">
        <v>108284.58127</v>
      </c>
      <c r="J24" s="27" t="s">
        <v>189</v>
      </c>
      <c r="K24" s="27">
        <v>0</v>
      </c>
      <c r="L24" s="27">
        <v>0</v>
      </c>
      <c r="M24" s="27">
        <v>0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9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9">
        <v>0</v>
      </c>
      <c r="BO24" s="27">
        <v>0</v>
      </c>
      <c r="BQ24" s="37" t="e">
        <f t="shared" si="0"/>
        <v>#DIV/0!</v>
      </c>
      <c r="BR24" s="24">
        <f t="shared" si="1"/>
        <v>-1</v>
      </c>
      <c r="BS24" s="24">
        <f t="shared" si="2"/>
        <v>-1</v>
      </c>
      <c r="BT24" s="24">
        <f t="shared" si="3"/>
        <v>-1</v>
      </c>
      <c r="BU24" s="24">
        <f t="shared" si="4"/>
        <v>-1</v>
      </c>
      <c r="BV24" s="24">
        <f t="shared" si="5"/>
        <v>-1</v>
      </c>
      <c r="BW24" s="24">
        <f t="shared" si="6"/>
        <v>-1</v>
      </c>
      <c r="BX24" s="24">
        <f t="shared" si="7"/>
        <v>-1</v>
      </c>
    </row>
    <row r="25" spans="1:76" x14ac:dyDescent="0.3">
      <c r="A25" s="3" t="s">
        <v>97</v>
      </c>
      <c r="B25" s="27">
        <v>40482.065524999998</v>
      </c>
      <c r="C25" s="27">
        <v>34242.293900999997</v>
      </c>
      <c r="D25" s="27">
        <v>27758.429336000001</v>
      </c>
      <c r="E25" s="27">
        <v>14526.923862</v>
      </c>
      <c r="F25" s="27">
        <v>8187.7623286999997</v>
      </c>
      <c r="G25" s="27">
        <v>1194.1942964</v>
      </c>
      <c r="H25" s="27">
        <v>53494.633877</v>
      </c>
      <c r="J25" s="27" t="s">
        <v>190</v>
      </c>
      <c r="K25" s="27">
        <v>1271.72280243</v>
      </c>
      <c r="L25" s="27">
        <v>851.05186293199995</v>
      </c>
      <c r="M25" s="27">
        <v>851.05172692600001</v>
      </c>
      <c r="N25" s="27">
        <v>1092.8056137900001</v>
      </c>
      <c r="O25" s="27">
        <v>267.21988408999999</v>
      </c>
      <c r="P25" s="27">
        <v>1953.4151862000001</v>
      </c>
      <c r="Q25" s="27">
        <v>9741.8163739600004</v>
      </c>
      <c r="R25" s="27">
        <v>537.67139749299997</v>
      </c>
      <c r="S25" s="27">
        <v>322.11135653600002</v>
      </c>
      <c r="T25" s="27">
        <v>336.07724901699999</v>
      </c>
      <c r="U25" s="27">
        <v>304.43474417200002</v>
      </c>
      <c r="V25" s="27">
        <v>588.41415328100004</v>
      </c>
      <c r="W25" s="27">
        <v>588.41415328100004</v>
      </c>
      <c r="X25" s="27">
        <v>18.689243309199998</v>
      </c>
      <c r="Y25" s="27">
        <v>163.595730788</v>
      </c>
      <c r="Z25" s="27">
        <v>19.305385779400002</v>
      </c>
      <c r="AA25" s="27">
        <v>138.91806122</v>
      </c>
      <c r="AB25" s="27">
        <v>301.32343310800002</v>
      </c>
      <c r="AC25" s="27">
        <v>122.11879647400001</v>
      </c>
      <c r="AD25" s="27">
        <v>19160.170373500001</v>
      </c>
      <c r="AE25" s="27">
        <v>1552.4174901900001</v>
      </c>
      <c r="AF25" s="27">
        <v>6000.1836781800002</v>
      </c>
      <c r="AG25" s="27">
        <v>647.99971367800003</v>
      </c>
      <c r="AH25" s="27">
        <v>6666.8726351699997</v>
      </c>
      <c r="AI25" s="27">
        <v>141.134185094</v>
      </c>
      <c r="AJ25" s="27">
        <v>346.83645407699998</v>
      </c>
      <c r="AK25" s="27">
        <v>38.194067124500002</v>
      </c>
      <c r="AL25" s="27">
        <v>4836.9417049100002</v>
      </c>
      <c r="AM25" s="27">
        <v>13.645906245300001</v>
      </c>
      <c r="AN25" s="27">
        <v>6.0977539080299996</v>
      </c>
      <c r="AO25" s="27">
        <v>447.34135788399999</v>
      </c>
      <c r="AP25" s="27">
        <v>25.085783095</v>
      </c>
      <c r="AQ25" s="27">
        <v>0.92475516733600005</v>
      </c>
      <c r="AR25" s="27">
        <v>18.822457756199999</v>
      </c>
      <c r="AS25" s="27">
        <v>3884.0886319199999</v>
      </c>
      <c r="AT25" s="29">
        <v>2017.4528387600001</v>
      </c>
      <c r="AU25" s="27">
        <v>1866.63579316</v>
      </c>
      <c r="AV25" s="27">
        <v>0.46457175764600001</v>
      </c>
      <c r="AW25" s="27">
        <v>0.58146213942000002</v>
      </c>
      <c r="AX25" s="27">
        <v>254.08636068499999</v>
      </c>
      <c r="AY25" s="27">
        <v>3.0612427271299998</v>
      </c>
      <c r="AZ25" s="27">
        <v>404.34057613200002</v>
      </c>
      <c r="BA25" s="27">
        <v>3.1719343228899999</v>
      </c>
      <c r="BB25" s="27">
        <v>8.2365116677400003</v>
      </c>
      <c r="BC25" s="27">
        <v>670.98457565299998</v>
      </c>
      <c r="BD25" s="27">
        <v>1716.2469305699999</v>
      </c>
      <c r="BE25" s="27">
        <v>104.68867837000001</v>
      </c>
      <c r="BF25" s="27">
        <v>15.437417301</v>
      </c>
      <c r="BG25" s="27">
        <v>2.28742682165</v>
      </c>
      <c r="BH25" s="27">
        <v>261.21368676200001</v>
      </c>
      <c r="BI25" s="27">
        <v>2200.7311450799998</v>
      </c>
      <c r="BJ25" s="27">
        <v>7.7422168869300005E-5</v>
      </c>
      <c r="BK25" s="27">
        <v>213.80942474400001</v>
      </c>
      <c r="BL25" s="27">
        <v>1451.5223019499999</v>
      </c>
      <c r="BM25" s="27">
        <v>2152.05894416</v>
      </c>
      <c r="BN25" s="29">
        <v>16395.956611699999</v>
      </c>
      <c r="BO25" s="27">
        <v>875.27634964399999</v>
      </c>
      <c r="BQ25" s="37">
        <f t="shared" si="0"/>
        <v>2.8032998876576618E-3</v>
      </c>
      <c r="BR25" s="24">
        <f t="shared" si="1"/>
        <v>-0.75935475999998403</v>
      </c>
      <c r="BS25" s="24">
        <f t="shared" si="2"/>
        <v>-0.440453071605099</v>
      </c>
      <c r="BT25" s="24">
        <f t="shared" si="3"/>
        <v>-0.75982529290575862</v>
      </c>
      <c r="BU25" s="24">
        <f t="shared" si="4"/>
        <v>-0.73262827913071638</v>
      </c>
      <c r="BV25" s="24">
        <f t="shared" si="5"/>
        <v>-0.75360144105693427</v>
      </c>
      <c r="BW25" s="24">
        <f t="shared" si="6"/>
        <v>-0.78126366241284961</v>
      </c>
      <c r="BX25" s="24">
        <f t="shared" si="7"/>
        <v>-0.69350277918717684</v>
      </c>
    </row>
    <row r="26" spans="1:76" x14ac:dyDescent="0.3">
      <c r="A26" s="3" t="s">
        <v>98</v>
      </c>
      <c r="B26" s="27">
        <v>73767.716581999994</v>
      </c>
      <c r="C26" s="27">
        <v>46188.509984999997</v>
      </c>
      <c r="D26" s="27">
        <v>40865.681936000001</v>
      </c>
      <c r="E26" s="27">
        <v>25756.27375</v>
      </c>
      <c r="F26" s="27">
        <v>14431.798016999999</v>
      </c>
      <c r="G26" s="27">
        <v>1721.2390565999999</v>
      </c>
      <c r="H26" s="27">
        <v>127053.93679000001</v>
      </c>
      <c r="J26" s="27" t="s">
        <v>191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9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9">
        <v>0</v>
      </c>
      <c r="BO26" s="27">
        <v>0</v>
      </c>
      <c r="BQ26" s="37" t="e">
        <f t="shared" si="0"/>
        <v>#DIV/0!</v>
      </c>
      <c r="BR26" s="24">
        <f t="shared" si="1"/>
        <v>-1</v>
      </c>
      <c r="BS26" s="24">
        <f t="shared" si="2"/>
        <v>-1</v>
      </c>
      <c r="BT26" s="24">
        <f t="shared" si="3"/>
        <v>-1</v>
      </c>
      <c r="BU26" s="24">
        <f t="shared" si="4"/>
        <v>-1</v>
      </c>
      <c r="BV26" s="24">
        <f t="shared" si="5"/>
        <v>-1</v>
      </c>
      <c r="BW26" s="24">
        <f t="shared" si="6"/>
        <v>-1</v>
      </c>
      <c r="BX26" s="24">
        <f t="shared" si="7"/>
        <v>-1</v>
      </c>
    </row>
    <row r="27" spans="1:76" x14ac:dyDescent="0.3">
      <c r="A27" s="3" t="s">
        <v>99</v>
      </c>
      <c r="B27" s="27">
        <v>161156.88990000001</v>
      </c>
      <c r="C27" s="27">
        <v>33994.936959999999</v>
      </c>
      <c r="D27" s="27">
        <v>5196.9150004000003</v>
      </c>
      <c r="E27" s="27">
        <v>26087.354866000001</v>
      </c>
      <c r="F27" s="27">
        <v>22221.313351000001</v>
      </c>
      <c r="G27" s="27">
        <v>398.16012139999998</v>
      </c>
      <c r="H27" s="27">
        <v>181727.97461999999</v>
      </c>
      <c r="J27" s="27" t="s">
        <v>192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9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9">
        <v>0</v>
      </c>
      <c r="BO27" s="27">
        <v>0</v>
      </c>
      <c r="BQ27" s="37" t="e">
        <f t="shared" si="0"/>
        <v>#DIV/0!</v>
      </c>
      <c r="BR27" s="24">
        <f t="shared" si="1"/>
        <v>-1</v>
      </c>
      <c r="BS27" s="24">
        <f t="shared" si="2"/>
        <v>-1</v>
      </c>
      <c r="BT27" s="24">
        <f t="shared" si="3"/>
        <v>-1</v>
      </c>
      <c r="BU27" s="24">
        <f t="shared" si="4"/>
        <v>-1</v>
      </c>
      <c r="BV27" s="24">
        <f t="shared" si="5"/>
        <v>-1</v>
      </c>
      <c r="BW27" s="24">
        <f t="shared" si="6"/>
        <v>-1</v>
      </c>
      <c r="BX27" s="24">
        <f t="shared" si="7"/>
        <v>-1</v>
      </c>
    </row>
    <row r="28" spans="1:76" x14ac:dyDescent="0.3">
      <c r="A28" s="3" t="s">
        <v>100</v>
      </c>
      <c r="B28" s="27">
        <v>100840.91678</v>
      </c>
      <c r="C28" s="27">
        <v>29205.545604999999</v>
      </c>
      <c r="D28" s="27">
        <v>17930.86881</v>
      </c>
      <c r="E28" s="27">
        <v>18816.456217999999</v>
      </c>
      <c r="F28" s="27">
        <v>14890.545470999999</v>
      </c>
      <c r="G28" s="27">
        <v>636.51935191999996</v>
      </c>
      <c r="H28" s="27">
        <v>117079.54016999999</v>
      </c>
      <c r="J28" s="27" t="s">
        <v>193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9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9">
        <v>0</v>
      </c>
      <c r="BO28" s="27">
        <v>0</v>
      </c>
      <c r="BQ28" s="37" t="e">
        <f t="shared" si="0"/>
        <v>#DIV/0!</v>
      </c>
      <c r="BR28" s="24">
        <f t="shared" si="1"/>
        <v>-1</v>
      </c>
      <c r="BS28" s="24">
        <f t="shared" si="2"/>
        <v>-1</v>
      </c>
      <c r="BT28" s="24">
        <f t="shared" si="3"/>
        <v>-1</v>
      </c>
      <c r="BU28" s="24">
        <f t="shared" si="4"/>
        <v>-1</v>
      </c>
      <c r="BV28" s="24">
        <f t="shared" si="5"/>
        <v>-1</v>
      </c>
      <c r="BW28" s="24">
        <f t="shared" si="6"/>
        <v>-1</v>
      </c>
      <c r="BX28" s="24">
        <f t="shared" si="7"/>
        <v>-1</v>
      </c>
    </row>
    <row r="29" spans="1:76" x14ac:dyDescent="0.3">
      <c r="A29" s="3" t="s">
        <v>101</v>
      </c>
      <c r="B29" s="27">
        <v>63637.402671000003</v>
      </c>
      <c r="C29" s="27">
        <v>86298.374840000004</v>
      </c>
      <c r="D29" s="27">
        <v>47583.963887999998</v>
      </c>
      <c r="E29" s="27">
        <v>24499.731995999999</v>
      </c>
      <c r="F29" s="27">
        <v>13458.481414</v>
      </c>
      <c r="G29" s="27">
        <v>1907.25828</v>
      </c>
      <c r="H29" s="27">
        <v>152179.09065999999</v>
      </c>
      <c r="J29" s="27" t="s">
        <v>194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9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9">
        <v>0</v>
      </c>
      <c r="BO29" s="27">
        <v>0</v>
      </c>
      <c r="BQ29" s="37" t="e">
        <f t="shared" si="0"/>
        <v>#DIV/0!</v>
      </c>
      <c r="BR29" s="24">
        <f t="shared" si="1"/>
        <v>-1</v>
      </c>
      <c r="BS29" s="24">
        <f t="shared" si="2"/>
        <v>-1</v>
      </c>
      <c r="BT29" s="24">
        <f t="shared" si="3"/>
        <v>-1</v>
      </c>
      <c r="BU29" s="24">
        <f t="shared" si="4"/>
        <v>-1</v>
      </c>
      <c r="BV29" s="24">
        <f t="shared" si="5"/>
        <v>-1</v>
      </c>
      <c r="BW29" s="24">
        <f t="shared" si="6"/>
        <v>-1</v>
      </c>
      <c r="BX29" s="24">
        <f t="shared" si="7"/>
        <v>-1</v>
      </c>
    </row>
    <row r="30" spans="1:76" x14ac:dyDescent="0.3">
      <c r="A30" s="3" t="s">
        <v>102</v>
      </c>
      <c r="B30" s="27">
        <v>190022.81229999999</v>
      </c>
      <c r="C30" s="27">
        <v>50548.067206</v>
      </c>
      <c r="D30" s="27">
        <v>34193.409565000002</v>
      </c>
      <c r="E30" s="27">
        <v>36545.641455999998</v>
      </c>
      <c r="F30" s="27">
        <v>28368.604194</v>
      </c>
      <c r="G30" s="27">
        <v>1247.7139205999999</v>
      </c>
      <c r="H30" s="27">
        <v>361911.24028000003</v>
      </c>
      <c r="J30" s="27" t="s">
        <v>195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9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9">
        <v>0</v>
      </c>
      <c r="BO30" s="27">
        <v>0</v>
      </c>
      <c r="BQ30" s="37" t="e">
        <f t="shared" si="0"/>
        <v>#DIV/0!</v>
      </c>
      <c r="BR30" s="24">
        <f t="shared" si="1"/>
        <v>-1</v>
      </c>
      <c r="BS30" s="24">
        <f t="shared" si="2"/>
        <v>-1</v>
      </c>
      <c r="BT30" s="24">
        <f t="shared" si="3"/>
        <v>-1</v>
      </c>
      <c r="BU30" s="24">
        <f t="shared" si="4"/>
        <v>-1</v>
      </c>
      <c r="BV30" s="24">
        <f t="shared" si="5"/>
        <v>-1</v>
      </c>
      <c r="BW30" s="24">
        <f t="shared" si="6"/>
        <v>-1</v>
      </c>
      <c r="BX30" s="24">
        <f t="shared" si="7"/>
        <v>-1</v>
      </c>
    </row>
    <row r="31" spans="1:76" x14ac:dyDescent="0.3">
      <c r="A31" s="3" t="s">
        <v>103</v>
      </c>
      <c r="B31" s="27">
        <v>115232.14754999999</v>
      </c>
      <c r="C31" s="27">
        <v>28523.412493</v>
      </c>
      <c r="D31" s="27">
        <v>11654.727535</v>
      </c>
      <c r="E31" s="27">
        <v>18242.001630999999</v>
      </c>
      <c r="F31" s="27">
        <v>15858.314437000001</v>
      </c>
      <c r="G31" s="27">
        <v>378.46680699000001</v>
      </c>
      <c r="H31" s="27">
        <v>156956.19451</v>
      </c>
      <c r="J31" s="27" t="s">
        <v>196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9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9">
        <v>0</v>
      </c>
      <c r="BO31" s="27">
        <v>0</v>
      </c>
      <c r="BQ31" s="37" t="e">
        <f t="shared" si="0"/>
        <v>#DIV/0!</v>
      </c>
      <c r="BR31" s="24">
        <f t="shared" si="1"/>
        <v>-1</v>
      </c>
      <c r="BS31" s="24">
        <f t="shared" si="2"/>
        <v>-1</v>
      </c>
      <c r="BT31" s="24">
        <f t="shared" si="3"/>
        <v>-1</v>
      </c>
      <c r="BU31" s="24">
        <f t="shared" si="4"/>
        <v>-1</v>
      </c>
      <c r="BV31" s="24">
        <f t="shared" si="5"/>
        <v>-1</v>
      </c>
      <c r="BW31" s="24">
        <f t="shared" si="6"/>
        <v>-1</v>
      </c>
      <c r="BX31" s="24">
        <f t="shared" si="7"/>
        <v>-1</v>
      </c>
    </row>
    <row r="32" spans="1:76" x14ac:dyDescent="0.3">
      <c r="A32" s="3" t="s">
        <v>104</v>
      </c>
      <c r="B32" s="27">
        <v>31386.304640999999</v>
      </c>
      <c r="C32" s="27">
        <v>15543.238228</v>
      </c>
      <c r="D32" s="27">
        <v>22521.931304000002</v>
      </c>
      <c r="E32" s="27">
        <v>14235.582537</v>
      </c>
      <c r="F32" s="27">
        <v>7270.0852371999999</v>
      </c>
      <c r="G32" s="27">
        <v>1041.5180338</v>
      </c>
      <c r="H32" s="27">
        <v>48628.079903999998</v>
      </c>
      <c r="J32" s="27" t="s">
        <v>197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9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9">
        <v>0</v>
      </c>
      <c r="BO32" s="27">
        <v>0</v>
      </c>
      <c r="BQ32" s="37" t="e">
        <f t="shared" si="0"/>
        <v>#DIV/0!</v>
      </c>
      <c r="BR32" s="24">
        <f t="shared" si="1"/>
        <v>-1</v>
      </c>
      <c r="BS32" s="24">
        <f t="shared" si="2"/>
        <v>-1</v>
      </c>
      <c r="BT32" s="24">
        <f t="shared" si="3"/>
        <v>-1</v>
      </c>
      <c r="BU32" s="24">
        <f t="shared" si="4"/>
        <v>-1</v>
      </c>
      <c r="BV32" s="24">
        <f t="shared" si="5"/>
        <v>-1</v>
      </c>
      <c r="BW32" s="24">
        <f t="shared" si="6"/>
        <v>-1</v>
      </c>
      <c r="BX32" s="24">
        <f t="shared" si="7"/>
        <v>-1</v>
      </c>
    </row>
    <row r="33" spans="1:76" x14ac:dyDescent="0.3">
      <c r="A33" s="3" t="s">
        <v>105</v>
      </c>
      <c r="B33" s="27">
        <v>24242.016675999999</v>
      </c>
      <c r="C33" s="27">
        <v>14281.969513</v>
      </c>
      <c r="D33" s="27">
        <v>13685.087635</v>
      </c>
      <c r="E33" s="27">
        <v>7197.7316127000004</v>
      </c>
      <c r="F33" s="27">
        <v>4686.5846595000003</v>
      </c>
      <c r="G33" s="27">
        <v>480.87459081999998</v>
      </c>
      <c r="H33" s="27">
        <v>31650.716251999998</v>
      </c>
      <c r="J33" s="27" t="s">
        <v>198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9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9">
        <v>0</v>
      </c>
      <c r="BO33" s="27">
        <v>0</v>
      </c>
      <c r="BQ33" s="37" t="e">
        <f t="shared" si="0"/>
        <v>#DIV/0!</v>
      </c>
      <c r="BR33" s="24">
        <f t="shared" si="1"/>
        <v>-1</v>
      </c>
      <c r="BS33" s="24">
        <f t="shared" si="2"/>
        <v>-1</v>
      </c>
      <c r="BT33" s="24">
        <f t="shared" si="3"/>
        <v>-1</v>
      </c>
      <c r="BU33" s="24">
        <f t="shared" si="4"/>
        <v>-1</v>
      </c>
      <c r="BV33" s="24">
        <f t="shared" si="5"/>
        <v>-1</v>
      </c>
      <c r="BW33" s="24">
        <f t="shared" si="6"/>
        <v>-1</v>
      </c>
      <c r="BX33" s="24">
        <f t="shared" si="7"/>
        <v>-1</v>
      </c>
    </row>
    <row r="34" spans="1:76" x14ac:dyDescent="0.3">
      <c r="A34" s="3" t="s">
        <v>106</v>
      </c>
      <c r="B34" s="27">
        <v>32022.95321</v>
      </c>
      <c r="C34" s="27">
        <v>19278.170201000001</v>
      </c>
      <c r="D34" s="27">
        <v>24250.328592000002</v>
      </c>
      <c r="E34" s="27">
        <v>10971.882847000001</v>
      </c>
      <c r="F34" s="27">
        <v>5661.7582480999999</v>
      </c>
      <c r="G34" s="27">
        <v>575.78899736999995</v>
      </c>
      <c r="H34" s="27">
        <v>91933.058621999997</v>
      </c>
      <c r="J34" s="27" t="s">
        <v>199</v>
      </c>
      <c r="K34" s="27">
        <v>8671.6695358800007</v>
      </c>
      <c r="L34" s="27">
        <v>1073.07733523</v>
      </c>
      <c r="M34" s="27">
        <v>1073.07678801</v>
      </c>
      <c r="N34" s="27">
        <v>1380.31654205</v>
      </c>
      <c r="O34" s="27">
        <v>945.54358767600002</v>
      </c>
      <c r="P34" s="27">
        <v>2475.2189355</v>
      </c>
      <c r="Q34" s="27">
        <v>22273.783519600001</v>
      </c>
      <c r="R34" s="27">
        <v>687.67235858599997</v>
      </c>
      <c r="S34" s="27">
        <v>953.23455379100005</v>
      </c>
      <c r="T34" s="27">
        <v>419.644918878</v>
      </c>
      <c r="U34" s="27">
        <v>2634.6216687900001</v>
      </c>
      <c r="V34" s="27">
        <v>786.92446585699997</v>
      </c>
      <c r="W34" s="27">
        <v>786.92446585699997</v>
      </c>
      <c r="X34" s="27">
        <v>41.875855248299999</v>
      </c>
      <c r="Y34" s="27">
        <v>418.42727228799998</v>
      </c>
      <c r="Z34" s="27">
        <v>23.643077959599999</v>
      </c>
      <c r="AA34" s="27">
        <v>542.07127095700002</v>
      </c>
      <c r="AB34" s="27">
        <v>2371.2255785699999</v>
      </c>
      <c r="AC34" s="27">
        <v>146.59436452099999</v>
      </c>
      <c r="AD34" s="27">
        <v>14002.392135</v>
      </c>
      <c r="AE34" s="27">
        <v>167.376196021</v>
      </c>
      <c r="AF34" s="27">
        <v>17544.282330900001</v>
      </c>
      <c r="AG34" s="27">
        <v>1907.4889281000001</v>
      </c>
      <c r="AH34" s="27">
        <v>19493.647114300002</v>
      </c>
      <c r="AI34" s="27">
        <v>794.04234940000003</v>
      </c>
      <c r="AJ34" s="27">
        <v>825.43425892400001</v>
      </c>
      <c r="AK34" s="27">
        <v>52.364172451500004</v>
      </c>
      <c r="AL34" s="27">
        <v>31409.340240500002</v>
      </c>
      <c r="AM34" s="27">
        <v>92.260711546400003</v>
      </c>
      <c r="AN34" s="27">
        <v>35.956760003600003</v>
      </c>
      <c r="AO34" s="27">
        <v>585.28770852699995</v>
      </c>
      <c r="AP34" s="27">
        <v>43.380148143900001</v>
      </c>
      <c r="AQ34" s="27">
        <v>2.73742972817</v>
      </c>
      <c r="AR34" s="27">
        <v>30.6931247405</v>
      </c>
      <c r="AS34" s="27">
        <v>8215.4526895199997</v>
      </c>
      <c r="AT34" s="29">
        <v>3932.5270335800001</v>
      </c>
      <c r="AU34" s="27">
        <v>4282.92565595</v>
      </c>
      <c r="AV34" s="27">
        <v>0.58881936098999998</v>
      </c>
      <c r="AW34" s="27">
        <v>1.33241156038</v>
      </c>
      <c r="AX34" s="27">
        <v>681.25666182500004</v>
      </c>
      <c r="AY34" s="27">
        <v>19.1471442219</v>
      </c>
      <c r="AZ34" s="27">
        <v>711.84235975000001</v>
      </c>
      <c r="BA34" s="27">
        <v>6.5040659826800002</v>
      </c>
      <c r="BB34" s="27">
        <v>32.560697717700002</v>
      </c>
      <c r="BC34" s="27">
        <v>1361.5583264899999</v>
      </c>
      <c r="BD34" s="27">
        <v>10353.272282</v>
      </c>
      <c r="BE34" s="27">
        <v>152.96267924</v>
      </c>
      <c r="BF34" s="27">
        <v>117.166106093</v>
      </c>
      <c r="BG34" s="27">
        <v>4.9277061918999996</v>
      </c>
      <c r="BH34" s="27">
        <v>386.62029036500002</v>
      </c>
      <c r="BI34" s="27">
        <v>17338.8315907</v>
      </c>
      <c r="BJ34" s="27">
        <v>8.4475756370299998E-4</v>
      </c>
      <c r="BK34" s="27">
        <v>2222.17051111</v>
      </c>
      <c r="BL34" s="27">
        <v>7132.9733376300001</v>
      </c>
      <c r="BM34" s="27">
        <v>10625.355870699999</v>
      </c>
      <c r="BN34" s="29">
        <v>80030.445580200001</v>
      </c>
      <c r="BO34" s="27">
        <v>5101.4147101600001</v>
      </c>
      <c r="BQ34" s="37">
        <f t="shared" si="0"/>
        <v>2.1481796096319518E-3</v>
      </c>
      <c r="BR34" s="24">
        <f t="shared" si="1"/>
        <v>-0.30444317944278687</v>
      </c>
      <c r="BS34" s="24">
        <f t="shared" si="2"/>
        <v>-0.27366591388047473</v>
      </c>
      <c r="BT34" s="24">
        <f t="shared" si="3"/>
        <v>-0.1961491556559441</v>
      </c>
      <c r="BU34" s="24">
        <f t="shared" si="4"/>
        <v>-0.25122672160445836</v>
      </c>
      <c r="BV34" s="24">
        <f t="shared" si="5"/>
        <v>-0.30542300443511583</v>
      </c>
      <c r="BW34" s="24">
        <f t="shared" si="6"/>
        <v>-0.32853824555358913</v>
      </c>
      <c r="BX34" s="24">
        <f t="shared" si="7"/>
        <v>-0.12947043446840836</v>
      </c>
    </row>
    <row r="35" spans="1:76" x14ac:dyDescent="0.3">
      <c r="A35" s="3" t="s">
        <v>107</v>
      </c>
      <c r="B35" s="27">
        <v>244874.57193999999</v>
      </c>
      <c r="C35" s="27">
        <v>41148.548326999997</v>
      </c>
      <c r="D35" s="27">
        <v>13222.744205000001</v>
      </c>
      <c r="E35" s="27">
        <v>39767.776422000003</v>
      </c>
      <c r="F35" s="27">
        <v>34088.461480999998</v>
      </c>
      <c r="G35" s="27">
        <v>701.71562890999996</v>
      </c>
      <c r="H35" s="27">
        <v>256646.99515999999</v>
      </c>
      <c r="J35" s="27" t="s">
        <v>200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9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9">
        <v>0</v>
      </c>
      <c r="BO35" s="27">
        <v>0</v>
      </c>
      <c r="BQ35" s="37" t="e">
        <f t="shared" si="0"/>
        <v>#DIV/0!</v>
      </c>
      <c r="BR35" s="24">
        <f t="shared" si="1"/>
        <v>-1</v>
      </c>
      <c r="BS35" s="24">
        <f t="shared" si="2"/>
        <v>-1</v>
      </c>
      <c r="BT35" s="24">
        <f t="shared" si="3"/>
        <v>-1</v>
      </c>
      <c r="BU35" s="24">
        <f t="shared" si="4"/>
        <v>-1</v>
      </c>
      <c r="BV35" s="24">
        <f t="shared" si="5"/>
        <v>-1</v>
      </c>
      <c r="BW35" s="24">
        <f t="shared" si="6"/>
        <v>-1</v>
      </c>
      <c r="BX35" s="24">
        <f t="shared" si="7"/>
        <v>-1</v>
      </c>
    </row>
    <row r="36" spans="1:76" x14ac:dyDescent="0.3">
      <c r="A36" s="3" t="s">
        <v>108</v>
      </c>
      <c r="B36" s="27">
        <v>209305.74111</v>
      </c>
      <c r="C36" s="27">
        <v>63016.220988000001</v>
      </c>
      <c r="D36" s="27">
        <v>17890.540542999999</v>
      </c>
      <c r="E36" s="27">
        <v>34714.763792999998</v>
      </c>
      <c r="F36" s="27">
        <v>29419.914918999999</v>
      </c>
      <c r="G36" s="27">
        <v>837.06426498999997</v>
      </c>
      <c r="H36" s="27">
        <v>258839.06086</v>
      </c>
      <c r="J36" s="27" t="s">
        <v>201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9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9">
        <v>0</v>
      </c>
      <c r="BO36" s="27">
        <v>0</v>
      </c>
      <c r="BQ36" s="37" t="e">
        <f t="shared" si="0"/>
        <v>#DIV/0!</v>
      </c>
      <c r="BR36" s="24">
        <f t="shared" si="1"/>
        <v>-1</v>
      </c>
      <c r="BS36" s="24">
        <f t="shared" si="2"/>
        <v>-1</v>
      </c>
      <c r="BT36" s="24">
        <f t="shared" si="3"/>
        <v>-1</v>
      </c>
      <c r="BU36" s="24">
        <f t="shared" si="4"/>
        <v>-1</v>
      </c>
      <c r="BV36" s="24">
        <f t="shared" si="5"/>
        <v>-1</v>
      </c>
      <c r="BW36" s="24">
        <f t="shared" si="6"/>
        <v>-1</v>
      </c>
      <c r="BX36" s="24">
        <f t="shared" si="7"/>
        <v>-1</v>
      </c>
    </row>
    <row r="37" spans="1:76" x14ac:dyDescent="0.3">
      <c r="A37" s="3" t="s">
        <v>109</v>
      </c>
      <c r="B37" s="27">
        <v>28226.725021999999</v>
      </c>
      <c r="C37" s="27">
        <v>18127.946238</v>
      </c>
      <c r="D37" s="27">
        <v>8659.6203146000007</v>
      </c>
      <c r="E37" s="27">
        <v>5415.1355430000003</v>
      </c>
      <c r="F37" s="27">
        <v>4167.0439495000001</v>
      </c>
      <c r="G37" s="27">
        <v>259.93463802000002</v>
      </c>
      <c r="H37" s="27">
        <v>52376.797051000001</v>
      </c>
      <c r="J37" s="27" t="s">
        <v>202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9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9">
        <v>0</v>
      </c>
      <c r="BO37" s="27">
        <v>0</v>
      </c>
      <c r="BQ37" s="37" t="e">
        <f t="shared" si="0"/>
        <v>#DIV/0!</v>
      </c>
      <c r="BR37" s="24">
        <f t="shared" si="1"/>
        <v>-1</v>
      </c>
      <c r="BS37" s="24">
        <f t="shared" si="2"/>
        <v>-1</v>
      </c>
      <c r="BT37" s="24">
        <f t="shared" si="3"/>
        <v>-1</v>
      </c>
      <c r="BU37" s="24">
        <f t="shared" si="4"/>
        <v>-1</v>
      </c>
      <c r="BV37" s="24">
        <f t="shared" si="5"/>
        <v>-1</v>
      </c>
      <c r="BW37" s="24">
        <f t="shared" si="6"/>
        <v>-1</v>
      </c>
      <c r="BX37" s="24">
        <f t="shared" si="7"/>
        <v>-1</v>
      </c>
    </row>
    <row r="38" spans="1:76" x14ac:dyDescent="0.3">
      <c r="A38" s="3" t="s">
        <v>110</v>
      </c>
      <c r="B38" s="27">
        <v>29032.12847</v>
      </c>
      <c r="C38" s="27">
        <v>4548.7776921000004</v>
      </c>
      <c r="D38" s="27">
        <v>4162.8739268999998</v>
      </c>
      <c r="E38" s="27">
        <v>5234.2952998999999</v>
      </c>
      <c r="F38" s="27">
        <v>3965.5004702000001</v>
      </c>
      <c r="G38" s="27">
        <v>247.06150091999999</v>
      </c>
      <c r="H38" s="27">
        <v>42307.219220999999</v>
      </c>
      <c r="J38" s="27" t="s">
        <v>203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9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9">
        <v>0</v>
      </c>
      <c r="BO38" s="27">
        <v>0</v>
      </c>
      <c r="BQ38" s="37" t="e">
        <f t="shared" si="0"/>
        <v>#DIV/0!</v>
      </c>
      <c r="BR38" s="24">
        <f t="shared" si="1"/>
        <v>-1</v>
      </c>
      <c r="BS38" s="24">
        <f t="shared" si="2"/>
        <v>-1</v>
      </c>
      <c r="BT38" s="24">
        <f t="shared" si="3"/>
        <v>-1</v>
      </c>
      <c r="BU38" s="24">
        <f t="shared" si="4"/>
        <v>-1</v>
      </c>
      <c r="BV38" s="24">
        <f t="shared" si="5"/>
        <v>-1</v>
      </c>
      <c r="BW38" s="24">
        <f t="shared" si="6"/>
        <v>-1</v>
      </c>
      <c r="BX38" s="24">
        <f t="shared" si="7"/>
        <v>-1</v>
      </c>
    </row>
    <row r="39" spans="1:76" x14ac:dyDescent="0.3">
      <c r="A39" s="3" t="s">
        <v>111</v>
      </c>
      <c r="B39" s="27">
        <v>90789.807216000001</v>
      </c>
      <c r="C39" s="27">
        <v>23758.491041000001</v>
      </c>
      <c r="D39" s="27">
        <v>23609.765556999999</v>
      </c>
      <c r="E39" s="27">
        <v>19553.083384000001</v>
      </c>
      <c r="F39" s="27">
        <v>14177.316505999999</v>
      </c>
      <c r="G39" s="27">
        <v>864.20776522999995</v>
      </c>
      <c r="H39" s="27">
        <v>108899.85518</v>
      </c>
      <c r="J39" s="27" t="s">
        <v>204</v>
      </c>
      <c r="K39" s="27">
        <v>0</v>
      </c>
      <c r="L39" s="27">
        <v>0</v>
      </c>
      <c r="M39" s="27">
        <v>0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9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9">
        <v>0</v>
      </c>
      <c r="BO39" s="27">
        <v>0</v>
      </c>
      <c r="BQ39" s="37" t="e">
        <f t="shared" si="0"/>
        <v>#DIV/0!</v>
      </c>
      <c r="BR39" s="24">
        <f t="shared" si="1"/>
        <v>-1</v>
      </c>
      <c r="BS39" s="24">
        <f t="shared" si="2"/>
        <v>-1</v>
      </c>
      <c r="BT39" s="24">
        <f t="shared" si="3"/>
        <v>-1</v>
      </c>
      <c r="BU39" s="24">
        <f t="shared" si="4"/>
        <v>-1</v>
      </c>
      <c r="BV39" s="24">
        <f t="shared" si="5"/>
        <v>-1</v>
      </c>
      <c r="BW39" s="24">
        <f t="shared" si="6"/>
        <v>-1</v>
      </c>
      <c r="BX39" s="24">
        <f t="shared" si="7"/>
        <v>-1</v>
      </c>
    </row>
    <row r="40" spans="1:76" x14ac:dyDescent="0.3">
      <c r="A40" s="3" t="s">
        <v>112</v>
      </c>
      <c r="B40" s="27">
        <v>54770.993992000003</v>
      </c>
      <c r="C40" s="27">
        <v>29575.236891</v>
      </c>
      <c r="D40" s="27">
        <v>32880.014434999997</v>
      </c>
      <c r="E40" s="27">
        <v>23070.543016</v>
      </c>
      <c r="F40" s="27">
        <v>11726.391727</v>
      </c>
      <c r="G40" s="27">
        <v>1472.0870139000001</v>
      </c>
      <c r="H40" s="27">
        <v>77826.681102999995</v>
      </c>
      <c r="J40" s="27" t="s">
        <v>205</v>
      </c>
      <c r="K40" s="27">
        <v>2551.93958023</v>
      </c>
      <c r="L40" s="27">
        <v>2801.43977743</v>
      </c>
      <c r="M40" s="27">
        <v>2801.4395409399999</v>
      </c>
      <c r="N40" s="27">
        <v>3581.2597446700001</v>
      </c>
      <c r="O40" s="27">
        <v>819.83276483700001</v>
      </c>
      <c r="P40" s="27">
        <v>6308.7294227000002</v>
      </c>
      <c r="Q40" s="27">
        <v>31309.345082200001</v>
      </c>
      <c r="R40" s="27">
        <v>1759.7755375199999</v>
      </c>
      <c r="S40" s="27">
        <v>965.72434098799999</v>
      </c>
      <c r="T40" s="27">
        <v>1095.8368589300001</v>
      </c>
      <c r="U40" s="27">
        <v>513.77000998300002</v>
      </c>
      <c r="V40" s="27">
        <v>1914.5916708300001</v>
      </c>
      <c r="W40" s="27">
        <v>1914.5916708300001</v>
      </c>
      <c r="X40" s="27">
        <v>66.785621896199999</v>
      </c>
      <c r="Y40" s="27">
        <v>485.72943672500003</v>
      </c>
      <c r="Z40" s="27">
        <v>62.501232951299997</v>
      </c>
      <c r="AA40" s="27">
        <v>385.23868901999998</v>
      </c>
      <c r="AB40" s="27">
        <v>539.455487436</v>
      </c>
      <c r="AC40" s="27">
        <v>361.29781516100002</v>
      </c>
      <c r="AD40" s="27">
        <v>16241.987375999999</v>
      </c>
      <c r="AE40" s="27">
        <v>7179.9277723900004</v>
      </c>
      <c r="AF40" s="27">
        <v>18077.3643863</v>
      </c>
      <c r="AG40" s="27">
        <v>1941.80482076</v>
      </c>
      <c r="AH40" s="27">
        <v>20085.954828999998</v>
      </c>
      <c r="AI40" s="27">
        <v>415.50922723000002</v>
      </c>
      <c r="AJ40" s="27">
        <v>1070.58676627</v>
      </c>
      <c r="AK40" s="27">
        <v>167.72045327000001</v>
      </c>
      <c r="AL40" s="27">
        <v>10104.6093093</v>
      </c>
      <c r="AM40" s="27">
        <v>50.408749593499998</v>
      </c>
      <c r="AN40" s="27">
        <v>12.812887437500001</v>
      </c>
      <c r="AO40" s="27">
        <v>1721.1184483899999</v>
      </c>
      <c r="AP40" s="27">
        <v>109.087754868</v>
      </c>
      <c r="AQ40" s="27">
        <v>1.2337398634200001</v>
      </c>
      <c r="AR40" s="27">
        <v>68.758056295000003</v>
      </c>
      <c r="AS40" s="27">
        <v>14051.3758022</v>
      </c>
      <c r="AT40" s="29">
        <v>7067.0078521400001</v>
      </c>
      <c r="AU40" s="27">
        <v>6984.3679500899998</v>
      </c>
      <c r="AV40" s="27">
        <v>1.8560394572200001</v>
      </c>
      <c r="AW40" s="27">
        <v>2.4558876282100002</v>
      </c>
      <c r="AX40" s="27">
        <v>1049.8911586900001</v>
      </c>
      <c r="AY40" s="27">
        <v>6.0799591263100004</v>
      </c>
      <c r="AZ40" s="27">
        <v>1268.7289721499999</v>
      </c>
      <c r="BA40" s="27">
        <v>6.3841850339199997</v>
      </c>
      <c r="BB40" s="27">
        <v>11.6975051065</v>
      </c>
      <c r="BC40" s="27">
        <v>2096.4281154300002</v>
      </c>
      <c r="BD40" s="27">
        <v>4295.1444849099998</v>
      </c>
      <c r="BE40" s="27">
        <v>459.106972558</v>
      </c>
      <c r="BF40" s="27">
        <v>23.446485942799999</v>
      </c>
      <c r="BG40" s="27">
        <v>9.7924812910300005</v>
      </c>
      <c r="BH40" s="27">
        <v>886.65288954300001</v>
      </c>
      <c r="BI40" s="27">
        <v>3999.7704427499998</v>
      </c>
      <c r="BJ40" s="27">
        <v>6.4931180680900003E-5</v>
      </c>
      <c r="BK40" s="27">
        <v>213.40357656399999</v>
      </c>
      <c r="BL40" s="27">
        <v>3421.9571437899999</v>
      </c>
      <c r="BM40" s="27">
        <v>4945.5994187099996</v>
      </c>
      <c r="BN40" s="29">
        <v>40445.4258988</v>
      </c>
      <c r="BO40" s="27">
        <v>1757.5556926500001</v>
      </c>
      <c r="BQ40" s="37">
        <f t="shared" si="0"/>
        <v>3.3249911425557556E-3</v>
      </c>
      <c r="BR40" s="24">
        <f t="shared" si="1"/>
        <v>-0.42835901267789428</v>
      </c>
      <c r="BS40" s="24">
        <f t="shared" si="2"/>
        <v>-0.45082477493383744</v>
      </c>
      <c r="BT40" s="24">
        <f t="shared" si="3"/>
        <v>-0.38911356414676707</v>
      </c>
      <c r="BU40" s="24">
        <f t="shared" si="4"/>
        <v>-0.39093866180544518</v>
      </c>
      <c r="BV40" s="24">
        <f t="shared" si="5"/>
        <v>-0.39734165319855175</v>
      </c>
      <c r="BW40" s="24">
        <f t="shared" si="6"/>
        <v>-0.39768989117430598</v>
      </c>
      <c r="BX40" s="24">
        <f t="shared" si="7"/>
        <v>-0.48031413744507029</v>
      </c>
    </row>
    <row r="41" spans="1:76" x14ac:dyDescent="0.3">
      <c r="A41" s="3" t="s">
        <v>113</v>
      </c>
      <c r="B41" s="27">
        <v>27173.786619999999</v>
      </c>
      <c r="C41" s="27">
        <v>43964.940346000003</v>
      </c>
      <c r="D41" s="27">
        <v>24266.086531000001</v>
      </c>
      <c r="E41" s="27">
        <v>14745.768131000001</v>
      </c>
      <c r="F41" s="27">
        <v>6544.3624794999996</v>
      </c>
      <c r="G41" s="27">
        <v>849.12084206999998</v>
      </c>
      <c r="H41" s="27">
        <v>62480.014303999997</v>
      </c>
      <c r="J41" s="27" t="s">
        <v>206</v>
      </c>
      <c r="K41" s="27">
        <v>4923.1251218199995</v>
      </c>
      <c r="L41" s="27">
        <v>2029.4168863</v>
      </c>
      <c r="M41" s="27">
        <v>2029.41580993</v>
      </c>
      <c r="N41" s="27">
        <v>2575.0022678800001</v>
      </c>
      <c r="O41" s="27">
        <v>966.07884757900001</v>
      </c>
      <c r="P41" s="27">
        <v>4503.6416756199997</v>
      </c>
      <c r="Q41" s="27">
        <v>27165.748682099998</v>
      </c>
      <c r="R41" s="27">
        <v>1265.48079727</v>
      </c>
      <c r="S41" s="27">
        <v>1101.5818855299999</v>
      </c>
      <c r="T41" s="27">
        <v>780.68425219799997</v>
      </c>
      <c r="U41" s="27">
        <v>1577.67480196</v>
      </c>
      <c r="V41" s="27">
        <v>1437.0741882899999</v>
      </c>
      <c r="W41" s="27">
        <v>1437.0741882899999</v>
      </c>
      <c r="X41" s="27">
        <v>83.667878589699995</v>
      </c>
      <c r="Y41" s="27">
        <v>453.35081540200002</v>
      </c>
      <c r="Z41" s="27">
        <v>44.025756787699997</v>
      </c>
      <c r="AA41" s="27">
        <v>452.22831056500002</v>
      </c>
      <c r="AB41" s="27">
        <v>1341.42429563</v>
      </c>
      <c r="AC41" s="27">
        <v>283.46785702699998</v>
      </c>
      <c r="AD41" s="27">
        <v>43964.146758499999</v>
      </c>
      <c r="AE41" s="27">
        <v>20868.393035500001</v>
      </c>
      <c r="AF41" s="27">
        <v>21836.809657099999</v>
      </c>
      <c r="AG41" s="27">
        <v>2342.6329180399998</v>
      </c>
      <c r="AH41" s="27">
        <v>24263.1104538</v>
      </c>
      <c r="AI41" s="27">
        <v>494.16390729</v>
      </c>
      <c r="AJ41" s="27">
        <v>1046.68145297</v>
      </c>
      <c r="AK41" s="27">
        <v>193.698682045</v>
      </c>
      <c r="AL41" s="27">
        <v>20572.960162200001</v>
      </c>
      <c r="AM41" s="27">
        <v>57.656787759899998</v>
      </c>
      <c r="AN41" s="27">
        <v>19.521399203200001</v>
      </c>
      <c r="AO41" s="27">
        <v>1492.1185422399999</v>
      </c>
      <c r="AP41" s="27">
        <v>125.4227726</v>
      </c>
      <c r="AQ41" s="27">
        <v>2.0353928796199998</v>
      </c>
      <c r="AR41" s="27">
        <v>67.022368785899999</v>
      </c>
      <c r="AS41" s="27">
        <v>14744.040719000001</v>
      </c>
      <c r="AT41" s="29">
        <v>6542.71584403</v>
      </c>
      <c r="AU41" s="27">
        <v>8201.3248749699997</v>
      </c>
      <c r="AV41" s="27">
        <v>2.07447431263</v>
      </c>
      <c r="AW41" s="27">
        <v>2.8638588651700001</v>
      </c>
      <c r="AX41" s="27">
        <v>1169.6427919299999</v>
      </c>
      <c r="AY41" s="27">
        <v>10.829667647799999</v>
      </c>
      <c r="AZ41" s="27">
        <v>1004.34113459</v>
      </c>
      <c r="BA41" s="27">
        <v>7.5060511288200003</v>
      </c>
      <c r="BB41" s="27">
        <v>21.8388300837</v>
      </c>
      <c r="BC41" s="27">
        <v>1774.67541003</v>
      </c>
      <c r="BD41" s="27">
        <v>8735.3606060500006</v>
      </c>
      <c r="BE41" s="27">
        <v>529.07315682800004</v>
      </c>
      <c r="BF41" s="27">
        <v>50.949087139900001</v>
      </c>
      <c r="BG41" s="27">
        <v>11.4454359632</v>
      </c>
      <c r="BH41" s="27">
        <v>849.05326864599999</v>
      </c>
      <c r="BI41" s="27">
        <v>9918.9771146700004</v>
      </c>
      <c r="BJ41" s="27">
        <v>3.9831195047E-4</v>
      </c>
      <c r="BK41" s="27">
        <v>1032.72888392</v>
      </c>
      <c r="BL41" s="27">
        <v>5317.2686654600002</v>
      </c>
      <c r="BM41" s="27">
        <v>8552.4130334300007</v>
      </c>
      <c r="BN41" s="29">
        <v>62471.6245672</v>
      </c>
      <c r="BO41" s="27">
        <v>3586.2052370199999</v>
      </c>
      <c r="BQ41" s="37">
        <f t="shared" si="0"/>
        <v>3.4483574869353258E-3</v>
      </c>
      <c r="BR41" s="24">
        <f t="shared" si="1"/>
        <v>-2.9579749088353384E-4</v>
      </c>
      <c r="BS41" s="24">
        <f t="shared" si="2"/>
        <v>-1.8050462340184317E-5</v>
      </c>
      <c r="BT41" s="24">
        <f t="shared" si="3"/>
        <v>-1.2264347595558619E-4</v>
      </c>
      <c r="BU41" s="24">
        <f t="shared" si="4"/>
        <v>-1.1714628798269591E-4</v>
      </c>
      <c r="BV41" s="24">
        <f t="shared" si="5"/>
        <v>-2.5161128760175936E-4</v>
      </c>
      <c r="BW41" s="24">
        <f t="shared" si="6"/>
        <v>-7.9580456222528689E-5</v>
      </c>
      <c r="BX41" s="24">
        <f t="shared" si="7"/>
        <v>-1.3427872726109566E-4</v>
      </c>
    </row>
    <row r="42" spans="1:76" x14ac:dyDescent="0.3">
      <c r="A42" s="3" t="s">
        <v>114</v>
      </c>
      <c r="B42" s="27">
        <v>94430.748290000003</v>
      </c>
      <c r="C42" s="27">
        <v>15436.077416</v>
      </c>
      <c r="D42" s="27">
        <v>10085.216952000001</v>
      </c>
      <c r="E42" s="27">
        <v>14790.139472000001</v>
      </c>
      <c r="F42" s="27">
        <v>12912.528415000001</v>
      </c>
      <c r="G42" s="27">
        <v>278.25904961999998</v>
      </c>
      <c r="H42" s="27">
        <v>107441.58947000001</v>
      </c>
      <c r="J42" s="27" t="s">
        <v>207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9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9">
        <v>0</v>
      </c>
      <c r="BO42" s="27">
        <v>0</v>
      </c>
      <c r="BQ42" s="37" t="e">
        <f t="shared" si="0"/>
        <v>#DIV/0!</v>
      </c>
      <c r="BR42" s="24">
        <f t="shared" si="1"/>
        <v>-1</v>
      </c>
      <c r="BS42" s="24">
        <f t="shared" si="2"/>
        <v>-1</v>
      </c>
      <c r="BT42" s="24">
        <f t="shared" si="3"/>
        <v>-1</v>
      </c>
      <c r="BU42" s="24">
        <f t="shared" si="4"/>
        <v>-1</v>
      </c>
      <c r="BV42" s="24">
        <f t="shared" si="5"/>
        <v>-1</v>
      </c>
      <c r="BW42" s="24">
        <f t="shared" si="6"/>
        <v>-1</v>
      </c>
      <c r="BX42" s="24">
        <f t="shared" si="7"/>
        <v>-1</v>
      </c>
    </row>
    <row r="43" spans="1:76" x14ac:dyDescent="0.3">
      <c r="A43" s="3" t="s">
        <v>115</v>
      </c>
      <c r="B43" s="27">
        <v>44991.779941000001</v>
      </c>
      <c r="C43" s="27">
        <v>20998.718487999999</v>
      </c>
      <c r="D43" s="27">
        <v>45769.556051</v>
      </c>
      <c r="E43" s="27">
        <v>28677.430469999999</v>
      </c>
      <c r="F43" s="27">
        <v>11909.688356000001</v>
      </c>
      <c r="G43" s="27">
        <v>1246.0331802999999</v>
      </c>
      <c r="H43" s="27">
        <v>73302.809208999999</v>
      </c>
      <c r="J43" s="27" t="s">
        <v>208</v>
      </c>
      <c r="K43" s="27">
        <v>3430.2576352299998</v>
      </c>
      <c r="L43" s="27">
        <v>210.04054131999999</v>
      </c>
      <c r="M43" s="27">
        <v>210.03905909900001</v>
      </c>
      <c r="N43" s="27">
        <v>215.59750545700001</v>
      </c>
      <c r="O43" s="27">
        <v>366.98848286499998</v>
      </c>
      <c r="P43" s="27">
        <v>207.418612293</v>
      </c>
      <c r="Q43" s="27">
        <v>11780.149448300001</v>
      </c>
      <c r="R43" s="27">
        <v>83.877743572399993</v>
      </c>
      <c r="S43" s="27">
        <v>294.70476103700003</v>
      </c>
      <c r="T43" s="27">
        <v>48.221979217399998</v>
      </c>
      <c r="U43" s="27">
        <v>1148.4152466800001</v>
      </c>
      <c r="V43" s="27">
        <v>153.33802653399999</v>
      </c>
      <c r="W43" s="27">
        <v>153.33802653399999</v>
      </c>
      <c r="X43" s="27">
        <v>45.913245126200003</v>
      </c>
      <c r="Y43" s="27">
        <v>122.163161743</v>
      </c>
      <c r="Z43" s="27">
        <v>1.81939467951</v>
      </c>
      <c r="AA43" s="27">
        <v>190.612808473</v>
      </c>
      <c r="AB43" s="27">
        <v>995.36040049799999</v>
      </c>
      <c r="AC43" s="27">
        <v>18.755527590100002</v>
      </c>
      <c r="AD43" s="27">
        <v>4693.6189231600001</v>
      </c>
      <c r="AE43" s="27">
        <v>1182.4648500000001</v>
      </c>
      <c r="AF43" s="27">
        <v>15592.4875115</v>
      </c>
      <c r="AG43" s="27">
        <v>1686.5831952599999</v>
      </c>
      <c r="AH43" s="27">
        <v>17324.983951900002</v>
      </c>
      <c r="AI43" s="27">
        <v>253.900501937</v>
      </c>
      <c r="AJ43" s="27">
        <v>276.99824576100002</v>
      </c>
      <c r="AK43" s="27">
        <v>142.62696847399999</v>
      </c>
      <c r="AL43" s="27">
        <v>12988.5494844</v>
      </c>
      <c r="AM43" s="27">
        <v>44.741922326800001</v>
      </c>
      <c r="AN43" s="27">
        <v>22.202206375799999</v>
      </c>
      <c r="AO43" s="27">
        <v>945.81434823100005</v>
      </c>
      <c r="AP43" s="27">
        <v>91.984007371199993</v>
      </c>
      <c r="AQ43" s="27">
        <v>0.77264183733199998</v>
      </c>
      <c r="AR43" s="27">
        <v>34.517529660400001</v>
      </c>
      <c r="AS43" s="27">
        <v>9118.6298690399999</v>
      </c>
      <c r="AT43" s="29">
        <v>3455.20537393</v>
      </c>
      <c r="AU43" s="27">
        <v>5663.42449511</v>
      </c>
      <c r="AV43" s="27">
        <v>1.3329643575500001</v>
      </c>
      <c r="AW43" s="27">
        <v>2.1572395014199999</v>
      </c>
      <c r="AX43" s="27">
        <v>815.47252025800003</v>
      </c>
      <c r="AY43" s="27">
        <v>13.1753558227</v>
      </c>
      <c r="AZ43" s="27">
        <v>230.451063576</v>
      </c>
      <c r="BA43" s="27">
        <v>3.3791112663899998</v>
      </c>
      <c r="BB43" s="27">
        <v>20.088478612399999</v>
      </c>
      <c r="BC43" s="27">
        <v>620.76699799899995</v>
      </c>
      <c r="BD43" s="27">
        <v>3939.91473103</v>
      </c>
      <c r="BE43" s="27">
        <v>388.305879495</v>
      </c>
      <c r="BF43" s="27">
        <v>68.687459951400001</v>
      </c>
      <c r="BG43" s="27">
        <v>8.7286788114899991</v>
      </c>
      <c r="BH43" s="27">
        <v>423.73046855899997</v>
      </c>
      <c r="BI43" s="27">
        <v>7349.2514876200003</v>
      </c>
      <c r="BJ43" s="27">
        <v>4.32531379543E-4</v>
      </c>
      <c r="BK43" s="27">
        <v>1111.21139907</v>
      </c>
      <c r="BL43" s="27">
        <v>2851.6441710499998</v>
      </c>
      <c r="BM43" s="27">
        <v>4358.9480065199996</v>
      </c>
      <c r="BN43" s="29">
        <v>31716.790953600001</v>
      </c>
      <c r="BO43" s="27">
        <v>2197.43528062</v>
      </c>
      <c r="BQ43" s="37">
        <f t="shared" si="0"/>
        <v>2.6501176135961023E-3</v>
      </c>
      <c r="BR43" s="24">
        <f t="shared" si="1"/>
        <v>-0.73817107338834109</v>
      </c>
      <c r="BS43" s="24">
        <f t="shared" si="2"/>
        <v>-0.77648069686527621</v>
      </c>
      <c r="BT43" s="24">
        <f t="shared" si="3"/>
        <v>-0.62147362905169634</v>
      </c>
      <c r="BU43" s="24">
        <f t="shared" si="4"/>
        <v>-0.68202765311978808</v>
      </c>
      <c r="BV43" s="24">
        <f t="shared" si="5"/>
        <v>-0.70988280543971605</v>
      </c>
      <c r="BW43" s="24">
        <f t="shared" si="6"/>
        <v>-0.65993644851657884</v>
      </c>
      <c r="BX43" s="24">
        <f t="shared" si="7"/>
        <v>-0.56731820654827148</v>
      </c>
    </row>
    <row r="44" spans="1:76" x14ac:dyDescent="0.3">
      <c r="A44" s="3" t="s">
        <v>116</v>
      </c>
      <c r="B44" s="27">
        <v>22415.335134000001</v>
      </c>
      <c r="C44" s="27">
        <v>10259.173715999999</v>
      </c>
      <c r="D44" s="27">
        <v>6711.3230892000001</v>
      </c>
      <c r="E44" s="27">
        <v>6146.6515138000004</v>
      </c>
      <c r="F44" s="27">
        <v>3886.9337617000001</v>
      </c>
      <c r="G44" s="27">
        <v>266.75323615000002</v>
      </c>
      <c r="H44" s="27">
        <v>33966.428907000001</v>
      </c>
      <c r="J44" s="27" t="s">
        <v>209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9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9">
        <v>0</v>
      </c>
      <c r="BO44" s="27">
        <v>0</v>
      </c>
      <c r="BQ44" s="37" t="e">
        <f t="shared" si="0"/>
        <v>#DIV/0!</v>
      </c>
      <c r="BR44" s="24">
        <f t="shared" si="1"/>
        <v>-1</v>
      </c>
      <c r="BS44" s="24">
        <f t="shared" si="2"/>
        <v>-1</v>
      </c>
      <c r="BT44" s="24">
        <f t="shared" si="3"/>
        <v>-1</v>
      </c>
      <c r="BU44" s="24">
        <f t="shared" si="4"/>
        <v>-1</v>
      </c>
      <c r="BV44" s="24">
        <f t="shared" si="5"/>
        <v>-1</v>
      </c>
      <c r="BW44" s="24">
        <f t="shared" si="6"/>
        <v>-1</v>
      </c>
      <c r="BX44" s="24">
        <f t="shared" si="7"/>
        <v>-1</v>
      </c>
    </row>
    <row r="45" spans="1:76" x14ac:dyDescent="0.3">
      <c r="A45" s="3" t="s">
        <v>117</v>
      </c>
      <c r="B45" s="27">
        <v>367184.30903</v>
      </c>
      <c r="C45" s="27">
        <v>70273.598419999995</v>
      </c>
      <c r="D45" s="27">
        <v>46156.380275000003</v>
      </c>
      <c r="E45" s="27">
        <v>59258.707367000003</v>
      </c>
      <c r="F45" s="27">
        <v>50953.357935</v>
      </c>
      <c r="G45" s="27">
        <v>1493.0532175000001</v>
      </c>
      <c r="H45" s="27">
        <v>401847.63102999999</v>
      </c>
      <c r="J45" s="27" t="s">
        <v>210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9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9">
        <v>0</v>
      </c>
      <c r="BO45" s="27">
        <v>0</v>
      </c>
      <c r="BQ45" s="37" t="e">
        <f t="shared" si="0"/>
        <v>#DIV/0!</v>
      </c>
      <c r="BR45" s="24">
        <f t="shared" si="1"/>
        <v>-1</v>
      </c>
      <c r="BS45" s="24">
        <f t="shared" si="2"/>
        <v>-1</v>
      </c>
      <c r="BT45" s="24">
        <f t="shared" si="3"/>
        <v>-1</v>
      </c>
      <c r="BU45" s="24">
        <f t="shared" si="4"/>
        <v>-1</v>
      </c>
      <c r="BV45" s="24">
        <f t="shared" si="5"/>
        <v>-1</v>
      </c>
      <c r="BW45" s="24">
        <f t="shared" si="6"/>
        <v>-1</v>
      </c>
      <c r="BX45" s="24">
        <f t="shared" si="7"/>
        <v>-1</v>
      </c>
    </row>
    <row r="46" spans="1:76" x14ac:dyDescent="0.3">
      <c r="A46" s="3" t="s">
        <v>118</v>
      </c>
      <c r="B46" s="27">
        <v>101601.94796</v>
      </c>
      <c r="C46" s="27">
        <v>16653.501810000002</v>
      </c>
      <c r="D46" s="27">
        <v>6987.6159841999997</v>
      </c>
      <c r="E46" s="27">
        <v>14930.854465</v>
      </c>
      <c r="F46" s="27">
        <v>13566.640283999999</v>
      </c>
      <c r="G46" s="27">
        <v>233.57765155000001</v>
      </c>
      <c r="H46" s="27">
        <v>115862.9178</v>
      </c>
      <c r="J46" s="27" t="s">
        <v>211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9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9">
        <v>0</v>
      </c>
      <c r="BO46" s="27">
        <v>0</v>
      </c>
      <c r="BQ46" s="37" t="e">
        <f t="shared" si="0"/>
        <v>#DIV/0!</v>
      </c>
      <c r="BR46" s="24">
        <f t="shared" si="1"/>
        <v>-1</v>
      </c>
      <c r="BS46" s="24">
        <f t="shared" si="2"/>
        <v>-1</v>
      </c>
      <c r="BT46" s="24">
        <f t="shared" si="3"/>
        <v>-1</v>
      </c>
      <c r="BU46" s="24">
        <f t="shared" si="4"/>
        <v>-1</v>
      </c>
      <c r="BV46" s="24">
        <f t="shared" si="5"/>
        <v>-1</v>
      </c>
      <c r="BW46" s="24">
        <f t="shared" si="6"/>
        <v>-1</v>
      </c>
      <c r="BX46" s="24">
        <f t="shared" si="7"/>
        <v>-1</v>
      </c>
    </row>
    <row r="47" spans="1:76" x14ac:dyDescent="0.3">
      <c r="A47" s="3" t="s">
        <v>119</v>
      </c>
      <c r="B47" s="27">
        <v>31042.785635</v>
      </c>
      <c r="C47" s="27">
        <v>27156.496962000001</v>
      </c>
      <c r="D47" s="27">
        <v>37899.084131000003</v>
      </c>
      <c r="E47" s="27">
        <v>18235.035965999999</v>
      </c>
      <c r="F47" s="27">
        <v>8638.9143784999997</v>
      </c>
      <c r="G47" s="27">
        <v>1890.0929051000001</v>
      </c>
      <c r="H47" s="27">
        <v>37576.517983999998</v>
      </c>
      <c r="J47" s="27" t="s">
        <v>212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9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9">
        <v>0</v>
      </c>
      <c r="BO47" s="27">
        <v>0</v>
      </c>
      <c r="BQ47" s="37" t="e">
        <f t="shared" si="0"/>
        <v>#DIV/0!</v>
      </c>
      <c r="BR47" s="24">
        <f t="shared" si="1"/>
        <v>-1</v>
      </c>
      <c r="BS47" s="24">
        <f t="shared" si="2"/>
        <v>-1</v>
      </c>
      <c r="BT47" s="24">
        <f t="shared" si="3"/>
        <v>-1</v>
      </c>
      <c r="BU47" s="24">
        <f t="shared" si="4"/>
        <v>-1</v>
      </c>
      <c r="BV47" s="24">
        <f t="shared" si="5"/>
        <v>-1</v>
      </c>
      <c r="BW47" s="24">
        <f t="shared" si="6"/>
        <v>-1</v>
      </c>
      <c r="BX47" s="24">
        <f t="shared" si="7"/>
        <v>-1</v>
      </c>
    </row>
    <row r="48" spans="1:76" x14ac:dyDescent="0.3">
      <c r="A48" s="3"/>
      <c r="BR48" s="24"/>
      <c r="BS48" s="24"/>
      <c r="BT48" s="24"/>
      <c r="BU48" s="24"/>
      <c r="BV48" s="24"/>
      <c r="BW48" s="24"/>
      <c r="BX48" s="24"/>
    </row>
    <row r="49" spans="1:76" x14ac:dyDescent="0.3">
      <c r="A49" s="4" t="s">
        <v>55</v>
      </c>
      <c r="B49" s="1">
        <f>SUM(B3:B47)</f>
        <v>6599634.7461319203</v>
      </c>
      <c r="C49" s="1">
        <f t="shared" ref="C49:H49" si="8">SUM(C3:C47)</f>
        <v>1375771.6368484935</v>
      </c>
      <c r="D49" s="1">
        <f t="shared" si="8"/>
        <v>1318935.8054812402</v>
      </c>
      <c r="E49" s="1">
        <f>SUM(E3:E47)</f>
        <v>828555.20562896994</v>
      </c>
      <c r="F49" s="1">
        <f t="shared" si="8"/>
        <v>610148.96370987012</v>
      </c>
      <c r="G49" s="1">
        <f t="shared" si="8"/>
        <v>182339.74903514906</v>
      </c>
      <c r="H49" s="1">
        <f t="shared" si="8"/>
        <v>4917055.7382852705</v>
      </c>
      <c r="K49" s="1">
        <f t="shared" ref="K49:BO49" si="9">SUM(K3:K47)</f>
        <v>163555.31046854565</v>
      </c>
      <c r="L49" s="1">
        <f t="shared" si="9"/>
        <v>26500.787598975661</v>
      </c>
      <c r="M49" s="1">
        <f t="shared" si="9"/>
        <v>26499.408444559856</v>
      </c>
      <c r="N49" s="1">
        <f t="shared" si="9"/>
        <v>32107.119479637026</v>
      </c>
      <c r="O49" s="1">
        <f t="shared" si="9"/>
        <v>28532.573464527235</v>
      </c>
      <c r="P49" s="1">
        <f t="shared" si="9"/>
        <v>3001220.2268559779</v>
      </c>
      <c r="Q49" s="1">
        <f t="shared" si="9"/>
        <v>3039532.3913122504</v>
      </c>
      <c r="R49" s="1">
        <f t="shared" si="9"/>
        <v>35875.650493900524</v>
      </c>
      <c r="S49" s="1">
        <f t="shared" si="9"/>
        <v>427034.6893469725</v>
      </c>
      <c r="T49" s="1">
        <f t="shared" si="9"/>
        <v>15569.157698405654</v>
      </c>
      <c r="U49" s="1">
        <f t="shared" si="9"/>
        <v>84247.379004011615</v>
      </c>
      <c r="V49" s="1">
        <f t="shared" si="9"/>
        <v>20198.901748347154</v>
      </c>
      <c r="W49" s="1">
        <f t="shared" si="9"/>
        <v>20198.901748347154</v>
      </c>
      <c r="X49" s="1">
        <f t="shared" si="9"/>
        <v>2646.1220207193451</v>
      </c>
      <c r="Y49" s="1">
        <f t="shared" si="9"/>
        <v>12310.146832025259</v>
      </c>
      <c r="Z49" s="1">
        <f t="shared" si="9"/>
        <v>571.87822522967667</v>
      </c>
      <c r="AA49" s="1">
        <f t="shared" si="9"/>
        <v>8558.1353631917136</v>
      </c>
      <c r="AB49" s="1">
        <f t="shared" si="9"/>
        <v>31754.830211957698</v>
      </c>
      <c r="AC49" s="1">
        <f t="shared" si="9"/>
        <v>3323.0817185141018</v>
      </c>
      <c r="AD49" s="1">
        <f t="shared" si="9"/>
        <v>500907.85750817618</v>
      </c>
      <c r="AE49" s="1">
        <f t="shared" si="9"/>
        <v>138106.80427822599</v>
      </c>
      <c r="AF49" s="1">
        <f t="shared" si="9"/>
        <v>463122.12576116325</v>
      </c>
      <c r="AG49" s="1">
        <f t="shared" si="9"/>
        <v>48808.692930951489</v>
      </c>
      <c r="AH49" s="1">
        <f t="shared" si="9"/>
        <v>514576.94071295002</v>
      </c>
      <c r="AI49" s="1">
        <f t="shared" si="9"/>
        <v>8984.5613769213978</v>
      </c>
      <c r="AJ49" s="1">
        <f t="shared" si="9"/>
        <v>21325.09309066879</v>
      </c>
      <c r="AK49" s="1">
        <f t="shared" si="9"/>
        <v>1318.7395793426788</v>
      </c>
      <c r="AL49" s="1">
        <f t="shared" si="9"/>
        <v>510091.33602460683</v>
      </c>
      <c r="AM49" s="1">
        <f t="shared" si="9"/>
        <v>711.73641058908447</v>
      </c>
      <c r="AN49" s="1">
        <f t="shared" si="9"/>
        <v>730.46438677292656</v>
      </c>
      <c r="AO49" s="1">
        <f t="shared" si="9"/>
        <v>27849.182413641494</v>
      </c>
      <c r="AP49" s="1">
        <f t="shared" si="9"/>
        <v>1423.4151827844469</v>
      </c>
      <c r="AQ49" s="1">
        <f t="shared" si="9"/>
        <v>942.33619905356511</v>
      </c>
      <c r="AR49" s="1">
        <f t="shared" si="9"/>
        <v>2710.8261377609306</v>
      </c>
      <c r="AS49" s="1">
        <f t="shared" si="9"/>
        <v>248468.59651645669</v>
      </c>
      <c r="AT49" s="1">
        <f t="shared" si="9"/>
        <v>171707.88160368885</v>
      </c>
      <c r="AU49" s="1">
        <f t="shared" si="9"/>
        <v>76760.7149128038</v>
      </c>
      <c r="AV49" s="1">
        <f t="shared" si="9"/>
        <v>64.517972992229403</v>
      </c>
      <c r="AW49" s="1">
        <f t="shared" si="9"/>
        <v>57.228173685568997</v>
      </c>
      <c r="AX49" s="1">
        <f t="shared" si="9"/>
        <v>20249.179810875423</v>
      </c>
      <c r="AY49" s="1">
        <f t="shared" si="9"/>
        <v>262.45083549239604</v>
      </c>
      <c r="AZ49" s="1">
        <f t="shared" si="9"/>
        <v>37758.003422260008</v>
      </c>
      <c r="BA49" s="1">
        <f t="shared" si="9"/>
        <v>193.00738881334294</v>
      </c>
      <c r="BB49" s="1">
        <f t="shared" si="9"/>
        <v>492.33732560191567</v>
      </c>
      <c r="BC49" s="1">
        <f t="shared" si="9"/>
        <v>65446.974274598608</v>
      </c>
      <c r="BD49" s="1">
        <f t="shared" si="9"/>
        <v>83230.10910725758</v>
      </c>
      <c r="BE49" s="1">
        <f t="shared" si="9"/>
        <v>5599.4233233063851</v>
      </c>
      <c r="BF49" s="1">
        <f t="shared" si="9"/>
        <v>5820.8012125228015</v>
      </c>
      <c r="BG49" s="1">
        <f t="shared" si="9"/>
        <v>77.257553524557224</v>
      </c>
      <c r="BH49" s="1">
        <f t="shared" si="9"/>
        <v>76327.002420831195</v>
      </c>
      <c r="BI49" s="1">
        <f t="shared" si="9"/>
        <v>383643.49967910489</v>
      </c>
      <c r="BJ49" s="1">
        <f t="shared" si="9"/>
        <v>3.7255851880160003E-3</v>
      </c>
      <c r="BK49" s="1">
        <f t="shared" si="9"/>
        <v>12595.3659472665</v>
      </c>
      <c r="BL49" s="1">
        <f t="shared" si="9"/>
        <v>120526.27947543058</v>
      </c>
      <c r="BM49" s="1">
        <f t="shared" si="9"/>
        <v>130951.20216954949</v>
      </c>
      <c r="BN49" s="1">
        <f t="shared" si="9"/>
        <v>1279501.7331723459</v>
      </c>
      <c r="BO49" s="1">
        <f t="shared" si="9"/>
        <v>81440.343272257887</v>
      </c>
      <c r="BR49" s="24">
        <f>+(Q49-B49)/B49</f>
        <v>-0.53943930107742166</v>
      </c>
      <c r="BS49" s="24">
        <f>+(AD49-C49)/C49</f>
        <v>-0.63590770147317799</v>
      </c>
      <c r="BT49" s="24">
        <f>+(AH49-D49)/D49</f>
        <v>-0.60985444585364312</v>
      </c>
      <c r="BU49" s="24">
        <f t="shared" ref="BU49:BV51" si="10">+(AS49-E49)/E49</f>
        <v>-0.70011823614355295</v>
      </c>
      <c r="BV49" s="24">
        <f t="shared" si="10"/>
        <v>-0.71858039295902654</v>
      </c>
      <c r="BW49" s="24">
        <f>+(BH49-G49)/G49</f>
        <v>-0.58140228433616037</v>
      </c>
      <c r="BX49" s="24">
        <f>+(BN49-H49)/H49</f>
        <v>-0.7397829511652948</v>
      </c>
    </row>
    <row r="50" spans="1:76" x14ac:dyDescent="0.3">
      <c r="A50" s="4" t="s">
        <v>73</v>
      </c>
      <c r="B50" s="1">
        <f>SUM(B3:B15)</f>
        <v>3931845.5473135207</v>
      </c>
      <c r="C50" s="1">
        <f t="shared" ref="C50:H50" si="11">SUM(C3:C15)</f>
        <v>468903.49449339352</v>
      </c>
      <c r="D50" s="1">
        <f t="shared" si="11"/>
        <v>628713.43370863993</v>
      </c>
      <c r="E50" s="1">
        <f>SUM(E3:E15)</f>
        <v>240285.67691867001</v>
      </c>
      <c r="F50" s="1">
        <f t="shared" si="11"/>
        <v>194973.59240184</v>
      </c>
      <c r="G50" s="1">
        <f t="shared" si="11"/>
        <v>156685.827905949</v>
      </c>
      <c r="H50" s="1">
        <f t="shared" si="11"/>
        <v>1226417.5799592701</v>
      </c>
      <c r="K50" s="1">
        <f t="shared" ref="K50:BO50" si="12">SUM(K3:K15)</f>
        <v>122966.67467923864</v>
      </c>
      <c r="L50" s="1">
        <f t="shared" si="12"/>
        <v>13779.42085863256</v>
      </c>
      <c r="M50" s="1">
        <f t="shared" si="12"/>
        <v>13778.050043570558</v>
      </c>
      <c r="N50" s="1">
        <f t="shared" si="12"/>
        <v>15965.507721227927</v>
      </c>
      <c r="O50" s="1">
        <f t="shared" si="12"/>
        <v>22498.350191306341</v>
      </c>
      <c r="P50" s="1">
        <f t="shared" si="12"/>
        <v>2973101.1405903189</v>
      </c>
      <c r="Q50" s="1">
        <f t="shared" si="12"/>
        <v>2850990.8461736902</v>
      </c>
      <c r="R50" s="1">
        <f t="shared" si="12"/>
        <v>27972.834507185533</v>
      </c>
      <c r="S50" s="1">
        <f t="shared" si="12"/>
        <v>420226.323070304</v>
      </c>
      <c r="T50" s="1">
        <f t="shared" si="12"/>
        <v>10681.708335706651</v>
      </c>
      <c r="U50" s="1">
        <f t="shared" si="12"/>
        <v>72430.481831180005</v>
      </c>
      <c r="V50" s="1">
        <f t="shared" si="12"/>
        <v>11291.440390641359</v>
      </c>
      <c r="W50" s="1">
        <f t="shared" si="12"/>
        <v>11291.440390641359</v>
      </c>
      <c r="X50" s="1">
        <f t="shared" si="12"/>
        <v>2155.5952660828452</v>
      </c>
      <c r="Y50" s="1">
        <f t="shared" si="12"/>
        <v>9271.2816796890602</v>
      </c>
      <c r="Z50" s="1">
        <f t="shared" si="12"/>
        <v>296.38340405048666</v>
      </c>
      <c r="AA50" s="1">
        <f t="shared" si="12"/>
        <v>5381.3528364373142</v>
      </c>
      <c r="AB50" s="1">
        <f t="shared" si="12"/>
        <v>21207.507945151996</v>
      </c>
      <c r="AC50" s="1">
        <f t="shared" si="12"/>
        <v>1583.8844213221018</v>
      </c>
      <c r="AD50" s="1">
        <f t="shared" si="12"/>
        <v>326902.72807926626</v>
      </c>
      <c r="AE50" s="1">
        <f t="shared" si="12"/>
        <v>82294.657579701001</v>
      </c>
      <c r="AF50" s="1">
        <f t="shared" si="12"/>
        <v>305980.54794066324</v>
      </c>
      <c r="AG50" s="1">
        <f t="shared" si="12"/>
        <v>31839.049404071498</v>
      </c>
      <c r="AH50" s="1">
        <f t="shared" si="12"/>
        <v>339975.19261069997</v>
      </c>
      <c r="AI50" s="1">
        <f t="shared" si="12"/>
        <v>5095.0974198006988</v>
      </c>
      <c r="AJ50" s="1">
        <f t="shared" si="12"/>
        <v>14824.45224770359</v>
      </c>
      <c r="AK50" s="1">
        <f t="shared" si="12"/>
        <v>250.03946356027879</v>
      </c>
      <c r="AL50" s="1">
        <f t="shared" si="12"/>
        <v>359542.94590829674</v>
      </c>
      <c r="AM50" s="1">
        <f t="shared" si="12"/>
        <v>242.54005035457436</v>
      </c>
      <c r="AN50" s="1">
        <f t="shared" si="12"/>
        <v>564.14070226083561</v>
      </c>
      <c r="AO50" s="1">
        <f t="shared" si="12"/>
        <v>17439.323973168492</v>
      </c>
      <c r="AP50" s="1">
        <f t="shared" si="12"/>
        <v>712.266884934367</v>
      </c>
      <c r="AQ50" s="1">
        <f t="shared" si="12"/>
        <v>927.84069774035004</v>
      </c>
      <c r="AR50" s="1">
        <f t="shared" si="12"/>
        <v>2313.5050636053898</v>
      </c>
      <c r="AS50" s="1">
        <f t="shared" si="12"/>
        <v>156761.7158150867</v>
      </c>
      <c r="AT50" s="1">
        <f t="shared" si="12"/>
        <v>128889.73615263189</v>
      </c>
      <c r="AU50" s="1">
        <f t="shared" si="12"/>
        <v>27871.979662463807</v>
      </c>
      <c r="AV50" s="1">
        <f t="shared" si="12"/>
        <v>53.137672851720303</v>
      </c>
      <c r="AW50" s="1">
        <f t="shared" si="12"/>
        <v>40.349019034676992</v>
      </c>
      <c r="AX50" s="1">
        <f t="shared" si="12"/>
        <v>13067.592606468124</v>
      </c>
      <c r="AY50" s="1">
        <f t="shared" si="12"/>
        <v>172.66628162937999</v>
      </c>
      <c r="AZ50" s="1">
        <f t="shared" si="12"/>
        <v>31159.6784847087</v>
      </c>
      <c r="BA50" s="1">
        <f t="shared" si="12"/>
        <v>144.45629083376997</v>
      </c>
      <c r="BB50" s="1">
        <f t="shared" si="12"/>
        <v>325.43491908852371</v>
      </c>
      <c r="BC50" s="1">
        <f t="shared" si="12"/>
        <v>53461.481547068805</v>
      </c>
      <c r="BD50" s="1">
        <f t="shared" si="12"/>
        <v>27192.841064359578</v>
      </c>
      <c r="BE50" s="1">
        <f t="shared" si="12"/>
        <v>2660.6566348958845</v>
      </c>
      <c r="BF50" s="1">
        <f t="shared" si="12"/>
        <v>5344.0970799795105</v>
      </c>
      <c r="BG50" s="1">
        <f t="shared" si="12"/>
        <v>10.528780421636231</v>
      </c>
      <c r="BH50" s="1">
        <f t="shared" si="12"/>
        <v>70236.434720631194</v>
      </c>
      <c r="BI50" s="1">
        <f t="shared" si="12"/>
        <v>305865.11289165192</v>
      </c>
      <c r="BJ50" s="1">
        <f t="shared" si="12"/>
        <v>0</v>
      </c>
      <c r="BK50" s="1">
        <f t="shared" si="12"/>
        <v>2845.6750906336001</v>
      </c>
      <c r="BL50" s="1">
        <f t="shared" si="12"/>
        <v>82322.405443832598</v>
      </c>
      <c r="BM50" s="1">
        <f t="shared" si="12"/>
        <v>74116.054214650489</v>
      </c>
      <c r="BN50" s="1">
        <f t="shared" si="12"/>
        <v>844962.9810774558</v>
      </c>
      <c r="BO50" s="1">
        <f t="shared" si="12"/>
        <v>55632.71072809289</v>
      </c>
      <c r="BR50" s="24">
        <f>+(Q50-B50)/B50</f>
        <v>-0.27489754827178731</v>
      </c>
      <c r="BS50" s="24">
        <f>+(AD50-C50)/C50</f>
        <v>-0.30283580327663334</v>
      </c>
      <c r="BT50" s="24">
        <f>+(AH50-D50)/D50</f>
        <v>-0.45925253957870382</v>
      </c>
      <c r="BU50" s="24">
        <f t="shared" si="10"/>
        <v>-0.34760274592585821</v>
      </c>
      <c r="BV50" s="24">
        <f t="shared" si="10"/>
        <v>-0.33893747063453333</v>
      </c>
      <c r="BW50" s="24">
        <f>+(BH50-G50)/G50</f>
        <v>-0.55173715670832235</v>
      </c>
      <c r="BX50" s="24">
        <f>+(BN50-H50)/H50</f>
        <v>-0.31103158101703221</v>
      </c>
    </row>
    <row r="51" spans="1:76" x14ac:dyDescent="0.3">
      <c r="A51" s="4" t="s">
        <v>126</v>
      </c>
      <c r="B51" s="1">
        <f>SUM(B16:B47)</f>
        <v>2667789.1988184005</v>
      </c>
      <c r="C51" s="1">
        <f t="shared" ref="C51:H51" si="13">SUM(C16:C47)</f>
        <v>906868.1423550999</v>
      </c>
      <c r="D51" s="1">
        <f t="shared" si="13"/>
        <v>690222.37177260011</v>
      </c>
      <c r="E51" s="1">
        <f>SUM(E16:E47)</f>
        <v>588269.5287103001</v>
      </c>
      <c r="F51" s="1">
        <f t="shared" si="13"/>
        <v>415175.37130803004</v>
      </c>
      <c r="G51" s="1">
        <f t="shared" si="13"/>
        <v>25653.921129199996</v>
      </c>
      <c r="H51" s="1">
        <f t="shared" si="13"/>
        <v>3690638.1583259995</v>
      </c>
      <c r="K51" s="1">
        <f t="shared" ref="K51:BO51" si="14">SUM(K16:K47)</f>
        <v>40588.635789306994</v>
      </c>
      <c r="L51" s="1">
        <f t="shared" si="14"/>
        <v>12721.366740343101</v>
      </c>
      <c r="M51" s="1">
        <f t="shared" si="14"/>
        <v>12721.358400989298</v>
      </c>
      <c r="N51" s="1">
        <f t="shared" si="14"/>
        <v>16141.611758409101</v>
      </c>
      <c r="O51" s="1">
        <f t="shared" si="14"/>
        <v>6034.2232732209004</v>
      </c>
      <c r="P51" s="1">
        <f t="shared" si="14"/>
        <v>28119.086265659997</v>
      </c>
      <c r="Q51" s="1">
        <f t="shared" si="14"/>
        <v>188541.54513856003</v>
      </c>
      <c r="R51" s="1">
        <f t="shared" si="14"/>
        <v>7902.8159867149998</v>
      </c>
      <c r="S51" s="1">
        <f t="shared" si="14"/>
        <v>6808.3662766686002</v>
      </c>
      <c r="T51" s="1">
        <f t="shared" si="14"/>
        <v>4887.4493626989997</v>
      </c>
      <c r="U51" s="1">
        <f t="shared" si="14"/>
        <v>11816.897172831601</v>
      </c>
      <c r="V51" s="1">
        <f t="shared" si="14"/>
        <v>8907.4613577057989</v>
      </c>
      <c r="W51" s="1">
        <f t="shared" si="14"/>
        <v>8907.4613577057989</v>
      </c>
      <c r="X51" s="1">
        <f t="shared" si="14"/>
        <v>490.52675463650002</v>
      </c>
      <c r="Y51" s="1">
        <f t="shared" si="14"/>
        <v>3038.8651523362</v>
      </c>
      <c r="Z51" s="1">
        <f t="shared" si="14"/>
        <v>275.49482117919001</v>
      </c>
      <c r="AA51" s="1">
        <f t="shared" si="14"/>
        <v>3176.7825267543999</v>
      </c>
      <c r="AB51" s="1">
        <f t="shared" si="14"/>
        <v>10547.322266805701</v>
      </c>
      <c r="AC51" s="1">
        <f t="shared" si="14"/>
        <v>1739.197297192</v>
      </c>
      <c r="AD51" s="1">
        <f t="shared" si="14"/>
        <v>174005.12942891003</v>
      </c>
      <c r="AE51" s="1">
        <f t="shared" si="14"/>
        <v>55812.146698524994</v>
      </c>
      <c r="AF51" s="1">
        <f t="shared" si="14"/>
        <v>157141.57782049998</v>
      </c>
      <c r="AG51" s="1">
        <f t="shared" si="14"/>
        <v>16969.643526879998</v>
      </c>
      <c r="AH51" s="1">
        <f t="shared" si="14"/>
        <v>174601.74810225001</v>
      </c>
      <c r="AI51" s="1">
        <f t="shared" si="14"/>
        <v>3889.4639571207003</v>
      </c>
      <c r="AJ51" s="1">
        <f t="shared" si="14"/>
        <v>6500.6408429652001</v>
      </c>
      <c r="AK51" s="1">
        <f t="shared" si="14"/>
        <v>1068.7001157824</v>
      </c>
      <c r="AL51" s="1">
        <f t="shared" si="14"/>
        <v>150548.39011630998</v>
      </c>
      <c r="AM51" s="1">
        <f t="shared" si="14"/>
        <v>469.19636023451</v>
      </c>
      <c r="AN51" s="1">
        <f t="shared" si="14"/>
        <v>166.32368451209098</v>
      </c>
      <c r="AO51" s="1">
        <f t="shared" si="14"/>
        <v>10409.858440473001</v>
      </c>
      <c r="AP51" s="1">
        <f t="shared" si="14"/>
        <v>711.14829785007987</v>
      </c>
      <c r="AQ51" s="1">
        <f t="shared" si="14"/>
        <v>14.495501313215</v>
      </c>
      <c r="AR51" s="1">
        <f t="shared" si="14"/>
        <v>397.32107415554003</v>
      </c>
      <c r="AS51" s="1">
        <f t="shared" si="14"/>
        <v>91706.880701369999</v>
      </c>
      <c r="AT51" s="1">
        <f t="shared" si="14"/>
        <v>42818.145451057004</v>
      </c>
      <c r="AU51" s="1">
        <f t="shared" si="14"/>
        <v>48888.735250339996</v>
      </c>
      <c r="AV51" s="1">
        <f t="shared" si="14"/>
        <v>11.380300140509101</v>
      </c>
      <c r="AW51" s="1">
        <f t="shared" si="14"/>
        <v>16.879154650892001</v>
      </c>
      <c r="AX51" s="1">
        <f t="shared" si="14"/>
        <v>7181.5872044073012</v>
      </c>
      <c r="AY51" s="1">
        <f t="shared" si="14"/>
        <v>89.784553863015987</v>
      </c>
      <c r="AZ51" s="1">
        <f t="shared" si="14"/>
        <v>6598.3249375512996</v>
      </c>
      <c r="BA51" s="1">
        <f t="shared" si="14"/>
        <v>48.551097979572994</v>
      </c>
      <c r="BB51" s="1">
        <f t="shared" si="14"/>
        <v>166.90240651339198</v>
      </c>
      <c r="BC51" s="1">
        <f t="shared" si="14"/>
        <v>11985.492727529801</v>
      </c>
      <c r="BD51" s="1">
        <f t="shared" si="14"/>
        <v>56037.268042898002</v>
      </c>
      <c r="BE51" s="1">
        <f t="shared" si="14"/>
        <v>2938.7666884105001</v>
      </c>
      <c r="BF51" s="1">
        <f t="shared" si="14"/>
        <v>476.70413254329003</v>
      </c>
      <c r="BG51" s="1">
        <f t="shared" si="14"/>
        <v>66.728773102920997</v>
      </c>
      <c r="BH51" s="1">
        <f t="shared" si="14"/>
        <v>6090.5677002000002</v>
      </c>
      <c r="BI51" s="1">
        <f t="shared" si="14"/>
        <v>77778.386787452997</v>
      </c>
      <c r="BJ51" s="1">
        <f t="shared" si="14"/>
        <v>3.7255851880160003E-3</v>
      </c>
      <c r="BK51" s="1">
        <f t="shared" si="14"/>
        <v>9749.6908566329021</v>
      </c>
      <c r="BL51" s="1">
        <f t="shared" si="14"/>
        <v>38203.874031598003</v>
      </c>
      <c r="BM51" s="1">
        <f t="shared" si="14"/>
        <v>56835.147954898996</v>
      </c>
      <c r="BN51" s="1">
        <f t="shared" si="14"/>
        <v>434538.75209489011</v>
      </c>
      <c r="BO51" s="1">
        <f t="shared" si="14"/>
        <v>25807.632544165001</v>
      </c>
      <c r="BR51" s="24">
        <f>+(Q51-B51)/B51</f>
        <v>-0.92932667047978612</v>
      </c>
      <c r="BS51" s="24">
        <f>+(AD51-C51)/C51</f>
        <v>-0.80812521545080884</v>
      </c>
      <c r="BT51" s="24">
        <f>+(AH51-D51)/D51</f>
        <v>-0.74703551312913086</v>
      </c>
      <c r="BU51" s="24">
        <f t="shared" si="10"/>
        <v>-0.84410737557251225</v>
      </c>
      <c r="BV51" s="24">
        <f t="shared" si="10"/>
        <v>-0.89686732785676482</v>
      </c>
      <c r="BW51" s="24">
        <f>+(BH51-G51)/G51</f>
        <v>-0.76258726026612944</v>
      </c>
      <c r="BX51" s="24">
        <f>+(BN51-H51)/H51</f>
        <v>-0.88225918297772432</v>
      </c>
    </row>
    <row r="52" spans="1:76" x14ac:dyDescent="0.3">
      <c r="A52" s="6"/>
    </row>
    <row r="53" spans="1:76" x14ac:dyDescent="0.3">
      <c r="A53" s="6"/>
    </row>
    <row r="54" spans="1:76" x14ac:dyDescent="0.3">
      <c r="A54" s="6"/>
    </row>
    <row r="55" spans="1:76" x14ac:dyDescent="0.3">
      <c r="A55" s="1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X44"/>
  <sheetViews>
    <sheetView zoomScale="85" zoomScaleNormal="85" workbookViewId="0">
      <pane xSplit="1" ySplit="2" topLeftCell="B3" activePane="bottomRight" state="frozen"/>
      <selection activeCell="W52" sqref="W52"/>
      <selection pane="topRight" activeCell="W52" sqref="W52"/>
      <selection pane="bottomLeft" activeCell="W52" sqref="W52"/>
      <selection pane="bottomRight" activeCell="A2" sqref="A2"/>
    </sheetView>
  </sheetViews>
  <sheetFormatPr defaultColWidth="9.109375" defaultRowHeight="14.4" x14ac:dyDescent="0.3"/>
  <cols>
    <col min="1" max="1" width="18.88671875" style="29" customWidth="1"/>
    <col min="2" max="8" width="9.109375" style="27"/>
    <col min="9" max="9" width="9.109375" style="29"/>
    <col min="10" max="10" width="14.88671875" style="29" bestFit="1" customWidth="1"/>
    <col min="11" max="11" width="5.44140625" style="29" bestFit="1" customWidth="1"/>
    <col min="12" max="12" width="5.6640625" style="27" bestFit="1" customWidth="1"/>
    <col min="13" max="13" width="14.5546875" style="27" bestFit="1" customWidth="1"/>
    <col min="14" max="14" width="5.5546875" style="27" bestFit="1" customWidth="1"/>
    <col min="15" max="15" width="5.6640625" style="27" bestFit="1" customWidth="1"/>
    <col min="16" max="16" width="6.6640625" style="27" bestFit="1" customWidth="1"/>
    <col min="17" max="17" width="9.33203125" style="27" bestFit="1" customWidth="1"/>
    <col min="18" max="20" width="5.6640625" style="27" bestFit="1" customWidth="1"/>
    <col min="21" max="21" width="5.88671875" style="27" bestFit="1" customWidth="1"/>
    <col min="22" max="22" width="6.44140625" style="27" bestFit="1" customWidth="1"/>
    <col min="23" max="23" width="15.44140625" style="27" bestFit="1" customWidth="1"/>
    <col min="24" max="24" width="6.5546875" style="27" bestFit="1" customWidth="1"/>
    <col min="25" max="25" width="5.6640625" style="27" bestFit="1" customWidth="1"/>
    <col min="26" max="26" width="5.109375" style="27" bestFit="1" customWidth="1"/>
    <col min="27" max="27" width="4.109375" style="27" bestFit="1" customWidth="1"/>
    <col min="28" max="28" width="6.5546875" style="27" bestFit="1" customWidth="1"/>
    <col min="29" max="29" width="6.109375" style="27" bestFit="1" customWidth="1"/>
    <col min="30" max="30" width="6.6640625" style="27" bestFit="1" customWidth="1"/>
    <col min="31" max="31" width="10" style="27" bestFit="1" customWidth="1"/>
    <col min="32" max="32" width="7.6640625" style="27" bestFit="1" customWidth="1"/>
    <col min="33" max="33" width="6.6640625" style="27" bestFit="1" customWidth="1"/>
    <col min="34" max="34" width="7.6640625" style="27" bestFit="1" customWidth="1"/>
    <col min="35" max="35" width="6" style="27" bestFit="1" customWidth="1"/>
    <col min="36" max="36" width="5.6640625" style="27" bestFit="1" customWidth="1"/>
    <col min="37" max="37" width="4.33203125" style="27" bestFit="1" customWidth="1"/>
    <col min="38" max="38" width="6.6640625" style="27" bestFit="1" customWidth="1"/>
    <col min="39" max="39" width="4.5546875" style="27" bestFit="1" customWidth="1"/>
    <col min="40" max="40" width="4.109375" style="27" bestFit="1" customWidth="1"/>
    <col min="41" max="41" width="5.6640625" style="27" bestFit="1" customWidth="1"/>
    <col min="42" max="42" width="4.109375" style="27" bestFit="1" customWidth="1"/>
    <col min="43" max="43" width="5.88671875" style="27" customWidth="1"/>
    <col min="44" max="44" width="3.33203125" style="27" bestFit="1" customWidth="1"/>
    <col min="45" max="45" width="6.6640625" style="27" bestFit="1" customWidth="1"/>
    <col min="46" max="46" width="6.88671875" style="27" bestFit="1" customWidth="1"/>
    <col min="47" max="47" width="5.6640625" style="27" bestFit="1" customWidth="1"/>
    <col min="48" max="48" width="5.109375" style="27" bestFit="1" customWidth="1"/>
    <col min="49" max="49" width="5.33203125" style="27" bestFit="1" customWidth="1"/>
    <col min="50" max="50" width="8.6640625" style="27" bestFit="1" customWidth="1"/>
    <col min="51" max="51" width="4.88671875" style="27" bestFit="1" customWidth="1"/>
    <col min="52" max="52" width="7.88671875" style="27" bestFit="1" customWidth="1"/>
    <col min="53" max="53" width="5.88671875" style="27" bestFit="1" customWidth="1"/>
    <col min="54" max="54" width="6" style="27" bestFit="1" customWidth="1"/>
    <col min="55" max="56" width="5.6640625" style="27" bestFit="1" customWidth="1"/>
    <col min="57" max="57" width="3.88671875" style="27" bestFit="1" customWidth="1"/>
    <col min="58" max="58" width="5.5546875" style="27" bestFit="1" customWidth="1"/>
    <col min="59" max="59" width="3.88671875" style="27" bestFit="1" customWidth="1"/>
    <col min="60" max="60" width="5.6640625" style="27" bestFit="1" customWidth="1"/>
    <col min="61" max="61" width="8" style="27" bestFit="1" customWidth="1"/>
    <col min="62" max="63" width="5.33203125" style="27" bestFit="1" customWidth="1"/>
    <col min="64" max="64" width="6.6640625" style="27" bestFit="1" customWidth="1"/>
    <col min="65" max="65" width="5.6640625" style="27" bestFit="1" customWidth="1"/>
    <col min="66" max="66" width="9.109375" style="27" bestFit="1" customWidth="1"/>
    <col min="67" max="67" width="7.109375" style="27" bestFit="1" customWidth="1"/>
    <col min="68" max="16384" width="9.109375" style="29"/>
  </cols>
  <sheetData>
    <row r="1" spans="1:76" x14ac:dyDescent="0.3">
      <c r="B1" s="27" t="s">
        <v>504</v>
      </c>
      <c r="J1" s="29" t="s">
        <v>501</v>
      </c>
      <c r="BR1" s="29" t="s">
        <v>473</v>
      </c>
    </row>
    <row r="2" spans="1:76" x14ac:dyDescent="0.3">
      <c r="A2" s="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231</v>
      </c>
      <c r="K2" s="29" t="s">
        <v>478</v>
      </c>
      <c r="L2" s="27" t="s">
        <v>130</v>
      </c>
      <c r="M2" s="27" t="s">
        <v>131</v>
      </c>
      <c r="N2" s="27" t="s">
        <v>132</v>
      </c>
      <c r="O2" s="27" t="s">
        <v>479</v>
      </c>
      <c r="P2" s="27" t="s">
        <v>133</v>
      </c>
      <c r="Q2" s="27" t="s">
        <v>59</v>
      </c>
      <c r="R2" s="27" t="s">
        <v>135</v>
      </c>
      <c r="S2" s="27" t="s">
        <v>136</v>
      </c>
      <c r="T2" s="27" t="s">
        <v>480</v>
      </c>
      <c r="U2" s="27" t="s">
        <v>137</v>
      </c>
      <c r="V2" s="27" t="s">
        <v>138</v>
      </c>
      <c r="W2" s="27" t="s">
        <v>139</v>
      </c>
      <c r="X2" s="27" t="s">
        <v>140</v>
      </c>
      <c r="Y2" s="27" t="s">
        <v>141</v>
      </c>
      <c r="Z2" s="27" t="s">
        <v>142</v>
      </c>
      <c r="AA2" s="27" t="s">
        <v>485</v>
      </c>
      <c r="AB2" s="27" t="s">
        <v>143</v>
      </c>
      <c r="AC2" s="27" t="s">
        <v>497</v>
      </c>
      <c r="AD2" s="27" t="s">
        <v>57</v>
      </c>
      <c r="AE2" s="27" t="s">
        <v>127</v>
      </c>
      <c r="AF2" s="27" t="s">
        <v>144</v>
      </c>
      <c r="AG2" s="27" t="s">
        <v>145</v>
      </c>
      <c r="AH2" s="27" t="s">
        <v>60</v>
      </c>
      <c r="AI2" s="27" t="s">
        <v>146</v>
      </c>
      <c r="AJ2" s="27" t="s">
        <v>147</v>
      </c>
      <c r="AK2" s="27" t="s">
        <v>148</v>
      </c>
      <c r="AL2" s="27" t="s">
        <v>149</v>
      </c>
      <c r="AM2" s="27" t="s">
        <v>150</v>
      </c>
      <c r="AN2" s="27" t="s">
        <v>151</v>
      </c>
      <c r="AO2" s="27" t="s">
        <v>152</v>
      </c>
      <c r="AP2" s="27" t="s">
        <v>153</v>
      </c>
      <c r="AQ2" s="27" t="s">
        <v>154</v>
      </c>
      <c r="AR2" s="27" t="s">
        <v>155</v>
      </c>
      <c r="AS2" s="27" t="s">
        <v>54</v>
      </c>
      <c r="AT2" s="27" t="s">
        <v>53</v>
      </c>
      <c r="AU2" s="27" t="s">
        <v>156</v>
      </c>
      <c r="AV2" s="27" t="s">
        <v>158</v>
      </c>
      <c r="AW2" s="27" t="s">
        <v>159</v>
      </c>
      <c r="AX2" s="27" t="s">
        <v>160</v>
      </c>
      <c r="AY2" s="27" t="s">
        <v>161</v>
      </c>
      <c r="AZ2" s="27" t="s">
        <v>162</v>
      </c>
      <c r="BA2" s="27" t="s">
        <v>163</v>
      </c>
      <c r="BB2" s="27" t="s">
        <v>164</v>
      </c>
      <c r="BC2" s="27" t="s">
        <v>165</v>
      </c>
      <c r="BD2" s="27" t="s">
        <v>488</v>
      </c>
      <c r="BE2" s="27" t="s">
        <v>166</v>
      </c>
      <c r="BF2" s="27" t="s">
        <v>167</v>
      </c>
      <c r="BG2" s="27" t="s">
        <v>168</v>
      </c>
      <c r="BH2" s="27" t="s">
        <v>61</v>
      </c>
      <c r="BI2" s="27" t="s">
        <v>498</v>
      </c>
      <c r="BJ2" s="27" t="s">
        <v>169</v>
      </c>
      <c r="BK2" s="27" t="s">
        <v>170</v>
      </c>
      <c r="BL2" s="27" t="s">
        <v>171</v>
      </c>
      <c r="BM2" s="27" t="s">
        <v>173</v>
      </c>
      <c r="BN2" s="27" t="s">
        <v>174</v>
      </c>
      <c r="BO2" s="27" t="s">
        <v>499</v>
      </c>
      <c r="BQ2" s="27" t="s">
        <v>140</v>
      </c>
      <c r="BR2" s="27" t="s">
        <v>59</v>
      </c>
      <c r="BS2" s="27" t="s">
        <v>57</v>
      </c>
      <c r="BT2" s="27" t="s">
        <v>60</v>
      </c>
      <c r="BU2" s="27" t="s">
        <v>54</v>
      </c>
      <c r="BV2" s="27" t="s">
        <v>53</v>
      </c>
      <c r="BW2" s="27" t="s">
        <v>61</v>
      </c>
      <c r="BX2" s="27" t="s">
        <v>62</v>
      </c>
    </row>
    <row r="3" spans="1:76" x14ac:dyDescent="0.3">
      <c r="A3" s="21" t="s">
        <v>75</v>
      </c>
      <c r="B3" s="27">
        <v>58509.152165</v>
      </c>
      <c r="C3" s="27">
        <v>323.87357925999999</v>
      </c>
      <c r="D3" s="27">
        <v>6544.5482652000001</v>
      </c>
      <c r="E3" s="27">
        <v>260.88103458000001</v>
      </c>
      <c r="F3" s="27">
        <v>191.59080096</v>
      </c>
      <c r="G3" s="27">
        <v>42.272787584</v>
      </c>
      <c r="H3" s="27">
        <v>2692.5155716999998</v>
      </c>
      <c r="J3" s="29" t="s">
        <v>120</v>
      </c>
      <c r="K3" s="27">
        <v>0</v>
      </c>
      <c r="L3" s="27">
        <v>0</v>
      </c>
      <c r="M3" s="27">
        <v>0</v>
      </c>
      <c r="N3" s="27">
        <v>0</v>
      </c>
      <c r="O3" s="27">
        <v>0</v>
      </c>
      <c r="P3" s="27">
        <v>0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7">
        <v>0</v>
      </c>
      <c r="AB3" s="27">
        <v>0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Q3" s="37" t="e">
        <f t="shared" ref="BQ3:BQ40" si="0">X3/AH3</f>
        <v>#DIV/0!</v>
      </c>
      <c r="BR3" s="24">
        <f t="shared" ref="BR3:BR40" si="1">+(Q3-B3)/B3</f>
        <v>-1</v>
      </c>
      <c r="BS3" s="24">
        <f t="shared" ref="BS3:BS27" si="2">+(AD3-C3)/C3</f>
        <v>-1</v>
      </c>
      <c r="BT3" s="24">
        <f t="shared" ref="BT3:BT27" si="3">+(AH3-D3)/D3</f>
        <v>-1</v>
      </c>
      <c r="BU3" s="24">
        <f t="shared" ref="BU3:BU27" si="4">+(AS3-E3)/E3</f>
        <v>-1</v>
      </c>
      <c r="BV3" s="24">
        <f t="shared" ref="BV3:BV27" si="5">+(AT3-F3)/F3</f>
        <v>-1</v>
      </c>
      <c r="BW3" s="24">
        <f t="shared" ref="BW3:BW27" si="6">+(BH3-G3)/G3</f>
        <v>-1</v>
      </c>
      <c r="BX3" s="24">
        <f t="shared" ref="BX3:BX27" si="7">+(BN3-H3)/H3</f>
        <v>-1</v>
      </c>
    </row>
    <row r="4" spans="1:76" x14ac:dyDescent="0.3">
      <c r="A4" s="21" t="s">
        <v>76</v>
      </c>
      <c r="B4" s="27">
        <v>20143.010880000002</v>
      </c>
      <c r="C4" s="27">
        <v>92.374330920999995</v>
      </c>
      <c r="D4" s="27">
        <v>2763.6069478999998</v>
      </c>
      <c r="E4" s="27">
        <v>114.05436191</v>
      </c>
      <c r="F4" s="27">
        <v>88.809221793999995</v>
      </c>
      <c r="G4" s="27">
        <v>14.200410016999999</v>
      </c>
      <c r="H4" s="27">
        <v>1123.8636417</v>
      </c>
      <c r="J4" s="29" t="s">
        <v>76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0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Q4" s="37" t="e">
        <f t="shared" si="0"/>
        <v>#DIV/0!</v>
      </c>
      <c r="BR4" s="24">
        <f t="shared" si="1"/>
        <v>-1</v>
      </c>
      <c r="BS4" s="24">
        <f t="shared" si="2"/>
        <v>-1</v>
      </c>
      <c r="BT4" s="24">
        <f t="shared" si="3"/>
        <v>-1</v>
      </c>
      <c r="BU4" s="24">
        <f t="shared" si="4"/>
        <v>-1</v>
      </c>
      <c r="BV4" s="24">
        <f t="shared" si="5"/>
        <v>-1</v>
      </c>
      <c r="BW4" s="24">
        <f t="shared" si="6"/>
        <v>-1</v>
      </c>
      <c r="BX4" s="24">
        <f t="shared" si="7"/>
        <v>-1</v>
      </c>
    </row>
    <row r="5" spans="1:76" x14ac:dyDescent="0.3">
      <c r="A5" s="21" t="s">
        <v>77</v>
      </c>
      <c r="B5" s="27">
        <v>99761.977232999998</v>
      </c>
      <c r="C5" s="27">
        <v>573.99101671000005</v>
      </c>
      <c r="D5" s="27">
        <v>11409.314281000001</v>
      </c>
      <c r="E5" s="27">
        <v>501.73221051000002</v>
      </c>
      <c r="F5" s="27">
        <v>352.17004566000003</v>
      </c>
      <c r="G5" s="27">
        <v>82.924960505000001</v>
      </c>
      <c r="H5" s="27">
        <v>5323.1363891999999</v>
      </c>
      <c r="J5" s="29" t="s">
        <v>70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Q5" s="37" t="e">
        <f t="shared" si="0"/>
        <v>#DIV/0!</v>
      </c>
      <c r="BR5" s="24">
        <f t="shared" si="1"/>
        <v>-1</v>
      </c>
      <c r="BS5" s="24">
        <f t="shared" si="2"/>
        <v>-1</v>
      </c>
      <c r="BT5" s="24">
        <f t="shared" si="3"/>
        <v>-1</v>
      </c>
      <c r="BU5" s="24">
        <f t="shared" si="4"/>
        <v>-1</v>
      </c>
      <c r="BV5" s="24">
        <f t="shared" si="5"/>
        <v>-1</v>
      </c>
      <c r="BW5" s="24">
        <f t="shared" si="6"/>
        <v>-1</v>
      </c>
      <c r="BX5" s="24">
        <f t="shared" si="7"/>
        <v>-1</v>
      </c>
    </row>
    <row r="6" spans="1:76" x14ac:dyDescent="0.3">
      <c r="A6" s="21" t="s">
        <v>78</v>
      </c>
      <c r="B6" s="27">
        <v>108412.96242</v>
      </c>
      <c r="C6" s="27">
        <v>545.81743846999996</v>
      </c>
      <c r="D6" s="27">
        <v>15533.316167000001</v>
      </c>
      <c r="E6" s="27">
        <v>658.01921219999997</v>
      </c>
      <c r="F6" s="27">
        <v>484.91314925</v>
      </c>
      <c r="G6" s="27">
        <v>106.60402018000001</v>
      </c>
      <c r="H6" s="27">
        <v>6159.1275374999996</v>
      </c>
      <c r="J6" s="29" t="s">
        <v>121</v>
      </c>
      <c r="K6" s="27">
        <v>1.2761782534499999</v>
      </c>
      <c r="L6" s="27">
        <v>35.012645293200002</v>
      </c>
      <c r="M6" s="27">
        <v>35.012645293200002</v>
      </c>
      <c r="N6" s="27">
        <v>11.3986517337</v>
      </c>
      <c r="O6" s="27">
        <v>114.015339078</v>
      </c>
      <c r="P6" s="27">
        <v>237.25525875599999</v>
      </c>
      <c r="Q6" s="27">
        <v>45988.852092100002</v>
      </c>
      <c r="R6" s="27">
        <v>163.29549300100001</v>
      </c>
      <c r="S6" s="27">
        <v>44.895857394099998</v>
      </c>
      <c r="T6" s="27">
        <v>75.596310012399996</v>
      </c>
      <c r="U6" s="27">
        <v>0</v>
      </c>
      <c r="V6" s="27">
        <v>50.2670989139</v>
      </c>
      <c r="W6" s="27">
        <v>50.2670989139</v>
      </c>
      <c r="X6" s="27">
        <v>52.764043717699998</v>
      </c>
      <c r="Y6" s="27">
        <v>81.8252386371</v>
      </c>
      <c r="Z6" s="27">
        <v>0.50138843176299996</v>
      </c>
      <c r="AA6" s="27">
        <v>4.0205663951700004</v>
      </c>
      <c r="AB6" s="27">
        <v>0</v>
      </c>
      <c r="AC6" s="27">
        <v>0.91748679163000002</v>
      </c>
      <c r="AD6" s="27">
        <v>231.51537470299999</v>
      </c>
      <c r="AE6" s="27">
        <v>0</v>
      </c>
      <c r="AF6" s="27">
        <v>5935.9502355100003</v>
      </c>
      <c r="AG6" s="27">
        <v>606.78453788399997</v>
      </c>
      <c r="AH6" s="27">
        <v>6595.4988171100003</v>
      </c>
      <c r="AI6" s="27">
        <v>0</v>
      </c>
      <c r="AJ6" s="27">
        <v>97.911036955</v>
      </c>
      <c r="AK6" s="27">
        <v>7.7363568621600001E-2</v>
      </c>
      <c r="AL6" s="27">
        <v>1301.69007046</v>
      </c>
      <c r="AM6" s="27">
        <v>0.19242527158200001</v>
      </c>
      <c r="AN6" s="27">
        <v>0.22977155706899999</v>
      </c>
      <c r="AO6" s="27">
        <v>90.932989081599999</v>
      </c>
      <c r="AP6" s="27">
        <v>1.2555918583300001</v>
      </c>
      <c r="AQ6" s="27">
        <v>0.23399608679600001</v>
      </c>
      <c r="AR6" s="27">
        <v>1.6371821623999999E-2</v>
      </c>
      <c r="AS6" s="27">
        <v>299.077755072</v>
      </c>
      <c r="AT6" s="27">
        <v>205.95079133300001</v>
      </c>
      <c r="AU6" s="27">
        <v>93.126963739499999</v>
      </c>
      <c r="AV6" s="27">
        <v>0.95511319080500001</v>
      </c>
      <c r="AW6" s="27">
        <v>1.21059232681E-2</v>
      </c>
      <c r="AX6" s="27">
        <v>9.2175582709100006</v>
      </c>
      <c r="AY6" s="27">
        <v>9.1400244712999998E-2</v>
      </c>
      <c r="AZ6" s="27">
        <v>20.778320849699998</v>
      </c>
      <c r="BA6" s="27">
        <v>1.4102363905899999</v>
      </c>
      <c r="BB6" s="27">
        <v>0.43947187177899999</v>
      </c>
      <c r="BC6" s="27">
        <v>76.293200945799995</v>
      </c>
      <c r="BD6" s="27">
        <v>12.5999666439</v>
      </c>
      <c r="BE6" s="27">
        <v>1.3049969190399999</v>
      </c>
      <c r="BF6" s="27">
        <v>2.4711719219299999</v>
      </c>
      <c r="BG6" s="27">
        <v>3.8705558403200002E-2</v>
      </c>
      <c r="BH6" s="27">
        <v>45.561660565399997</v>
      </c>
      <c r="BI6" s="27">
        <v>854.41972865299999</v>
      </c>
      <c r="BJ6" s="27">
        <v>0</v>
      </c>
      <c r="BK6" s="27">
        <v>0.36924655761899999</v>
      </c>
      <c r="BL6" s="27">
        <v>312.63856427600001</v>
      </c>
      <c r="BM6" s="27">
        <v>25.961383085000001</v>
      </c>
      <c r="BN6" s="27">
        <v>2613.0299630200002</v>
      </c>
      <c r="BO6" s="27">
        <v>343.00545387099999</v>
      </c>
      <c r="BQ6" s="37">
        <f t="shared" si="0"/>
        <v>8.0000080631990808E-3</v>
      </c>
      <c r="BR6" s="24">
        <f t="shared" si="1"/>
        <v>-0.57579932264985323</v>
      </c>
      <c r="BS6" s="24">
        <f t="shared" si="2"/>
        <v>-0.57583734343122328</v>
      </c>
      <c r="BT6" s="24">
        <f t="shared" si="3"/>
        <v>-0.57539660261844716</v>
      </c>
      <c r="BU6" s="24">
        <f t="shared" si="4"/>
        <v>-0.54548780715372547</v>
      </c>
      <c r="BV6" s="24">
        <f t="shared" si="5"/>
        <v>-0.57528313750299886</v>
      </c>
      <c r="BW6" s="24">
        <f t="shared" si="6"/>
        <v>-0.57260842050356531</v>
      </c>
      <c r="BX6" s="24">
        <f t="shared" si="7"/>
        <v>-0.57574673570071366</v>
      </c>
    </row>
    <row r="7" spans="1:76" x14ac:dyDescent="0.3">
      <c r="A7" s="68" t="s">
        <v>79</v>
      </c>
      <c r="B7" s="27">
        <v>738444.35290000006</v>
      </c>
      <c r="C7" s="27">
        <v>4587.622754</v>
      </c>
      <c r="D7" s="27">
        <v>88041.963640000002</v>
      </c>
      <c r="E7" s="27">
        <v>4710.9208341000003</v>
      </c>
      <c r="F7" s="27">
        <v>3466.3518881999998</v>
      </c>
      <c r="G7" s="27">
        <v>657.70221675000005</v>
      </c>
      <c r="H7" s="27">
        <v>39165.171585999997</v>
      </c>
      <c r="J7" s="29" t="s">
        <v>122</v>
      </c>
      <c r="K7" s="27">
        <v>19.5333854157</v>
      </c>
      <c r="L7" s="27">
        <v>506.23950308600001</v>
      </c>
      <c r="M7" s="27">
        <v>506.23950308600001</v>
      </c>
      <c r="N7" s="27">
        <v>163.59243024899999</v>
      </c>
      <c r="O7" s="27">
        <v>1681.9027506499999</v>
      </c>
      <c r="P7" s="27">
        <v>3631.47070222</v>
      </c>
      <c r="Q7" s="27">
        <v>718769.67003599997</v>
      </c>
      <c r="R7" s="27">
        <v>2390.48254314</v>
      </c>
      <c r="S7" s="27">
        <v>677.31223209699999</v>
      </c>
      <c r="T7" s="27">
        <v>1121.4408371699999</v>
      </c>
      <c r="U7" s="27">
        <v>0</v>
      </c>
      <c r="V7" s="27">
        <v>722.044549179</v>
      </c>
      <c r="W7" s="27">
        <v>722.044549179</v>
      </c>
      <c r="X7" s="27">
        <v>679.69670177499995</v>
      </c>
      <c r="Y7" s="27">
        <v>1182.0580949299999</v>
      </c>
      <c r="Z7" s="27">
        <v>6.8190929040999997</v>
      </c>
      <c r="AA7" s="27">
        <v>55.1618466097</v>
      </c>
      <c r="AB7" s="27">
        <v>0</v>
      </c>
      <c r="AC7" s="27">
        <v>13.6244435476</v>
      </c>
      <c r="AD7" s="27">
        <v>4474.1691226200001</v>
      </c>
      <c r="AE7" s="27">
        <v>0</v>
      </c>
      <c r="AF7" s="27">
        <v>76465.740851099996</v>
      </c>
      <c r="AG7" s="27">
        <v>7816.4995560999996</v>
      </c>
      <c r="AH7" s="27">
        <v>84961.937109000006</v>
      </c>
      <c r="AI7" s="27">
        <v>0</v>
      </c>
      <c r="AJ7" s="27">
        <v>1450.6998465500001</v>
      </c>
      <c r="AK7" s="27">
        <v>1.2771598736800001</v>
      </c>
      <c r="AL7" s="27">
        <v>18831.401412499999</v>
      </c>
      <c r="AM7" s="27">
        <v>2.9683962367099999</v>
      </c>
      <c r="AN7" s="27">
        <v>4.1564595975499996</v>
      </c>
      <c r="AO7" s="27">
        <v>1460.3953629099999</v>
      </c>
      <c r="AP7" s="27">
        <v>17.630056603700002</v>
      </c>
      <c r="AQ7" s="27">
        <v>4.0295745630699997</v>
      </c>
      <c r="AR7" s="27">
        <v>0.28557508005499999</v>
      </c>
      <c r="AS7" s="27">
        <v>4933.6935955999998</v>
      </c>
      <c r="AT7" s="27">
        <v>3334.8751572400001</v>
      </c>
      <c r="AU7" s="27">
        <v>1598.8184383600001</v>
      </c>
      <c r="AV7" s="27">
        <v>12.5925879506</v>
      </c>
      <c r="AW7" s="27">
        <v>0.174811104681</v>
      </c>
      <c r="AX7" s="27">
        <v>141.97078732599999</v>
      </c>
      <c r="AY7" s="27">
        <v>1.51478313685</v>
      </c>
      <c r="AZ7" s="27">
        <v>344.736175973</v>
      </c>
      <c r="BA7" s="27">
        <v>22.807053136899999</v>
      </c>
      <c r="BB7" s="27">
        <v>7.0691481891799999</v>
      </c>
      <c r="BC7" s="27">
        <v>1253.17757403</v>
      </c>
      <c r="BD7" s="27">
        <v>177.40871913000001</v>
      </c>
      <c r="BE7" s="27">
        <v>18.828840864899998</v>
      </c>
      <c r="BF7" s="27">
        <v>40.705661469299997</v>
      </c>
      <c r="BG7" s="27">
        <v>0.55514919228199999</v>
      </c>
      <c r="BH7" s="27">
        <v>639.68656977399996</v>
      </c>
      <c r="BI7" s="27">
        <v>12455.831459700001</v>
      </c>
      <c r="BJ7" s="27">
        <v>0</v>
      </c>
      <c r="BK7" s="27">
        <v>5.0190844067400002</v>
      </c>
      <c r="BL7" s="27">
        <v>4602.3501032000004</v>
      </c>
      <c r="BM7" s="27">
        <v>380.531913358</v>
      </c>
      <c r="BN7" s="27">
        <v>38098.778540200001</v>
      </c>
      <c r="BO7" s="27">
        <v>5074.59990862</v>
      </c>
      <c r="BQ7" s="37">
        <f t="shared" si="0"/>
        <v>8.0000141816799486E-3</v>
      </c>
      <c r="BR7" s="24">
        <f t="shared" si="1"/>
        <v>-2.664341976038434E-2</v>
      </c>
      <c r="BS7" s="24">
        <f t="shared" si="2"/>
        <v>-2.4730375068673299E-2</v>
      </c>
      <c r="BT7" s="24">
        <f t="shared" si="3"/>
        <v>-3.4983619215878677E-2</v>
      </c>
      <c r="BU7" s="24">
        <f t="shared" si="4"/>
        <v>4.728858101105389E-2</v>
      </c>
      <c r="BV7" s="24">
        <f t="shared" si="5"/>
        <v>-3.7929424132491257E-2</v>
      </c>
      <c r="BW7" s="24">
        <f t="shared" si="6"/>
        <v>-2.7391799080476616E-2</v>
      </c>
      <c r="BX7" s="24">
        <f t="shared" si="7"/>
        <v>-2.7228095846800512E-2</v>
      </c>
    </row>
    <row r="8" spans="1:76" x14ac:dyDescent="0.3">
      <c r="A8" s="69" t="s">
        <v>80</v>
      </c>
      <c r="B8" s="27">
        <v>992099.12901999999</v>
      </c>
      <c r="C8" s="27">
        <v>7614.3817118999996</v>
      </c>
      <c r="D8" s="27">
        <v>101854.00672</v>
      </c>
      <c r="E8" s="27">
        <v>5354.9637141000003</v>
      </c>
      <c r="F8" s="27">
        <v>3518.7371285999998</v>
      </c>
      <c r="G8" s="27">
        <v>678.75104620000002</v>
      </c>
      <c r="H8" s="27">
        <v>49885.721260999999</v>
      </c>
      <c r="J8" s="29" t="s">
        <v>71</v>
      </c>
      <c r="K8" s="27">
        <v>23.5217898123</v>
      </c>
      <c r="L8" s="27">
        <v>597.39603706499997</v>
      </c>
      <c r="M8" s="27">
        <v>597.39603706499997</v>
      </c>
      <c r="N8" s="27">
        <v>192.51928334799999</v>
      </c>
      <c r="O8" s="27">
        <v>2160.2967879299999</v>
      </c>
      <c r="P8" s="27">
        <v>4372.9562019000005</v>
      </c>
      <c r="Q8" s="27">
        <v>992055.28752100002</v>
      </c>
      <c r="R8" s="27">
        <v>2833.7697417499999</v>
      </c>
      <c r="S8" s="27">
        <v>811.56650123400004</v>
      </c>
      <c r="T8" s="27">
        <v>1335.7679866200001</v>
      </c>
      <c r="U8" s="27">
        <v>0</v>
      </c>
      <c r="V8" s="27">
        <v>849.98721233200001</v>
      </c>
      <c r="W8" s="27">
        <v>849.98721233200001</v>
      </c>
      <c r="X8" s="27">
        <v>815.13793989099997</v>
      </c>
      <c r="Y8" s="27">
        <v>1594.3987973200001</v>
      </c>
      <c r="Z8" s="27">
        <v>7.9998890871999997</v>
      </c>
      <c r="AA8" s="27">
        <v>63.8003959192</v>
      </c>
      <c r="AB8" s="27">
        <v>0</v>
      </c>
      <c r="AC8" s="27">
        <v>17.695083583500001</v>
      </c>
      <c r="AD8" s="27">
        <v>7613.5248849999998</v>
      </c>
      <c r="AE8" s="27">
        <v>0</v>
      </c>
      <c r="AF8" s="27">
        <v>91702.937219200001</v>
      </c>
      <c r="AG8" s="27">
        <v>9374.0700928700007</v>
      </c>
      <c r="AH8" s="27">
        <v>101892.145252</v>
      </c>
      <c r="AI8" s="27">
        <v>0</v>
      </c>
      <c r="AJ8" s="27">
        <v>1747.3272763299999</v>
      </c>
      <c r="AK8" s="27">
        <v>1.6615357506999999</v>
      </c>
      <c r="AL8" s="27">
        <v>25438.138925800002</v>
      </c>
      <c r="AM8" s="27">
        <v>4.0479307638500002</v>
      </c>
      <c r="AN8" s="27">
        <v>6.4188549193400002</v>
      </c>
      <c r="AO8" s="27">
        <v>1404.8084936400001</v>
      </c>
      <c r="AP8" s="27">
        <v>23.9380255405</v>
      </c>
      <c r="AQ8" s="27">
        <v>6.4114375788800002</v>
      </c>
      <c r="AR8" s="27">
        <v>0.41858943545100002</v>
      </c>
      <c r="AS8" s="27">
        <v>6013.9180593900001</v>
      </c>
      <c r="AT8" s="27">
        <v>3520.0353737199998</v>
      </c>
      <c r="AU8" s="27">
        <v>2493.8826856699998</v>
      </c>
      <c r="AV8" s="27">
        <v>17.2281746281</v>
      </c>
      <c r="AW8" s="27">
        <v>0.25086921741399998</v>
      </c>
      <c r="AX8" s="27">
        <v>184.730064099</v>
      </c>
      <c r="AY8" s="27">
        <v>1.7464395906000001</v>
      </c>
      <c r="AZ8" s="27">
        <v>394.18893599400002</v>
      </c>
      <c r="BA8" s="27">
        <v>23.377138400700002</v>
      </c>
      <c r="BB8" s="27">
        <v>7.1243079415999997</v>
      </c>
      <c r="BC8" s="27">
        <v>1370.8835991599999</v>
      </c>
      <c r="BD8" s="27">
        <v>219.72991813799999</v>
      </c>
      <c r="BE8" s="27">
        <v>22.603933045600002</v>
      </c>
      <c r="BF8" s="27">
        <v>49.388490881099997</v>
      </c>
      <c r="BG8" s="27">
        <v>0.80855313965700004</v>
      </c>
      <c r="BH8" s="27">
        <v>678.74578349499996</v>
      </c>
      <c r="BI8" s="27">
        <v>16586.933428100001</v>
      </c>
      <c r="BJ8" s="27">
        <v>0</v>
      </c>
      <c r="BK8" s="27">
        <v>5.7832978211899997</v>
      </c>
      <c r="BL8" s="27">
        <v>6054.1002318800001</v>
      </c>
      <c r="BM8" s="27">
        <v>505.481081109</v>
      </c>
      <c r="BN8" s="27">
        <v>49888.0610504</v>
      </c>
      <c r="BO8" s="27">
        <v>6605.7184701200003</v>
      </c>
      <c r="BQ8" s="37">
        <f t="shared" si="0"/>
        <v>8.0000076342979926E-3</v>
      </c>
      <c r="BR8" s="24">
        <f t="shared" si="1"/>
        <v>-4.4190643573369187E-5</v>
      </c>
      <c r="BS8" s="24">
        <f t="shared" si="2"/>
        <v>-1.1252744246596982E-4</v>
      </c>
      <c r="BT8" s="24">
        <f t="shared" si="3"/>
        <v>3.7444311940365078E-4</v>
      </c>
      <c r="BU8" s="24">
        <f t="shared" si="4"/>
        <v>0.12305486656332071</v>
      </c>
      <c r="BV8" s="24">
        <f t="shared" si="5"/>
        <v>3.6895200537943559E-4</v>
      </c>
      <c r="BW8" s="24">
        <f t="shared" si="6"/>
        <v>-7.7535129109960277E-6</v>
      </c>
      <c r="BX8" s="24">
        <f t="shared" si="7"/>
        <v>4.6902988287153394E-5</v>
      </c>
    </row>
    <row r="9" spans="1:76" x14ac:dyDescent="0.3">
      <c r="A9" s="21" t="s">
        <v>81</v>
      </c>
      <c r="B9" s="27">
        <v>189242.06607999999</v>
      </c>
      <c r="C9" s="27">
        <v>717.90680355999996</v>
      </c>
      <c r="D9" s="27">
        <v>22642.462929000001</v>
      </c>
      <c r="E9" s="27">
        <v>1045.9429545</v>
      </c>
      <c r="F9" s="27">
        <v>810.78515597000001</v>
      </c>
      <c r="G9" s="27">
        <v>110.08872791</v>
      </c>
      <c r="H9" s="27">
        <v>11526.839728000001</v>
      </c>
      <c r="J9" s="29" t="s">
        <v>123</v>
      </c>
      <c r="K9" s="27">
        <v>5.7903268426899999</v>
      </c>
      <c r="L9" s="27">
        <v>140.05836528699999</v>
      </c>
      <c r="M9" s="27">
        <v>140.05836528699999</v>
      </c>
      <c r="N9" s="27">
        <v>44.825119578699997</v>
      </c>
      <c r="O9" s="27">
        <v>497.50355442900002</v>
      </c>
      <c r="P9" s="27">
        <v>1076.48371653</v>
      </c>
      <c r="Q9" s="27">
        <v>184784.37572899999</v>
      </c>
      <c r="R9" s="27">
        <v>671.873597292</v>
      </c>
      <c r="S9" s="27">
        <v>197.45302708</v>
      </c>
      <c r="T9" s="27">
        <v>320.409418845</v>
      </c>
      <c r="U9" s="27">
        <v>0</v>
      </c>
      <c r="V9" s="27">
        <v>198.065312425</v>
      </c>
      <c r="W9" s="27">
        <v>198.065312425</v>
      </c>
      <c r="X9" s="27">
        <v>176.966609457</v>
      </c>
      <c r="Y9" s="27">
        <v>351.81377905199997</v>
      </c>
      <c r="Z9" s="27">
        <v>1.75070785329</v>
      </c>
      <c r="AA9" s="27">
        <v>14.2008310711</v>
      </c>
      <c r="AB9" s="27">
        <v>0</v>
      </c>
      <c r="AC9" s="27">
        <v>4.0812002898499999</v>
      </c>
      <c r="AD9" s="27">
        <v>700.89321428400001</v>
      </c>
      <c r="AE9" s="27">
        <v>0</v>
      </c>
      <c r="AF9" s="27">
        <v>19908.806566499999</v>
      </c>
      <c r="AG9" s="27">
        <v>2035.13602253</v>
      </c>
      <c r="AH9" s="27">
        <v>22120.909198500001</v>
      </c>
      <c r="AI9" s="27">
        <v>0</v>
      </c>
      <c r="AJ9" s="27">
        <v>416.39977098899999</v>
      </c>
      <c r="AK9" s="27">
        <v>0.28334892001099998</v>
      </c>
      <c r="AL9" s="27">
        <v>5617.7278907299997</v>
      </c>
      <c r="AM9" s="27">
        <v>0.65329357297599999</v>
      </c>
      <c r="AN9" s="27">
        <v>0.73810248185299998</v>
      </c>
      <c r="AO9" s="27">
        <v>358.48373848799997</v>
      </c>
      <c r="AP9" s="27">
        <v>3.9051002827399999</v>
      </c>
      <c r="AQ9" s="27">
        <v>0.70490561462099999</v>
      </c>
      <c r="AR9" s="27">
        <v>5.5412656734800003E-2</v>
      </c>
      <c r="AS9" s="27">
        <v>1081.9894193600001</v>
      </c>
      <c r="AT9" s="27">
        <v>792.04132200499998</v>
      </c>
      <c r="AU9" s="27">
        <v>289.94809735600001</v>
      </c>
      <c r="AV9" s="27">
        <v>2.8382515143</v>
      </c>
      <c r="AW9" s="27">
        <v>3.6845629061299998E-2</v>
      </c>
      <c r="AX9" s="27">
        <v>31.4480743178</v>
      </c>
      <c r="AY9" s="27">
        <v>0.34949273852599999</v>
      </c>
      <c r="AZ9" s="27">
        <v>78.490797687400004</v>
      </c>
      <c r="BA9" s="27">
        <v>5.6112641853599996</v>
      </c>
      <c r="BB9" s="27">
        <v>1.7093350308899999</v>
      </c>
      <c r="BC9" s="27">
        <v>293.29153568499999</v>
      </c>
      <c r="BD9" s="27">
        <v>48.944754231200001</v>
      </c>
      <c r="BE9" s="27">
        <v>4.4131787893299999</v>
      </c>
      <c r="BF9" s="27">
        <v>8.9133055551000009</v>
      </c>
      <c r="BG9" s="27">
        <v>0.115338855911</v>
      </c>
      <c r="BH9" s="27">
        <v>107.964204876</v>
      </c>
      <c r="BI9" s="27">
        <v>3714.4374976200002</v>
      </c>
      <c r="BJ9" s="27">
        <v>0</v>
      </c>
      <c r="BK9" s="27">
        <v>1.27443067471</v>
      </c>
      <c r="BL9" s="27">
        <v>1376.4779475099999</v>
      </c>
      <c r="BM9" s="27">
        <v>113.939010228</v>
      </c>
      <c r="BN9" s="27">
        <v>11256.6712214</v>
      </c>
      <c r="BO9" s="27">
        <v>1516.4627745600001</v>
      </c>
      <c r="BQ9" s="37">
        <f t="shared" si="0"/>
        <v>7.999969977228601E-3</v>
      </c>
      <c r="BR9" s="24">
        <f t="shared" si="1"/>
        <v>-2.3555493994213517E-2</v>
      </c>
      <c r="BS9" s="24">
        <f t="shared" si="2"/>
        <v>-2.3698882907407934E-2</v>
      </c>
      <c r="BT9" s="24">
        <f t="shared" si="3"/>
        <v>-2.3034319726411234E-2</v>
      </c>
      <c r="BU9" s="24">
        <f t="shared" si="4"/>
        <v>3.4463126985000418E-2</v>
      </c>
      <c r="BV9" s="24">
        <f t="shared" si="5"/>
        <v>-2.3118126703461212E-2</v>
      </c>
      <c r="BW9" s="24">
        <f t="shared" si="6"/>
        <v>-1.9298279436354749E-2</v>
      </c>
      <c r="BX9" s="24">
        <f t="shared" si="7"/>
        <v>-2.3438211424396834E-2</v>
      </c>
    </row>
    <row r="10" spans="1:76" x14ac:dyDescent="0.3">
      <c r="A10" s="21" t="s">
        <v>82</v>
      </c>
      <c r="B10" s="27">
        <v>295529.71408000001</v>
      </c>
      <c r="C10" s="27">
        <v>835.86490160000005</v>
      </c>
      <c r="D10" s="27">
        <v>34374.258693999996</v>
      </c>
      <c r="E10" s="27">
        <v>1588.016249</v>
      </c>
      <c r="F10" s="27">
        <v>1274.3193569</v>
      </c>
      <c r="G10" s="27">
        <v>137.52132845</v>
      </c>
      <c r="H10" s="27">
        <v>20258.245631999998</v>
      </c>
      <c r="J10" s="29" t="s">
        <v>124</v>
      </c>
      <c r="K10" s="27">
        <v>5.3393486270199997</v>
      </c>
      <c r="L10" s="27">
        <v>123.034492628</v>
      </c>
      <c r="M10" s="27">
        <v>123.034492628</v>
      </c>
      <c r="N10" s="27">
        <v>39.0922237471</v>
      </c>
      <c r="O10" s="27">
        <v>473.06988788199999</v>
      </c>
      <c r="P10" s="27">
        <v>992.64319911699999</v>
      </c>
      <c r="Q10" s="27">
        <v>157583.69274200001</v>
      </c>
      <c r="R10" s="27">
        <v>597.085756081</v>
      </c>
      <c r="S10" s="27">
        <v>180.04045477700001</v>
      </c>
      <c r="T10" s="27">
        <v>288.10500382200001</v>
      </c>
      <c r="U10" s="27">
        <v>0</v>
      </c>
      <c r="V10" s="27">
        <v>172.87993979000001</v>
      </c>
      <c r="W10" s="27">
        <v>172.87993979000001</v>
      </c>
      <c r="X10" s="27">
        <v>146.684190105</v>
      </c>
      <c r="Y10" s="27">
        <v>343.87655061499999</v>
      </c>
      <c r="Z10" s="27">
        <v>1.46202883549</v>
      </c>
      <c r="AA10" s="27">
        <v>11.7808110471</v>
      </c>
      <c r="AB10" s="27">
        <v>0</v>
      </c>
      <c r="AC10" s="27">
        <v>3.9252529804699998</v>
      </c>
      <c r="AD10" s="27">
        <v>445.62618319299997</v>
      </c>
      <c r="AE10" s="27">
        <v>0</v>
      </c>
      <c r="AF10" s="27">
        <v>16502.034462899999</v>
      </c>
      <c r="AG10" s="27">
        <v>1686.8590615999999</v>
      </c>
      <c r="AH10" s="27">
        <v>18335.5777146</v>
      </c>
      <c r="AI10" s="27">
        <v>0</v>
      </c>
      <c r="AJ10" s="27">
        <v>377.50090544400001</v>
      </c>
      <c r="AK10" s="27">
        <v>0.236091458743</v>
      </c>
      <c r="AL10" s="27">
        <v>5500.6194818699996</v>
      </c>
      <c r="AM10" s="27">
        <v>0.52548018320400003</v>
      </c>
      <c r="AN10" s="27">
        <v>0.52917473282700001</v>
      </c>
      <c r="AO10" s="27">
        <v>312.54818289500002</v>
      </c>
      <c r="AP10" s="27">
        <v>2.9990147544300001</v>
      </c>
      <c r="AQ10" s="27">
        <v>0.48339448954699998</v>
      </c>
      <c r="AR10" s="27">
        <v>4.2484870230399999E-2</v>
      </c>
      <c r="AS10" s="27">
        <v>886.31152832099997</v>
      </c>
      <c r="AT10" s="27">
        <v>679.58228941200002</v>
      </c>
      <c r="AU10" s="27">
        <v>206.729238909</v>
      </c>
      <c r="AV10" s="27">
        <v>2.1374383394800001</v>
      </c>
      <c r="AW10" s="27">
        <v>2.7515173862E-2</v>
      </c>
      <c r="AX10" s="27">
        <v>25.2953099974</v>
      </c>
      <c r="AY10" s="27">
        <v>0.29799478606899998</v>
      </c>
      <c r="AZ10" s="27">
        <v>66.178121331400007</v>
      </c>
      <c r="BA10" s="27">
        <v>4.9362541267799998</v>
      </c>
      <c r="BB10" s="27">
        <v>1.4785760346600001</v>
      </c>
      <c r="BC10" s="27">
        <v>250.91613673099999</v>
      </c>
      <c r="BD10" s="27">
        <v>44.063637122700001</v>
      </c>
      <c r="BE10" s="27">
        <v>3.5852522914299998</v>
      </c>
      <c r="BF10" s="27">
        <v>7.2812646813999997</v>
      </c>
      <c r="BG10" s="27">
        <v>8.4602534213E-2</v>
      </c>
      <c r="BH10" s="27">
        <v>73.624137965200006</v>
      </c>
      <c r="BI10" s="27">
        <v>3610.2238745499999</v>
      </c>
      <c r="BJ10" s="27">
        <v>0</v>
      </c>
      <c r="BK10" s="27">
        <v>1.04480903622</v>
      </c>
      <c r="BL10" s="27">
        <v>1331.34244926</v>
      </c>
      <c r="BM10" s="27">
        <v>110.79941850900001</v>
      </c>
      <c r="BN10" s="27">
        <v>10802.788540400001</v>
      </c>
      <c r="BO10" s="27">
        <v>1458.52799041</v>
      </c>
      <c r="BQ10" s="37">
        <f t="shared" si="0"/>
        <v>7.9999764604199164E-3</v>
      </c>
      <c r="BR10" s="24">
        <f t="shared" si="1"/>
        <v>-0.46677547050533791</v>
      </c>
      <c r="BS10" s="24">
        <f t="shared" si="2"/>
        <v>-0.46686817171053718</v>
      </c>
      <c r="BT10" s="24">
        <f t="shared" si="3"/>
        <v>-0.4665898724442758</v>
      </c>
      <c r="BU10" s="24">
        <f t="shared" si="4"/>
        <v>-0.44187502559931302</v>
      </c>
      <c r="BV10" s="24">
        <f t="shared" si="5"/>
        <v>-0.46670959227583242</v>
      </c>
      <c r="BW10" s="24">
        <f t="shared" si="6"/>
        <v>-0.464634767602843</v>
      </c>
      <c r="BX10" s="24">
        <f t="shared" si="7"/>
        <v>-0.46674609753295337</v>
      </c>
    </row>
    <row r="11" spans="1:76" x14ac:dyDescent="0.3">
      <c r="A11" s="21" t="s">
        <v>83</v>
      </c>
      <c r="B11" s="27">
        <v>549966.17255999998</v>
      </c>
      <c r="C11" s="27">
        <v>2564.9867783999998</v>
      </c>
      <c r="D11" s="27">
        <v>78172.871113000001</v>
      </c>
      <c r="E11" s="27">
        <v>3891.7592190999999</v>
      </c>
      <c r="F11" s="27">
        <v>2993.4377215999998</v>
      </c>
      <c r="G11" s="27">
        <v>431.15414158999999</v>
      </c>
      <c r="H11" s="27">
        <v>39091.014493000002</v>
      </c>
      <c r="J11" s="29" t="s">
        <v>125</v>
      </c>
      <c r="K11" s="27">
        <v>2.39454303694</v>
      </c>
      <c r="L11" s="27">
        <v>60.736015989899997</v>
      </c>
      <c r="M11" s="27">
        <v>60.736015989899997</v>
      </c>
      <c r="N11" s="27">
        <v>19.569669405900001</v>
      </c>
      <c r="O11" s="27">
        <v>205.81859373899999</v>
      </c>
      <c r="P11" s="27">
        <v>445.17212150199998</v>
      </c>
      <c r="Q11" s="27">
        <v>65528.510023399998</v>
      </c>
      <c r="R11" s="27">
        <v>288.18726284299998</v>
      </c>
      <c r="S11" s="27">
        <v>82.591110978700002</v>
      </c>
      <c r="T11" s="27">
        <v>135.88581964100001</v>
      </c>
      <c r="U11" s="27">
        <v>0</v>
      </c>
      <c r="V11" s="27">
        <v>86.402915040500005</v>
      </c>
      <c r="W11" s="27">
        <v>86.402915040500005</v>
      </c>
      <c r="X11" s="27">
        <v>74.5560217596</v>
      </c>
      <c r="Y11" s="27">
        <v>144.816515326</v>
      </c>
      <c r="Z11" s="27">
        <v>0.79996547434200005</v>
      </c>
      <c r="AA11" s="27">
        <v>6.4779034084599996</v>
      </c>
      <c r="AB11" s="27">
        <v>0</v>
      </c>
      <c r="AC11" s="27">
        <v>1.67377221374</v>
      </c>
      <c r="AD11" s="27">
        <v>305.61536114500001</v>
      </c>
      <c r="AE11" s="27">
        <v>0</v>
      </c>
      <c r="AF11" s="27">
        <v>8387.5518115899995</v>
      </c>
      <c r="AG11" s="27">
        <v>857.39432882999995</v>
      </c>
      <c r="AH11" s="27">
        <v>9319.5021621800006</v>
      </c>
      <c r="AI11" s="27">
        <v>0</v>
      </c>
      <c r="AJ11" s="27">
        <v>176.01191422400001</v>
      </c>
      <c r="AK11" s="27">
        <v>0.13320485898699999</v>
      </c>
      <c r="AL11" s="27">
        <v>2308.7638925900001</v>
      </c>
      <c r="AM11" s="27">
        <v>0.31674466619300001</v>
      </c>
      <c r="AN11" s="27">
        <v>0.33232521481299998</v>
      </c>
      <c r="AO11" s="27">
        <v>159.87796061399999</v>
      </c>
      <c r="AP11" s="27">
        <v>1.93327469039</v>
      </c>
      <c r="AQ11" s="27">
        <v>0.32515691948199998</v>
      </c>
      <c r="AR11" s="27">
        <v>2.5545941566499999E-2</v>
      </c>
      <c r="AS11" s="27">
        <v>490.30441081999999</v>
      </c>
      <c r="AT11" s="27">
        <v>356.87716698399998</v>
      </c>
      <c r="AU11" s="27">
        <v>133.42724383699999</v>
      </c>
      <c r="AV11" s="27">
        <v>1.43974294108</v>
      </c>
      <c r="AW11" s="27">
        <v>1.8211943539600001E-2</v>
      </c>
      <c r="AX11" s="27">
        <v>14.982646428200001</v>
      </c>
      <c r="AY11" s="27">
        <v>0.159375077851</v>
      </c>
      <c r="AZ11" s="27">
        <v>35.410683267499998</v>
      </c>
      <c r="BA11" s="27">
        <v>2.55325672272</v>
      </c>
      <c r="BB11" s="27">
        <v>0.76692393503</v>
      </c>
      <c r="BC11" s="27">
        <v>132.38861996200001</v>
      </c>
      <c r="BD11" s="27">
        <v>21.249297993900001</v>
      </c>
      <c r="BE11" s="27">
        <v>2.1182783004600001</v>
      </c>
      <c r="BF11" s="27">
        <v>4.0380461537599999</v>
      </c>
      <c r="BG11" s="27">
        <v>5.7169345833500002E-2</v>
      </c>
      <c r="BH11" s="27">
        <v>51.586998991400002</v>
      </c>
      <c r="BI11" s="27">
        <v>1527.31706663</v>
      </c>
      <c r="BJ11" s="27">
        <v>0</v>
      </c>
      <c r="BK11" s="27">
        <v>0.58706686588799994</v>
      </c>
      <c r="BL11" s="27">
        <v>565.00383379899995</v>
      </c>
      <c r="BM11" s="27">
        <v>46.724918513900001</v>
      </c>
      <c r="BN11" s="27">
        <v>4658.9076357100002</v>
      </c>
      <c r="BO11" s="27">
        <v>622.92616995799995</v>
      </c>
      <c r="BQ11" s="37">
        <f t="shared" si="0"/>
        <v>8.0000004787981072E-3</v>
      </c>
      <c r="BR11" s="24">
        <f t="shared" si="1"/>
        <v>-0.88084992624478009</v>
      </c>
      <c r="BS11" s="24">
        <f t="shared" si="2"/>
        <v>-0.88085109688727592</v>
      </c>
      <c r="BT11" s="24">
        <f t="shared" si="3"/>
        <v>-0.88078342231144968</v>
      </c>
      <c r="BU11" s="24">
        <f t="shared" si="4"/>
        <v>-0.87401471077304038</v>
      </c>
      <c r="BV11" s="24">
        <f t="shared" si="5"/>
        <v>-0.88078015974447998</v>
      </c>
      <c r="BW11" s="24">
        <f t="shared" si="6"/>
        <v>-0.88035137781314432</v>
      </c>
      <c r="BX11" s="24">
        <f t="shared" si="7"/>
        <v>-0.88081896322889586</v>
      </c>
    </row>
    <row r="12" spans="1:76" x14ac:dyDescent="0.3">
      <c r="A12" s="21" t="s">
        <v>84</v>
      </c>
      <c r="B12" s="27">
        <v>491344.13501000003</v>
      </c>
      <c r="C12" s="27">
        <v>2391.9175117999998</v>
      </c>
      <c r="D12" s="27">
        <v>55628.157761000002</v>
      </c>
      <c r="E12" s="27">
        <v>2459.6171441000001</v>
      </c>
      <c r="F12" s="27">
        <v>1727.9764224</v>
      </c>
      <c r="G12" s="27">
        <v>239.99435505</v>
      </c>
      <c r="H12" s="27">
        <v>36388.768882999997</v>
      </c>
      <c r="J12" s="29" t="s">
        <v>72</v>
      </c>
      <c r="K12" s="27">
        <v>10.824462945300001</v>
      </c>
      <c r="L12" s="27">
        <v>246.16230303399999</v>
      </c>
      <c r="M12" s="27">
        <v>246.16230303399999</v>
      </c>
      <c r="N12" s="27">
        <v>78.053686555900001</v>
      </c>
      <c r="O12" s="27">
        <v>1128.2829130800001</v>
      </c>
      <c r="P12" s="27">
        <v>2012.38237622</v>
      </c>
      <c r="Q12" s="27">
        <v>365158.49710899999</v>
      </c>
      <c r="R12" s="27">
        <v>1198.51215136</v>
      </c>
      <c r="S12" s="27">
        <v>363.93018210899999</v>
      </c>
      <c r="T12" s="27">
        <v>580.17762486900006</v>
      </c>
      <c r="U12" s="27">
        <v>0</v>
      </c>
      <c r="V12" s="27">
        <v>345.26269521900002</v>
      </c>
      <c r="W12" s="27">
        <v>345.26269521900002</v>
      </c>
      <c r="X12" s="27">
        <v>336.25391421900002</v>
      </c>
      <c r="Y12" s="27">
        <v>908.20224785000005</v>
      </c>
      <c r="Z12" s="27">
        <v>3.0229733259999998</v>
      </c>
      <c r="AA12" s="27">
        <v>23.179140147999998</v>
      </c>
      <c r="AB12" s="27">
        <v>0</v>
      </c>
      <c r="AC12" s="27">
        <v>9.5106456857400001</v>
      </c>
      <c r="AD12" s="27">
        <v>1805.1887851700001</v>
      </c>
      <c r="AE12" s="27">
        <v>0</v>
      </c>
      <c r="AF12" s="27">
        <v>37828.575345700003</v>
      </c>
      <c r="AG12" s="27">
        <v>3866.9206080099998</v>
      </c>
      <c r="AH12" s="27">
        <v>42031.749867899998</v>
      </c>
      <c r="AI12" s="27">
        <v>0</v>
      </c>
      <c r="AJ12" s="27">
        <v>782.07720973899995</v>
      </c>
      <c r="AK12" s="27">
        <v>0.62936825754400005</v>
      </c>
      <c r="AL12" s="27">
        <v>14545.202141600001</v>
      </c>
      <c r="AM12" s="27">
        <v>1.6018576825699999</v>
      </c>
      <c r="AN12" s="27">
        <v>1.71611797539</v>
      </c>
      <c r="AO12" s="27">
        <v>536.41567870899996</v>
      </c>
      <c r="AP12" s="27">
        <v>9.7844077758099992</v>
      </c>
      <c r="AQ12" s="27">
        <v>1.7703399735400001</v>
      </c>
      <c r="AR12" s="27">
        <v>0.12913637240500001</v>
      </c>
      <c r="AS12" s="27">
        <v>2020.31797856</v>
      </c>
      <c r="AT12" s="27">
        <v>1311.50817463</v>
      </c>
      <c r="AU12" s="27">
        <v>708.80980392900005</v>
      </c>
      <c r="AV12" s="27">
        <v>7.4891781540700002</v>
      </c>
      <c r="AW12" s="27">
        <v>9.5961398852500004E-2</v>
      </c>
      <c r="AX12" s="27">
        <v>70.8117141484</v>
      </c>
      <c r="AY12" s="27">
        <v>0.64780156314299997</v>
      </c>
      <c r="AZ12" s="27">
        <v>138.575469575</v>
      </c>
      <c r="BA12" s="27">
        <v>9.5753402575000006</v>
      </c>
      <c r="BB12" s="27">
        <v>2.6986007591600001</v>
      </c>
      <c r="BC12" s="27">
        <v>503.24594956300001</v>
      </c>
      <c r="BD12" s="27">
        <v>101.25978632</v>
      </c>
      <c r="BE12" s="27">
        <v>9.4770985598300008</v>
      </c>
      <c r="BF12" s="27">
        <v>16.539440901500001</v>
      </c>
      <c r="BG12" s="27">
        <v>0.30471300417199998</v>
      </c>
      <c r="BH12" s="27">
        <v>183.193129763</v>
      </c>
      <c r="BI12" s="27">
        <v>9268.2370090500008</v>
      </c>
      <c r="BJ12" s="27">
        <v>0</v>
      </c>
      <c r="BK12" s="27">
        <v>2.0480448650800001</v>
      </c>
      <c r="BL12" s="27">
        <v>3321.5706879999998</v>
      </c>
      <c r="BM12" s="27">
        <v>282.05834475099999</v>
      </c>
      <c r="BN12" s="27">
        <v>26934.713175000001</v>
      </c>
      <c r="BO12" s="27">
        <v>3558.2177560199998</v>
      </c>
      <c r="BQ12" s="37">
        <f t="shared" si="0"/>
        <v>7.9999979842809259E-3</v>
      </c>
      <c r="BR12" s="24">
        <f t="shared" si="1"/>
        <v>-0.25681722627752923</v>
      </c>
      <c r="BS12" s="24">
        <f t="shared" si="2"/>
        <v>-0.24529638824729633</v>
      </c>
      <c r="BT12" s="24">
        <f t="shared" si="3"/>
        <v>-0.24441592963612799</v>
      </c>
      <c r="BU12" s="24">
        <f t="shared" si="4"/>
        <v>-0.17860469325226805</v>
      </c>
      <c r="BV12" s="24">
        <f t="shared" si="5"/>
        <v>-0.24101500597535008</v>
      </c>
      <c r="BW12" s="24">
        <f t="shared" si="6"/>
        <v>-0.23667733882809922</v>
      </c>
      <c r="BX12" s="24">
        <f t="shared" si="7"/>
        <v>-0.25980696786960317</v>
      </c>
    </row>
    <row r="13" spans="1:76" x14ac:dyDescent="0.3">
      <c r="A13" s="21" t="s">
        <v>85</v>
      </c>
      <c r="B13" s="27">
        <v>6332.6798416000001</v>
      </c>
      <c r="C13" s="27">
        <v>20.080384087999999</v>
      </c>
      <c r="D13" s="27">
        <v>561.11829306000004</v>
      </c>
      <c r="E13" s="27">
        <v>29.148147779999999</v>
      </c>
      <c r="F13" s="27">
        <v>23.225474108</v>
      </c>
      <c r="G13" s="27">
        <v>2.3749644749000001</v>
      </c>
      <c r="H13" s="27">
        <v>384.12034406999999</v>
      </c>
      <c r="J13" s="29" t="s">
        <v>85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Q13" s="37" t="e">
        <f t="shared" si="0"/>
        <v>#DIV/0!</v>
      </c>
      <c r="BR13" s="24">
        <f t="shared" si="1"/>
        <v>-1</v>
      </c>
      <c r="BS13" s="24">
        <f t="shared" si="2"/>
        <v>-1</v>
      </c>
      <c r="BT13" s="24">
        <f t="shared" si="3"/>
        <v>-1</v>
      </c>
      <c r="BU13" s="24">
        <f t="shared" si="4"/>
        <v>-1</v>
      </c>
      <c r="BV13" s="24">
        <f t="shared" si="5"/>
        <v>-1</v>
      </c>
      <c r="BW13" s="24">
        <f t="shared" si="6"/>
        <v>-1</v>
      </c>
      <c r="BX13" s="24">
        <f t="shared" si="7"/>
        <v>-1</v>
      </c>
    </row>
    <row r="14" spans="1:76" x14ac:dyDescent="0.3">
      <c r="A14" s="21" t="s">
        <v>86</v>
      </c>
      <c r="B14" s="27">
        <v>5520.4649079000001</v>
      </c>
      <c r="C14" s="27">
        <v>15.699247575999999</v>
      </c>
      <c r="D14" s="27">
        <v>625.52949606000004</v>
      </c>
      <c r="E14" s="27">
        <v>34.201155757000002</v>
      </c>
      <c r="F14" s="27">
        <v>28.645735895000001</v>
      </c>
      <c r="G14" s="27">
        <v>2.6267624604000002</v>
      </c>
      <c r="H14" s="27">
        <v>330.71489749</v>
      </c>
      <c r="J14" s="29" t="s">
        <v>181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Q14" s="37" t="e">
        <f t="shared" si="0"/>
        <v>#DIV/0!</v>
      </c>
      <c r="BR14" s="24">
        <f t="shared" si="1"/>
        <v>-1</v>
      </c>
      <c r="BS14" s="24">
        <f t="shared" si="2"/>
        <v>-1</v>
      </c>
      <c r="BT14" s="24">
        <f t="shared" si="3"/>
        <v>-1</v>
      </c>
      <c r="BU14" s="24">
        <f t="shared" si="4"/>
        <v>-1</v>
      </c>
      <c r="BV14" s="24">
        <f t="shared" si="5"/>
        <v>-1</v>
      </c>
      <c r="BW14" s="24">
        <f t="shared" si="6"/>
        <v>-1</v>
      </c>
      <c r="BX14" s="24">
        <f t="shared" si="7"/>
        <v>-1</v>
      </c>
    </row>
    <row r="15" spans="1:76" x14ac:dyDescent="0.3">
      <c r="A15" s="17" t="s">
        <v>87</v>
      </c>
      <c r="B15" s="27">
        <v>1604.2587444999999</v>
      </c>
      <c r="C15" s="27">
        <v>3.9613253242000002</v>
      </c>
      <c r="D15" s="27">
        <v>127.72334696999999</v>
      </c>
      <c r="E15" s="27">
        <v>5.8850557044</v>
      </c>
      <c r="F15" s="27">
        <v>4.7328418900000004</v>
      </c>
      <c r="G15" s="27">
        <v>0.56491772730000001</v>
      </c>
      <c r="H15" s="27">
        <v>83.996007641999995</v>
      </c>
      <c r="J15" s="29" t="s">
        <v>87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Q15" s="37" t="e">
        <f t="shared" si="0"/>
        <v>#DIV/0!</v>
      </c>
      <c r="BR15" s="24">
        <f t="shared" si="1"/>
        <v>-1</v>
      </c>
      <c r="BS15" s="24">
        <f t="shared" si="2"/>
        <v>-1</v>
      </c>
      <c r="BT15" s="24">
        <f t="shared" si="3"/>
        <v>-1</v>
      </c>
      <c r="BU15" s="24">
        <f t="shared" si="4"/>
        <v>-1</v>
      </c>
      <c r="BV15" s="24">
        <f t="shared" si="5"/>
        <v>-1</v>
      </c>
      <c r="BW15" s="24">
        <f t="shared" si="6"/>
        <v>-1</v>
      </c>
      <c r="BX15" s="24">
        <f t="shared" si="7"/>
        <v>-1</v>
      </c>
    </row>
    <row r="16" spans="1:76" x14ac:dyDescent="0.3">
      <c r="A16" s="21"/>
      <c r="BQ16" s="37" t="e">
        <f t="shared" si="0"/>
        <v>#DIV/0!</v>
      </c>
      <c r="BR16" s="24" t="e">
        <f t="shared" si="1"/>
        <v>#DIV/0!</v>
      </c>
      <c r="BS16" s="24" t="e">
        <f t="shared" si="2"/>
        <v>#DIV/0!</v>
      </c>
      <c r="BT16" s="24" t="e">
        <f t="shared" si="3"/>
        <v>#DIV/0!</v>
      </c>
      <c r="BU16" s="24" t="e">
        <f t="shared" si="4"/>
        <v>#DIV/0!</v>
      </c>
      <c r="BV16" s="24" t="e">
        <f t="shared" si="5"/>
        <v>#DIV/0!</v>
      </c>
      <c r="BW16" s="24" t="e">
        <f t="shared" si="6"/>
        <v>#DIV/0!</v>
      </c>
      <c r="BX16" s="24" t="e">
        <f t="shared" si="7"/>
        <v>#DIV/0!</v>
      </c>
    </row>
    <row r="17" spans="1:76" x14ac:dyDescent="0.3">
      <c r="A17" s="21"/>
      <c r="BQ17" s="37" t="e">
        <f t="shared" si="0"/>
        <v>#DIV/0!</v>
      </c>
      <c r="BR17" s="24" t="e">
        <f t="shared" si="1"/>
        <v>#DIV/0!</v>
      </c>
      <c r="BS17" s="24" t="e">
        <f t="shared" si="2"/>
        <v>#DIV/0!</v>
      </c>
      <c r="BT17" s="24" t="e">
        <f t="shared" si="3"/>
        <v>#DIV/0!</v>
      </c>
      <c r="BU17" s="24" t="e">
        <f t="shared" si="4"/>
        <v>#DIV/0!</v>
      </c>
      <c r="BV17" s="24" t="e">
        <f t="shared" si="5"/>
        <v>#DIV/0!</v>
      </c>
      <c r="BW17" s="24" t="e">
        <f t="shared" si="6"/>
        <v>#DIV/0!</v>
      </c>
      <c r="BX17" s="24" t="e">
        <f t="shared" si="7"/>
        <v>#DIV/0!</v>
      </c>
    </row>
    <row r="18" spans="1:76" x14ac:dyDescent="0.3">
      <c r="A18" s="21"/>
      <c r="BQ18" s="37" t="e">
        <f t="shared" si="0"/>
        <v>#DIV/0!</v>
      </c>
      <c r="BR18" s="24" t="e">
        <f t="shared" si="1"/>
        <v>#DIV/0!</v>
      </c>
      <c r="BS18" s="24" t="e">
        <f t="shared" si="2"/>
        <v>#DIV/0!</v>
      </c>
      <c r="BT18" s="24" t="e">
        <f t="shared" si="3"/>
        <v>#DIV/0!</v>
      </c>
      <c r="BU18" s="24" t="e">
        <f t="shared" si="4"/>
        <v>#DIV/0!</v>
      </c>
      <c r="BV18" s="24" t="e">
        <f t="shared" si="5"/>
        <v>#DIV/0!</v>
      </c>
      <c r="BW18" s="24" t="e">
        <f t="shared" si="6"/>
        <v>#DIV/0!</v>
      </c>
      <c r="BX18" s="24" t="e">
        <f t="shared" si="7"/>
        <v>#DIV/0!</v>
      </c>
    </row>
    <row r="19" spans="1:76" x14ac:dyDescent="0.3">
      <c r="A19" s="21"/>
      <c r="BQ19" s="37" t="e">
        <f t="shared" si="0"/>
        <v>#DIV/0!</v>
      </c>
      <c r="BR19" s="24" t="e">
        <f t="shared" si="1"/>
        <v>#DIV/0!</v>
      </c>
      <c r="BS19" s="24" t="e">
        <f t="shared" si="2"/>
        <v>#DIV/0!</v>
      </c>
      <c r="BT19" s="24" t="e">
        <f t="shared" si="3"/>
        <v>#DIV/0!</v>
      </c>
      <c r="BU19" s="24" t="e">
        <f t="shared" si="4"/>
        <v>#DIV/0!</v>
      </c>
      <c r="BV19" s="24" t="e">
        <f t="shared" si="5"/>
        <v>#DIV/0!</v>
      </c>
      <c r="BW19" s="24" t="e">
        <f t="shared" si="6"/>
        <v>#DIV/0!</v>
      </c>
      <c r="BX19" s="24" t="e">
        <f t="shared" si="7"/>
        <v>#DIV/0!</v>
      </c>
    </row>
    <row r="20" spans="1:76" x14ac:dyDescent="0.3">
      <c r="A20" s="21"/>
      <c r="BQ20" s="37" t="e">
        <f t="shared" si="0"/>
        <v>#DIV/0!</v>
      </c>
      <c r="BR20" s="24" t="e">
        <f t="shared" si="1"/>
        <v>#DIV/0!</v>
      </c>
      <c r="BS20" s="24" t="e">
        <f t="shared" si="2"/>
        <v>#DIV/0!</v>
      </c>
      <c r="BT20" s="24" t="e">
        <f t="shared" si="3"/>
        <v>#DIV/0!</v>
      </c>
      <c r="BU20" s="24" t="e">
        <f t="shared" si="4"/>
        <v>#DIV/0!</v>
      </c>
      <c r="BV20" s="24" t="e">
        <f t="shared" si="5"/>
        <v>#DIV/0!</v>
      </c>
      <c r="BW20" s="24" t="e">
        <f t="shared" si="6"/>
        <v>#DIV/0!</v>
      </c>
      <c r="BX20" s="24" t="e">
        <f t="shared" si="7"/>
        <v>#DIV/0!</v>
      </c>
    </row>
    <row r="21" spans="1:76" x14ac:dyDescent="0.3">
      <c r="A21" s="21"/>
      <c r="BQ21" s="37" t="e">
        <f t="shared" si="0"/>
        <v>#DIV/0!</v>
      </c>
      <c r="BR21" s="24" t="e">
        <f t="shared" si="1"/>
        <v>#DIV/0!</v>
      </c>
      <c r="BS21" s="24" t="e">
        <f t="shared" si="2"/>
        <v>#DIV/0!</v>
      </c>
      <c r="BT21" s="24" t="e">
        <f t="shared" si="3"/>
        <v>#DIV/0!</v>
      </c>
      <c r="BU21" s="24" t="e">
        <f t="shared" si="4"/>
        <v>#DIV/0!</v>
      </c>
      <c r="BV21" s="24" t="e">
        <f t="shared" si="5"/>
        <v>#DIV/0!</v>
      </c>
      <c r="BW21" s="24" t="e">
        <f t="shared" si="6"/>
        <v>#DIV/0!</v>
      </c>
      <c r="BX21" s="24" t="e">
        <f t="shared" si="7"/>
        <v>#DIV/0!</v>
      </c>
    </row>
    <row r="22" spans="1:76" x14ac:dyDescent="0.3">
      <c r="A22" s="21"/>
      <c r="BQ22" s="37" t="e">
        <f t="shared" si="0"/>
        <v>#DIV/0!</v>
      </c>
      <c r="BR22" s="24" t="e">
        <f t="shared" si="1"/>
        <v>#DIV/0!</v>
      </c>
      <c r="BS22" s="24" t="e">
        <f t="shared" si="2"/>
        <v>#DIV/0!</v>
      </c>
      <c r="BT22" s="24" t="e">
        <f t="shared" si="3"/>
        <v>#DIV/0!</v>
      </c>
      <c r="BU22" s="24" t="e">
        <f t="shared" si="4"/>
        <v>#DIV/0!</v>
      </c>
      <c r="BV22" s="24" t="e">
        <f t="shared" si="5"/>
        <v>#DIV/0!</v>
      </c>
      <c r="BW22" s="24" t="e">
        <f t="shared" si="6"/>
        <v>#DIV/0!</v>
      </c>
      <c r="BX22" s="24" t="e">
        <f t="shared" si="7"/>
        <v>#DIV/0!</v>
      </c>
    </row>
    <row r="23" spans="1:76" x14ac:dyDescent="0.3">
      <c r="A23" s="21"/>
      <c r="BQ23" s="37" t="e">
        <f t="shared" si="0"/>
        <v>#DIV/0!</v>
      </c>
      <c r="BR23" s="24" t="e">
        <f t="shared" si="1"/>
        <v>#DIV/0!</v>
      </c>
      <c r="BS23" s="24" t="e">
        <f t="shared" si="2"/>
        <v>#DIV/0!</v>
      </c>
      <c r="BT23" s="24" t="e">
        <f t="shared" si="3"/>
        <v>#DIV/0!</v>
      </c>
      <c r="BU23" s="24" t="e">
        <f t="shared" si="4"/>
        <v>#DIV/0!</v>
      </c>
      <c r="BV23" s="24" t="e">
        <f t="shared" si="5"/>
        <v>#DIV/0!</v>
      </c>
      <c r="BW23" s="24" t="e">
        <f t="shared" si="6"/>
        <v>#DIV/0!</v>
      </c>
      <c r="BX23" s="24" t="e">
        <f t="shared" si="7"/>
        <v>#DIV/0!</v>
      </c>
    </row>
    <row r="24" spans="1:76" x14ac:dyDescent="0.3">
      <c r="A24" s="21"/>
      <c r="BQ24" s="37" t="e">
        <f t="shared" si="0"/>
        <v>#DIV/0!</v>
      </c>
      <c r="BR24" s="24" t="e">
        <f t="shared" si="1"/>
        <v>#DIV/0!</v>
      </c>
      <c r="BS24" s="24" t="e">
        <f t="shared" si="2"/>
        <v>#DIV/0!</v>
      </c>
      <c r="BT24" s="24" t="e">
        <f t="shared" si="3"/>
        <v>#DIV/0!</v>
      </c>
      <c r="BU24" s="24" t="e">
        <f t="shared" si="4"/>
        <v>#DIV/0!</v>
      </c>
      <c r="BV24" s="24" t="e">
        <f t="shared" si="5"/>
        <v>#DIV/0!</v>
      </c>
      <c r="BW24" s="24" t="e">
        <f t="shared" si="6"/>
        <v>#DIV/0!</v>
      </c>
      <c r="BX24" s="24" t="e">
        <f t="shared" si="7"/>
        <v>#DIV/0!</v>
      </c>
    </row>
    <row r="25" spans="1:76" x14ac:dyDescent="0.3">
      <c r="A25" s="21"/>
      <c r="BQ25" s="37" t="e">
        <f t="shared" si="0"/>
        <v>#DIV/0!</v>
      </c>
      <c r="BR25" s="24" t="e">
        <f t="shared" si="1"/>
        <v>#DIV/0!</v>
      </c>
      <c r="BS25" s="24" t="e">
        <f t="shared" si="2"/>
        <v>#DIV/0!</v>
      </c>
      <c r="BT25" s="24" t="e">
        <f t="shared" si="3"/>
        <v>#DIV/0!</v>
      </c>
      <c r="BU25" s="24" t="e">
        <f t="shared" si="4"/>
        <v>#DIV/0!</v>
      </c>
      <c r="BV25" s="24" t="e">
        <f t="shared" si="5"/>
        <v>#DIV/0!</v>
      </c>
      <c r="BW25" s="24" t="e">
        <f t="shared" si="6"/>
        <v>#DIV/0!</v>
      </c>
      <c r="BX25" s="24" t="e">
        <f t="shared" si="7"/>
        <v>#DIV/0!</v>
      </c>
    </row>
    <row r="26" spans="1:76" x14ac:dyDescent="0.3">
      <c r="A26" s="21"/>
      <c r="BQ26" s="37" t="e">
        <f t="shared" si="0"/>
        <v>#DIV/0!</v>
      </c>
      <c r="BR26" s="24" t="e">
        <f t="shared" si="1"/>
        <v>#DIV/0!</v>
      </c>
      <c r="BS26" s="24" t="e">
        <f t="shared" si="2"/>
        <v>#DIV/0!</v>
      </c>
      <c r="BT26" s="24" t="e">
        <f t="shared" si="3"/>
        <v>#DIV/0!</v>
      </c>
      <c r="BU26" s="24" t="e">
        <f t="shared" si="4"/>
        <v>#DIV/0!</v>
      </c>
      <c r="BV26" s="24" t="e">
        <f t="shared" si="5"/>
        <v>#DIV/0!</v>
      </c>
      <c r="BW26" s="24" t="e">
        <f t="shared" si="6"/>
        <v>#DIV/0!</v>
      </c>
      <c r="BX26" s="24" t="e">
        <f t="shared" si="7"/>
        <v>#DIV/0!</v>
      </c>
    </row>
    <row r="27" spans="1:76" x14ac:dyDescent="0.3">
      <c r="A27" s="68"/>
      <c r="BQ27" s="37" t="e">
        <f t="shared" si="0"/>
        <v>#DIV/0!</v>
      </c>
      <c r="BR27" s="24" t="e">
        <f t="shared" si="1"/>
        <v>#DIV/0!</v>
      </c>
      <c r="BS27" s="24" t="e">
        <f t="shared" si="2"/>
        <v>#DIV/0!</v>
      </c>
      <c r="BT27" s="24" t="e">
        <f t="shared" si="3"/>
        <v>#DIV/0!</v>
      </c>
      <c r="BU27" s="24" t="e">
        <f t="shared" si="4"/>
        <v>#DIV/0!</v>
      </c>
      <c r="BV27" s="24" t="e">
        <f t="shared" si="5"/>
        <v>#DIV/0!</v>
      </c>
      <c r="BW27" s="24" t="e">
        <f t="shared" si="6"/>
        <v>#DIV/0!</v>
      </c>
      <c r="BX27" s="24" t="e">
        <f t="shared" si="7"/>
        <v>#DIV/0!</v>
      </c>
    </row>
    <row r="28" spans="1:76" x14ac:dyDescent="0.3">
      <c r="A28" s="21"/>
      <c r="BQ28" s="37" t="e">
        <f t="shared" si="0"/>
        <v>#DIV/0!</v>
      </c>
      <c r="BR28" s="24" t="e">
        <f t="shared" si="1"/>
        <v>#DIV/0!</v>
      </c>
      <c r="BS28" s="24" t="e">
        <f t="shared" ref="BS28:BS44" si="8">+(AD28-C28)/C28</f>
        <v>#DIV/0!</v>
      </c>
      <c r="BT28" s="24" t="e">
        <f t="shared" ref="BT28:BT44" si="9">+(AH28-D28)/D28</f>
        <v>#DIV/0!</v>
      </c>
      <c r="BU28" s="24" t="e">
        <f t="shared" ref="BU28:BU44" si="10">+(AS28-E28)/E28</f>
        <v>#DIV/0!</v>
      </c>
      <c r="BV28" s="24" t="e">
        <f t="shared" ref="BV28:BV44" si="11">+(AT28-F28)/F28</f>
        <v>#DIV/0!</v>
      </c>
      <c r="BW28" s="24" t="e">
        <f t="shared" ref="BW28:BW44" si="12">+(BH28-G28)/G28</f>
        <v>#DIV/0!</v>
      </c>
      <c r="BX28" s="24" t="e">
        <f t="shared" ref="BX28:BX44" si="13">+(BN28-H28)/H28</f>
        <v>#DIV/0!</v>
      </c>
    </row>
    <row r="29" spans="1:76" x14ac:dyDescent="0.3">
      <c r="A29" s="21"/>
      <c r="BQ29" s="37" t="e">
        <f t="shared" si="0"/>
        <v>#DIV/0!</v>
      </c>
      <c r="BR29" s="24" t="e">
        <f t="shared" si="1"/>
        <v>#DIV/0!</v>
      </c>
      <c r="BS29" s="24" t="e">
        <f t="shared" si="8"/>
        <v>#DIV/0!</v>
      </c>
      <c r="BT29" s="24" t="e">
        <f t="shared" si="9"/>
        <v>#DIV/0!</v>
      </c>
      <c r="BU29" s="24" t="e">
        <f t="shared" si="10"/>
        <v>#DIV/0!</v>
      </c>
      <c r="BV29" s="24" t="e">
        <f t="shared" si="11"/>
        <v>#DIV/0!</v>
      </c>
      <c r="BW29" s="24" t="e">
        <f t="shared" si="12"/>
        <v>#DIV/0!</v>
      </c>
      <c r="BX29" s="24" t="e">
        <f t="shared" si="13"/>
        <v>#DIV/0!</v>
      </c>
    </row>
    <row r="30" spans="1:76" x14ac:dyDescent="0.3">
      <c r="A30" s="21"/>
      <c r="BQ30" s="37" t="e">
        <f t="shared" si="0"/>
        <v>#DIV/0!</v>
      </c>
      <c r="BR30" s="24" t="e">
        <f t="shared" si="1"/>
        <v>#DIV/0!</v>
      </c>
      <c r="BS30" s="24" t="e">
        <f t="shared" si="8"/>
        <v>#DIV/0!</v>
      </c>
      <c r="BT30" s="24" t="e">
        <f t="shared" si="9"/>
        <v>#DIV/0!</v>
      </c>
      <c r="BU30" s="24" t="e">
        <f t="shared" si="10"/>
        <v>#DIV/0!</v>
      </c>
      <c r="BV30" s="24" t="e">
        <f t="shared" si="11"/>
        <v>#DIV/0!</v>
      </c>
      <c r="BW30" s="24" t="e">
        <f t="shared" si="12"/>
        <v>#DIV/0!</v>
      </c>
      <c r="BX30" s="24" t="e">
        <f t="shared" si="13"/>
        <v>#DIV/0!</v>
      </c>
    </row>
    <row r="31" spans="1:76" x14ac:dyDescent="0.3">
      <c r="A31" s="21"/>
      <c r="BQ31" s="37" t="e">
        <f t="shared" si="0"/>
        <v>#DIV/0!</v>
      </c>
      <c r="BR31" s="24" t="e">
        <f t="shared" si="1"/>
        <v>#DIV/0!</v>
      </c>
      <c r="BS31" s="24" t="e">
        <f t="shared" si="8"/>
        <v>#DIV/0!</v>
      </c>
      <c r="BT31" s="24" t="e">
        <f t="shared" si="9"/>
        <v>#DIV/0!</v>
      </c>
      <c r="BU31" s="24" t="e">
        <f t="shared" si="10"/>
        <v>#DIV/0!</v>
      </c>
      <c r="BV31" s="24" t="e">
        <f t="shared" si="11"/>
        <v>#DIV/0!</v>
      </c>
      <c r="BW31" s="24" t="e">
        <f t="shared" si="12"/>
        <v>#DIV/0!</v>
      </c>
      <c r="BX31" s="24" t="e">
        <f t="shared" si="13"/>
        <v>#DIV/0!</v>
      </c>
    </row>
    <row r="32" spans="1:76" x14ac:dyDescent="0.3">
      <c r="A32" s="21"/>
      <c r="BQ32" s="37" t="e">
        <f t="shared" si="0"/>
        <v>#DIV/0!</v>
      </c>
      <c r="BR32" s="24" t="e">
        <f t="shared" si="1"/>
        <v>#DIV/0!</v>
      </c>
      <c r="BS32" s="24" t="e">
        <f t="shared" si="8"/>
        <v>#DIV/0!</v>
      </c>
      <c r="BT32" s="24" t="e">
        <f t="shared" si="9"/>
        <v>#DIV/0!</v>
      </c>
      <c r="BU32" s="24" t="e">
        <f t="shared" si="10"/>
        <v>#DIV/0!</v>
      </c>
      <c r="BV32" s="24" t="e">
        <f t="shared" si="11"/>
        <v>#DIV/0!</v>
      </c>
      <c r="BW32" s="24" t="e">
        <f t="shared" si="12"/>
        <v>#DIV/0!</v>
      </c>
      <c r="BX32" s="24" t="e">
        <f t="shared" si="13"/>
        <v>#DIV/0!</v>
      </c>
    </row>
    <row r="33" spans="1:76" x14ac:dyDescent="0.3">
      <c r="A33" s="21"/>
      <c r="BQ33" s="37" t="e">
        <f t="shared" si="0"/>
        <v>#DIV/0!</v>
      </c>
      <c r="BR33" s="24" t="e">
        <f t="shared" si="1"/>
        <v>#DIV/0!</v>
      </c>
      <c r="BS33" s="24" t="e">
        <f t="shared" si="8"/>
        <v>#DIV/0!</v>
      </c>
      <c r="BT33" s="24" t="e">
        <f t="shared" si="9"/>
        <v>#DIV/0!</v>
      </c>
      <c r="BU33" s="24" t="e">
        <f t="shared" si="10"/>
        <v>#DIV/0!</v>
      </c>
      <c r="BV33" s="24" t="e">
        <f t="shared" si="11"/>
        <v>#DIV/0!</v>
      </c>
      <c r="BW33" s="24" t="e">
        <f t="shared" si="12"/>
        <v>#DIV/0!</v>
      </c>
      <c r="BX33" s="24" t="e">
        <f t="shared" si="13"/>
        <v>#DIV/0!</v>
      </c>
    </row>
    <row r="34" spans="1:76" x14ac:dyDescent="0.3">
      <c r="A34" s="69"/>
      <c r="BQ34" s="37" t="e">
        <f t="shared" si="0"/>
        <v>#DIV/0!</v>
      </c>
      <c r="BR34" s="24" t="e">
        <f t="shared" si="1"/>
        <v>#DIV/0!</v>
      </c>
      <c r="BS34" s="24" t="e">
        <f t="shared" si="8"/>
        <v>#DIV/0!</v>
      </c>
      <c r="BT34" s="24" t="e">
        <f t="shared" si="9"/>
        <v>#DIV/0!</v>
      </c>
      <c r="BU34" s="24" t="e">
        <f t="shared" si="10"/>
        <v>#DIV/0!</v>
      </c>
      <c r="BV34" s="24" t="e">
        <f t="shared" si="11"/>
        <v>#DIV/0!</v>
      </c>
      <c r="BW34" s="24" t="e">
        <f t="shared" si="12"/>
        <v>#DIV/0!</v>
      </c>
      <c r="BX34" s="24" t="e">
        <f t="shared" si="13"/>
        <v>#DIV/0!</v>
      </c>
    </row>
    <row r="35" spans="1:76" x14ac:dyDescent="0.3">
      <c r="A35" s="21"/>
      <c r="BQ35" s="37" t="e">
        <f t="shared" si="0"/>
        <v>#DIV/0!</v>
      </c>
      <c r="BR35" s="24" t="e">
        <f t="shared" si="1"/>
        <v>#DIV/0!</v>
      </c>
      <c r="BS35" s="24" t="e">
        <f t="shared" si="8"/>
        <v>#DIV/0!</v>
      </c>
      <c r="BT35" s="24" t="e">
        <f t="shared" si="9"/>
        <v>#DIV/0!</v>
      </c>
      <c r="BU35" s="24" t="e">
        <f t="shared" si="10"/>
        <v>#DIV/0!</v>
      </c>
      <c r="BV35" s="24" t="e">
        <f t="shared" si="11"/>
        <v>#DIV/0!</v>
      </c>
      <c r="BW35" s="24" t="e">
        <f t="shared" si="12"/>
        <v>#DIV/0!</v>
      </c>
      <c r="BX35" s="24" t="e">
        <f t="shared" si="13"/>
        <v>#DIV/0!</v>
      </c>
    </row>
    <row r="36" spans="1:76" x14ac:dyDescent="0.3">
      <c r="A36" s="21"/>
      <c r="BQ36" s="37" t="e">
        <f t="shared" si="0"/>
        <v>#DIV/0!</v>
      </c>
      <c r="BR36" s="24" t="e">
        <f t="shared" si="1"/>
        <v>#DIV/0!</v>
      </c>
      <c r="BS36" s="24" t="e">
        <f t="shared" si="8"/>
        <v>#DIV/0!</v>
      </c>
      <c r="BT36" s="24" t="e">
        <f t="shared" si="9"/>
        <v>#DIV/0!</v>
      </c>
      <c r="BU36" s="24" t="e">
        <f t="shared" si="10"/>
        <v>#DIV/0!</v>
      </c>
      <c r="BV36" s="24" t="e">
        <f t="shared" si="11"/>
        <v>#DIV/0!</v>
      </c>
      <c r="BW36" s="24" t="e">
        <f t="shared" si="12"/>
        <v>#DIV/0!</v>
      </c>
      <c r="BX36" s="24" t="e">
        <f t="shared" si="13"/>
        <v>#DIV/0!</v>
      </c>
    </row>
    <row r="37" spans="1:76" x14ac:dyDescent="0.3">
      <c r="A37" s="21"/>
      <c r="BQ37" s="37" t="e">
        <f t="shared" si="0"/>
        <v>#DIV/0!</v>
      </c>
      <c r="BR37" s="24" t="e">
        <f t="shared" si="1"/>
        <v>#DIV/0!</v>
      </c>
      <c r="BS37" s="24" t="e">
        <f t="shared" si="8"/>
        <v>#DIV/0!</v>
      </c>
      <c r="BT37" s="24" t="e">
        <f t="shared" si="9"/>
        <v>#DIV/0!</v>
      </c>
      <c r="BU37" s="24" t="e">
        <f t="shared" si="10"/>
        <v>#DIV/0!</v>
      </c>
      <c r="BV37" s="24" t="e">
        <f t="shared" si="11"/>
        <v>#DIV/0!</v>
      </c>
      <c r="BW37" s="24" t="e">
        <f t="shared" si="12"/>
        <v>#DIV/0!</v>
      </c>
      <c r="BX37" s="24" t="e">
        <f t="shared" si="13"/>
        <v>#DIV/0!</v>
      </c>
    </row>
    <row r="38" spans="1:76" x14ac:dyDescent="0.3">
      <c r="A38" s="21"/>
      <c r="BQ38" s="37" t="e">
        <f t="shared" si="0"/>
        <v>#DIV/0!</v>
      </c>
      <c r="BR38" s="24" t="e">
        <f t="shared" si="1"/>
        <v>#DIV/0!</v>
      </c>
      <c r="BS38" s="24" t="e">
        <f t="shared" si="8"/>
        <v>#DIV/0!</v>
      </c>
      <c r="BT38" s="24" t="e">
        <f t="shared" si="9"/>
        <v>#DIV/0!</v>
      </c>
      <c r="BU38" s="24" t="e">
        <f t="shared" si="10"/>
        <v>#DIV/0!</v>
      </c>
      <c r="BV38" s="24" t="e">
        <f t="shared" si="11"/>
        <v>#DIV/0!</v>
      </c>
      <c r="BW38" s="24" t="e">
        <f t="shared" si="12"/>
        <v>#DIV/0!</v>
      </c>
      <c r="BX38" s="24" t="e">
        <f t="shared" si="13"/>
        <v>#DIV/0!</v>
      </c>
    </row>
    <row r="39" spans="1:76" x14ac:dyDescent="0.3">
      <c r="A39" s="21"/>
      <c r="BQ39" s="37" t="e">
        <f t="shared" si="0"/>
        <v>#DIV/0!</v>
      </c>
      <c r="BR39" s="24" t="e">
        <f t="shared" si="1"/>
        <v>#DIV/0!</v>
      </c>
      <c r="BS39" s="24" t="e">
        <f t="shared" si="8"/>
        <v>#DIV/0!</v>
      </c>
      <c r="BT39" s="24" t="e">
        <f t="shared" si="9"/>
        <v>#DIV/0!</v>
      </c>
      <c r="BU39" s="24" t="e">
        <f t="shared" si="10"/>
        <v>#DIV/0!</v>
      </c>
      <c r="BV39" s="24" t="e">
        <f t="shared" si="11"/>
        <v>#DIV/0!</v>
      </c>
      <c r="BW39" s="24" t="e">
        <f t="shared" si="12"/>
        <v>#DIV/0!</v>
      </c>
      <c r="BX39" s="24" t="e">
        <f t="shared" si="13"/>
        <v>#DIV/0!</v>
      </c>
    </row>
    <row r="40" spans="1:76" x14ac:dyDescent="0.3">
      <c r="A40" s="21"/>
      <c r="BQ40" s="37" t="e">
        <f t="shared" si="0"/>
        <v>#DIV/0!</v>
      </c>
      <c r="BR40" s="24" t="e">
        <f t="shared" si="1"/>
        <v>#DIV/0!</v>
      </c>
      <c r="BS40" s="24" t="e">
        <f t="shared" si="8"/>
        <v>#DIV/0!</v>
      </c>
      <c r="BT40" s="24" t="e">
        <f t="shared" si="9"/>
        <v>#DIV/0!</v>
      </c>
      <c r="BU40" s="24" t="e">
        <f t="shared" si="10"/>
        <v>#DIV/0!</v>
      </c>
      <c r="BV40" s="24" t="e">
        <f t="shared" si="11"/>
        <v>#DIV/0!</v>
      </c>
      <c r="BW40" s="24" t="e">
        <f t="shared" si="12"/>
        <v>#DIV/0!</v>
      </c>
      <c r="BX40" s="24" t="e">
        <f t="shared" si="13"/>
        <v>#DIV/0!</v>
      </c>
    </row>
    <row r="41" spans="1:76" x14ac:dyDescent="0.3">
      <c r="BR41" s="24"/>
      <c r="BS41" s="24" t="e">
        <f t="shared" si="8"/>
        <v>#DIV/0!</v>
      </c>
      <c r="BT41" s="24" t="e">
        <f t="shared" si="9"/>
        <v>#DIV/0!</v>
      </c>
      <c r="BU41" s="24" t="e">
        <f t="shared" si="10"/>
        <v>#DIV/0!</v>
      </c>
      <c r="BV41" s="24" t="e">
        <f t="shared" si="11"/>
        <v>#DIV/0!</v>
      </c>
      <c r="BW41" s="24" t="e">
        <f t="shared" si="12"/>
        <v>#DIV/0!</v>
      </c>
      <c r="BX41" s="24" t="e">
        <f t="shared" si="13"/>
        <v>#DIV/0!</v>
      </c>
    </row>
    <row r="42" spans="1:76" x14ac:dyDescent="0.3">
      <c r="A42" s="4" t="s">
        <v>55</v>
      </c>
      <c r="B42" s="1">
        <f t="shared" ref="B42:H42" si="14">SUM(B3:B40)</f>
        <v>3556910.0758419991</v>
      </c>
      <c r="C42" s="1">
        <f t="shared" si="14"/>
        <v>20288.477783609196</v>
      </c>
      <c r="D42" s="1">
        <f t="shared" si="14"/>
        <v>418278.87765419</v>
      </c>
      <c r="E42" s="1">
        <f t="shared" si="14"/>
        <v>20655.141293341399</v>
      </c>
      <c r="F42" s="1">
        <f t="shared" si="14"/>
        <v>14965.694943226998</v>
      </c>
      <c r="G42" s="1">
        <f t="shared" si="14"/>
        <v>2506.7806388986005</v>
      </c>
      <c r="H42" s="1">
        <f t="shared" si="14"/>
        <v>212413.23597230201</v>
      </c>
      <c r="L42" s="1">
        <f t="shared" ref="L42:S42" si="15">SUM(L3:L40)</f>
        <v>1708.6393623830998</v>
      </c>
      <c r="M42" s="1">
        <f t="shared" si="15"/>
        <v>1708.6393623830998</v>
      </c>
      <c r="N42" s="1">
        <f t="shared" si="15"/>
        <v>549.05106461829996</v>
      </c>
      <c r="O42" s="1">
        <f t="shared" si="15"/>
        <v>6260.8898267880004</v>
      </c>
      <c r="P42" s="1">
        <f t="shared" si="15"/>
        <v>12768.363576244999</v>
      </c>
      <c r="Q42" s="1">
        <f t="shared" si="15"/>
        <v>2529868.8852525004</v>
      </c>
      <c r="R42" s="1">
        <f t="shared" si="15"/>
        <v>8143.2065454670001</v>
      </c>
      <c r="S42" s="1">
        <f t="shared" si="15"/>
        <v>2357.7893656698002</v>
      </c>
      <c r="T42" s="1"/>
      <c r="U42" s="1">
        <f t="shared" ref="U42:Z42" si="16">SUM(U3:U40)</f>
        <v>0</v>
      </c>
      <c r="V42" s="1">
        <f t="shared" si="16"/>
        <v>2424.9097228993996</v>
      </c>
      <c r="W42" s="1">
        <f t="shared" si="16"/>
        <v>2424.9097228993996</v>
      </c>
      <c r="X42" s="1">
        <f t="shared" si="16"/>
        <v>2282.0594209243</v>
      </c>
      <c r="Y42" s="1">
        <f t="shared" si="16"/>
        <v>4606.9912237300996</v>
      </c>
      <c r="Z42" s="1">
        <f t="shared" si="16"/>
        <v>22.356045912184996</v>
      </c>
      <c r="AA42" s="1"/>
      <c r="AB42" s="1">
        <f t="shared" ref="AB42:BC42" si="17">SUM(AB3:AB40)</f>
        <v>0</v>
      </c>
      <c r="AC42" s="1">
        <f t="shared" si="17"/>
        <v>51.427885092530005</v>
      </c>
      <c r="AD42" s="1">
        <f t="shared" si="17"/>
        <v>15576.532926115</v>
      </c>
      <c r="AE42" s="1">
        <f t="shared" si="17"/>
        <v>0</v>
      </c>
      <c r="AF42" s="1">
        <f t="shared" si="17"/>
        <v>256731.59649249996</v>
      </c>
      <c r="AG42" s="1">
        <f t="shared" si="17"/>
        <v>26243.664207824</v>
      </c>
      <c r="AH42" s="1">
        <f t="shared" si="17"/>
        <v>285257.32012128999</v>
      </c>
      <c r="AI42" s="1">
        <f t="shared" si="17"/>
        <v>0</v>
      </c>
      <c r="AJ42" s="1">
        <f t="shared" si="17"/>
        <v>5047.9279602309998</v>
      </c>
      <c r="AK42" s="1">
        <f t="shared" si="17"/>
        <v>4.2980726882865996</v>
      </c>
      <c r="AL42" s="1">
        <f t="shared" si="17"/>
        <v>73543.543815550016</v>
      </c>
      <c r="AM42" s="1">
        <f t="shared" si="17"/>
        <v>10.306128377084999</v>
      </c>
      <c r="AN42" s="1">
        <f t="shared" si="17"/>
        <v>14.120806478842001</v>
      </c>
      <c r="AO42" s="1">
        <f t="shared" si="17"/>
        <v>4323.4624063375995</v>
      </c>
      <c r="AP42" s="1">
        <f t="shared" si="17"/>
        <v>61.445471505900002</v>
      </c>
      <c r="AQ42" s="1">
        <f t="shared" si="17"/>
        <v>13.958805225936</v>
      </c>
      <c r="AR42" s="1">
        <f t="shared" si="17"/>
        <v>0.97311617806670003</v>
      </c>
      <c r="AS42" s="1">
        <f t="shared" si="17"/>
        <v>15725.612747123001</v>
      </c>
      <c r="AT42" s="1">
        <f t="shared" si="17"/>
        <v>10200.870275324</v>
      </c>
      <c r="AU42" s="1">
        <f t="shared" si="17"/>
        <v>5524.7424718004995</v>
      </c>
      <c r="AV42" s="1">
        <f t="shared" si="17"/>
        <v>44.680486718434992</v>
      </c>
      <c r="AW42" s="1">
        <f t="shared" si="17"/>
        <v>0.61632039067849997</v>
      </c>
      <c r="AX42" s="1">
        <f t="shared" si="17"/>
        <v>478.45615458770999</v>
      </c>
      <c r="AY42" s="1">
        <f t="shared" si="17"/>
        <v>4.8072871377520006</v>
      </c>
      <c r="AZ42" s="1">
        <f t="shared" si="17"/>
        <v>1078.3585046779999</v>
      </c>
      <c r="BA42" s="1">
        <f t="shared" si="17"/>
        <v>70.270543220549996</v>
      </c>
      <c r="BB42" s="1">
        <f t="shared" si="17"/>
        <v>21.286363762299004</v>
      </c>
      <c r="BC42" s="1">
        <f t="shared" si="17"/>
        <v>3880.1966160767997</v>
      </c>
      <c r="BD42" s="1"/>
      <c r="BE42" s="1">
        <f>SUM(BE3:BE40)</f>
        <v>62.331578770589999</v>
      </c>
      <c r="BF42" s="1">
        <f>SUM(BF3:BF40)</f>
        <v>129.33738156409001</v>
      </c>
      <c r="BG42" s="1">
        <f>SUM(BG3:BG40)</f>
        <v>1.9642316304717</v>
      </c>
      <c r="BH42" s="1">
        <f>SUM(BH3:BH40)</f>
        <v>1780.3624854299997</v>
      </c>
      <c r="BI42" s="1"/>
      <c r="BJ42" s="1">
        <f t="shared" ref="BJ42:BO42" si="18">SUM(BJ3:BJ40)</f>
        <v>0</v>
      </c>
      <c r="BK42" s="1">
        <f t="shared" si="18"/>
        <v>16.125980227447002</v>
      </c>
      <c r="BL42" s="1">
        <f t="shared" si="18"/>
        <v>17563.483817925</v>
      </c>
      <c r="BM42" s="1">
        <f t="shared" si="18"/>
        <v>1465.4960695539</v>
      </c>
      <c r="BN42" s="1">
        <f t="shared" si="18"/>
        <v>144252.95012612999</v>
      </c>
      <c r="BO42" s="1">
        <f t="shared" si="18"/>
        <v>19179.458523559002</v>
      </c>
      <c r="BR42" s="24">
        <f>+(Q42-B42)/B42</f>
        <v>-0.28874533476823289</v>
      </c>
      <c r="BS42" s="24">
        <f t="shared" si="8"/>
        <v>-0.23224733307990789</v>
      </c>
      <c r="BT42" s="24">
        <f t="shared" si="9"/>
        <v>-0.31802121655991178</v>
      </c>
      <c r="BU42" s="24">
        <f t="shared" si="10"/>
        <v>-0.23865866982994355</v>
      </c>
      <c r="BV42" s="24">
        <f t="shared" si="11"/>
        <v>-0.31838312126356738</v>
      </c>
      <c r="BW42" s="24">
        <f t="shared" si="12"/>
        <v>-0.28978130044428851</v>
      </c>
      <c r="BX42" s="24">
        <f t="shared" si="13"/>
        <v>-0.32088530422397921</v>
      </c>
    </row>
    <row r="43" spans="1:76" x14ac:dyDescent="0.3">
      <c r="A43" s="4" t="s">
        <v>73</v>
      </c>
      <c r="B43" s="1">
        <f t="shared" ref="B43:H43" si="19">SUM(B3:B15)</f>
        <v>3556910.0758419991</v>
      </c>
      <c r="C43" s="1">
        <f t="shared" si="19"/>
        <v>20288.477783609196</v>
      </c>
      <c r="D43" s="1">
        <f t="shared" si="19"/>
        <v>418278.87765419</v>
      </c>
      <c r="E43" s="1">
        <f t="shared" si="19"/>
        <v>20655.141293341399</v>
      </c>
      <c r="F43" s="1">
        <f t="shared" si="19"/>
        <v>14965.694943226998</v>
      </c>
      <c r="G43" s="1">
        <f t="shared" si="19"/>
        <v>2506.7806388986005</v>
      </c>
      <c r="H43" s="1">
        <f t="shared" si="19"/>
        <v>212413.23597230201</v>
      </c>
      <c r="L43" s="1">
        <f t="shared" ref="L43:S43" si="20">SUM(L3:L15)</f>
        <v>1708.6393623830998</v>
      </c>
      <c r="M43" s="1">
        <f t="shared" si="20"/>
        <v>1708.6393623830998</v>
      </c>
      <c r="N43" s="1">
        <f t="shared" si="20"/>
        <v>549.05106461829996</v>
      </c>
      <c r="O43" s="1">
        <f t="shared" si="20"/>
        <v>6260.8898267880004</v>
      </c>
      <c r="P43" s="1">
        <f t="shared" si="20"/>
        <v>12768.363576244999</v>
      </c>
      <c r="Q43" s="1">
        <f t="shared" si="20"/>
        <v>2529868.8852525004</v>
      </c>
      <c r="R43" s="1">
        <f t="shared" si="20"/>
        <v>8143.2065454670001</v>
      </c>
      <c r="S43" s="1">
        <f t="shared" si="20"/>
        <v>2357.7893656698002</v>
      </c>
      <c r="T43" s="1"/>
      <c r="U43" s="1">
        <f t="shared" ref="U43:Z43" si="21">SUM(U3:U15)</f>
        <v>0</v>
      </c>
      <c r="V43" s="1">
        <f t="shared" si="21"/>
        <v>2424.9097228993996</v>
      </c>
      <c r="W43" s="1">
        <f t="shared" si="21"/>
        <v>2424.9097228993996</v>
      </c>
      <c r="X43" s="1">
        <f t="shared" si="21"/>
        <v>2282.0594209243</v>
      </c>
      <c r="Y43" s="1">
        <f t="shared" si="21"/>
        <v>4606.9912237300996</v>
      </c>
      <c r="Z43" s="1">
        <f t="shared" si="21"/>
        <v>22.356045912184996</v>
      </c>
      <c r="AA43" s="1"/>
      <c r="AB43" s="1">
        <f t="shared" ref="AB43:BC43" si="22">SUM(AB3:AB15)</f>
        <v>0</v>
      </c>
      <c r="AC43" s="1">
        <f t="shared" si="22"/>
        <v>51.427885092530005</v>
      </c>
      <c r="AD43" s="1">
        <f t="shared" si="22"/>
        <v>15576.532926115</v>
      </c>
      <c r="AE43" s="1">
        <f t="shared" si="22"/>
        <v>0</v>
      </c>
      <c r="AF43" s="1">
        <f t="shared" si="22"/>
        <v>256731.59649249996</v>
      </c>
      <c r="AG43" s="1">
        <f t="shared" si="22"/>
        <v>26243.664207824</v>
      </c>
      <c r="AH43" s="1">
        <f t="shared" si="22"/>
        <v>285257.32012128999</v>
      </c>
      <c r="AI43" s="1">
        <f t="shared" si="22"/>
        <v>0</v>
      </c>
      <c r="AJ43" s="1">
        <f t="shared" si="22"/>
        <v>5047.9279602309998</v>
      </c>
      <c r="AK43" s="1">
        <f t="shared" si="22"/>
        <v>4.2980726882865996</v>
      </c>
      <c r="AL43" s="1">
        <f t="shared" si="22"/>
        <v>73543.543815550016</v>
      </c>
      <c r="AM43" s="1">
        <f t="shared" si="22"/>
        <v>10.306128377084999</v>
      </c>
      <c r="AN43" s="1">
        <f t="shared" si="22"/>
        <v>14.120806478842001</v>
      </c>
      <c r="AO43" s="1">
        <f t="shared" si="22"/>
        <v>4323.4624063375995</v>
      </c>
      <c r="AP43" s="1">
        <f t="shared" si="22"/>
        <v>61.445471505900002</v>
      </c>
      <c r="AQ43" s="1">
        <f t="shared" si="22"/>
        <v>13.958805225936</v>
      </c>
      <c r="AR43" s="1">
        <f t="shared" si="22"/>
        <v>0.97311617806670003</v>
      </c>
      <c r="AS43" s="1">
        <f t="shared" si="22"/>
        <v>15725.612747123001</v>
      </c>
      <c r="AT43" s="1">
        <f t="shared" si="22"/>
        <v>10200.870275324</v>
      </c>
      <c r="AU43" s="1">
        <f t="shared" si="22"/>
        <v>5524.7424718004995</v>
      </c>
      <c r="AV43" s="1">
        <f t="shared" si="22"/>
        <v>44.680486718434992</v>
      </c>
      <c r="AW43" s="1">
        <f t="shared" si="22"/>
        <v>0.61632039067849997</v>
      </c>
      <c r="AX43" s="1">
        <f t="shared" si="22"/>
        <v>478.45615458770999</v>
      </c>
      <c r="AY43" s="1">
        <f t="shared" si="22"/>
        <v>4.8072871377520006</v>
      </c>
      <c r="AZ43" s="1">
        <f t="shared" si="22"/>
        <v>1078.3585046779999</v>
      </c>
      <c r="BA43" s="1">
        <f t="shared" si="22"/>
        <v>70.270543220549996</v>
      </c>
      <c r="BB43" s="1">
        <f t="shared" si="22"/>
        <v>21.286363762299004</v>
      </c>
      <c r="BC43" s="1">
        <f t="shared" si="22"/>
        <v>3880.1966160767997</v>
      </c>
      <c r="BD43" s="1"/>
      <c r="BE43" s="1">
        <f>SUM(BE3:BE15)</f>
        <v>62.331578770589999</v>
      </c>
      <c r="BF43" s="1">
        <f>SUM(BF3:BF15)</f>
        <v>129.33738156409001</v>
      </c>
      <c r="BG43" s="1">
        <f>SUM(BG3:BG15)</f>
        <v>1.9642316304717</v>
      </c>
      <c r="BH43" s="1">
        <f>SUM(BH3:BH15)</f>
        <v>1780.3624854299997</v>
      </c>
      <c r="BI43" s="1"/>
      <c r="BJ43" s="1">
        <f t="shared" ref="BJ43:BO43" si="23">SUM(BJ3:BJ15)</f>
        <v>0</v>
      </c>
      <c r="BK43" s="1">
        <f t="shared" si="23"/>
        <v>16.125980227447002</v>
      </c>
      <c r="BL43" s="1">
        <f t="shared" si="23"/>
        <v>17563.483817925</v>
      </c>
      <c r="BM43" s="1">
        <f t="shared" si="23"/>
        <v>1465.4960695539</v>
      </c>
      <c r="BN43" s="1">
        <f t="shared" si="23"/>
        <v>144252.95012612999</v>
      </c>
      <c r="BO43" s="1">
        <f t="shared" si="23"/>
        <v>19179.458523559002</v>
      </c>
      <c r="BR43" s="24">
        <f>+(Q43-B43)/B43</f>
        <v>-0.28874533476823289</v>
      </c>
      <c r="BS43" s="24">
        <f t="shared" si="8"/>
        <v>-0.23224733307990789</v>
      </c>
      <c r="BT43" s="24">
        <f t="shared" si="9"/>
        <v>-0.31802121655991178</v>
      </c>
      <c r="BU43" s="24">
        <f t="shared" si="10"/>
        <v>-0.23865866982994355</v>
      </c>
      <c r="BV43" s="24">
        <f t="shared" si="11"/>
        <v>-0.31838312126356738</v>
      </c>
      <c r="BW43" s="24">
        <f t="shared" si="12"/>
        <v>-0.28978130044428851</v>
      </c>
      <c r="BX43" s="24">
        <f t="shared" si="13"/>
        <v>-0.32088530422397921</v>
      </c>
    </row>
    <row r="44" spans="1:76" x14ac:dyDescent="0.3">
      <c r="A44" s="4" t="s">
        <v>126</v>
      </c>
      <c r="B44" s="1">
        <f t="shared" ref="B44:H44" si="24">SUM(B16:B40)</f>
        <v>0</v>
      </c>
      <c r="C44" s="1">
        <f t="shared" si="24"/>
        <v>0</v>
      </c>
      <c r="D44" s="1">
        <f t="shared" si="24"/>
        <v>0</v>
      </c>
      <c r="E44" s="1">
        <f t="shared" si="24"/>
        <v>0</v>
      </c>
      <c r="F44" s="1">
        <f t="shared" si="24"/>
        <v>0</v>
      </c>
      <c r="G44" s="1">
        <f t="shared" si="24"/>
        <v>0</v>
      </c>
      <c r="H44" s="1">
        <f t="shared" si="24"/>
        <v>0</v>
      </c>
      <c r="L44" s="1">
        <f t="shared" ref="L44:S44" si="25">SUM(L16:L40)</f>
        <v>0</v>
      </c>
      <c r="M44" s="1">
        <f t="shared" si="25"/>
        <v>0</v>
      </c>
      <c r="N44" s="1">
        <f t="shared" si="25"/>
        <v>0</v>
      </c>
      <c r="O44" s="1">
        <f t="shared" si="25"/>
        <v>0</v>
      </c>
      <c r="P44" s="1">
        <f t="shared" si="25"/>
        <v>0</v>
      </c>
      <c r="Q44" s="1">
        <f t="shared" si="25"/>
        <v>0</v>
      </c>
      <c r="R44" s="1">
        <f t="shared" si="25"/>
        <v>0</v>
      </c>
      <c r="S44" s="1">
        <f t="shared" si="25"/>
        <v>0</v>
      </c>
      <c r="T44" s="1"/>
      <c r="U44" s="1">
        <f t="shared" ref="U44:Z44" si="26">SUM(U16:U40)</f>
        <v>0</v>
      </c>
      <c r="V44" s="1">
        <f t="shared" si="26"/>
        <v>0</v>
      </c>
      <c r="W44" s="1">
        <f t="shared" si="26"/>
        <v>0</v>
      </c>
      <c r="X44" s="1">
        <f t="shared" si="26"/>
        <v>0</v>
      </c>
      <c r="Y44" s="1">
        <f t="shared" si="26"/>
        <v>0</v>
      </c>
      <c r="Z44" s="1">
        <f t="shared" si="26"/>
        <v>0</v>
      </c>
      <c r="AA44" s="1"/>
      <c r="AB44" s="1">
        <f>SUM(AB16:AB40)</f>
        <v>0</v>
      </c>
      <c r="AC44" s="1">
        <f t="shared" ref="AC44" si="27">SUM(AC16:AC40)</f>
        <v>0</v>
      </c>
      <c r="AD44" s="1">
        <f t="shared" ref="AD44:BC44" si="28">SUM(AD16:AD40)</f>
        <v>0</v>
      </c>
      <c r="AE44" s="1">
        <f t="shared" si="28"/>
        <v>0</v>
      </c>
      <c r="AF44" s="1">
        <f t="shared" si="28"/>
        <v>0</v>
      </c>
      <c r="AG44" s="1">
        <f t="shared" si="28"/>
        <v>0</v>
      </c>
      <c r="AH44" s="1">
        <f t="shared" si="28"/>
        <v>0</v>
      </c>
      <c r="AI44" s="1">
        <f t="shared" si="28"/>
        <v>0</v>
      </c>
      <c r="AJ44" s="1">
        <f t="shared" si="28"/>
        <v>0</v>
      </c>
      <c r="AK44" s="1">
        <f t="shared" si="28"/>
        <v>0</v>
      </c>
      <c r="AL44" s="1">
        <f t="shared" si="28"/>
        <v>0</v>
      </c>
      <c r="AM44" s="1">
        <f t="shared" si="28"/>
        <v>0</v>
      </c>
      <c r="AN44" s="1">
        <f t="shared" si="28"/>
        <v>0</v>
      </c>
      <c r="AO44" s="1">
        <f t="shared" si="28"/>
        <v>0</v>
      </c>
      <c r="AP44" s="1">
        <f t="shared" si="28"/>
        <v>0</v>
      </c>
      <c r="AQ44" s="1">
        <f t="shared" si="28"/>
        <v>0</v>
      </c>
      <c r="AR44" s="1">
        <f t="shared" si="28"/>
        <v>0</v>
      </c>
      <c r="AS44" s="1">
        <f t="shared" si="28"/>
        <v>0</v>
      </c>
      <c r="AT44" s="1">
        <f t="shared" si="28"/>
        <v>0</v>
      </c>
      <c r="AU44" s="1">
        <f t="shared" si="28"/>
        <v>0</v>
      </c>
      <c r="AV44" s="1">
        <f t="shared" si="28"/>
        <v>0</v>
      </c>
      <c r="AW44" s="1">
        <f t="shared" si="28"/>
        <v>0</v>
      </c>
      <c r="AX44" s="1">
        <f t="shared" si="28"/>
        <v>0</v>
      </c>
      <c r="AY44" s="1">
        <f t="shared" si="28"/>
        <v>0</v>
      </c>
      <c r="AZ44" s="1">
        <f t="shared" si="28"/>
        <v>0</v>
      </c>
      <c r="BA44" s="1">
        <f t="shared" si="28"/>
        <v>0</v>
      </c>
      <c r="BB44" s="1">
        <f t="shared" si="28"/>
        <v>0</v>
      </c>
      <c r="BC44" s="1">
        <f t="shared" si="28"/>
        <v>0</v>
      </c>
      <c r="BD44" s="1"/>
      <c r="BE44" s="1">
        <f>SUM(BE16:BE40)</f>
        <v>0</v>
      </c>
      <c r="BF44" s="1">
        <f>SUM(BF16:BF40)</f>
        <v>0</v>
      </c>
      <c r="BG44" s="1">
        <f>SUM(BG16:BG40)</f>
        <v>0</v>
      </c>
      <c r="BH44" s="1">
        <f>SUM(BH16:BH40)</f>
        <v>0</v>
      </c>
      <c r="BI44" s="1"/>
      <c r="BJ44" s="1">
        <f t="shared" ref="BJ44:BO44" si="29">SUM(BJ16:BJ40)</f>
        <v>0</v>
      </c>
      <c r="BK44" s="1">
        <f t="shared" si="29"/>
        <v>0</v>
      </c>
      <c r="BL44" s="1">
        <f t="shared" si="29"/>
        <v>0</v>
      </c>
      <c r="BM44" s="1">
        <f t="shared" si="29"/>
        <v>0</v>
      </c>
      <c r="BN44" s="1">
        <f t="shared" si="29"/>
        <v>0</v>
      </c>
      <c r="BO44" s="1">
        <f t="shared" si="29"/>
        <v>0</v>
      </c>
      <c r="BR44" s="24" t="e">
        <f>+(Q44-B44)/B44</f>
        <v>#DIV/0!</v>
      </c>
      <c r="BS44" s="24" t="e">
        <f t="shared" si="8"/>
        <v>#DIV/0!</v>
      </c>
      <c r="BT44" s="24" t="e">
        <f t="shared" si="9"/>
        <v>#DIV/0!</v>
      </c>
      <c r="BU44" s="24" t="e">
        <f t="shared" si="10"/>
        <v>#DIV/0!</v>
      </c>
      <c r="BV44" s="24" t="e">
        <f t="shared" si="11"/>
        <v>#DIV/0!</v>
      </c>
      <c r="BW44" s="24" t="e">
        <f t="shared" si="12"/>
        <v>#DIV/0!</v>
      </c>
      <c r="BX44" s="24" t="e">
        <f t="shared" si="13"/>
        <v>#DIV/0!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A38"/>
  <sheetViews>
    <sheetView zoomScale="85" zoomScaleNormal="85" workbookViewId="0">
      <pane xSplit="1" ySplit="2" topLeftCell="B3" activePane="bottomRight" state="frozen"/>
      <selection activeCell="W52" sqref="W52"/>
      <selection pane="topRight" activeCell="W52" sqref="W52"/>
      <selection pane="bottomLeft" activeCell="W52" sqref="W52"/>
      <selection pane="bottomRight" activeCell="B3" sqref="B3"/>
    </sheetView>
  </sheetViews>
  <sheetFormatPr defaultColWidth="9.109375" defaultRowHeight="14.4" x14ac:dyDescent="0.3"/>
  <cols>
    <col min="1" max="1" width="18.88671875" style="29" customWidth="1"/>
    <col min="2" max="2" width="10.88671875" style="27" customWidth="1"/>
    <col min="3" max="19" width="9.109375" style="27"/>
    <col min="20" max="20" width="9.109375" style="29"/>
    <col min="21" max="21" width="14.88671875" style="29" bestFit="1" customWidth="1"/>
    <col min="22" max="22" width="5.44140625" style="27" bestFit="1" customWidth="1"/>
    <col min="23" max="23" width="9.88671875" style="27" bestFit="1" customWidth="1"/>
    <col min="24" max="24" width="5.5546875" style="27" bestFit="1" customWidth="1"/>
    <col min="25" max="25" width="14.5546875" style="27" bestFit="1" customWidth="1"/>
    <col min="26" max="26" width="5.5546875" style="27" bestFit="1" customWidth="1"/>
    <col min="27" max="27" width="5.6640625" style="27" bestFit="1" customWidth="1"/>
    <col min="28" max="28" width="13.44140625" style="27" bestFit="1" customWidth="1"/>
    <col min="29" max="29" width="5.6640625" style="27" bestFit="1" customWidth="1"/>
    <col min="30" max="30" width="9.33203125" style="27" bestFit="1" customWidth="1"/>
    <col min="31" max="31" width="5.6640625" style="27" bestFit="1" customWidth="1"/>
    <col min="32" max="32" width="5.6640625" style="27" customWidth="1"/>
    <col min="33" max="33" width="5.6640625" style="27" bestFit="1" customWidth="1"/>
    <col min="34" max="34" width="10.88671875" style="27" bestFit="1" customWidth="1"/>
    <col min="35" max="35" width="5.88671875" style="27" bestFit="1" customWidth="1"/>
    <col min="36" max="36" width="6.44140625" style="27" bestFit="1" customWidth="1"/>
    <col min="37" max="37" width="15.44140625" style="27" bestFit="1" customWidth="1"/>
    <col min="38" max="38" width="8.109375" style="27" bestFit="1" customWidth="1"/>
    <col min="39" max="39" width="6.5546875" style="27" bestFit="1" customWidth="1"/>
    <col min="40" max="40" width="5.6640625" style="27" bestFit="1" customWidth="1"/>
    <col min="41" max="41" width="5.109375" style="27" bestFit="1" customWidth="1"/>
    <col min="42" max="42" width="4.109375" style="27" bestFit="1" customWidth="1"/>
    <col min="43" max="43" width="6.5546875" style="27" bestFit="1" customWidth="1"/>
    <col min="44" max="44" width="6.109375" style="27" bestFit="1" customWidth="1"/>
    <col min="45" max="45" width="5.6640625" style="27" bestFit="1" customWidth="1"/>
    <col min="46" max="46" width="10" style="27" bestFit="1" customWidth="1"/>
    <col min="47" max="47" width="7.6640625" style="27" bestFit="1" customWidth="1"/>
    <col min="48" max="48" width="6.6640625" style="27" bestFit="1" customWidth="1"/>
    <col min="49" max="49" width="7.6640625" style="27" bestFit="1" customWidth="1"/>
    <col min="50" max="50" width="5.6640625" style="27" bestFit="1" customWidth="1"/>
    <col min="51" max="51" width="4.33203125" style="27" bestFit="1" customWidth="1"/>
    <col min="52" max="52" width="6.6640625" style="27" bestFit="1" customWidth="1"/>
    <col min="53" max="53" width="4.5546875" style="27" bestFit="1" customWidth="1"/>
    <col min="54" max="54" width="4.109375" style="27" bestFit="1" customWidth="1"/>
    <col min="55" max="55" width="5.6640625" style="27" bestFit="1" customWidth="1"/>
    <col min="56" max="56" width="4.109375" style="27" bestFit="1" customWidth="1"/>
    <col min="57" max="57" width="5.88671875" style="27" bestFit="1" customWidth="1"/>
    <col min="58" max="58" width="3.33203125" style="27" bestFit="1" customWidth="1"/>
    <col min="59" max="59" width="6.6640625" style="27" bestFit="1" customWidth="1"/>
    <col min="60" max="60" width="6.88671875" style="27" bestFit="1" customWidth="1"/>
    <col min="61" max="61" width="5.6640625" style="27" bestFit="1" customWidth="1"/>
    <col min="62" max="62" width="5.109375" style="27" bestFit="1" customWidth="1"/>
    <col min="63" max="63" width="5.33203125" style="27" bestFit="1" customWidth="1"/>
    <col min="64" max="64" width="8.6640625" style="27" bestFit="1" customWidth="1"/>
    <col min="65" max="65" width="4.88671875" style="27" bestFit="1" customWidth="1"/>
    <col min="66" max="66" width="7.88671875" style="27" bestFit="1" customWidth="1"/>
    <col min="67" max="67" width="5.88671875" style="27" bestFit="1" customWidth="1"/>
    <col min="68" max="68" width="6" style="27" bestFit="1" customWidth="1"/>
    <col min="69" max="70" width="5.6640625" style="27" bestFit="1" customWidth="1"/>
    <col min="71" max="71" width="3.88671875" style="27" bestFit="1" customWidth="1"/>
    <col min="72" max="72" width="5.6640625" style="27" bestFit="1" customWidth="1"/>
    <col min="73" max="73" width="3.88671875" style="27" bestFit="1" customWidth="1"/>
    <col min="74" max="74" width="5.6640625" style="27" bestFit="1" customWidth="1"/>
    <col min="75" max="75" width="8.6640625" style="27" bestFit="1" customWidth="1"/>
    <col min="76" max="77" width="5.33203125" style="27" bestFit="1" customWidth="1"/>
    <col min="78" max="78" width="6.6640625" style="27" bestFit="1" customWidth="1"/>
    <col min="79" max="80" width="5.6640625" style="27" bestFit="1" customWidth="1"/>
    <col min="81" max="81" width="9.109375" style="27" bestFit="1" customWidth="1"/>
    <col min="82" max="82" width="6.6640625" style="27" bestFit="1" customWidth="1"/>
    <col min="83" max="83" width="8.44140625" style="27" bestFit="1" customWidth="1"/>
    <col min="84" max="84" width="6.6640625" style="27" customWidth="1"/>
    <col min="85" max="85" width="9" style="27" bestFit="1" customWidth="1"/>
    <col min="86" max="86" width="7.109375" style="27" customWidth="1"/>
    <col min="87" max="16384" width="9.109375" style="29"/>
  </cols>
  <sheetData>
    <row r="1" spans="1:105" x14ac:dyDescent="0.3">
      <c r="B1" s="27" t="s">
        <v>504</v>
      </c>
      <c r="U1" s="29" t="s">
        <v>502</v>
      </c>
      <c r="CJ1" s="29" t="s">
        <v>473</v>
      </c>
    </row>
    <row r="2" spans="1:105" x14ac:dyDescent="0.3">
      <c r="A2" s="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64</v>
      </c>
      <c r="K2" s="29" t="s">
        <v>65</v>
      </c>
      <c r="L2" s="75" t="s">
        <v>324</v>
      </c>
      <c r="M2" s="75" t="s">
        <v>325</v>
      </c>
      <c r="N2" s="75" t="s">
        <v>326</v>
      </c>
      <c r="O2" s="75" t="s">
        <v>481</v>
      </c>
      <c r="P2" s="75" t="s">
        <v>483</v>
      </c>
      <c r="Q2" s="75" t="s">
        <v>489</v>
      </c>
      <c r="R2" s="75" t="s">
        <v>328</v>
      </c>
      <c r="S2" s="75" t="s">
        <v>493</v>
      </c>
      <c r="U2" s="29" t="s">
        <v>231</v>
      </c>
      <c r="V2" s="29" t="s">
        <v>478</v>
      </c>
      <c r="W2" s="29" t="s">
        <v>178</v>
      </c>
      <c r="X2" s="29" t="s">
        <v>130</v>
      </c>
      <c r="Y2" s="29" t="s">
        <v>131</v>
      </c>
      <c r="Z2" s="29" t="s">
        <v>132</v>
      </c>
      <c r="AA2" s="29" t="s">
        <v>479</v>
      </c>
      <c r="AB2" s="29" t="s">
        <v>179</v>
      </c>
      <c r="AC2" s="29" t="s">
        <v>133</v>
      </c>
      <c r="AD2" s="29" t="s">
        <v>59</v>
      </c>
      <c r="AE2" s="29" t="s">
        <v>135</v>
      </c>
      <c r="AF2" s="29" t="s">
        <v>136</v>
      </c>
      <c r="AG2" s="29" t="s">
        <v>480</v>
      </c>
      <c r="AH2" s="29" t="s">
        <v>481</v>
      </c>
      <c r="AI2" s="29" t="s">
        <v>137</v>
      </c>
      <c r="AJ2" s="29" t="s">
        <v>138</v>
      </c>
      <c r="AK2" s="29" t="s">
        <v>139</v>
      </c>
      <c r="AL2" s="29" t="s">
        <v>483</v>
      </c>
      <c r="AM2" s="29" t="s">
        <v>140</v>
      </c>
      <c r="AN2" s="29" t="s">
        <v>141</v>
      </c>
      <c r="AO2" s="29" t="s">
        <v>142</v>
      </c>
      <c r="AP2" s="29" t="s">
        <v>485</v>
      </c>
      <c r="AQ2" s="29" t="s">
        <v>143</v>
      </c>
      <c r="AR2" s="29" t="s">
        <v>497</v>
      </c>
      <c r="AS2" s="29" t="s">
        <v>57</v>
      </c>
      <c r="AT2" s="29" t="s">
        <v>127</v>
      </c>
      <c r="AU2" s="29" t="s">
        <v>144</v>
      </c>
      <c r="AV2" s="29" t="s">
        <v>145</v>
      </c>
      <c r="AW2" s="29" t="s">
        <v>60</v>
      </c>
      <c r="AX2" s="29" t="s">
        <v>147</v>
      </c>
      <c r="AY2" s="29" t="s">
        <v>148</v>
      </c>
      <c r="AZ2" s="29" t="s">
        <v>149</v>
      </c>
      <c r="BA2" s="29" t="s">
        <v>150</v>
      </c>
      <c r="BB2" s="29" t="s">
        <v>151</v>
      </c>
      <c r="BC2" s="29" t="s">
        <v>152</v>
      </c>
      <c r="BD2" s="29" t="s">
        <v>153</v>
      </c>
      <c r="BE2" s="29" t="s">
        <v>154</v>
      </c>
      <c r="BF2" s="29" t="s">
        <v>155</v>
      </c>
      <c r="BG2" s="29" t="s">
        <v>54</v>
      </c>
      <c r="BH2" s="29" t="s">
        <v>53</v>
      </c>
      <c r="BI2" s="29" t="s">
        <v>156</v>
      </c>
      <c r="BJ2" s="29" t="s">
        <v>158</v>
      </c>
      <c r="BK2" s="29" t="s">
        <v>159</v>
      </c>
      <c r="BL2" s="29" t="s">
        <v>160</v>
      </c>
      <c r="BM2" s="29" t="s">
        <v>161</v>
      </c>
      <c r="BN2" s="29" t="s">
        <v>162</v>
      </c>
      <c r="BO2" s="29" t="s">
        <v>163</v>
      </c>
      <c r="BP2" s="29" t="s">
        <v>164</v>
      </c>
      <c r="BQ2" s="29" t="s">
        <v>165</v>
      </c>
      <c r="BR2" s="29" t="s">
        <v>488</v>
      </c>
      <c r="BS2" s="29" t="s">
        <v>166</v>
      </c>
      <c r="BT2" s="29" t="s">
        <v>167</v>
      </c>
      <c r="BU2" s="29" t="s">
        <v>168</v>
      </c>
      <c r="BV2" s="29" t="s">
        <v>61</v>
      </c>
      <c r="BW2" s="29" t="s">
        <v>489</v>
      </c>
      <c r="BX2" s="29" t="s">
        <v>169</v>
      </c>
      <c r="BY2" s="29" t="s">
        <v>170</v>
      </c>
      <c r="BZ2" s="29" t="s">
        <v>171</v>
      </c>
      <c r="CA2" s="29" t="s">
        <v>349</v>
      </c>
      <c r="CB2" s="29" t="s">
        <v>173</v>
      </c>
      <c r="CC2" s="29" t="s">
        <v>174</v>
      </c>
      <c r="CD2" s="29" t="s">
        <v>175</v>
      </c>
      <c r="CE2" s="29" t="s">
        <v>493</v>
      </c>
      <c r="CF2" s="29"/>
      <c r="CG2" s="29" t="s">
        <v>503</v>
      </c>
      <c r="CI2" s="27" t="s">
        <v>140</v>
      </c>
      <c r="CJ2" s="27" t="s">
        <v>59</v>
      </c>
      <c r="CK2" s="27" t="s">
        <v>57</v>
      </c>
      <c r="CL2" s="27" t="s">
        <v>60</v>
      </c>
      <c r="CM2" s="27" t="s">
        <v>54</v>
      </c>
      <c r="CN2" s="27" t="s">
        <v>53</v>
      </c>
      <c r="CO2" s="27" t="s">
        <v>61</v>
      </c>
      <c r="CP2" s="27" t="s">
        <v>62</v>
      </c>
      <c r="CQ2" s="29" t="s">
        <v>63</v>
      </c>
      <c r="CR2" s="29" t="s">
        <v>64</v>
      </c>
      <c r="CS2" s="29" t="s">
        <v>65</v>
      </c>
      <c r="CT2" s="75" t="s">
        <v>324</v>
      </c>
      <c r="CU2" s="75" t="s">
        <v>325</v>
      </c>
      <c r="CV2" s="75" t="s">
        <v>326</v>
      </c>
      <c r="CW2" s="75" t="s">
        <v>481</v>
      </c>
      <c r="CX2" s="75" t="s">
        <v>483</v>
      </c>
      <c r="CY2" s="75" t="s">
        <v>489</v>
      </c>
      <c r="CZ2" s="75" t="s">
        <v>328</v>
      </c>
      <c r="DA2" s="75" t="s">
        <v>493</v>
      </c>
    </row>
    <row r="3" spans="1:105" x14ac:dyDescent="0.3">
      <c r="A3" s="21" t="s">
        <v>88</v>
      </c>
      <c r="B3" s="27">
        <v>76534.901159999994</v>
      </c>
      <c r="C3" s="27">
        <v>132.28579371999999</v>
      </c>
      <c r="D3" s="27">
        <v>19668.829967999998</v>
      </c>
      <c r="E3" s="27">
        <v>1155.3633121</v>
      </c>
      <c r="F3" s="27">
        <v>919.60466756000005</v>
      </c>
      <c r="G3" s="27">
        <v>471.24279964999999</v>
      </c>
      <c r="H3" s="27">
        <v>7232.4575434999997</v>
      </c>
      <c r="I3" s="27">
        <v>33.500298012000002</v>
      </c>
      <c r="J3" s="27">
        <v>185.35001914</v>
      </c>
      <c r="K3" s="27">
        <v>77.680390383000002</v>
      </c>
      <c r="L3" s="27">
        <v>5.4507427802999997</v>
      </c>
      <c r="M3" s="27">
        <v>27.862222697</v>
      </c>
      <c r="N3" s="27">
        <v>11.598450395</v>
      </c>
      <c r="O3" s="27">
        <v>150.1042133</v>
      </c>
      <c r="P3" s="27">
        <v>125.12479988</v>
      </c>
      <c r="Q3" s="27">
        <v>4.3429131819000002</v>
      </c>
      <c r="R3" s="27">
        <v>654.27499474000001</v>
      </c>
      <c r="S3" s="27">
        <v>515.86528704</v>
      </c>
      <c r="U3" s="29" t="s">
        <v>182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7">
        <v>0</v>
      </c>
      <c r="AB3" s="27">
        <v>0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Q3" s="27">
        <v>0</v>
      </c>
      <c r="BR3" s="27">
        <v>0</v>
      </c>
      <c r="BS3" s="27">
        <v>0</v>
      </c>
      <c r="BT3" s="27">
        <v>0</v>
      </c>
      <c r="BU3" s="27">
        <v>0</v>
      </c>
      <c r="BV3" s="27">
        <v>0</v>
      </c>
      <c r="BW3" s="27">
        <v>0</v>
      </c>
      <c r="BX3" s="27">
        <v>0</v>
      </c>
      <c r="BY3" s="27">
        <v>0</v>
      </c>
      <c r="BZ3" s="27">
        <v>0</v>
      </c>
      <c r="CA3" s="27">
        <v>0</v>
      </c>
      <c r="CB3" s="27">
        <v>0</v>
      </c>
      <c r="CC3" s="27">
        <v>0</v>
      </c>
      <c r="CD3" s="27">
        <v>0</v>
      </c>
      <c r="CE3" s="27">
        <v>0</v>
      </c>
      <c r="CG3" s="27" t="str">
        <f>IF(CC3&lt;&gt;0,X3+V3+Z3+AA3+AC3+AE3+AF3+AG3+AI3+AJ3+AN3+AO3+AP3+AQ3+AX3+AZ3+BR3+BY3+BZ3+CB3+CD3,"")</f>
        <v/>
      </c>
      <c r="CI3" s="30" t="str">
        <f t="shared" ref="CI3:CI34" si="0">IF(AW3&lt;&gt;0,AM3/AW3,"")</f>
        <v/>
      </c>
      <c r="CJ3" s="24">
        <f t="shared" ref="CJ3:CJ34" si="1">IF(B3&lt;&gt;0,(AD3-B3)/B3,"")</f>
        <v>-1</v>
      </c>
      <c r="CK3" s="24">
        <f t="shared" ref="CK3:CK36" si="2">IF(C3&lt;&gt;0,(AS3-C3)/C3,"")</f>
        <v>-1</v>
      </c>
      <c r="CL3" s="24">
        <f t="shared" ref="CL3:CL36" si="3">IF(D3&lt;&gt;0,(AW3-D3)/D3,"")</f>
        <v>-1</v>
      </c>
      <c r="CM3" s="24">
        <f t="shared" ref="CM3:CM36" si="4">IF(E3&lt;&gt;0,(BG3-E3)/E3,"")</f>
        <v>-1</v>
      </c>
      <c r="CN3" s="24">
        <f t="shared" ref="CN3:CN36" si="5">IF(F3&lt;&gt;0,(BH3-F3)/F3,"")</f>
        <v>-1</v>
      </c>
      <c r="CO3" s="24">
        <f t="shared" ref="CO3:CO36" si="6">IF(G3&lt;&gt;0,(BV3-G3)/G3,"")</f>
        <v>-1</v>
      </c>
      <c r="CP3" s="24">
        <f t="shared" ref="CP3:CP36" si="7">IF(H3&lt;&gt;0,(CC3-H3)/H3,"")</f>
        <v>-1</v>
      </c>
      <c r="CQ3" s="24">
        <f t="shared" ref="CQ3:CQ34" si="8">IF(I3&lt;&gt;0,(Y3-I3)/I3,"")</f>
        <v>-1</v>
      </c>
      <c r="CR3" s="24">
        <f t="shared" ref="CR3:CR34" si="9">IF(J3&lt;&gt;0,(AA3-J3)/J3,"")</f>
        <v>-1</v>
      </c>
      <c r="CS3" s="24">
        <f t="shared" ref="CS3:CS34" si="10">IF(K3&lt;&gt;0,(AK3-K3)/K3,"")</f>
        <v>-1</v>
      </c>
      <c r="CT3" s="24">
        <f t="shared" ref="CT3:CT34" si="11">IF(L3&lt;&gt;0,(W3-L3)/L3,"")</f>
        <v>-1</v>
      </c>
      <c r="CU3" s="24">
        <f t="shared" ref="CU3:CU34" si="12">IF(M3&lt;&gt;0,(AB3-M3)/M3,"")</f>
        <v>-1</v>
      </c>
      <c r="CV3" s="24">
        <f t="shared" ref="CV3:CV34" si="13">IF(N3&lt;&gt;0,(AR3-N3)/N3,"")</f>
        <v>-1</v>
      </c>
      <c r="CW3" s="24">
        <f>IF(O3&lt;&gt;0,(AH3-O3)/O3,"")</f>
        <v>-1</v>
      </c>
      <c r="CX3" s="24">
        <f>IF(P3&lt;&gt;0,(AL3-P3)/P3,"")</f>
        <v>-1</v>
      </c>
      <c r="CY3" s="24">
        <f>IF(Q3&lt;&gt;0,(BW3-Q3)/Q3,"")</f>
        <v>-1</v>
      </c>
      <c r="CZ3" s="24">
        <f>IF(R3&lt;&gt;0,(CA3-R3)/R3,"")</f>
        <v>-1</v>
      </c>
      <c r="DA3" s="24">
        <f>IF(S3&lt;&gt;0,(CE3-S3)/S3,"")</f>
        <v>-1</v>
      </c>
    </row>
    <row r="4" spans="1:105" x14ac:dyDescent="0.3">
      <c r="A4" s="69" t="s">
        <v>89</v>
      </c>
      <c r="B4" s="27">
        <v>320695.06491000002</v>
      </c>
      <c r="C4" s="27">
        <v>460.11228268000002</v>
      </c>
      <c r="D4" s="27">
        <v>78087.191821999993</v>
      </c>
      <c r="E4" s="27">
        <v>2354.4394621000001</v>
      </c>
      <c r="F4" s="27">
        <v>1665.6113276000001</v>
      </c>
      <c r="G4" s="27">
        <v>1023.060206</v>
      </c>
      <c r="H4" s="27">
        <v>26103.791289000001</v>
      </c>
      <c r="I4" s="27">
        <v>128.25508456</v>
      </c>
      <c r="J4" s="27">
        <v>747.22027727</v>
      </c>
      <c r="K4" s="27">
        <v>294.19893236000001</v>
      </c>
      <c r="L4" s="27">
        <v>21.033584049000002</v>
      </c>
      <c r="M4" s="27">
        <v>114.29236219000001</v>
      </c>
      <c r="N4" s="27">
        <v>45.242157585999998</v>
      </c>
      <c r="O4" s="27">
        <v>535.19860712000002</v>
      </c>
      <c r="P4" s="27">
        <v>430.94088821000003</v>
      </c>
      <c r="Q4" s="27">
        <v>17.490040717999999</v>
      </c>
      <c r="R4" s="27">
        <v>2351.6536319000002</v>
      </c>
      <c r="S4" s="27">
        <v>1857.5893421000001</v>
      </c>
      <c r="U4" s="29" t="s">
        <v>474</v>
      </c>
      <c r="V4" s="27">
        <v>41.2435478843</v>
      </c>
      <c r="W4" s="27">
        <v>21.0369051156</v>
      </c>
      <c r="X4" s="27">
        <v>128.273727974</v>
      </c>
      <c r="Y4" s="27">
        <v>128.27463846800001</v>
      </c>
      <c r="Z4" s="27">
        <v>81.978204760300002</v>
      </c>
      <c r="AA4" s="27">
        <v>747.04779377900002</v>
      </c>
      <c r="AB4" s="27">
        <v>114.27714048999999</v>
      </c>
      <c r="AC4" s="27">
        <v>1002.18142748</v>
      </c>
      <c r="AD4" s="27">
        <v>320641.97308000003</v>
      </c>
      <c r="AE4" s="27">
        <v>1646.9122920699999</v>
      </c>
      <c r="AF4" s="27">
        <v>492.32991578299999</v>
      </c>
      <c r="AG4" s="27">
        <v>573.86532726899998</v>
      </c>
      <c r="AH4" s="27">
        <v>535.09751091400005</v>
      </c>
      <c r="AI4" s="27">
        <v>16.248217302099999</v>
      </c>
      <c r="AJ4" s="27">
        <v>294.25405430199999</v>
      </c>
      <c r="AK4" s="27">
        <v>294.25396957100003</v>
      </c>
      <c r="AL4" s="27">
        <v>430.860869992</v>
      </c>
      <c r="AM4" s="27">
        <v>624.75479180100001</v>
      </c>
      <c r="AN4" s="27">
        <v>917.09260823399995</v>
      </c>
      <c r="AO4" s="27">
        <v>13.525653116799999</v>
      </c>
      <c r="AP4" s="27">
        <v>13.996071306499999</v>
      </c>
      <c r="AQ4" s="27">
        <v>92.457650251499999</v>
      </c>
      <c r="AR4" s="27">
        <v>45.245465400500002</v>
      </c>
      <c r="AS4" s="27">
        <v>460.08872633499999</v>
      </c>
      <c r="AT4" s="27">
        <v>0</v>
      </c>
      <c r="AU4" s="27">
        <v>68072.513264699999</v>
      </c>
      <c r="AV4" s="27">
        <v>9396.6973660299991</v>
      </c>
      <c r="AW4" s="27">
        <v>78093.965422499998</v>
      </c>
      <c r="AX4" s="27">
        <v>922.32490725699995</v>
      </c>
      <c r="AY4" s="27">
        <v>2.1346424378700002</v>
      </c>
      <c r="AZ4" s="27">
        <v>12977.4281962</v>
      </c>
      <c r="BA4" s="27">
        <v>11.3141754438</v>
      </c>
      <c r="BB4" s="27">
        <v>2.3781699873800002</v>
      </c>
      <c r="BC4" s="27">
        <v>822.66648787199995</v>
      </c>
      <c r="BD4" s="27">
        <v>16.0556918379</v>
      </c>
      <c r="BE4" s="27">
        <v>0.62926132045799998</v>
      </c>
      <c r="BF4" s="27">
        <v>0.63171631254899996</v>
      </c>
      <c r="BG4" s="27">
        <v>2354.67758276</v>
      </c>
      <c r="BH4" s="27">
        <v>1665.78382317</v>
      </c>
      <c r="BI4" s="27">
        <v>688.89375959699998</v>
      </c>
      <c r="BJ4" s="27">
        <v>7.2176200003300002</v>
      </c>
      <c r="BK4" s="27">
        <v>8.7502358063700006E-2</v>
      </c>
      <c r="BL4" s="27">
        <v>61.572556755199997</v>
      </c>
      <c r="BM4" s="27">
        <v>1.4752235894600001</v>
      </c>
      <c r="BN4" s="27">
        <v>99.426277881600001</v>
      </c>
      <c r="BO4" s="27">
        <v>15.4400254634</v>
      </c>
      <c r="BP4" s="27">
        <v>3.86771201023</v>
      </c>
      <c r="BQ4" s="27">
        <v>480.532753738</v>
      </c>
      <c r="BR4" s="27">
        <v>75.626213181899999</v>
      </c>
      <c r="BS4" s="27">
        <v>9.24346418867</v>
      </c>
      <c r="BT4" s="27">
        <v>130.64161764100001</v>
      </c>
      <c r="BU4" s="27">
        <v>0.468924327453</v>
      </c>
      <c r="BV4" s="27">
        <v>1022.94585911</v>
      </c>
      <c r="BW4" s="27">
        <v>17.488169039999999</v>
      </c>
      <c r="BX4" s="27">
        <v>0</v>
      </c>
      <c r="BY4" s="27">
        <v>1.0998536031399999</v>
      </c>
      <c r="BZ4" s="27">
        <v>3106.4672147000001</v>
      </c>
      <c r="CA4" s="27">
        <v>2351.1985657800001</v>
      </c>
      <c r="CB4" s="27">
        <v>282.58131322600002</v>
      </c>
      <c r="CC4" s="27">
        <v>26099.144358400001</v>
      </c>
      <c r="CD4" s="27">
        <v>4651.3497310399998</v>
      </c>
      <c r="CE4" s="27">
        <v>1857.23368271</v>
      </c>
      <c r="CG4" s="27">
        <f t="shared" ref="CG4:CG34" si="14">IF(CC4&lt;&gt;0,X4+V4+Z4+AA4+AC4+AE4+AF4+AG4+AI4+AJ4+AN4+AO4+AP4+AQ4+AX4+AZ4+BR4+BY4+BZ4+CB4+CD4,"")</f>
        <v>28078.28392072054</v>
      </c>
      <c r="CI4" s="30">
        <f t="shared" si="0"/>
        <v>8.0000392913970163E-3</v>
      </c>
      <c r="CJ4" s="24">
        <f t="shared" si="1"/>
        <v>-1.6555237610185866E-4</v>
      </c>
      <c r="CK4" s="24">
        <f t="shared" si="2"/>
        <v>-5.1196948846537022E-5</v>
      </c>
      <c r="CL4" s="24">
        <f t="shared" si="3"/>
        <v>8.6744065729046753E-5</v>
      </c>
      <c r="CM4" s="24">
        <f t="shared" si="4"/>
        <v>1.0113687942837774E-4</v>
      </c>
      <c r="CN4" s="24">
        <f t="shared" si="5"/>
        <v>1.0356291839613087E-4</v>
      </c>
      <c r="CO4" s="24">
        <f t="shared" si="6"/>
        <v>-1.1176946315511258E-4</v>
      </c>
      <c r="CP4" s="24">
        <f t="shared" si="7"/>
        <v>-1.7801745917107823E-4</v>
      </c>
      <c r="CQ4" s="24">
        <f t="shared" si="8"/>
        <v>1.5246107448362673E-4</v>
      </c>
      <c r="CR4" s="24">
        <f t="shared" si="9"/>
        <v>-2.3083352559723818E-4</v>
      </c>
      <c r="CS4" s="24">
        <f t="shared" si="10"/>
        <v>1.8707481552878525E-4</v>
      </c>
      <c r="CT4" s="24">
        <f t="shared" si="11"/>
        <v>1.5789351887254724E-4</v>
      </c>
      <c r="CU4" s="24">
        <f t="shared" si="12"/>
        <v>-1.3318212790726559E-4</v>
      </c>
      <c r="CV4" s="24">
        <f t="shared" si="13"/>
        <v>7.3113544457223544E-5</v>
      </c>
      <c r="CW4" s="24">
        <f t="shared" ref="CW4:CW34" si="15">IF(O4&lt;&gt;0,(AH4-O4)/O4,"")</f>
        <v>-1.8889474795904734E-4</v>
      </c>
      <c r="CX4" s="24">
        <f t="shared" ref="CX4:CX34" si="16">IF(P4&lt;&gt;0,(AL4-P4)/P4,"")</f>
        <v>-1.8568258475632805E-4</v>
      </c>
      <c r="CY4" s="24">
        <f t="shared" ref="CY4:CY34" si="17">IF(Q4&lt;&gt;0,(BW4-Q4)/Q4,"")</f>
        <v>-1.0701393039492996E-4</v>
      </c>
      <c r="CZ4" s="24">
        <f t="shared" ref="CZ4:CZ34" si="18">IF(R4&lt;&gt;0,(CA4-R4)/R4,"")</f>
        <v>-1.9350899036624542E-4</v>
      </c>
      <c r="DA4" s="24">
        <f t="shared" ref="DA4:DA34" si="19">IF(S4&lt;&gt;0,(CE4-S4)/S4,"")</f>
        <v>-1.9146287176581017E-4</v>
      </c>
    </row>
    <row r="5" spans="1:105" x14ac:dyDescent="0.3">
      <c r="A5" s="21" t="s">
        <v>90</v>
      </c>
      <c r="B5" s="27">
        <v>92195.576535</v>
      </c>
      <c r="C5" s="27">
        <v>122.79305235</v>
      </c>
      <c r="D5" s="27">
        <v>20918.033810000001</v>
      </c>
      <c r="E5" s="27">
        <v>1064.2757148000001</v>
      </c>
      <c r="F5" s="27">
        <v>846.37780293000003</v>
      </c>
      <c r="G5" s="27">
        <v>445.17559535999999</v>
      </c>
      <c r="H5" s="27">
        <v>7269.1606793999999</v>
      </c>
      <c r="I5" s="27">
        <v>34.017149869999997</v>
      </c>
      <c r="J5" s="27">
        <v>199.37033317000001</v>
      </c>
      <c r="K5" s="27">
        <v>78.144420232000002</v>
      </c>
      <c r="L5" s="27">
        <v>5.5686097350999999</v>
      </c>
      <c r="M5" s="27">
        <v>30.06777627</v>
      </c>
      <c r="N5" s="27">
        <v>11.996433917999999</v>
      </c>
      <c r="O5" s="27">
        <v>148.13985507999999</v>
      </c>
      <c r="P5" s="27">
        <v>125.28034748</v>
      </c>
      <c r="Q5" s="27">
        <v>4.6402955214999997</v>
      </c>
      <c r="R5" s="27">
        <v>658.81576433999999</v>
      </c>
      <c r="S5" s="27">
        <v>513.09643705999997</v>
      </c>
      <c r="U5" s="29" t="s">
        <v>183</v>
      </c>
      <c r="V5" s="27">
        <v>3.6750600017099999</v>
      </c>
      <c r="W5" s="27">
        <v>1.7542636846899999</v>
      </c>
      <c r="X5" s="27">
        <v>10.6585843681</v>
      </c>
      <c r="Y5" s="27">
        <v>10.6586676965</v>
      </c>
      <c r="Z5" s="27">
        <v>6.8858568951199999</v>
      </c>
      <c r="AA5" s="27">
        <v>65.860401339000006</v>
      </c>
      <c r="AB5" s="27">
        <v>10.0981199828</v>
      </c>
      <c r="AC5" s="27">
        <v>85.678168442599997</v>
      </c>
      <c r="AD5" s="27">
        <v>31386.213671099998</v>
      </c>
      <c r="AE5" s="27">
        <v>143.857434058</v>
      </c>
      <c r="AF5" s="27">
        <v>43.044501787100003</v>
      </c>
      <c r="AG5" s="27">
        <v>49.077182729699999</v>
      </c>
      <c r="AH5" s="27">
        <v>47.223340852600003</v>
      </c>
      <c r="AI5" s="27">
        <v>1.45502710609</v>
      </c>
      <c r="AJ5" s="27">
        <v>24.201122151900002</v>
      </c>
      <c r="AK5" s="27">
        <v>24.2011228139</v>
      </c>
      <c r="AL5" s="27">
        <v>40.079542002099998</v>
      </c>
      <c r="AM5" s="27">
        <v>56.538775773399998</v>
      </c>
      <c r="AN5" s="27">
        <v>85.304401289799998</v>
      </c>
      <c r="AO5" s="27">
        <v>1.2475112426799999</v>
      </c>
      <c r="AP5" s="27">
        <v>1.0980475213800001</v>
      </c>
      <c r="AQ5" s="27">
        <v>8.6170055039199998</v>
      </c>
      <c r="AR5" s="27">
        <v>3.8256067656599999</v>
      </c>
      <c r="AS5" s="27">
        <v>40.687886032100003</v>
      </c>
      <c r="AT5" s="27">
        <v>0</v>
      </c>
      <c r="AU5" s="27">
        <v>6166.9019168100003</v>
      </c>
      <c r="AV5" s="27">
        <v>843.97387060000005</v>
      </c>
      <c r="AW5" s="27">
        <v>7067.4145631800002</v>
      </c>
      <c r="AX5" s="27">
        <v>80.763591912300001</v>
      </c>
      <c r="AY5" s="27">
        <v>0.16619747460600001</v>
      </c>
      <c r="AZ5" s="27">
        <v>1170.2468515600001</v>
      </c>
      <c r="BA5" s="27">
        <v>0.86042447791800003</v>
      </c>
      <c r="BB5" s="27">
        <v>0.17000514558800001</v>
      </c>
      <c r="BC5" s="27">
        <v>68.278550571300002</v>
      </c>
      <c r="BD5" s="27">
        <v>1.09912025662</v>
      </c>
      <c r="BE5" s="27">
        <v>3.6145274668299997E-2</v>
      </c>
      <c r="BF5" s="27">
        <v>4.8754079046699997E-2</v>
      </c>
      <c r="BG5" s="27">
        <v>286.361211862</v>
      </c>
      <c r="BH5" s="27">
        <v>234.56500237899999</v>
      </c>
      <c r="BI5" s="27">
        <v>51.796209483200002</v>
      </c>
      <c r="BJ5" s="27">
        <v>0.38667216830099999</v>
      </c>
      <c r="BK5" s="27">
        <v>5.3469703533499998E-3</v>
      </c>
      <c r="BL5" s="27">
        <v>4.0622747840800004</v>
      </c>
      <c r="BM5" s="27">
        <v>0.101177704658</v>
      </c>
      <c r="BN5" s="27">
        <v>7.5608412837500003</v>
      </c>
      <c r="BO5" s="27">
        <v>1.2434641666299999</v>
      </c>
      <c r="BP5" s="27">
        <v>0.28402706393999999</v>
      </c>
      <c r="BQ5" s="27">
        <v>36.683406251199997</v>
      </c>
      <c r="BR5" s="27">
        <v>6.3357122689600001</v>
      </c>
      <c r="BS5" s="27">
        <v>0.56151858110499997</v>
      </c>
      <c r="BT5" s="27">
        <v>112.986482911</v>
      </c>
      <c r="BU5" s="27">
        <v>3.0593214063300001E-2</v>
      </c>
      <c r="BV5" s="27">
        <v>140.685190342</v>
      </c>
      <c r="BW5" s="27">
        <v>1.5240734572100001</v>
      </c>
      <c r="BX5" s="27">
        <v>0</v>
      </c>
      <c r="BY5" s="27">
        <v>8.4568464574200003E-2</v>
      </c>
      <c r="BZ5" s="27">
        <v>278.37080805099998</v>
      </c>
      <c r="CA5" s="27">
        <v>211.68050921400001</v>
      </c>
      <c r="CB5" s="27">
        <v>25.586486695200001</v>
      </c>
      <c r="CC5" s="27">
        <v>2328.87423502</v>
      </c>
      <c r="CD5" s="27">
        <v>408.41672866900001</v>
      </c>
      <c r="CE5" s="27">
        <v>164.08818795799999</v>
      </c>
      <c r="CG5" s="27">
        <f t="shared" si="14"/>
        <v>2500.465052058134</v>
      </c>
      <c r="CI5" s="30">
        <f t="shared" si="0"/>
        <v>7.999923489412546E-3</v>
      </c>
      <c r="CJ5" s="24">
        <f t="shared" si="1"/>
        <v>-0.65956920222539184</v>
      </c>
      <c r="CK5" s="24">
        <f t="shared" si="2"/>
        <v>-0.66864667622947971</v>
      </c>
      <c r="CL5" s="24">
        <f t="shared" si="3"/>
        <v>-0.66213772157680628</v>
      </c>
      <c r="CM5" s="24">
        <f t="shared" si="4"/>
        <v>-0.73093324607541821</v>
      </c>
      <c r="CN5" s="24">
        <f t="shared" si="5"/>
        <v>-0.72286016768518702</v>
      </c>
      <c r="CO5" s="24">
        <f t="shared" si="6"/>
        <v>-0.68397820588473146</v>
      </c>
      <c r="CP5" s="24">
        <f t="shared" si="7"/>
        <v>-0.6796226775369304</v>
      </c>
      <c r="CQ5" s="24">
        <f t="shared" si="8"/>
        <v>-0.68666782087173128</v>
      </c>
      <c r="CR5" s="24">
        <f t="shared" si="9"/>
        <v>-0.66965796619880325</v>
      </c>
      <c r="CS5" s="24">
        <f t="shared" si="10"/>
        <v>-0.69030261223961731</v>
      </c>
      <c r="CT5" s="24">
        <f t="shared" si="11"/>
        <v>-0.68497277271335</v>
      </c>
      <c r="CU5" s="24">
        <f t="shared" si="12"/>
        <v>-0.6641547451955947</v>
      </c>
      <c r="CV5" s="24">
        <f t="shared" si="13"/>
        <v>-0.68110466895333921</v>
      </c>
      <c r="CW5" s="24">
        <f t="shared" si="15"/>
        <v>-0.68122460476893287</v>
      </c>
      <c r="CX5" s="24">
        <f t="shared" si="16"/>
        <v>-0.68008117148223612</v>
      </c>
      <c r="CY5" s="24">
        <f t="shared" si="17"/>
        <v>-0.67155681138227696</v>
      </c>
      <c r="CZ5" s="24">
        <f t="shared" si="18"/>
        <v>-0.67869544010371241</v>
      </c>
      <c r="DA5" s="24">
        <f t="shared" si="19"/>
        <v>-0.68020010254171381</v>
      </c>
    </row>
    <row r="6" spans="1:105" x14ac:dyDescent="0.3">
      <c r="A6" s="21" t="s">
        <v>91</v>
      </c>
      <c r="B6" s="27">
        <v>59014.285459999999</v>
      </c>
      <c r="C6" s="27">
        <v>67.570823984</v>
      </c>
      <c r="D6" s="27">
        <v>9856.1929760999992</v>
      </c>
      <c r="E6" s="27">
        <v>582.27752500999998</v>
      </c>
      <c r="F6" s="27">
        <v>462.7628292</v>
      </c>
      <c r="G6" s="27">
        <v>256.30177763</v>
      </c>
      <c r="H6" s="27">
        <v>4094.0509889999998</v>
      </c>
      <c r="I6" s="27">
        <v>18.836815353999999</v>
      </c>
      <c r="J6" s="27">
        <v>110.9816786</v>
      </c>
      <c r="K6" s="27">
        <v>43.300568683000002</v>
      </c>
      <c r="L6" s="27">
        <v>3.0760337180000001</v>
      </c>
      <c r="M6" s="27">
        <v>16.601135375999998</v>
      </c>
      <c r="N6" s="27">
        <v>6.6518553278999999</v>
      </c>
      <c r="O6" s="27">
        <v>83.239732906</v>
      </c>
      <c r="P6" s="27">
        <v>71.535429328000006</v>
      </c>
      <c r="Q6" s="27">
        <v>2.5816117739000002</v>
      </c>
      <c r="R6" s="27">
        <v>371.94144464999999</v>
      </c>
      <c r="S6" s="27">
        <v>288.23515459999999</v>
      </c>
      <c r="U6" s="29" t="s">
        <v>184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S6" s="27">
        <v>0</v>
      </c>
      <c r="BT6" s="27">
        <v>0</v>
      </c>
      <c r="BU6" s="27">
        <v>0</v>
      </c>
      <c r="BV6" s="27">
        <v>0</v>
      </c>
      <c r="BW6" s="27">
        <v>0</v>
      </c>
      <c r="BX6" s="27">
        <v>0</v>
      </c>
      <c r="BY6" s="27">
        <v>0</v>
      </c>
      <c r="BZ6" s="27">
        <v>0</v>
      </c>
      <c r="CA6" s="27">
        <v>0</v>
      </c>
      <c r="CB6" s="27">
        <v>0</v>
      </c>
      <c r="CC6" s="27">
        <v>0</v>
      </c>
      <c r="CD6" s="27">
        <v>0</v>
      </c>
      <c r="CE6" s="27">
        <v>0</v>
      </c>
      <c r="CG6" s="27" t="str">
        <f t="shared" si="14"/>
        <v/>
      </c>
      <c r="CI6" s="30" t="str">
        <f t="shared" si="0"/>
        <v/>
      </c>
      <c r="CJ6" s="24">
        <f t="shared" si="1"/>
        <v>-1</v>
      </c>
      <c r="CK6" s="24">
        <f t="shared" si="2"/>
        <v>-1</v>
      </c>
      <c r="CL6" s="24">
        <f t="shared" si="3"/>
        <v>-1</v>
      </c>
      <c r="CM6" s="24">
        <f t="shared" si="4"/>
        <v>-1</v>
      </c>
      <c r="CN6" s="24">
        <f t="shared" si="5"/>
        <v>-1</v>
      </c>
      <c r="CO6" s="24">
        <f t="shared" si="6"/>
        <v>-1</v>
      </c>
      <c r="CP6" s="24">
        <f t="shared" si="7"/>
        <v>-1</v>
      </c>
      <c r="CQ6" s="24">
        <f t="shared" si="8"/>
        <v>-1</v>
      </c>
      <c r="CR6" s="24">
        <f t="shared" si="9"/>
        <v>-1</v>
      </c>
      <c r="CS6" s="24">
        <f t="shared" si="10"/>
        <v>-1</v>
      </c>
      <c r="CT6" s="24">
        <f t="shared" si="11"/>
        <v>-1</v>
      </c>
      <c r="CU6" s="24">
        <f t="shared" si="12"/>
        <v>-1</v>
      </c>
      <c r="CV6" s="24">
        <f t="shared" si="13"/>
        <v>-1</v>
      </c>
      <c r="CW6" s="24">
        <f t="shared" si="15"/>
        <v>-1</v>
      </c>
      <c r="CX6" s="24">
        <f t="shared" si="16"/>
        <v>-1</v>
      </c>
      <c r="CY6" s="24">
        <f t="shared" si="17"/>
        <v>-1</v>
      </c>
      <c r="CZ6" s="24">
        <f t="shared" si="18"/>
        <v>-1</v>
      </c>
      <c r="DA6" s="24">
        <f t="shared" si="19"/>
        <v>-1</v>
      </c>
    </row>
    <row r="7" spans="1:105" x14ac:dyDescent="0.3">
      <c r="A7" s="21" t="s">
        <v>92</v>
      </c>
      <c r="B7" s="27">
        <v>175644.29394</v>
      </c>
      <c r="C7" s="27">
        <v>270.91550611000002</v>
      </c>
      <c r="D7" s="27">
        <v>40207.688785999999</v>
      </c>
      <c r="E7" s="27">
        <v>1350.3945131999999</v>
      </c>
      <c r="F7" s="27">
        <v>948.95407795999995</v>
      </c>
      <c r="G7" s="27">
        <v>620.56489369999997</v>
      </c>
      <c r="H7" s="27">
        <v>15791.048105</v>
      </c>
      <c r="I7" s="27">
        <v>68.940176295000001</v>
      </c>
      <c r="J7" s="27">
        <v>383.62617072</v>
      </c>
      <c r="K7" s="27">
        <v>159.48575559</v>
      </c>
      <c r="L7" s="27">
        <v>11.186792598</v>
      </c>
      <c r="M7" s="27">
        <v>57.049655923000003</v>
      </c>
      <c r="N7" s="27">
        <v>23.895460722999999</v>
      </c>
      <c r="O7" s="27">
        <v>325.70898779999999</v>
      </c>
      <c r="P7" s="27">
        <v>285.33300754999999</v>
      </c>
      <c r="Q7" s="27">
        <v>8.9740423238999991</v>
      </c>
      <c r="R7" s="27">
        <v>1438.3461545</v>
      </c>
      <c r="S7" s="27">
        <v>1117.0908291999999</v>
      </c>
      <c r="U7" s="29" t="s">
        <v>185</v>
      </c>
      <c r="V7" s="27">
        <v>13.345258675</v>
      </c>
      <c r="W7" s="27">
        <v>7.8672898701599996</v>
      </c>
      <c r="X7" s="27">
        <v>48.680162481700002</v>
      </c>
      <c r="Y7" s="27">
        <v>48.680651064700001</v>
      </c>
      <c r="Z7" s="27">
        <v>30.8138826968</v>
      </c>
      <c r="AA7" s="27">
        <v>261.73144716600001</v>
      </c>
      <c r="AB7" s="27">
        <v>38.096262736200003</v>
      </c>
      <c r="AC7" s="27">
        <v>369.82596646000002</v>
      </c>
      <c r="AD7" s="27">
        <v>128349.27793</v>
      </c>
      <c r="AE7" s="27">
        <v>571.98648985800003</v>
      </c>
      <c r="AF7" s="27">
        <v>172.00020904900001</v>
      </c>
      <c r="AG7" s="27">
        <v>211.91779676900001</v>
      </c>
      <c r="AH7" s="27">
        <v>221.597379929</v>
      </c>
      <c r="AI7" s="27">
        <v>5.1941281248399997</v>
      </c>
      <c r="AJ7" s="27">
        <v>113.33998469300001</v>
      </c>
      <c r="AK7" s="27">
        <v>113.3399649</v>
      </c>
      <c r="AL7" s="27">
        <v>192.321185966</v>
      </c>
      <c r="AM7" s="27">
        <v>237.494620475</v>
      </c>
      <c r="AN7" s="27">
        <v>395.99290258600001</v>
      </c>
      <c r="AO7" s="27">
        <v>4.3030197927799998</v>
      </c>
      <c r="AP7" s="27">
        <v>5.8797950103499996</v>
      </c>
      <c r="AQ7" s="27">
        <v>26.795499061499999</v>
      </c>
      <c r="AR7" s="27">
        <v>16.715032786399998</v>
      </c>
      <c r="AS7" s="27">
        <v>205.31104297600001</v>
      </c>
      <c r="AT7" s="27">
        <v>0</v>
      </c>
      <c r="AU7" s="27">
        <v>25837.406360100002</v>
      </c>
      <c r="AV7" s="27">
        <v>3611.9079298699999</v>
      </c>
      <c r="AW7" s="27">
        <v>29686.8089105</v>
      </c>
      <c r="AX7" s="27">
        <v>339.25386215100002</v>
      </c>
      <c r="AY7" s="27">
        <v>0.89601051725900005</v>
      </c>
      <c r="AZ7" s="27">
        <v>5617.8985324300002</v>
      </c>
      <c r="BA7" s="27">
        <v>4.7063600643700001</v>
      </c>
      <c r="BB7" s="27">
        <v>1.0087088899200001</v>
      </c>
      <c r="BC7" s="27">
        <v>355.27014269400001</v>
      </c>
      <c r="BD7" s="27">
        <v>6.6184173349400002</v>
      </c>
      <c r="BE7" s="27">
        <v>0.26224247281399998</v>
      </c>
      <c r="BF7" s="27">
        <v>0.26565569459400001</v>
      </c>
      <c r="BG7" s="27">
        <v>989.74771284799999</v>
      </c>
      <c r="BH7" s="27">
        <v>702.83954538499995</v>
      </c>
      <c r="BI7" s="27">
        <v>286.90816746299998</v>
      </c>
      <c r="BJ7" s="27">
        <v>2.96264330131</v>
      </c>
      <c r="BK7" s="27">
        <v>3.6772232675800001E-2</v>
      </c>
      <c r="BL7" s="27">
        <v>25.378631643999999</v>
      </c>
      <c r="BM7" s="27">
        <v>0.62529156136800002</v>
      </c>
      <c r="BN7" s="27">
        <v>40.823451931000001</v>
      </c>
      <c r="BO7" s="27">
        <v>6.4116994714400004</v>
      </c>
      <c r="BP7" s="27">
        <v>1.60266495158</v>
      </c>
      <c r="BQ7" s="27">
        <v>197.044007198</v>
      </c>
      <c r="BR7" s="27">
        <v>31.476295442400001</v>
      </c>
      <c r="BS7" s="27">
        <v>3.8462094269599998</v>
      </c>
      <c r="BT7" s="27">
        <v>54.885423899199999</v>
      </c>
      <c r="BU7" s="27">
        <v>0.19521209962700001</v>
      </c>
      <c r="BV7" s="27">
        <v>463.80636328899999</v>
      </c>
      <c r="BW7" s="27">
        <v>6.1718973365899998</v>
      </c>
      <c r="BX7" s="27">
        <v>0</v>
      </c>
      <c r="BY7" s="27">
        <v>0.47464756803300001</v>
      </c>
      <c r="BZ7" s="27">
        <v>1271.5105257800001</v>
      </c>
      <c r="CA7" s="27">
        <v>975.46564417399998</v>
      </c>
      <c r="CB7" s="27">
        <v>115.80276423700001</v>
      </c>
      <c r="CC7" s="27">
        <v>10750.508511100001</v>
      </c>
      <c r="CD7" s="27">
        <v>1869.4349761799999</v>
      </c>
      <c r="CE7" s="27">
        <v>760.09870111700002</v>
      </c>
      <c r="CG7" s="27">
        <f t="shared" si="14"/>
        <v>11477.658146212403</v>
      </c>
      <c r="CI7" s="30">
        <f t="shared" si="0"/>
        <v>8.0000050254980404E-3</v>
      </c>
      <c r="CJ7" s="24">
        <f t="shared" si="1"/>
        <v>-0.26926588361678266</v>
      </c>
      <c r="CK7" s="24">
        <f t="shared" si="2"/>
        <v>-0.24215839128588892</v>
      </c>
      <c r="CL7" s="24">
        <f t="shared" si="3"/>
        <v>-0.26166338312793763</v>
      </c>
      <c r="CM7" s="24">
        <f t="shared" si="4"/>
        <v>-0.26706773230097269</v>
      </c>
      <c r="CN7" s="24">
        <f t="shared" si="5"/>
        <v>-0.25935346956312266</v>
      </c>
      <c r="CO7" s="24">
        <f t="shared" si="6"/>
        <v>-0.25260618511040339</v>
      </c>
      <c r="CP7" s="24">
        <f t="shared" si="7"/>
        <v>-0.31920234555577015</v>
      </c>
      <c r="CQ7" s="24">
        <f t="shared" si="8"/>
        <v>-0.29387109692914082</v>
      </c>
      <c r="CR7" s="24">
        <f t="shared" si="9"/>
        <v>-0.31774350359159459</v>
      </c>
      <c r="CS7" s="24">
        <f t="shared" si="10"/>
        <v>-0.28934114221855567</v>
      </c>
      <c r="CT7" s="24">
        <f t="shared" si="11"/>
        <v>-0.29673409055902839</v>
      </c>
      <c r="CU7" s="24">
        <f t="shared" si="12"/>
        <v>-0.33222624887311186</v>
      </c>
      <c r="CV7" s="24">
        <f t="shared" si="13"/>
        <v>-0.30049338741933751</v>
      </c>
      <c r="CW7" s="24">
        <f t="shared" si="15"/>
        <v>-0.31964610057039389</v>
      </c>
      <c r="CX7" s="24">
        <f t="shared" si="16"/>
        <v>-0.3259763824124034</v>
      </c>
      <c r="CY7" s="24">
        <f t="shared" si="17"/>
        <v>-0.31225003027311604</v>
      </c>
      <c r="CZ7" s="24">
        <f t="shared" si="18"/>
        <v>-0.32181440390954236</v>
      </c>
      <c r="DA7" s="24">
        <f t="shared" si="19"/>
        <v>-0.31957305417918286</v>
      </c>
    </row>
    <row r="8" spans="1:105" x14ac:dyDescent="0.3">
      <c r="A8" s="21" t="s">
        <v>93</v>
      </c>
      <c r="B8" s="27">
        <v>66292.902411000003</v>
      </c>
      <c r="C8" s="27">
        <v>80.173693299999996</v>
      </c>
      <c r="D8" s="27">
        <v>12071.115094999999</v>
      </c>
      <c r="E8" s="27">
        <v>690.88146927000003</v>
      </c>
      <c r="F8" s="27">
        <v>549.07525158999999</v>
      </c>
      <c r="G8" s="27">
        <v>298.90570914</v>
      </c>
      <c r="H8" s="27">
        <v>4922.9133125999997</v>
      </c>
      <c r="I8" s="27">
        <v>22.250497445000001</v>
      </c>
      <c r="J8" s="27">
        <v>131.12296606000001</v>
      </c>
      <c r="K8" s="27">
        <v>51.139730489000002</v>
      </c>
      <c r="L8" s="27">
        <v>3.6362500619000002</v>
      </c>
      <c r="M8" s="27">
        <v>19.607482122</v>
      </c>
      <c r="N8" s="27">
        <v>7.8517869887999998</v>
      </c>
      <c r="O8" s="27">
        <v>100.2312064</v>
      </c>
      <c r="P8" s="27">
        <v>86.821170061000004</v>
      </c>
      <c r="Q8" s="27">
        <v>3.0428299827999998</v>
      </c>
      <c r="R8" s="27">
        <v>447.84013113999998</v>
      </c>
      <c r="S8" s="27">
        <v>346.53750113000001</v>
      </c>
      <c r="U8" s="29" t="s">
        <v>186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v>0</v>
      </c>
      <c r="BF8" s="27">
        <v>0</v>
      </c>
      <c r="BG8" s="27">
        <v>0</v>
      </c>
      <c r="BH8" s="27">
        <v>0</v>
      </c>
      <c r="BI8" s="27">
        <v>0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0</v>
      </c>
      <c r="BP8" s="27">
        <v>0</v>
      </c>
      <c r="BQ8" s="27">
        <v>0</v>
      </c>
      <c r="BR8" s="27">
        <v>0</v>
      </c>
      <c r="BS8" s="27">
        <v>0</v>
      </c>
      <c r="BT8" s="27">
        <v>0</v>
      </c>
      <c r="BU8" s="27">
        <v>0</v>
      </c>
      <c r="BV8" s="27">
        <v>0</v>
      </c>
      <c r="BW8" s="27">
        <v>0</v>
      </c>
      <c r="BX8" s="27">
        <v>0</v>
      </c>
      <c r="BY8" s="27">
        <v>0</v>
      </c>
      <c r="BZ8" s="27">
        <v>0</v>
      </c>
      <c r="CA8" s="27">
        <v>0</v>
      </c>
      <c r="CB8" s="27">
        <v>0</v>
      </c>
      <c r="CC8" s="27">
        <v>0</v>
      </c>
      <c r="CD8" s="27">
        <v>0</v>
      </c>
      <c r="CE8" s="27">
        <v>0</v>
      </c>
      <c r="CG8" s="27" t="str">
        <f t="shared" si="14"/>
        <v/>
      </c>
      <c r="CI8" s="30" t="str">
        <f t="shared" si="0"/>
        <v/>
      </c>
      <c r="CJ8" s="24">
        <f t="shared" si="1"/>
        <v>-1</v>
      </c>
      <c r="CK8" s="24">
        <f t="shared" si="2"/>
        <v>-1</v>
      </c>
      <c r="CL8" s="24">
        <f t="shared" si="3"/>
        <v>-1</v>
      </c>
      <c r="CM8" s="24">
        <f t="shared" si="4"/>
        <v>-1</v>
      </c>
      <c r="CN8" s="24">
        <f t="shared" si="5"/>
        <v>-1</v>
      </c>
      <c r="CO8" s="24">
        <f t="shared" si="6"/>
        <v>-1</v>
      </c>
      <c r="CP8" s="24">
        <f t="shared" si="7"/>
        <v>-1</v>
      </c>
      <c r="CQ8" s="24">
        <f t="shared" si="8"/>
        <v>-1</v>
      </c>
      <c r="CR8" s="24">
        <f t="shared" si="9"/>
        <v>-1</v>
      </c>
      <c r="CS8" s="24">
        <f t="shared" si="10"/>
        <v>-1</v>
      </c>
      <c r="CT8" s="24">
        <f t="shared" si="11"/>
        <v>-1</v>
      </c>
      <c r="CU8" s="24">
        <f t="shared" si="12"/>
        <v>-1</v>
      </c>
      <c r="CV8" s="24">
        <f t="shared" si="13"/>
        <v>-1</v>
      </c>
      <c r="CW8" s="24">
        <f t="shared" si="15"/>
        <v>-1</v>
      </c>
      <c r="CX8" s="24">
        <f t="shared" si="16"/>
        <v>-1</v>
      </c>
      <c r="CY8" s="24">
        <f t="shared" si="17"/>
        <v>-1</v>
      </c>
      <c r="CZ8" s="24">
        <f t="shared" si="18"/>
        <v>-1</v>
      </c>
      <c r="DA8" s="24">
        <f t="shared" si="19"/>
        <v>-1</v>
      </c>
    </row>
    <row r="9" spans="1:105" x14ac:dyDescent="0.3">
      <c r="A9" s="21" t="s">
        <v>94</v>
      </c>
      <c r="B9" s="27">
        <v>126680.87596999999</v>
      </c>
      <c r="C9" s="27">
        <v>159.96548215999999</v>
      </c>
      <c r="D9" s="27">
        <v>24458.444705000002</v>
      </c>
      <c r="E9" s="27">
        <v>1378.4781832000001</v>
      </c>
      <c r="F9" s="27">
        <v>1095.5391193</v>
      </c>
      <c r="G9" s="27">
        <v>588.80833613000004</v>
      </c>
      <c r="H9" s="27">
        <v>9454.5144264999999</v>
      </c>
      <c r="I9" s="27">
        <v>44.257790039</v>
      </c>
      <c r="J9" s="27">
        <v>259.30843071999999</v>
      </c>
      <c r="K9" s="27">
        <v>101.71755408999999</v>
      </c>
      <c r="L9" s="27">
        <v>7.2371766694000002</v>
      </c>
      <c r="M9" s="27">
        <v>39.003758716</v>
      </c>
      <c r="N9" s="27">
        <v>15.610089062</v>
      </c>
      <c r="O9" s="27">
        <v>193.24439093999999</v>
      </c>
      <c r="P9" s="27">
        <v>162.26663882</v>
      </c>
      <c r="Q9" s="27">
        <v>6.0427864284000004</v>
      </c>
      <c r="R9" s="27">
        <v>856.67969242000004</v>
      </c>
      <c r="S9" s="27">
        <v>669.06925246000003</v>
      </c>
      <c r="U9" s="29" t="s">
        <v>187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0</v>
      </c>
      <c r="AF9" s="27">
        <v>0</v>
      </c>
      <c r="AG9" s="27">
        <v>0</v>
      </c>
      <c r="AH9" s="27">
        <v>0</v>
      </c>
      <c r="AI9" s="27">
        <v>0</v>
      </c>
      <c r="AJ9" s="27">
        <v>0</v>
      </c>
      <c r="AK9" s="27">
        <v>0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0</v>
      </c>
      <c r="BN9" s="27">
        <v>0</v>
      </c>
      <c r="BO9" s="27">
        <v>0</v>
      </c>
      <c r="BP9" s="27">
        <v>0</v>
      </c>
      <c r="BQ9" s="27">
        <v>0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G9" s="27" t="str">
        <f t="shared" si="14"/>
        <v/>
      </c>
      <c r="CI9" s="30" t="str">
        <f t="shared" si="0"/>
        <v/>
      </c>
      <c r="CJ9" s="24">
        <f t="shared" si="1"/>
        <v>-1</v>
      </c>
      <c r="CK9" s="24">
        <f t="shared" si="2"/>
        <v>-1</v>
      </c>
      <c r="CL9" s="24">
        <f t="shared" si="3"/>
        <v>-1</v>
      </c>
      <c r="CM9" s="24">
        <f t="shared" si="4"/>
        <v>-1</v>
      </c>
      <c r="CN9" s="24">
        <f t="shared" si="5"/>
        <v>-1</v>
      </c>
      <c r="CO9" s="24">
        <f t="shared" si="6"/>
        <v>-1</v>
      </c>
      <c r="CP9" s="24">
        <f t="shared" si="7"/>
        <v>-1</v>
      </c>
      <c r="CQ9" s="24">
        <f t="shared" si="8"/>
        <v>-1</v>
      </c>
      <c r="CR9" s="24">
        <f t="shared" si="9"/>
        <v>-1</v>
      </c>
      <c r="CS9" s="24">
        <f t="shared" si="10"/>
        <v>-1</v>
      </c>
      <c r="CT9" s="24">
        <f t="shared" si="11"/>
        <v>-1</v>
      </c>
      <c r="CU9" s="24">
        <f t="shared" si="12"/>
        <v>-1</v>
      </c>
      <c r="CV9" s="24">
        <f t="shared" si="13"/>
        <v>-1</v>
      </c>
      <c r="CW9" s="24">
        <f t="shared" si="15"/>
        <v>-1</v>
      </c>
      <c r="CX9" s="24">
        <f t="shared" si="16"/>
        <v>-1</v>
      </c>
      <c r="CY9" s="24">
        <f t="shared" si="17"/>
        <v>-1</v>
      </c>
      <c r="CZ9" s="24">
        <f t="shared" si="18"/>
        <v>-1</v>
      </c>
      <c r="DA9" s="24">
        <f t="shared" si="19"/>
        <v>-1</v>
      </c>
    </row>
    <row r="10" spans="1:105" x14ac:dyDescent="0.3">
      <c r="A10" s="69" t="s">
        <v>95</v>
      </c>
      <c r="B10" s="27">
        <v>287770.31452000001</v>
      </c>
      <c r="C10" s="27">
        <v>478.54186000999999</v>
      </c>
      <c r="D10" s="27">
        <v>80449.573141999994</v>
      </c>
      <c r="E10" s="27">
        <v>2426.8284917000001</v>
      </c>
      <c r="F10" s="27">
        <v>1712.9379443</v>
      </c>
      <c r="G10" s="27">
        <v>1072.4490522999999</v>
      </c>
      <c r="H10" s="27">
        <v>26849.984264999999</v>
      </c>
      <c r="I10" s="27">
        <v>122.1632784</v>
      </c>
      <c r="J10" s="27">
        <v>676.49670422999998</v>
      </c>
      <c r="K10" s="27">
        <v>282.2631116</v>
      </c>
      <c r="L10" s="27">
        <v>19.861130532000001</v>
      </c>
      <c r="M10" s="27">
        <v>101.78037815</v>
      </c>
      <c r="N10" s="27">
        <v>42.357196023</v>
      </c>
      <c r="O10" s="27">
        <v>556.22377533999997</v>
      </c>
      <c r="P10" s="27">
        <v>470.33509471000002</v>
      </c>
      <c r="Q10" s="27">
        <v>15.903559211999999</v>
      </c>
      <c r="R10" s="27">
        <v>2434.2359867999999</v>
      </c>
      <c r="S10" s="27">
        <v>1910.8078003000001</v>
      </c>
      <c r="U10" s="29" t="s">
        <v>188</v>
      </c>
      <c r="V10" s="27">
        <v>34.905930496099998</v>
      </c>
      <c r="W10" s="27">
        <v>19.8664858243</v>
      </c>
      <c r="X10" s="27">
        <v>122.19385993500001</v>
      </c>
      <c r="Y10" s="27">
        <v>122.19493173399999</v>
      </c>
      <c r="Z10" s="27">
        <v>77.692850438799994</v>
      </c>
      <c r="AA10" s="27">
        <v>676.43430262300001</v>
      </c>
      <c r="AB10" s="27">
        <v>101.775471821</v>
      </c>
      <c r="AC10" s="27">
        <v>921.57978345599997</v>
      </c>
      <c r="AD10" s="27">
        <v>287759.93253699999</v>
      </c>
      <c r="AE10" s="27">
        <v>1472.5537029699999</v>
      </c>
      <c r="AF10" s="27">
        <v>443.60933383600002</v>
      </c>
      <c r="AG10" s="27">
        <v>539.36579113499999</v>
      </c>
      <c r="AH10" s="27">
        <v>556.17528529900005</v>
      </c>
      <c r="AI10" s="27">
        <v>13.521880686099999</v>
      </c>
      <c r="AJ10" s="27">
        <v>282.34688288199999</v>
      </c>
      <c r="AK10" s="27">
        <v>282.346843234</v>
      </c>
      <c r="AL10" s="27">
        <v>470.29266237500002</v>
      </c>
      <c r="AM10" s="27">
        <v>643.73207041600006</v>
      </c>
      <c r="AN10" s="27">
        <v>969.96292741699995</v>
      </c>
      <c r="AO10" s="27">
        <v>11.208627252499999</v>
      </c>
      <c r="AP10" s="27">
        <v>14.279540427800001</v>
      </c>
      <c r="AQ10" s="27">
        <v>72.017398393799994</v>
      </c>
      <c r="AR10" s="27">
        <v>42.3642941859</v>
      </c>
      <c r="AS10" s="27">
        <v>478.545629792</v>
      </c>
      <c r="AT10" s="27">
        <v>0</v>
      </c>
      <c r="AU10" s="27">
        <v>70078.951024099995</v>
      </c>
      <c r="AV10" s="27">
        <v>9743.7739971499996</v>
      </c>
      <c r="AW10" s="27">
        <v>80466.457091699995</v>
      </c>
      <c r="AX10" s="27">
        <v>861.44521333199998</v>
      </c>
      <c r="AY10" s="27">
        <v>2.1810578762900001</v>
      </c>
      <c r="AZ10" s="27">
        <v>13880.608974700001</v>
      </c>
      <c r="BA10" s="27">
        <v>11.567884406299999</v>
      </c>
      <c r="BB10" s="27">
        <v>2.4597079649700002</v>
      </c>
      <c r="BC10" s="27">
        <v>851.156337947</v>
      </c>
      <c r="BD10" s="27">
        <v>16.457745513199999</v>
      </c>
      <c r="BE10" s="27">
        <v>0.65450681448699999</v>
      </c>
      <c r="BF10" s="27">
        <v>0.64676577599899998</v>
      </c>
      <c r="BG10" s="27">
        <v>2427.7239170299999</v>
      </c>
      <c r="BH10" s="27">
        <v>1713.65649801</v>
      </c>
      <c r="BI10" s="27">
        <v>714.06741901600003</v>
      </c>
      <c r="BJ10" s="27">
        <v>7.4889677149600002</v>
      </c>
      <c r="BK10" s="27">
        <v>9.1018412065900001E-2</v>
      </c>
      <c r="BL10" s="27">
        <v>63.350107021200003</v>
      </c>
      <c r="BM10" s="27">
        <v>1.5295331133100001</v>
      </c>
      <c r="BN10" s="27">
        <v>101.497671418</v>
      </c>
      <c r="BO10" s="27">
        <v>15.692472174100001</v>
      </c>
      <c r="BP10" s="27">
        <v>3.9704007481399999</v>
      </c>
      <c r="BQ10" s="27">
        <v>490.23439008600002</v>
      </c>
      <c r="BR10" s="27">
        <v>78.493150446900003</v>
      </c>
      <c r="BS10" s="27">
        <v>9.5755638314099993</v>
      </c>
      <c r="BT10" s="27">
        <v>134.61873761300001</v>
      </c>
      <c r="BU10" s="27">
        <v>0.48362958227899999</v>
      </c>
      <c r="BV10" s="27">
        <v>1072.4113314700001</v>
      </c>
      <c r="BW10" s="27">
        <v>15.9034896544</v>
      </c>
      <c r="BX10" s="27">
        <v>0</v>
      </c>
      <c r="BY10" s="27">
        <v>1.14107520617</v>
      </c>
      <c r="BZ10" s="27">
        <v>3183.06860052</v>
      </c>
      <c r="CA10" s="27">
        <v>2434.0163440199999</v>
      </c>
      <c r="CB10" s="27">
        <v>287.35537618699999</v>
      </c>
      <c r="CC10" s="27">
        <v>26848.4746744</v>
      </c>
      <c r="CD10" s="27">
        <v>4722.01447663</v>
      </c>
      <c r="CE10" s="27">
        <v>1910.6443630900001</v>
      </c>
      <c r="CG10" s="27">
        <f t="shared" si="14"/>
        <v>28665.799678971172</v>
      </c>
      <c r="CI10" s="30">
        <f t="shared" si="0"/>
        <v>8.0000051410539872E-3</v>
      </c>
      <c r="CJ10" s="24">
        <f t="shared" si="1"/>
        <v>-3.607732443614112E-5</v>
      </c>
      <c r="CK10" s="24">
        <f t="shared" si="2"/>
        <v>7.8776431385280287E-6</v>
      </c>
      <c r="CL10" s="24">
        <f t="shared" si="3"/>
        <v>2.0986997246336258E-4</v>
      </c>
      <c r="CM10" s="24">
        <f t="shared" si="4"/>
        <v>3.6896934952853006E-4</v>
      </c>
      <c r="CN10" s="24">
        <f t="shared" si="5"/>
        <v>4.1948613047600159E-4</v>
      </c>
      <c r="CO10" s="24">
        <f t="shared" si="6"/>
        <v>-3.5172607891257258E-5</v>
      </c>
      <c r="CP10" s="24">
        <f t="shared" si="7"/>
        <v>-5.6223146542643743E-5</v>
      </c>
      <c r="CQ10" s="24">
        <f t="shared" si="8"/>
        <v>2.5910678245188458E-4</v>
      </c>
      <c r="CR10" s="24">
        <f t="shared" si="9"/>
        <v>-9.224229269674911E-5</v>
      </c>
      <c r="CS10" s="24">
        <f t="shared" si="10"/>
        <v>2.9664391328138018E-4</v>
      </c>
      <c r="CT10" s="24">
        <f t="shared" si="11"/>
        <v>2.6963683116480773E-4</v>
      </c>
      <c r="CU10" s="24">
        <f t="shared" si="12"/>
        <v>-4.8205057685843925E-5</v>
      </c>
      <c r="CV10" s="24">
        <f t="shared" si="13"/>
        <v>1.6757867768550815E-4</v>
      </c>
      <c r="CW10" s="24">
        <f t="shared" si="15"/>
        <v>-8.7177217425275398E-5</v>
      </c>
      <c r="CX10" s="24">
        <f t="shared" si="16"/>
        <v>-9.0217241871274508E-5</v>
      </c>
      <c r="CY10" s="24">
        <f t="shared" si="17"/>
        <v>-4.3737127691102576E-6</v>
      </c>
      <c r="CZ10" s="24">
        <f t="shared" si="18"/>
        <v>-9.0230684777894729E-5</v>
      </c>
      <c r="DA10" s="24">
        <f t="shared" si="19"/>
        <v>-8.5533045225335462E-5</v>
      </c>
    </row>
    <row r="11" spans="1:105" x14ac:dyDescent="0.3">
      <c r="A11" s="21" t="s">
        <v>96</v>
      </c>
      <c r="B11" s="27">
        <v>637466.30104000005</v>
      </c>
      <c r="C11" s="27">
        <v>1318.2156795999999</v>
      </c>
      <c r="D11" s="27">
        <v>146062.53375</v>
      </c>
      <c r="E11" s="27">
        <v>6579.0207202000001</v>
      </c>
      <c r="F11" s="27">
        <v>4624.6243946000004</v>
      </c>
      <c r="G11" s="27">
        <v>382.63581862000001</v>
      </c>
      <c r="H11" s="27">
        <v>60296.610438999996</v>
      </c>
      <c r="I11" s="27">
        <v>295.14070764000002</v>
      </c>
      <c r="J11" s="27">
        <v>1505.4069718000001</v>
      </c>
      <c r="K11" s="27">
        <v>776.82750739999994</v>
      </c>
      <c r="L11" s="27">
        <v>48.347585379000002</v>
      </c>
      <c r="M11" s="27">
        <v>240.18072043000001</v>
      </c>
      <c r="N11" s="27">
        <v>100.41986317</v>
      </c>
      <c r="O11" s="27">
        <v>1231.7538912</v>
      </c>
      <c r="P11" s="27">
        <v>1069.1715833000001</v>
      </c>
      <c r="Q11" s="27">
        <v>35.841039268999999</v>
      </c>
      <c r="R11" s="27">
        <v>5435.6645724999998</v>
      </c>
      <c r="S11" s="27">
        <v>4235.2794052999998</v>
      </c>
      <c r="U11" s="29" t="s">
        <v>189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v>0</v>
      </c>
      <c r="BF11" s="27">
        <v>0</v>
      </c>
      <c r="BG11" s="27">
        <v>0</v>
      </c>
      <c r="BH11" s="27">
        <v>0</v>
      </c>
      <c r="BI11" s="27">
        <v>0</v>
      </c>
      <c r="BJ11" s="27">
        <v>0</v>
      </c>
      <c r="BK11" s="27">
        <v>0</v>
      </c>
      <c r="BL11" s="27">
        <v>0</v>
      </c>
      <c r="BM11" s="27">
        <v>0</v>
      </c>
      <c r="BN11" s="27">
        <v>0</v>
      </c>
      <c r="BO11" s="27">
        <v>0</v>
      </c>
      <c r="BP11" s="27">
        <v>0</v>
      </c>
      <c r="BQ11" s="27">
        <v>0</v>
      </c>
      <c r="BR11" s="27">
        <v>0</v>
      </c>
      <c r="BS11" s="27">
        <v>0</v>
      </c>
      <c r="BT11" s="27">
        <v>0</v>
      </c>
      <c r="BU11" s="27">
        <v>0</v>
      </c>
      <c r="BV11" s="27">
        <v>0</v>
      </c>
      <c r="BW11" s="27">
        <v>0</v>
      </c>
      <c r="BX11" s="27">
        <v>0</v>
      </c>
      <c r="BY11" s="27">
        <v>0</v>
      </c>
      <c r="BZ11" s="27">
        <v>0</v>
      </c>
      <c r="CA11" s="27">
        <v>0</v>
      </c>
      <c r="CB11" s="27">
        <v>0</v>
      </c>
      <c r="CC11" s="27">
        <v>0</v>
      </c>
      <c r="CD11" s="27">
        <v>0</v>
      </c>
      <c r="CE11" s="27">
        <v>0</v>
      </c>
      <c r="CG11" s="27" t="str">
        <f t="shared" si="14"/>
        <v/>
      </c>
      <c r="CI11" s="30" t="str">
        <f t="shared" si="0"/>
        <v/>
      </c>
      <c r="CJ11" s="24">
        <f t="shared" si="1"/>
        <v>-1</v>
      </c>
      <c r="CK11" s="24">
        <f t="shared" si="2"/>
        <v>-1</v>
      </c>
      <c r="CL11" s="24">
        <f t="shared" si="3"/>
        <v>-1</v>
      </c>
      <c r="CM11" s="24">
        <f t="shared" si="4"/>
        <v>-1</v>
      </c>
      <c r="CN11" s="24">
        <f t="shared" si="5"/>
        <v>-1</v>
      </c>
      <c r="CO11" s="24">
        <f t="shared" si="6"/>
        <v>-1</v>
      </c>
      <c r="CP11" s="24">
        <f t="shared" si="7"/>
        <v>-1</v>
      </c>
      <c r="CQ11" s="24">
        <f t="shared" si="8"/>
        <v>-1</v>
      </c>
      <c r="CR11" s="24">
        <f t="shared" si="9"/>
        <v>-1</v>
      </c>
      <c r="CS11" s="24">
        <f t="shared" si="10"/>
        <v>-1</v>
      </c>
      <c r="CT11" s="24">
        <f t="shared" si="11"/>
        <v>-1</v>
      </c>
      <c r="CU11" s="24">
        <f t="shared" si="12"/>
        <v>-1</v>
      </c>
      <c r="CV11" s="24">
        <f t="shared" si="13"/>
        <v>-1</v>
      </c>
      <c r="CW11" s="24">
        <f t="shared" si="15"/>
        <v>-1</v>
      </c>
      <c r="CX11" s="24">
        <f t="shared" si="16"/>
        <v>-1</v>
      </c>
      <c r="CY11" s="24">
        <f t="shared" si="17"/>
        <v>-1</v>
      </c>
      <c r="CZ11" s="24">
        <f t="shared" si="18"/>
        <v>-1</v>
      </c>
      <c r="DA11" s="24">
        <f t="shared" si="19"/>
        <v>-1</v>
      </c>
    </row>
    <row r="12" spans="1:105" x14ac:dyDescent="0.3">
      <c r="A12" s="21" t="s">
        <v>97</v>
      </c>
      <c r="B12" s="27">
        <v>108327.82188</v>
      </c>
      <c r="C12" s="27">
        <v>150.27540382000001</v>
      </c>
      <c r="D12" s="27">
        <v>25383.874604000001</v>
      </c>
      <c r="E12" s="27">
        <v>1316.8539114</v>
      </c>
      <c r="F12" s="27">
        <v>1048.5285893</v>
      </c>
      <c r="G12" s="27">
        <v>538.27527877</v>
      </c>
      <c r="H12" s="27">
        <v>9175.8950836000004</v>
      </c>
      <c r="I12" s="27">
        <v>41.802444149999999</v>
      </c>
      <c r="J12" s="27">
        <v>244.66767193000001</v>
      </c>
      <c r="K12" s="27">
        <v>95.684750695000005</v>
      </c>
      <c r="L12" s="27">
        <v>6.8436591027000002</v>
      </c>
      <c r="M12" s="27">
        <v>36.979286149000004</v>
      </c>
      <c r="N12" s="27">
        <v>14.748262305000001</v>
      </c>
      <c r="O12" s="27">
        <v>190.17768824000001</v>
      </c>
      <c r="P12" s="27">
        <v>156.77743312999999</v>
      </c>
      <c r="Q12" s="27">
        <v>5.7061729927</v>
      </c>
      <c r="R12" s="27">
        <v>831.79385937999996</v>
      </c>
      <c r="S12" s="27">
        <v>655.77838116999999</v>
      </c>
      <c r="U12" s="29" t="s">
        <v>190</v>
      </c>
      <c r="V12" s="27">
        <v>5.46200073355</v>
      </c>
      <c r="W12" s="27">
        <v>2.9172530349099999</v>
      </c>
      <c r="X12" s="27">
        <v>17.936771653099999</v>
      </c>
      <c r="Y12" s="27">
        <v>17.936936272800001</v>
      </c>
      <c r="Z12" s="27">
        <v>11.3711173261</v>
      </c>
      <c r="AA12" s="27">
        <v>100.016983309</v>
      </c>
      <c r="AB12" s="27">
        <v>14.695029869100001</v>
      </c>
      <c r="AC12" s="27">
        <v>140.48130309800001</v>
      </c>
      <c r="AD12" s="27">
        <v>46807.825618499999</v>
      </c>
      <c r="AE12" s="27">
        <v>221.91679220099999</v>
      </c>
      <c r="AF12" s="27">
        <v>66.213224326200006</v>
      </c>
      <c r="AG12" s="27">
        <v>78.544241892100004</v>
      </c>
      <c r="AH12" s="27">
        <v>78.324070341500004</v>
      </c>
      <c r="AI12" s="27">
        <v>2.1541610427300002</v>
      </c>
      <c r="AJ12" s="27">
        <v>41.486305518499996</v>
      </c>
      <c r="AK12" s="27">
        <v>41.486308712400003</v>
      </c>
      <c r="AL12" s="27">
        <v>64.101425342400006</v>
      </c>
      <c r="AM12" s="27">
        <v>88.577249066700006</v>
      </c>
      <c r="AN12" s="27">
        <v>134.08696674199999</v>
      </c>
      <c r="AO12" s="27">
        <v>1.78206562756</v>
      </c>
      <c r="AP12" s="27">
        <v>2.0503877781900002</v>
      </c>
      <c r="AQ12" s="27">
        <v>11.8401559908</v>
      </c>
      <c r="AR12" s="27">
        <v>6.2376324932299996</v>
      </c>
      <c r="AS12" s="27">
        <v>67.097819717299998</v>
      </c>
      <c r="AT12" s="27">
        <v>0</v>
      </c>
      <c r="AU12" s="27">
        <v>9622.3362561100002</v>
      </c>
      <c r="AV12" s="27">
        <v>1361.2348165400001</v>
      </c>
      <c r="AW12" s="27">
        <v>11072.1483217</v>
      </c>
      <c r="AX12" s="27">
        <v>126.391142101</v>
      </c>
      <c r="AY12" s="27">
        <v>0.30562152447399998</v>
      </c>
      <c r="AZ12" s="27">
        <v>1924.9095098400001</v>
      </c>
      <c r="BA12" s="27">
        <v>1.6198528832700001</v>
      </c>
      <c r="BB12" s="27">
        <v>0.35578966443600002</v>
      </c>
      <c r="BC12" s="27">
        <v>119.114333875</v>
      </c>
      <c r="BD12" s="27">
        <v>2.3729669689000001</v>
      </c>
      <c r="BE12" s="27">
        <v>9.9405427658099996E-2</v>
      </c>
      <c r="BF12" s="27">
        <v>9.0974240978699994E-2</v>
      </c>
      <c r="BG12" s="27">
        <v>611.87111263199995</v>
      </c>
      <c r="BH12" s="27">
        <v>484.267323578</v>
      </c>
      <c r="BI12" s="27">
        <v>127.603789054</v>
      </c>
      <c r="BJ12" s="27">
        <v>1.1458529819300001</v>
      </c>
      <c r="BK12" s="27">
        <v>1.37060086319E-2</v>
      </c>
      <c r="BL12" s="27">
        <v>9.2145953277399997</v>
      </c>
      <c r="BM12" s="27">
        <v>0.224006677451</v>
      </c>
      <c r="BN12" s="27">
        <v>14.036158239700001</v>
      </c>
      <c r="BO12" s="27">
        <v>2.1535608029</v>
      </c>
      <c r="BP12" s="27">
        <v>0.55909191804299996</v>
      </c>
      <c r="BQ12" s="27">
        <v>67.633410848400004</v>
      </c>
      <c r="BR12" s="27">
        <v>11.108314354199999</v>
      </c>
      <c r="BS12" s="27">
        <v>1.4341167095</v>
      </c>
      <c r="BT12" s="27">
        <v>263.82272218899999</v>
      </c>
      <c r="BU12" s="27">
        <v>7.1157288980200004E-2</v>
      </c>
      <c r="BV12" s="27">
        <v>242.56973837199999</v>
      </c>
      <c r="BW12" s="27">
        <v>2.3542639266099998</v>
      </c>
      <c r="BX12" s="27">
        <v>0</v>
      </c>
      <c r="BY12" s="27">
        <v>0.16358650053000001</v>
      </c>
      <c r="BZ12" s="27">
        <v>448.83231598200001</v>
      </c>
      <c r="CA12" s="27">
        <v>341.23422371999999</v>
      </c>
      <c r="CB12" s="27">
        <v>40.7198432267</v>
      </c>
      <c r="CC12" s="27">
        <v>3780.7220903500001</v>
      </c>
      <c r="CD12" s="27">
        <v>669.54821502899995</v>
      </c>
      <c r="CE12" s="27">
        <v>269.92217514599997</v>
      </c>
      <c r="CG12" s="27">
        <f t="shared" si="14"/>
        <v>4057.0154042722602</v>
      </c>
      <c r="CI12" s="30">
        <f t="shared" si="0"/>
        <v>8.0000056441711393E-3</v>
      </c>
      <c r="CJ12" s="24">
        <f t="shared" si="1"/>
        <v>-0.56790578074807685</v>
      </c>
      <c r="CK12" s="24">
        <f t="shared" si="2"/>
        <v>-0.55350098544622894</v>
      </c>
      <c r="CL12" s="24">
        <f t="shared" si="3"/>
        <v>-0.56381173109186222</v>
      </c>
      <c r="CM12" s="24">
        <f t="shared" si="4"/>
        <v>-0.53535384044119572</v>
      </c>
      <c r="CN12" s="24">
        <f t="shared" si="5"/>
        <v>-0.53814580878400464</v>
      </c>
      <c r="CO12" s="24">
        <f t="shared" si="6"/>
        <v>-0.54935746087709936</v>
      </c>
      <c r="CP12" s="24">
        <f t="shared" si="7"/>
        <v>-0.58797239333007933</v>
      </c>
      <c r="CQ12" s="24">
        <f t="shared" si="8"/>
        <v>-0.57091178189397807</v>
      </c>
      <c r="CR12" s="24">
        <f t="shared" si="9"/>
        <v>-0.59121291946728838</v>
      </c>
      <c r="CS12" s="24">
        <f t="shared" si="10"/>
        <v>-0.56642716408762228</v>
      </c>
      <c r="CT12" s="24">
        <f t="shared" si="11"/>
        <v>-0.57372905471590951</v>
      </c>
      <c r="CU12" s="24">
        <f t="shared" si="12"/>
        <v>-0.60261456076005449</v>
      </c>
      <c r="CV12" s="24">
        <f t="shared" si="13"/>
        <v>-0.57705983496677449</v>
      </c>
      <c r="CW12" s="24">
        <f t="shared" si="15"/>
        <v>-0.58815321047200464</v>
      </c>
      <c r="CX12" s="24">
        <f t="shared" si="16"/>
        <v>-0.59113104441984932</v>
      </c>
      <c r="CY12" s="24">
        <f t="shared" si="17"/>
        <v>-0.58741805942058745</v>
      </c>
      <c r="CZ12" s="24">
        <f t="shared" si="18"/>
        <v>-0.58976106895721958</v>
      </c>
      <c r="DA12" s="24">
        <f t="shared" si="19"/>
        <v>-0.58839421533777736</v>
      </c>
    </row>
    <row r="13" spans="1:105" x14ac:dyDescent="0.3">
      <c r="A13" s="21" t="s">
        <v>98</v>
      </c>
      <c r="B13" s="27">
        <v>237287.35282999999</v>
      </c>
      <c r="C13" s="27">
        <v>409.94492874000002</v>
      </c>
      <c r="D13" s="27">
        <v>60745.740715</v>
      </c>
      <c r="E13" s="27">
        <v>3568.0600143000001</v>
      </c>
      <c r="F13" s="27">
        <v>2838.8798450999998</v>
      </c>
      <c r="G13" s="27">
        <v>1460.6527266999999</v>
      </c>
      <c r="H13" s="27">
        <v>22958.299098</v>
      </c>
      <c r="I13" s="27">
        <v>103.57341845000001</v>
      </c>
      <c r="J13" s="27">
        <v>574.56073461999995</v>
      </c>
      <c r="K13" s="27">
        <v>240.24748095000001</v>
      </c>
      <c r="L13" s="27">
        <v>16.847755258999999</v>
      </c>
      <c r="M13" s="27">
        <v>85.957209156000005</v>
      </c>
      <c r="N13" s="27">
        <v>35.846072354</v>
      </c>
      <c r="O13" s="27">
        <v>475.53363983000003</v>
      </c>
      <c r="P13" s="27">
        <v>404.82686804999997</v>
      </c>
      <c r="Q13" s="27">
        <v>13.415076543</v>
      </c>
      <c r="R13" s="27">
        <v>2082.7085284</v>
      </c>
      <c r="S13" s="27">
        <v>1632.20065</v>
      </c>
      <c r="U13" s="29" t="s">
        <v>191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0</v>
      </c>
      <c r="BU13" s="27">
        <v>0</v>
      </c>
      <c r="BV13" s="27">
        <v>0</v>
      </c>
      <c r="BW13" s="27">
        <v>0</v>
      </c>
      <c r="BX13" s="27">
        <v>0</v>
      </c>
      <c r="BY13" s="27">
        <v>0</v>
      </c>
      <c r="BZ13" s="27">
        <v>0</v>
      </c>
      <c r="CA13" s="27">
        <v>0</v>
      </c>
      <c r="CB13" s="27">
        <v>0</v>
      </c>
      <c r="CC13" s="27">
        <v>0</v>
      </c>
      <c r="CD13" s="27">
        <v>0</v>
      </c>
      <c r="CE13" s="27">
        <v>0</v>
      </c>
      <c r="CG13" s="27" t="str">
        <f t="shared" si="14"/>
        <v/>
      </c>
      <c r="CI13" s="30" t="str">
        <f t="shared" si="0"/>
        <v/>
      </c>
      <c r="CJ13" s="24">
        <f t="shared" si="1"/>
        <v>-1</v>
      </c>
      <c r="CK13" s="24">
        <f t="shared" si="2"/>
        <v>-1</v>
      </c>
      <c r="CL13" s="24">
        <f t="shared" si="3"/>
        <v>-1</v>
      </c>
      <c r="CM13" s="24">
        <f t="shared" si="4"/>
        <v>-1</v>
      </c>
      <c r="CN13" s="24">
        <f t="shared" si="5"/>
        <v>-1</v>
      </c>
      <c r="CO13" s="24">
        <f t="shared" si="6"/>
        <v>-1</v>
      </c>
      <c r="CP13" s="24">
        <f t="shared" si="7"/>
        <v>-1</v>
      </c>
      <c r="CQ13" s="24">
        <f t="shared" si="8"/>
        <v>-1</v>
      </c>
      <c r="CR13" s="24">
        <f t="shared" si="9"/>
        <v>-1</v>
      </c>
      <c r="CS13" s="24">
        <f t="shared" si="10"/>
        <v>-1</v>
      </c>
      <c r="CT13" s="24">
        <f t="shared" si="11"/>
        <v>-1</v>
      </c>
      <c r="CU13" s="24">
        <f t="shared" si="12"/>
        <v>-1</v>
      </c>
      <c r="CV13" s="24">
        <f t="shared" si="13"/>
        <v>-1</v>
      </c>
      <c r="CW13" s="24">
        <f t="shared" si="15"/>
        <v>-1</v>
      </c>
      <c r="CX13" s="24">
        <f t="shared" si="16"/>
        <v>-1</v>
      </c>
      <c r="CY13" s="24">
        <f t="shared" si="17"/>
        <v>-1</v>
      </c>
      <c r="CZ13" s="24">
        <f t="shared" si="18"/>
        <v>-1</v>
      </c>
      <c r="DA13" s="24">
        <f t="shared" si="19"/>
        <v>-1</v>
      </c>
    </row>
    <row r="14" spans="1:105" x14ac:dyDescent="0.3">
      <c r="A14" s="21" t="s">
        <v>99</v>
      </c>
      <c r="B14" s="27">
        <v>173917.41548</v>
      </c>
      <c r="C14" s="27">
        <v>210.6163857</v>
      </c>
      <c r="D14" s="27">
        <v>30305.592556</v>
      </c>
      <c r="E14" s="27">
        <v>1814.9627174</v>
      </c>
      <c r="F14" s="27">
        <v>1442.4323534</v>
      </c>
      <c r="G14" s="27">
        <v>785.08830402000001</v>
      </c>
      <c r="H14" s="27">
        <v>13307.829373</v>
      </c>
      <c r="I14" s="27">
        <v>58.445617308000003</v>
      </c>
      <c r="J14" s="27">
        <v>345.76173849000003</v>
      </c>
      <c r="K14" s="27">
        <v>134.32910261000001</v>
      </c>
      <c r="L14" s="27">
        <v>9.5515558906999996</v>
      </c>
      <c r="M14" s="27">
        <v>51.502539997</v>
      </c>
      <c r="N14" s="27">
        <v>20.624023106999999</v>
      </c>
      <c r="O14" s="27">
        <v>271.61714453000002</v>
      </c>
      <c r="P14" s="27">
        <v>237.86226300999999</v>
      </c>
      <c r="Q14" s="27">
        <v>7.9921938820999996</v>
      </c>
      <c r="R14" s="27">
        <v>1213.3818547999999</v>
      </c>
      <c r="S14" s="27">
        <v>937.04623683</v>
      </c>
      <c r="U14" s="29" t="s">
        <v>192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G14" s="27" t="str">
        <f t="shared" si="14"/>
        <v/>
      </c>
      <c r="CI14" s="30" t="str">
        <f t="shared" si="0"/>
        <v/>
      </c>
      <c r="CJ14" s="24">
        <f t="shared" si="1"/>
        <v>-1</v>
      </c>
      <c r="CK14" s="24">
        <f t="shared" si="2"/>
        <v>-1</v>
      </c>
      <c r="CL14" s="24">
        <f t="shared" si="3"/>
        <v>-1</v>
      </c>
      <c r="CM14" s="24">
        <f t="shared" si="4"/>
        <v>-1</v>
      </c>
      <c r="CN14" s="24">
        <f t="shared" si="5"/>
        <v>-1</v>
      </c>
      <c r="CO14" s="24">
        <f t="shared" si="6"/>
        <v>-1</v>
      </c>
      <c r="CP14" s="24">
        <f t="shared" si="7"/>
        <v>-1</v>
      </c>
      <c r="CQ14" s="24">
        <f t="shared" si="8"/>
        <v>-1</v>
      </c>
      <c r="CR14" s="24">
        <f t="shared" si="9"/>
        <v>-1</v>
      </c>
      <c r="CS14" s="24">
        <f t="shared" si="10"/>
        <v>-1</v>
      </c>
      <c r="CT14" s="24">
        <f t="shared" si="11"/>
        <v>-1</v>
      </c>
      <c r="CU14" s="24">
        <f t="shared" si="12"/>
        <v>-1</v>
      </c>
      <c r="CV14" s="24">
        <f t="shared" si="13"/>
        <v>-1</v>
      </c>
      <c r="CW14" s="24">
        <f t="shared" si="15"/>
        <v>-1</v>
      </c>
      <c r="CX14" s="24">
        <f t="shared" si="16"/>
        <v>-1</v>
      </c>
      <c r="CY14" s="24">
        <f t="shared" si="17"/>
        <v>-1</v>
      </c>
      <c r="CZ14" s="24">
        <f t="shared" si="18"/>
        <v>-1</v>
      </c>
      <c r="DA14" s="24">
        <f t="shared" si="19"/>
        <v>-1</v>
      </c>
    </row>
    <row r="15" spans="1:105" x14ac:dyDescent="0.3">
      <c r="A15" s="21" t="s">
        <v>100</v>
      </c>
      <c r="B15" s="27">
        <v>134783.34035000001</v>
      </c>
      <c r="C15" s="27">
        <v>240.5343014</v>
      </c>
      <c r="D15" s="27">
        <v>35705.688597</v>
      </c>
      <c r="E15" s="27">
        <v>2063.7898439000001</v>
      </c>
      <c r="F15" s="27">
        <v>1637.8056627000001</v>
      </c>
      <c r="G15" s="27">
        <v>819.21380638999995</v>
      </c>
      <c r="H15" s="27">
        <v>12979.624659999999</v>
      </c>
      <c r="I15" s="27">
        <v>60.746874906999999</v>
      </c>
      <c r="J15" s="27">
        <v>334.84054505</v>
      </c>
      <c r="K15" s="27">
        <v>141.47338886</v>
      </c>
      <c r="L15" s="27">
        <v>9.8933091884</v>
      </c>
      <c r="M15" s="27">
        <v>50.612585226999997</v>
      </c>
      <c r="N15" s="27">
        <v>21.021010165</v>
      </c>
      <c r="O15" s="27">
        <v>268.03042392999998</v>
      </c>
      <c r="P15" s="27">
        <v>224.98697422999999</v>
      </c>
      <c r="Q15" s="27">
        <v>7.8572154934</v>
      </c>
      <c r="R15" s="27">
        <v>1173.68371</v>
      </c>
      <c r="S15" s="27">
        <v>922.27602246000004</v>
      </c>
      <c r="U15" s="29" t="s">
        <v>193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0</v>
      </c>
      <c r="BT15" s="27">
        <v>0</v>
      </c>
      <c r="BU15" s="27">
        <v>0</v>
      </c>
      <c r="BV15" s="27">
        <v>0</v>
      </c>
      <c r="BW15" s="27">
        <v>0</v>
      </c>
      <c r="BX15" s="27">
        <v>0</v>
      </c>
      <c r="BY15" s="27">
        <v>0</v>
      </c>
      <c r="BZ15" s="27">
        <v>0</v>
      </c>
      <c r="CA15" s="27">
        <v>0</v>
      </c>
      <c r="CB15" s="27">
        <v>0</v>
      </c>
      <c r="CC15" s="27">
        <v>0</v>
      </c>
      <c r="CD15" s="27">
        <v>0</v>
      </c>
      <c r="CE15" s="27">
        <v>0</v>
      </c>
      <c r="CG15" s="27" t="str">
        <f t="shared" si="14"/>
        <v/>
      </c>
      <c r="CI15" s="30" t="str">
        <f t="shared" si="0"/>
        <v/>
      </c>
      <c r="CJ15" s="24">
        <f t="shared" si="1"/>
        <v>-1</v>
      </c>
      <c r="CK15" s="24">
        <f t="shared" si="2"/>
        <v>-1</v>
      </c>
      <c r="CL15" s="24">
        <f t="shared" si="3"/>
        <v>-1</v>
      </c>
      <c r="CM15" s="24">
        <f t="shared" si="4"/>
        <v>-1</v>
      </c>
      <c r="CN15" s="24">
        <f t="shared" si="5"/>
        <v>-1</v>
      </c>
      <c r="CO15" s="24">
        <f t="shared" si="6"/>
        <v>-1</v>
      </c>
      <c r="CP15" s="24">
        <f t="shared" si="7"/>
        <v>-1</v>
      </c>
      <c r="CQ15" s="24">
        <f t="shared" si="8"/>
        <v>-1</v>
      </c>
      <c r="CR15" s="24">
        <f t="shared" si="9"/>
        <v>-1</v>
      </c>
      <c r="CS15" s="24">
        <f t="shared" si="10"/>
        <v>-1</v>
      </c>
      <c r="CT15" s="24">
        <f t="shared" si="11"/>
        <v>-1</v>
      </c>
      <c r="CU15" s="24">
        <f t="shared" si="12"/>
        <v>-1</v>
      </c>
      <c r="CV15" s="24">
        <f t="shared" si="13"/>
        <v>-1</v>
      </c>
      <c r="CW15" s="24">
        <f t="shared" si="15"/>
        <v>-1</v>
      </c>
      <c r="CX15" s="24">
        <f t="shared" si="16"/>
        <v>-1</v>
      </c>
      <c r="CY15" s="24">
        <f t="shared" si="17"/>
        <v>-1</v>
      </c>
      <c r="CZ15" s="24">
        <f t="shared" si="18"/>
        <v>-1</v>
      </c>
      <c r="DA15" s="24">
        <f t="shared" si="19"/>
        <v>-1</v>
      </c>
    </row>
    <row r="16" spans="1:105" x14ac:dyDescent="0.3">
      <c r="A16" s="21" t="s">
        <v>101</v>
      </c>
      <c r="B16" s="27">
        <v>465159.37021999998</v>
      </c>
      <c r="C16" s="27">
        <v>874.71791083999994</v>
      </c>
      <c r="D16" s="27">
        <v>127324.39333000001</v>
      </c>
      <c r="E16" s="27">
        <v>6046.4588831999999</v>
      </c>
      <c r="F16" s="27">
        <v>4618.0446843</v>
      </c>
      <c r="G16" s="27">
        <v>2105.3148188</v>
      </c>
      <c r="H16" s="27">
        <v>46479.870994999997</v>
      </c>
      <c r="I16" s="27">
        <v>209.02929553999999</v>
      </c>
      <c r="J16" s="27">
        <v>1126.4055308</v>
      </c>
      <c r="K16" s="27">
        <v>517.21999370000003</v>
      </c>
      <c r="L16" s="27">
        <v>33.971888542000002</v>
      </c>
      <c r="M16" s="27">
        <v>170.74867420000001</v>
      </c>
      <c r="N16" s="27">
        <v>71.852311842000006</v>
      </c>
      <c r="O16" s="27">
        <v>953.22625309</v>
      </c>
      <c r="P16" s="27">
        <v>845.79198263000001</v>
      </c>
      <c r="Q16" s="27">
        <v>26.418382943000001</v>
      </c>
      <c r="R16" s="27">
        <v>4226.1093283</v>
      </c>
      <c r="S16" s="27">
        <v>3270.3814800999999</v>
      </c>
      <c r="U16" s="29" t="s">
        <v>194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S16" s="27">
        <v>0</v>
      </c>
      <c r="BT16" s="27">
        <v>0</v>
      </c>
      <c r="BU16" s="27">
        <v>0</v>
      </c>
      <c r="BV16" s="27">
        <v>0</v>
      </c>
      <c r="BW16" s="27">
        <v>0</v>
      </c>
      <c r="BX16" s="27">
        <v>0</v>
      </c>
      <c r="BY16" s="27">
        <v>0</v>
      </c>
      <c r="BZ16" s="27">
        <v>0</v>
      </c>
      <c r="CA16" s="27">
        <v>0</v>
      </c>
      <c r="CB16" s="27">
        <v>0</v>
      </c>
      <c r="CC16" s="27">
        <v>0</v>
      </c>
      <c r="CD16" s="27">
        <v>0</v>
      </c>
      <c r="CE16" s="27">
        <v>0</v>
      </c>
      <c r="CG16" s="27" t="str">
        <f t="shared" si="14"/>
        <v/>
      </c>
      <c r="CI16" s="30" t="str">
        <f t="shared" si="0"/>
        <v/>
      </c>
      <c r="CJ16" s="24">
        <f t="shared" si="1"/>
        <v>-1</v>
      </c>
      <c r="CK16" s="24">
        <f t="shared" si="2"/>
        <v>-1</v>
      </c>
      <c r="CL16" s="24">
        <f t="shared" si="3"/>
        <v>-1</v>
      </c>
      <c r="CM16" s="24">
        <f t="shared" si="4"/>
        <v>-1</v>
      </c>
      <c r="CN16" s="24">
        <f t="shared" si="5"/>
        <v>-1</v>
      </c>
      <c r="CO16" s="24">
        <f t="shared" si="6"/>
        <v>-1</v>
      </c>
      <c r="CP16" s="24">
        <f t="shared" si="7"/>
        <v>-1</v>
      </c>
      <c r="CQ16" s="24">
        <f t="shared" si="8"/>
        <v>-1</v>
      </c>
      <c r="CR16" s="24">
        <f t="shared" si="9"/>
        <v>-1</v>
      </c>
      <c r="CS16" s="24">
        <f t="shared" si="10"/>
        <v>-1</v>
      </c>
      <c r="CT16" s="24">
        <f t="shared" si="11"/>
        <v>-1</v>
      </c>
      <c r="CU16" s="24">
        <f t="shared" si="12"/>
        <v>-1</v>
      </c>
      <c r="CV16" s="24">
        <f t="shared" si="13"/>
        <v>-1</v>
      </c>
      <c r="CW16" s="24">
        <f t="shared" si="15"/>
        <v>-1</v>
      </c>
      <c r="CX16" s="24">
        <f t="shared" si="16"/>
        <v>-1</v>
      </c>
      <c r="CY16" s="24">
        <f t="shared" si="17"/>
        <v>-1</v>
      </c>
      <c r="CZ16" s="24">
        <f t="shared" si="18"/>
        <v>-1</v>
      </c>
      <c r="DA16" s="24">
        <f t="shared" si="19"/>
        <v>-1</v>
      </c>
    </row>
    <row r="17" spans="1:105" x14ac:dyDescent="0.3">
      <c r="A17" s="21" t="s">
        <v>102</v>
      </c>
      <c r="B17" s="27">
        <v>457080.33091000002</v>
      </c>
      <c r="C17" s="27">
        <v>747.94152047</v>
      </c>
      <c r="D17" s="27">
        <v>106128.61199999999</v>
      </c>
      <c r="E17" s="27">
        <v>5047.2439060999995</v>
      </c>
      <c r="F17" s="27">
        <v>3827.6217058000002</v>
      </c>
      <c r="G17" s="27">
        <v>1372.0538855</v>
      </c>
      <c r="H17" s="27">
        <v>39079.888655000002</v>
      </c>
      <c r="I17" s="27">
        <v>193.81358109999999</v>
      </c>
      <c r="J17" s="27">
        <v>1082.0114434</v>
      </c>
      <c r="K17" s="27">
        <v>483.78191184000002</v>
      </c>
      <c r="L17" s="27">
        <v>31.808200497000001</v>
      </c>
      <c r="M17" s="27">
        <v>170.77005535999999</v>
      </c>
      <c r="N17" s="27">
        <v>67.730430468999998</v>
      </c>
      <c r="O17" s="27">
        <v>802.79560517000004</v>
      </c>
      <c r="P17" s="27">
        <v>654.29370322</v>
      </c>
      <c r="Q17" s="27">
        <v>25.571553437999999</v>
      </c>
      <c r="R17" s="27">
        <v>3518.0714290000001</v>
      </c>
      <c r="S17" s="27">
        <v>2779.0958598000002</v>
      </c>
      <c r="U17" s="29" t="s">
        <v>195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S17" s="27">
        <v>0</v>
      </c>
      <c r="BT17" s="27">
        <v>0</v>
      </c>
      <c r="BU17" s="27">
        <v>0</v>
      </c>
      <c r="BV17" s="27">
        <v>0</v>
      </c>
      <c r="BW17" s="27">
        <v>0</v>
      </c>
      <c r="BX17" s="27">
        <v>0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0</v>
      </c>
      <c r="CG17" s="27" t="str">
        <f t="shared" si="14"/>
        <v/>
      </c>
      <c r="CI17" s="30" t="str">
        <f t="shared" si="0"/>
        <v/>
      </c>
      <c r="CJ17" s="24">
        <f t="shared" si="1"/>
        <v>-1</v>
      </c>
      <c r="CK17" s="24">
        <f t="shared" si="2"/>
        <v>-1</v>
      </c>
      <c r="CL17" s="24">
        <f t="shared" si="3"/>
        <v>-1</v>
      </c>
      <c r="CM17" s="24">
        <f t="shared" si="4"/>
        <v>-1</v>
      </c>
      <c r="CN17" s="24">
        <f t="shared" si="5"/>
        <v>-1</v>
      </c>
      <c r="CO17" s="24">
        <f t="shared" si="6"/>
        <v>-1</v>
      </c>
      <c r="CP17" s="24">
        <f t="shared" si="7"/>
        <v>-1</v>
      </c>
      <c r="CQ17" s="24">
        <f t="shared" si="8"/>
        <v>-1</v>
      </c>
      <c r="CR17" s="24">
        <f t="shared" si="9"/>
        <v>-1</v>
      </c>
      <c r="CS17" s="24">
        <f t="shared" si="10"/>
        <v>-1</v>
      </c>
      <c r="CT17" s="24">
        <f t="shared" si="11"/>
        <v>-1</v>
      </c>
      <c r="CU17" s="24">
        <f t="shared" si="12"/>
        <v>-1</v>
      </c>
      <c r="CV17" s="24">
        <f t="shared" si="13"/>
        <v>-1</v>
      </c>
      <c r="CW17" s="24">
        <f t="shared" si="15"/>
        <v>-1</v>
      </c>
      <c r="CX17" s="24">
        <f t="shared" si="16"/>
        <v>-1</v>
      </c>
      <c r="CY17" s="24">
        <f t="shared" si="17"/>
        <v>-1</v>
      </c>
      <c r="CZ17" s="24">
        <f t="shared" si="18"/>
        <v>-1</v>
      </c>
      <c r="DA17" s="24">
        <f t="shared" si="19"/>
        <v>-1</v>
      </c>
    </row>
    <row r="18" spans="1:105" x14ac:dyDescent="0.3">
      <c r="A18" s="21" t="s">
        <v>103</v>
      </c>
      <c r="B18" s="27">
        <v>332798.21726</v>
      </c>
      <c r="C18" s="27">
        <v>466.53024614999998</v>
      </c>
      <c r="D18" s="27">
        <v>71986.650227000006</v>
      </c>
      <c r="E18" s="27">
        <v>4045.4406334</v>
      </c>
      <c r="F18" s="27">
        <v>3217.3547579999999</v>
      </c>
      <c r="G18" s="27">
        <v>1668.2491950000001</v>
      </c>
      <c r="H18" s="27">
        <v>28613.711211000002</v>
      </c>
      <c r="I18" s="27">
        <v>128.9705324</v>
      </c>
      <c r="J18" s="27">
        <v>758.32436610000002</v>
      </c>
      <c r="K18" s="27">
        <v>296.2117776</v>
      </c>
      <c r="L18" s="27">
        <v>21.127812259999999</v>
      </c>
      <c r="M18" s="27">
        <v>114.05733214</v>
      </c>
      <c r="N18" s="27">
        <v>45.459076983000003</v>
      </c>
      <c r="O18" s="27">
        <v>590.83652781000001</v>
      </c>
      <c r="P18" s="27">
        <v>495.14735443000001</v>
      </c>
      <c r="Q18" s="27">
        <v>17.563169283000001</v>
      </c>
      <c r="R18" s="27">
        <v>2597.4340275</v>
      </c>
      <c r="S18" s="27">
        <v>2036.8669966</v>
      </c>
      <c r="U18" s="29" t="s">
        <v>196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S18" s="27">
        <v>0</v>
      </c>
      <c r="BT18" s="27">
        <v>0</v>
      </c>
      <c r="BU18" s="27">
        <v>0</v>
      </c>
      <c r="BV18" s="27">
        <v>0</v>
      </c>
      <c r="BW18" s="27">
        <v>0</v>
      </c>
      <c r="BX18" s="27">
        <v>0</v>
      </c>
      <c r="BY18" s="27">
        <v>0</v>
      </c>
      <c r="BZ18" s="27">
        <v>0</v>
      </c>
      <c r="CA18" s="27">
        <v>0</v>
      </c>
      <c r="CB18" s="27">
        <v>0</v>
      </c>
      <c r="CC18" s="27">
        <v>0</v>
      </c>
      <c r="CD18" s="27">
        <v>0</v>
      </c>
      <c r="CE18" s="27">
        <v>0</v>
      </c>
      <c r="CG18" s="27" t="str">
        <f t="shared" si="14"/>
        <v/>
      </c>
      <c r="CI18" s="30" t="str">
        <f t="shared" si="0"/>
        <v/>
      </c>
      <c r="CJ18" s="24">
        <f t="shared" si="1"/>
        <v>-1</v>
      </c>
      <c r="CK18" s="24">
        <f t="shared" si="2"/>
        <v>-1</v>
      </c>
      <c r="CL18" s="24">
        <f t="shared" si="3"/>
        <v>-1</v>
      </c>
      <c r="CM18" s="24">
        <f t="shared" si="4"/>
        <v>-1</v>
      </c>
      <c r="CN18" s="24">
        <f t="shared" si="5"/>
        <v>-1</v>
      </c>
      <c r="CO18" s="24">
        <f t="shared" si="6"/>
        <v>-1</v>
      </c>
      <c r="CP18" s="24">
        <f t="shared" si="7"/>
        <v>-1</v>
      </c>
      <c r="CQ18" s="24">
        <f t="shared" si="8"/>
        <v>-1</v>
      </c>
      <c r="CR18" s="24">
        <f t="shared" si="9"/>
        <v>-1</v>
      </c>
      <c r="CS18" s="24">
        <f t="shared" si="10"/>
        <v>-1</v>
      </c>
      <c r="CT18" s="24">
        <f t="shared" si="11"/>
        <v>-1</v>
      </c>
      <c r="CU18" s="24">
        <f t="shared" si="12"/>
        <v>-1</v>
      </c>
      <c r="CV18" s="24">
        <f t="shared" si="13"/>
        <v>-1</v>
      </c>
      <c r="CW18" s="24">
        <f t="shared" si="15"/>
        <v>-1</v>
      </c>
      <c r="CX18" s="24">
        <f t="shared" si="16"/>
        <v>-1</v>
      </c>
      <c r="CY18" s="24">
        <f t="shared" si="17"/>
        <v>-1</v>
      </c>
      <c r="CZ18" s="24">
        <f t="shared" si="18"/>
        <v>-1</v>
      </c>
      <c r="DA18" s="24">
        <f t="shared" si="19"/>
        <v>-1</v>
      </c>
    </row>
    <row r="19" spans="1:105" x14ac:dyDescent="0.3">
      <c r="A19" s="21" t="s">
        <v>104</v>
      </c>
      <c r="B19" s="27">
        <v>85937.561533</v>
      </c>
      <c r="C19" s="27">
        <v>141.66865788000001</v>
      </c>
      <c r="D19" s="27">
        <v>20954.525829999999</v>
      </c>
      <c r="E19" s="27">
        <v>1222.2560865999999</v>
      </c>
      <c r="F19" s="27">
        <v>971.51220224999997</v>
      </c>
      <c r="G19" s="27">
        <v>512.17558990999999</v>
      </c>
      <c r="H19" s="27">
        <v>8075.8281542000004</v>
      </c>
      <c r="I19" s="27">
        <v>35.640566425999999</v>
      </c>
      <c r="J19" s="27">
        <v>198.10048827</v>
      </c>
      <c r="K19" s="27">
        <v>82.737312568999997</v>
      </c>
      <c r="L19" s="27">
        <v>5.7901610078000001</v>
      </c>
      <c r="M19" s="27">
        <v>29.435210629</v>
      </c>
      <c r="N19" s="27">
        <v>12.331220252</v>
      </c>
      <c r="O19" s="27">
        <v>166.75804872000001</v>
      </c>
      <c r="P19" s="27">
        <v>144.98474901</v>
      </c>
      <c r="Q19" s="27">
        <v>4.6153532192000002</v>
      </c>
      <c r="R19" s="27">
        <v>734.5786028</v>
      </c>
      <c r="S19" s="27">
        <v>571.95032835999996</v>
      </c>
      <c r="U19" s="29" t="s">
        <v>197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G19" s="27" t="str">
        <f t="shared" si="14"/>
        <v/>
      </c>
      <c r="CI19" s="30" t="str">
        <f t="shared" si="0"/>
        <v/>
      </c>
      <c r="CJ19" s="24">
        <f t="shared" si="1"/>
        <v>-1</v>
      </c>
      <c r="CK19" s="24">
        <f t="shared" si="2"/>
        <v>-1</v>
      </c>
      <c r="CL19" s="24">
        <f t="shared" si="3"/>
        <v>-1</v>
      </c>
      <c r="CM19" s="24">
        <f t="shared" si="4"/>
        <v>-1</v>
      </c>
      <c r="CN19" s="24">
        <f t="shared" si="5"/>
        <v>-1</v>
      </c>
      <c r="CO19" s="24">
        <f t="shared" si="6"/>
        <v>-1</v>
      </c>
      <c r="CP19" s="24">
        <f t="shared" si="7"/>
        <v>-1</v>
      </c>
      <c r="CQ19" s="24">
        <f t="shared" si="8"/>
        <v>-1</v>
      </c>
      <c r="CR19" s="24">
        <f t="shared" si="9"/>
        <v>-1</v>
      </c>
      <c r="CS19" s="24">
        <f t="shared" si="10"/>
        <v>-1</v>
      </c>
      <c r="CT19" s="24">
        <f t="shared" si="11"/>
        <v>-1</v>
      </c>
      <c r="CU19" s="24">
        <f t="shared" si="12"/>
        <v>-1</v>
      </c>
      <c r="CV19" s="24">
        <f t="shared" si="13"/>
        <v>-1</v>
      </c>
      <c r="CW19" s="24">
        <f t="shared" si="15"/>
        <v>-1</v>
      </c>
      <c r="CX19" s="24">
        <f t="shared" si="16"/>
        <v>-1</v>
      </c>
      <c r="CY19" s="24">
        <f t="shared" si="17"/>
        <v>-1</v>
      </c>
      <c r="CZ19" s="24">
        <f t="shared" si="18"/>
        <v>-1</v>
      </c>
      <c r="DA19" s="24">
        <f t="shared" si="19"/>
        <v>-1</v>
      </c>
    </row>
    <row r="20" spans="1:105" x14ac:dyDescent="0.3">
      <c r="A20" s="21" t="s">
        <v>105</v>
      </c>
      <c r="B20" s="27">
        <v>79331.941193999999</v>
      </c>
      <c r="C20" s="27">
        <v>96.539270836</v>
      </c>
      <c r="D20" s="27">
        <v>14402.111561</v>
      </c>
      <c r="E20" s="27">
        <v>831.91526594000004</v>
      </c>
      <c r="F20" s="27">
        <v>661.16055268000002</v>
      </c>
      <c r="G20" s="27">
        <v>359.37073851000002</v>
      </c>
      <c r="H20" s="27">
        <v>6204.5942532999998</v>
      </c>
      <c r="I20" s="27">
        <v>26.789474186</v>
      </c>
      <c r="J20" s="27">
        <v>158.92093625000001</v>
      </c>
      <c r="K20" s="27">
        <v>61.575453121999999</v>
      </c>
      <c r="L20" s="27">
        <v>4.3785208396000002</v>
      </c>
      <c r="M20" s="27">
        <v>23.611398680000001</v>
      </c>
      <c r="N20" s="27">
        <v>9.4531739302000002</v>
      </c>
      <c r="O20" s="27">
        <v>126.94605263</v>
      </c>
      <c r="P20" s="27">
        <v>111.59101680000001</v>
      </c>
      <c r="Q20" s="27">
        <v>3.6629094815999999</v>
      </c>
      <c r="R20" s="27">
        <v>566.38047640000002</v>
      </c>
      <c r="S20" s="27">
        <v>437.32277284000003</v>
      </c>
      <c r="U20" s="29" t="s">
        <v>198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0</v>
      </c>
      <c r="BR20" s="27">
        <v>0</v>
      </c>
      <c r="BS20" s="27">
        <v>0</v>
      </c>
      <c r="BT20" s="27">
        <v>0</v>
      </c>
      <c r="BU20" s="27">
        <v>0</v>
      </c>
      <c r="BV20" s="27">
        <v>0</v>
      </c>
      <c r="BW20" s="27">
        <v>0</v>
      </c>
      <c r="BX20" s="27">
        <v>0</v>
      </c>
      <c r="BY20" s="27">
        <v>0</v>
      </c>
      <c r="BZ20" s="27">
        <v>0</v>
      </c>
      <c r="CA20" s="27">
        <v>0</v>
      </c>
      <c r="CB20" s="27">
        <v>0</v>
      </c>
      <c r="CC20" s="27">
        <v>0</v>
      </c>
      <c r="CD20" s="27">
        <v>0</v>
      </c>
      <c r="CE20" s="27">
        <v>0</v>
      </c>
      <c r="CG20" s="27" t="str">
        <f t="shared" si="14"/>
        <v/>
      </c>
      <c r="CI20" s="30" t="str">
        <f t="shared" si="0"/>
        <v/>
      </c>
      <c r="CJ20" s="24">
        <f t="shared" si="1"/>
        <v>-1</v>
      </c>
      <c r="CK20" s="24">
        <f t="shared" si="2"/>
        <v>-1</v>
      </c>
      <c r="CL20" s="24">
        <f t="shared" si="3"/>
        <v>-1</v>
      </c>
      <c r="CM20" s="24">
        <f t="shared" si="4"/>
        <v>-1</v>
      </c>
      <c r="CN20" s="24">
        <f t="shared" si="5"/>
        <v>-1</v>
      </c>
      <c r="CO20" s="24">
        <f t="shared" si="6"/>
        <v>-1</v>
      </c>
      <c r="CP20" s="24">
        <f t="shared" si="7"/>
        <v>-1</v>
      </c>
      <c r="CQ20" s="24">
        <f t="shared" si="8"/>
        <v>-1</v>
      </c>
      <c r="CR20" s="24">
        <f t="shared" si="9"/>
        <v>-1</v>
      </c>
      <c r="CS20" s="24">
        <f t="shared" si="10"/>
        <v>-1</v>
      </c>
      <c r="CT20" s="24">
        <f t="shared" si="11"/>
        <v>-1</v>
      </c>
      <c r="CU20" s="24">
        <f t="shared" si="12"/>
        <v>-1</v>
      </c>
      <c r="CV20" s="24">
        <f t="shared" si="13"/>
        <v>-1</v>
      </c>
      <c r="CW20" s="24">
        <f t="shared" si="15"/>
        <v>-1</v>
      </c>
      <c r="CX20" s="24">
        <f t="shared" si="16"/>
        <v>-1</v>
      </c>
      <c r="CY20" s="24">
        <f t="shared" si="17"/>
        <v>-1</v>
      </c>
      <c r="CZ20" s="24">
        <f t="shared" si="18"/>
        <v>-1</v>
      </c>
      <c r="DA20" s="24">
        <f t="shared" si="19"/>
        <v>-1</v>
      </c>
    </row>
    <row r="21" spans="1:105" x14ac:dyDescent="0.3">
      <c r="A21" s="68" t="s">
        <v>106</v>
      </c>
      <c r="B21" s="27">
        <v>368205.17138000001</v>
      </c>
      <c r="C21" s="27">
        <v>583.33386716999996</v>
      </c>
      <c r="D21" s="27">
        <v>89373.218949000002</v>
      </c>
      <c r="E21" s="27">
        <v>2878.4432069</v>
      </c>
      <c r="F21" s="27">
        <v>2017.4327002</v>
      </c>
      <c r="G21" s="27">
        <v>633.06515731000002</v>
      </c>
      <c r="H21" s="27">
        <v>35032.025533</v>
      </c>
      <c r="I21" s="27">
        <v>148.11429754</v>
      </c>
      <c r="J21" s="27">
        <v>795.49394775999997</v>
      </c>
      <c r="K21" s="27">
        <v>367.37627493999997</v>
      </c>
      <c r="L21" s="27">
        <v>24.033504625999999</v>
      </c>
      <c r="M21" s="27">
        <v>123.22894872000001</v>
      </c>
      <c r="N21" s="27">
        <v>51.707457523000002</v>
      </c>
      <c r="O21" s="27">
        <v>720.79159787000003</v>
      </c>
      <c r="P21" s="27">
        <v>649.14999693000004</v>
      </c>
      <c r="Q21" s="27">
        <v>19.526143915999999</v>
      </c>
      <c r="R21" s="27">
        <v>3206.7336077999998</v>
      </c>
      <c r="S21" s="27">
        <v>2471.1568871999998</v>
      </c>
      <c r="U21" s="29" t="s">
        <v>199</v>
      </c>
      <c r="V21" s="27">
        <v>36.4483192848</v>
      </c>
      <c r="W21" s="27">
        <v>20.532034811999999</v>
      </c>
      <c r="X21" s="27">
        <v>126.176942501</v>
      </c>
      <c r="Y21" s="27">
        <v>126.17805933</v>
      </c>
      <c r="Z21" s="27">
        <v>79.567350821100007</v>
      </c>
      <c r="AA21" s="27">
        <v>686.35622938899996</v>
      </c>
      <c r="AB21" s="27">
        <v>109.020973537</v>
      </c>
      <c r="AC21" s="27">
        <v>958.36823841199998</v>
      </c>
      <c r="AD21" s="27">
        <v>294978.64046199998</v>
      </c>
      <c r="AE21" s="27">
        <v>1515.49755497</v>
      </c>
      <c r="AF21" s="27">
        <v>454.94593810700002</v>
      </c>
      <c r="AG21" s="27">
        <v>548.108611569</v>
      </c>
      <c r="AH21" s="27">
        <v>631.31313072800003</v>
      </c>
      <c r="AI21" s="27">
        <v>13.5247935754</v>
      </c>
      <c r="AJ21" s="27">
        <v>314.96672238799999</v>
      </c>
      <c r="AK21" s="27">
        <v>314.96676230399999</v>
      </c>
      <c r="AL21" s="27">
        <v>575.34524240799999</v>
      </c>
      <c r="AM21" s="27">
        <v>576.93471045499996</v>
      </c>
      <c r="AN21" s="27">
        <v>1054.58875171</v>
      </c>
      <c r="AO21" s="27">
        <v>11.999214282900001</v>
      </c>
      <c r="AP21" s="27">
        <v>14.4231214083</v>
      </c>
      <c r="AQ21" s="27">
        <v>77.040708871000007</v>
      </c>
      <c r="AR21" s="27">
        <v>44.304210400999999</v>
      </c>
      <c r="AS21" s="27">
        <v>468.23757141800002</v>
      </c>
      <c r="AT21" s="27">
        <v>0</v>
      </c>
      <c r="AU21" s="27">
        <v>62796.4904274</v>
      </c>
      <c r="AV21" s="27">
        <v>8743.4165031600005</v>
      </c>
      <c r="AW21" s="27">
        <v>72116.841641000006</v>
      </c>
      <c r="AX21" s="27">
        <v>889.20071820500004</v>
      </c>
      <c r="AY21" s="27">
        <v>2.0745936868400001</v>
      </c>
      <c r="AZ21" s="27">
        <v>15965.987115</v>
      </c>
      <c r="BA21" s="27">
        <v>11.1426090367</v>
      </c>
      <c r="BB21" s="27">
        <v>2.4838322981499998</v>
      </c>
      <c r="BC21" s="27">
        <v>837.882670459</v>
      </c>
      <c r="BD21" s="27">
        <v>16.3305119937</v>
      </c>
      <c r="BE21" s="27">
        <v>0.69882017703099997</v>
      </c>
      <c r="BF21" s="27">
        <v>0.621266748348</v>
      </c>
      <c r="BG21" s="27">
        <v>2409.0752817799998</v>
      </c>
      <c r="BH21" s="27">
        <v>1664.0795784100001</v>
      </c>
      <c r="BI21" s="27">
        <v>744.99570336800002</v>
      </c>
      <c r="BJ21" s="27">
        <v>8.0277814842600002</v>
      </c>
      <c r="BK21" s="27">
        <v>9.6236060340500001E-2</v>
      </c>
      <c r="BL21" s="27">
        <v>64.182630572600004</v>
      </c>
      <c r="BM21" s="27">
        <v>1.5687257568199999</v>
      </c>
      <c r="BN21" s="27">
        <v>97.972075651599994</v>
      </c>
      <c r="BO21" s="27">
        <v>14.6020409608</v>
      </c>
      <c r="BP21" s="27">
        <v>3.9263231994600001</v>
      </c>
      <c r="BQ21" s="27">
        <v>471.95776704899998</v>
      </c>
      <c r="BR21" s="27">
        <v>80.310180313299995</v>
      </c>
      <c r="BS21" s="27">
        <v>10.0101127962</v>
      </c>
      <c r="BT21" s="27">
        <v>120.009072207</v>
      </c>
      <c r="BU21" s="27">
        <v>0.49250827471800002</v>
      </c>
      <c r="BV21" s="27">
        <v>420.58913668999998</v>
      </c>
      <c r="BW21" s="27">
        <v>16.880485220899999</v>
      </c>
      <c r="BX21" s="27">
        <v>0</v>
      </c>
      <c r="BY21" s="27">
        <v>1.1514488129</v>
      </c>
      <c r="BZ21" s="27">
        <v>3642.4729458199999</v>
      </c>
      <c r="CA21" s="27">
        <v>2817.9108973799998</v>
      </c>
      <c r="CB21" s="27">
        <v>893.85311017699996</v>
      </c>
      <c r="CC21" s="27">
        <v>30689.181683999999</v>
      </c>
      <c r="CD21" s="27">
        <v>5063.9777440500002</v>
      </c>
      <c r="CE21" s="27">
        <v>2163.6030166599999</v>
      </c>
      <c r="CG21" s="27">
        <f t="shared" si="14"/>
        <v>32428.965759667695</v>
      </c>
      <c r="CI21" s="30">
        <f t="shared" si="0"/>
        <v>7.999999685607417E-3</v>
      </c>
      <c r="CJ21" s="24">
        <f t="shared" si="1"/>
        <v>-0.19887425981431373</v>
      </c>
      <c r="CK21" s="24">
        <f t="shared" si="2"/>
        <v>-0.19730775500894693</v>
      </c>
      <c r="CL21" s="24">
        <f t="shared" si="3"/>
        <v>-0.19308219521383901</v>
      </c>
      <c r="CM21" s="24">
        <f t="shared" si="4"/>
        <v>-0.16306311828382253</v>
      </c>
      <c r="CN21" s="24">
        <f t="shared" si="5"/>
        <v>-0.17514989310670434</v>
      </c>
      <c r="CO21" s="24">
        <f t="shared" si="6"/>
        <v>-0.33563057161895671</v>
      </c>
      <c r="CP21" s="24">
        <f t="shared" si="7"/>
        <v>-0.1239678203850663</v>
      </c>
      <c r="CQ21" s="24">
        <f t="shared" si="8"/>
        <v>-0.14810344831211086</v>
      </c>
      <c r="CR21" s="24">
        <f t="shared" si="9"/>
        <v>-0.1371949072375932</v>
      </c>
      <c r="CS21" s="24">
        <f t="shared" si="10"/>
        <v>-0.14265894727295475</v>
      </c>
      <c r="CT21" s="24">
        <f t="shared" si="11"/>
        <v>-0.14569118688632823</v>
      </c>
      <c r="CU21" s="24">
        <f t="shared" si="12"/>
        <v>-0.11529738207280554</v>
      </c>
      <c r="CV21" s="24">
        <f t="shared" si="13"/>
        <v>-0.14317561676102453</v>
      </c>
      <c r="CW21" s="24">
        <f t="shared" si="15"/>
        <v>-0.12413916506021493</v>
      </c>
      <c r="CX21" s="24">
        <f t="shared" si="16"/>
        <v>-0.11369445408771782</v>
      </c>
      <c r="CY21" s="24">
        <f t="shared" si="17"/>
        <v>-0.135493147365984</v>
      </c>
      <c r="CZ21" s="24">
        <f t="shared" si="18"/>
        <v>-0.12125195229009195</v>
      </c>
      <c r="DA21" s="24">
        <f t="shared" si="19"/>
        <v>-0.12445744425740642</v>
      </c>
    </row>
    <row r="22" spans="1:105" x14ac:dyDescent="0.3">
      <c r="A22" s="21" t="s">
        <v>107</v>
      </c>
      <c r="B22" s="27">
        <v>101357.12128000001</v>
      </c>
      <c r="C22" s="27">
        <v>175.24451740000001</v>
      </c>
      <c r="D22" s="27">
        <v>28016.916958000002</v>
      </c>
      <c r="E22" s="27">
        <v>1460.1792856</v>
      </c>
      <c r="F22" s="27">
        <v>1164.4434448</v>
      </c>
      <c r="G22" s="27">
        <v>628.89709679999999</v>
      </c>
      <c r="H22" s="27">
        <v>8566.2232079000005</v>
      </c>
      <c r="I22" s="27">
        <v>39.933225376999999</v>
      </c>
      <c r="J22" s="27">
        <v>208.86824884999999</v>
      </c>
      <c r="K22" s="27">
        <v>93.760241625000006</v>
      </c>
      <c r="L22" s="27">
        <v>6.4412411255000004</v>
      </c>
      <c r="M22" s="27">
        <v>29.843987449</v>
      </c>
      <c r="N22" s="27">
        <v>13.583354184999999</v>
      </c>
      <c r="O22" s="27">
        <v>175.75871215000001</v>
      </c>
      <c r="P22" s="27">
        <v>153.17731542000001</v>
      </c>
      <c r="Q22" s="27">
        <v>4.9277401544000003</v>
      </c>
      <c r="R22" s="27">
        <v>775.14845941999999</v>
      </c>
      <c r="S22" s="27">
        <v>603.04925129000003</v>
      </c>
      <c r="U22" s="29" t="s">
        <v>200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  <c r="AD22" s="27">
        <v>0</v>
      </c>
      <c r="AE22" s="27">
        <v>0</v>
      </c>
      <c r="AF22" s="27">
        <v>0</v>
      </c>
      <c r="AG22" s="27">
        <v>0</v>
      </c>
      <c r="AH22" s="27">
        <v>0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v>0</v>
      </c>
      <c r="BF22" s="27">
        <v>0</v>
      </c>
      <c r="BG22" s="27">
        <v>0</v>
      </c>
      <c r="BH22" s="27">
        <v>0</v>
      </c>
      <c r="BI22" s="27">
        <v>0</v>
      </c>
      <c r="BJ22" s="27">
        <v>0</v>
      </c>
      <c r="BK22" s="27">
        <v>0</v>
      </c>
      <c r="BL22" s="27">
        <v>0</v>
      </c>
      <c r="BM22" s="27">
        <v>0</v>
      </c>
      <c r="BN22" s="27">
        <v>0</v>
      </c>
      <c r="BO22" s="27">
        <v>0</v>
      </c>
      <c r="BP22" s="27">
        <v>0</v>
      </c>
      <c r="BQ22" s="27">
        <v>0</v>
      </c>
      <c r="BR22" s="27">
        <v>0</v>
      </c>
      <c r="BS22" s="27">
        <v>0</v>
      </c>
      <c r="BT22" s="27">
        <v>0</v>
      </c>
      <c r="BU22" s="27">
        <v>0</v>
      </c>
      <c r="BV22" s="27">
        <v>0</v>
      </c>
      <c r="BW22" s="27">
        <v>0</v>
      </c>
      <c r="BX22" s="27">
        <v>0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G22" s="27" t="str">
        <f t="shared" si="14"/>
        <v/>
      </c>
      <c r="CI22" s="30" t="str">
        <f t="shared" si="0"/>
        <v/>
      </c>
      <c r="CJ22" s="24">
        <f t="shared" si="1"/>
        <v>-1</v>
      </c>
      <c r="CK22" s="24">
        <f t="shared" si="2"/>
        <v>-1</v>
      </c>
      <c r="CL22" s="24">
        <f t="shared" si="3"/>
        <v>-1</v>
      </c>
      <c r="CM22" s="24">
        <f t="shared" si="4"/>
        <v>-1</v>
      </c>
      <c r="CN22" s="24">
        <f t="shared" si="5"/>
        <v>-1</v>
      </c>
      <c r="CO22" s="24">
        <f t="shared" si="6"/>
        <v>-1</v>
      </c>
      <c r="CP22" s="24">
        <f t="shared" si="7"/>
        <v>-1</v>
      </c>
      <c r="CQ22" s="24">
        <f t="shared" si="8"/>
        <v>-1</v>
      </c>
      <c r="CR22" s="24">
        <f t="shared" si="9"/>
        <v>-1</v>
      </c>
      <c r="CS22" s="24">
        <f t="shared" si="10"/>
        <v>-1</v>
      </c>
      <c r="CT22" s="24">
        <f t="shared" si="11"/>
        <v>-1</v>
      </c>
      <c r="CU22" s="24">
        <f t="shared" si="12"/>
        <v>-1</v>
      </c>
      <c r="CV22" s="24">
        <f t="shared" si="13"/>
        <v>-1</v>
      </c>
      <c r="CW22" s="24">
        <f t="shared" si="15"/>
        <v>-1</v>
      </c>
      <c r="CX22" s="24">
        <f t="shared" si="16"/>
        <v>-1</v>
      </c>
      <c r="CY22" s="24">
        <f t="shared" si="17"/>
        <v>-1</v>
      </c>
      <c r="CZ22" s="24">
        <f t="shared" si="18"/>
        <v>-1</v>
      </c>
      <c r="DA22" s="24">
        <f t="shared" si="19"/>
        <v>-1</v>
      </c>
    </row>
    <row r="23" spans="1:105" x14ac:dyDescent="0.3">
      <c r="A23" s="21" t="s">
        <v>108</v>
      </c>
      <c r="B23" s="27">
        <v>215117.34563</v>
      </c>
      <c r="C23" s="27">
        <v>309.54153578</v>
      </c>
      <c r="D23" s="27">
        <v>51662.975891000002</v>
      </c>
      <c r="E23" s="27">
        <v>2767.0962774</v>
      </c>
      <c r="F23" s="27">
        <v>2199.6294991999998</v>
      </c>
      <c r="G23" s="27">
        <v>1099.8851322</v>
      </c>
      <c r="H23" s="27">
        <v>19551.248613</v>
      </c>
      <c r="I23" s="27">
        <v>90.338393482000001</v>
      </c>
      <c r="J23" s="27">
        <v>540.62208878000001</v>
      </c>
      <c r="K23" s="27">
        <v>206.2018688</v>
      </c>
      <c r="L23" s="27">
        <v>14.872612065</v>
      </c>
      <c r="M23" s="27">
        <v>83.610494423999995</v>
      </c>
      <c r="N23" s="27">
        <v>32.072612296999999</v>
      </c>
      <c r="O23" s="27">
        <v>402.72043472000001</v>
      </c>
      <c r="P23" s="27">
        <v>331.41990248000002</v>
      </c>
      <c r="Q23" s="27">
        <v>12.533578519000001</v>
      </c>
      <c r="R23" s="27">
        <v>1771.5522166999999</v>
      </c>
      <c r="S23" s="27">
        <v>1393.1932489999999</v>
      </c>
      <c r="U23" s="29" t="s">
        <v>201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G23" s="27" t="str">
        <f t="shared" si="14"/>
        <v/>
      </c>
      <c r="CI23" s="30" t="str">
        <f t="shared" si="0"/>
        <v/>
      </c>
      <c r="CJ23" s="24">
        <f t="shared" si="1"/>
        <v>-1</v>
      </c>
      <c r="CK23" s="24">
        <f t="shared" si="2"/>
        <v>-1</v>
      </c>
      <c r="CL23" s="24">
        <f t="shared" si="3"/>
        <v>-1</v>
      </c>
      <c r="CM23" s="24">
        <f t="shared" si="4"/>
        <v>-1</v>
      </c>
      <c r="CN23" s="24">
        <f t="shared" si="5"/>
        <v>-1</v>
      </c>
      <c r="CO23" s="24">
        <f t="shared" si="6"/>
        <v>-1</v>
      </c>
      <c r="CP23" s="24">
        <f t="shared" si="7"/>
        <v>-1</v>
      </c>
      <c r="CQ23" s="24">
        <f t="shared" si="8"/>
        <v>-1</v>
      </c>
      <c r="CR23" s="24">
        <f t="shared" si="9"/>
        <v>-1</v>
      </c>
      <c r="CS23" s="24">
        <f t="shared" si="10"/>
        <v>-1</v>
      </c>
      <c r="CT23" s="24">
        <f t="shared" si="11"/>
        <v>-1</v>
      </c>
      <c r="CU23" s="24">
        <f t="shared" si="12"/>
        <v>-1</v>
      </c>
      <c r="CV23" s="24">
        <f t="shared" si="13"/>
        <v>-1</v>
      </c>
      <c r="CW23" s="24">
        <f t="shared" si="15"/>
        <v>-1</v>
      </c>
      <c r="CX23" s="24">
        <f t="shared" si="16"/>
        <v>-1</v>
      </c>
      <c r="CY23" s="24">
        <f t="shared" si="17"/>
        <v>-1</v>
      </c>
      <c r="CZ23" s="24">
        <f t="shared" si="18"/>
        <v>-1</v>
      </c>
      <c r="DA23" s="24">
        <f t="shared" si="19"/>
        <v>-1</v>
      </c>
    </row>
    <row r="24" spans="1:105" x14ac:dyDescent="0.3">
      <c r="A24" s="21" t="s">
        <v>109</v>
      </c>
      <c r="B24" s="27">
        <v>73470.926030000002</v>
      </c>
      <c r="C24" s="27">
        <v>129.38490535</v>
      </c>
      <c r="D24" s="27">
        <v>21359.115065000002</v>
      </c>
      <c r="E24" s="27">
        <v>1127.4059327</v>
      </c>
      <c r="F24" s="27">
        <v>897.11893294000004</v>
      </c>
      <c r="G24" s="27">
        <v>458.29665573</v>
      </c>
      <c r="H24" s="27">
        <v>7070.8319896000003</v>
      </c>
      <c r="I24" s="27">
        <v>32.693384260000002</v>
      </c>
      <c r="J24" s="27">
        <v>180.63483740999999</v>
      </c>
      <c r="K24" s="27">
        <v>75.826407095999997</v>
      </c>
      <c r="L24" s="27">
        <v>5.3199248846999998</v>
      </c>
      <c r="M24" s="27">
        <v>27.149185802000002</v>
      </c>
      <c r="N24" s="27">
        <v>11.313620979</v>
      </c>
      <c r="O24" s="27">
        <v>146.13257604</v>
      </c>
      <c r="P24" s="27">
        <v>123.28327604</v>
      </c>
      <c r="Q24" s="27">
        <v>4.2324164368000003</v>
      </c>
      <c r="R24" s="27">
        <v>640.10313754000003</v>
      </c>
      <c r="S24" s="27">
        <v>502.44956185000001</v>
      </c>
      <c r="U24" s="29" t="s">
        <v>202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S24" s="27">
        <v>0</v>
      </c>
      <c r="BT24" s="27">
        <v>0</v>
      </c>
      <c r="BU24" s="27">
        <v>0</v>
      </c>
      <c r="BV24" s="27">
        <v>0</v>
      </c>
      <c r="BW24" s="27">
        <v>0</v>
      </c>
      <c r="BX24" s="27">
        <v>0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  <c r="CE24" s="27">
        <v>0</v>
      </c>
      <c r="CG24" s="27" t="str">
        <f t="shared" si="14"/>
        <v/>
      </c>
      <c r="CI24" s="30" t="str">
        <f t="shared" si="0"/>
        <v/>
      </c>
      <c r="CJ24" s="24">
        <f t="shared" si="1"/>
        <v>-1</v>
      </c>
      <c r="CK24" s="24">
        <f t="shared" si="2"/>
        <v>-1</v>
      </c>
      <c r="CL24" s="24">
        <f t="shared" si="3"/>
        <v>-1</v>
      </c>
      <c r="CM24" s="24">
        <f t="shared" si="4"/>
        <v>-1</v>
      </c>
      <c r="CN24" s="24">
        <f t="shared" si="5"/>
        <v>-1</v>
      </c>
      <c r="CO24" s="24">
        <f t="shared" si="6"/>
        <v>-1</v>
      </c>
      <c r="CP24" s="24">
        <f t="shared" si="7"/>
        <v>-1</v>
      </c>
      <c r="CQ24" s="24">
        <f t="shared" si="8"/>
        <v>-1</v>
      </c>
      <c r="CR24" s="24">
        <f t="shared" si="9"/>
        <v>-1</v>
      </c>
      <c r="CS24" s="24">
        <f t="shared" si="10"/>
        <v>-1</v>
      </c>
      <c r="CT24" s="24">
        <f t="shared" si="11"/>
        <v>-1</v>
      </c>
      <c r="CU24" s="24">
        <f t="shared" si="12"/>
        <v>-1</v>
      </c>
      <c r="CV24" s="24">
        <f t="shared" si="13"/>
        <v>-1</v>
      </c>
      <c r="CW24" s="24">
        <f t="shared" si="15"/>
        <v>-1</v>
      </c>
      <c r="CX24" s="24">
        <f t="shared" si="16"/>
        <v>-1</v>
      </c>
      <c r="CY24" s="24">
        <f t="shared" si="17"/>
        <v>-1</v>
      </c>
      <c r="CZ24" s="24">
        <f t="shared" si="18"/>
        <v>-1</v>
      </c>
      <c r="DA24" s="24">
        <f t="shared" si="19"/>
        <v>-1</v>
      </c>
    </row>
    <row r="25" spans="1:105" x14ac:dyDescent="0.3">
      <c r="A25" s="21" t="s">
        <v>110</v>
      </c>
      <c r="B25" s="27">
        <v>69517.310406999997</v>
      </c>
      <c r="C25" s="27">
        <v>99.349809108000002</v>
      </c>
      <c r="D25" s="27">
        <v>14408.326123000001</v>
      </c>
      <c r="E25" s="27">
        <v>856.13587153000003</v>
      </c>
      <c r="F25" s="27">
        <v>680.40961645000004</v>
      </c>
      <c r="G25" s="27">
        <v>376.10283535000002</v>
      </c>
      <c r="H25" s="27">
        <v>5672.9147578000002</v>
      </c>
      <c r="I25" s="27">
        <v>25.193896797000001</v>
      </c>
      <c r="J25" s="27">
        <v>140.53386208000001</v>
      </c>
      <c r="K25" s="27">
        <v>58.501341353999997</v>
      </c>
      <c r="L25" s="27">
        <v>4.0843821005000001</v>
      </c>
      <c r="M25" s="27">
        <v>20.818655035999999</v>
      </c>
      <c r="N25" s="27">
        <v>8.7313863531999996</v>
      </c>
      <c r="O25" s="27">
        <v>114.69439463000001</v>
      </c>
      <c r="P25" s="27">
        <v>104.50238172</v>
      </c>
      <c r="Q25" s="27">
        <v>3.2810032345</v>
      </c>
      <c r="R25" s="27">
        <v>517.44261845999995</v>
      </c>
      <c r="S25" s="27">
        <v>395.05174187</v>
      </c>
      <c r="U25" s="29" t="s">
        <v>203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Q25" s="27">
        <v>0</v>
      </c>
      <c r="BR25" s="27">
        <v>0</v>
      </c>
      <c r="BS25" s="27">
        <v>0</v>
      </c>
      <c r="BT25" s="27">
        <v>0</v>
      </c>
      <c r="BU25" s="27">
        <v>0</v>
      </c>
      <c r="BV25" s="27">
        <v>0</v>
      </c>
      <c r="BW25" s="27">
        <v>0</v>
      </c>
      <c r="BX25" s="27">
        <v>0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G25" s="27" t="str">
        <f t="shared" si="14"/>
        <v/>
      </c>
      <c r="CI25" s="30" t="str">
        <f t="shared" si="0"/>
        <v/>
      </c>
      <c r="CJ25" s="24">
        <f t="shared" si="1"/>
        <v>-1</v>
      </c>
      <c r="CK25" s="24">
        <f t="shared" si="2"/>
        <v>-1</v>
      </c>
      <c r="CL25" s="24">
        <f t="shared" si="3"/>
        <v>-1</v>
      </c>
      <c r="CM25" s="24">
        <f t="shared" si="4"/>
        <v>-1</v>
      </c>
      <c r="CN25" s="24">
        <f t="shared" si="5"/>
        <v>-1</v>
      </c>
      <c r="CO25" s="24">
        <f t="shared" si="6"/>
        <v>-1</v>
      </c>
      <c r="CP25" s="24">
        <f t="shared" si="7"/>
        <v>-1</v>
      </c>
      <c r="CQ25" s="24">
        <f t="shared" si="8"/>
        <v>-1</v>
      </c>
      <c r="CR25" s="24">
        <f t="shared" si="9"/>
        <v>-1</v>
      </c>
      <c r="CS25" s="24">
        <f t="shared" si="10"/>
        <v>-1</v>
      </c>
      <c r="CT25" s="24">
        <f t="shared" si="11"/>
        <v>-1</v>
      </c>
      <c r="CU25" s="24">
        <f t="shared" si="12"/>
        <v>-1</v>
      </c>
      <c r="CV25" s="24">
        <f t="shared" si="13"/>
        <v>-1</v>
      </c>
      <c r="CW25" s="24">
        <f t="shared" si="15"/>
        <v>-1</v>
      </c>
      <c r="CX25" s="24">
        <f t="shared" si="16"/>
        <v>-1</v>
      </c>
      <c r="CY25" s="24">
        <f t="shared" si="17"/>
        <v>-1</v>
      </c>
      <c r="CZ25" s="24">
        <f t="shared" si="18"/>
        <v>-1</v>
      </c>
      <c r="DA25" s="24">
        <f t="shared" si="19"/>
        <v>-1</v>
      </c>
    </row>
    <row r="26" spans="1:105" x14ac:dyDescent="0.3">
      <c r="A26" s="21" t="s">
        <v>111</v>
      </c>
      <c r="B26" s="27">
        <v>149007.51328000001</v>
      </c>
      <c r="C26" s="27">
        <v>233.07134059000001</v>
      </c>
      <c r="D26" s="27">
        <v>34052.402756000003</v>
      </c>
      <c r="E26" s="27">
        <v>2016.1716675</v>
      </c>
      <c r="F26" s="27">
        <v>1603.0367951000001</v>
      </c>
      <c r="G26" s="27">
        <v>855.34893482999996</v>
      </c>
      <c r="H26" s="27">
        <v>13775.809412000001</v>
      </c>
      <c r="I26" s="27">
        <v>58.889883724000001</v>
      </c>
      <c r="J26" s="27">
        <v>327.61830254</v>
      </c>
      <c r="K26" s="27">
        <v>136.34515852000001</v>
      </c>
      <c r="L26" s="27">
        <v>9.5514022183999998</v>
      </c>
      <c r="M26" s="27">
        <v>48.461820717000002</v>
      </c>
      <c r="N26" s="27">
        <v>20.389997360999999</v>
      </c>
      <c r="O26" s="27">
        <v>284.06814145999999</v>
      </c>
      <c r="P26" s="27">
        <v>252.14775591</v>
      </c>
      <c r="Q26" s="27">
        <v>7.6446738012999997</v>
      </c>
      <c r="R26" s="27">
        <v>1257.1936681</v>
      </c>
      <c r="S26" s="27">
        <v>972.99049769999999</v>
      </c>
      <c r="U26" s="29" t="s">
        <v>204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0</v>
      </c>
      <c r="BX26" s="27">
        <v>0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G26" s="27" t="str">
        <f t="shared" si="14"/>
        <v/>
      </c>
      <c r="CI26" s="30" t="str">
        <f t="shared" si="0"/>
        <v/>
      </c>
      <c r="CJ26" s="24">
        <f t="shared" si="1"/>
        <v>-1</v>
      </c>
      <c r="CK26" s="24">
        <f t="shared" si="2"/>
        <v>-1</v>
      </c>
      <c r="CL26" s="24">
        <f t="shared" si="3"/>
        <v>-1</v>
      </c>
      <c r="CM26" s="24">
        <f t="shared" si="4"/>
        <v>-1</v>
      </c>
      <c r="CN26" s="24">
        <f t="shared" si="5"/>
        <v>-1</v>
      </c>
      <c r="CO26" s="24">
        <f t="shared" si="6"/>
        <v>-1</v>
      </c>
      <c r="CP26" s="24">
        <f t="shared" si="7"/>
        <v>-1</v>
      </c>
      <c r="CQ26" s="24">
        <f t="shared" si="8"/>
        <v>-1</v>
      </c>
      <c r="CR26" s="24">
        <f t="shared" si="9"/>
        <v>-1</v>
      </c>
      <c r="CS26" s="24">
        <f t="shared" si="10"/>
        <v>-1</v>
      </c>
      <c r="CT26" s="24">
        <f t="shared" si="11"/>
        <v>-1</v>
      </c>
      <c r="CU26" s="24">
        <f t="shared" si="12"/>
        <v>-1</v>
      </c>
      <c r="CV26" s="24">
        <f t="shared" si="13"/>
        <v>-1</v>
      </c>
      <c r="CW26" s="24">
        <f t="shared" si="15"/>
        <v>-1</v>
      </c>
      <c r="CX26" s="24">
        <f t="shared" si="16"/>
        <v>-1</v>
      </c>
      <c r="CY26" s="24">
        <f t="shared" si="17"/>
        <v>-1</v>
      </c>
      <c r="CZ26" s="24">
        <f t="shared" si="18"/>
        <v>-1</v>
      </c>
      <c r="DA26" s="24">
        <f t="shared" si="19"/>
        <v>-1</v>
      </c>
    </row>
    <row r="27" spans="1:105" x14ac:dyDescent="0.3">
      <c r="A27" s="21" t="s">
        <v>112</v>
      </c>
      <c r="B27" s="27">
        <v>225540.80640999999</v>
      </c>
      <c r="C27" s="27">
        <v>288.64360642999998</v>
      </c>
      <c r="D27" s="27">
        <v>49258.750402999998</v>
      </c>
      <c r="E27" s="27">
        <v>2492.6183443</v>
      </c>
      <c r="F27" s="27">
        <v>1981.4696509</v>
      </c>
      <c r="G27" s="27">
        <v>1058.0016188</v>
      </c>
      <c r="H27" s="27">
        <v>18307.382504000001</v>
      </c>
      <c r="I27" s="27">
        <v>79.952782714999998</v>
      </c>
      <c r="J27" s="27">
        <v>473.23835713</v>
      </c>
      <c r="K27" s="27">
        <v>183.73244173000001</v>
      </c>
      <c r="L27" s="27">
        <v>13.078359197999999</v>
      </c>
      <c r="M27" s="27">
        <v>70.540658133999997</v>
      </c>
      <c r="N27" s="27">
        <v>28.20067959</v>
      </c>
      <c r="O27" s="27">
        <v>373.23745542</v>
      </c>
      <c r="P27" s="27">
        <v>328.82507772999998</v>
      </c>
      <c r="Q27" s="27">
        <v>10.915061772</v>
      </c>
      <c r="R27" s="27">
        <v>1670.0466813999999</v>
      </c>
      <c r="S27" s="27">
        <v>1287.2391425000001</v>
      </c>
      <c r="U27" s="29" t="s">
        <v>205</v>
      </c>
      <c r="V27" s="27">
        <v>11.964750329899999</v>
      </c>
      <c r="W27" s="27">
        <v>5.9893840661800004</v>
      </c>
      <c r="X27" s="27">
        <v>36.537859463799997</v>
      </c>
      <c r="Y27" s="27">
        <v>36.538169857200003</v>
      </c>
      <c r="Z27" s="27">
        <v>23.402585536299998</v>
      </c>
      <c r="AA27" s="27">
        <v>219.538957821</v>
      </c>
      <c r="AB27" s="27">
        <v>33.001082355999998</v>
      </c>
      <c r="AC27" s="27">
        <v>288.07120641199998</v>
      </c>
      <c r="AD27" s="27">
        <v>103252.21472800001</v>
      </c>
      <c r="AE27" s="27">
        <v>475.39318878300003</v>
      </c>
      <c r="AF27" s="27">
        <v>142.287085061</v>
      </c>
      <c r="AG27" s="27">
        <v>164.92106764900001</v>
      </c>
      <c r="AH27" s="27">
        <v>172.126811449</v>
      </c>
      <c r="AI27" s="27">
        <v>4.7199523503499998</v>
      </c>
      <c r="AJ27" s="27">
        <v>83.680405985999997</v>
      </c>
      <c r="AK27" s="27">
        <v>83.680422071600006</v>
      </c>
      <c r="AL27" s="27">
        <v>152.172175592</v>
      </c>
      <c r="AM27" s="27">
        <v>180.179473051</v>
      </c>
      <c r="AN27" s="27">
        <v>316.14399238300001</v>
      </c>
      <c r="AO27" s="27">
        <v>4.0571835248400001</v>
      </c>
      <c r="AP27" s="27">
        <v>3.9122346397299999</v>
      </c>
      <c r="AQ27" s="27">
        <v>27.2528495703</v>
      </c>
      <c r="AR27" s="27">
        <v>12.9484963616</v>
      </c>
      <c r="AS27" s="27">
        <v>130.79748129699999</v>
      </c>
      <c r="AT27" s="27">
        <v>0</v>
      </c>
      <c r="AU27" s="27">
        <v>19640.781699899999</v>
      </c>
      <c r="AV27" s="27">
        <v>2701.4637887499998</v>
      </c>
      <c r="AW27" s="27">
        <v>22522.424961699999</v>
      </c>
      <c r="AX27" s="27">
        <v>272.91459703700002</v>
      </c>
      <c r="AY27" s="27">
        <v>0.55161008724799998</v>
      </c>
      <c r="AZ27" s="27">
        <v>4367.5173003899999</v>
      </c>
      <c r="BA27" s="27">
        <v>2.9280588876600002</v>
      </c>
      <c r="BB27" s="27">
        <v>0.64447512580099997</v>
      </c>
      <c r="BC27" s="27">
        <v>226.914617636</v>
      </c>
      <c r="BD27" s="27">
        <v>4.1543197561699996</v>
      </c>
      <c r="BE27" s="27">
        <v>0.17131261947699999</v>
      </c>
      <c r="BF27" s="27">
        <v>0.16468068607799999</v>
      </c>
      <c r="BG27" s="27">
        <v>1105.2842068499999</v>
      </c>
      <c r="BH27" s="27">
        <v>881.41793414799997</v>
      </c>
      <c r="BI27" s="27">
        <v>223.86627270100001</v>
      </c>
      <c r="BJ27" s="27">
        <v>1.9312418900199999</v>
      </c>
      <c r="BK27" s="27">
        <v>2.3944723953799998E-2</v>
      </c>
      <c r="BL27" s="27">
        <v>16.1609080066</v>
      </c>
      <c r="BM27" s="27">
        <v>0.40237503144300002</v>
      </c>
      <c r="BN27" s="27">
        <v>25.5926750442</v>
      </c>
      <c r="BO27" s="27">
        <v>3.9121163224700002</v>
      </c>
      <c r="BP27" s="27">
        <v>1.0176878817399999</v>
      </c>
      <c r="BQ27" s="27">
        <v>123.37959435</v>
      </c>
      <c r="BR27" s="27">
        <v>23.080794489399999</v>
      </c>
      <c r="BS27" s="27">
        <v>2.4818655467199999</v>
      </c>
      <c r="BT27" s="27">
        <v>470.862263816</v>
      </c>
      <c r="BU27" s="27">
        <v>0.12418673677399999</v>
      </c>
      <c r="BV27" s="27">
        <v>476.98892869700001</v>
      </c>
      <c r="BW27" s="27">
        <v>5.0515564691100003</v>
      </c>
      <c r="BX27" s="27">
        <v>0</v>
      </c>
      <c r="BY27" s="27">
        <v>0.305336439091</v>
      </c>
      <c r="BZ27" s="27">
        <v>1007.90087828</v>
      </c>
      <c r="CA27" s="27">
        <v>771.98549338999999</v>
      </c>
      <c r="CB27" s="27">
        <v>92.4756196166</v>
      </c>
      <c r="CC27" s="27">
        <v>8452.5951953599997</v>
      </c>
      <c r="CD27" s="27">
        <v>1464.63011192</v>
      </c>
      <c r="CE27" s="27">
        <v>593.96638111799996</v>
      </c>
      <c r="CG27" s="27">
        <f t="shared" si="14"/>
        <v>9030.7079576823107</v>
      </c>
      <c r="CI27" s="30">
        <f t="shared" si="0"/>
        <v>8.0000032570826697E-3</v>
      </c>
      <c r="CJ27" s="24">
        <f t="shared" si="1"/>
        <v>-0.54220162474588884</v>
      </c>
      <c r="CK27" s="24">
        <f t="shared" si="2"/>
        <v>-0.54685474272328927</v>
      </c>
      <c r="CL27" s="24">
        <f t="shared" si="3"/>
        <v>-0.54277311589438293</v>
      </c>
      <c r="CM27" s="24">
        <f t="shared" si="4"/>
        <v>-0.55657703900899602</v>
      </c>
      <c r="CN27" s="24">
        <f t="shared" si="5"/>
        <v>-0.55516960164004914</v>
      </c>
      <c r="CO27" s="24">
        <f t="shared" si="6"/>
        <v>-0.54916049255387012</v>
      </c>
      <c r="CP27" s="24">
        <f t="shared" si="7"/>
        <v>-0.53829581080128841</v>
      </c>
      <c r="CQ27" s="24">
        <f t="shared" si="8"/>
        <v>-0.54300314990356113</v>
      </c>
      <c r="CR27" s="24">
        <f t="shared" si="9"/>
        <v>-0.53609221544843633</v>
      </c>
      <c r="CS27" s="24">
        <f t="shared" si="10"/>
        <v>-0.54455282211635359</v>
      </c>
      <c r="CT27" s="24">
        <f t="shared" si="11"/>
        <v>-0.54203857108497799</v>
      </c>
      <c r="CU27" s="24">
        <f t="shared" si="12"/>
        <v>-0.53216934419139261</v>
      </c>
      <c r="CV27" s="24">
        <f t="shared" si="13"/>
        <v>-0.54084452751303358</v>
      </c>
      <c r="CW27" s="24">
        <f t="shared" si="15"/>
        <v>-0.53882760438577204</v>
      </c>
      <c r="CX27" s="24">
        <f t="shared" si="16"/>
        <v>-0.5372245430838174</v>
      </c>
      <c r="CY27" s="24">
        <f t="shared" si="17"/>
        <v>-0.53719396420929388</v>
      </c>
      <c r="CZ27" s="24">
        <f t="shared" si="18"/>
        <v>-0.53774615884219201</v>
      </c>
      <c r="DA27" s="24">
        <f t="shared" si="19"/>
        <v>-0.53857339983895036</v>
      </c>
    </row>
    <row r="28" spans="1:105" x14ac:dyDescent="0.3">
      <c r="A28" s="69" t="s">
        <v>113</v>
      </c>
      <c r="B28" s="27">
        <v>215932.07639</v>
      </c>
      <c r="C28" s="27">
        <v>284.53709642000001</v>
      </c>
      <c r="D28" s="27">
        <v>48513.108447999999</v>
      </c>
      <c r="E28" s="27">
        <v>1420.8842443999999</v>
      </c>
      <c r="F28" s="27">
        <v>998.95995390999997</v>
      </c>
      <c r="G28" s="27">
        <v>643.51289543999997</v>
      </c>
      <c r="H28" s="27">
        <v>17817.155361000001</v>
      </c>
      <c r="I28" s="27">
        <v>79.278038793999997</v>
      </c>
      <c r="J28" s="27">
        <v>469.11663951000003</v>
      </c>
      <c r="K28" s="27">
        <v>182.00850345000001</v>
      </c>
      <c r="L28" s="27">
        <v>12.982425896000001</v>
      </c>
      <c r="M28" s="27">
        <v>70.345943571000007</v>
      </c>
      <c r="N28" s="27">
        <v>27.979683505000001</v>
      </c>
      <c r="O28" s="27">
        <v>364.54951621999999</v>
      </c>
      <c r="P28" s="27">
        <v>314.57154032</v>
      </c>
      <c r="Q28" s="27">
        <v>10.834884666000001</v>
      </c>
      <c r="R28" s="27">
        <v>1621.5449438000001</v>
      </c>
      <c r="S28" s="27">
        <v>1258.0358644</v>
      </c>
      <c r="U28" s="29" t="s">
        <v>206</v>
      </c>
      <c r="V28" s="27">
        <v>25.574034102399999</v>
      </c>
      <c r="W28" s="27">
        <v>12.9853505519</v>
      </c>
      <c r="X28" s="27">
        <v>79.295040142800005</v>
      </c>
      <c r="Y28" s="27">
        <v>79.295793667400005</v>
      </c>
      <c r="Z28" s="27">
        <v>50.671263146900003</v>
      </c>
      <c r="AA28" s="27">
        <v>469.05271706799999</v>
      </c>
      <c r="AB28" s="27">
        <v>70.340505312100007</v>
      </c>
      <c r="AC28" s="27">
        <v>623.21880521599996</v>
      </c>
      <c r="AD28" s="27">
        <v>215916.99433399999</v>
      </c>
      <c r="AE28" s="27">
        <v>1020.31568007</v>
      </c>
      <c r="AF28" s="27">
        <v>305.08995689099999</v>
      </c>
      <c r="AG28" s="27">
        <v>355.27277242500003</v>
      </c>
      <c r="AH28" s="27">
        <v>364.50436591200003</v>
      </c>
      <c r="AI28" s="27">
        <v>10.088132909500001</v>
      </c>
      <c r="AJ28" s="27">
        <v>182.05549918299999</v>
      </c>
      <c r="AK28" s="27">
        <v>182.05553891400001</v>
      </c>
      <c r="AL28" s="27">
        <v>314.52966341199999</v>
      </c>
      <c r="AM28" s="27">
        <v>388.16345599200002</v>
      </c>
      <c r="AN28" s="27">
        <v>654.76167014400005</v>
      </c>
      <c r="AO28" s="27">
        <v>8.5757123640399993</v>
      </c>
      <c r="AP28" s="27">
        <v>8.62034736815</v>
      </c>
      <c r="AQ28" s="27">
        <v>57.658249683599998</v>
      </c>
      <c r="AR28" s="27">
        <v>27.9833144517</v>
      </c>
      <c r="AS28" s="27">
        <v>284.533086083</v>
      </c>
      <c r="AT28" s="27">
        <v>0</v>
      </c>
      <c r="AU28" s="27">
        <v>42280.661760499999</v>
      </c>
      <c r="AV28" s="27">
        <v>5851.9297303200001</v>
      </c>
      <c r="AW28" s="27">
        <v>48520.7549468</v>
      </c>
      <c r="AX28" s="27">
        <v>582.88945392899996</v>
      </c>
      <c r="AY28" s="27">
        <v>1.2579329456499999</v>
      </c>
      <c r="AZ28" s="27">
        <v>9148.6252401900001</v>
      </c>
      <c r="BA28" s="27">
        <v>6.6768643437700002</v>
      </c>
      <c r="BB28" s="27">
        <v>1.44833581397</v>
      </c>
      <c r="BC28" s="27">
        <v>501.11571774200002</v>
      </c>
      <c r="BD28" s="27">
        <v>9.5434678116399994</v>
      </c>
      <c r="BE28" s="27">
        <v>0.38914140765100003</v>
      </c>
      <c r="BF28" s="27">
        <v>0.37434159449299997</v>
      </c>
      <c r="BG28" s="27">
        <v>1421.22634283</v>
      </c>
      <c r="BH28" s="27">
        <v>999.24178951299996</v>
      </c>
      <c r="BI28" s="27">
        <v>421.98455331600002</v>
      </c>
      <c r="BJ28" s="27">
        <v>4.4334430532900004</v>
      </c>
      <c r="BK28" s="27">
        <v>5.4112796970800001E-2</v>
      </c>
      <c r="BL28" s="27">
        <v>36.9642871697</v>
      </c>
      <c r="BM28" s="27">
        <v>0.90424486493900003</v>
      </c>
      <c r="BN28" s="27">
        <v>58.394583446600002</v>
      </c>
      <c r="BO28" s="27">
        <v>8.9664407312699996</v>
      </c>
      <c r="BP28" s="27">
        <v>2.3069298699799998</v>
      </c>
      <c r="BQ28" s="27">
        <v>281.711264099</v>
      </c>
      <c r="BR28" s="27">
        <v>49.699038611100001</v>
      </c>
      <c r="BS28" s="27">
        <v>5.6540039861800002</v>
      </c>
      <c r="BT28" s="27">
        <v>78.763225105100005</v>
      </c>
      <c r="BU28" s="27">
        <v>0.28345273041300001</v>
      </c>
      <c r="BV28" s="27">
        <v>643.47927336500004</v>
      </c>
      <c r="BW28" s="27">
        <v>10.8344742569</v>
      </c>
      <c r="BX28" s="27">
        <v>0</v>
      </c>
      <c r="BY28" s="27">
        <v>0.67650265336000004</v>
      </c>
      <c r="BZ28" s="27">
        <v>2122.2160607599999</v>
      </c>
      <c r="CA28" s="27">
        <v>1621.3336184499999</v>
      </c>
      <c r="CB28" s="27">
        <v>193.90309511699999</v>
      </c>
      <c r="CC28" s="27">
        <v>17815.3603668</v>
      </c>
      <c r="CD28" s="27">
        <v>3110.7417583800002</v>
      </c>
      <c r="CE28" s="27">
        <v>1257.88177271</v>
      </c>
      <c r="CG28" s="27">
        <f t="shared" si="14"/>
        <v>19059.001030354848</v>
      </c>
      <c r="CI28" s="30">
        <f t="shared" si="0"/>
        <v>7.9999467530461384E-3</v>
      </c>
      <c r="CJ28" s="24">
        <f t="shared" si="1"/>
        <v>-6.9846297280880951E-5</v>
      </c>
      <c r="CK28" s="24">
        <f t="shared" si="2"/>
        <v>-1.4094250101194159E-5</v>
      </c>
      <c r="CL28" s="24">
        <f t="shared" si="3"/>
        <v>1.5761716873279296E-4</v>
      </c>
      <c r="CM28" s="24">
        <f t="shared" si="4"/>
        <v>2.4076446153045838E-4</v>
      </c>
      <c r="CN28" s="24">
        <f t="shared" si="5"/>
        <v>2.8212903019471998E-4</v>
      </c>
      <c r="CO28" s="24">
        <f t="shared" si="6"/>
        <v>-5.2247709778895187E-5</v>
      </c>
      <c r="CP28" s="24">
        <f t="shared" si="7"/>
        <v>-1.0074527407054265E-4</v>
      </c>
      <c r="CQ28" s="24">
        <f t="shared" si="8"/>
        <v>2.2395702101238291E-4</v>
      </c>
      <c r="CR28" s="24">
        <f t="shared" si="9"/>
        <v>-1.362612975459635E-4</v>
      </c>
      <c r="CS28" s="24">
        <f t="shared" si="10"/>
        <v>2.5842454120790644E-4</v>
      </c>
      <c r="CT28" s="24">
        <f t="shared" si="11"/>
        <v>2.2527807386911125E-4</v>
      </c>
      <c r="CU28" s="24">
        <f t="shared" si="12"/>
        <v>-7.7307355960207067E-5</v>
      </c>
      <c r="CV28" s="24">
        <f t="shared" si="13"/>
        <v>1.2977082815646119E-4</v>
      </c>
      <c r="CW28" s="24">
        <f t="shared" si="15"/>
        <v>-1.2385233278629178E-4</v>
      </c>
      <c r="CX28" s="24">
        <f t="shared" si="16"/>
        <v>-1.3312363844932232E-4</v>
      </c>
      <c r="CY28" s="24">
        <f t="shared" si="17"/>
        <v>-3.7878492725301687E-5</v>
      </c>
      <c r="CZ28" s="24">
        <f t="shared" si="18"/>
        <v>-1.3032346146689145E-4</v>
      </c>
      <c r="DA28" s="24">
        <f t="shared" si="19"/>
        <v>-1.2248592775499143E-4</v>
      </c>
    </row>
    <row r="29" spans="1:105" x14ac:dyDescent="0.3">
      <c r="A29" s="21" t="s">
        <v>114</v>
      </c>
      <c r="B29" s="27">
        <v>103876.19557</v>
      </c>
      <c r="C29" s="27">
        <v>124.4178648</v>
      </c>
      <c r="D29" s="27">
        <v>18197.683677000001</v>
      </c>
      <c r="E29" s="27">
        <v>1072.1550932</v>
      </c>
      <c r="F29" s="27">
        <v>852.08993461</v>
      </c>
      <c r="G29" s="27">
        <v>465.50436417999998</v>
      </c>
      <c r="H29" s="27">
        <v>7633.0569702000003</v>
      </c>
      <c r="I29" s="27">
        <v>34.563494806000001</v>
      </c>
      <c r="J29" s="27">
        <v>203.81724512</v>
      </c>
      <c r="K29" s="27">
        <v>79.448246904000001</v>
      </c>
      <c r="L29" s="27">
        <v>5.6478532002000001</v>
      </c>
      <c r="M29" s="27">
        <v>30.462394153000002</v>
      </c>
      <c r="N29" s="27">
        <v>12.198766601999999</v>
      </c>
      <c r="O29" s="27">
        <v>154.43689911000001</v>
      </c>
      <c r="P29" s="27">
        <v>135.67134996999999</v>
      </c>
      <c r="Q29" s="27">
        <v>4.7287321538000002</v>
      </c>
      <c r="R29" s="27">
        <v>694.87222050000003</v>
      </c>
      <c r="S29" s="27">
        <v>534.58922017999998</v>
      </c>
      <c r="U29" s="29" t="s">
        <v>207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S29" s="27">
        <v>0</v>
      </c>
      <c r="BT29" s="27">
        <v>0</v>
      </c>
      <c r="BU29" s="27">
        <v>0</v>
      </c>
      <c r="BV29" s="27">
        <v>0</v>
      </c>
      <c r="BW29" s="27">
        <v>0</v>
      </c>
      <c r="BX29" s="27">
        <v>0</v>
      </c>
      <c r="BY29" s="27">
        <v>0</v>
      </c>
      <c r="BZ29" s="27">
        <v>0</v>
      </c>
      <c r="CA29" s="27">
        <v>0</v>
      </c>
      <c r="CB29" s="27">
        <v>0</v>
      </c>
      <c r="CC29" s="27">
        <v>0</v>
      </c>
      <c r="CD29" s="27">
        <v>0</v>
      </c>
      <c r="CE29" s="27">
        <v>0</v>
      </c>
      <c r="CG29" s="27" t="str">
        <f t="shared" si="14"/>
        <v/>
      </c>
      <c r="CI29" s="30" t="str">
        <f t="shared" si="0"/>
        <v/>
      </c>
      <c r="CJ29" s="24">
        <f t="shared" si="1"/>
        <v>-1</v>
      </c>
      <c r="CK29" s="24">
        <f t="shared" si="2"/>
        <v>-1</v>
      </c>
      <c r="CL29" s="24">
        <f t="shared" si="3"/>
        <v>-1</v>
      </c>
      <c r="CM29" s="24">
        <f t="shared" si="4"/>
        <v>-1</v>
      </c>
      <c r="CN29" s="24">
        <f t="shared" si="5"/>
        <v>-1</v>
      </c>
      <c r="CO29" s="24">
        <f t="shared" si="6"/>
        <v>-1</v>
      </c>
      <c r="CP29" s="24">
        <f t="shared" si="7"/>
        <v>-1</v>
      </c>
      <c r="CQ29" s="24">
        <f t="shared" si="8"/>
        <v>-1</v>
      </c>
      <c r="CR29" s="24">
        <f t="shared" si="9"/>
        <v>-1</v>
      </c>
      <c r="CS29" s="24">
        <f t="shared" si="10"/>
        <v>-1</v>
      </c>
      <c r="CT29" s="24">
        <f t="shared" si="11"/>
        <v>-1</v>
      </c>
      <c r="CU29" s="24">
        <f t="shared" si="12"/>
        <v>-1</v>
      </c>
      <c r="CV29" s="24">
        <f t="shared" si="13"/>
        <v>-1</v>
      </c>
      <c r="CW29" s="24">
        <f t="shared" si="15"/>
        <v>-1</v>
      </c>
      <c r="CX29" s="24">
        <f t="shared" si="16"/>
        <v>-1</v>
      </c>
      <c r="CY29" s="24">
        <f t="shared" si="17"/>
        <v>-1</v>
      </c>
      <c r="CZ29" s="24">
        <f t="shared" si="18"/>
        <v>-1</v>
      </c>
      <c r="DA29" s="24">
        <f t="shared" si="19"/>
        <v>-1</v>
      </c>
    </row>
    <row r="30" spans="1:105" x14ac:dyDescent="0.3">
      <c r="A30" s="21" t="s">
        <v>115</v>
      </c>
      <c r="B30" s="27">
        <v>329032.66424999997</v>
      </c>
      <c r="C30" s="27">
        <v>405.59503377999999</v>
      </c>
      <c r="D30" s="27">
        <v>61450.071582999997</v>
      </c>
      <c r="E30" s="27">
        <v>1995.9431749</v>
      </c>
      <c r="F30" s="27">
        <v>1397.908596</v>
      </c>
      <c r="G30" s="27">
        <v>933.04311467000002</v>
      </c>
      <c r="H30" s="27">
        <v>25332.584274000001</v>
      </c>
      <c r="I30" s="27">
        <v>112.73725872</v>
      </c>
      <c r="J30" s="27">
        <v>662.18937670000003</v>
      </c>
      <c r="K30" s="27">
        <v>258.38953913</v>
      </c>
      <c r="L30" s="27">
        <v>18.412706633999999</v>
      </c>
      <c r="M30" s="27">
        <v>99.057943417999994</v>
      </c>
      <c r="N30" s="27">
        <v>39.784525623</v>
      </c>
      <c r="O30" s="27">
        <v>515.48075629000004</v>
      </c>
      <c r="P30" s="27">
        <v>451.44594106</v>
      </c>
      <c r="Q30" s="27">
        <v>15.414936058</v>
      </c>
      <c r="R30" s="27">
        <v>2308.0840776</v>
      </c>
      <c r="S30" s="27">
        <v>1780.651112</v>
      </c>
      <c r="U30" s="29" t="s">
        <v>208</v>
      </c>
      <c r="V30" s="27">
        <v>17.2154986004</v>
      </c>
      <c r="W30" s="27">
        <v>8.8754127039800004</v>
      </c>
      <c r="X30" s="27">
        <v>54.337316018700001</v>
      </c>
      <c r="Y30" s="27">
        <v>54.3377538409</v>
      </c>
      <c r="Z30" s="27">
        <v>34.649344639600002</v>
      </c>
      <c r="AA30" s="27">
        <v>316.43698176599997</v>
      </c>
      <c r="AB30" s="27">
        <v>47.464743261400002</v>
      </c>
      <c r="AC30" s="27">
        <v>423.56027591700001</v>
      </c>
      <c r="AD30" s="27">
        <v>151679.610823</v>
      </c>
      <c r="AE30" s="27">
        <v>691.71817292100002</v>
      </c>
      <c r="AF30" s="27">
        <v>207.20345151999999</v>
      </c>
      <c r="AG30" s="27">
        <v>242.834561877</v>
      </c>
      <c r="AH30" s="27">
        <v>248.30060668199999</v>
      </c>
      <c r="AI30" s="27">
        <v>6.7496465519899997</v>
      </c>
      <c r="AJ30" s="27">
        <v>124.721022267</v>
      </c>
      <c r="AK30" s="27">
        <v>124.72102954899999</v>
      </c>
      <c r="AL30" s="27">
        <v>217.71301360499999</v>
      </c>
      <c r="AM30" s="27">
        <v>229.189800437</v>
      </c>
      <c r="AN30" s="27">
        <v>452.61736691499999</v>
      </c>
      <c r="AO30" s="27">
        <v>5.7613893976000004</v>
      </c>
      <c r="AP30" s="27">
        <v>5.95240106348</v>
      </c>
      <c r="AQ30" s="27">
        <v>38.3373594125</v>
      </c>
      <c r="AR30" s="27">
        <v>19.118947261199999</v>
      </c>
      <c r="AS30" s="27">
        <v>188.67486405700001</v>
      </c>
      <c r="AT30" s="27">
        <v>0</v>
      </c>
      <c r="AU30" s="27">
        <v>25027.646107600001</v>
      </c>
      <c r="AV30" s="27">
        <v>3391.8563156099999</v>
      </c>
      <c r="AW30" s="27">
        <v>28648.692223599999</v>
      </c>
      <c r="AX30" s="27">
        <v>398.10419236500002</v>
      </c>
      <c r="AY30" s="27">
        <v>0.82019656884500003</v>
      </c>
      <c r="AZ30" s="27">
        <v>6280.8002767400003</v>
      </c>
      <c r="BA30" s="27">
        <v>4.4065427264299997</v>
      </c>
      <c r="BB30" s="27">
        <v>1.01125168312</v>
      </c>
      <c r="BC30" s="27">
        <v>333.89131716499998</v>
      </c>
      <c r="BD30" s="27">
        <v>6.5389473856400002</v>
      </c>
      <c r="BE30" s="27">
        <v>0.29008337340200002</v>
      </c>
      <c r="BF30" s="27">
        <v>0.24667197488299999</v>
      </c>
      <c r="BG30" s="27">
        <v>973.00797884600001</v>
      </c>
      <c r="BH30" s="27">
        <v>666.42642178699998</v>
      </c>
      <c r="BI30" s="27">
        <v>306.58155706000002</v>
      </c>
      <c r="BJ30" s="27">
        <v>3.32429136418</v>
      </c>
      <c r="BK30" s="27">
        <v>3.9794281431E-2</v>
      </c>
      <c r="BL30" s="27">
        <v>25.914015452400001</v>
      </c>
      <c r="BM30" s="27">
        <v>0.64255953572799995</v>
      </c>
      <c r="BN30" s="27">
        <v>38.461971669900002</v>
      </c>
      <c r="BO30" s="27">
        <v>5.6771920089299996</v>
      </c>
      <c r="BP30" s="27">
        <v>1.56517664311</v>
      </c>
      <c r="BQ30" s="27">
        <v>184.92016423499999</v>
      </c>
      <c r="BR30" s="27">
        <v>33.921248989600002</v>
      </c>
      <c r="BS30" s="27">
        <v>4.1179529534299997</v>
      </c>
      <c r="BT30" s="27">
        <v>54.357917235099997</v>
      </c>
      <c r="BU30" s="27">
        <v>0.20037552994800001</v>
      </c>
      <c r="BV30" s="27">
        <v>441.32337135500001</v>
      </c>
      <c r="BW30" s="27">
        <v>7.3692651005499998</v>
      </c>
      <c r="BX30" s="27">
        <v>0</v>
      </c>
      <c r="BY30" s="27">
        <v>0.46784799303399999</v>
      </c>
      <c r="BZ30" s="27">
        <v>1451.45566476</v>
      </c>
      <c r="CA30" s="27">
        <v>1110.6820008</v>
      </c>
      <c r="CB30" s="27">
        <v>133.15828782700001</v>
      </c>
      <c r="CC30" s="27">
        <v>12192.083203100001</v>
      </c>
      <c r="CD30" s="27">
        <v>2117.9605684200001</v>
      </c>
      <c r="CE30" s="27">
        <v>857.168388639</v>
      </c>
      <c r="CG30" s="27">
        <f t="shared" si="14"/>
        <v>13037.962875961905</v>
      </c>
      <c r="CI30" s="30">
        <f t="shared" si="0"/>
        <v>8.0000091678949243E-3</v>
      </c>
      <c r="CJ30" s="24">
        <f t="shared" si="1"/>
        <v>-0.53901351657976004</v>
      </c>
      <c r="CK30" s="24">
        <f t="shared" si="2"/>
        <v>-0.5348195901251106</v>
      </c>
      <c r="CL30" s="24">
        <f t="shared" si="3"/>
        <v>-0.53378911552764441</v>
      </c>
      <c r="CM30" s="24">
        <f t="shared" si="4"/>
        <v>-0.51250717401072843</v>
      </c>
      <c r="CN30" s="24">
        <f t="shared" si="5"/>
        <v>-0.52326895786038929</v>
      </c>
      <c r="CO30" s="24">
        <f t="shared" si="6"/>
        <v>-0.52700645402534496</v>
      </c>
      <c r="CP30" s="24">
        <f t="shared" si="7"/>
        <v>-0.51871932720210867</v>
      </c>
      <c r="CQ30" s="24">
        <f t="shared" si="8"/>
        <v>-0.51801423541922365</v>
      </c>
      <c r="CR30" s="24">
        <f t="shared" si="9"/>
        <v>-0.52213521856397982</v>
      </c>
      <c r="CS30" s="24">
        <f t="shared" si="10"/>
        <v>-0.51731393628032751</v>
      </c>
      <c r="CT30" s="24">
        <f t="shared" si="11"/>
        <v>-0.51797349078537425</v>
      </c>
      <c r="CU30" s="24">
        <f t="shared" si="12"/>
        <v>-0.52083859583970427</v>
      </c>
      <c r="CV30" s="24">
        <f t="shared" si="13"/>
        <v>-0.51943759635663311</v>
      </c>
      <c r="CW30" s="24">
        <f t="shared" si="15"/>
        <v>-0.51831255841816415</v>
      </c>
      <c r="CX30" s="24">
        <f t="shared" si="16"/>
        <v>-0.51774289277292551</v>
      </c>
      <c r="CY30" s="24">
        <f t="shared" si="17"/>
        <v>-0.52193995013521188</v>
      </c>
      <c r="CZ30" s="24">
        <f t="shared" si="18"/>
        <v>-0.51878616053063664</v>
      </c>
      <c r="DA30" s="24">
        <f t="shared" si="19"/>
        <v>-0.51862081074588406</v>
      </c>
    </row>
    <row r="31" spans="1:105" x14ac:dyDescent="0.3">
      <c r="A31" s="21" t="s">
        <v>116</v>
      </c>
      <c r="B31" s="27">
        <v>34049.446357000001</v>
      </c>
      <c r="C31" s="27">
        <v>61.723343407000002</v>
      </c>
      <c r="D31" s="27">
        <v>9345.6233721000008</v>
      </c>
      <c r="E31" s="27">
        <v>549.83483246000003</v>
      </c>
      <c r="F31" s="27">
        <v>438.59099663000001</v>
      </c>
      <c r="G31" s="27">
        <v>216.52374051000001</v>
      </c>
      <c r="H31" s="27">
        <v>3308.5797321999999</v>
      </c>
      <c r="I31" s="27">
        <v>15.836924401999999</v>
      </c>
      <c r="J31" s="27">
        <v>87.611531444999997</v>
      </c>
      <c r="K31" s="27">
        <v>36.654589712000003</v>
      </c>
      <c r="L31" s="27">
        <v>2.5827281724</v>
      </c>
      <c r="M31" s="27">
        <v>13.340958868</v>
      </c>
      <c r="N31" s="27">
        <v>5.4915970546999997</v>
      </c>
      <c r="O31" s="27">
        <v>68.561201757999996</v>
      </c>
      <c r="P31" s="27">
        <v>56.035399714</v>
      </c>
      <c r="Q31" s="27">
        <v>2.0597919311999999</v>
      </c>
      <c r="R31" s="27">
        <v>298.30623105000001</v>
      </c>
      <c r="S31" s="27">
        <v>236.19734783999999</v>
      </c>
      <c r="U31" s="29" t="s">
        <v>209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S31" s="27">
        <v>0</v>
      </c>
      <c r="BT31" s="27">
        <v>0</v>
      </c>
      <c r="BU31" s="27">
        <v>0</v>
      </c>
      <c r="BV31" s="27">
        <v>0</v>
      </c>
      <c r="BW31" s="27">
        <v>0</v>
      </c>
      <c r="BX31" s="27">
        <v>0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  <c r="CE31" s="27">
        <v>0</v>
      </c>
      <c r="CG31" s="27" t="str">
        <f t="shared" si="14"/>
        <v/>
      </c>
      <c r="CI31" s="30" t="str">
        <f t="shared" si="0"/>
        <v/>
      </c>
      <c r="CJ31" s="24">
        <f t="shared" si="1"/>
        <v>-1</v>
      </c>
      <c r="CK31" s="24">
        <f t="shared" si="2"/>
        <v>-1</v>
      </c>
      <c r="CL31" s="24">
        <f t="shared" si="3"/>
        <v>-1</v>
      </c>
      <c r="CM31" s="24">
        <f t="shared" si="4"/>
        <v>-1</v>
      </c>
      <c r="CN31" s="24">
        <f t="shared" si="5"/>
        <v>-1</v>
      </c>
      <c r="CO31" s="24">
        <f t="shared" si="6"/>
        <v>-1</v>
      </c>
      <c r="CP31" s="24">
        <f t="shared" si="7"/>
        <v>-1</v>
      </c>
      <c r="CQ31" s="24">
        <f t="shared" si="8"/>
        <v>-1</v>
      </c>
      <c r="CR31" s="24">
        <f t="shared" si="9"/>
        <v>-1</v>
      </c>
      <c r="CS31" s="24">
        <f t="shared" si="10"/>
        <v>-1</v>
      </c>
      <c r="CT31" s="24">
        <f t="shared" si="11"/>
        <v>-1</v>
      </c>
      <c r="CU31" s="24">
        <f t="shared" si="12"/>
        <v>-1</v>
      </c>
      <c r="CV31" s="24">
        <f t="shared" si="13"/>
        <v>-1</v>
      </c>
      <c r="CW31" s="24">
        <f t="shared" si="15"/>
        <v>-1</v>
      </c>
      <c r="CX31" s="24">
        <f t="shared" si="16"/>
        <v>-1</v>
      </c>
      <c r="CY31" s="24">
        <f t="shared" si="17"/>
        <v>-1</v>
      </c>
      <c r="CZ31" s="24">
        <f t="shared" si="18"/>
        <v>-1</v>
      </c>
      <c r="DA31" s="24">
        <f t="shared" si="19"/>
        <v>-1</v>
      </c>
    </row>
    <row r="32" spans="1:105" x14ac:dyDescent="0.3">
      <c r="A32" s="21" t="s">
        <v>117</v>
      </c>
      <c r="B32" s="27">
        <v>273950.84682999999</v>
      </c>
      <c r="C32" s="27">
        <v>442.08067534000003</v>
      </c>
      <c r="D32" s="27">
        <v>71632.439232000004</v>
      </c>
      <c r="E32" s="27">
        <v>3816.5119518000001</v>
      </c>
      <c r="F32" s="27">
        <v>3033.7773880999998</v>
      </c>
      <c r="G32" s="27">
        <v>1608.7080089999999</v>
      </c>
      <c r="H32" s="27">
        <v>24393.819025000001</v>
      </c>
      <c r="I32" s="27">
        <v>111.38665625</v>
      </c>
      <c r="J32" s="27">
        <v>616.85904086999994</v>
      </c>
      <c r="K32" s="27">
        <v>258.58531656000002</v>
      </c>
      <c r="L32" s="27">
        <v>18.091151854</v>
      </c>
      <c r="M32" s="27">
        <v>92.034046958000005</v>
      </c>
      <c r="N32" s="27">
        <v>38.550593509000002</v>
      </c>
      <c r="O32" s="27">
        <v>496.67112215999998</v>
      </c>
      <c r="P32" s="27">
        <v>438.29351957</v>
      </c>
      <c r="Q32" s="27">
        <v>14.438319986</v>
      </c>
      <c r="R32" s="27">
        <v>2216.3281686</v>
      </c>
      <c r="S32" s="27">
        <v>1710.8522628999999</v>
      </c>
      <c r="U32" s="29" t="s">
        <v>210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G32" s="27" t="str">
        <f t="shared" si="14"/>
        <v/>
      </c>
      <c r="CI32" s="30" t="str">
        <f t="shared" si="0"/>
        <v/>
      </c>
      <c r="CJ32" s="24">
        <f t="shared" si="1"/>
        <v>-1</v>
      </c>
      <c r="CK32" s="24">
        <f t="shared" si="2"/>
        <v>-1</v>
      </c>
      <c r="CL32" s="24">
        <f t="shared" si="3"/>
        <v>-1</v>
      </c>
      <c r="CM32" s="24">
        <f t="shared" si="4"/>
        <v>-1</v>
      </c>
      <c r="CN32" s="24">
        <f t="shared" si="5"/>
        <v>-1</v>
      </c>
      <c r="CO32" s="24">
        <f t="shared" si="6"/>
        <v>-1</v>
      </c>
      <c r="CP32" s="24">
        <f t="shared" si="7"/>
        <v>-1</v>
      </c>
      <c r="CQ32" s="24">
        <f t="shared" si="8"/>
        <v>-1</v>
      </c>
      <c r="CR32" s="24">
        <f t="shared" si="9"/>
        <v>-1</v>
      </c>
      <c r="CS32" s="24">
        <f t="shared" si="10"/>
        <v>-1</v>
      </c>
      <c r="CT32" s="24">
        <f t="shared" si="11"/>
        <v>-1</v>
      </c>
      <c r="CU32" s="24">
        <f t="shared" si="12"/>
        <v>-1</v>
      </c>
      <c r="CV32" s="24">
        <f t="shared" si="13"/>
        <v>-1</v>
      </c>
      <c r="CW32" s="24">
        <f t="shared" si="15"/>
        <v>-1</v>
      </c>
      <c r="CX32" s="24">
        <f t="shared" si="16"/>
        <v>-1</v>
      </c>
      <c r="CY32" s="24">
        <f t="shared" si="17"/>
        <v>-1</v>
      </c>
      <c r="CZ32" s="24">
        <f t="shared" si="18"/>
        <v>-1</v>
      </c>
      <c r="DA32" s="24">
        <f t="shared" si="19"/>
        <v>-1</v>
      </c>
    </row>
    <row r="33" spans="1:105" x14ac:dyDescent="0.3">
      <c r="A33" s="21" t="s">
        <v>118</v>
      </c>
      <c r="B33" s="27">
        <v>101099.47732999999</v>
      </c>
      <c r="C33" s="27">
        <v>147.21037004999999</v>
      </c>
      <c r="D33" s="27">
        <v>21706.496826999999</v>
      </c>
      <c r="E33" s="27">
        <v>1268.5654172</v>
      </c>
      <c r="F33" s="27">
        <v>1008.1862735</v>
      </c>
      <c r="G33" s="27">
        <v>553.92739841000002</v>
      </c>
      <c r="H33" s="27">
        <v>8571.0917793000008</v>
      </c>
      <c r="I33" s="27">
        <v>37.276823780000001</v>
      </c>
      <c r="J33" s="27">
        <v>208.50723015</v>
      </c>
      <c r="K33" s="27">
        <v>86.561740450000002</v>
      </c>
      <c r="L33" s="27">
        <v>6.0448644252000001</v>
      </c>
      <c r="M33" s="27">
        <v>30.797030757999998</v>
      </c>
      <c r="N33" s="27">
        <v>12.915907585999999</v>
      </c>
      <c r="O33" s="27">
        <v>174.01270105</v>
      </c>
      <c r="P33" s="27">
        <v>158.77636715</v>
      </c>
      <c r="Q33" s="27">
        <v>4.8507293402</v>
      </c>
      <c r="R33" s="27">
        <v>782.77659998000001</v>
      </c>
      <c r="S33" s="27">
        <v>598.20610495999995</v>
      </c>
      <c r="U33" s="29" t="s">
        <v>211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G33" s="27" t="str">
        <f t="shared" si="14"/>
        <v/>
      </c>
      <c r="CI33" s="30" t="str">
        <f t="shared" si="0"/>
        <v/>
      </c>
      <c r="CJ33" s="24">
        <f t="shared" si="1"/>
        <v>-1</v>
      </c>
      <c r="CK33" s="24">
        <f t="shared" si="2"/>
        <v>-1</v>
      </c>
      <c r="CL33" s="24">
        <f t="shared" si="3"/>
        <v>-1</v>
      </c>
      <c r="CM33" s="24">
        <f t="shared" si="4"/>
        <v>-1</v>
      </c>
      <c r="CN33" s="24">
        <f t="shared" si="5"/>
        <v>-1</v>
      </c>
      <c r="CO33" s="24">
        <f t="shared" si="6"/>
        <v>-1</v>
      </c>
      <c r="CP33" s="24">
        <f t="shared" si="7"/>
        <v>-1</v>
      </c>
      <c r="CQ33" s="24">
        <f t="shared" si="8"/>
        <v>-1</v>
      </c>
      <c r="CR33" s="24">
        <f t="shared" si="9"/>
        <v>-1</v>
      </c>
      <c r="CS33" s="24">
        <f t="shared" si="10"/>
        <v>-1</v>
      </c>
      <c r="CT33" s="24">
        <f t="shared" si="11"/>
        <v>-1</v>
      </c>
      <c r="CU33" s="24">
        <f t="shared" si="12"/>
        <v>-1</v>
      </c>
      <c r="CV33" s="24">
        <f t="shared" si="13"/>
        <v>-1</v>
      </c>
      <c r="CW33" s="24">
        <f t="shared" si="15"/>
        <v>-1</v>
      </c>
      <c r="CX33" s="24">
        <f t="shared" si="16"/>
        <v>-1</v>
      </c>
      <c r="CY33" s="24">
        <f t="shared" si="17"/>
        <v>-1</v>
      </c>
      <c r="CZ33" s="24">
        <f t="shared" si="18"/>
        <v>-1</v>
      </c>
      <c r="DA33" s="24">
        <f t="shared" si="19"/>
        <v>-1</v>
      </c>
    </row>
    <row r="34" spans="1:105" x14ac:dyDescent="0.3">
      <c r="A34" s="21" t="s">
        <v>119</v>
      </c>
      <c r="B34" s="27">
        <v>123722.77254999999</v>
      </c>
      <c r="C34" s="27">
        <v>177.98827245000001</v>
      </c>
      <c r="D34" s="27">
        <v>29762.406109</v>
      </c>
      <c r="E34" s="27">
        <v>1559.5513266</v>
      </c>
      <c r="F34" s="27">
        <v>1241.7603343999999</v>
      </c>
      <c r="G34" s="27">
        <v>632.03985204000003</v>
      </c>
      <c r="H34" s="27">
        <v>10853.982357999999</v>
      </c>
      <c r="I34" s="27">
        <v>49.48393695</v>
      </c>
      <c r="J34" s="27">
        <v>291.06539153</v>
      </c>
      <c r="K34" s="27">
        <v>113.54689869000001</v>
      </c>
      <c r="L34" s="27">
        <v>8.1145401997000004</v>
      </c>
      <c r="M34" s="27">
        <v>43.998470449999999</v>
      </c>
      <c r="N34" s="27">
        <v>17.452503267000001</v>
      </c>
      <c r="O34" s="27">
        <v>224.92362270000001</v>
      </c>
      <c r="P34" s="27">
        <v>185.27841053</v>
      </c>
      <c r="Q34" s="27">
        <v>6.7466129266000001</v>
      </c>
      <c r="R34" s="27">
        <v>983.60440983000001</v>
      </c>
      <c r="S34" s="27">
        <v>775.55397851999999</v>
      </c>
      <c r="U34" s="29" t="s">
        <v>212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G34" s="27" t="str">
        <f t="shared" si="14"/>
        <v/>
      </c>
      <c r="CI34" s="30" t="str">
        <f t="shared" si="0"/>
        <v/>
      </c>
      <c r="CJ34" s="24">
        <f t="shared" si="1"/>
        <v>-1</v>
      </c>
      <c r="CK34" s="24">
        <f t="shared" si="2"/>
        <v>-1</v>
      </c>
      <c r="CL34" s="24">
        <f t="shared" si="3"/>
        <v>-1</v>
      </c>
      <c r="CM34" s="24">
        <f t="shared" si="4"/>
        <v>-1</v>
      </c>
      <c r="CN34" s="24">
        <f t="shared" si="5"/>
        <v>-1</v>
      </c>
      <c r="CO34" s="24">
        <f t="shared" si="6"/>
        <v>-1</v>
      </c>
      <c r="CP34" s="24">
        <f t="shared" si="7"/>
        <v>-1</v>
      </c>
      <c r="CQ34" s="24">
        <f t="shared" si="8"/>
        <v>-1</v>
      </c>
      <c r="CR34" s="24">
        <f t="shared" si="9"/>
        <v>-1</v>
      </c>
      <c r="CS34" s="24">
        <f t="shared" si="10"/>
        <v>-1</v>
      </c>
      <c r="CT34" s="24">
        <f t="shared" si="11"/>
        <v>-1</v>
      </c>
      <c r="CU34" s="24">
        <f t="shared" si="12"/>
        <v>-1</v>
      </c>
      <c r="CV34" s="24">
        <f t="shared" si="13"/>
        <v>-1</v>
      </c>
      <c r="CW34" s="24">
        <f t="shared" si="15"/>
        <v>-1</v>
      </c>
      <c r="CX34" s="24">
        <f t="shared" si="16"/>
        <v>-1</v>
      </c>
      <c r="CY34" s="24">
        <f t="shared" si="17"/>
        <v>-1</v>
      </c>
      <c r="CZ34" s="24">
        <f t="shared" si="18"/>
        <v>-1</v>
      </c>
      <c r="DA34" s="24">
        <f t="shared" si="19"/>
        <v>-1</v>
      </c>
    </row>
    <row r="35" spans="1:105" x14ac:dyDescent="0.3">
      <c r="CJ35" s="24"/>
      <c r="CK35" s="24" t="str">
        <f t="shared" si="2"/>
        <v/>
      </c>
      <c r="CL35" s="24" t="str">
        <f t="shared" si="3"/>
        <v/>
      </c>
      <c r="CM35" s="24" t="str">
        <f t="shared" si="4"/>
        <v/>
      </c>
      <c r="CN35" s="24" t="str">
        <f t="shared" si="5"/>
        <v/>
      </c>
      <c r="CO35" s="24" t="str">
        <f t="shared" si="6"/>
        <v/>
      </c>
      <c r="CP35" s="24" t="str">
        <f t="shared" si="7"/>
        <v/>
      </c>
      <c r="CQ35" s="24"/>
      <c r="CR35" s="24"/>
      <c r="CS35" s="24"/>
      <c r="CT35" s="24"/>
      <c r="CU35" s="24"/>
      <c r="CV35" s="24"/>
    </row>
    <row r="36" spans="1:105" x14ac:dyDescent="0.3">
      <c r="A36" s="4" t="s">
        <v>55</v>
      </c>
      <c r="B36" s="1">
        <f t="shared" ref="B36:N36" si="20">SUM(B3:B34)</f>
        <v>6300797.541296999</v>
      </c>
      <c r="C36" s="1">
        <f t="shared" si="20"/>
        <v>9891.4650378249971</v>
      </c>
      <c r="D36" s="1">
        <f t="shared" si="20"/>
        <v>1473456.3288671998</v>
      </c>
      <c r="E36" s="1">
        <f t="shared" si="20"/>
        <v>68820.437280310012</v>
      </c>
      <c r="F36" s="1">
        <f t="shared" si="20"/>
        <v>52603.641885310011</v>
      </c>
      <c r="G36" s="1">
        <f t="shared" si="20"/>
        <v>24942.395337400001</v>
      </c>
      <c r="H36" s="1">
        <f t="shared" si="20"/>
        <v>554776.77804909996</v>
      </c>
      <c r="I36" s="1">
        <f t="shared" si="20"/>
        <v>2541.8525996790008</v>
      </c>
      <c r="J36" s="1">
        <f t="shared" si="20"/>
        <v>14228.653106495003</v>
      </c>
      <c r="K36" s="1">
        <f t="shared" si="20"/>
        <v>6054.9577117340004</v>
      </c>
      <c r="L36" s="1">
        <f t="shared" si="20"/>
        <v>414.86846470950013</v>
      </c>
      <c r="M36" s="1">
        <f t="shared" si="20"/>
        <v>2163.8103218699998</v>
      </c>
      <c r="N36" s="1">
        <f t="shared" si="20"/>
        <v>885.0615600358002</v>
      </c>
      <c r="O36" s="1">
        <f t="shared" ref="O36:S36" si="21">SUM(O3:O34)</f>
        <v>11385.805175614001</v>
      </c>
      <c r="P36" s="1">
        <f t="shared" si="21"/>
        <v>9785.6495383929978</v>
      </c>
      <c r="Q36" s="1">
        <f t="shared" si="21"/>
        <v>333.79577058320001</v>
      </c>
      <c r="R36" s="1">
        <f t="shared" si="21"/>
        <v>50337.331230350006</v>
      </c>
      <c r="S36" s="1">
        <f t="shared" si="21"/>
        <v>39215.705959560008</v>
      </c>
      <c r="V36" s="1">
        <f>SUM(V3:V34)</f>
        <v>189.83440010816</v>
      </c>
      <c r="W36" s="1">
        <f t="shared" ref="W36:CE36" si="22">SUM(W3:W34)</f>
        <v>101.82437966371999</v>
      </c>
      <c r="X36" s="1">
        <f t="shared" si="22"/>
        <v>624.0902645381999</v>
      </c>
      <c r="Y36" s="1">
        <f t="shared" si="22"/>
        <v>624.09560193149991</v>
      </c>
      <c r="Z36" s="1">
        <f t="shared" si="22"/>
        <v>397.03245626102</v>
      </c>
      <c r="AA36" s="1">
        <f t="shared" si="22"/>
        <v>3542.4758142600003</v>
      </c>
      <c r="AB36" s="1">
        <f t="shared" si="22"/>
        <v>538.7693293655999</v>
      </c>
      <c r="AC36" s="1">
        <f t="shared" si="22"/>
        <v>4812.9651748935994</v>
      </c>
      <c r="AD36" s="1">
        <f t="shared" si="22"/>
        <v>1580772.6831836002</v>
      </c>
      <c r="AE36" s="1">
        <f t="shared" si="22"/>
        <v>7760.1513079010001</v>
      </c>
      <c r="AF36" s="1">
        <f t="shared" si="22"/>
        <v>2326.7236163602997</v>
      </c>
      <c r="AG36" s="1">
        <f t="shared" si="22"/>
        <v>2763.9073533147998</v>
      </c>
      <c r="AH36" s="1">
        <f t="shared" si="22"/>
        <v>2854.6625021071</v>
      </c>
      <c r="AI36" s="1">
        <f t="shared" si="22"/>
        <v>73.655939649100006</v>
      </c>
      <c r="AJ36" s="1">
        <f t="shared" si="22"/>
        <v>1461.0519993714001</v>
      </c>
      <c r="AK36" s="1">
        <f t="shared" si="22"/>
        <v>1461.0519620698999</v>
      </c>
      <c r="AL36" s="1">
        <f t="shared" si="22"/>
        <v>2457.4157806945004</v>
      </c>
      <c r="AM36" s="1">
        <f t="shared" si="22"/>
        <v>3025.5649474671</v>
      </c>
      <c r="AN36" s="1">
        <f t="shared" si="22"/>
        <v>4980.5515874208004</v>
      </c>
      <c r="AO36" s="1">
        <f t="shared" si="22"/>
        <v>62.460376601699998</v>
      </c>
      <c r="AP36" s="1">
        <f t="shared" si="22"/>
        <v>70.211946523880002</v>
      </c>
      <c r="AQ36" s="1">
        <f t="shared" si="22"/>
        <v>412.01687673891996</v>
      </c>
      <c r="AR36" s="1">
        <f t="shared" si="22"/>
        <v>218.74300010719</v>
      </c>
      <c r="AS36" s="1">
        <f t="shared" si="22"/>
        <v>2323.9741077073995</v>
      </c>
      <c r="AT36" s="1">
        <f t="shared" si="22"/>
        <v>0</v>
      </c>
      <c r="AU36" s="1">
        <f t="shared" si="22"/>
        <v>329523.68881721998</v>
      </c>
      <c r="AV36" s="1">
        <f t="shared" si="22"/>
        <v>45646.254318029998</v>
      </c>
      <c r="AW36" s="1">
        <f t="shared" si="22"/>
        <v>378195.50808268</v>
      </c>
      <c r="AX36" s="1">
        <f t="shared" si="22"/>
        <v>4473.2876782892999</v>
      </c>
      <c r="AY36" s="1">
        <f t="shared" si="22"/>
        <v>10.387863119082001</v>
      </c>
      <c r="AZ36" s="1">
        <f t="shared" si="22"/>
        <v>71334.021997050004</v>
      </c>
      <c r="BA36" s="1">
        <f t="shared" si="22"/>
        <v>55.222772270217995</v>
      </c>
      <c r="BB36" s="1">
        <f t="shared" si="22"/>
        <v>11.960276573334999</v>
      </c>
      <c r="BC36" s="1">
        <f t="shared" si="22"/>
        <v>4116.2901759612996</v>
      </c>
      <c r="BD36" s="1">
        <f t="shared" si="22"/>
        <v>79.171188858709996</v>
      </c>
      <c r="BE36" s="1">
        <f t="shared" si="22"/>
        <v>3.2309188876463999</v>
      </c>
      <c r="BF36" s="1">
        <f t="shared" si="22"/>
        <v>3.0908271069694</v>
      </c>
      <c r="BG36" s="1">
        <f t="shared" si="22"/>
        <v>12578.975347438</v>
      </c>
      <c r="BH36" s="1">
        <f t="shared" si="22"/>
        <v>9012.2779163800005</v>
      </c>
      <c r="BI36" s="1">
        <f t="shared" si="22"/>
        <v>3566.6974310582</v>
      </c>
      <c r="BJ36" s="1">
        <f t="shared" si="22"/>
        <v>36.918513958581002</v>
      </c>
      <c r="BK36" s="1">
        <f t="shared" si="22"/>
        <v>0.44843384448675</v>
      </c>
      <c r="BL36" s="1">
        <f t="shared" si="22"/>
        <v>306.80000673352004</v>
      </c>
      <c r="BM36" s="1">
        <f t="shared" si="22"/>
        <v>7.4731378351769999</v>
      </c>
      <c r="BN36" s="1">
        <f t="shared" si="22"/>
        <v>483.76570656634999</v>
      </c>
      <c r="BO36" s="1">
        <f t="shared" si="22"/>
        <v>74.099012101939991</v>
      </c>
      <c r="BP36" s="1">
        <f t="shared" si="22"/>
        <v>19.100014286223001</v>
      </c>
      <c r="BQ36" s="1">
        <f t="shared" si="22"/>
        <v>2334.0967578546001</v>
      </c>
      <c r="BR36" s="1">
        <f t="shared" si="22"/>
        <v>390.05094809775994</v>
      </c>
      <c r="BS36" s="1">
        <f t="shared" si="22"/>
        <v>46.924808020175</v>
      </c>
      <c r="BT36" s="1">
        <f t="shared" si="22"/>
        <v>1420.9474626164001</v>
      </c>
      <c r="BU36" s="1">
        <f t="shared" si="22"/>
        <v>2.3500397842554999</v>
      </c>
      <c r="BV36" s="1">
        <f t="shared" si="22"/>
        <v>4924.7991926899995</v>
      </c>
      <c r="BW36" s="1">
        <f t="shared" si="22"/>
        <v>83.577674462269997</v>
      </c>
      <c r="BX36" s="1">
        <f t="shared" si="22"/>
        <v>0</v>
      </c>
      <c r="BY36" s="1">
        <f t="shared" si="22"/>
        <v>5.5648672408322</v>
      </c>
      <c r="BZ36" s="1">
        <f t="shared" si="22"/>
        <v>16512.295014652998</v>
      </c>
      <c r="CA36" s="1">
        <f t="shared" si="22"/>
        <v>12635.507296928001</v>
      </c>
      <c r="CB36" s="1">
        <f t="shared" si="22"/>
        <v>2065.4358963095001</v>
      </c>
      <c r="CC36" s="1">
        <f t="shared" si="22"/>
        <v>138956.94431853</v>
      </c>
      <c r="CD36" s="1">
        <f t="shared" si="22"/>
        <v>24078.074310317999</v>
      </c>
      <c r="CE36" s="1">
        <f t="shared" si="22"/>
        <v>9834.6066691479991</v>
      </c>
      <c r="CF36" s="1"/>
      <c r="CG36" s="1"/>
      <c r="CH36" s="1"/>
      <c r="CJ36" s="24">
        <f>IF(B36&lt;&gt;0,(AD36-B36)/B36,"")</f>
        <v>-0.74911546152327202</v>
      </c>
      <c r="CK36" s="24">
        <f t="shared" si="2"/>
        <v>-0.76505258838599599</v>
      </c>
      <c r="CL36" s="24">
        <f t="shared" si="3"/>
        <v>-0.74332764353223935</v>
      </c>
      <c r="CM36" s="24">
        <f t="shared" si="4"/>
        <v>-0.81722035132960535</v>
      </c>
      <c r="CN36" s="24">
        <f t="shared" si="5"/>
        <v>-0.82867577997680897</v>
      </c>
      <c r="CO36" s="24">
        <f t="shared" si="6"/>
        <v>-0.80255307775891582</v>
      </c>
      <c r="CP36" s="24">
        <f t="shared" si="7"/>
        <v>-0.74952638643748026</v>
      </c>
      <c r="CQ36" s="24">
        <f>IF(I36&lt;&gt;0,(Y36-I36)/I36,"")</f>
        <v>-0.75447215074142615</v>
      </c>
      <c r="CR36" s="24">
        <f>IF(J36&lt;&gt;0,(AA36-J36)/J36,"")</f>
        <v>-0.75103224544542768</v>
      </c>
      <c r="CS36" s="24">
        <f>IF(K36&lt;&gt;0,(AK36-K36)/K36,"")</f>
        <v>-0.75870154150895164</v>
      </c>
      <c r="CT36" s="24">
        <f>IF(L36&lt;&gt;0,(W36-L36)/L36,"")</f>
        <v>-0.75456225689503875</v>
      </c>
      <c r="CU36" s="24">
        <f>IF(M36&lt;&gt;0,(AB36-M36)/M36,"")</f>
        <v>-0.75100898451210518</v>
      </c>
      <c r="CV36" s="24">
        <f>IF(N36&lt;&gt;0,(AR36-N36)/N36,"")</f>
        <v>-0.75284995983969516</v>
      </c>
      <c r="CW36" s="24">
        <f t="shared" ref="CW36" si="23">IF(O36&lt;&gt;0,(AH36-O36)/O36,"")</f>
        <v>-0.74927882059485917</v>
      </c>
      <c r="CX36" s="24">
        <f t="shared" ref="CX36" si="24">IF(P36&lt;&gt;0,(AL36-P36)/P36,"")</f>
        <v>-0.74887555792253946</v>
      </c>
      <c r="CY36" s="24">
        <f t="shared" ref="CY36" si="25">IF(Q36&lt;&gt;0,(BW36-Q36)/Q36,"")</f>
        <v>-0.74961433958181944</v>
      </c>
      <c r="CZ36" s="24">
        <f t="shared" ref="CZ36" si="26">IF(R36&lt;&gt;0,(CA36-R36)/R36,"")</f>
        <v>-0.74898336904063667</v>
      </c>
      <c r="DA36" s="24">
        <f t="shared" ref="DA36" si="27">IF(S36&lt;&gt;0,(CE36-S36)/S36,"")</f>
        <v>-0.74921765582163335</v>
      </c>
    </row>
    <row r="37" spans="1:105" x14ac:dyDescent="0.3">
      <c r="A37" s="4" t="s">
        <v>73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</row>
    <row r="38" spans="1:105" x14ac:dyDescent="0.3">
      <c r="A38" s="4" t="s">
        <v>126</v>
      </c>
      <c r="B38" s="1">
        <f>SUM(B3:B34)</f>
        <v>6300797.541296999</v>
      </c>
      <c r="C38" s="1">
        <f t="shared" ref="C38:N38" si="28">SUM(C3:C34)</f>
        <v>9891.4650378249971</v>
      </c>
      <c r="D38" s="1">
        <f t="shared" si="28"/>
        <v>1473456.3288671998</v>
      </c>
      <c r="E38" s="1">
        <f>SUM(E3:E34)</f>
        <v>68820.437280310012</v>
      </c>
      <c r="F38" s="1">
        <f t="shared" si="28"/>
        <v>52603.641885310011</v>
      </c>
      <c r="G38" s="1">
        <f t="shared" si="28"/>
        <v>24942.395337400001</v>
      </c>
      <c r="H38" s="1">
        <f t="shared" si="28"/>
        <v>554776.77804909996</v>
      </c>
      <c r="I38" s="1">
        <f t="shared" si="28"/>
        <v>2541.8525996790008</v>
      </c>
      <c r="J38" s="1">
        <f t="shared" si="28"/>
        <v>14228.653106495003</v>
      </c>
      <c r="K38" s="1">
        <f t="shared" si="28"/>
        <v>6054.9577117340004</v>
      </c>
      <c r="L38" s="1">
        <f t="shared" si="28"/>
        <v>414.86846470950013</v>
      </c>
      <c r="M38" s="1">
        <f t="shared" si="28"/>
        <v>2163.8103218699998</v>
      </c>
      <c r="N38" s="1">
        <f t="shared" si="28"/>
        <v>885.0615600358002</v>
      </c>
      <c r="O38" s="1">
        <f t="shared" ref="O38:S38" si="29">SUM(O3:O34)</f>
        <v>11385.805175614001</v>
      </c>
      <c r="P38" s="1">
        <f t="shared" si="29"/>
        <v>9785.6495383929978</v>
      </c>
      <c r="Q38" s="1">
        <f t="shared" si="29"/>
        <v>333.79577058320001</v>
      </c>
      <c r="R38" s="1">
        <f t="shared" si="29"/>
        <v>50337.331230350006</v>
      </c>
      <c r="S38" s="1">
        <f t="shared" si="29"/>
        <v>39215.705959560008</v>
      </c>
      <c r="V38" s="1">
        <f t="shared" ref="V38" si="30">SUM(V3:V34)</f>
        <v>189.83440010816</v>
      </c>
      <c r="W38" s="1">
        <f t="shared" ref="W38:CE38" si="31">SUM(W3:W34)</f>
        <v>101.82437966371999</v>
      </c>
      <c r="X38" s="1">
        <f t="shared" si="31"/>
        <v>624.0902645381999</v>
      </c>
      <c r="Y38" s="1">
        <f t="shared" si="31"/>
        <v>624.09560193149991</v>
      </c>
      <c r="Z38" s="1">
        <f t="shared" si="31"/>
        <v>397.03245626102</v>
      </c>
      <c r="AA38" s="1">
        <f t="shared" si="31"/>
        <v>3542.4758142600003</v>
      </c>
      <c r="AB38" s="1">
        <f t="shared" si="31"/>
        <v>538.7693293655999</v>
      </c>
      <c r="AC38" s="1">
        <f t="shared" si="31"/>
        <v>4812.9651748935994</v>
      </c>
      <c r="AD38" s="1">
        <f t="shared" si="31"/>
        <v>1580772.6831836002</v>
      </c>
      <c r="AE38" s="1">
        <f t="shared" si="31"/>
        <v>7760.1513079010001</v>
      </c>
      <c r="AF38" s="1">
        <f t="shared" si="31"/>
        <v>2326.7236163602997</v>
      </c>
      <c r="AG38" s="1">
        <f t="shared" si="31"/>
        <v>2763.9073533147998</v>
      </c>
      <c r="AH38" s="1">
        <f t="shared" si="31"/>
        <v>2854.6625021071</v>
      </c>
      <c r="AI38" s="1">
        <f t="shared" si="31"/>
        <v>73.655939649100006</v>
      </c>
      <c r="AJ38" s="1">
        <f t="shared" si="31"/>
        <v>1461.0519993714001</v>
      </c>
      <c r="AK38" s="1">
        <f t="shared" si="31"/>
        <v>1461.0519620698999</v>
      </c>
      <c r="AL38" s="1">
        <f t="shared" si="31"/>
        <v>2457.4157806945004</v>
      </c>
      <c r="AM38" s="1">
        <f t="shared" si="31"/>
        <v>3025.5649474671</v>
      </c>
      <c r="AN38" s="1">
        <f t="shared" si="31"/>
        <v>4980.5515874208004</v>
      </c>
      <c r="AO38" s="1">
        <f t="shared" si="31"/>
        <v>62.460376601699998</v>
      </c>
      <c r="AP38" s="1">
        <f t="shared" si="31"/>
        <v>70.211946523880002</v>
      </c>
      <c r="AQ38" s="1">
        <f t="shared" si="31"/>
        <v>412.01687673891996</v>
      </c>
      <c r="AR38" s="1">
        <f t="shared" si="31"/>
        <v>218.74300010719</v>
      </c>
      <c r="AS38" s="1">
        <f t="shared" si="31"/>
        <v>2323.9741077073995</v>
      </c>
      <c r="AT38" s="1">
        <f t="shared" si="31"/>
        <v>0</v>
      </c>
      <c r="AU38" s="1">
        <f t="shared" si="31"/>
        <v>329523.68881721998</v>
      </c>
      <c r="AV38" s="1">
        <f t="shared" si="31"/>
        <v>45646.254318029998</v>
      </c>
      <c r="AW38" s="1">
        <f t="shared" si="31"/>
        <v>378195.50808268</v>
      </c>
      <c r="AX38" s="1">
        <f t="shared" si="31"/>
        <v>4473.2876782892999</v>
      </c>
      <c r="AY38" s="1">
        <f t="shared" si="31"/>
        <v>10.387863119082001</v>
      </c>
      <c r="AZ38" s="1">
        <f t="shared" si="31"/>
        <v>71334.021997050004</v>
      </c>
      <c r="BA38" s="1">
        <f t="shared" si="31"/>
        <v>55.222772270217995</v>
      </c>
      <c r="BB38" s="1">
        <f t="shared" si="31"/>
        <v>11.960276573334999</v>
      </c>
      <c r="BC38" s="1">
        <f t="shared" si="31"/>
        <v>4116.2901759612996</v>
      </c>
      <c r="BD38" s="1">
        <f t="shared" si="31"/>
        <v>79.171188858709996</v>
      </c>
      <c r="BE38" s="1">
        <f t="shared" si="31"/>
        <v>3.2309188876463999</v>
      </c>
      <c r="BF38" s="1">
        <f t="shared" si="31"/>
        <v>3.0908271069694</v>
      </c>
      <c r="BG38" s="1">
        <f t="shared" si="31"/>
        <v>12578.975347438</v>
      </c>
      <c r="BH38" s="1">
        <f t="shared" si="31"/>
        <v>9012.2779163800005</v>
      </c>
      <c r="BI38" s="1">
        <f t="shared" si="31"/>
        <v>3566.6974310582</v>
      </c>
      <c r="BJ38" s="1">
        <f t="shared" si="31"/>
        <v>36.918513958581002</v>
      </c>
      <c r="BK38" s="1">
        <f t="shared" si="31"/>
        <v>0.44843384448675</v>
      </c>
      <c r="BL38" s="1">
        <f t="shared" si="31"/>
        <v>306.80000673352004</v>
      </c>
      <c r="BM38" s="1">
        <f t="shared" si="31"/>
        <v>7.4731378351769999</v>
      </c>
      <c r="BN38" s="1">
        <f t="shared" si="31"/>
        <v>483.76570656634999</v>
      </c>
      <c r="BO38" s="1">
        <f t="shared" si="31"/>
        <v>74.099012101939991</v>
      </c>
      <c r="BP38" s="1">
        <f t="shared" si="31"/>
        <v>19.100014286223001</v>
      </c>
      <c r="BQ38" s="1">
        <f t="shared" si="31"/>
        <v>2334.0967578546001</v>
      </c>
      <c r="BR38" s="1">
        <f t="shared" si="31"/>
        <v>390.05094809775994</v>
      </c>
      <c r="BS38" s="1">
        <f t="shared" si="31"/>
        <v>46.924808020175</v>
      </c>
      <c r="BT38" s="1">
        <f t="shared" si="31"/>
        <v>1420.9474626164001</v>
      </c>
      <c r="BU38" s="1">
        <f t="shared" si="31"/>
        <v>2.3500397842554999</v>
      </c>
      <c r="BV38" s="1">
        <f t="shared" si="31"/>
        <v>4924.7991926899995</v>
      </c>
      <c r="BW38" s="1">
        <f t="shared" si="31"/>
        <v>83.577674462269997</v>
      </c>
      <c r="BX38" s="1">
        <f t="shared" si="31"/>
        <v>0</v>
      </c>
      <c r="BY38" s="1">
        <f t="shared" si="31"/>
        <v>5.5648672408322</v>
      </c>
      <c r="BZ38" s="1">
        <f t="shared" si="31"/>
        <v>16512.295014652998</v>
      </c>
      <c r="CA38" s="1">
        <f t="shared" si="31"/>
        <v>12635.507296928001</v>
      </c>
      <c r="CB38" s="1">
        <f t="shared" si="31"/>
        <v>2065.4358963095001</v>
      </c>
      <c r="CC38" s="1">
        <f t="shared" si="31"/>
        <v>138956.94431853</v>
      </c>
      <c r="CD38" s="1">
        <f t="shared" si="31"/>
        <v>24078.074310317999</v>
      </c>
      <c r="CE38" s="1">
        <f t="shared" si="31"/>
        <v>9834.6066691479991</v>
      </c>
      <c r="CF38" s="1"/>
      <c r="CG38" s="1"/>
      <c r="CH38" s="1"/>
      <c r="CJ38" s="24">
        <f>IF(B38&lt;&gt;0,(AD38-B38)/B38,"")</f>
        <v>-0.74911546152327202</v>
      </c>
      <c r="CK38" s="24">
        <f>IF(C38&lt;&gt;0,(AS38-C38)/C38,"")</f>
        <v>-0.76505258838599599</v>
      </c>
      <c r="CL38" s="24">
        <f>IF(D38&lt;&gt;0,(AW38-D38)/D38,"")</f>
        <v>-0.74332764353223935</v>
      </c>
      <c r="CM38" s="24">
        <f>IF(E38&lt;&gt;0,(BG38-E38)/E38,"")</f>
        <v>-0.81722035132960535</v>
      </c>
      <c r="CN38" s="24">
        <f>IF(F38&lt;&gt;0,(BH38-F38)/F38,"")</f>
        <v>-0.82867577997680897</v>
      </c>
      <c r="CO38" s="24">
        <f>IF(G38&lt;&gt;0,(BV38-G38)/G38,"")</f>
        <v>-0.80255307775891582</v>
      </c>
      <c r="CP38" s="24">
        <f>IF(H38&lt;&gt;0,(CC38-H38)/H38,"")</f>
        <v>-0.74952638643748026</v>
      </c>
      <c r="CQ38" s="24">
        <f>IF(I38&lt;&gt;0,(Y38-I38)/I38,"")</f>
        <v>-0.75447215074142615</v>
      </c>
      <c r="CR38" s="24">
        <f>IF(J38&lt;&gt;0,(AA38-J38)/J38,"")</f>
        <v>-0.75103224544542768</v>
      </c>
      <c r="CS38" s="24">
        <f>IF(K38&lt;&gt;0,(AK38-K38)/K38,"")</f>
        <v>-0.75870154150895164</v>
      </c>
      <c r="CT38" s="24">
        <f>IF(L38&lt;&gt;0,(W38-L38)/L38,"")</f>
        <v>-0.75456225689503875</v>
      </c>
      <c r="CU38" s="24">
        <f>IF(M38&lt;&gt;0,(AB38-M38)/M38,"")</f>
        <v>-0.75100898451210518</v>
      </c>
      <c r="CV38" s="24">
        <f>IF(N38&lt;&gt;0,(AR38-N38)/N38,"")</f>
        <v>-0.75284995983969516</v>
      </c>
      <c r="CW38" s="24">
        <f t="shared" ref="CW38" si="32">IF(O38&lt;&gt;0,(AH38-O38)/O38,"")</f>
        <v>-0.74927882059485917</v>
      </c>
      <c r="CX38" s="24">
        <f t="shared" ref="CX38" si="33">IF(P38&lt;&gt;0,(AL38-P38)/P38,"")</f>
        <v>-0.74887555792253946</v>
      </c>
      <c r="CY38" s="24">
        <f t="shared" ref="CY38" si="34">IF(Q38&lt;&gt;0,(BW38-Q38)/Q38,"")</f>
        <v>-0.74961433958181944</v>
      </c>
      <c r="CZ38" s="24">
        <f t="shared" ref="CZ38" si="35">IF(R38&lt;&gt;0,(CA38-R38)/R38,"")</f>
        <v>-0.74898336904063667</v>
      </c>
      <c r="DA38" s="24">
        <f t="shared" ref="DA38" si="36">IF(S38&lt;&gt;0,(CE38-S38)/S38,"")</f>
        <v>-0.74921765582163335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A89"/>
  <sheetViews>
    <sheetView zoomScale="85" zoomScaleNormal="85" workbookViewId="0">
      <pane xSplit="1" ySplit="2" topLeftCell="B3" activePane="bottomRight" state="frozen"/>
      <selection activeCell="W52" sqref="W52"/>
      <selection pane="topRight" activeCell="W52" sqref="W52"/>
      <selection pane="bottomLeft" activeCell="W52" sqref="W52"/>
      <selection pane="bottomRight" activeCell="B8" sqref="B8"/>
    </sheetView>
  </sheetViews>
  <sheetFormatPr defaultColWidth="9.109375" defaultRowHeight="14.4" x14ac:dyDescent="0.3"/>
  <cols>
    <col min="1" max="1" width="19.88671875" style="29" customWidth="1"/>
    <col min="2" max="12" width="9.109375" style="29"/>
    <col min="13" max="13" width="15.5546875" style="29" bestFit="1" customWidth="1"/>
    <col min="14" max="14" width="6.6640625" style="29" bestFit="1" customWidth="1"/>
    <col min="15" max="15" width="5.5546875" style="29" bestFit="1" customWidth="1"/>
    <col min="16" max="16" width="14.5546875" style="29" bestFit="1" customWidth="1"/>
    <col min="17" max="17" width="5.6640625" style="29" bestFit="1" customWidth="1"/>
    <col min="18" max="18" width="9" style="29" bestFit="1" customWidth="1"/>
    <col min="19" max="20" width="7.6640625" style="29" bestFit="1" customWidth="1"/>
    <col min="21" max="21" width="5.6640625" style="29" bestFit="1" customWidth="1"/>
    <col min="22" max="22" width="6.6640625" style="29" bestFit="1" customWidth="1"/>
    <col min="23" max="23" width="6.6640625" style="29" customWidth="1"/>
    <col min="24" max="24" width="5.88671875" style="29" bestFit="1" customWidth="1"/>
    <col min="25" max="25" width="6.6640625" style="29" bestFit="1" customWidth="1"/>
    <col min="26" max="26" width="15.44140625" style="29" bestFit="1" customWidth="1"/>
    <col min="27" max="27" width="6.5546875" style="29" customWidth="1"/>
    <col min="28" max="28" width="5" style="29" bestFit="1" customWidth="1"/>
    <col min="29" max="29" width="5.109375" style="29" bestFit="1" customWidth="1"/>
    <col min="30" max="30" width="5.109375" style="29" customWidth="1"/>
    <col min="31" max="31" width="6.5546875" style="29" bestFit="1" customWidth="1"/>
    <col min="32" max="32" width="6.5546875" style="29" customWidth="1"/>
    <col min="33" max="33" width="6.6640625" style="29" bestFit="1" customWidth="1"/>
    <col min="34" max="34" width="10" style="29" bestFit="1" customWidth="1"/>
    <col min="35" max="35" width="7.6640625" style="29" bestFit="1" customWidth="1"/>
    <col min="36" max="36" width="6.6640625" style="29" bestFit="1" customWidth="1"/>
    <col min="37" max="37" width="7.6640625" style="29" bestFit="1" customWidth="1"/>
    <col min="38" max="38" width="6" style="29" bestFit="1" customWidth="1"/>
    <col min="39" max="39" width="6.6640625" style="29" bestFit="1" customWidth="1"/>
    <col min="40" max="40" width="5.6640625" style="29" bestFit="1" customWidth="1"/>
    <col min="41" max="41" width="7.6640625" style="29" bestFit="1" customWidth="1"/>
    <col min="42" max="45" width="5.6640625" style="29" bestFit="1" customWidth="1"/>
    <col min="46" max="46" width="5.88671875" style="29" bestFit="1" customWidth="1"/>
    <col min="47" max="47" width="5.6640625" style="29" bestFit="1" customWidth="1"/>
    <col min="48" max="49" width="7.6640625" style="29" bestFit="1" customWidth="1"/>
    <col min="50" max="50" width="6.6640625" style="29" bestFit="1" customWidth="1"/>
    <col min="51" max="51" width="5.109375" style="29" bestFit="1" customWidth="1"/>
    <col min="52" max="52" width="5.33203125" style="29" bestFit="1" customWidth="1"/>
    <col min="53" max="53" width="8.6640625" style="29" bestFit="1" customWidth="1"/>
    <col min="54" max="54" width="5.6640625" style="29" bestFit="1" customWidth="1"/>
    <col min="55" max="55" width="7.88671875" style="29" bestFit="1" customWidth="1"/>
    <col min="56" max="56" width="5.88671875" style="29" bestFit="1" customWidth="1"/>
    <col min="57" max="57" width="6" style="29" bestFit="1" customWidth="1"/>
    <col min="58" max="58" width="6.6640625" style="29" bestFit="1" customWidth="1"/>
    <col min="59" max="59" width="6.6640625" style="29" customWidth="1"/>
    <col min="60" max="60" width="5.6640625" style="29" bestFit="1" customWidth="1"/>
    <col min="61" max="61" width="6.6640625" style="29" bestFit="1" customWidth="1"/>
    <col min="62" max="62" width="4.109375" style="29" bestFit="1" customWidth="1"/>
    <col min="63" max="63" width="9.33203125" style="29" bestFit="1" customWidth="1"/>
    <col min="64" max="64" width="9.33203125" style="29" customWidth="1"/>
    <col min="65" max="65" width="6.6640625" style="29" bestFit="1" customWidth="1"/>
    <col min="66" max="66" width="5.6640625" style="29" bestFit="1" customWidth="1"/>
    <col min="67" max="68" width="6.6640625" style="29" bestFit="1" customWidth="1"/>
    <col min="69" max="69" width="9.109375" style="29" bestFit="1" customWidth="1"/>
    <col min="70" max="70" width="7.109375" style="29" bestFit="1" customWidth="1"/>
    <col min="71" max="16384" width="9.109375" style="29"/>
  </cols>
  <sheetData>
    <row r="1" spans="1:79" x14ac:dyDescent="0.3">
      <c r="B1" s="29" t="s">
        <v>529</v>
      </c>
      <c r="M1" s="29" t="s">
        <v>472</v>
      </c>
      <c r="BU1" s="29" t="s">
        <v>473</v>
      </c>
    </row>
    <row r="2" spans="1:79" x14ac:dyDescent="0.3">
      <c r="A2" s="29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236</v>
      </c>
      <c r="I2" s="27" t="s">
        <v>63</v>
      </c>
      <c r="J2" s="27" t="s">
        <v>64</v>
      </c>
      <c r="K2" s="27" t="s">
        <v>65</v>
      </c>
      <c r="L2" s="27"/>
      <c r="M2" s="27" t="s">
        <v>231</v>
      </c>
      <c r="N2" s="27" t="s">
        <v>478</v>
      </c>
      <c r="O2" s="27" t="s">
        <v>130</v>
      </c>
      <c r="P2" s="27" t="s">
        <v>131</v>
      </c>
      <c r="Q2" s="27" t="s">
        <v>132</v>
      </c>
      <c r="R2" s="27" t="s">
        <v>479</v>
      </c>
      <c r="S2" s="27" t="s">
        <v>133</v>
      </c>
      <c r="T2" s="27" t="s">
        <v>59</v>
      </c>
      <c r="U2" s="27" t="s">
        <v>135</v>
      </c>
      <c r="V2" s="27" t="s">
        <v>136</v>
      </c>
      <c r="W2" s="27" t="s">
        <v>480</v>
      </c>
      <c r="X2" s="27" t="s">
        <v>137</v>
      </c>
      <c r="Y2" s="27" t="s">
        <v>138</v>
      </c>
      <c r="Z2" s="27" t="s">
        <v>139</v>
      </c>
      <c r="AA2" s="27" t="s">
        <v>140</v>
      </c>
      <c r="AB2" s="27" t="s">
        <v>141</v>
      </c>
      <c r="AC2" s="27" t="s">
        <v>142</v>
      </c>
      <c r="AD2" s="27" t="s">
        <v>485</v>
      </c>
      <c r="AE2" s="27" t="s">
        <v>143</v>
      </c>
      <c r="AF2" s="27" t="s">
        <v>497</v>
      </c>
      <c r="AG2" s="27" t="s">
        <v>57</v>
      </c>
      <c r="AH2" s="27" t="s">
        <v>127</v>
      </c>
      <c r="AI2" s="27" t="s">
        <v>144</v>
      </c>
      <c r="AJ2" s="27" t="s">
        <v>145</v>
      </c>
      <c r="AK2" s="27" t="s">
        <v>60</v>
      </c>
      <c r="AL2" s="27" t="s">
        <v>146</v>
      </c>
      <c r="AM2" s="27" t="s">
        <v>147</v>
      </c>
      <c r="AN2" s="27" t="s">
        <v>148</v>
      </c>
      <c r="AO2" s="27" t="s">
        <v>149</v>
      </c>
      <c r="AP2" s="27" t="s">
        <v>150</v>
      </c>
      <c r="AQ2" s="27" t="s">
        <v>151</v>
      </c>
      <c r="AR2" s="27" t="s">
        <v>152</v>
      </c>
      <c r="AS2" s="27" t="s">
        <v>153</v>
      </c>
      <c r="AT2" s="27" t="s">
        <v>154</v>
      </c>
      <c r="AU2" s="27" t="s">
        <v>155</v>
      </c>
      <c r="AV2" s="27" t="s">
        <v>54</v>
      </c>
      <c r="AW2" s="27" t="s">
        <v>53</v>
      </c>
      <c r="AX2" s="27" t="s">
        <v>156</v>
      </c>
      <c r="AY2" s="27" t="s">
        <v>158</v>
      </c>
      <c r="AZ2" s="27" t="s">
        <v>159</v>
      </c>
      <c r="BA2" s="27" t="s">
        <v>160</v>
      </c>
      <c r="BB2" s="27" t="s">
        <v>161</v>
      </c>
      <c r="BC2" s="27" t="s">
        <v>162</v>
      </c>
      <c r="BD2" s="27" t="s">
        <v>163</v>
      </c>
      <c r="BE2" s="27" t="s">
        <v>164</v>
      </c>
      <c r="BF2" s="27" t="s">
        <v>165</v>
      </c>
      <c r="BG2" s="27" t="s">
        <v>488</v>
      </c>
      <c r="BH2" s="27" t="s">
        <v>166</v>
      </c>
      <c r="BI2" s="27" t="s">
        <v>167</v>
      </c>
      <c r="BJ2" s="27" t="s">
        <v>168</v>
      </c>
      <c r="BK2" s="27" t="s">
        <v>61</v>
      </c>
      <c r="BL2" s="27" t="s">
        <v>498</v>
      </c>
      <c r="BM2" s="27" t="s">
        <v>169</v>
      </c>
      <c r="BN2" s="27" t="s">
        <v>170</v>
      </c>
      <c r="BO2" s="27" t="s">
        <v>171</v>
      </c>
      <c r="BP2" s="27" t="s">
        <v>173</v>
      </c>
      <c r="BQ2" s="27" t="s">
        <v>174</v>
      </c>
      <c r="BR2" s="27" t="s">
        <v>499</v>
      </c>
      <c r="BT2" s="27" t="s">
        <v>140</v>
      </c>
      <c r="BU2" s="27" t="s">
        <v>59</v>
      </c>
      <c r="BV2" s="27" t="s">
        <v>57</v>
      </c>
      <c r="BW2" s="27" t="s">
        <v>60</v>
      </c>
      <c r="BX2" s="27" t="s">
        <v>54</v>
      </c>
      <c r="BY2" s="27" t="s">
        <v>53</v>
      </c>
      <c r="BZ2" s="27" t="s">
        <v>61</v>
      </c>
      <c r="CA2" s="27" t="s">
        <v>236</v>
      </c>
    </row>
    <row r="3" spans="1:79" x14ac:dyDescent="0.3">
      <c r="A3" s="42" t="s">
        <v>234</v>
      </c>
      <c r="B3" s="27">
        <v>133573.4963750715</v>
      </c>
      <c r="C3" s="27"/>
      <c r="D3" s="27">
        <v>798257.64557844063</v>
      </c>
      <c r="E3" s="27">
        <v>28461.859935644283</v>
      </c>
      <c r="F3" s="27">
        <v>26102.744810648586</v>
      </c>
      <c r="G3" s="27">
        <v>222113.09642473186</v>
      </c>
      <c r="H3" s="27">
        <v>81593.3432281313</v>
      </c>
      <c r="I3" s="27">
        <v>6.1410432181943699</v>
      </c>
      <c r="J3" s="27">
        <v>0.26318751724078399</v>
      </c>
      <c r="K3" s="27">
        <v>42.110001019914399</v>
      </c>
      <c r="L3" s="27"/>
      <c r="M3" s="27" t="s">
        <v>68</v>
      </c>
      <c r="N3" s="27">
        <v>0</v>
      </c>
      <c r="O3" s="27">
        <v>11.2207971989</v>
      </c>
      <c r="P3" s="27">
        <v>11.2207971989</v>
      </c>
      <c r="Q3" s="27">
        <v>1.6245122273799999</v>
      </c>
      <c r="R3" s="27">
        <v>186.765433441</v>
      </c>
      <c r="S3" s="27">
        <v>68355.948602799996</v>
      </c>
      <c r="T3" s="27">
        <v>118605.620794</v>
      </c>
      <c r="U3" s="27">
        <v>568.63005652300001</v>
      </c>
      <c r="V3" s="27">
        <v>12035.286323</v>
      </c>
      <c r="W3" s="27">
        <v>574.77781407299994</v>
      </c>
      <c r="X3" s="27">
        <v>0</v>
      </c>
      <c r="Y3" s="27">
        <v>261.70531028400001</v>
      </c>
      <c r="Z3" s="27">
        <v>261.70531028400001</v>
      </c>
      <c r="AA3" s="27">
        <v>4291.0985796699997</v>
      </c>
      <c r="AB3" s="27">
        <v>335.25732267500001</v>
      </c>
      <c r="AC3" s="27">
        <v>202.425559166</v>
      </c>
      <c r="AD3" s="27">
        <v>0</v>
      </c>
      <c r="AE3" s="27">
        <v>0.16286325709800001</v>
      </c>
      <c r="AF3" s="27">
        <v>0</v>
      </c>
      <c r="AG3" s="27">
        <v>0</v>
      </c>
      <c r="AH3" s="27">
        <v>0</v>
      </c>
      <c r="AI3" s="27">
        <v>558493.85957900004</v>
      </c>
      <c r="AJ3" s="27">
        <v>57812.061624900001</v>
      </c>
      <c r="AK3" s="27">
        <v>620597.019783</v>
      </c>
      <c r="AL3" s="27">
        <v>0</v>
      </c>
      <c r="AM3" s="27">
        <v>890.81702842300001</v>
      </c>
      <c r="AN3" s="27">
        <v>114.932924927</v>
      </c>
      <c r="AO3" s="27">
        <v>52197.308601299999</v>
      </c>
      <c r="AP3" s="27">
        <v>40.8789723155</v>
      </c>
      <c r="AQ3" s="27">
        <v>0.109704768046</v>
      </c>
      <c r="AR3" s="27">
        <v>567.697652629</v>
      </c>
      <c r="AS3" s="27">
        <v>78.777014390700003</v>
      </c>
      <c r="AT3" s="27">
        <v>5455.9504307799998</v>
      </c>
      <c r="AU3" s="27">
        <v>0.407336320596</v>
      </c>
      <c r="AV3" s="27">
        <v>17015.279760199999</v>
      </c>
      <c r="AW3" s="27">
        <v>15588.153235399999</v>
      </c>
      <c r="AX3" s="27">
        <v>1427.1265248</v>
      </c>
      <c r="AY3" s="27">
        <v>46.923070817999999</v>
      </c>
      <c r="AZ3" s="27">
        <v>2.7347690934E-2</v>
      </c>
      <c r="BA3" s="27">
        <v>1082.5591056999999</v>
      </c>
      <c r="BB3" s="27">
        <v>0</v>
      </c>
      <c r="BC3" s="27">
        <v>718.05417472700003</v>
      </c>
      <c r="BD3" s="27">
        <v>1.75526381058E-2</v>
      </c>
      <c r="BE3" s="27">
        <v>7.5933030197800004</v>
      </c>
      <c r="BF3" s="27">
        <v>1828.0804132599999</v>
      </c>
      <c r="BG3" s="27">
        <v>12770.7796502</v>
      </c>
      <c r="BH3" s="27">
        <v>3.00787987015</v>
      </c>
      <c r="BI3" s="27">
        <v>5642.3044471599997</v>
      </c>
      <c r="BJ3" s="27">
        <v>0.83190434145199998</v>
      </c>
      <c r="BK3" s="27">
        <v>135737.826191</v>
      </c>
      <c r="BL3" s="27">
        <v>37452.137306099998</v>
      </c>
      <c r="BM3" s="27">
        <v>6.9396209152500004E-3</v>
      </c>
      <c r="BN3" s="27">
        <v>0</v>
      </c>
      <c r="BO3" s="27">
        <v>2308.1669606199998</v>
      </c>
      <c r="BP3" s="27">
        <v>3659.3594907199999</v>
      </c>
      <c r="BQ3" s="27">
        <v>75219.248169300001</v>
      </c>
      <c r="BR3" s="27">
        <v>2387.50485901</v>
      </c>
      <c r="BT3" s="37">
        <f t="shared" ref="BT3:BT49" si="0">AA3/AK3</f>
        <v>6.9144685566979351E-3</v>
      </c>
      <c r="BU3" s="24">
        <f t="shared" ref="BU3:BU34" si="1">IF(B3=0,"",(T3-B3)/B3)</f>
        <v>-0.11205722682471396</v>
      </c>
      <c r="BV3" s="24" t="str">
        <f t="shared" ref="BV3:BV34" si="2">IF(C3=0,"",(AG3-C3)/C3)</f>
        <v/>
      </c>
      <c r="BW3" s="24">
        <f t="shared" ref="BW3:BW34" si="3">IF(D3=0,"",(AK3-D3)/D3)</f>
        <v>-0.22256050634717389</v>
      </c>
      <c r="BX3" s="24">
        <f t="shared" ref="BX3:BX34" si="4">IF(E3=0,"",(AV3-E3)/E3)</f>
        <v>-0.40217259874535222</v>
      </c>
      <c r="BY3" s="24">
        <f t="shared" ref="BY3:BY34" si="5">IF(F3=0,"",(AW3-F3)/F3)</f>
        <v>-0.40281555259886581</v>
      </c>
      <c r="BZ3" s="24">
        <f t="shared" ref="BZ3:BZ34" si="6">IF(G3=0,"",(BK3-G3)/G3)</f>
        <v>-0.38887968167605153</v>
      </c>
      <c r="CA3" s="24">
        <f t="shared" ref="CA3:CA34" si="7">IF(H3=0,"",(BQ3-H3)/H3)</f>
        <v>-7.8120282937906071E-2</v>
      </c>
    </row>
    <row r="4" spans="1:79" x14ac:dyDescent="0.3">
      <c r="A4" s="5" t="s">
        <v>69</v>
      </c>
      <c r="B4" s="43">
        <v>188418.817748589</v>
      </c>
      <c r="C4" s="43"/>
      <c r="D4" s="43">
        <v>2221350.0580646</v>
      </c>
      <c r="E4" s="43">
        <v>188567.92174255499</v>
      </c>
      <c r="F4" s="43">
        <v>173482.487999818</v>
      </c>
      <c r="G4" s="43">
        <v>1398976.39794733</v>
      </c>
      <c r="H4" s="43">
        <v>79991.174842169406</v>
      </c>
      <c r="I4" s="43">
        <v>18.2823027376797</v>
      </c>
      <c r="J4" s="43">
        <v>0.78352716386184396</v>
      </c>
      <c r="K4" s="43">
        <v>125.364346882836</v>
      </c>
      <c r="L4" s="27"/>
      <c r="M4" s="27" t="s">
        <v>69</v>
      </c>
      <c r="N4" s="27">
        <v>0</v>
      </c>
      <c r="O4" s="27">
        <v>1.57171806249</v>
      </c>
      <c r="P4" s="27">
        <v>1.57171806249</v>
      </c>
      <c r="Q4" s="27">
        <v>0</v>
      </c>
      <c r="R4" s="27">
        <v>6.7277440152699999E-2</v>
      </c>
      <c r="S4" s="27">
        <v>0</v>
      </c>
      <c r="T4" s="27">
        <v>16206.8943292</v>
      </c>
      <c r="U4" s="27">
        <v>105.670613777</v>
      </c>
      <c r="V4" s="27">
        <v>227.48237525100001</v>
      </c>
      <c r="W4" s="27">
        <v>154.83887630699999</v>
      </c>
      <c r="X4" s="27">
        <v>0</v>
      </c>
      <c r="Y4" s="27">
        <v>10.7975473274</v>
      </c>
      <c r="Z4" s="27">
        <v>10.7975473274</v>
      </c>
      <c r="AA4" s="27">
        <v>1528.0263099599999</v>
      </c>
      <c r="AB4" s="27">
        <v>84.134352993099995</v>
      </c>
      <c r="AC4" s="27">
        <v>67.918622476099998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171802.888187</v>
      </c>
      <c r="AJ4" s="27">
        <v>17573.170580400001</v>
      </c>
      <c r="AK4" s="27">
        <v>190904.085077</v>
      </c>
      <c r="AL4" s="27">
        <v>0</v>
      </c>
      <c r="AM4" s="27">
        <v>208.011475609</v>
      </c>
      <c r="AN4" s="27">
        <v>115.063686569</v>
      </c>
      <c r="AO4" s="27">
        <v>3803.9781966599999</v>
      </c>
      <c r="AP4" s="27">
        <v>38.659256932200002</v>
      </c>
      <c r="AQ4" s="27">
        <v>0</v>
      </c>
      <c r="AR4" s="27">
        <v>74.542263154699995</v>
      </c>
      <c r="AS4" s="27">
        <v>78.562600241400006</v>
      </c>
      <c r="AT4" s="27">
        <v>5523.1919013200004</v>
      </c>
      <c r="AU4" s="27">
        <v>0</v>
      </c>
      <c r="AV4" s="27">
        <v>16225.690087999999</v>
      </c>
      <c r="AW4" s="27">
        <v>14926.4206887</v>
      </c>
      <c r="AX4" s="27">
        <v>1299.2693993</v>
      </c>
      <c r="AY4" s="27">
        <v>47.534150145799998</v>
      </c>
      <c r="AZ4" s="27">
        <v>0</v>
      </c>
      <c r="BA4" s="27">
        <v>1021.0442329799999</v>
      </c>
      <c r="BB4" s="27">
        <v>0</v>
      </c>
      <c r="BC4" s="27">
        <v>671.80519519200004</v>
      </c>
      <c r="BD4" s="27">
        <v>0</v>
      </c>
      <c r="BE4" s="27">
        <v>0</v>
      </c>
      <c r="BF4" s="27">
        <v>1679.7838456300001</v>
      </c>
      <c r="BG4" s="27">
        <v>257.98086072400002</v>
      </c>
      <c r="BH4" s="27">
        <v>0</v>
      </c>
      <c r="BI4" s="27">
        <v>5675.4873702699997</v>
      </c>
      <c r="BJ4" s="27">
        <v>0.74618627953500005</v>
      </c>
      <c r="BK4" s="27">
        <v>120340.429791</v>
      </c>
      <c r="BL4" s="27">
        <v>1796.87520849</v>
      </c>
      <c r="BM4" s="27">
        <v>0</v>
      </c>
      <c r="BN4" s="27">
        <v>0</v>
      </c>
      <c r="BO4" s="27">
        <v>755.27230524300001</v>
      </c>
      <c r="BP4" s="27">
        <v>714.08296552499996</v>
      </c>
      <c r="BQ4" s="27">
        <v>6878.9048650499999</v>
      </c>
      <c r="BR4" s="27">
        <v>789.99312299600001</v>
      </c>
      <c r="BT4" s="37">
        <f t="shared" si="0"/>
        <v>8.0041572150940602E-3</v>
      </c>
      <c r="BU4" s="24">
        <f t="shared" si="1"/>
        <v>-0.91398473611682896</v>
      </c>
      <c r="BV4" s="24" t="str">
        <f t="shared" si="2"/>
        <v/>
      </c>
      <c r="BW4" s="24">
        <f t="shared" si="3"/>
        <v>-0.91405943228807018</v>
      </c>
      <c r="BX4" s="24">
        <f t="shared" si="4"/>
        <v>-0.91395307357657385</v>
      </c>
      <c r="BY4" s="24">
        <f t="shared" si="5"/>
        <v>-0.91396007250763178</v>
      </c>
      <c r="BZ4" s="24">
        <f t="shared" si="6"/>
        <v>-0.9139796568637103</v>
      </c>
      <c r="CA4" s="24">
        <f t="shared" si="7"/>
        <v>-0.91400420260581527</v>
      </c>
    </row>
    <row r="5" spans="1:79" x14ac:dyDescent="0.3">
      <c r="A5" s="20" t="s">
        <v>75</v>
      </c>
      <c r="B5" s="27">
        <v>13073.458689999999</v>
      </c>
      <c r="C5" s="27">
        <v>3.1095883</v>
      </c>
      <c r="D5" s="27">
        <v>23646.456928</v>
      </c>
      <c r="E5" s="27">
        <v>5833.3581835000005</v>
      </c>
      <c r="F5" s="27">
        <v>2765.3983125999998</v>
      </c>
      <c r="G5" s="27">
        <v>29199.289984999999</v>
      </c>
      <c r="H5" s="27">
        <v>19926.277568000001</v>
      </c>
      <c r="I5" s="27"/>
      <c r="J5" s="27"/>
      <c r="K5" s="27"/>
      <c r="L5" s="27"/>
      <c r="M5" s="27" t="s">
        <v>120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T5" s="37" t="e">
        <f t="shared" si="0"/>
        <v>#DIV/0!</v>
      </c>
      <c r="BU5" s="24">
        <f t="shared" si="1"/>
        <v>-1</v>
      </c>
      <c r="BV5" s="24">
        <f t="shared" si="2"/>
        <v>-1</v>
      </c>
      <c r="BW5" s="24">
        <f t="shared" si="3"/>
        <v>-1</v>
      </c>
      <c r="BX5" s="24">
        <f t="shared" si="4"/>
        <v>-1</v>
      </c>
      <c r="BY5" s="24">
        <f t="shared" si="5"/>
        <v>-1</v>
      </c>
      <c r="BZ5" s="24">
        <f t="shared" si="6"/>
        <v>-1</v>
      </c>
      <c r="CA5" s="24">
        <f t="shared" si="7"/>
        <v>-1</v>
      </c>
    </row>
    <row r="6" spans="1:79" x14ac:dyDescent="0.3">
      <c r="A6" s="20" t="s">
        <v>76</v>
      </c>
      <c r="B6" s="27">
        <v>49.022587899999998</v>
      </c>
      <c r="C6" s="27">
        <v>5.8489140300000004</v>
      </c>
      <c r="D6" s="27">
        <v>320.90708748999998</v>
      </c>
      <c r="E6" s="27">
        <v>75.331181998999995</v>
      </c>
      <c r="F6" s="27">
        <v>45.489716399000002</v>
      </c>
      <c r="G6" s="27">
        <v>858.68729080000003</v>
      </c>
      <c r="H6" s="27">
        <v>417.40122155</v>
      </c>
      <c r="I6" s="27"/>
      <c r="J6" s="27"/>
      <c r="K6" s="27"/>
      <c r="L6" s="27"/>
      <c r="M6" s="27" t="s">
        <v>76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27">
        <v>0</v>
      </c>
      <c r="V6" s="27">
        <v>0</v>
      </c>
      <c r="W6" s="27">
        <v>0</v>
      </c>
      <c r="X6" s="27">
        <v>0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v>0</v>
      </c>
      <c r="BF6" s="27">
        <v>0</v>
      </c>
      <c r="BG6" s="27">
        <v>0</v>
      </c>
      <c r="BH6" s="27">
        <v>0</v>
      </c>
      <c r="BI6" s="27">
        <v>0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0</v>
      </c>
      <c r="BP6" s="27">
        <v>0</v>
      </c>
      <c r="BQ6" s="27">
        <v>0</v>
      </c>
      <c r="BR6" s="27">
        <v>0</v>
      </c>
      <c r="BT6" s="37" t="e">
        <f t="shared" si="0"/>
        <v>#DIV/0!</v>
      </c>
      <c r="BU6" s="24">
        <f t="shared" si="1"/>
        <v>-1</v>
      </c>
      <c r="BV6" s="24">
        <f t="shared" si="2"/>
        <v>-1</v>
      </c>
      <c r="BW6" s="24">
        <f t="shared" si="3"/>
        <v>-1</v>
      </c>
      <c r="BX6" s="24">
        <f t="shared" si="4"/>
        <v>-1</v>
      </c>
      <c r="BY6" s="24">
        <f t="shared" si="5"/>
        <v>-1</v>
      </c>
      <c r="BZ6" s="24">
        <f t="shared" si="6"/>
        <v>-1</v>
      </c>
      <c r="CA6" s="24">
        <f t="shared" si="7"/>
        <v>-1</v>
      </c>
    </row>
    <row r="7" spans="1:79" x14ac:dyDescent="0.3">
      <c r="A7" s="20" t="s">
        <v>77</v>
      </c>
      <c r="B7" s="27">
        <v>4450.8078566000004</v>
      </c>
      <c r="C7" s="27">
        <v>53.738227299999998</v>
      </c>
      <c r="D7" s="27">
        <v>25181.267811000002</v>
      </c>
      <c r="E7" s="27">
        <v>4191.7609051999998</v>
      </c>
      <c r="F7" s="27">
        <v>2111.4414796999999</v>
      </c>
      <c r="G7" s="27">
        <v>77530.665126000007</v>
      </c>
      <c r="H7" s="27">
        <v>11345.665134999999</v>
      </c>
      <c r="I7" s="27"/>
      <c r="J7" s="27"/>
      <c r="K7" s="27"/>
      <c r="L7" s="27"/>
      <c r="M7" s="27" t="s">
        <v>70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v>0</v>
      </c>
      <c r="BF7" s="27">
        <v>0</v>
      </c>
      <c r="BG7" s="27">
        <v>0</v>
      </c>
      <c r="BH7" s="27">
        <v>0</v>
      </c>
      <c r="BI7" s="27">
        <v>0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0</v>
      </c>
      <c r="BP7" s="27">
        <v>0</v>
      </c>
      <c r="BQ7" s="27">
        <v>0</v>
      </c>
      <c r="BR7" s="27">
        <v>0</v>
      </c>
      <c r="BT7" s="37" t="e">
        <f t="shared" si="0"/>
        <v>#DIV/0!</v>
      </c>
      <c r="BU7" s="24">
        <f t="shared" si="1"/>
        <v>-1</v>
      </c>
      <c r="BV7" s="24">
        <f t="shared" si="2"/>
        <v>-1</v>
      </c>
      <c r="BW7" s="24">
        <f t="shared" si="3"/>
        <v>-1</v>
      </c>
      <c r="BX7" s="24">
        <f t="shared" si="4"/>
        <v>-1</v>
      </c>
      <c r="BY7" s="24">
        <f t="shared" si="5"/>
        <v>-1</v>
      </c>
      <c r="BZ7" s="24">
        <f t="shared" si="6"/>
        <v>-1</v>
      </c>
      <c r="CA7" s="24">
        <f t="shared" si="7"/>
        <v>-1</v>
      </c>
    </row>
    <row r="8" spans="1:79" x14ac:dyDescent="0.3">
      <c r="A8" s="20" t="s">
        <v>78</v>
      </c>
      <c r="B8" s="27">
        <v>28310.141955999999</v>
      </c>
      <c r="C8" s="27">
        <v>258.92310505</v>
      </c>
      <c r="D8" s="27">
        <v>16803.653880999998</v>
      </c>
      <c r="E8" s="27">
        <v>2796.4088452999999</v>
      </c>
      <c r="F8" s="27">
        <v>1195.6459924000001</v>
      </c>
      <c r="G8" s="27">
        <v>25404.662133999998</v>
      </c>
      <c r="H8" s="27">
        <v>4691.4329206000002</v>
      </c>
      <c r="I8" s="27"/>
      <c r="J8" s="27"/>
      <c r="K8" s="27"/>
      <c r="L8" s="27"/>
      <c r="M8" s="27" t="s">
        <v>121</v>
      </c>
      <c r="N8" s="27">
        <v>368.480728129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23785.414465599999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  <c r="AB8" s="27">
        <v>0.15204595562100001</v>
      </c>
      <c r="AC8" s="27">
        <v>0</v>
      </c>
      <c r="AD8" s="27">
        <v>15.3362612698</v>
      </c>
      <c r="AE8" s="27">
        <v>182.911436557</v>
      </c>
      <c r="AF8" s="27">
        <v>0</v>
      </c>
      <c r="AG8" s="27">
        <v>185.36047917499999</v>
      </c>
      <c r="AH8" s="27">
        <v>0</v>
      </c>
      <c r="AI8" s="27">
        <v>10737.028002700001</v>
      </c>
      <c r="AJ8" s="27">
        <v>1193.00412441</v>
      </c>
      <c r="AK8" s="27">
        <v>11930.032127099999</v>
      </c>
      <c r="AL8" s="27">
        <v>0</v>
      </c>
      <c r="AM8" s="27">
        <v>5.1437729156699996</v>
      </c>
      <c r="AN8" s="27">
        <v>7.3590991914500004</v>
      </c>
      <c r="AO8" s="27">
        <v>536.68913320299998</v>
      </c>
      <c r="AP8" s="27">
        <v>12.7592947414</v>
      </c>
      <c r="AQ8" s="27">
        <v>3.2962492766099998</v>
      </c>
      <c r="AR8" s="27">
        <v>53.164112171200003</v>
      </c>
      <c r="AS8" s="27">
        <v>6.1132182520700002</v>
      </c>
      <c r="AT8" s="27">
        <v>3.0782013591499999</v>
      </c>
      <c r="AU8" s="27">
        <v>3.56821894101</v>
      </c>
      <c r="AV8" s="27">
        <v>1740.01496898</v>
      </c>
      <c r="AW8" s="27">
        <v>773.46425605599995</v>
      </c>
      <c r="AX8" s="27">
        <v>966.55071292000002</v>
      </c>
      <c r="AY8" s="27">
        <v>0.86628791260899995</v>
      </c>
      <c r="AZ8" s="27">
        <v>0.291378528084</v>
      </c>
      <c r="BA8" s="27">
        <v>255.681414926</v>
      </c>
      <c r="BB8" s="27">
        <v>3.7689006101300002</v>
      </c>
      <c r="BC8" s="27">
        <v>108.214248031</v>
      </c>
      <c r="BD8" s="27">
        <v>1.5141409965999999</v>
      </c>
      <c r="BE8" s="27">
        <v>5.5607555239600002</v>
      </c>
      <c r="BF8" s="27">
        <v>270.539710974</v>
      </c>
      <c r="BG8" s="27">
        <v>0</v>
      </c>
      <c r="BH8" s="27">
        <v>12.7504409795</v>
      </c>
      <c r="BI8" s="27">
        <v>24.121115649</v>
      </c>
      <c r="BJ8" s="27">
        <v>0.81746799164399997</v>
      </c>
      <c r="BK8" s="27">
        <v>22771.966390099999</v>
      </c>
      <c r="BL8" s="27">
        <v>240.94233106799999</v>
      </c>
      <c r="BM8" s="27">
        <v>0</v>
      </c>
      <c r="BN8" s="27">
        <v>0</v>
      </c>
      <c r="BO8" s="27">
        <v>756.41780305600003</v>
      </c>
      <c r="BP8" s="27">
        <v>155.79329056399999</v>
      </c>
      <c r="BQ8" s="27">
        <v>2050.9649685600002</v>
      </c>
      <c r="BR8" s="27">
        <v>274.53655662300002</v>
      </c>
      <c r="BT8" s="37">
        <f t="shared" si="0"/>
        <v>0</v>
      </c>
      <c r="BU8" s="24">
        <f t="shared" si="1"/>
        <v>-0.15982708590555258</v>
      </c>
      <c r="BV8" s="24">
        <f t="shared" si="2"/>
        <v>-0.28410993240944837</v>
      </c>
      <c r="BW8" s="24">
        <f t="shared" si="3"/>
        <v>-0.29003345274866887</v>
      </c>
      <c r="BX8" s="24">
        <f t="shared" si="4"/>
        <v>-0.3777680356345281</v>
      </c>
      <c r="BY8" s="24">
        <f t="shared" si="5"/>
        <v>-0.35309927773567978</v>
      </c>
      <c r="BZ8" s="24">
        <f t="shared" si="6"/>
        <v>-0.10363041751996244</v>
      </c>
      <c r="CA8" s="24">
        <f t="shared" si="7"/>
        <v>-0.56282760442886248</v>
      </c>
    </row>
    <row r="9" spans="1:79" x14ac:dyDescent="0.3">
      <c r="A9" s="20" t="s">
        <v>79</v>
      </c>
      <c r="B9" s="27">
        <v>471057.35444000002</v>
      </c>
      <c r="C9" s="27">
        <v>1212.8226606000001</v>
      </c>
      <c r="D9" s="27">
        <v>50553.799334000003</v>
      </c>
      <c r="E9" s="27">
        <v>21871.035848</v>
      </c>
      <c r="F9" s="27">
        <v>11568.162219</v>
      </c>
      <c r="G9" s="27">
        <v>137299.18363000001</v>
      </c>
      <c r="H9" s="27">
        <v>64140.767914999997</v>
      </c>
      <c r="I9" s="27"/>
      <c r="J9" s="27"/>
      <c r="K9" s="27"/>
      <c r="L9" s="27"/>
      <c r="M9" s="27" t="s">
        <v>122</v>
      </c>
      <c r="N9" s="27">
        <v>11250.3507359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310693.35502700001</v>
      </c>
      <c r="U9" s="27">
        <v>0</v>
      </c>
      <c r="V9" s="27">
        <v>0</v>
      </c>
      <c r="W9" s="27">
        <v>0</v>
      </c>
      <c r="X9" s="27">
        <v>0</v>
      </c>
      <c r="Y9" s="27">
        <v>0</v>
      </c>
      <c r="Z9" s="27">
        <v>0</v>
      </c>
      <c r="AA9" s="27">
        <v>0</v>
      </c>
      <c r="AB9" s="27">
        <v>4.64219893903</v>
      </c>
      <c r="AC9" s="27">
        <v>0</v>
      </c>
      <c r="AD9" s="27">
        <v>468.22906676100001</v>
      </c>
      <c r="AE9" s="27">
        <v>5584.5427969599996</v>
      </c>
      <c r="AF9" s="27">
        <v>0</v>
      </c>
      <c r="AG9" s="27">
        <v>1213.2257139400001</v>
      </c>
      <c r="AH9" s="27">
        <v>0</v>
      </c>
      <c r="AI9" s="27">
        <v>28652.350130999999</v>
      </c>
      <c r="AJ9" s="27">
        <v>3183.6111571500001</v>
      </c>
      <c r="AK9" s="27">
        <v>31835.9612882</v>
      </c>
      <c r="AL9" s="27">
        <v>0</v>
      </c>
      <c r="AM9" s="27">
        <v>157.04877533199999</v>
      </c>
      <c r="AN9" s="27">
        <v>1012.47755507</v>
      </c>
      <c r="AO9" s="27">
        <v>16385.970677199999</v>
      </c>
      <c r="AP9" s="27">
        <v>66.245291423500007</v>
      </c>
      <c r="AQ9" s="27">
        <v>84.380075508299996</v>
      </c>
      <c r="AR9" s="27">
        <v>398.80160320099998</v>
      </c>
      <c r="AS9" s="27">
        <v>118.106779984</v>
      </c>
      <c r="AT9" s="27">
        <v>73.664086707799996</v>
      </c>
      <c r="AU9" s="27">
        <v>66.833171403799994</v>
      </c>
      <c r="AV9" s="27">
        <v>16601.574486500002</v>
      </c>
      <c r="AW9" s="27">
        <v>9378.3226668200004</v>
      </c>
      <c r="AX9" s="27">
        <v>7223.2518196399997</v>
      </c>
      <c r="AY9" s="27">
        <v>104.083276289</v>
      </c>
      <c r="AZ9" s="27">
        <v>5.9997011634900002</v>
      </c>
      <c r="BA9" s="27">
        <v>3947.6963982000002</v>
      </c>
      <c r="BB9" s="27">
        <v>180.09171348699999</v>
      </c>
      <c r="BC9" s="27">
        <v>712.44141239099997</v>
      </c>
      <c r="BD9" s="27">
        <v>12.374795879600001</v>
      </c>
      <c r="BE9" s="27">
        <v>54.145123210800001</v>
      </c>
      <c r="BF9" s="27">
        <v>1781.2158692</v>
      </c>
      <c r="BG9" s="27">
        <v>0</v>
      </c>
      <c r="BH9" s="27">
        <v>120.805240497</v>
      </c>
      <c r="BI9" s="27">
        <v>632.64526033799996</v>
      </c>
      <c r="BJ9" s="27">
        <v>6.31531286342</v>
      </c>
      <c r="BK9" s="27">
        <v>109437.012776</v>
      </c>
      <c r="BL9" s="27">
        <v>7356.4135587199999</v>
      </c>
      <c r="BM9" s="27">
        <v>187.21140869800001</v>
      </c>
      <c r="BN9" s="27">
        <v>0</v>
      </c>
      <c r="BO9" s="27">
        <v>23094.6965017</v>
      </c>
      <c r="BP9" s="27">
        <v>4756.6268230599999</v>
      </c>
      <c r="BQ9" s="27">
        <v>62619.122141599997</v>
      </c>
      <c r="BR9" s="27">
        <v>8381.9762804900001</v>
      </c>
      <c r="BT9" s="37">
        <f t="shared" si="0"/>
        <v>0</v>
      </c>
      <c r="BU9" s="24">
        <f t="shared" si="1"/>
        <v>-0.34043412739759282</v>
      </c>
      <c r="BV9" s="24">
        <f t="shared" si="2"/>
        <v>3.3232668970799588E-4</v>
      </c>
      <c r="BW9" s="24">
        <f t="shared" si="3"/>
        <v>-0.37025581246890188</v>
      </c>
      <c r="BX9" s="24">
        <f t="shared" si="4"/>
        <v>-0.24093332378593604</v>
      </c>
      <c r="BY9" s="24">
        <f t="shared" si="5"/>
        <v>-0.18929882817370261</v>
      </c>
      <c r="BZ9" s="24">
        <f t="shared" si="6"/>
        <v>-0.20293034610521965</v>
      </c>
      <c r="CA9" s="24">
        <f t="shared" si="7"/>
        <v>-2.3723535324935621E-2</v>
      </c>
    </row>
    <row r="10" spans="1:79" x14ac:dyDescent="0.3">
      <c r="A10" s="70" t="s">
        <v>80</v>
      </c>
      <c r="B10" s="27">
        <v>79695.565990999996</v>
      </c>
      <c r="C10" s="27">
        <v>3502.5310232000002</v>
      </c>
      <c r="D10" s="27">
        <v>72772.565835999994</v>
      </c>
      <c r="E10" s="27">
        <v>20751.03602</v>
      </c>
      <c r="F10" s="27">
        <v>12133.379328999999</v>
      </c>
      <c r="G10" s="27">
        <v>224069.14369999999</v>
      </c>
      <c r="H10" s="27">
        <v>121747.31219</v>
      </c>
      <c r="I10" s="27"/>
      <c r="J10" s="27"/>
      <c r="K10" s="27"/>
      <c r="L10" s="27"/>
      <c r="M10" s="27" t="s">
        <v>71</v>
      </c>
      <c r="N10" s="27">
        <v>21604.732103599999</v>
      </c>
      <c r="O10" s="27">
        <v>0</v>
      </c>
      <c r="P10" s="27">
        <v>0</v>
      </c>
      <c r="Q10" s="27">
        <v>0</v>
      </c>
      <c r="R10" s="27">
        <v>6.8626810573299997</v>
      </c>
      <c r="S10" s="27">
        <v>5152.1677489399999</v>
      </c>
      <c r="T10" s="27">
        <v>78537.097737699994</v>
      </c>
      <c r="U10" s="27">
        <v>0.41848822724599999</v>
      </c>
      <c r="V10" s="27">
        <v>832.492839162</v>
      </c>
      <c r="W10" s="27">
        <v>0.16477414214899999</v>
      </c>
      <c r="X10" s="27">
        <v>0</v>
      </c>
      <c r="Y10" s="27">
        <v>0</v>
      </c>
      <c r="Z10" s="27">
        <v>0</v>
      </c>
      <c r="AA10" s="27">
        <v>0</v>
      </c>
      <c r="AB10" s="27">
        <v>9.0231185861400007</v>
      </c>
      <c r="AC10" s="27">
        <v>0</v>
      </c>
      <c r="AD10" s="27">
        <v>899.15875984499996</v>
      </c>
      <c r="AE10" s="27">
        <v>10724.253478500001</v>
      </c>
      <c r="AF10" s="27">
        <v>0</v>
      </c>
      <c r="AG10" s="27">
        <v>3501.96767473</v>
      </c>
      <c r="AH10" s="27">
        <v>0</v>
      </c>
      <c r="AI10" s="27">
        <v>64308.408431900003</v>
      </c>
      <c r="AJ10" s="27">
        <v>7145.3563877200004</v>
      </c>
      <c r="AK10" s="27">
        <v>71453.764819699994</v>
      </c>
      <c r="AL10" s="27">
        <v>0</v>
      </c>
      <c r="AM10" s="27">
        <v>301.994877207</v>
      </c>
      <c r="AN10" s="27">
        <v>157.72476341699999</v>
      </c>
      <c r="AO10" s="27">
        <v>32261.210819799999</v>
      </c>
      <c r="AP10" s="27">
        <v>142.598369967</v>
      </c>
      <c r="AQ10" s="27">
        <v>89.332758921500002</v>
      </c>
      <c r="AR10" s="27">
        <v>1122.8303648599999</v>
      </c>
      <c r="AS10" s="27">
        <v>273.35899009399998</v>
      </c>
      <c r="AT10" s="27">
        <v>77.419856479100005</v>
      </c>
      <c r="AU10" s="27">
        <v>146.331499253</v>
      </c>
      <c r="AV10" s="27">
        <v>20494.119393100002</v>
      </c>
      <c r="AW10" s="27">
        <v>12015.605856800001</v>
      </c>
      <c r="AX10" s="27">
        <v>8478.5135362500005</v>
      </c>
      <c r="AY10" s="27">
        <v>9.0134585558599998</v>
      </c>
      <c r="AZ10" s="27">
        <v>13.931750194299999</v>
      </c>
      <c r="BA10" s="27">
        <v>4602.7265859899999</v>
      </c>
      <c r="BB10" s="27">
        <v>70.215654028700001</v>
      </c>
      <c r="BC10" s="27">
        <v>992.58282857400002</v>
      </c>
      <c r="BD10" s="27">
        <v>21.4</v>
      </c>
      <c r="BE10" s="27">
        <v>97.3551375877</v>
      </c>
      <c r="BF10" s="27">
        <v>2482.5967751100002</v>
      </c>
      <c r="BG10" s="27">
        <v>638.86791319400004</v>
      </c>
      <c r="BH10" s="27">
        <v>342.69227687799997</v>
      </c>
      <c r="BI10" s="27">
        <v>1361.5292911399999</v>
      </c>
      <c r="BJ10" s="27">
        <v>11.965495754999999</v>
      </c>
      <c r="BK10" s="27">
        <v>223960.398071</v>
      </c>
      <c r="BL10" s="27">
        <v>14555.1723704</v>
      </c>
      <c r="BM10" s="27">
        <v>329.54633927999998</v>
      </c>
      <c r="BN10" s="27">
        <v>0</v>
      </c>
      <c r="BO10" s="27">
        <v>44356.7116943</v>
      </c>
      <c r="BP10" s="27">
        <v>9144.0693145099995</v>
      </c>
      <c r="BQ10" s="27">
        <v>121708.212646</v>
      </c>
      <c r="BR10" s="27">
        <v>16097.782519599999</v>
      </c>
      <c r="BT10" s="37">
        <f t="shared" si="0"/>
        <v>0</v>
      </c>
      <c r="BU10" s="24">
        <f t="shared" si="1"/>
        <v>-1.4536169470592969E-2</v>
      </c>
      <c r="BV10" s="24">
        <f t="shared" si="2"/>
        <v>-1.6084039406608175E-4</v>
      </c>
      <c r="BW10" s="24">
        <f t="shared" si="3"/>
        <v>-1.8122227808650384E-2</v>
      </c>
      <c r="BX10" s="24">
        <f t="shared" si="4"/>
        <v>-1.2380906025722274E-2</v>
      </c>
      <c r="BY10" s="24">
        <f t="shared" si="5"/>
        <v>-9.7065680554887287E-3</v>
      </c>
      <c r="BZ10" s="24">
        <f t="shared" si="6"/>
        <v>-4.8532175026106788E-4</v>
      </c>
      <c r="CA10" s="24">
        <f t="shared" si="7"/>
        <v>-3.2115324188001663E-4</v>
      </c>
    </row>
    <row r="11" spans="1:79" x14ac:dyDescent="0.3">
      <c r="A11" s="20" t="s">
        <v>81</v>
      </c>
      <c r="B11" s="27">
        <v>2393.8777965999998</v>
      </c>
      <c r="C11" s="27">
        <v>2122.2614973</v>
      </c>
      <c r="D11" s="27">
        <v>3821.7550569999999</v>
      </c>
      <c r="E11" s="27">
        <v>2667.0438776000001</v>
      </c>
      <c r="F11" s="27">
        <v>1393.6404376</v>
      </c>
      <c r="G11" s="27">
        <v>150627.72336999999</v>
      </c>
      <c r="H11" s="27">
        <v>30504.748077</v>
      </c>
      <c r="I11" s="27"/>
      <c r="J11" s="27"/>
      <c r="K11" s="27"/>
      <c r="L11" s="27"/>
      <c r="M11" s="27" t="s">
        <v>123</v>
      </c>
      <c r="N11" s="27">
        <v>2939.5783296300001</v>
      </c>
      <c r="O11" s="27">
        <v>3.3951385947200001</v>
      </c>
      <c r="P11" s="27">
        <v>3.3951385947200001</v>
      </c>
      <c r="Q11" s="27">
        <v>0</v>
      </c>
      <c r="R11" s="27">
        <v>1068.53904238</v>
      </c>
      <c r="S11" s="27">
        <v>22006.916867700002</v>
      </c>
      <c r="T11" s="27">
        <v>1831.4607146200001</v>
      </c>
      <c r="U11" s="27">
        <v>4.3995373463499998</v>
      </c>
      <c r="V11" s="27">
        <v>3620.2727807699998</v>
      </c>
      <c r="W11" s="27">
        <v>7.3031117971499997</v>
      </c>
      <c r="X11" s="27">
        <v>0</v>
      </c>
      <c r="Y11" s="27">
        <v>5.2151322434600003</v>
      </c>
      <c r="Z11" s="27">
        <v>5.2151322434600003</v>
      </c>
      <c r="AA11" s="27">
        <v>0</v>
      </c>
      <c r="AB11" s="27">
        <v>2.2913923762700001</v>
      </c>
      <c r="AC11" s="27">
        <v>0</v>
      </c>
      <c r="AD11" s="27">
        <v>122.342223957</v>
      </c>
      <c r="AE11" s="27">
        <v>1459.40160547</v>
      </c>
      <c r="AF11" s="27">
        <v>0</v>
      </c>
      <c r="AG11" s="27">
        <v>1982.50634049</v>
      </c>
      <c r="AH11" s="27">
        <v>0</v>
      </c>
      <c r="AI11" s="27">
        <v>2913.4445786599999</v>
      </c>
      <c r="AJ11" s="27">
        <v>323.71623059799998</v>
      </c>
      <c r="AK11" s="27">
        <v>3237.16080926</v>
      </c>
      <c r="AL11" s="27">
        <v>0</v>
      </c>
      <c r="AM11" s="27">
        <v>377.99316252199998</v>
      </c>
      <c r="AN11" s="27">
        <v>9.4422526827500004</v>
      </c>
      <c r="AO11" s="27">
        <v>12180.505147100001</v>
      </c>
      <c r="AP11" s="27">
        <v>5.3706705038100004</v>
      </c>
      <c r="AQ11" s="27">
        <v>1.1194943638799999</v>
      </c>
      <c r="AR11" s="27">
        <v>77.241089858199999</v>
      </c>
      <c r="AS11" s="27">
        <v>7.3817032992199998</v>
      </c>
      <c r="AT11" s="27">
        <v>1.20196442842</v>
      </c>
      <c r="AU11" s="27">
        <v>2.60754605246</v>
      </c>
      <c r="AV11" s="27">
        <v>886.45783499900006</v>
      </c>
      <c r="AW11" s="27">
        <v>407.29370920500003</v>
      </c>
      <c r="AX11" s="27">
        <v>479.16412579399997</v>
      </c>
      <c r="AY11" s="27">
        <v>0.246453931668</v>
      </c>
      <c r="AZ11" s="27">
        <v>0.21799630725800001</v>
      </c>
      <c r="BA11" s="27">
        <v>151.720108168</v>
      </c>
      <c r="BB11" s="27">
        <v>0.42430948483499997</v>
      </c>
      <c r="BC11" s="27">
        <v>25.695762255199998</v>
      </c>
      <c r="BD11" s="27">
        <v>0.22357742908</v>
      </c>
      <c r="BE11" s="27">
        <v>4.4058071655699997</v>
      </c>
      <c r="BF11" s="27">
        <v>64.348080419599995</v>
      </c>
      <c r="BG11" s="27">
        <v>3388.1080680700002</v>
      </c>
      <c r="BH11" s="27">
        <v>22.024954887900002</v>
      </c>
      <c r="BI11" s="27">
        <v>32.9278789277</v>
      </c>
      <c r="BJ11" s="27">
        <v>0.694059038834</v>
      </c>
      <c r="BK11" s="27">
        <v>1939.1008201300001</v>
      </c>
      <c r="BL11" s="27">
        <v>6506.9755782599996</v>
      </c>
      <c r="BM11" s="27">
        <v>0</v>
      </c>
      <c r="BN11" s="27">
        <v>0</v>
      </c>
      <c r="BO11" s="27">
        <v>6414.7156093900003</v>
      </c>
      <c r="BP11" s="27">
        <v>1776.11422728</v>
      </c>
      <c r="BQ11" s="27">
        <v>30060.222581900001</v>
      </c>
      <c r="BR11" s="27">
        <v>2363.5862877200002</v>
      </c>
      <c r="BT11" s="37">
        <f t="shared" si="0"/>
        <v>0</v>
      </c>
      <c r="BU11" s="24">
        <f t="shared" si="1"/>
        <v>-0.23493976291471308</v>
      </c>
      <c r="BV11" s="24">
        <f t="shared" si="2"/>
        <v>-6.5851996555467085E-2</v>
      </c>
      <c r="BW11" s="24">
        <f t="shared" si="3"/>
        <v>-0.15296486536185669</v>
      </c>
      <c r="BX11" s="24">
        <f t="shared" si="4"/>
        <v>-0.66762532763551707</v>
      </c>
      <c r="BY11" s="24">
        <f t="shared" si="5"/>
        <v>-0.70774835587692619</v>
      </c>
      <c r="BZ11" s="24">
        <f t="shared" si="6"/>
        <v>-0.98712653436733677</v>
      </c>
      <c r="CA11" s="24">
        <f t="shared" si="7"/>
        <v>-1.4572337853042707E-2</v>
      </c>
    </row>
    <row r="12" spans="1:79" x14ac:dyDescent="0.3">
      <c r="A12" s="20" t="s">
        <v>82</v>
      </c>
      <c r="B12" s="27">
        <v>27495.791845</v>
      </c>
      <c r="C12" s="27">
        <v>967.0411762</v>
      </c>
      <c r="D12" s="27">
        <v>65438.640759000002</v>
      </c>
      <c r="E12" s="27">
        <v>9555.0892206000008</v>
      </c>
      <c r="F12" s="27">
        <v>3901.8361657</v>
      </c>
      <c r="G12" s="27">
        <v>117038.31611</v>
      </c>
      <c r="H12" s="27">
        <v>169269.38433</v>
      </c>
      <c r="I12" s="27"/>
      <c r="J12" s="27"/>
      <c r="K12" s="27"/>
      <c r="L12" s="27"/>
      <c r="M12" s="27" t="s">
        <v>124</v>
      </c>
      <c r="N12" s="27">
        <v>2276.7439195400002</v>
      </c>
      <c r="O12" s="27">
        <v>34.379943033700002</v>
      </c>
      <c r="P12" s="27">
        <v>34.379943033700002</v>
      </c>
      <c r="Q12" s="27">
        <v>0</v>
      </c>
      <c r="R12" s="27">
        <v>8111.1083345500001</v>
      </c>
      <c r="S12" s="27">
        <v>91326.595237000001</v>
      </c>
      <c r="T12" s="27">
        <v>12015.5036626</v>
      </c>
      <c r="U12" s="27">
        <v>87.463841972899999</v>
      </c>
      <c r="V12" s="27">
        <v>15223.4396335</v>
      </c>
      <c r="W12" s="27">
        <v>90.8496778409</v>
      </c>
      <c r="X12" s="27">
        <v>0</v>
      </c>
      <c r="Y12" s="27">
        <v>52.662856680200001</v>
      </c>
      <c r="Z12" s="27">
        <v>52.662856680200001</v>
      </c>
      <c r="AA12" s="27">
        <v>0</v>
      </c>
      <c r="AB12" s="27">
        <v>20.632039959</v>
      </c>
      <c r="AC12" s="27">
        <v>0</v>
      </c>
      <c r="AD12" s="27">
        <v>94.756434178299997</v>
      </c>
      <c r="AE12" s="27">
        <v>1132.3919974800001</v>
      </c>
      <c r="AF12" s="27">
        <v>0</v>
      </c>
      <c r="AG12" s="27">
        <v>828.38464106000004</v>
      </c>
      <c r="AH12" s="27">
        <v>0</v>
      </c>
      <c r="AI12" s="27">
        <v>50924.029746699998</v>
      </c>
      <c r="AJ12" s="27">
        <v>5658.2413758700004</v>
      </c>
      <c r="AK12" s="27">
        <v>56582.271122500002</v>
      </c>
      <c r="AL12" s="27">
        <v>0</v>
      </c>
      <c r="AM12" s="27">
        <v>2603.6473671499998</v>
      </c>
      <c r="AN12" s="27">
        <v>28.1566450063</v>
      </c>
      <c r="AO12" s="27">
        <v>41973.626204300002</v>
      </c>
      <c r="AP12" s="27">
        <v>22.817463590500001</v>
      </c>
      <c r="AQ12" s="27">
        <v>4.3433333246299997</v>
      </c>
      <c r="AR12" s="27">
        <v>312.95795793000002</v>
      </c>
      <c r="AS12" s="27">
        <v>21.102697785499998</v>
      </c>
      <c r="AT12" s="27">
        <v>27.122096485299998</v>
      </c>
      <c r="AU12" s="27">
        <v>6.0676712590799999</v>
      </c>
      <c r="AV12" s="27">
        <v>5770.9863186700004</v>
      </c>
      <c r="AW12" s="27">
        <v>2074.57782473</v>
      </c>
      <c r="AX12" s="27">
        <v>3696.40849394</v>
      </c>
      <c r="AY12" s="27">
        <v>1.1626737655499999</v>
      </c>
      <c r="AZ12" s="27">
        <v>0.54779168526800004</v>
      </c>
      <c r="BA12" s="27">
        <v>995.74761589299999</v>
      </c>
      <c r="BB12" s="27">
        <v>0.15369252137100001</v>
      </c>
      <c r="BC12" s="27">
        <v>101.606078064</v>
      </c>
      <c r="BD12" s="27">
        <v>1.1021048628400001</v>
      </c>
      <c r="BE12" s="27">
        <v>17.5619074988</v>
      </c>
      <c r="BF12" s="27">
        <v>255.85455794500001</v>
      </c>
      <c r="BG12" s="27">
        <v>15408.1519486</v>
      </c>
      <c r="BH12" s="27">
        <v>59.359591593799998</v>
      </c>
      <c r="BI12" s="27">
        <v>216.91193838300001</v>
      </c>
      <c r="BJ12" s="27">
        <v>2.0020071317600001</v>
      </c>
      <c r="BK12" s="27">
        <v>114349.00675499999</v>
      </c>
      <c r="BL12" s="27">
        <v>20539.174620500002</v>
      </c>
      <c r="BM12" s="27">
        <v>0</v>
      </c>
      <c r="BN12" s="27">
        <v>0</v>
      </c>
      <c r="BO12" s="27">
        <v>7539.21463528</v>
      </c>
      <c r="BP12" s="27">
        <v>4286.9087703100004</v>
      </c>
      <c r="BQ12" s="27">
        <v>84779.895709499993</v>
      </c>
      <c r="BR12" s="27">
        <v>2989.9363728100002</v>
      </c>
      <c r="BT12" s="37">
        <f t="shared" si="0"/>
        <v>0</v>
      </c>
      <c r="BU12" s="24">
        <f t="shared" si="1"/>
        <v>-0.56300572355456746</v>
      </c>
      <c r="BV12" s="24">
        <f t="shared" si="2"/>
        <v>-0.14338224529885324</v>
      </c>
      <c r="BW12" s="24">
        <f t="shared" si="3"/>
        <v>-0.13533853291844167</v>
      </c>
      <c r="BX12" s="24">
        <f t="shared" si="4"/>
        <v>-0.39603009606354905</v>
      </c>
      <c r="BY12" s="24">
        <f t="shared" si="5"/>
        <v>-0.46830729517372877</v>
      </c>
      <c r="BZ12" s="24">
        <f t="shared" si="6"/>
        <v>-2.2978025012530275E-2</v>
      </c>
      <c r="CA12" s="24">
        <f t="shared" si="7"/>
        <v>-0.49914217479389594</v>
      </c>
    </row>
    <row r="13" spans="1:79" x14ac:dyDescent="0.3">
      <c r="A13" s="20" t="s">
        <v>83</v>
      </c>
      <c r="B13" s="27">
        <v>496794.06062</v>
      </c>
      <c r="C13" s="27">
        <v>10176.499374999999</v>
      </c>
      <c r="D13" s="27">
        <v>575981.04952</v>
      </c>
      <c r="E13" s="27">
        <v>43391.861576000003</v>
      </c>
      <c r="F13" s="27">
        <v>17787.738948999999</v>
      </c>
      <c r="G13" s="27">
        <v>397762.65272999997</v>
      </c>
      <c r="H13" s="27">
        <v>498579.51283999998</v>
      </c>
      <c r="I13" s="27"/>
      <c r="J13" s="27"/>
      <c r="K13" s="27"/>
      <c r="L13" s="27"/>
      <c r="M13" s="27" t="s">
        <v>125</v>
      </c>
      <c r="N13" s="27">
        <v>780.46979346299997</v>
      </c>
      <c r="O13" s="27">
        <v>13.3953870758</v>
      </c>
      <c r="P13" s="27">
        <v>13.3953870758</v>
      </c>
      <c r="Q13" s="27">
        <v>0</v>
      </c>
      <c r="R13" s="27">
        <v>4107.3207325499998</v>
      </c>
      <c r="S13" s="27">
        <v>60490.159134200003</v>
      </c>
      <c r="T13" s="27">
        <v>53745.841066100002</v>
      </c>
      <c r="U13" s="27">
        <v>331.95430518500001</v>
      </c>
      <c r="V13" s="27">
        <v>10121.5116949</v>
      </c>
      <c r="W13" s="27">
        <v>152.67880662300001</v>
      </c>
      <c r="X13" s="27">
        <v>0</v>
      </c>
      <c r="Y13" s="27">
        <v>20.496759787999999</v>
      </c>
      <c r="Z13" s="27">
        <v>20.496759787999999</v>
      </c>
      <c r="AA13" s="27">
        <v>0</v>
      </c>
      <c r="AB13" s="27">
        <v>84.381841366900005</v>
      </c>
      <c r="AC13" s="27">
        <v>0</v>
      </c>
      <c r="AD13" s="27">
        <v>32.482586341299999</v>
      </c>
      <c r="AE13" s="27">
        <v>388.28711668099999</v>
      </c>
      <c r="AF13" s="27">
        <v>0</v>
      </c>
      <c r="AG13" s="27">
        <v>4164.3485923999997</v>
      </c>
      <c r="AH13" s="27">
        <v>0</v>
      </c>
      <c r="AI13" s="27">
        <v>57501.122519299999</v>
      </c>
      <c r="AJ13" s="27">
        <v>6389.0457220600001</v>
      </c>
      <c r="AK13" s="27">
        <v>63890.168241300002</v>
      </c>
      <c r="AL13" s="27">
        <v>0</v>
      </c>
      <c r="AM13" s="27">
        <v>1489.3573705700001</v>
      </c>
      <c r="AN13" s="27">
        <v>5.3404640729299997</v>
      </c>
      <c r="AO13" s="27">
        <v>23389.620924499999</v>
      </c>
      <c r="AP13" s="27">
        <v>12.887439888399999</v>
      </c>
      <c r="AQ13" s="27">
        <v>1.0725572294900001</v>
      </c>
      <c r="AR13" s="27">
        <v>362.442288932</v>
      </c>
      <c r="AS13" s="27">
        <v>4.3626204790100003</v>
      </c>
      <c r="AT13" s="27">
        <v>4.04770967333</v>
      </c>
      <c r="AU13" s="27">
        <v>0.91134752369100003</v>
      </c>
      <c r="AV13" s="27">
        <v>1355.1538987500001</v>
      </c>
      <c r="AW13" s="27">
        <v>958.47051136799996</v>
      </c>
      <c r="AX13" s="27">
        <v>396.68338738</v>
      </c>
      <c r="AY13" s="27">
        <v>0.95329001251099998</v>
      </c>
      <c r="AZ13" s="27">
        <v>9.02244084724E-2</v>
      </c>
      <c r="BA13" s="27">
        <v>244.648270838</v>
      </c>
      <c r="BB13" s="27">
        <v>0.165271603918</v>
      </c>
      <c r="BC13" s="27">
        <v>64.589092699399998</v>
      </c>
      <c r="BD13" s="27">
        <v>7.0495929716700004E-2</v>
      </c>
      <c r="BE13" s="27">
        <v>11.112490644799999</v>
      </c>
      <c r="BF13" s="27">
        <v>176.42041069800001</v>
      </c>
      <c r="BG13" s="27">
        <v>9679.6229328499994</v>
      </c>
      <c r="BH13" s="27">
        <v>9.9550634104399993</v>
      </c>
      <c r="BI13" s="27">
        <v>58.774046912700001</v>
      </c>
      <c r="BJ13" s="27">
        <v>0.62742641135900001</v>
      </c>
      <c r="BK13" s="27">
        <v>14899.2604852</v>
      </c>
      <c r="BL13" s="27">
        <v>11290.8099265</v>
      </c>
      <c r="BM13" s="27">
        <v>0</v>
      </c>
      <c r="BN13" s="27">
        <v>0</v>
      </c>
      <c r="BO13" s="27">
        <v>3081.7296627999999</v>
      </c>
      <c r="BP13" s="27">
        <v>2156.9129203699999</v>
      </c>
      <c r="BQ13" s="27">
        <v>46259.462551099998</v>
      </c>
      <c r="BR13" s="27">
        <v>1259.55779822</v>
      </c>
      <c r="BT13" s="37">
        <f t="shared" si="0"/>
        <v>0</v>
      </c>
      <c r="BU13" s="24">
        <f t="shared" si="1"/>
        <v>-0.8918146464975345</v>
      </c>
      <c r="BV13" s="24">
        <f t="shared" si="2"/>
        <v>-0.59078771206626246</v>
      </c>
      <c r="BW13" s="24">
        <f t="shared" si="3"/>
        <v>-0.8890759196078698</v>
      </c>
      <c r="BX13" s="24">
        <f t="shared" si="4"/>
        <v>-0.96876939938664586</v>
      </c>
      <c r="BY13" s="24">
        <f t="shared" si="5"/>
        <v>-0.94611622567004883</v>
      </c>
      <c r="BZ13" s="24">
        <f t="shared" si="6"/>
        <v>-0.96254233427160507</v>
      </c>
      <c r="CA13" s="24">
        <f t="shared" si="7"/>
        <v>-0.9072174821472353</v>
      </c>
    </row>
    <row r="14" spans="1:79" x14ac:dyDescent="0.3">
      <c r="A14" s="20" t="s">
        <v>84</v>
      </c>
      <c r="B14" s="27">
        <v>196308.26824999999</v>
      </c>
      <c r="C14" s="27">
        <v>2675.5830279000002</v>
      </c>
      <c r="D14" s="27">
        <v>89526.358122999998</v>
      </c>
      <c r="E14" s="27">
        <v>50548.993307999997</v>
      </c>
      <c r="F14" s="27">
        <v>14298.951646</v>
      </c>
      <c r="G14" s="27">
        <v>72875.847391999996</v>
      </c>
      <c r="H14" s="27">
        <v>56938.349047999996</v>
      </c>
      <c r="I14" s="27"/>
      <c r="J14" s="27"/>
      <c r="K14" s="27"/>
      <c r="L14" s="27"/>
      <c r="M14" s="27" t="s">
        <v>72</v>
      </c>
      <c r="N14" s="27">
        <v>1848.41615215</v>
      </c>
      <c r="O14" s="27">
        <v>0</v>
      </c>
      <c r="P14" s="27">
        <v>0</v>
      </c>
      <c r="Q14" s="27">
        <v>0</v>
      </c>
      <c r="R14" s="27">
        <v>4.2616064300000003E-5</v>
      </c>
      <c r="S14" s="27">
        <v>3.3731957259000002E-2</v>
      </c>
      <c r="T14" s="27">
        <v>8876.7191260899999</v>
      </c>
      <c r="U14" s="27">
        <v>0</v>
      </c>
      <c r="V14" s="27">
        <v>5.4441301939500003E-3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0.76271308250199998</v>
      </c>
      <c r="AC14" s="27">
        <v>0</v>
      </c>
      <c r="AD14" s="27">
        <v>76.929450905799996</v>
      </c>
      <c r="AE14" s="27">
        <v>917.53649875999997</v>
      </c>
      <c r="AF14" s="27">
        <v>0</v>
      </c>
      <c r="AG14" s="27">
        <v>1194.4560487700001</v>
      </c>
      <c r="AH14" s="27">
        <v>0</v>
      </c>
      <c r="AI14" s="27">
        <v>7922.73100591</v>
      </c>
      <c r="AJ14" s="27">
        <v>880.30344791899995</v>
      </c>
      <c r="AK14" s="27">
        <v>8803.0344538299996</v>
      </c>
      <c r="AL14" s="27">
        <v>0</v>
      </c>
      <c r="AM14" s="27">
        <v>25.802856804299999</v>
      </c>
      <c r="AN14" s="27">
        <v>91.376117219799994</v>
      </c>
      <c r="AO14" s="27">
        <v>2692.1861927199998</v>
      </c>
      <c r="AP14" s="27">
        <v>75.698579121099996</v>
      </c>
      <c r="AQ14" s="27">
        <v>5.9852202141799999</v>
      </c>
      <c r="AR14" s="27">
        <v>47.700793002499999</v>
      </c>
      <c r="AS14" s="27">
        <v>62.203676537900002</v>
      </c>
      <c r="AT14" s="27">
        <v>11.2505663123</v>
      </c>
      <c r="AU14" s="27">
        <v>25.9384052867</v>
      </c>
      <c r="AV14" s="27">
        <v>21532.0671874</v>
      </c>
      <c r="AW14" s="27">
        <v>2692.3205557900001</v>
      </c>
      <c r="AX14" s="27">
        <v>18839.746631599999</v>
      </c>
      <c r="AY14" s="27">
        <v>7.8365711514200003</v>
      </c>
      <c r="AZ14" s="27">
        <v>2.2152559841700001</v>
      </c>
      <c r="BA14" s="27">
        <v>1398.6765435899999</v>
      </c>
      <c r="BB14" s="27">
        <v>7.1165850405400004</v>
      </c>
      <c r="BC14" s="27">
        <v>179.349947695</v>
      </c>
      <c r="BD14" s="27">
        <v>0.962870858755</v>
      </c>
      <c r="BE14" s="27">
        <v>7.7502831285799996</v>
      </c>
      <c r="BF14" s="27">
        <v>448.47326862800003</v>
      </c>
      <c r="BG14" s="27">
        <v>4.1568895781999996E-3</v>
      </c>
      <c r="BH14" s="27">
        <v>244.333544757</v>
      </c>
      <c r="BI14" s="27">
        <v>69.484817870699999</v>
      </c>
      <c r="BJ14" s="27">
        <v>5.9675093834200004</v>
      </c>
      <c r="BK14" s="27">
        <v>10142.8893644</v>
      </c>
      <c r="BL14" s="27">
        <v>1208.6460589599999</v>
      </c>
      <c r="BM14" s="27">
        <v>4.8304763195999998</v>
      </c>
      <c r="BN14" s="27">
        <v>0</v>
      </c>
      <c r="BO14" s="27">
        <v>3794.3892575</v>
      </c>
      <c r="BP14" s="27">
        <v>781.50713269200003</v>
      </c>
      <c r="BQ14" s="27">
        <v>10288.2790348</v>
      </c>
      <c r="BR14" s="27">
        <v>1377.14648771</v>
      </c>
      <c r="BT14" s="37">
        <f t="shared" si="0"/>
        <v>0</v>
      </c>
      <c r="BU14" s="24">
        <f t="shared" si="1"/>
        <v>-0.95478173586256976</v>
      </c>
      <c r="BV14" s="24">
        <f t="shared" si="2"/>
        <v>-0.55357167528921747</v>
      </c>
      <c r="BW14" s="24">
        <f t="shared" si="3"/>
        <v>-0.90167103143260297</v>
      </c>
      <c r="BX14" s="24">
        <f t="shared" si="4"/>
        <v>-0.57403568739335731</v>
      </c>
      <c r="BY14" s="24">
        <f t="shared" si="5"/>
        <v>-0.8117120315919697</v>
      </c>
      <c r="BZ14" s="24">
        <f t="shared" si="6"/>
        <v>-0.8608196031005817</v>
      </c>
      <c r="CA14" s="24">
        <f t="shared" si="7"/>
        <v>-0.81930844137881831</v>
      </c>
    </row>
    <row r="15" spans="1:79" x14ac:dyDescent="0.3">
      <c r="A15" s="23" t="s">
        <v>85</v>
      </c>
      <c r="B15" s="27">
        <v>50.235170662000002</v>
      </c>
      <c r="C15" s="27">
        <v>1.0000000000000001E-5</v>
      </c>
      <c r="D15" s="27">
        <v>134.97676074</v>
      </c>
      <c r="E15" s="27">
        <v>4.6470447840000002</v>
      </c>
      <c r="F15" s="27">
        <v>4.586689528</v>
      </c>
      <c r="G15" s="27">
        <v>47.396102743999997</v>
      </c>
      <c r="H15" s="27">
        <v>4.5771809909999996</v>
      </c>
      <c r="I15" s="27"/>
      <c r="J15" s="27"/>
      <c r="K15" s="27"/>
      <c r="L15" s="27"/>
      <c r="M15" s="27" t="s">
        <v>85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T15" s="37" t="e">
        <f t="shared" si="0"/>
        <v>#DIV/0!</v>
      </c>
      <c r="BU15" s="24">
        <f t="shared" si="1"/>
        <v>-1</v>
      </c>
      <c r="BV15" s="24">
        <f t="shared" si="2"/>
        <v>-1</v>
      </c>
      <c r="BW15" s="24">
        <f t="shared" si="3"/>
        <v>-1</v>
      </c>
      <c r="BX15" s="24">
        <f t="shared" si="4"/>
        <v>-1</v>
      </c>
      <c r="BY15" s="24">
        <f t="shared" si="5"/>
        <v>-1</v>
      </c>
      <c r="BZ15" s="24">
        <f t="shared" si="6"/>
        <v>-1</v>
      </c>
      <c r="CA15" s="24">
        <f t="shared" si="7"/>
        <v>-1</v>
      </c>
    </row>
    <row r="16" spans="1:79" x14ac:dyDescent="0.3">
      <c r="A16" s="23" t="s">
        <v>86</v>
      </c>
      <c r="B16" s="27">
        <v>1871.4686472000001</v>
      </c>
      <c r="C16" s="27"/>
      <c r="D16" s="27">
        <v>9107.0110110999995</v>
      </c>
      <c r="E16" s="27">
        <v>1309.6616226000001</v>
      </c>
      <c r="F16" s="27">
        <v>524.88531069999999</v>
      </c>
      <c r="G16" s="27">
        <v>227.83884373000001</v>
      </c>
      <c r="H16" s="27">
        <v>1036.9926525000001</v>
      </c>
      <c r="I16" s="27"/>
      <c r="J16" s="27"/>
      <c r="K16" s="27"/>
      <c r="L16" s="27"/>
      <c r="M16" s="27" t="s">
        <v>181</v>
      </c>
      <c r="N16" s="27">
        <v>0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v>0</v>
      </c>
      <c r="BF16" s="27">
        <v>0</v>
      </c>
      <c r="BG16" s="27">
        <v>0</v>
      </c>
      <c r="BH16" s="27">
        <v>0</v>
      </c>
      <c r="BI16" s="27">
        <v>0</v>
      </c>
      <c r="BJ16" s="27">
        <v>0</v>
      </c>
      <c r="BK16" s="27">
        <v>0</v>
      </c>
      <c r="BL16" s="27">
        <v>0</v>
      </c>
      <c r="BM16" s="27">
        <v>0</v>
      </c>
      <c r="BN16" s="27">
        <v>0</v>
      </c>
      <c r="BO16" s="27">
        <v>0</v>
      </c>
      <c r="BP16" s="27">
        <v>0</v>
      </c>
      <c r="BQ16" s="27">
        <v>0</v>
      </c>
      <c r="BR16" s="27">
        <v>0</v>
      </c>
      <c r="BT16" s="37" t="e">
        <f t="shared" si="0"/>
        <v>#DIV/0!</v>
      </c>
      <c r="BU16" s="24">
        <f t="shared" si="1"/>
        <v>-1</v>
      </c>
      <c r="BV16" s="24" t="str">
        <f t="shared" si="2"/>
        <v/>
      </c>
      <c r="BW16" s="24">
        <f t="shared" si="3"/>
        <v>-1</v>
      </c>
      <c r="BX16" s="24">
        <f t="shared" si="4"/>
        <v>-1</v>
      </c>
      <c r="BY16" s="24">
        <f t="shared" si="5"/>
        <v>-1</v>
      </c>
      <c r="BZ16" s="24">
        <f t="shared" si="6"/>
        <v>-1</v>
      </c>
      <c r="CA16" s="24">
        <f t="shared" si="7"/>
        <v>-1</v>
      </c>
    </row>
    <row r="17" spans="1:79" x14ac:dyDescent="0.3">
      <c r="A17" s="18" t="s">
        <v>87</v>
      </c>
      <c r="B17" s="43">
        <v>817.02365769999994</v>
      </c>
      <c r="C17" s="43"/>
      <c r="D17" s="43">
        <v>5587.5168131</v>
      </c>
      <c r="E17" s="43">
        <v>333.47088595000002</v>
      </c>
      <c r="F17" s="43">
        <v>266.76131784</v>
      </c>
      <c r="G17" s="43">
        <v>127.99246220000001</v>
      </c>
      <c r="H17" s="43">
        <v>326.00164188000002</v>
      </c>
      <c r="I17" s="43"/>
      <c r="J17" s="43"/>
      <c r="K17" s="43"/>
      <c r="L17" s="27"/>
      <c r="M17" s="27" t="s">
        <v>87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Q17" s="27">
        <v>0</v>
      </c>
      <c r="BR17" s="27">
        <v>0</v>
      </c>
      <c r="BT17" s="37" t="e">
        <f t="shared" si="0"/>
        <v>#DIV/0!</v>
      </c>
      <c r="BU17" s="24">
        <f t="shared" si="1"/>
        <v>-1</v>
      </c>
      <c r="BV17" s="24" t="str">
        <f t="shared" si="2"/>
        <v/>
      </c>
      <c r="BW17" s="24">
        <f t="shared" si="3"/>
        <v>-1</v>
      </c>
      <c r="BX17" s="24">
        <f t="shared" si="4"/>
        <v>-1</v>
      </c>
      <c r="BY17" s="24">
        <f t="shared" si="5"/>
        <v>-1</v>
      </c>
      <c r="BZ17" s="24">
        <f t="shared" si="6"/>
        <v>-1</v>
      </c>
      <c r="CA17" s="24">
        <f t="shared" si="7"/>
        <v>-1</v>
      </c>
    </row>
    <row r="18" spans="1:79" x14ac:dyDescent="0.3">
      <c r="A18" s="21" t="s">
        <v>88</v>
      </c>
      <c r="B18" s="27">
        <v>291.30888614000003</v>
      </c>
      <c r="C18" s="27">
        <v>17.103878037000001</v>
      </c>
      <c r="D18" s="27">
        <v>1045.7914983000001</v>
      </c>
      <c r="E18" s="27">
        <v>1171.641488</v>
      </c>
      <c r="F18" s="27">
        <v>778.90506691999997</v>
      </c>
      <c r="G18" s="27">
        <v>2253.5032461999999</v>
      </c>
      <c r="H18" s="27">
        <v>2280.0531347000001</v>
      </c>
      <c r="I18" s="27"/>
      <c r="J18" s="27"/>
      <c r="K18" s="27"/>
      <c r="L18" s="27"/>
      <c r="M18" s="27" t="s">
        <v>182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Q18" s="27">
        <v>0</v>
      </c>
      <c r="BR18" s="27">
        <v>0</v>
      </c>
      <c r="BT18" s="37" t="e">
        <f t="shared" si="0"/>
        <v>#DIV/0!</v>
      </c>
      <c r="BU18" s="24">
        <f t="shared" si="1"/>
        <v>-1</v>
      </c>
      <c r="BV18" s="24">
        <f t="shared" si="2"/>
        <v>-1</v>
      </c>
      <c r="BW18" s="24">
        <f t="shared" si="3"/>
        <v>-1</v>
      </c>
      <c r="BX18" s="24">
        <f t="shared" si="4"/>
        <v>-1</v>
      </c>
      <c r="BY18" s="24">
        <f t="shared" si="5"/>
        <v>-1</v>
      </c>
      <c r="BZ18" s="24">
        <f t="shared" si="6"/>
        <v>-1</v>
      </c>
      <c r="CA18" s="24">
        <f t="shared" si="7"/>
        <v>-1</v>
      </c>
    </row>
    <row r="19" spans="1:79" x14ac:dyDescent="0.3">
      <c r="A19" s="69" t="s">
        <v>89</v>
      </c>
      <c r="B19" s="27">
        <v>25161.243877000001</v>
      </c>
      <c r="C19" s="27">
        <v>321.19198320999999</v>
      </c>
      <c r="D19" s="27">
        <v>51617.015784000003</v>
      </c>
      <c r="E19" s="27">
        <v>5380.4101732999998</v>
      </c>
      <c r="F19" s="27">
        <v>5000.9178082999997</v>
      </c>
      <c r="G19" s="27">
        <v>25584.067106999999</v>
      </c>
      <c r="H19" s="27">
        <v>16086.065046</v>
      </c>
      <c r="I19" s="27"/>
      <c r="J19" s="27"/>
      <c r="K19" s="27"/>
      <c r="L19" s="27"/>
      <c r="M19" s="27" t="s">
        <v>474</v>
      </c>
      <c r="N19" s="27">
        <v>452.86930386</v>
      </c>
      <c r="O19" s="27">
        <v>27.979590808299999</v>
      </c>
      <c r="P19" s="27">
        <v>20.5615467792</v>
      </c>
      <c r="Q19" s="27">
        <v>38.635742234699997</v>
      </c>
      <c r="R19" s="27">
        <v>385.79001494300002</v>
      </c>
      <c r="S19" s="27">
        <v>5215.8334456700004</v>
      </c>
      <c r="T19" s="27">
        <v>25160.944545599999</v>
      </c>
      <c r="U19" s="27">
        <v>184.31501865499999</v>
      </c>
      <c r="V19" s="27">
        <v>93.824965082800006</v>
      </c>
      <c r="W19" s="27">
        <v>47.775941905700002</v>
      </c>
      <c r="X19" s="27">
        <v>215.68163176799999</v>
      </c>
      <c r="Y19" s="27">
        <v>1075.0963048399999</v>
      </c>
      <c r="Z19" s="27">
        <v>1075.0963048399999</v>
      </c>
      <c r="AA19" s="27">
        <v>289.12502369999999</v>
      </c>
      <c r="AB19" s="27">
        <v>587.91214728</v>
      </c>
      <c r="AC19" s="27">
        <v>19.322034461299999</v>
      </c>
      <c r="AD19" s="27">
        <v>275.66244107199998</v>
      </c>
      <c r="AE19" s="27">
        <v>89.252561876599998</v>
      </c>
      <c r="AF19" s="27">
        <v>3.6953187330500001</v>
      </c>
      <c r="AG19" s="27">
        <v>321.18005825699998</v>
      </c>
      <c r="AH19" s="27">
        <v>0</v>
      </c>
      <c r="AI19" s="27">
        <v>46454.824057500002</v>
      </c>
      <c r="AJ19" s="27">
        <v>4872.5247748800002</v>
      </c>
      <c r="AK19" s="27">
        <v>51616.473856099998</v>
      </c>
      <c r="AL19" s="27">
        <v>11.242200415099999</v>
      </c>
      <c r="AM19" s="27">
        <v>214.198278509</v>
      </c>
      <c r="AN19" s="27">
        <v>7.7761463769799999</v>
      </c>
      <c r="AO19" s="27">
        <v>6519.5887277100001</v>
      </c>
      <c r="AP19" s="27">
        <v>11.896374355800001</v>
      </c>
      <c r="AQ19" s="27">
        <v>5.4425261550800004</v>
      </c>
      <c r="AR19" s="27">
        <v>2789.35981515</v>
      </c>
      <c r="AS19" s="27">
        <v>2.4242304469299998</v>
      </c>
      <c r="AT19" s="27">
        <v>1.9467498801200001</v>
      </c>
      <c r="AU19" s="27">
        <v>6.80063069826</v>
      </c>
      <c r="AV19" s="27">
        <v>5380.2290489400002</v>
      </c>
      <c r="AW19" s="27">
        <v>5000.7400054700001</v>
      </c>
      <c r="AX19" s="27">
        <v>379.48904347000001</v>
      </c>
      <c r="AY19" s="27">
        <v>0.341059057745</v>
      </c>
      <c r="AZ19" s="27">
        <v>0.13393063366300001</v>
      </c>
      <c r="BA19" s="27">
        <v>479.28043794799999</v>
      </c>
      <c r="BB19" s="27">
        <v>19.062564838499998</v>
      </c>
      <c r="BC19" s="27">
        <v>328.61988488600002</v>
      </c>
      <c r="BD19" s="27">
        <v>0.34037382121600002</v>
      </c>
      <c r="BE19" s="27">
        <v>43.262463171199997</v>
      </c>
      <c r="BF19" s="27">
        <v>998.85323544799996</v>
      </c>
      <c r="BG19" s="27">
        <v>272.735383539</v>
      </c>
      <c r="BH19" s="27">
        <v>13.455770619000001</v>
      </c>
      <c r="BI19" s="27">
        <v>256.02982566999998</v>
      </c>
      <c r="BJ19" s="27">
        <v>35.713986309299997</v>
      </c>
      <c r="BK19" s="27">
        <v>25584.658970299999</v>
      </c>
      <c r="BL19" s="27">
        <v>4095.0536441999998</v>
      </c>
      <c r="BM19" s="27">
        <v>104.691944781</v>
      </c>
      <c r="BN19" s="27">
        <v>51.897830715799998</v>
      </c>
      <c r="BO19" s="27">
        <v>1932.61572574</v>
      </c>
      <c r="BP19" s="27">
        <v>1060.47262578</v>
      </c>
      <c r="BQ19" s="27">
        <v>16085.871695</v>
      </c>
      <c r="BR19" s="27">
        <v>1268.94042726</v>
      </c>
      <c r="BT19" s="37">
        <f t="shared" si="0"/>
        <v>5.6014098232677204E-3</v>
      </c>
      <c r="BU19" s="24">
        <f t="shared" si="1"/>
        <v>-1.1896526318995405E-5</v>
      </c>
      <c r="BV19" s="24">
        <f t="shared" si="2"/>
        <v>-3.7127181322604886E-5</v>
      </c>
      <c r="BW19" s="24">
        <f t="shared" si="3"/>
        <v>-1.0499016492410874E-5</v>
      </c>
      <c r="BX19" s="24">
        <f t="shared" si="4"/>
        <v>-3.3663671386686805E-5</v>
      </c>
      <c r="BY19" s="24">
        <f t="shared" si="5"/>
        <v>-3.5554039641376524E-5</v>
      </c>
      <c r="BZ19" s="24">
        <f t="shared" si="6"/>
        <v>2.3134058299830494E-5</v>
      </c>
      <c r="CA19" s="24">
        <f t="shared" si="7"/>
        <v>-1.2019782305180494E-5</v>
      </c>
    </row>
    <row r="20" spans="1:79" x14ac:dyDescent="0.3">
      <c r="A20" s="21" t="s">
        <v>90</v>
      </c>
      <c r="B20" s="27">
        <v>9636.1488712999999</v>
      </c>
      <c r="C20" s="27">
        <v>151.43500793000001</v>
      </c>
      <c r="D20" s="27">
        <v>30995.081306</v>
      </c>
      <c r="E20" s="27">
        <v>2759.9216322000002</v>
      </c>
      <c r="F20" s="27">
        <v>2351.8072311000001</v>
      </c>
      <c r="G20" s="27">
        <v>32008.584837999999</v>
      </c>
      <c r="H20" s="27">
        <v>1641.5542035999999</v>
      </c>
      <c r="I20" s="27"/>
      <c r="J20" s="27"/>
      <c r="K20" s="27"/>
      <c r="L20" s="27"/>
      <c r="M20" s="27" t="s">
        <v>183</v>
      </c>
      <c r="N20" s="27">
        <v>8.3497311786400008</v>
      </c>
      <c r="O20" s="27">
        <v>2.5313064736099999</v>
      </c>
      <c r="P20" s="27">
        <v>2.3677836506999999</v>
      </c>
      <c r="Q20" s="27">
        <v>4.6821270836800002</v>
      </c>
      <c r="R20" s="27">
        <v>20.320871411599999</v>
      </c>
      <c r="S20" s="27">
        <v>29.867501819099999</v>
      </c>
      <c r="T20" s="27">
        <v>6116.5284142199998</v>
      </c>
      <c r="U20" s="27">
        <v>32.516852819</v>
      </c>
      <c r="V20" s="27">
        <v>18.613037415800001</v>
      </c>
      <c r="W20" s="27">
        <v>18.458310931300002</v>
      </c>
      <c r="X20" s="27">
        <v>4.2390123868999998</v>
      </c>
      <c r="Y20" s="27">
        <v>10.772199341</v>
      </c>
      <c r="Z20" s="27">
        <v>10.772199341</v>
      </c>
      <c r="AA20" s="27">
        <v>107.210258075</v>
      </c>
      <c r="AB20" s="27">
        <v>12.959084353</v>
      </c>
      <c r="AC20" s="27">
        <v>4.9746889435300004</v>
      </c>
      <c r="AD20" s="27">
        <v>2.70859494744</v>
      </c>
      <c r="AE20" s="27">
        <v>3.9463851672199999</v>
      </c>
      <c r="AF20" s="27">
        <v>0.50724741312699995</v>
      </c>
      <c r="AG20" s="27">
        <v>58.000775943199997</v>
      </c>
      <c r="AH20" s="27">
        <v>0</v>
      </c>
      <c r="AI20" s="27">
        <v>13112.218351699999</v>
      </c>
      <c r="AJ20" s="27">
        <v>1349.7025377099999</v>
      </c>
      <c r="AK20" s="27">
        <v>14569.1311475</v>
      </c>
      <c r="AL20" s="27">
        <v>1.0711747170100001</v>
      </c>
      <c r="AM20" s="27">
        <v>35.1606163903</v>
      </c>
      <c r="AN20" s="27">
        <v>6.0930901635300001E-3</v>
      </c>
      <c r="AO20" s="27">
        <v>322.40045401399999</v>
      </c>
      <c r="AP20" s="27">
        <v>0.67577060092499996</v>
      </c>
      <c r="AQ20" s="27">
        <v>0.57417925781400003</v>
      </c>
      <c r="AR20" s="27">
        <v>815.38930795700003</v>
      </c>
      <c r="AS20" s="27">
        <v>0.31407928900900001</v>
      </c>
      <c r="AT20" s="27">
        <v>2.5469149071000001E-3</v>
      </c>
      <c r="AU20" s="27">
        <v>6.0122298428699997E-2</v>
      </c>
      <c r="AV20" s="27">
        <v>1299.2293039399999</v>
      </c>
      <c r="AW20" s="27">
        <v>1171.7066113999999</v>
      </c>
      <c r="AX20" s="27">
        <v>127.522692538</v>
      </c>
      <c r="AY20" s="27">
        <v>5.8734106053299996E-3</v>
      </c>
      <c r="AZ20" s="27">
        <v>4.6440895737899996E-3</v>
      </c>
      <c r="BA20" s="27">
        <v>66.574444243499997</v>
      </c>
      <c r="BB20" s="27">
        <v>1.3913038685599999E-3</v>
      </c>
      <c r="BC20" s="27">
        <v>46.862445078699999</v>
      </c>
      <c r="BD20" s="27">
        <v>2.5492082651299998E-3</v>
      </c>
      <c r="BE20" s="27">
        <v>1.2046567833499999</v>
      </c>
      <c r="BF20" s="27">
        <v>186.68022539399999</v>
      </c>
      <c r="BG20" s="27">
        <v>21.378767255900001</v>
      </c>
      <c r="BH20" s="27">
        <v>0.18625672856100001</v>
      </c>
      <c r="BI20" s="27">
        <v>53.084886416800003</v>
      </c>
      <c r="BJ20" s="27">
        <v>7.7139338172500002E-2</v>
      </c>
      <c r="BK20" s="27">
        <v>16219.967678200001</v>
      </c>
      <c r="BL20" s="27">
        <v>173.52722045300001</v>
      </c>
      <c r="BM20" s="27">
        <v>111.615812362</v>
      </c>
      <c r="BN20" s="27">
        <v>1.8617640662899999</v>
      </c>
      <c r="BO20" s="27">
        <v>59.081878204799999</v>
      </c>
      <c r="BP20" s="27">
        <v>74.816973129100006</v>
      </c>
      <c r="BQ20" s="27">
        <v>700.81776215800005</v>
      </c>
      <c r="BR20" s="27">
        <v>55.376842811400003</v>
      </c>
      <c r="BT20" s="37">
        <f t="shared" si="0"/>
        <v>7.3587269542423478E-3</v>
      </c>
      <c r="BU20" s="24">
        <f t="shared" si="1"/>
        <v>-0.36525177268303999</v>
      </c>
      <c r="BV20" s="24">
        <f t="shared" si="2"/>
        <v>-0.61699228774095261</v>
      </c>
      <c r="BW20" s="24">
        <f t="shared" si="3"/>
        <v>-0.52995344636570707</v>
      </c>
      <c r="BX20" s="24">
        <f t="shared" si="4"/>
        <v>-0.52925137845151315</v>
      </c>
      <c r="BY20" s="24">
        <f t="shared" si="5"/>
        <v>-0.50178458680392657</v>
      </c>
      <c r="BZ20" s="24">
        <f t="shared" si="6"/>
        <v>-0.49326195580680732</v>
      </c>
      <c r="CA20" s="24">
        <f t="shared" si="7"/>
        <v>-0.57307668511884891</v>
      </c>
    </row>
    <row r="21" spans="1:79" x14ac:dyDescent="0.3">
      <c r="A21" s="21" t="s">
        <v>91</v>
      </c>
      <c r="B21" s="27">
        <v>14861.648149000001</v>
      </c>
      <c r="C21" s="27">
        <v>420.91145035</v>
      </c>
      <c r="D21" s="27">
        <v>107621.31228</v>
      </c>
      <c r="E21" s="27">
        <v>10558.709558</v>
      </c>
      <c r="F21" s="27">
        <v>9370.9388177000001</v>
      </c>
      <c r="G21" s="27">
        <v>602320.88098000002</v>
      </c>
      <c r="H21" s="27">
        <v>5914.7479967999998</v>
      </c>
      <c r="I21" s="27"/>
      <c r="J21" s="27"/>
      <c r="K21" s="27"/>
      <c r="L21" s="27"/>
      <c r="M21" s="27" t="s">
        <v>184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v>0</v>
      </c>
      <c r="BT21" s="37" t="e">
        <f t="shared" si="0"/>
        <v>#DIV/0!</v>
      </c>
      <c r="BU21" s="24">
        <f t="shared" si="1"/>
        <v>-1</v>
      </c>
      <c r="BV21" s="24">
        <f t="shared" si="2"/>
        <v>-1</v>
      </c>
      <c r="BW21" s="24">
        <f t="shared" si="3"/>
        <v>-1</v>
      </c>
      <c r="BX21" s="24">
        <f t="shared" si="4"/>
        <v>-1</v>
      </c>
      <c r="BY21" s="24">
        <f t="shared" si="5"/>
        <v>-1</v>
      </c>
      <c r="BZ21" s="24">
        <f t="shared" si="6"/>
        <v>-1</v>
      </c>
      <c r="CA21" s="24">
        <f t="shared" si="7"/>
        <v>-1</v>
      </c>
    </row>
    <row r="22" spans="1:79" x14ac:dyDescent="0.3">
      <c r="A22" s="69" t="s">
        <v>92</v>
      </c>
      <c r="B22" s="27">
        <v>36678.307987</v>
      </c>
      <c r="C22" s="27">
        <v>1524.6438723000001</v>
      </c>
      <c r="D22" s="27">
        <v>260399.86493000001</v>
      </c>
      <c r="E22" s="27">
        <v>29581.938227999999</v>
      </c>
      <c r="F22" s="27">
        <v>24784.186098999999</v>
      </c>
      <c r="G22" s="27">
        <v>307877.15717999998</v>
      </c>
      <c r="H22" s="27">
        <v>7823.0747958000002</v>
      </c>
      <c r="I22" s="27"/>
      <c r="J22" s="27"/>
      <c r="K22" s="27"/>
      <c r="L22" s="27"/>
      <c r="M22" s="27" t="s">
        <v>185</v>
      </c>
      <c r="N22" s="27">
        <v>615.49503651700002</v>
      </c>
      <c r="O22" s="27">
        <v>8.7061674835100007</v>
      </c>
      <c r="P22" s="27">
        <v>8.4236045209399997</v>
      </c>
      <c r="Q22" s="27">
        <v>10.334510810899999</v>
      </c>
      <c r="R22" s="27">
        <v>47.452500297599997</v>
      </c>
      <c r="S22" s="27">
        <v>558.65171307599996</v>
      </c>
      <c r="T22" s="27">
        <v>36665.3997457</v>
      </c>
      <c r="U22" s="27">
        <v>22.149416724000002</v>
      </c>
      <c r="V22" s="27">
        <v>89.954224878999995</v>
      </c>
      <c r="W22" s="27">
        <v>75.883373101800004</v>
      </c>
      <c r="X22" s="27">
        <v>12.427535709700001</v>
      </c>
      <c r="Y22" s="27">
        <v>236.87798931699999</v>
      </c>
      <c r="Z22" s="27">
        <v>236.87798931699999</v>
      </c>
      <c r="AA22" s="27">
        <v>0</v>
      </c>
      <c r="AB22" s="27">
        <v>13.9717231579</v>
      </c>
      <c r="AC22" s="27">
        <v>1.96547233676</v>
      </c>
      <c r="AD22" s="27">
        <v>194.830815766</v>
      </c>
      <c r="AE22" s="27">
        <v>46.472159812800001</v>
      </c>
      <c r="AF22" s="27">
        <v>0.87996698623900005</v>
      </c>
      <c r="AG22" s="27">
        <v>1524.10001367</v>
      </c>
      <c r="AH22" s="27">
        <v>0</v>
      </c>
      <c r="AI22" s="27">
        <v>234336.513638</v>
      </c>
      <c r="AJ22" s="27">
        <v>26037.373005400001</v>
      </c>
      <c r="AK22" s="27">
        <v>260373.88664300001</v>
      </c>
      <c r="AL22" s="27">
        <v>2.2225230596999999</v>
      </c>
      <c r="AM22" s="27">
        <v>70.676670358500004</v>
      </c>
      <c r="AN22" s="27">
        <v>1150.88879071</v>
      </c>
      <c r="AO22" s="27">
        <v>3875.0083107599999</v>
      </c>
      <c r="AP22" s="27">
        <v>749.19700078599999</v>
      </c>
      <c r="AQ22" s="27">
        <v>47.300314463799999</v>
      </c>
      <c r="AR22" s="27">
        <v>1140.9484122399999</v>
      </c>
      <c r="AS22" s="27">
        <v>739.09846357100002</v>
      </c>
      <c r="AT22" s="27">
        <v>32.242141409399999</v>
      </c>
      <c r="AU22" s="27">
        <v>172.215328798</v>
      </c>
      <c r="AV22" s="27">
        <v>29578.329918300002</v>
      </c>
      <c r="AW22" s="27">
        <v>24781.3964963</v>
      </c>
      <c r="AX22" s="27">
        <v>4796.9334219100001</v>
      </c>
      <c r="AY22" s="27">
        <v>4.7168309225099998</v>
      </c>
      <c r="AZ22" s="27">
        <v>16.155199485499999</v>
      </c>
      <c r="BA22" s="27">
        <v>13271.5922856</v>
      </c>
      <c r="BB22" s="27">
        <v>41.909984025599996</v>
      </c>
      <c r="BC22" s="27">
        <v>515.89468847199998</v>
      </c>
      <c r="BD22" s="27">
        <v>75.174400929900003</v>
      </c>
      <c r="BE22" s="27">
        <v>60.097900875500002</v>
      </c>
      <c r="BF22" s="27">
        <v>1288.0949095200001</v>
      </c>
      <c r="BG22" s="27">
        <v>49.536093038099999</v>
      </c>
      <c r="BH22" s="27">
        <v>1768.30197232</v>
      </c>
      <c r="BI22" s="27">
        <v>3574.68163129</v>
      </c>
      <c r="BJ22" s="27">
        <v>132.88624092399999</v>
      </c>
      <c r="BK22" s="27">
        <v>307877.76679000002</v>
      </c>
      <c r="BL22" s="27">
        <v>2196.1040201199999</v>
      </c>
      <c r="BM22" s="27">
        <v>7104.9248474300002</v>
      </c>
      <c r="BN22" s="27">
        <v>10.433481931599999</v>
      </c>
      <c r="BO22" s="27">
        <v>944.95117430400001</v>
      </c>
      <c r="BP22" s="27">
        <v>622.361802969</v>
      </c>
      <c r="BQ22" s="27">
        <v>7822.1843063400001</v>
      </c>
      <c r="BR22" s="27">
        <v>577.32192964399997</v>
      </c>
      <c r="BT22" s="37">
        <f t="shared" si="0"/>
        <v>0</v>
      </c>
      <c r="BU22" s="24">
        <f t="shared" si="1"/>
        <v>-3.5193120971051202E-4</v>
      </c>
      <c r="BV22" s="24">
        <f t="shared" si="2"/>
        <v>-3.5671191147065802E-4</v>
      </c>
      <c r="BW22" s="24">
        <f t="shared" si="3"/>
        <v>-9.9763058659760751E-5</v>
      </c>
      <c r="BX22" s="24">
        <f t="shared" si="4"/>
        <v>-1.2197678435356833E-4</v>
      </c>
      <c r="BY22" s="24">
        <f t="shared" si="5"/>
        <v>-1.1255575183529433E-4</v>
      </c>
      <c r="BZ22" s="24">
        <f t="shared" si="6"/>
        <v>1.9800429678736067E-6</v>
      </c>
      <c r="CA22" s="24">
        <f t="shared" si="7"/>
        <v>-1.1382857549541853E-4</v>
      </c>
    </row>
    <row r="23" spans="1:79" x14ac:dyDescent="0.3">
      <c r="A23" s="21" t="s">
        <v>93</v>
      </c>
      <c r="B23" s="27">
        <v>14913.846965000001</v>
      </c>
      <c r="C23" s="27">
        <v>373.39566044999998</v>
      </c>
      <c r="D23" s="27">
        <v>39087.927592</v>
      </c>
      <c r="E23" s="27">
        <v>7372.1859661999997</v>
      </c>
      <c r="F23" s="27">
        <v>4980.8736104999998</v>
      </c>
      <c r="G23" s="27">
        <v>73726.836213999995</v>
      </c>
      <c r="H23" s="27">
        <v>3068.1773661000002</v>
      </c>
      <c r="I23" s="27"/>
      <c r="J23" s="27"/>
      <c r="K23" s="27"/>
      <c r="L23" s="27"/>
      <c r="M23" s="27" t="s">
        <v>186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T23" s="37" t="e">
        <f t="shared" si="0"/>
        <v>#DIV/0!</v>
      </c>
      <c r="BU23" s="24">
        <f t="shared" si="1"/>
        <v>-1</v>
      </c>
      <c r="BV23" s="24">
        <f t="shared" si="2"/>
        <v>-1</v>
      </c>
      <c r="BW23" s="24">
        <f t="shared" si="3"/>
        <v>-1</v>
      </c>
      <c r="BX23" s="24">
        <f t="shared" si="4"/>
        <v>-1</v>
      </c>
      <c r="BY23" s="24">
        <f t="shared" si="5"/>
        <v>-1</v>
      </c>
      <c r="BZ23" s="24">
        <f t="shared" si="6"/>
        <v>-1</v>
      </c>
      <c r="CA23" s="24">
        <f t="shared" si="7"/>
        <v>-1</v>
      </c>
    </row>
    <row r="24" spans="1:79" x14ac:dyDescent="0.3">
      <c r="A24" s="21" t="s">
        <v>94</v>
      </c>
      <c r="B24" s="27">
        <v>2962.5815581000002</v>
      </c>
      <c r="C24" s="27">
        <v>1129.7392153000001</v>
      </c>
      <c r="D24" s="27">
        <v>5736.3019807999999</v>
      </c>
      <c r="E24" s="27">
        <v>6255.6679326000003</v>
      </c>
      <c r="F24" s="27">
        <v>3758.4110218000001</v>
      </c>
      <c r="G24" s="27">
        <v>67875.978489999994</v>
      </c>
      <c r="H24" s="27">
        <v>4086.5439172000001</v>
      </c>
      <c r="I24" s="27"/>
      <c r="J24" s="27"/>
      <c r="K24" s="27"/>
      <c r="L24" s="27"/>
      <c r="M24" s="27" t="s">
        <v>187</v>
      </c>
      <c r="N24" s="27">
        <v>0</v>
      </c>
      <c r="O24" s="27">
        <v>0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  <c r="AD24" s="27">
        <v>0</v>
      </c>
      <c r="AE24" s="27">
        <v>0</v>
      </c>
      <c r="AF24" s="27">
        <v>0</v>
      </c>
      <c r="AG24" s="27">
        <v>0</v>
      </c>
      <c r="AH24" s="27">
        <v>0</v>
      </c>
      <c r="AI24" s="27">
        <v>0</v>
      </c>
      <c r="AJ24" s="27">
        <v>0</v>
      </c>
      <c r="AK24" s="27">
        <v>0</v>
      </c>
      <c r="AL24" s="27">
        <v>0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v>0</v>
      </c>
      <c r="BF24" s="27">
        <v>0</v>
      </c>
      <c r="BG24" s="27">
        <v>0</v>
      </c>
      <c r="BH24" s="27">
        <v>0</v>
      </c>
      <c r="BI24" s="27">
        <v>0</v>
      </c>
      <c r="BJ24" s="27">
        <v>0</v>
      </c>
      <c r="BK24" s="27">
        <v>0</v>
      </c>
      <c r="BL24" s="27">
        <v>0</v>
      </c>
      <c r="BM24" s="27">
        <v>0</v>
      </c>
      <c r="BN24" s="27">
        <v>0</v>
      </c>
      <c r="BO24" s="27">
        <v>0</v>
      </c>
      <c r="BP24" s="27">
        <v>0</v>
      </c>
      <c r="BQ24" s="27">
        <v>0</v>
      </c>
      <c r="BR24" s="27">
        <v>0</v>
      </c>
      <c r="BT24" s="37" t="e">
        <f t="shared" si="0"/>
        <v>#DIV/0!</v>
      </c>
      <c r="BU24" s="24">
        <f t="shared" si="1"/>
        <v>-1</v>
      </c>
      <c r="BV24" s="24">
        <f t="shared" si="2"/>
        <v>-1</v>
      </c>
      <c r="BW24" s="24">
        <f t="shared" si="3"/>
        <v>-1</v>
      </c>
      <c r="BX24" s="24">
        <f t="shared" si="4"/>
        <v>-1</v>
      </c>
      <c r="BY24" s="24">
        <f t="shared" si="5"/>
        <v>-1</v>
      </c>
      <c r="BZ24" s="24">
        <f t="shared" si="6"/>
        <v>-1</v>
      </c>
      <c r="CA24" s="24">
        <f t="shared" si="7"/>
        <v>-1</v>
      </c>
    </row>
    <row r="25" spans="1:79" x14ac:dyDescent="0.3">
      <c r="A25" s="69" t="s">
        <v>95</v>
      </c>
      <c r="B25" s="27">
        <v>12160.926794999999</v>
      </c>
      <c r="C25" s="27">
        <v>323.68349019999999</v>
      </c>
      <c r="D25" s="27">
        <v>11839.433218</v>
      </c>
      <c r="E25" s="27">
        <v>3282.8930378</v>
      </c>
      <c r="F25" s="27">
        <v>2654.1937935000001</v>
      </c>
      <c r="G25" s="27">
        <v>16536.001303000001</v>
      </c>
      <c r="H25" s="27">
        <v>5857.6821874999996</v>
      </c>
      <c r="I25" s="27"/>
      <c r="J25" s="27"/>
      <c r="K25" s="27"/>
      <c r="L25" s="27"/>
      <c r="M25" s="27" t="s">
        <v>188</v>
      </c>
      <c r="N25" s="27">
        <v>134.73424404599999</v>
      </c>
      <c r="O25" s="27">
        <v>4.3147969066399998</v>
      </c>
      <c r="P25" s="27">
        <v>4.1226399981400004</v>
      </c>
      <c r="Q25" s="27">
        <v>6.0458179512900001</v>
      </c>
      <c r="R25" s="27">
        <v>58.162777308800003</v>
      </c>
      <c r="S25" s="27">
        <v>1585.4561893</v>
      </c>
      <c r="T25" s="27">
        <v>12159.6035237</v>
      </c>
      <c r="U25" s="27">
        <v>41.184923590300002</v>
      </c>
      <c r="V25" s="27">
        <v>19.623675052300001</v>
      </c>
      <c r="W25" s="27">
        <v>4.1873029329999998</v>
      </c>
      <c r="X25" s="27">
        <v>18.539614530600002</v>
      </c>
      <c r="Y25" s="27">
        <v>945.37831429300002</v>
      </c>
      <c r="Z25" s="27">
        <v>945.37831429300002</v>
      </c>
      <c r="AA25" s="27">
        <v>0</v>
      </c>
      <c r="AB25" s="27">
        <v>34.195779731400002</v>
      </c>
      <c r="AC25" s="27">
        <v>1.3571146969800001</v>
      </c>
      <c r="AD25" s="27">
        <v>56.553220004700002</v>
      </c>
      <c r="AE25" s="27">
        <v>16.784068193700001</v>
      </c>
      <c r="AF25" s="27">
        <v>0.58147774210600001</v>
      </c>
      <c r="AG25" s="27">
        <v>323.66468409200002</v>
      </c>
      <c r="AH25" s="27">
        <v>0</v>
      </c>
      <c r="AI25" s="27">
        <v>10654.875084400001</v>
      </c>
      <c r="AJ25" s="27">
        <v>1183.8894287999999</v>
      </c>
      <c r="AK25" s="27">
        <v>11838.7645132</v>
      </c>
      <c r="AL25" s="27">
        <v>2.5205352435699999</v>
      </c>
      <c r="AM25" s="27">
        <v>46.721532422499997</v>
      </c>
      <c r="AN25" s="27">
        <v>12.6055308141</v>
      </c>
      <c r="AO25" s="27">
        <v>1881.3975764500001</v>
      </c>
      <c r="AP25" s="27">
        <v>85.609238675499995</v>
      </c>
      <c r="AQ25" s="27">
        <v>18.3854624646</v>
      </c>
      <c r="AR25" s="27">
        <v>523.432880307</v>
      </c>
      <c r="AS25" s="27">
        <v>6.5412065856800004</v>
      </c>
      <c r="AT25" s="27">
        <v>25.438098889199999</v>
      </c>
      <c r="AU25" s="27">
        <v>34.907109771800002</v>
      </c>
      <c r="AV25" s="27">
        <v>3282.7274448500002</v>
      </c>
      <c r="AW25" s="27">
        <v>2654.0103496900001</v>
      </c>
      <c r="AX25" s="27">
        <v>628.717095159</v>
      </c>
      <c r="AY25" s="27">
        <v>0.31376229589299998</v>
      </c>
      <c r="AZ25" s="27">
        <v>0.52893383314300002</v>
      </c>
      <c r="BA25" s="27">
        <v>757.27883733500005</v>
      </c>
      <c r="BB25" s="27">
        <v>12.269254155100001</v>
      </c>
      <c r="BC25" s="27">
        <v>169.78707324499999</v>
      </c>
      <c r="BD25" s="27">
        <v>11.6184302099</v>
      </c>
      <c r="BE25" s="27">
        <v>49.5400420295</v>
      </c>
      <c r="BF25" s="27">
        <v>424.720612539</v>
      </c>
      <c r="BG25" s="27">
        <v>43.790143969100001</v>
      </c>
      <c r="BH25" s="27">
        <v>33.623357794999997</v>
      </c>
      <c r="BI25" s="27">
        <v>476.28961044699997</v>
      </c>
      <c r="BJ25" s="27">
        <v>11.1209082991</v>
      </c>
      <c r="BK25" s="27">
        <v>16538.223071100001</v>
      </c>
      <c r="BL25" s="27">
        <v>1170.00209894</v>
      </c>
      <c r="BM25" s="27">
        <v>282.54624787900002</v>
      </c>
      <c r="BN25" s="27">
        <v>17.569921709199999</v>
      </c>
      <c r="BO25" s="27">
        <v>324.43209645500002</v>
      </c>
      <c r="BP25" s="27">
        <v>264.25445395399998</v>
      </c>
      <c r="BQ25" s="27">
        <v>5857.2696504100004</v>
      </c>
      <c r="BR25" s="27">
        <v>229.54270811999999</v>
      </c>
      <c r="BT25" s="37">
        <f t="shared" si="0"/>
        <v>0</v>
      </c>
      <c r="BU25" s="24">
        <f t="shared" si="1"/>
        <v>-1.0881335956596887E-4</v>
      </c>
      <c r="BV25" s="24">
        <f t="shared" si="2"/>
        <v>-5.8100300353157753E-5</v>
      </c>
      <c r="BW25" s="24">
        <f t="shared" si="3"/>
        <v>-5.6481149704335574E-5</v>
      </c>
      <c r="BX25" s="24">
        <f t="shared" si="4"/>
        <v>-5.0441165183609386E-5</v>
      </c>
      <c r="BY25" s="24">
        <f t="shared" si="5"/>
        <v>-6.9114700836546717E-5</v>
      </c>
      <c r="BZ25" s="24">
        <f t="shared" si="6"/>
        <v>1.3435945361210826E-4</v>
      </c>
      <c r="CA25" s="24">
        <f t="shared" si="7"/>
        <v>-7.042667676295898E-5</v>
      </c>
    </row>
    <row r="26" spans="1:79" x14ac:dyDescent="0.3">
      <c r="A26" s="21" t="s">
        <v>96</v>
      </c>
      <c r="B26" s="27">
        <v>933.69131726000001</v>
      </c>
      <c r="C26" s="27">
        <v>58.603898450000003</v>
      </c>
      <c r="D26" s="27">
        <v>2726.9322889999999</v>
      </c>
      <c r="E26" s="27">
        <v>1706.0019387</v>
      </c>
      <c r="F26" s="27">
        <v>964.57785913999999</v>
      </c>
      <c r="G26" s="27">
        <v>861.78786747000004</v>
      </c>
      <c r="H26" s="27">
        <v>27286.527176</v>
      </c>
      <c r="I26" s="27"/>
      <c r="J26" s="27"/>
      <c r="K26" s="27"/>
      <c r="L26" s="27"/>
      <c r="M26" s="27" t="s">
        <v>189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T26" s="37" t="e">
        <f t="shared" si="0"/>
        <v>#DIV/0!</v>
      </c>
      <c r="BU26" s="24">
        <f t="shared" si="1"/>
        <v>-1</v>
      </c>
      <c r="BV26" s="24">
        <f t="shared" si="2"/>
        <v>-1</v>
      </c>
      <c r="BW26" s="24">
        <f t="shared" si="3"/>
        <v>-1</v>
      </c>
      <c r="BX26" s="24">
        <f t="shared" si="4"/>
        <v>-1</v>
      </c>
      <c r="BY26" s="24">
        <f t="shared" si="5"/>
        <v>-1</v>
      </c>
      <c r="BZ26" s="24">
        <f t="shared" si="6"/>
        <v>-1</v>
      </c>
      <c r="CA26" s="24">
        <f t="shared" si="7"/>
        <v>-1</v>
      </c>
    </row>
    <row r="27" spans="1:79" x14ac:dyDescent="0.3">
      <c r="A27" s="21" t="s">
        <v>97</v>
      </c>
      <c r="B27" s="27">
        <v>3875.5431660999998</v>
      </c>
      <c r="C27" s="27">
        <v>187.81441615</v>
      </c>
      <c r="D27" s="27">
        <v>6653.1274224999997</v>
      </c>
      <c r="E27" s="27">
        <v>2558.1144737</v>
      </c>
      <c r="F27" s="27">
        <v>2101.0609872</v>
      </c>
      <c r="G27" s="27">
        <v>16984.639340000002</v>
      </c>
      <c r="H27" s="27">
        <v>3976.6030163999999</v>
      </c>
      <c r="I27" s="27"/>
      <c r="J27" s="27"/>
      <c r="K27" s="27"/>
      <c r="L27" s="27"/>
      <c r="M27" s="27" t="s">
        <v>190</v>
      </c>
      <c r="N27" s="27">
        <v>26.639690073499999</v>
      </c>
      <c r="O27" s="27">
        <v>11.6744088148</v>
      </c>
      <c r="P27" s="27">
        <v>10.9225896233</v>
      </c>
      <c r="Q27" s="27">
        <v>21.629721721599999</v>
      </c>
      <c r="R27" s="27">
        <v>38.308975334199999</v>
      </c>
      <c r="S27" s="27">
        <v>1541.5053070199999</v>
      </c>
      <c r="T27" s="27">
        <v>3352.2947979099999</v>
      </c>
      <c r="U27" s="27">
        <v>37.236257479499997</v>
      </c>
      <c r="V27" s="27">
        <v>18.0598969668</v>
      </c>
      <c r="W27" s="27">
        <v>11.162186633999999</v>
      </c>
      <c r="X27" s="27">
        <v>19.623345298</v>
      </c>
      <c r="Y27" s="27">
        <v>643.68493179300003</v>
      </c>
      <c r="Z27" s="27">
        <v>643.68493179300003</v>
      </c>
      <c r="AA27" s="27">
        <v>0</v>
      </c>
      <c r="AB27" s="27">
        <v>21.962454805699998</v>
      </c>
      <c r="AC27" s="27">
        <v>5.2061260292</v>
      </c>
      <c r="AD27" s="27">
        <v>13.297860634799999</v>
      </c>
      <c r="AE27" s="27">
        <v>18.174987719200001</v>
      </c>
      <c r="AF27" s="27">
        <v>2.3336840330899999</v>
      </c>
      <c r="AG27" s="27">
        <v>162.23983860999999</v>
      </c>
      <c r="AH27" s="27">
        <v>0</v>
      </c>
      <c r="AI27" s="27">
        <v>5051.0907327200002</v>
      </c>
      <c r="AJ27" s="27">
        <v>561.233740635</v>
      </c>
      <c r="AK27" s="27">
        <v>5612.3244733499996</v>
      </c>
      <c r="AL27" s="27">
        <v>4.9316555583000001</v>
      </c>
      <c r="AM27" s="27">
        <v>55.937400193599998</v>
      </c>
      <c r="AN27" s="27">
        <v>0.53042037511600004</v>
      </c>
      <c r="AO27" s="27">
        <v>527.98792561400001</v>
      </c>
      <c r="AP27" s="27">
        <v>1.37662479869</v>
      </c>
      <c r="AQ27" s="27">
        <v>4.3412476286499997</v>
      </c>
      <c r="AR27" s="27">
        <v>376.27000233699999</v>
      </c>
      <c r="AS27" s="27">
        <v>1.55065973754</v>
      </c>
      <c r="AT27" s="27">
        <v>1.1100626200799999</v>
      </c>
      <c r="AU27" s="27">
        <v>2.6736590006399998</v>
      </c>
      <c r="AV27" s="27">
        <v>1873.1892011800001</v>
      </c>
      <c r="AW27" s="27">
        <v>1579.0247874199999</v>
      </c>
      <c r="AX27" s="27">
        <v>294.16441376300003</v>
      </c>
      <c r="AY27" s="27">
        <v>0.12416723931699999</v>
      </c>
      <c r="AZ27" s="27">
        <v>9.9696735561099994E-2</v>
      </c>
      <c r="BA27" s="27">
        <v>484.16294890199998</v>
      </c>
      <c r="BB27" s="27">
        <v>2.1021013497799999</v>
      </c>
      <c r="BC27" s="27">
        <v>101.71178110300001</v>
      </c>
      <c r="BD27" s="27">
        <v>8.2669855652399996E-2</v>
      </c>
      <c r="BE27" s="27">
        <v>20.897961367299999</v>
      </c>
      <c r="BF27" s="27">
        <v>254.28512473200001</v>
      </c>
      <c r="BG27" s="27">
        <v>32.365805256500003</v>
      </c>
      <c r="BH27" s="27">
        <v>1.9577099919000001</v>
      </c>
      <c r="BI27" s="27">
        <v>324.41339886600002</v>
      </c>
      <c r="BJ27" s="27">
        <v>1.33455077641</v>
      </c>
      <c r="BK27" s="27">
        <v>9514.6302053700001</v>
      </c>
      <c r="BL27" s="27">
        <v>395.47346052</v>
      </c>
      <c r="BM27" s="27">
        <v>144.48766062000001</v>
      </c>
      <c r="BN27" s="27">
        <v>8.7464890553700005</v>
      </c>
      <c r="BO27" s="27">
        <v>83.534235949299998</v>
      </c>
      <c r="BP27" s="27">
        <v>164.29402873399999</v>
      </c>
      <c r="BQ27" s="27">
        <v>3039.8353147500002</v>
      </c>
      <c r="BR27" s="27">
        <v>53.387373590000003</v>
      </c>
      <c r="BT27" s="37">
        <f t="shared" si="0"/>
        <v>0</v>
      </c>
      <c r="BU27" s="24">
        <f t="shared" si="1"/>
        <v>-0.13501291193630291</v>
      </c>
      <c r="BV27" s="24">
        <f t="shared" si="2"/>
        <v>-0.13616940629080676</v>
      </c>
      <c r="BW27" s="24">
        <f t="shared" si="3"/>
        <v>-0.15643815052003091</v>
      </c>
      <c r="BX27" s="24">
        <f t="shared" si="4"/>
        <v>-0.26774613863520313</v>
      </c>
      <c r="BY27" s="24">
        <f t="shared" si="5"/>
        <v>-0.24846313503526465</v>
      </c>
      <c r="BZ27" s="24">
        <f t="shared" si="6"/>
        <v>-0.43980970011165399</v>
      </c>
      <c r="CA27" s="24">
        <f t="shared" si="7"/>
        <v>-0.23556983128229156</v>
      </c>
    </row>
    <row r="28" spans="1:79" x14ac:dyDescent="0.3">
      <c r="A28" s="21" t="s">
        <v>98</v>
      </c>
      <c r="B28" s="27">
        <v>75790.257045000006</v>
      </c>
      <c r="C28" s="27">
        <v>1440.1958241</v>
      </c>
      <c r="D28" s="27">
        <v>8939.8531664999991</v>
      </c>
      <c r="E28" s="27">
        <v>4085.6385126</v>
      </c>
      <c r="F28" s="27">
        <v>3035.0031392999999</v>
      </c>
      <c r="G28" s="27">
        <v>37023.468681999999</v>
      </c>
      <c r="H28" s="27">
        <v>11298.555521</v>
      </c>
      <c r="I28" s="27"/>
      <c r="J28" s="27"/>
      <c r="K28" s="27"/>
      <c r="L28" s="27"/>
      <c r="M28" s="27" t="s">
        <v>191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Q28" s="27">
        <v>0</v>
      </c>
      <c r="BR28" s="27">
        <v>0</v>
      </c>
      <c r="BT28" s="37" t="e">
        <f t="shared" si="0"/>
        <v>#DIV/0!</v>
      </c>
      <c r="BU28" s="24">
        <f t="shared" si="1"/>
        <v>-1</v>
      </c>
      <c r="BV28" s="24">
        <f t="shared" si="2"/>
        <v>-1</v>
      </c>
      <c r="BW28" s="24">
        <f t="shared" si="3"/>
        <v>-1</v>
      </c>
      <c r="BX28" s="24">
        <f t="shared" si="4"/>
        <v>-1</v>
      </c>
      <c r="BY28" s="24">
        <f t="shared" si="5"/>
        <v>-1</v>
      </c>
      <c r="BZ28" s="24">
        <f t="shared" si="6"/>
        <v>-1</v>
      </c>
      <c r="CA28" s="24">
        <f t="shared" si="7"/>
        <v>-1</v>
      </c>
    </row>
    <row r="29" spans="1:79" x14ac:dyDescent="0.3">
      <c r="A29" s="21" t="s">
        <v>99</v>
      </c>
      <c r="B29" s="27">
        <v>3934.0889013999999</v>
      </c>
      <c r="C29" s="27">
        <v>67.210591493999999</v>
      </c>
      <c r="D29" s="27">
        <v>18006.460729999999</v>
      </c>
      <c r="E29" s="27">
        <v>12867.920317</v>
      </c>
      <c r="F29" s="27">
        <v>12357.558663</v>
      </c>
      <c r="G29" s="27">
        <v>158113.00231000001</v>
      </c>
      <c r="H29" s="27">
        <v>825.84371239999996</v>
      </c>
      <c r="I29" s="27"/>
      <c r="J29" s="27"/>
      <c r="K29" s="27"/>
      <c r="L29" s="27"/>
      <c r="M29" s="27" t="s">
        <v>192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Q29" s="27">
        <v>0</v>
      </c>
      <c r="BR29" s="27">
        <v>0</v>
      </c>
      <c r="BT29" s="37" t="e">
        <f t="shared" si="0"/>
        <v>#DIV/0!</v>
      </c>
      <c r="BU29" s="24">
        <f t="shared" si="1"/>
        <v>-1</v>
      </c>
      <c r="BV29" s="24">
        <f t="shared" si="2"/>
        <v>-1</v>
      </c>
      <c r="BW29" s="24">
        <f t="shared" si="3"/>
        <v>-1</v>
      </c>
      <c r="BX29" s="24">
        <f t="shared" si="4"/>
        <v>-1</v>
      </c>
      <c r="BY29" s="24">
        <f t="shared" si="5"/>
        <v>-1</v>
      </c>
      <c r="BZ29" s="24">
        <f t="shared" si="6"/>
        <v>-1</v>
      </c>
      <c r="CA29" s="24">
        <f t="shared" si="7"/>
        <v>-1</v>
      </c>
    </row>
    <row r="30" spans="1:79" x14ac:dyDescent="0.3">
      <c r="A30" s="21" t="s">
        <v>100</v>
      </c>
      <c r="B30" s="27">
        <v>121024.30996</v>
      </c>
      <c r="C30" s="27">
        <v>365.73598537999999</v>
      </c>
      <c r="D30" s="27">
        <v>36579.946750000003</v>
      </c>
      <c r="E30" s="27">
        <v>14123.179088000001</v>
      </c>
      <c r="F30" s="27">
        <v>10151.304822</v>
      </c>
      <c r="G30" s="27">
        <v>233149.65921000001</v>
      </c>
      <c r="H30" s="27">
        <v>8309.2847700999992</v>
      </c>
      <c r="I30" s="27"/>
      <c r="J30" s="27"/>
      <c r="K30" s="27"/>
      <c r="L30" s="27"/>
      <c r="M30" s="27" t="s">
        <v>193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Q30" s="27">
        <v>0</v>
      </c>
      <c r="BR30" s="27">
        <v>0</v>
      </c>
      <c r="BT30" s="37" t="e">
        <f t="shared" si="0"/>
        <v>#DIV/0!</v>
      </c>
      <c r="BU30" s="24">
        <f t="shared" si="1"/>
        <v>-1</v>
      </c>
      <c r="BV30" s="24">
        <f t="shared" si="2"/>
        <v>-1</v>
      </c>
      <c r="BW30" s="24">
        <f t="shared" si="3"/>
        <v>-1</v>
      </c>
      <c r="BX30" s="24">
        <f t="shared" si="4"/>
        <v>-1</v>
      </c>
      <c r="BY30" s="24">
        <f t="shared" si="5"/>
        <v>-1</v>
      </c>
      <c r="BZ30" s="24">
        <f t="shared" si="6"/>
        <v>-1</v>
      </c>
      <c r="CA30" s="24">
        <f t="shared" si="7"/>
        <v>-1</v>
      </c>
    </row>
    <row r="31" spans="1:79" x14ac:dyDescent="0.3">
      <c r="A31" s="21" t="s">
        <v>101</v>
      </c>
      <c r="B31" s="27">
        <v>3990.1590591999998</v>
      </c>
      <c r="C31" s="27">
        <v>2462.1372222</v>
      </c>
      <c r="D31" s="27">
        <v>7841.1043405</v>
      </c>
      <c r="E31" s="27">
        <v>10879.286161</v>
      </c>
      <c r="F31" s="27">
        <v>6696.2556955</v>
      </c>
      <c r="G31" s="27">
        <v>29691.379729</v>
      </c>
      <c r="H31" s="27">
        <v>19409.109608999999</v>
      </c>
      <c r="I31" s="27"/>
      <c r="J31" s="27"/>
      <c r="K31" s="27"/>
      <c r="L31" s="27"/>
      <c r="M31" s="27" t="s">
        <v>194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Q31" s="27">
        <v>0</v>
      </c>
      <c r="BR31" s="27">
        <v>0</v>
      </c>
      <c r="BT31" s="37" t="e">
        <f t="shared" si="0"/>
        <v>#DIV/0!</v>
      </c>
      <c r="BU31" s="24">
        <f t="shared" si="1"/>
        <v>-1</v>
      </c>
      <c r="BV31" s="24">
        <f t="shared" si="2"/>
        <v>-1</v>
      </c>
      <c r="BW31" s="24">
        <f t="shared" si="3"/>
        <v>-1</v>
      </c>
      <c r="BX31" s="24">
        <f t="shared" si="4"/>
        <v>-1</v>
      </c>
      <c r="BY31" s="24">
        <f t="shared" si="5"/>
        <v>-1</v>
      </c>
      <c r="BZ31" s="24">
        <f t="shared" si="6"/>
        <v>-1</v>
      </c>
      <c r="CA31" s="24">
        <f t="shared" si="7"/>
        <v>-1</v>
      </c>
    </row>
    <row r="32" spans="1:79" x14ac:dyDescent="0.3">
      <c r="A32" s="21" t="s">
        <v>102</v>
      </c>
      <c r="B32" s="27">
        <v>7713.2303829000002</v>
      </c>
      <c r="C32" s="27">
        <v>281.72617650000001</v>
      </c>
      <c r="D32" s="27">
        <v>18613.221591000001</v>
      </c>
      <c r="E32" s="27">
        <v>6312.4443578999999</v>
      </c>
      <c r="F32" s="27">
        <v>4477.1463345000002</v>
      </c>
      <c r="G32" s="27">
        <v>7735.5378729000004</v>
      </c>
      <c r="H32" s="27">
        <v>59809.113056000002</v>
      </c>
      <c r="I32" s="27"/>
      <c r="J32" s="27"/>
      <c r="K32" s="27"/>
      <c r="L32" s="27"/>
      <c r="M32" s="27" t="s">
        <v>195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T32" s="37" t="e">
        <f t="shared" si="0"/>
        <v>#DIV/0!</v>
      </c>
      <c r="BU32" s="24">
        <f t="shared" si="1"/>
        <v>-1</v>
      </c>
      <c r="BV32" s="24">
        <f t="shared" si="2"/>
        <v>-1</v>
      </c>
      <c r="BW32" s="24">
        <f t="shared" si="3"/>
        <v>-1</v>
      </c>
      <c r="BX32" s="24">
        <f t="shared" si="4"/>
        <v>-1</v>
      </c>
      <c r="BY32" s="24">
        <f t="shared" si="5"/>
        <v>-1</v>
      </c>
      <c r="BZ32" s="24">
        <f t="shared" si="6"/>
        <v>-1</v>
      </c>
      <c r="CA32" s="24">
        <f t="shared" si="7"/>
        <v>-1</v>
      </c>
    </row>
    <row r="33" spans="1:79" x14ac:dyDescent="0.3">
      <c r="A33" s="21" t="s">
        <v>103</v>
      </c>
      <c r="B33" s="27">
        <v>9782.8475094999994</v>
      </c>
      <c r="C33" s="27">
        <v>2428.3673482999998</v>
      </c>
      <c r="D33" s="27">
        <v>18673.366133</v>
      </c>
      <c r="E33" s="27">
        <v>7313.6821223999996</v>
      </c>
      <c r="F33" s="27">
        <v>5238.1182742000001</v>
      </c>
      <c r="G33" s="27">
        <v>22307.614389999999</v>
      </c>
      <c r="H33" s="27">
        <v>7344.1737278000001</v>
      </c>
      <c r="I33" s="27"/>
      <c r="J33" s="27"/>
      <c r="K33" s="27"/>
      <c r="L33" s="27"/>
      <c r="M33" s="27" t="s">
        <v>196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T33" s="37" t="e">
        <f t="shared" si="0"/>
        <v>#DIV/0!</v>
      </c>
      <c r="BU33" s="24">
        <f t="shared" si="1"/>
        <v>-1</v>
      </c>
      <c r="BV33" s="24">
        <f t="shared" si="2"/>
        <v>-1</v>
      </c>
      <c r="BW33" s="24">
        <f t="shared" si="3"/>
        <v>-1</v>
      </c>
      <c r="BX33" s="24">
        <f t="shared" si="4"/>
        <v>-1</v>
      </c>
      <c r="BY33" s="24">
        <f t="shared" si="5"/>
        <v>-1</v>
      </c>
      <c r="BZ33" s="24">
        <f t="shared" si="6"/>
        <v>-1</v>
      </c>
      <c r="CA33" s="24">
        <f t="shared" si="7"/>
        <v>-1</v>
      </c>
    </row>
    <row r="34" spans="1:79" x14ac:dyDescent="0.3">
      <c r="A34" s="21" t="s">
        <v>104</v>
      </c>
      <c r="B34" s="27">
        <v>1646.1763298999999</v>
      </c>
      <c r="C34" s="27">
        <v>601.18793108</v>
      </c>
      <c r="D34" s="27">
        <v>4503.5599626000003</v>
      </c>
      <c r="E34" s="27">
        <v>3891.1788415999999</v>
      </c>
      <c r="F34" s="27">
        <v>2299.7637567000002</v>
      </c>
      <c r="G34" s="27">
        <v>12600.171764000001</v>
      </c>
      <c r="H34" s="27">
        <v>3583.8909699999999</v>
      </c>
      <c r="I34" s="27"/>
      <c r="J34" s="27"/>
      <c r="K34" s="27"/>
      <c r="L34" s="27"/>
      <c r="M34" s="27" t="s">
        <v>197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T34" s="37" t="e">
        <f t="shared" si="0"/>
        <v>#DIV/0!</v>
      </c>
      <c r="BU34" s="24">
        <f t="shared" si="1"/>
        <v>-1</v>
      </c>
      <c r="BV34" s="24">
        <f t="shared" si="2"/>
        <v>-1</v>
      </c>
      <c r="BW34" s="24">
        <f t="shared" si="3"/>
        <v>-1</v>
      </c>
      <c r="BX34" s="24">
        <f t="shared" si="4"/>
        <v>-1</v>
      </c>
      <c r="BY34" s="24">
        <f t="shared" si="5"/>
        <v>-1</v>
      </c>
      <c r="BZ34" s="24">
        <f t="shared" si="6"/>
        <v>-1</v>
      </c>
      <c r="CA34" s="24">
        <f t="shared" si="7"/>
        <v>-1</v>
      </c>
    </row>
    <row r="35" spans="1:79" x14ac:dyDescent="0.3">
      <c r="A35" s="21" t="s">
        <v>105</v>
      </c>
      <c r="B35" s="27">
        <v>586.04763324999999</v>
      </c>
      <c r="C35" s="27">
        <v>665.64276676999998</v>
      </c>
      <c r="D35" s="27">
        <v>399.35882593999997</v>
      </c>
      <c r="E35" s="27">
        <v>3619.1694336</v>
      </c>
      <c r="F35" s="27">
        <v>2049.7999058</v>
      </c>
      <c r="G35" s="27">
        <v>355.37128464</v>
      </c>
      <c r="H35" s="27">
        <v>1773.1898455</v>
      </c>
      <c r="I35" s="27"/>
      <c r="J35" s="27"/>
      <c r="K35" s="27"/>
      <c r="L35" s="27"/>
      <c r="M35" s="27" t="s">
        <v>198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T35" s="37" t="e">
        <f t="shared" si="0"/>
        <v>#DIV/0!</v>
      </c>
      <c r="BU35" s="24">
        <f t="shared" ref="BU35:BU53" si="8">IF(B35=0,"",(T35-B35)/B35)</f>
        <v>-1</v>
      </c>
      <c r="BV35" s="24">
        <f t="shared" ref="BV35:BV53" si="9">IF(C35=0,"",(AG35-C35)/C35)</f>
        <v>-1</v>
      </c>
      <c r="BW35" s="24">
        <f t="shared" ref="BW35:BW53" si="10">IF(D35=0,"",(AK35-D35)/D35)</f>
        <v>-1</v>
      </c>
      <c r="BX35" s="24">
        <f t="shared" ref="BX35:BX53" si="11">IF(E35=0,"",(AV35-E35)/E35)</f>
        <v>-1</v>
      </c>
      <c r="BY35" s="24">
        <f t="shared" ref="BY35:BY53" si="12">IF(F35=0,"",(AW35-F35)/F35)</f>
        <v>-1</v>
      </c>
      <c r="BZ35" s="24">
        <f t="shared" ref="BZ35:BZ53" si="13">IF(G35=0,"",(BK35-G35)/G35)</f>
        <v>-1</v>
      </c>
      <c r="CA35" s="24">
        <f t="shared" ref="CA35:CA53" si="14">IF(H35=0,"",(BQ35-H35)/H35)</f>
        <v>-1</v>
      </c>
    </row>
    <row r="36" spans="1:79" x14ac:dyDescent="0.3">
      <c r="A36" s="21" t="s">
        <v>106</v>
      </c>
      <c r="B36" s="27">
        <v>79890.364092000003</v>
      </c>
      <c r="C36" s="27">
        <v>664.95007562000001</v>
      </c>
      <c r="D36" s="27">
        <v>45444.532091000001</v>
      </c>
      <c r="E36" s="27">
        <v>11989.920171</v>
      </c>
      <c r="F36" s="27">
        <v>8796.4929431</v>
      </c>
      <c r="G36" s="27">
        <v>35409.787125000003</v>
      </c>
      <c r="H36" s="27">
        <v>16587.572977</v>
      </c>
      <c r="I36" s="27"/>
      <c r="J36" s="27"/>
      <c r="K36" s="27"/>
      <c r="L36" s="27"/>
      <c r="M36" s="27" t="s">
        <v>199</v>
      </c>
      <c r="N36" s="27">
        <v>417.24695783999999</v>
      </c>
      <c r="O36" s="27">
        <v>73.590753105700003</v>
      </c>
      <c r="P36" s="27">
        <v>69.9777461969</v>
      </c>
      <c r="Q36" s="27">
        <v>170.96905124599999</v>
      </c>
      <c r="R36" s="27">
        <v>317.80371522000002</v>
      </c>
      <c r="S36" s="27">
        <v>4165.5464208000003</v>
      </c>
      <c r="T36" s="27">
        <v>79886.681929700004</v>
      </c>
      <c r="U36" s="27">
        <v>268.81500395699999</v>
      </c>
      <c r="V36" s="27">
        <v>151.04076038700001</v>
      </c>
      <c r="W36" s="27">
        <v>56.743433530799997</v>
      </c>
      <c r="X36" s="27">
        <v>244.84663177600001</v>
      </c>
      <c r="Y36" s="27">
        <v>1416.1096163899999</v>
      </c>
      <c r="Z36" s="27">
        <v>1416.1096163899999</v>
      </c>
      <c r="AA36" s="27">
        <v>0</v>
      </c>
      <c r="AB36" s="27">
        <v>102.00589400200001</v>
      </c>
      <c r="AC36" s="27">
        <v>25.029974600500001</v>
      </c>
      <c r="AD36" s="27">
        <v>232.306950462</v>
      </c>
      <c r="AE36" s="27">
        <v>168.23691951999999</v>
      </c>
      <c r="AF36" s="27">
        <v>11.2998589864</v>
      </c>
      <c r="AG36" s="27">
        <v>664.75144018399999</v>
      </c>
      <c r="AH36" s="27">
        <v>0</v>
      </c>
      <c r="AI36" s="27">
        <v>40876.639867899998</v>
      </c>
      <c r="AJ36" s="27">
        <v>4541.8529740200001</v>
      </c>
      <c r="AK36" s="27">
        <v>45418.492841899999</v>
      </c>
      <c r="AL36" s="27">
        <v>28.007598618700001</v>
      </c>
      <c r="AM36" s="27">
        <v>421.55803813</v>
      </c>
      <c r="AN36" s="27">
        <v>104.896662691</v>
      </c>
      <c r="AO36" s="27">
        <v>5238.9537011100001</v>
      </c>
      <c r="AP36" s="27">
        <v>173.86843154900001</v>
      </c>
      <c r="AQ36" s="27">
        <v>36.109855626399998</v>
      </c>
      <c r="AR36" s="27">
        <v>1356.66104296</v>
      </c>
      <c r="AS36" s="27">
        <v>131.71180722</v>
      </c>
      <c r="AT36" s="27">
        <v>32.3138190349</v>
      </c>
      <c r="AU36" s="27">
        <v>51.279997444300001</v>
      </c>
      <c r="AV36" s="27">
        <v>11985.178116700001</v>
      </c>
      <c r="AW36" s="27">
        <v>8793.5077187200004</v>
      </c>
      <c r="AX36" s="27">
        <v>3191.6703979399999</v>
      </c>
      <c r="AY36" s="27">
        <v>18.169711070200002</v>
      </c>
      <c r="AZ36" s="27">
        <v>9.0505758618099996</v>
      </c>
      <c r="BA36" s="27">
        <v>3415.2002846400001</v>
      </c>
      <c r="BB36" s="27">
        <v>186.014412916</v>
      </c>
      <c r="BC36" s="27">
        <v>444.66315998200002</v>
      </c>
      <c r="BD36" s="27">
        <v>5.67968680258</v>
      </c>
      <c r="BE36" s="27">
        <v>80.568322546900006</v>
      </c>
      <c r="BF36" s="27">
        <v>1112.10744269</v>
      </c>
      <c r="BG36" s="27">
        <v>349.70377617399998</v>
      </c>
      <c r="BH36" s="27">
        <v>273.88752600599997</v>
      </c>
      <c r="BI36" s="27">
        <v>1262.35009375</v>
      </c>
      <c r="BJ36" s="27">
        <v>98.974885940700005</v>
      </c>
      <c r="BK36" s="27">
        <v>35270.136608100001</v>
      </c>
      <c r="BL36" s="27">
        <v>3673.5832974899999</v>
      </c>
      <c r="BM36" s="27">
        <v>285.40349773999998</v>
      </c>
      <c r="BN36" s="27">
        <v>144.19930784499999</v>
      </c>
      <c r="BO36" s="27">
        <v>1869.4715767</v>
      </c>
      <c r="BP36" s="27">
        <v>1475.0583212900001</v>
      </c>
      <c r="BQ36" s="27">
        <v>16586.453380200001</v>
      </c>
      <c r="BR36" s="27">
        <v>659.76847909499998</v>
      </c>
      <c r="BT36" s="37">
        <f t="shared" si="0"/>
        <v>0</v>
      </c>
      <c r="BU36" s="24">
        <f t="shared" si="8"/>
        <v>-4.6090193001991078E-5</v>
      </c>
      <c r="BV36" s="24">
        <f t="shared" si="9"/>
        <v>-2.9872233011600145E-4</v>
      </c>
      <c r="BW36" s="24">
        <f t="shared" si="10"/>
        <v>-5.7298970639327936E-4</v>
      </c>
      <c r="BX36" s="24">
        <f t="shared" si="11"/>
        <v>-3.9550340889412473E-4</v>
      </c>
      <c r="BY36" s="24">
        <f t="shared" si="12"/>
        <v>-3.3936529015705702E-4</v>
      </c>
      <c r="BZ36" s="24">
        <f t="shared" si="13"/>
        <v>-3.9438394929351356E-3</v>
      </c>
      <c r="CA36" s="24">
        <f t="shared" si="14"/>
        <v>-6.749611902547061E-5</v>
      </c>
    </row>
    <row r="37" spans="1:79" x14ac:dyDescent="0.3">
      <c r="A37" s="21" t="s">
        <v>107</v>
      </c>
      <c r="B37" s="27">
        <v>121215.51437</v>
      </c>
      <c r="C37" s="27">
        <v>3721.4968520000002</v>
      </c>
      <c r="D37" s="27">
        <v>33164.937278999998</v>
      </c>
      <c r="E37" s="27">
        <v>12462.518642000001</v>
      </c>
      <c r="F37" s="27">
        <v>8393.9912906999998</v>
      </c>
      <c r="G37" s="27">
        <v>130599.26642</v>
      </c>
      <c r="H37" s="27">
        <v>9483.6973553999997</v>
      </c>
      <c r="I37" s="27"/>
      <c r="J37" s="27"/>
      <c r="K37" s="27"/>
      <c r="L37" s="27"/>
      <c r="M37" s="27" t="s">
        <v>200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Q37" s="27">
        <v>0</v>
      </c>
      <c r="BR37" s="27">
        <v>0</v>
      </c>
      <c r="BT37" s="37" t="e">
        <f t="shared" si="0"/>
        <v>#DIV/0!</v>
      </c>
      <c r="BU37" s="24">
        <f t="shared" si="8"/>
        <v>-1</v>
      </c>
      <c r="BV37" s="24">
        <f t="shared" si="9"/>
        <v>-1</v>
      </c>
      <c r="BW37" s="24">
        <f t="shared" si="10"/>
        <v>-1</v>
      </c>
      <c r="BX37" s="24">
        <f t="shared" si="11"/>
        <v>-1</v>
      </c>
      <c r="BY37" s="24">
        <f t="shared" si="12"/>
        <v>-1</v>
      </c>
      <c r="BZ37" s="24">
        <f t="shared" si="13"/>
        <v>-1</v>
      </c>
      <c r="CA37" s="24">
        <f t="shared" si="14"/>
        <v>-1</v>
      </c>
    </row>
    <row r="38" spans="1:79" x14ac:dyDescent="0.3">
      <c r="A38" s="21" t="s">
        <v>108</v>
      </c>
      <c r="B38" s="27">
        <v>3151.1698832000002</v>
      </c>
      <c r="C38" s="27">
        <v>63.595124480999999</v>
      </c>
      <c r="D38" s="27">
        <v>7739.8126926000004</v>
      </c>
      <c r="E38" s="27">
        <v>5646.8001488999998</v>
      </c>
      <c r="F38" s="27">
        <v>3298.3270157000002</v>
      </c>
      <c r="G38" s="27">
        <v>5620.9929408999997</v>
      </c>
      <c r="H38" s="27">
        <v>4573.6125425999999</v>
      </c>
      <c r="I38" s="27"/>
      <c r="J38" s="27"/>
      <c r="K38" s="27"/>
      <c r="L38" s="27"/>
      <c r="M38" s="27" t="s">
        <v>201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Q38" s="27">
        <v>0</v>
      </c>
      <c r="BR38" s="27">
        <v>0</v>
      </c>
      <c r="BT38" s="37" t="e">
        <f t="shared" si="0"/>
        <v>#DIV/0!</v>
      </c>
      <c r="BU38" s="24">
        <f t="shared" si="8"/>
        <v>-1</v>
      </c>
      <c r="BV38" s="24">
        <f t="shared" si="9"/>
        <v>-1</v>
      </c>
      <c r="BW38" s="24">
        <f t="shared" si="10"/>
        <v>-1</v>
      </c>
      <c r="BX38" s="24">
        <f t="shared" si="11"/>
        <v>-1</v>
      </c>
      <c r="BY38" s="24">
        <f t="shared" si="12"/>
        <v>-1</v>
      </c>
      <c r="BZ38" s="24">
        <f t="shared" si="13"/>
        <v>-1</v>
      </c>
      <c r="CA38" s="24">
        <f t="shared" si="14"/>
        <v>-1</v>
      </c>
    </row>
    <row r="39" spans="1:79" x14ac:dyDescent="0.3">
      <c r="A39" s="21" t="s">
        <v>109</v>
      </c>
      <c r="B39" s="27">
        <v>3747.7638995000002</v>
      </c>
      <c r="C39" s="27">
        <v>156.14883932000001</v>
      </c>
      <c r="D39" s="27">
        <v>11964.454180000001</v>
      </c>
      <c r="E39" s="27">
        <v>2180.7807158999999</v>
      </c>
      <c r="F39" s="27">
        <v>1735.3067484999999</v>
      </c>
      <c r="G39" s="27">
        <v>5525.2117627999996</v>
      </c>
      <c r="H39" s="27">
        <v>7491.1116904</v>
      </c>
      <c r="I39" s="27"/>
      <c r="J39" s="27"/>
      <c r="K39" s="27"/>
      <c r="L39" s="27"/>
      <c r="M39" s="27" t="s">
        <v>202</v>
      </c>
      <c r="N39" s="27">
        <v>0</v>
      </c>
      <c r="O39" s="27">
        <v>0</v>
      </c>
      <c r="P39" s="27">
        <v>0</v>
      </c>
      <c r="Q39" s="27">
        <v>0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  <c r="AD39" s="27">
        <v>0</v>
      </c>
      <c r="AE39" s="27">
        <v>0</v>
      </c>
      <c r="AF39" s="27">
        <v>0</v>
      </c>
      <c r="AG39" s="27">
        <v>0</v>
      </c>
      <c r="AH39" s="27">
        <v>0</v>
      </c>
      <c r="AI39" s="27">
        <v>0</v>
      </c>
      <c r="AJ39" s="27">
        <v>0</v>
      </c>
      <c r="AK39" s="27">
        <v>0</v>
      </c>
      <c r="AL39" s="27">
        <v>0</v>
      </c>
      <c r="AM39" s="27">
        <v>0</v>
      </c>
      <c r="AN39" s="27">
        <v>0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v>0</v>
      </c>
      <c r="BF39" s="27">
        <v>0</v>
      </c>
      <c r="BG39" s="27">
        <v>0</v>
      </c>
      <c r="BH39" s="27">
        <v>0</v>
      </c>
      <c r="BI39" s="27">
        <v>0</v>
      </c>
      <c r="BJ39" s="27">
        <v>0</v>
      </c>
      <c r="BK39" s="27">
        <v>0</v>
      </c>
      <c r="BL39" s="27">
        <v>0</v>
      </c>
      <c r="BM39" s="27">
        <v>0</v>
      </c>
      <c r="BN39" s="27">
        <v>0</v>
      </c>
      <c r="BO39" s="27">
        <v>0</v>
      </c>
      <c r="BP39" s="27">
        <v>0</v>
      </c>
      <c r="BQ39" s="27">
        <v>0</v>
      </c>
      <c r="BR39" s="27">
        <v>0</v>
      </c>
      <c r="BT39" s="37" t="e">
        <f t="shared" si="0"/>
        <v>#DIV/0!</v>
      </c>
      <c r="BU39" s="24">
        <f t="shared" si="8"/>
        <v>-1</v>
      </c>
      <c r="BV39" s="24">
        <f t="shared" si="9"/>
        <v>-1</v>
      </c>
      <c r="BW39" s="24">
        <f t="shared" si="10"/>
        <v>-1</v>
      </c>
      <c r="BX39" s="24">
        <f t="shared" si="11"/>
        <v>-1</v>
      </c>
      <c r="BY39" s="24">
        <f t="shared" si="12"/>
        <v>-1</v>
      </c>
      <c r="BZ39" s="24">
        <f t="shared" si="13"/>
        <v>-1</v>
      </c>
      <c r="CA39" s="24">
        <f t="shared" si="14"/>
        <v>-1</v>
      </c>
    </row>
    <row r="40" spans="1:79" x14ac:dyDescent="0.3">
      <c r="A40" s="21" t="s">
        <v>110</v>
      </c>
      <c r="B40" s="27">
        <v>7191.2905449</v>
      </c>
      <c r="C40" s="27">
        <v>481.41110003</v>
      </c>
      <c r="D40" s="27">
        <v>16310.066922</v>
      </c>
      <c r="E40" s="27">
        <v>3837.2247889999999</v>
      </c>
      <c r="F40" s="27">
        <v>2656.8626159999999</v>
      </c>
      <c r="G40" s="27">
        <v>8852.7010692999993</v>
      </c>
      <c r="H40" s="27">
        <v>1827.6648276999999</v>
      </c>
      <c r="I40" s="27"/>
      <c r="J40" s="27"/>
      <c r="K40" s="27"/>
      <c r="L40" s="27"/>
      <c r="M40" s="27" t="s">
        <v>203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T40" s="37" t="e">
        <f t="shared" si="0"/>
        <v>#DIV/0!</v>
      </c>
      <c r="BU40" s="24">
        <f t="shared" si="8"/>
        <v>-1</v>
      </c>
      <c r="BV40" s="24">
        <f t="shared" si="9"/>
        <v>-1</v>
      </c>
      <c r="BW40" s="24">
        <f t="shared" si="10"/>
        <v>-1</v>
      </c>
      <c r="BX40" s="24">
        <f t="shared" si="11"/>
        <v>-1</v>
      </c>
      <c r="BY40" s="24">
        <f t="shared" si="12"/>
        <v>-1</v>
      </c>
      <c r="BZ40" s="24">
        <f t="shared" si="13"/>
        <v>-1</v>
      </c>
      <c r="CA40" s="24">
        <f t="shared" si="14"/>
        <v>-1</v>
      </c>
    </row>
    <row r="41" spans="1:79" x14ac:dyDescent="0.3">
      <c r="A41" s="21" t="s">
        <v>111</v>
      </c>
      <c r="B41" s="27">
        <v>7926.5724528000001</v>
      </c>
      <c r="C41" s="27">
        <v>2326.0788968000002</v>
      </c>
      <c r="D41" s="27">
        <v>22660.913285999999</v>
      </c>
      <c r="E41" s="27">
        <v>16362.156132</v>
      </c>
      <c r="F41" s="27">
        <v>10773.285018</v>
      </c>
      <c r="G41" s="27">
        <v>60397.634856999997</v>
      </c>
      <c r="H41" s="27">
        <v>8152.8647684999996</v>
      </c>
      <c r="I41" s="27"/>
      <c r="J41" s="27"/>
      <c r="K41" s="27"/>
      <c r="L41" s="27"/>
      <c r="M41" s="27" t="s">
        <v>204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T41" s="37" t="e">
        <f t="shared" si="0"/>
        <v>#DIV/0!</v>
      </c>
      <c r="BU41" s="24">
        <f t="shared" si="8"/>
        <v>-1</v>
      </c>
      <c r="BV41" s="24">
        <f t="shared" si="9"/>
        <v>-1</v>
      </c>
      <c r="BW41" s="24">
        <f t="shared" si="10"/>
        <v>-1</v>
      </c>
      <c r="BX41" s="24">
        <f t="shared" si="11"/>
        <v>-1</v>
      </c>
      <c r="BY41" s="24">
        <f t="shared" si="12"/>
        <v>-1</v>
      </c>
      <c r="BZ41" s="24">
        <f t="shared" si="13"/>
        <v>-1</v>
      </c>
      <c r="CA41" s="24">
        <f t="shared" si="14"/>
        <v>-1</v>
      </c>
    </row>
    <row r="42" spans="1:79" x14ac:dyDescent="0.3">
      <c r="A42" s="21" t="s">
        <v>112</v>
      </c>
      <c r="B42" s="27">
        <v>7766.6437837000003</v>
      </c>
      <c r="C42" s="27">
        <v>915.66270042999997</v>
      </c>
      <c r="D42" s="27">
        <v>23914.252906999998</v>
      </c>
      <c r="E42" s="27">
        <v>8884.2064138000005</v>
      </c>
      <c r="F42" s="27">
        <v>5927.0584638</v>
      </c>
      <c r="G42" s="27">
        <v>103052.29916</v>
      </c>
      <c r="H42" s="27">
        <v>4528.6510797999999</v>
      </c>
      <c r="I42" s="27"/>
      <c r="J42" s="27"/>
      <c r="K42" s="27"/>
      <c r="L42" s="27"/>
      <c r="M42" s="27" t="s">
        <v>205</v>
      </c>
      <c r="N42" s="27">
        <v>17.022846364999999</v>
      </c>
      <c r="O42" s="27">
        <v>1.94908590497</v>
      </c>
      <c r="P42" s="27">
        <v>1.8232187668099999</v>
      </c>
      <c r="Q42" s="27">
        <v>3.6051853783999999</v>
      </c>
      <c r="R42" s="27">
        <v>319.24099443699998</v>
      </c>
      <c r="S42" s="27">
        <v>647.67098832299996</v>
      </c>
      <c r="T42" s="27">
        <v>4570.9522655000001</v>
      </c>
      <c r="U42" s="27">
        <v>276.92326062699999</v>
      </c>
      <c r="V42" s="27">
        <v>96.162091331900001</v>
      </c>
      <c r="W42" s="27">
        <v>7.4674942700700004</v>
      </c>
      <c r="X42" s="27">
        <v>271.62629732200003</v>
      </c>
      <c r="Y42" s="27">
        <v>24.260958614500002</v>
      </c>
      <c r="Z42" s="27">
        <v>24.260958614500002</v>
      </c>
      <c r="AA42" s="27">
        <v>68.962426627400006</v>
      </c>
      <c r="AB42" s="27">
        <v>8.3991154466500006</v>
      </c>
      <c r="AC42" s="27">
        <v>3.3372706947699999</v>
      </c>
      <c r="AD42" s="27">
        <v>2.08562498079</v>
      </c>
      <c r="AE42" s="27">
        <v>3.0387451196400002</v>
      </c>
      <c r="AF42" s="27">
        <v>0.39057864813600002</v>
      </c>
      <c r="AG42" s="27">
        <v>437.9105184</v>
      </c>
      <c r="AH42" s="27">
        <v>0</v>
      </c>
      <c r="AI42" s="27">
        <v>10394.8534077</v>
      </c>
      <c r="AJ42" s="27">
        <v>1086.02097873</v>
      </c>
      <c r="AK42" s="27">
        <v>11549.836813100001</v>
      </c>
      <c r="AL42" s="27">
        <v>0.82479330735199996</v>
      </c>
      <c r="AM42" s="27">
        <v>42.822597363100002</v>
      </c>
      <c r="AN42" s="27">
        <v>2.3038735208400002E-3</v>
      </c>
      <c r="AO42" s="27">
        <v>271.53400820399997</v>
      </c>
      <c r="AP42" s="27">
        <v>8.3988896934599993</v>
      </c>
      <c r="AQ42" s="27">
        <v>8.9165456294100007</v>
      </c>
      <c r="AR42" s="27">
        <v>546.71874196800002</v>
      </c>
      <c r="AS42" s="27">
        <v>0.37926845616299998</v>
      </c>
      <c r="AT42" s="27">
        <v>9.6301404895400003E-4</v>
      </c>
      <c r="AU42" s="27">
        <v>108.37725141999999</v>
      </c>
      <c r="AV42" s="27">
        <v>3848.2433768400001</v>
      </c>
      <c r="AW42" s="27">
        <v>2579.61669441</v>
      </c>
      <c r="AX42" s="27">
        <v>1268.62668242</v>
      </c>
      <c r="AY42" s="27">
        <v>1.7395400774900001</v>
      </c>
      <c r="AZ42" s="27">
        <v>2.6656289069999999E-2</v>
      </c>
      <c r="BA42" s="27">
        <v>588.26719007899999</v>
      </c>
      <c r="BB42" s="27">
        <v>1.8400802918900001</v>
      </c>
      <c r="BC42" s="27">
        <v>202.602049153</v>
      </c>
      <c r="BD42" s="27">
        <v>9.6386900136099997E-4</v>
      </c>
      <c r="BE42" s="27">
        <v>0.75354581674099996</v>
      </c>
      <c r="BF42" s="27">
        <v>548.79203038799994</v>
      </c>
      <c r="BG42" s="27">
        <v>36.983450588700002</v>
      </c>
      <c r="BH42" s="27">
        <v>165.58115334799999</v>
      </c>
      <c r="BI42" s="27">
        <v>396.75686109999998</v>
      </c>
      <c r="BJ42" s="27">
        <v>0.462659947598</v>
      </c>
      <c r="BK42" s="27">
        <v>37862.406479800004</v>
      </c>
      <c r="BL42" s="27">
        <v>147.00474822800001</v>
      </c>
      <c r="BM42" s="27">
        <v>517.67058446099998</v>
      </c>
      <c r="BN42" s="27">
        <v>1.4335402612699999</v>
      </c>
      <c r="BO42" s="27">
        <v>43.275988419100003</v>
      </c>
      <c r="BP42" s="27">
        <v>56.831369902600002</v>
      </c>
      <c r="BQ42" s="27">
        <v>1979.10845586</v>
      </c>
      <c r="BR42" s="27">
        <v>38.513537383200003</v>
      </c>
      <c r="BT42" s="37">
        <f t="shared" si="0"/>
        <v>5.9708572288382266E-3</v>
      </c>
      <c r="BU42" s="24">
        <f t="shared" si="8"/>
        <v>-0.41146363953331522</v>
      </c>
      <c r="BV42" s="24">
        <f t="shared" si="9"/>
        <v>-0.52175564408776842</v>
      </c>
      <c r="BW42" s="24">
        <f t="shared" si="10"/>
        <v>-0.51703125086047663</v>
      </c>
      <c r="BX42" s="24">
        <f t="shared" si="11"/>
        <v>-0.56684444309370685</v>
      </c>
      <c r="BY42" s="24">
        <f t="shared" si="12"/>
        <v>-0.5647728615863632</v>
      </c>
      <c r="BZ42" s="24">
        <f t="shared" si="13"/>
        <v>-0.63259037606706414</v>
      </c>
      <c r="CA42" s="24">
        <f t="shared" si="14"/>
        <v>-0.56298058274178109</v>
      </c>
    </row>
    <row r="43" spans="1:79" x14ac:dyDescent="0.3">
      <c r="A43" s="69" t="s">
        <v>113</v>
      </c>
      <c r="B43" s="27">
        <v>9000.1780589000009</v>
      </c>
      <c r="C43" s="27">
        <v>375.87401237</v>
      </c>
      <c r="D43" s="27">
        <v>24938.338726000002</v>
      </c>
      <c r="E43" s="27">
        <v>9641.5357361000006</v>
      </c>
      <c r="F43" s="27">
        <v>6338.8562916999999</v>
      </c>
      <c r="G43" s="27">
        <v>73210.937258999998</v>
      </c>
      <c r="H43" s="27">
        <v>5563.8049744999998</v>
      </c>
      <c r="I43" s="27"/>
      <c r="J43" s="27"/>
      <c r="K43" s="27"/>
      <c r="L43" s="27"/>
      <c r="M43" s="27" t="s">
        <v>206</v>
      </c>
      <c r="N43" s="27">
        <v>73.9799094591</v>
      </c>
      <c r="O43" s="27">
        <v>22.553737568199999</v>
      </c>
      <c r="P43" s="27">
        <v>21.131304297300002</v>
      </c>
      <c r="Q43" s="27">
        <v>42.4246179071</v>
      </c>
      <c r="R43" s="27">
        <v>184.17415344299999</v>
      </c>
      <c r="S43" s="27">
        <v>2430.3879388199998</v>
      </c>
      <c r="T43" s="27">
        <v>9000.2331723499992</v>
      </c>
      <c r="U43" s="27">
        <v>84.861268497200001</v>
      </c>
      <c r="V43" s="27">
        <v>46.964320953799998</v>
      </c>
      <c r="W43" s="27">
        <v>28.360894377099999</v>
      </c>
      <c r="X43" s="27">
        <v>38.915213806300002</v>
      </c>
      <c r="Y43" s="27">
        <v>602.55058336699994</v>
      </c>
      <c r="Z43" s="27">
        <v>602.55058336699994</v>
      </c>
      <c r="AA43" s="27">
        <v>83.722948571700002</v>
      </c>
      <c r="AB43" s="27">
        <v>44.210640163699999</v>
      </c>
      <c r="AC43" s="27">
        <v>12.837778542900001</v>
      </c>
      <c r="AD43" s="27">
        <v>25.379453868999999</v>
      </c>
      <c r="AE43" s="27">
        <v>35.145859234699998</v>
      </c>
      <c r="AF43" s="27">
        <v>4.4202169377200002</v>
      </c>
      <c r="AG43" s="27">
        <v>375.88722779400001</v>
      </c>
      <c r="AH43" s="27">
        <v>0</v>
      </c>
      <c r="AI43" s="27">
        <v>22445.326104600001</v>
      </c>
      <c r="AJ43" s="27">
        <v>2410.2010998300002</v>
      </c>
      <c r="AK43" s="27">
        <v>24939.250153000001</v>
      </c>
      <c r="AL43" s="27">
        <v>9.8440899865800002</v>
      </c>
      <c r="AM43" s="27">
        <v>114.729028282</v>
      </c>
      <c r="AN43" s="27">
        <v>13.930704645</v>
      </c>
      <c r="AO43" s="27">
        <v>1815.71176795</v>
      </c>
      <c r="AP43" s="27">
        <v>133.74493114399999</v>
      </c>
      <c r="AQ43" s="27">
        <v>16.633100586600001</v>
      </c>
      <c r="AR43" s="27">
        <v>1491.4811500200001</v>
      </c>
      <c r="AS43" s="27">
        <v>8.9512982328799993</v>
      </c>
      <c r="AT43" s="27">
        <v>8.6497698883399998</v>
      </c>
      <c r="AU43" s="27">
        <v>19.852090496700001</v>
      </c>
      <c r="AV43" s="27">
        <v>9641.9873057900004</v>
      </c>
      <c r="AW43" s="27">
        <v>6339.1417518400003</v>
      </c>
      <c r="AX43" s="27">
        <v>3302.8455539400002</v>
      </c>
      <c r="AY43" s="27">
        <v>17.487580593800001</v>
      </c>
      <c r="AZ43" s="27">
        <v>0.76152651355000001</v>
      </c>
      <c r="BA43" s="27">
        <v>2190.3437380199998</v>
      </c>
      <c r="BB43" s="27">
        <v>51.774995608499999</v>
      </c>
      <c r="BC43" s="27">
        <v>283.85016561600003</v>
      </c>
      <c r="BD43" s="27">
        <v>3.0561375706199998</v>
      </c>
      <c r="BE43" s="27">
        <v>57.899767089500003</v>
      </c>
      <c r="BF43" s="27">
        <v>761.03979695299995</v>
      </c>
      <c r="BG43" s="27">
        <v>174.854620735</v>
      </c>
      <c r="BH43" s="27">
        <v>55.868225898200002</v>
      </c>
      <c r="BI43" s="27">
        <v>1210.9910290800001</v>
      </c>
      <c r="BJ43" s="27">
        <v>12.8257438872</v>
      </c>
      <c r="BK43" s="27">
        <v>73222.862496500005</v>
      </c>
      <c r="BL43" s="27">
        <v>1352.0010975</v>
      </c>
      <c r="BM43" s="27">
        <v>1028.5061211899999</v>
      </c>
      <c r="BN43" s="27">
        <v>18.292476708599999</v>
      </c>
      <c r="BO43" s="27">
        <v>246.57741118499999</v>
      </c>
      <c r="BP43" s="27">
        <v>340.46591508500001</v>
      </c>
      <c r="BQ43" s="27">
        <v>5563.8395203500004</v>
      </c>
      <c r="BR43" s="27">
        <v>164.125317943</v>
      </c>
      <c r="BT43" s="37">
        <f t="shared" si="0"/>
        <v>3.3570756160697466E-3</v>
      </c>
      <c r="BU43" s="24">
        <f t="shared" si="8"/>
        <v>6.1235955152927609E-6</v>
      </c>
      <c r="BV43" s="24">
        <f t="shared" si="9"/>
        <v>3.5159185166012968E-5</v>
      </c>
      <c r="BW43" s="24">
        <f t="shared" si="10"/>
        <v>3.6547221930579763E-5</v>
      </c>
      <c r="BX43" s="24">
        <f t="shared" si="11"/>
        <v>4.6835867475866931E-5</v>
      </c>
      <c r="BY43" s="24">
        <f t="shared" si="12"/>
        <v>4.5033382500589708E-5</v>
      </c>
      <c r="BZ43" s="24">
        <f t="shared" si="13"/>
        <v>1.6288874239949599E-4</v>
      </c>
      <c r="CA43" s="24">
        <f t="shared" si="14"/>
        <v>6.2090332351459147E-6</v>
      </c>
    </row>
    <row r="44" spans="1:79" x14ac:dyDescent="0.3">
      <c r="A44" s="21" t="s">
        <v>114</v>
      </c>
      <c r="B44" s="27">
        <v>14944.358483</v>
      </c>
      <c r="C44" s="27">
        <v>737.91252536000002</v>
      </c>
      <c r="D44" s="27">
        <v>38740.246433</v>
      </c>
      <c r="E44" s="27">
        <v>5587.2570275999997</v>
      </c>
      <c r="F44" s="27">
        <v>4119.0305631000001</v>
      </c>
      <c r="G44" s="27">
        <v>24919.184367999998</v>
      </c>
      <c r="H44" s="27">
        <v>7373.8004799</v>
      </c>
      <c r="I44" s="27"/>
      <c r="J44" s="27"/>
      <c r="K44" s="27"/>
      <c r="L44" s="27"/>
      <c r="M44" s="27" t="s">
        <v>207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T44" s="37" t="e">
        <f t="shared" si="0"/>
        <v>#DIV/0!</v>
      </c>
      <c r="BU44" s="24">
        <f t="shared" si="8"/>
        <v>-1</v>
      </c>
      <c r="BV44" s="24">
        <f t="shared" si="9"/>
        <v>-1</v>
      </c>
      <c r="BW44" s="24">
        <f t="shared" si="10"/>
        <v>-1</v>
      </c>
      <c r="BX44" s="24">
        <f t="shared" si="11"/>
        <v>-1</v>
      </c>
      <c r="BY44" s="24">
        <f t="shared" si="12"/>
        <v>-1</v>
      </c>
      <c r="BZ44" s="24">
        <f t="shared" si="13"/>
        <v>-1</v>
      </c>
      <c r="CA44" s="24">
        <f t="shared" si="14"/>
        <v>-1</v>
      </c>
    </row>
    <row r="45" spans="1:79" x14ac:dyDescent="0.3">
      <c r="A45" s="21" t="s">
        <v>115</v>
      </c>
      <c r="B45" s="27">
        <v>82462.327109999998</v>
      </c>
      <c r="C45" s="27">
        <v>2125.8327356999998</v>
      </c>
      <c r="D45" s="27">
        <v>67273.545138000001</v>
      </c>
      <c r="E45" s="27">
        <v>11229.087944000001</v>
      </c>
      <c r="F45" s="27">
        <v>9789.8648780999993</v>
      </c>
      <c r="G45" s="27">
        <v>57551.390184000004</v>
      </c>
      <c r="H45" s="27">
        <v>36241.229712</v>
      </c>
      <c r="I45" s="27"/>
      <c r="J45" s="27"/>
      <c r="K45" s="27"/>
      <c r="L45" s="27"/>
      <c r="M45" s="27" t="s">
        <v>208</v>
      </c>
      <c r="N45" s="27">
        <v>167.343080665</v>
      </c>
      <c r="O45" s="27">
        <v>16.060966224800001</v>
      </c>
      <c r="P45" s="27">
        <v>15.273433341800001</v>
      </c>
      <c r="Q45" s="27">
        <v>24.382301788199999</v>
      </c>
      <c r="R45" s="27">
        <v>83.2115250489</v>
      </c>
      <c r="S45" s="27">
        <v>4632.9642839999997</v>
      </c>
      <c r="T45" s="27">
        <v>7419.7720443600001</v>
      </c>
      <c r="U45" s="27">
        <v>91.634662476299994</v>
      </c>
      <c r="V45" s="27">
        <v>537.47213470199995</v>
      </c>
      <c r="W45" s="27">
        <v>23.907914623300002</v>
      </c>
      <c r="X45" s="27">
        <v>35.4174329083</v>
      </c>
      <c r="Y45" s="27">
        <v>636.84934363399998</v>
      </c>
      <c r="Z45" s="27">
        <v>636.84934363399998</v>
      </c>
      <c r="AA45" s="27">
        <v>0</v>
      </c>
      <c r="AB45" s="27">
        <v>39.935817438599997</v>
      </c>
      <c r="AC45" s="27">
        <v>5.4607394363399999</v>
      </c>
      <c r="AD45" s="27">
        <v>74.032230012200003</v>
      </c>
      <c r="AE45" s="27">
        <v>29.823415236599999</v>
      </c>
      <c r="AF45" s="27">
        <v>2.45429604029</v>
      </c>
      <c r="AG45" s="27">
        <v>316.59343589899999</v>
      </c>
      <c r="AH45" s="27">
        <v>0</v>
      </c>
      <c r="AI45" s="27">
        <v>20834.389614299998</v>
      </c>
      <c r="AJ45" s="27">
        <v>2314.9199396700001</v>
      </c>
      <c r="AK45" s="27">
        <v>23149.309553999999</v>
      </c>
      <c r="AL45" s="27">
        <v>6.2338321819200004</v>
      </c>
      <c r="AM45" s="27">
        <v>118.282216109</v>
      </c>
      <c r="AN45" s="27">
        <v>0.73692695789700002</v>
      </c>
      <c r="AO45" s="27">
        <v>1834.1574086999999</v>
      </c>
      <c r="AP45" s="27">
        <v>0.82120657374200001</v>
      </c>
      <c r="AQ45" s="27">
        <v>1.3038003144899999</v>
      </c>
      <c r="AR45" s="27">
        <v>722.48181538100005</v>
      </c>
      <c r="AS45" s="27">
        <v>0.15875103567599999</v>
      </c>
      <c r="AT45" s="27">
        <v>2.5835458009100001</v>
      </c>
      <c r="AU45" s="27">
        <v>0.75705654138900003</v>
      </c>
      <c r="AV45" s="27">
        <v>2094.5260852000001</v>
      </c>
      <c r="AW45" s="27">
        <v>2025.7385977599999</v>
      </c>
      <c r="AX45" s="27">
        <v>68.787487447399997</v>
      </c>
      <c r="AY45" s="27">
        <v>1.32169967537E-2</v>
      </c>
      <c r="AZ45" s="27">
        <v>1.10267576073E-2</v>
      </c>
      <c r="BA45" s="27">
        <v>410.14532015700001</v>
      </c>
      <c r="BB45" s="27">
        <v>1.2228414513000001</v>
      </c>
      <c r="BC45" s="27">
        <v>188.241163868</v>
      </c>
      <c r="BD45" s="27">
        <v>9.2756081284399994E-2</v>
      </c>
      <c r="BE45" s="27">
        <v>39.447951917300003</v>
      </c>
      <c r="BF45" s="27">
        <v>471.34659633899997</v>
      </c>
      <c r="BG45" s="27">
        <v>153.45899079599999</v>
      </c>
      <c r="BH45" s="27">
        <v>1.2085035154899999</v>
      </c>
      <c r="BI45" s="27">
        <v>181.26677111800001</v>
      </c>
      <c r="BJ45" s="27">
        <v>3.8993469512800001</v>
      </c>
      <c r="BK45" s="27">
        <v>3659.1544044799998</v>
      </c>
      <c r="BL45" s="27">
        <v>1080.3939483199999</v>
      </c>
      <c r="BM45" s="27">
        <v>10.6635673613</v>
      </c>
      <c r="BN45" s="27">
        <v>36.906221646399999</v>
      </c>
      <c r="BO45" s="27">
        <v>305.56217399899998</v>
      </c>
      <c r="BP45" s="27">
        <v>371.09571703500001</v>
      </c>
      <c r="BQ45" s="27">
        <v>6058.21375197</v>
      </c>
      <c r="BR45" s="27">
        <v>409.47052059700002</v>
      </c>
      <c r="BT45" s="37">
        <f t="shared" si="0"/>
        <v>0</v>
      </c>
      <c r="BU45" s="24">
        <f t="shared" si="8"/>
        <v>-0.91002228163580146</v>
      </c>
      <c r="BV45" s="24">
        <f t="shared" si="9"/>
        <v>-0.8510732144715274</v>
      </c>
      <c r="BW45" s="24">
        <f t="shared" si="10"/>
        <v>-0.65589282523296177</v>
      </c>
      <c r="BX45" s="24">
        <f t="shared" si="11"/>
        <v>-0.81347317826296284</v>
      </c>
      <c r="BY45" s="24">
        <f t="shared" si="12"/>
        <v>-0.79307798187372414</v>
      </c>
      <c r="BZ45" s="24">
        <f t="shared" si="13"/>
        <v>-0.93641935680821675</v>
      </c>
      <c r="CA45" s="24">
        <f t="shared" si="14"/>
        <v>-0.83283641862836577</v>
      </c>
    </row>
    <row r="46" spans="1:79" x14ac:dyDescent="0.3">
      <c r="A46" s="21" t="s">
        <v>116</v>
      </c>
      <c r="B46" s="27">
        <v>302.48129247999998</v>
      </c>
      <c r="C46" s="27">
        <v>11.968436346000001</v>
      </c>
      <c r="D46" s="27">
        <v>1018.5066497</v>
      </c>
      <c r="E46" s="27">
        <v>380.06440362000001</v>
      </c>
      <c r="F46" s="27">
        <v>260.82634795000001</v>
      </c>
      <c r="G46" s="27">
        <v>1807.3881368</v>
      </c>
      <c r="H46" s="27">
        <v>1509.7502486999999</v>
      </c>
      <c r="I46" s="27"/>
      <c r="J46" s="27"/>
      <c r="K46" s="27"/>
      <c r="L46" s="27"/>
      <c r="M46" s="27" t="s">
        <v>209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Q46" s="27">
        <v>0</v>
      </c>
      <c r="BR46" s="27">
        <v>0</v>
      </c>
      <c r="BT46" s="37" t="e">
        <f t="shared" si="0"/>
        <v>#DIV/0!</v>
      </c>
      <c r="BU46" s="24">
        <f t="shared" si="8"/>
        <v>-1</v>
      </c>
      <c r="BV46" s="24">
        <f t="shared" si="9"/>
        <v>-1</v>
      </c>
      <c r="BW46" s="24">
        <f t="shared" si="10"/>
        <v>-1</v>
      </c>
      <c r="BX46" s="24">
        <f t="shared" si="11"/>
        <v>-1</v>
      </c>
      <c r="BY46" s="24">
        <f t="shared" si="12"/>
        <v>-1</v>
      </c>
      <c r="BZ46" s="24">
        <f t="shared" si="13"/>
        <v>-1</v>
      </c>
      <c r="CA46" s="24">
        <f t="shared" si="14"/>
        <v>-1</v>
      </c>
    </row>
    <row r="47" spans="1:79" x14ac:dyDescent="0.3">
      <c r="A47" s="21" t="s">
        <v>117</v>
      </c>
      <c r="B47" s="27">
        <v>111868.82936</v>
      </c>
      <c r="C47" s="27">
        <v>9363.9715426999992</v>
      </c>
      <c r="D47" s="27">
        <v>98705.010240999996</v>
      </c>
      <c r="E47" s="27">
        <v>52659.225000999999</v>
      </c>
      <c r="F47" s="27">
        <v>33386.873922999999</v>
      </c>
      <c r="G47" s="27">
        <v>168060.31645000001</v>
      </c>
      <c r="H47" s="27">
        <v>33811.315540000003</v>
      </c>
      <c r="I47" s="27"/>
      <c r="J47" s="27"/>
      <c r="K47" s="27"/>
      <c r="L47" s="27"/>
      <c r="M47" s="27" t="s">
        <v>210</v>
      </c>
      <c r="N47" s="27">
        <v>0</v>
      </c>
      <c r="O47" s="27">
        <v>0</v>
      </c>
      <c r="P47" s="27">
        <v>0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v>0</v>
      </c>
      <c r="BF47" s="27">
        <v>0</v>
      </c>
      <c r="BG47" s="27">
        <v>0</v>
      </c>
      <c r="BH47" s="27">
        <v>0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0</v>
      </c>
      <c r="BP47" s="27">
        <v>0</v>
      </c>
      <c r="BQ47" s="27">
        <v>0</v>
      </c>
      <c r="BR47" s="27">
        <v>0</v>
      </c>
      <c r="BT47" s="37" t="e">
        <f t="shared" si="0"/>
        <v>#DIV/0!</v>
      </c>
      <c r="BU47" s="24">
        <f t="shared" si="8"/>
        <v>-1</v>
      </c>
      <c r="BV47" s="24">
        <f t="shared" si="9"/>
        <v>-1</v>
      </c>
      <c r="BW47" s="24">
        <f t="shared" si="10"/>
        <v>-1</v>
      </c>
      <c r="BX47" s="24">
        <f t="shared" si="11"/>
        <v>-1</v>
      </c>
      <c r="BY47" s="24">
        <f t="shared" si="12"/>
        <v>-1</v>
      </c>
      <c r="BZ47" s="24">
        <f t="shared" si="13"/>
        <v>-1</v>
      </c>
      <c r="CA47" s="24">
        <f t="shared" si="14"/>
        <v>-1</v>
      </c>
    </row>
    <row r="48" spans="1:79" x14ac:dyDescent="0.3">
      <c r="A48" s="21" t="s">
        <v>118</v>
      </c>
      <c r="B48" s="27">
        <v>6540.2264302000003</v>
      </c>
      <c r="C48" s="27">
        <v>212.29965594999999</v>
      </c>
      <c r="D48" s="27">
        <v>18141.615204000002</v>
      </c>
      <c r="E48" s="27">
        <v>2672.6607671000002</v>
      </c>
      <c r="F48" s="27">
        <v>2304.8834898</v>
      </c>
      <c r="G48" s="27">
        <v>19517.184245</v>
      </c>
      <c r="H48" s="27">
        <v>5041.1648058999999</v>
      </c>
      <c r="I48" s="27"/>
      <c r="J48" s="27"/>
      <c r="K48" s="27"/>
      <c r="L48" s="27"/>
      <c r="M48" s="27" t="s">
        <v>211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T48" s="37" t="e">
        <f t="shared" si="0"/>
        <v>#DIV/0!</v>
      </c>
      <c r="BU48" s="24">
        <f t="shared" si="8"/>
        <v>-1</v>
      </c>
      <c r="BV48" s="24">
        <f t="shared" si="9"/>
        <v>-1</v>
      </c>
      <c r="BW48" s="24">
        <f t="shared" si="10"/>
        <v>-1</v>
      </c>
      <c r="BX48" s="24">
        <f t="shared" si="11"/>
        <v>-1</v>
      </c>
      <c r="BY48" s="24">
        <f t="shared" si="12"/>
        <v>-1</v>
      </c>
      <c r="BZ48" s="24">
        <f t="shared" si="13"/>
        <v>-1</v>
      </c>
      <c r="CA48" s="24">
        <f t="shared" si="14"/>
        <v>-1</v>
      </c>
    </row>
    <row r="49" spans="1:79" x14ac:dyDescent="0.3">
      <c r="A49" s="21" t="s">
        <v>119</v>
      </c>
      <c r="B49" s="27">
        <v>2.7956250587000002</v>
      </c>
      <c r="C49" s="27">
        <v>0.44116373819999999</v>
      </c>
      <c r="D49" s="27">
        <v>11.515430387</v>
      </c>
      <c r="E49" s="27">
        <v>50.174744404999998</v>
      </c>
      <c r="F49" s="27">
        <v>18.094835951</v>
      </c>
      <c r="G49" s="27">
        <v>3.0448458274000001</v>
      </c>
      <c r="H49" s="27">
        <v>239.26721666</v>
      </c>
      <c r="I49" s="27"/>
      <c r="J49" s="27"/>
      <c r="K49" s="27"/>
      <c r="L49" s="27"/>
      <c r="M49" s="27" t="s">
        <v>212</v>
      </c>
      <c r="N49" s="27">
        <v>0</v>
      </c>
      <c r="O49" s="27">
        <v>0</v>
      </c>
      <c r="P49" s="27">
        <v>0</v>
      </c>
      <c r="Q49" s="27">
        <v>0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T49" s="37" t="e">
        <f t="shared" si="0"/>
        <v>#DIV/0!</v>
      </c>
      <c r="BU49" s="24">
        <f t="shared" si="8"/>
        <v>-1</v>
      </c>
      <c r="BV49" s="24">
        <f t="shared" si="9"/>
        <v>-1</v>
      </c>
      <c r="BW49" s="24">
        <f t="shared" si="10"/>
        <v>-1</v>
      </c>
      <c r="BX49" s="24">
        <f t="shared" si="11"/>
        <v>-1</v>
      </c>
      <c r="BY49" s="24">
        <f t="shared" si="12"/>
        <v>-1</v>
      </c>
      <c r="BZ49" s="24">
        <f t="shared" si="13"/>
        <v>-1</v>
      </c>
      <c r="CA49" s="24">
        <f t="shared" si="14"/>
        <v>-1</v>
      </c>
    </row>
    <row r="50" spans="1:79" x14ac:dyDescent="0.3">
      <c r="BU50" s="24" t="str">
        <f t="shared" si="8"/>
        <v/>
      </c>
      <c r="BV50" s="24" t="str">
        <f t="shared" si="9"/>
        <v/>
      </c>
      <c r="BW50" s="24" t="str">
        <f t="shared" si="10"/>
        <v/>
      </c>
      <c r="BX50" s="24" t="str">
        <f t="shared" si="11"/>
        <v/>
      </c>
      <c r="BY50" s="24" t="str">
        <f t="shared" si="12"/>
        <v/>
      </c>
      <c r="BZ50" s="24" t="str">
        <f t="shared" si="13"/>
        <v/>
      </c>
      <c r="CA50" s="24" t="str">
        <f t="shared" si="14"/>
        <v/>
      </c>
    </row>
    <row r="51" spans="1:79" x14ac:dyDescent="0.3">
      <c r="A51" s="22" t="s">
        <v>55</v>
      </c>
      <c r="B51" s="1">
        <f t="shared" ref="B51:H51" si="15">SUM(B3:B49)</f>
        <v>2446312.2714111116</v>
      </c>
      <c r="C51" s="1">
        <f t="shared" si="15"/>
        <v>54956.728983926194</v>
      </c>
      <c r="D51" s="1">
        <f t="shared" si="15"/>
        <v>4999791.0695442967</v>
      </c>
      <c r="E51" s="1">
        <f t="shared" si="15"/>
        <v>657663.07609675732</v>
      </c>
      <c r="F51" s="1">
        <f t="shared" si="15"/>
        <v>468433.72768749442</v>
      </c>
      <c r="G51" s="1">
        <f t="shared" si="15"/>
        <v>5195691.8738803742</v>
      </c>
      <c r="H51" s="1">
        <f t="shared" si="15"/>
        <v>1473312.639061782</v>
      </c>
      <c r="I51" s="1"/>
      <c r="J51" s="1"/>
      <c r="K51" s="1"/>
      <c r="N51" s="1"/>
      <c r="O51" s="1">
        <f>SUM(O3:O49)</f>
        <v>233.32379725614001</v>
      </c>
      <c r="P51" s="1">
        <f t="shared" ref="P51:BR51" si="16">SUM(P3:P49)</f>
        <v>218.56685114070001</v>
      </c>
      <c r="Q51" s="1">
        <f t="shared" si="16"/>
        <v>324.33358834924996</v>
      </c>
      <c r="R51" s="1">
        <f t="shared" si="16"/>
        <v>14935.129071478648</v>
      </c>
      <c r="S51" s="1">
        <f t="shared" si="16"/>
        <v>268139.70511142531</v>
      </c>
      <c r="T51" s="1">
        <f t="shared" si="16"/>
        <v>808630.31736194983</v>
      </c>
      <c r="U51" s="1">
        <f t="shared" si="16"/>
        <v>2138.1735078567958</v>
      </c>
      <c r="V51" s="1">
        <f t="shared" si="16"/>
        <v>43132.206197484593</v>
      </c>
      <c r="W51" s="1"/>
      <c r="X51" s="1">
        <f t="shared" si="16"/>
        <v>861.31671550580006</v>
      </c>
      <c r="Y51" s="1">
        <f t="shared" si="16"/>
        <v>5942.4578479125594</v>
      </c>
      <c r="Z51" s="1">
        <f t="shared" si="16"/>
        <v>5942.4578479125594</v>
      </c>
      <c r="AA51" s="1">
        <f t="shared" si="16"/>
        <v>6368.1455466040998</v>
      </c>
      <c r="AB51" s="1">
        <f t="shared" si="16"/>
        <v>1406.8296823125133</v>
      </c>
      <c r="AC51" s="1">
        <f t="shared" si="16"/>
        <v>349.83538138438001</v>
      </c>
      <c r="AD51" s="1"/>
      <c r="AE51" s="1">
        <f t="shared" si="16"/>
        <v>20800.362895545564</v>
      </c>
      <c r="AF51" s="1">
        <f t="shared" ref="AF51" si="17">SUM(AF3:AF49)</f>
        <v>26.562645520158</v>
      </c>
      <c r="AG51" s="1">
        <f t="shared" si="16"/>
        <v>17254.577483414199</v>
      </c>
      <c r="AH51" s="1">
        <f t="shared" si="16"/>
        <v>0</v>
      </c>
      <c r="AI51" s="1">
        <f t="shared" si="16"/>
        <v>1357416.5930409899</v>
      </c>
      <c r="AJ51" s="1">
        <f t="shared" si="16"/>
        <v>144516.22913070204</v>
      </c>
      <c r="AK51" s="1">
        <f t="shared" si="16"/>
        <v>1508300.9677170396</v>
      </c>
      <c r="AL51" s="1">
        <f t="shared" si="16"/>
        <v>66.898403088232016</v>
      </c>
      <c r="AM51" s="1">
        <f t="shared" si="16"/>
        <v>7179.9030642909702</v>
      </c>
      <c r="AN51" s="1">
        <f t="shared" si="16"/>
        <v>2833.2470876900079</v>
      </c>
      <c r="AO51" s="1">
        <f t="shared" si="16"/>
        <v>207707.83577729497</v>
      </c>
      <c r="AP51" s="1">
        <f t="shared" si="16"/>
        <v>1583.5038066605271</v>
      </c>
      <c r="AQ51" s="1">
        <f t="shared" si="16"/>
        <v>328.64642573347999</v>
      </c>
      <c r="AR51" s="1">
        <f t="shared" si="16"/>
        <v>12780.121294058599</v>
      </c>
      <c r="AS51" s="1">
        <f t="shared" si="16"/>
        <v>1541.099065638678</v>
      </c>
      <c r="AT51" s="1">
        <f t="shared" si="16"/>
        <v>11281.214510997308</v>
      </c>
      <c r="AU51" s="1">
        <f t="shared" si="16"/>
        <v>649.58844250985476</v>
      </c>
      <c r="AV51" s="1">
        <f t="shared" si="16"/>
        <v>170604.98373833898</v>
      </c>
      <c r="AW51" s="1">
        <f t="shared" si="16"/>
        <v>113739.51231787898</v>
      </c>
      <c r="AX51" s="1">
        <f t="shared" si="16"/>
        <v>56865.47142021139</v>
      </c>
      <c r="AY51" s="1">
        <f t="shared" si="16"/>
        <v>261.53097424673206</v>
      </c>
      <c r="AZ51" s="1">
        <f t="shared" si="16"/>
        <v>50.093636161454583</v>
      </c>
      <c r="BA51" s="1">
        <f t="shared" si="16"/>
        <v>35363.345763209501</v>
      </c>
      <c r="BB51" s="1">
        <f t="shared" si="16"/>
        <v>578.13375271703262</v>
      </c>
      <c r="BC51" s="1">
        <f t="shared" si="16"/>
        <v>5856.5711510322999</v>
      </c>
      <c r="BD51" s="1">
        <f t="shared" si="16"/>
        <v>133.71350694311678</v>
      </c>
      <c r="BE51" s="1">
        <f t="shared" si="16"/>
        <v>559.15741937728092</v>
      </c>
      <c r="BF51" s="1">
        <f t="shared" si="16"/>
        <v>15033.232905867599</v>
      </c>
      <c r="BG51" s="1"/>
      <c r="BH51" s="1">
        <f t="shared" si="16"/>
        <v>3128.9994690959411</v>
      </c>
      <c r="BI51" s="1">
        <f t="shared" si="16"/>
        <v>21450.050274388897</v>
      </c>
      <c r="BJ51" s="1">
        <f t="shared" si="16"/>
        <v>327.26283157018452</v>
      </c>
      <c r="BK51" s="1">
        <f t="shared" si="16"/>
        <v>1279327.6973476796</v>
      </c>
      <c r="BL51" s="1"/>
      <c r="BM51" s="1">
        <f t="shared" si="16"/>
        <v>10112.105447742815</v>
      </c>
      <c r="BN51" s="1">
        <f t="shared" si="16"/>
        <v>291.34103393953001</v>
      </c>
      <c r="BO51" s="1">
        <f t="shared" si="16"/>
        <v>97910.816690845226</v>
      </c>
      <c r="BP51" s="1">
        <f t="shared" si="16"/>
        <v>31861.026142909697</v>
      </c>
      <c r="BQ51" s="1">
        <f t="shared" si="16"/>
        <v>503557.90650484798</v>
      </c>
      <c r="BR51" s="1">
        <f t="shared" si="16"/>
        <v>39378.467421622605</v>
      </c>
      <c r="BU51" s="24">
        <f t="shared" si="8"/>
        <v>-0.66944926581449637</v>
      </c>
      <c r="BV51" s="24">
        <f t="shared" si="9"/>
        <v>-0.68603339750331871</v>
      </c>
      <c r="BW51" s="24">
        <f t="shared" si="10"/>
        <v>-0.69832720072950716</v>
      </c>
      <c r="BX51" s="24">
        <f t="shared" si="11"/>
        <v>-0.74058907982050204</v>
      </c>
      <c r="BY51" s="24">
        <f t="shared" si="12"/>
        <v>-0.75719188095320533</v>
      </c>
      <c r="BZ51" s="24">
        <f t="shared" si="13"/>
        <v>-0.75377144595908829</v>
      </c>
      <c r="CA51" s="24">
        <f t="shared" si="14"/>
        <v>-0.65821381480476682</v>
      </c>
    </row>
    <row r="52" spans="1:79" x14ac:dyDescent="0.3">
      <c r="A52" s="22" t="s">
        <v>73</v>
      </c>
      <c r="B52" s="1">
        <f>SUM(B5:B17)</f>
        <v>1322367.0775086619</v>
      </c>
      <c r="C52" s="1">
        <f t="shared" ref="C52:H52" si="18">SUM(C5:C17)</f>
        <v>20978.358604879999</v>
      </c>
      <c r="D52" s="1">
        <f t="shared" si="18"/>
        <v>938875.95892143005</v>
      </c>
      <c r="E52" s="1">
        <f>SUM(E5:E17)</f>
        <v>163329.69851953301</v>
      </c>
      <c r="F52" s="1">
        <f t="shared" si="18"/>
        <v>67997.917565467011</v>
      </c>
      <c r="G52" s="1">
        <f t="shared" si="18"/>
        <v>1233069.398876474</v>
      </c>
      <c r="H52" s="1">
        <f t="shared" si="18"/>
        <v>978928.42272052087</v>
      </c>
      <c r="I52" s="1"/>
      <c r="J52" s="1"/>
      <c r="K52" s="1"/>
      <c r="N52" s="1"/>
      <c r="O52" s="1">
        <f>SUM(O5:O17)</f>
        <v>51.170468704220006</v>
      </c>
      <c r="P52" s="1">
        <f t="shared" ref="P52:BR52" si="19">SUM(P5:P17)</f>
        <v>51.170468704220006</v>
      </c>
      <c r="Q52" s="1">
        <f t="shared" si="19"/>
        <v>0</v>
      </c>
      <c r="R52" s="1">
        <f t="shared" si="19"/>
        <v>13293.830833153394</v>
      </c>
      <c r="S52" s="1">
        <f t="shared" si="19"/>
        <v>178975.87271979725</v>
      </c>
      <c r="T52" s="1">
        <f t="shared" si="19"/>
        <v>489485.39179970999</v>
      </c>
      <c r="U52" s="1">
        <f t="shared" si="19"/>
        <v>424.23617273149603</v>
      </c>
      <c r="V52" s="1">
        <f t="shared" si="19"/>
        <v>29797.722392462194</v>
      </c>
      <c r="W52" s="1"/>
      <c r="X52" s="1">
        <f t="shared" si="19"/>
        <v>0</v>
      </c>
      <c r="Y52" s="1">
        <f t="shared" si="19"/>
        <v>78.374748711660004</v>
      </c>
      <c r="Z52" s="1">
        <f t="shared" si="19"/>
        <v>78.374748711660004</v>
      </c>
      <c r="AA52" s="1">
        <f t="shared" si="19"/>
        <v>0</v>
      </c>
      <c r="AB52" s="1">
        <f t="shared" si="19"/>
        <v>121.885350265463</v>
      </c>
      <c r="AC52" s="1">
        <f t="shared" si="19"/>
        <v>0</v>
      </c>
      <c r="AD52" s="1"/>
      <c r="AE52" s="1">
        <f t="shared" si="19"/>
        <v>20389.324930408002</v>
      </c>
      <c r="AF52" s="1">
        <f t="shared" ref="AF52" si="20">SUM(AF5:AF17)</f>
        <v>0</v>
      </c>
      <c r="AG52" s="1">
        <f t="shared" si="19"/>
        <v>13070.249490565</v>
      </c>
      <c r="AH52" s="1">
        <f t="shared" si="19"/>
        <v>0</v>
      </c>
      <c r="AI52" s="1">
        <f t="shared" si="19"/>
        <v>222959.11441616999</v>
      </c>
      <c r="AJ52" s="1">
        <f t="shared" si="19"/>
        <v>24773.278445726999</v>
      </c>
      <c r="AK52" s="1">
        <f t="shared" si="19"/>
        <v>247732.39286189002</v>
      </c>
      <c r="AL52" s="1">
        <f t="shared" si="19"/>
        <v>0</v>
      </c>
      <c r="AM52" s="1">
        <f t="shared" si="19"/>
        <v>4960.9881825009697</v>
      </c>
      <c r="AN52" s="1">
        <f t="shared" si="19"/>
        <v>1311.8768966602302</v>
      </c>
      <c r="AO52" s="1">
        <f t="shared" si="19"/>
        <v>129419.809098823</v>
      </c>
      <c r="AP52" s="1">
        <f t="shared" si="19"/>
        <v>338.37710923571001</v>
      </c>
      <c r="AQ52" s="1">
        <f t="shared" si="19"/>
        <v>189.52968883859</v>
      </c>
      <c r="AR52" s="1">
        <f t="shared" si="19"/>
        <v>2375.1382099549</v>
      </c>
      <c r="AS52" s="1">
        <f t="shared" si="19"/>
        <v>492.62968643169995</v>
      </c>
      <c r="AT52" s="1">
        <f t="shared" si="19"/>
        <v>197.78448144540002</v>
      </c>
      <c r="AU52" s="1">
        <f t="shared" si="19"/>
        <v>252.25785971974102</v>
      </c>
      <c r="AV52" s="1">
        <f t="shared" si="19"/>
        <v>68380.37408839901</v>
      </c>
      <c r="AW52" s="1">
        <f t="shared" si="19"/>
        <v>28300.055380769005</v>
      </c>
      <c r="AX52" s="1">
        <f t="shared" si="19"/>
        <v>40080.318707523998</v>
      </c>
      <c r="AY52" s="1">
        <f t="shared" si="19"/>
        <v>124.162011618618</v>
      </c>
      <c r="AZ52" s="1">
        <f t="shared" si="19"/>
        <v>23.294098271042401</v>
      </c>
      <c r="BA52" s="1">
        <f t="shared" si="19"/>
        <v>11596.896937605001</v>
      </c>
      <c r="BB52" s="1">
        <f t="shared" si="19"/>
        <v>261.93612677649395</v>
      </c>
      <c r="BC52" s="1">
        <f t="shared" si="19"/>
        <v>2184.4793697095997</v>
      </c>
      <c r="BD52" s="1">
        <f t="shared" si="19"/>
        <v>37.647985956591697</v>
      </c>
      <c r="BE52" s="1">
        <f t="shared" si="19"/>
        <v>197.89150476021001</v>
      </c>
      <c r="BF52" s="1">
        <f t="shared" si="19"/>
        <v>5479.4486729745995</v>
      </c>
      <c r="BG52" s="1"/>
      <c r="BH52" s="1">
        <f t="shared" si="19"/>
        <v>811.9211130036399</v>
      </c>
      <c r="BI52" s="1">
        <f t="shared" si="19"/>
        <v>2396.3943492211001</v>
      </c>
      <c r="BJ52" s="1">
        <f t="shared" si="19"/>
        <v>28.389278575436997</v>
      </c>
      <c r="BK52" s="1">
        <f t="shared" si="19"/>
        <v>497499.63466183003</v>
      </c>
      <c r="BL52" s="1"/>
      <c r="BM52" s="1">
        <f t="shared" si="19"/>
        <v>521.58822429760005</v>
      </c>
      <c r="BN52" s="1">
        <f t="shared" si="19"/>
        <v>0</v>
      </c>
      <c r="BO52" s="1">
        <f t="shared" si="19"/>
        <v>89037.875164026016</v>
      </c>
      <c r="BP52" s="1">
        <f t="shared" si="19"/>
        <v>23057.932478785999</v>
      </c>
      <c r="BQ52" s="1">
        <f t="shared" si="19"/>
        <v>357766.15963346005</v>
      </c>
      <c r="BR52" s="1">
        <f t="shared" si="19"/>
        <v>32744.522303173002</v>
      </c>
      <c r="BU52" s="24">
        <f t="shared" si="8"/>
        <v>-0.62984151668241772</v>
      </c>
      <c r="BV52" s="24">
        <f t="shared" si="9"/>
        <v>-0.37696510309798065</v>
      </c>
      <c r="BW52" s="24">
        <f t="shared" si="10"/>
        <v>-0.73613937974673227</v>
      </c>
      <c r="BX52" s="24">
        <f t="shared" si="11"/>
        <v>-0.58133533149073169</v>
      </c>
      <c r="BY52" s="24">
        <f t="shared" si="12"/>
        <v>-0.58380996956969622</v>
      </c>
      <c r="BZ52" s="24">
        <f t="shared" si="13"/>
        <v>-0.59653557608749941</v>
      </c>
      <c r="CA52" s="24">
        <f t="shared" si="14"/>
        <v>-0.63453287152578619</v>
      </c>
    </row>
    <row r="53" spans="1:79" x14ac:dyDescent="0.3">
      <c r="A53" s="22" t="s">
        <v>126</v>
      </c>
      <c r="B53" s="1">
        <f>SUM(B18:B49)</f>
        <v>801952.87977878877</v>
      </c>
      <c r="C53" s="1">
        <f t="shared" ref="C53:H53" si="21">SUM(C18:C49)</f>
        <v>33978.370379046202</v>
      </c>
      <c r="D53" s="1">
        <f t="shared" si="21"/>
        <v>1041307.4069798271</v>
      </c>
      <c r="E53" s="1">
        <f>SUM(E18:E49)</f>
        <v>277303.59589902504</v>
      </c>
      <c r="F53" s="1">
        <f t="shared" si="21"/>
        <v>200850.57731156104</v>
      </c>
      <c r="G53" s="1">
        <f t="shared" si="21"/>
        <v>2341532.9806318367</v>
      </c>
      <c r="H53" s="1">
        <f t="shared" si="21"/>
        <v>332799.69827095995</v>
      </c>
      <c r="I53" s="1"/>
      <c r="J53" s="1"/>
      <c r="K53" s="1"/>
      <c r="N53" s="1"/>
      <c r="O53" s="1">
        <f>SUM(O18:O49)</f>
        <v>169.36081329052999</v>
      </c>
      <c r="P53" s="1">
        <f t="shared" ref="P53:BR53" si="22">SUM(P18:P49)</f>
        <v>154.60386717508999</v>
      </c>
      <c r="Q53" s="1">
        <f t="shared" si="22"/>
        <v>322.70907612186994</v>
      </c>
      <c r="R53" s="1">
        <f t="shared" si="22"/>
        <v>1454.4655274441</v>
      </c>
      <c r="S53" s="1">
        <f t="shared" si="22"/>
        <v>20807.883788828098</v>
      </c>
      <c r="T53" s="1">
        <f t="shared" si="22"/>
        <v>184332.41043904002</v>
      </c>
      <c r="U53" s="1">
        <f t="shared" si="22"/>
        <v>1039.6366648252999</v>
      </c>
      <c r="V53" s="1">
        <f t="shared" si="22"/>
        <v>1071.7151067713999</v>
      </c>
      <c r="W53" s="1"/>
      <c r="X53" s="1">
        <f t="shared" si="22"/>
        <v>861.31671550580006</v>
      </c>
      <c r="Y53" s="1">
        <f t="shared" si="22"/>
        <v>5591.5802415894996</v>
      </c>
      <c r="Z53" s="1">
        <f t="shared" si="22"/>
        <v>5591.5802415894996</v>
      </c>
      <c r="AA53" s="1">
        <f t="shared" si="22"/>
        <v>549.02065697410001</v>
      </c>
      <c r="AB53" s="1">
        <f t="shared" si="22"/>
        <v>865.55265637894991</v>
      </c>
      <c r="AC53" s="1">
        <f t="shared" si="22"/>
        <v>79.491199742280003</v>
      </c>
      <c r="AD53" s="1"/>
      <c r="AE53" s="1">
        <f t="shared" si="22"/>
        <v>410.87510188045997</v>
      </c>
      <c r="AF53" s="1">
        <f t="shared" ref="AF53" si="23">SUM(AF18:AF49)</f>
        <v>26.562645520158</v>
      </c>
      <c r="AG53" s="1">
        <f t="shared" si="22"/>
        <v>4184.3279928492002</v>
      </c>
      <c r="AH53" s="1">
        <f t="shared" si="22"/>
        <v>0</v>
      </c>
      <c r="AI53" s="1">
        <f t="shared" si="22"/>
        <v>404160.73085881997</v>
      </c>
      <c r="AJ53" s="1">
        <f t="shared" si="22"/>
        <v>44357.718479675001</v>
      </c>
      <c r="AK53" s="1">
        <f t="shared" si="22"/>
        <v>449067.46999514994</v>
      </c>
      <c r="AL53" s="1">
        <f t="shared" si="22"/>
        <v>66.898403088232016</v>
      </c>
      <c r="AM53" s="1">
        <f t="shared" si="22"/>
        <v>1120.086377758</v>
      </c>
      <c r="AN53" s="1">
        <f t="shared" si="22"/>
        <v>1291.373579533777</v>
      </c>
      <c r="AO53" s="1">
        <f t="shared" si="22"/>
        <v>22286.739880511999</v>
      </c>
      <c r="AP53" s="1">
        <f t="shared" si="22"/>
        <v>1165.5884681771172</v>
      </c>
      <c r="AQ53" s="1">
        <f t="shared" si="22"/>
        <v>139.00703212684397</v>
      </c>
      <c r="AR53" s="1">
        <f t="shared" si="22"/>
        <v>9762.7431683199993</v>
      </c>
      <c r="AS53" s="1">
        <f t="shared" si="22"/>
        <v>891.12976457487798</v>
      </c>
      <c r="AT53" s="1">
        <f t="shared" si="22"/>
        <v>104.28769745190606</v>
      </c>
      <c r="AU53" s="1">
        <f t="shared" si="22"/>
        <v>396.92324646951766</v>
      </c>
      <c r="AV53" s="1">
        <f t="shared" si="22"/>
        <v>68983.639801740021</v>
      </c>
      <c r="AW53" s="1">
        <f t="shared" si="22"/>
        <v>54924.883013009989</v>
      </c>
      <c r="AX53" s="1">
        <f t="shared" si="22"/>
        <v>14058.7567885874</v>
      </c>
      <c r="AY53" s="1">
        <f t="shared" si="22"/>
        <v>42.911741664314036</v>
      </c>
      <c r="AZ53" s="1">
        <f t="shared" si="22"/>
        <v>26.772190199478189</v>
      </c>
      <c r="BA53" s="1">
        <f t="shared" si="22"/>
        <v>21662.8454869245</v>
      </c>
      <c r="BB53" s="1">
        <f t="shared" si="22"/>
        <v>316.1976259405385</v>
      </c>
      <c r="BC53" s="1">
        <f t="shared" si="22"/>
        <v>2282.2324114037001</v>
      </c>
      <c r="BD53" s="1">
        <f t="shared" si="22"/>
        <v>96.047968348419289</v>
      </c>
      <c r="BE53" s="1">
        <f t="shared" si="22"/>
        <v>353.67261159729105</v>
      </c>
      <c r="BF53" s="1">
        <f t="shared" si="22"/>
        <v>6045.9199740030008</v>
      </c>
      <c r="BG53" s="1"/>
      <c r="BH53" s="1">
        <f t="shared" si="22"/>
        <v>2314.0704762221508</v>
      </c>
      <c r="BI53" s="1">
        <f t="shared" si="22"/>
        <v>7735.8641077377997</v>
      </c>
      <c r="BJ53" s="1">
        <f t="shared" si="22"/>
        <v>297.29546237376053</v>
      </c>
      <c r="BK53" s="1">
        <f t="shared" si="22"/>
        <v>525749.80670385004</v>
      </c>
      <c r="BL53" s="1"/>
      <c r="BM53" s="1">
        <f t="shared" si="22"/>
        <v>9590.5102838242983</v>
      </c>
      <c r="BN53" s="1">
        <f t="shared" si="22"/>
        <v>291.34103393953001</v>
      </c>
      <c r="BO53" s="1">
        <f t="shared" si="22"/>
        <v>5809.5022609562002</v>
      </c>
      <c r="BP53" s="1">
        <f t="shared" si="22"/>
        <v>4429.6512078787</v>
      </c>
      <c r="BQ53" s="1">
        <f t="shared" si="22"/>
        <v>63693.593837037995</v>
      </c>
      <c r="BR53" s="1">
        <f t="shared" si="22"/>
        <v>3456.4471364435994</v>
      </c>
      <c r="BU53" s="24">
        <f t="shared" si="8"/>
        <v>-0.77014558450131576</v>
      </c>
      <c r="BV53" s="24">
        <f t="shared" si="9"/>
        <v>-0.87685318789068256</v>
      </c>
      <c r="BW53" s="24">
        <f t="shared" si="10"/>
        <v>-0.56874649408515188</v>
      </c>
      <c r="BX53" s="24">
        <f t="shared" si="11"/>
        <v>-0.75123423993802407</v>
      </c>
      <c r="BY53" s="24">
        <f t="shared" si="12"/>
        <v>-0.72653858530956539</v>
      </c>
      <c r="BZ53" s="24">
        <f t="shared" si="13"/>
        <v>-0.7754676910158308</v>
      </c>
      <c r="CA53" s="24">
        <f t="shared" si="14"/>
        <v>-0.80861282576891125</v>
      </c>
    </row>
    <row r="55" spans="1:79" x14ac:dyDescent="0.3">
      <c r="A55" s="41" t="s">
        <v>235</v>
      </c>
    </row>
    <row r="56" spans="1:79" x14ac:dyDescent="0.3">
      <c r="A56" s="41" t="s">
        <v>528</v>
      </c>
    </row>
    <row r="58" spans="1:79" x14ac:dyDescent="0.3">
      <c r="E58" s="27"/>
    </row>
    <row r="59" spans="1:79" x14ac:dyDescent="0.3">
      <c r="E59" s="27"/>
    </row>
    <row r="60" spans="1:79" x14ac:dyDescent="0.3">
      <c r="E60" s="27"/>
    </row>
    <row r="61" spans="1:79" x14ac:dyDescent="0.3">
      <c r="E61" s="27"/>
    </row>
    <row r="62" spans="1:79" x14ac:dyDescent="0.3">
      <c r="E62" s="27"/>
    </row>
    <row r="63" spans="1:79" x14ac:dyDescent="0.3">
      <c r="E63" s="27"/>
    </row>
    <row r="64" spans="1:79" x14ac:dyDescent="0.3">
      <c r="E64" s="27"/>
    </row>
    <row r="65" spans="5:5" x14ac:dyDescent="0.3">
      <c r="E65" s="27"/>
    </row>
    <row r="66" spans="5:5" x14ac:dyDescent="0.3">
      <c r="E66" s="27"/>
    </row>
    <row r="67" spans="5:5" x14ac:dyDescent="0.3">
      <c r="E67" s="27"/>
    </row>
    <row r="68" spans="5:5" x14ac:dyDescent="0.3">
      <c r="E68" s="27"/>
    </row>
    <row r="69" spans="5:5" x14ac:dyDescent="0.3">
      <c r="E69" s="27"/>
    </row>
    <row r="70" spans="5:5" x14ac:dyDescent="0.3">
      <c r="E70" s="27"/>
    </row>
    <row r="71" spans="5:5" x14ac:dyDescent="0.3">
      <c r="E71" s="27"/>
    </row>
    <row r="72" spans="5:5" x14ac:dyDescent="0.3">
      <c r="E72" s="27"/>
    </row>
    <row r="73" spans="5:5" x14ac:dyDescent="0.3">
      <c r="E73" s="27"/>
    </row>
    <row r="74" spans="5:5" x14ac:dyDescent="0.3">
      <c r="E74" s="27"/>
    </row>
    <row r="75" spans="5:5" x14ac:dyDescent="0.3">
      <c r="E75" s="27"/>
    </row>
    <row r="76" spans="5:5" x14ac:dyDescent="0.3">
      <c r="E76" s="27"/>
    </row>
    <row r="77" spans="5:5" x14ac:dyDescent="0.3">
      <c r="E77" s="27"/>
    </row>
    <row r="78" spans="5:5" x14ac:dyDescent="0.3">
      <c r="E78" s="27"/>
    </row>
    <row r="79" spans="5:5" x14ac:dyDescent="0.3">
      <c r="E79" s="27"/>
    </row>
    <row r="80" spans="5:5" x14ac:dyDescent="0.3">
      <c r="E80" s="27"/>
    </row>
    <row r="81" spans="5:5" x14ac:dyDescent="0.3">
      <c r="E81" s="27"/>
    </row>
    <row r="82" spans="5:5" x14ac:dyDescent="0.3">
      <c r="E82" s="27"/>
    </row>
    <row r="83" spans="5:5" x14ac:dyDescent="0.3">
      <c r="E83" s="27"/>
    </row>
    <row r="84" spans="5:5" x14ac:dyDescent="0.3">
      <c r="E84" s="27"/>
    </row>
    <row r="85" spans="5:5" x14ac:dyDescent="0.3">
      <c r="E85" s="27"/>
    </row>
    <row r="86" spans="5:5" x14ac:dyDescent="0.3">
      <c r="E86" s="27"/>
    </row>
    <row r="87" spans="5:5" x14ac:dyDescent="0.3">
      <c r="E87" s="27"/>
    </row>
    <row r="88" spans="5:5" x14ac:dyDescent="0.3">
      <c r="E88" s="27"/>
    </row>
    <row r="89" spans="5:5" x14ac:dyDescent="0.3">
      <c r="E89" s="27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Z73"/>
  <sheetViews>
    <sheetView zoomScale="85" zoomScaleNormal="85" workbookViewId="0">
      <pane xSplit="1" ySplit="2" topLeftCell="B3" activePane="bottomRight" state="frozen"/>
      <selection activeCell="W52" sqref="W52"/>
      <selection pane="topRight" activeCell="W52" sqref="W52"/>
      <selection pane="bottomLeft" activeCell="W52" sqref="W52"/>
      <selection pane="bottomRight" activeCell="B3" sqref="B3"/>
    </sheetView>
  </sheetViews>
  <sheetFormatPr defaultColWidth="9.109375"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4" max="4" width="9.109375" style="29"/>
    <col min="5" max="5" width="15.44140625" style="29" bestFit="1" customWidth="1"/>
    <col min="6" max="26" width="12" style="27" bestFit="1" customWidth="1"/>
    <col min="27" max="27" width="12" style="27" customWidth="1"/>
    <col min="28" max="29" width="9.109375" style="27"/>
    <col min="30" max="30" width="12" style="27" customWidth="1"/>
    <col min="31" max="54" width="9.109375" style="27"/>
    <col min="55" max="16384" width="9.109375" style="29"/>
  </cols>
  <sheetData>
    <row r="1" spans="1:56" x14ac:dyDescent="0.3">
      <c r="B1" s="29" t="s">
        <v>430</v>
      </c>
      <c r="E1" s="29" t="s">
        <v>508</v>
      </c>
      <c r="AG1" s="27" t="s">
        <v>467</v>
      </c>
      <c r="BC1" s="29" t="s">
        <v>468</v>
      </c>
    </row>
    <row r="2" spans="1:56" x14ac:dyDescent="0.3">
      <c r="A2" s="29" t="s">
        <v>52</v>
      </c>
      <c r="B2" s="29" t="s">
        <v>322</v>
      </c>
      <c r="C2" s="29" t="s">
        <v>323</v>
      </c>
      <c r="E2" s="29" t="s">
        <v>231</v>
      </c>
      <c r="F2" s="27" t="s">
        <v>148</v>
      </c>
      <c r="G2" s="27" t="s">
        <v>150</v>
      </c>
      <c r="H2" s="27" t="s">
        <v>151</v>
      </c>
      <c r="I2" s="27" t="s">
        <v>152</v>
      </c>
      <c r="J2" s="27" t="s">
        <v>153</v>
      </c>
      <c r="K2" s="27" t="s">
        <v>154</v>
      </c>
      <c r="L2" s="27" t="s">
        <v>155</v>
      </c>
      <c r="M2" s="27" t="s">
        <v>54</v>
      </c>
      <c r="N2" s="27" t="s">
        <v>53</v>
      </c>
      <c r="O2" s="27" t="s">
        <v>156</v>
      </c>
      <c r="P2" s="27" t="s">
        <v>158</v>
      </c>
      <c r="Q2" s="27" t="s">
        <v>159</v>
      </c>
      <c r="R2" s="27" t="s">
        <v>160</v>
      </c>
      <c r="S2" s="27" t="s">
        <v>161</v>
      </c>
      <c r="T2" s="27" t="s">
        <v>162</v>
      </c>
      <c r="U2" s="27" t="s">
        <v>163</v>
      </c>
      <c r="V2" s="27" t="s">
        <v>164</v>
      </c>
      <c r="W2" s="27" t="s">
        <v>165</v>
      </c>
      <c r="X2" s="27" t="s">
        <v>166</v>
      </c>
      <c r="Y2" s="27" t="s">
        <v>167</v>
      </c>
      <c r="Z2" s="27" t="s">
        <v>168</v>
      </c>
      <c r="AA2" s="29"/>
      <c r="AB2" s="27" t="s">
        <v>54</v>
      </c>
      <c r="AC2" s="27" t="s">
        <v>53</v>
      </c>
      <c r="AD2" s="29"/>
      <c r="AE2" s="27" t="s">
        <v>469</v>
      </c>
      <c r="AF2" s="27" t="s">
        <v>177</v>
      </c>
      <c r="AG2" s="27" t="s">
        <v>148</v>
      </c>
      <c r="AH2" s="27" t="s">
        <v>150</v>
      </c>
      <c r="AI2" s="27" t="s">
        <v>151</v>
      </c>
      <c r="AJ2" s="27" t="s">
        <v>152</v>
      </c>
      <c r="AK2" s="27" t="s">
        <v>153</v>
      </c>
      <c r="AL2" s="27" t="s">
        <v>154</v>
      </c>
      <c r="AM2" s="27" t="s">
        <v>155</v>
      </c>
      <c r="AN2" s="27" t="s">
        <v>156</v>
      </c>
      <c r="AO2" s="27" t="s">
        <v>158</v>
      </c>
      <c r="AP2" s="27" t="s">
        <v>159</v>
      </c>
      <c r="AQ2" s="27" t="s">
        <v>160</v>
      </c>
      <c r="AR2" s="27" t="s">
        <v>161</v>
      </c>
      <c r="AS2" s="27" t="s">
        <v>162</v>
      </c>
      <c r="AT2" s="27" t="s">
        <v>163</v>
      </c>
      <c r="AU2" s="27" t="s">
        <v>164</v>
      </c>
      <c r="AV2" s="27" t="s">
        <v>165</v>
      </c>
      <c r="AW2" s="27" t="s">
        <v>166</v>
      </c>
      <c r="AX2" s="27" t="s">
        <v>167</v>
      </c>
      <c r="AY2" s="27" t="s">
        <v>168</v>
      </c>
      <c r="AZ2" s="27" t="s">
        <v>54</v>
      </c>
      <c r="BA2" s="27" t="s">
        <v>53</v>
      </c>
      <c r="BC2" s="27" t="s">
        <v>54</v>
      </c>
      <c r="BD2" s="27" t="s">
        <v>53</v>
      </c>
    </row>
    <row r="3" spans="1:56" x14ac:dyDescent="0.3">
      <c r="A3" s="26" t="s">
        <v>120</v>
      </c>
      <c r="B3" s="27">
        <v>49821.961838297</v>
      </c>
      <c r="C3" s="27">
        <v>9164.7697362319905</v>
      </c>
      <c r="E3" s="29" t="s">
        <v>120</v>
      </c>
      <c r="F3" s="27">
        <v>0</v>
      </c>
      <c r="G3" s="27">
        <v>0</v>
      </c>
      <c r="H3" s="27">
        <v>0</v>
      </c>
      <c r="I3" s="27">
        <v>0</v>
      </c>
      <c r="J3" s="27">
        <v>0</v>
      </c>
      <c r="K3" s="27">
        <v>0</v>
      </c>
      <c r="L3" s="27">
        <v>0</v>
      </c>
      <c r="M3" s="27">
        <v>0</v>
      </c>
      <c r="N3" s="27">
        <v>0</v>
      </c>
      <c r="O3" s="27">
        <v>0</v>
      </c>
      <c r="P3" s="27">
        <v>0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9"/>
      <c r="AB3" s="55">
        <f t="shared" ref="AB3:AB15" si="0">(M3-B3)/(B3+1E-50)</f>
        <v>-1</v>
      </c>
      <c r="AC3" s="55">
        <f t="shared" ref="AC3:AC15" si="1">(N3-C3)/(C3+1E-50)</f>
        <v>-1</v>
      </c>
      <c r="AD3" s="29"/>
      <c r="AZ3" s="27">
        <f t="shared" ref="AZ3:AZ5" si="2">BA3+AN3</f>
        <v>0</v>
      </c>
      <c r="BA3" s="27">
        <f t="shared" ref="BA3:BA5" si="3">SUM(AG3:AY3)-AN3</f>
        <v>0</v>
      </c>
      <c r="BC3" s="24"/>
      <c r="BD3" s="24"/>
    </row>
    <row r="4" spans="1:56" x14ac:dyDescent="0.3">
      <c r="A4" s="6" t="s">
        <v>76</v>
      </c>
      <c r="B4" s="27">
        <v>19103.387592311901</v>
      </c>
      <c r="C4" s="27">
        <v>3173.4174519489902</v>
      </c>
      <c r="E4" s="29" t="s">
        <v>76</v>
      </c>
      <c r="F4" s="27">
        <v>0</v>
      </c>
      <c r="G4" s="27">
        <v>0</v>
      </c>
      <c r="H4" s="27">
        <v>0</v>
      </c>
      <c r="I4" s="27">
        <v>0</v>
      </c>
      <c r="J4" s="27">
        <v>0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9"/>
      <c r="AB4" s="55">
        <f t="shared" si="0"/>
        <v>-1</v>
      </c>
      <c r="AC4" s="55">
        <f t="shared" si="1"/>
        <v>-1</v>
      </c>
      <c r="AD4" s="29"/>
      <c r="AZ4" s="27">
        <f t="shared" si="2"/>
        <v>0</v>
      </c>
      <c r="BA4" s="27">
        <f t="shared" si="3"/>
        <v>0</v>
      </c>
      <c r="BC4" s="24"/>
      <c r="BD4" s="24"/>
    </row>
    <row r="5" spans="1:56" x14ac:dyDescent="0.3">
      <c r="A5" s="6" t="s">
        <v>70</v>
      </c>
      <c r="B5" s="27">
        <v>95891.852130928004</v>
      </c>
      <c r="C5" s="27">
        <v>17850.653311971899</v>
      </c>
      <c r="E5" s="29" t="s">
        <v>70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9"/>
      <c r="AB5" s="55">
        <f t="shared" si="0"/>
        <v>-1</v>
      </c>
      <c r="AC5" s="55">
        <f t="shared" si="1"/>
        <v>-1</v>
      </c>
      <c r="AD5" s="29"/>
      <c r="AZ5" s="27">
        <f t="shared" si="2"/>
        <v>0</v>
      </c>
      <c r="BA5" s="27">
        <f t="shared" si="3"/>
        <v>0</v>
      </c>
      <c r="BC5" s="24"/>
      <c r="BD5" s="24"/>
    </row>
    <row r="6" spans="1:56" x14ac:dyDescent="0.3">
      <c r="A6" s="6" t="s">
        <v>121</v>
      </c>
      <c r="B6" s="27">
        <v>99617.091001722903</v>
      </c>
      <c r="C6" s="27">
        <v>18144.1182020089</v>
      </c>
      <c r="E6" s="29" t="s">
        <v>121</v>
      </c>
      <c r="F6" s="27">
        <v>523.08798315700005</v>
      </c>
      <c r="G6" s="27">
        <v>660.68217915900004</v>
      </c>
      <c r="H6" s="27">
        <v>18.340386690700001</v>
      </c>
      <c r="I6" s="27">
        <v>56.993422289800002</v>
      </c>
      <c r="J6" s="27">
        <v>448.89507123700002</v>
      </c>
      <c r="K6" s="27">
        <v>20.297427977800002</v>
      </c>
      <c r="L6" s="27">
        <v>173.41403352099999</v>
      </c>
      <c r="M6" s="27">
        <v>61039.766305700003</v>
      </c>
      <c r="N6" s="27">
        <v>10812.796512299999</v>
      </c>
      <c r="O6" s="27">
        <v>50226.9697934</v>
      </c>
      <c r="P6" s="27">
        <v>71.818675573299998</v>
      </c>
      <c r="Q6" s="27">
        <v>11.378758467100001</v>
      </c>
      <c r="R6" s="27">
        <v>5903.8721396399997</v>
      </c>
      <c r="S6" s="27">
        <v>14.7034627998</v>
      </c>
      <c r="T6" s="27">
        <v>317.56596945500002</v>
      </c>
      <c r="U6" s="27">
        <v>6.4725764866000004</v>
      </c>
      <c r="V6" s="27">
        <v>9.30112766415</v>
      </c>
      <c r="W6" s="27">
        <v>793.98358207000001</v>
      </c>
      <c r="X6" s="27">
        <v>1665.2684976099999</v>
      </c>
      <c r="Y6" s="27">
        <v>78.102675418999993</v>
      </c>
      <c r="Z6" s="27">
        <v>38.618543075600002</v>
      </c>
      <c r="AA6" s="29"/>
      <c r="AB6" s="55">
        <f t="shared" si="0"/>
        <v>-0.38725608535743827</v>
      </c>
      <c r="AC6" s="55">
        <f t="shared" si="1"/>
        <v>-0.40406051195682707</v>
      </c>
      <c r="AD6" s="29"/>
      <c r="AE6" s="27">
        <v>113</v>
      </c>
      <c r="AF6" s="27" t="s">
        <v>121</v>
      </c>
      <c r="AG6" s="27">
        <v>31.043547931399999</v>
      </c>
      <c r="AH6" s="27">
        <v>36.979284175899998</v>
      </c>
      <c r="AI6" s="27">
        <v>1.1282680897899999</v>
      </c>
      <c r="AJ6" s="27">
        <v>4.0204468159199998</v>
      </c>
      <c r="AK6" s="27">
        <v>26.118223000499999</v>
      </c>
      <c r="AL6" s="27">
        <v>1.17462581593</v>
      </c>
      <c r="AM6" s="27">
        <v>10.109890546100001</v>
      </c>
      <c r="AN6" s="27">
        <v>2721.2931511100001</v>
      </c>
      <c r="AO6" s="27">
        <v>4.1389862082500004</v>
      </c>
      <c r="AP6" s="27">
        <v>0.64451990851399998</v>
      </c>
      <c r="AQ6" s="27">
        <v>337.551182294</v>
      </c>
      <c r="AR6" s="27">
        <v>1.01498108713</v>
      </c>
      <c r="AS6" s="27">
        <v>19.719773902899998</v>
      </c>
      <c r="AT6" s="27">
        <v>0.38952211961599997</v>
      </c>
      <c r="AU6" s="27">
        <v>0.46839840179300002</v>
      </c>
      <c r="AV6" s="27">
        <v>49.287263755700003</v>
      </c>
      <c r="AW6" s="27">
        <v>98.4868475058</v>
      </c>
      <c r="AX6" s="27">
        <v>4.5049279607299999</v>
      </c>
      <c r="AY6" s="27">
        <v>2.2654178900000002</v>
      </c>
      <c r="AZ6" s="27">
        <f>BA6+AN6</f>
        <v>3350.3392585199736</v>
      </c>
      <c r="BA6" s="27">
        <f>SUM(AG6:AY6)-AN6</f>
        <v>629.0461074099735</v>
      </c>
      <c r="BC6" s="24">
        <f t="shared" ref="BC6:BD12" si="4">AZ6/M6</f>
        <v>5.4887812671837059E-2</v>
      </c>
      <c r="BD6" s="24">
        <f t="shared" si="4"/>
        <v>5.8176079305146247E-2</v>
      </c>
    </row>
    <row r="7" spans="1:56" x14ac:dyDescent="0.3">
      <c r="A7" s="6" t="s">
        <v>122</v>
      </c>
      <c r="B7" s="27">
        <v>661757.52864671103</v>
      </c>
      <c r="C7" s="27">
        <v>112918.942898273</v>
      </c>
      <c r="E7" s="29" t="s">
        <v>122</v>
      </c>
      <c r="F7" s="27">
        <v>4698.2487530099997</v>
      </c>
      <c r="G7" s="27">
        <v>6903.5815572299998</v>
      </c>
      <c r="H7" s="27">
        <v>161.49759277300001</v>
      </c>
      <c r="I7" s="27">
        <v>472.22652105100002</v>
      </c>
      <c r="J7" s="27">
        <v>4150.7584638199996</v>
      </c>
      <c r="K7" s="27">
        <v>208.76855580700001</v>
      </c>
      <c r="L7" s="27">
        <v>1581.5157741800001</v>
      </c>
      <c r="M7" s="27">
        <v>590729.50448899996</v>
      </c>
      <c r="N7" s="27">
        <v>100883.48998100001</v>
      </c>
      <c r="O7" s="27">
        <v>489846.014509</v>
      </c>
      <c r="P7" s="27">
        <v>600.68414490999999</v>
      </c>
      <c r="Q7" s="27">
        <v>108.773782305</v>
      </c>
      <c r="R7" s="27">
        <v>56031.806839800003</v>
      </c>
      <c r="S7" s="27">
        <v>117.768236578</v>
      </c>
      <c r="T7" s="27">
        <v>2762.5904820999999</v>
      </c>
      <c r="U7" s="27">
        <v>59.465369356899998</v>
      </c>
      <c r="V7" s="27">
        <v>85.128243081600004</v>
      </c>
      <c r="W7" s="27">
        <v>6907.1134487500003</v>
      </c>
      <c r="X7" s="27">
        <v>14858.064403599999</v>
      </c>
      <c r="Y7" s="27">
        <v>810.50520544300002</v>
      </c>
      <c r="Z7" s="27">
        <v>364.99260691000001</v>
      </c>
      <c r="AA7" s="29"/>
      <c r="AB7" s="55">
        <f t="shared" si="0"/>
        <v>-0.10733240058932586</v>
      </c>
      <c r="AC7" s="55">
        <f t="shared" si="1"/>
        <v>-0.10658488831334134</v>
      </c>
      <c r="AD7" s="29"/>
      <c r="AE7" s="27">
        <v>124</v>
      </c>
      <c r="AF7" s="27" t="s">
        <v>122</v>
      </c>
      <c r="AG7" s="27">
        <v>465.46048082099998</v>
      </c>
      <c r="AH7" s="27">
        <v>652.13403005199996</v>
      </c>
      <c r="AI7" s="27">
        <v>16.578699388</v>
      </c>
      <c r="AJ7" s="27">
        <v>59.9548160302</v>
      </c>
      <c r="AK7" s="27">
        <v>400.69553321299998</v>
      </c>
      <c r="AL7" s="27">
        <v>20.578990098999999</v>
      </c>
      <c r="AM7" s="27">
        <v>153.59743510199999</v>
      </c>
      <c r="AN7" s="27">
        <v>42856.878925700003</v>
      </c>
      <c r="AO7" s="27">
        <v>54.423180891400001</v>
      </c>
      <c r="AP7" s="27">
        <v>10.1733390758</v>
      </c>
      <c r="AQ7" s="27">
        <v>5345.44019871</v>
      </c>
      <c r="AR7" s="27">
        <v>14.5178575218</v>
      </c>
      <c r="AS7" s="27">
        <v>292.20011295299997</v>
      </c>
      <c r="AT7" s="27">
        <v>6.10765396623</v>
      </c>
      <c r="AU7" s="27">
        <v>6.3734727909600002</v>
      </c>
      <c r="AV7" s="27">
        <v>730.17299787299999</v>
      </c>
      <c r="AW7" s="27">
        <v>1462.86308308</v>
      </c>
      <c r="AX7" s="27">
        <v>79.648560070000002</v>
      </c>
      <c r="AY7" s="27">
        <v>35.9196013384</v>
      </c>
      <c r="AZ7" s="27">
        <f t="shared" ref="AZ7:AZ15" si="5">BA7+AN7</f>
        <v>52663.718968675807</v>
      </c>
      <c r="BA7" s="27">
        <f t="shared" ref="BA7:BA15" si="6">SUM(AG7:AY7)-AN7</f>
        <v>9806.840042975804</v>
      </c>
      <c r="BC7" s="24">
        <f t="shared" si="4"/>
        <v>8.915031087575627E-2</v>
      </c>
      <c r="BD7" s="24">
        <f t="shared" si="4"/>
        <v>9.7209563674123339E-2</v>
      </c>
    </row>
    <row r="8" spans="1:56" x14ac:dyDescent="0.3">
      <c r="A8" s="6" t="s">
        <v>71</v>
      </c>
      <c r="B8" s="27">
        <v>1153171.9906427499</v>
      </c>
      <c r="C8" s="27">
        <v>192410.889180978</v>
      </c>
      <c r="E8" s="29" t="s">
        <v>71</v>
      </c>
      <c r="F8" s="27">
        <v>8748.9430314700003</v>
      </c>
      <c r="G8" s="27">
        <v>13256.566166799999</v>
      </c>
      <c r="H8" s="27">
        <v>280.34737313800002</v>
      </c>
      <c r="I8" s="27">
        <v>738.67186097700005</v>
      </c>
      <c r="J8" s="27">
        <v>7769.1598714700003</v>
      </c>
      <c r="K8" s="27">
        <v>397.15395911500002</v>
      </c>
      <c r="L8" s="27">
        <v>2999.5024427200001</v>
      </c>
      <c r="M8" s="27">
        <v>1144040.2350000001</v>
      </c>
      <c r="N8" s="27">
        <v>191058.17861900001</v>
      </c>
      <c r="O8" s="27">
        <v>952982.05637899996</v>
      </c>
      <c r="P8" s="27">
        <v>1061.12692373</v>
      </c>
      <c r="Q8" s="27">
        <v>206.34559863800001</v>
      </c>
      <c r="R8" s="27">
        <v>107729.49237000001</v>
      </c>
      <c r="S8" s="27">
        <v>188.84755534999999</v>
      </c>
      <c r="T8" s="27">
        <v>4987.8149561600003</v>
      </c>
      <c r="U8" s="27">
        <v>112.87827058400001</v>
      </c>
      <c r="V8" s="27">
        <v>162.76130205000001</v>
      </c>
      <c r="W8" s="27">
        <v>12472.3361718</v>
      </c>
      <c r="X8" s="27">
        <v>27718.997805300001</v>
      </c>
      <c r="Y8" s="27">
        <v>1542.0829538600001</v>
      </c>
      <c r="Z8" s="27">
        <v>685.150005126</v>
      </c>
      <c r="AA8" s="29"/>
      <c r="AB8" s="55">
        <f t="shared" si="0"/>
        <v>-7.9188149875718157E-3</v>
      </c>
      <c r="AC8" s="55">
        <f t="shared" si="1"/>
        <v>-7.0303222844402364E-3</v>
      </c>
      <c r="AD8" s="29"/>
      <c r="AE8" s="27">
        <v>135</v>
      </c>
      <c r="AF8" s="27" t="s">
        <v>71</v>
      </c>
      <c r="AG8" s="27">
        <v>1621.6371629800001</v>
      </c>
      <c r="AH8" s="27">
        <v>2483.0037624699999</v>
      </c>
      <c r="AI8" s="27">
        <v>53.166968118200003</v>
      </c>
      <c r="AJ8" s="27">
        <v>159.189368804</v>
      </c>
      <c r="AK8" s="27">
        <v>1431.7085427300001</v>
      </c>
      <c r="AL8" s="27">
        <v>75.573279752000005</v>
      </c>
      <c r="AM8" s="27">
        <v>551.37631618499995</v>
      </c>
      <c r="AN8" s="27">
        <v>169505.094664</v>
      </c>
      <c r="AO8" s="27">
        <v>184.79640247200001</v>
      </c>
      <c r="AP8" s="27">
        <v>37.712725120599998</v>
      </c>
      <c r="AQ8" s="27">
        <v>19794.7190844</v>
      </c>
      <c r="AR8" s="27">
        <v>39.395321290299997</v>
      </c>
      <c r="AS8" s="27">
        <v>951.567608296</v>
      </c>
      <c r="AT8" s="27">
        <v>21.3700746831</v>
      </c>
      <c r="AU8" s="27">
        <v>26.564991334599998</v>
      </c>
      <c r="AV8" s="27">
        <v>2378.66211329</v>
      </c>
      <c r="AW8" s="27">
        <v>5110.6652778099997</v>
      </c>
      <c r="AX8" s="27">
        <v>293.55101027900002</v>
      </c>
      <c r="AY8" s="27">
        <v>128.15578836899999</v>
      </c>
      <c r="AZ8" s="27">
        <f t="shared" si="5"/>
        <v>204847.91046238382</v>
      </c>
      <c r="BA8" s="27">
        <f t="shared" si="6"/>
        <v>35342.815798383817</v>
      </c>
      <c r="BC8" s="24">
        <f t="shared" si="4"/>
        <v>0.17905656129513994</v>
      </c>
      <c r="BD8" s="24">
        <f t="shared" si="4"/>
        <v>0.18498457409071684</v>
      </c>
    </row>
    <row r="9" spans="1:56" x14ac:dyDescent="0.3">
      <c r="A9" s="6" t="s">
        <v>123</v>
      </c>
      <c r="B9" s="27">
        <v>329875.36529066501</v>
      </c>
      <c r="C9" s="27">
        <v>41709.404891165897</v>
      </c>
      <c r="E9" s="29" t="s">
        <v>123</v>
      </c>
      <c r="F9" s="27">
        <v>1605.6709249999999</v>
      </c>
      <c r="G9" s="27">
        <v>2585.8686515999998</v>
      </c>
      <c r="H9" s="27">
        <v>56.073050700800003</v>
      </c>
      <c r="I9" s="27">
        <v>159.34612157399999</v>
      </c>
      <c r="J9" s="27">
        <v>1442.2112796199999</v>
      </c>
      <c r="K9" s="27">
        <v>78.668905680799995</v>
      </c>
      <c r="L9" s="27">
        <v>518.43812959900004</v>
      </c>
      <c r="M9" s="27">
        <v>280081.65904</v>
      </c>
      <c r="N9" s="27">
        <v>33986.6881402</v>
      </c>
      <c r="O9" s="27">
        <v>246094.97089999999</v>
      </c>
      <c r="P9" s="27">
        <v>185.62049493800001</v>
      </c>
      <c r="Q9" s="27">
        <v>38.837154053500001</v>
      </c>
      <c r="R9" s="27">
        <v>18915.629096600002</v>
      </c>
      <c r="S9" s="27">
        <v>36.787463858000002</v>
      </c>
      <c r="T9" s="27">
        <v>840.51247529399996</v>
      </c>
      <c r="U9" s="27">
        <v>18.698769820900001</v>
      </c>
      <c r="V9" s="27">
        <v>29.785960416000002</v>
      </c>
      <c r="W9" s="27">
        <v>2101.90520522</v>
      </c>
      <c r="X9" s="27">
        <v>4933.7236048900004</v>
      </c>
      <c r="Y9" s="27">
        <v>309.19806864100002</v>
      </c>
      <c r="Z9" s="27">
        <v>129.712782729</v>
      </c>
      <c r="AA9" s="29"/>
      <c r="AB9" s="55">
        <f t="shared" si="0"/>
        <v>-0.1509470287567245</v>
      </c>
      <c r="AC9" s="55">
        <f t="shared" si="1"/>
        <v>-0.18515528502785181</v>
      </c>
      <c r="AD9" s="29"/>
      <c r="AE9" s="27">
        <v>146</v>
      </c>
      <c r="AF9" s="27" t="s">
        <v>123</v>
      </c>
      <c r="AG9" s="27">
        <v>466.82224963499999</v>
      </c>
      <c r="AH9" s="27">
        <v>808.44180923500005</v>
      </c>
      <c r="AI9" s="27">
        <v>16.765042481399998</v>
      </c>
      <c r="AJ9" s="27">
        <v>48.003008193399999</v>
      </c>
      <c r="AK9" s="27">
        <v>425.69648009799999</v>
      </c>
      <c r="AL9" s="27">
        <v>24.312198479300001</v>
      </c>
      <c r="AM9" s="27">
        <v>149.55246619600001</v>
      </c>
      <c r="AN9" s="27">
        <v>75351.379648200003</v>
      </c>
      <c r="AO9" s="27">
        <v>51.476238250999998</v>
      </c>
      <c r="AP9" s="27">
        <v>11.611587224499999</v>
      </c>
      <c r="AQ9" s="27">
        <v>5549.8382222</v>
      </c>
      <c r="AR9" s="27">
        <v>10.7883299773</v>
      </c>
      <c r="AS9" s="27">
        <v>240.04574317000001</v>
      </c>
      <c r="AT9" s="27">
        <v>5.4189463336500001</v>
      </c>
      <c r="AU9" s="27">
        <v>8.4279439614699996</v>
      </c>
      <c r="AV9" s="27">
        <v>600.24513774900004</v>
      </c>
      <c r="AW9" s="27">
        <v>1420.0400176200001</v>
      </c>
      <c r="AX9" s="27">
        <v>95.921176847699996</v>
      </c>
      <c r="AY9" s="27">
        <v>38.893134868600001</v>
      </c>
      <c r="AZ9" s="27">
        <f t="shared" si="5"/>
        <v>85323.67938072134</v>
      </c>
      <c r="BA9" s="27">
        <f t="shared" si="6"/>
        <v>9972.2997325213364</v>
      </c>
      <c r="BC9" s="24">
        <f t="shared" si="4"/>
        <v>0.30463858173782027</v>
      </c>
      <c r="BD9" s="24">
        <f t="shared" si="4"/>
        <v>0.2934178138035739</v>
      </c>
    </row>
    <row r="10" spans="1:56" x14ac:dyDescent="0.3">
      <c r="A10" s="6" t="s">
        <v>124</v>
      </c>
      <c r="B10" s="27">
        <v>748518.43429458502</v>
      </c>
      <c r="C10" s="27">
        <v>82622.067805029001</v>
      </c>
      <c r="E10" s="29" t="s">
        <v>124</v>
      </c>
      <c r="F10" s="27">
        <v>2059.4659178699999</v>
      </c>
      <c r="G10" s="27">
        <v>3985.8737339099998</v>
      </c>
      <c r="H10" s="27">
        <v>53.8690651852</v>
      </c>
      <c r="I10" s="27">
        <v>104.389127796</v>
      </c>
      <c r="J10" s="27">
        <v>1886.8318004600001</v>
      </c>
      <c r="K10" s="27">
        <v>117.653351962</v>
      </c>
      <c r="L10" s="27">
        <v>699.20868940699995</v>
      </c>
      <c r="M10" s="27">
        <v>442849.74872799998</v>
      </c>
      <c r="N10" s="27">
        <v>46480.975082099998</v>
      </c>
      <c r="O10" s="27">
        <v>396368.77364600002</v>
      </c>
      <c r="P10" s="27">
        <v>130.03658669399999</v>
      </c>
      <c r="Q10" s="27">
        <v>53.544717229699998</v>
      </c>
      <c r="R10" s="27">
        <v>27224.506450199999</v>
      </c>
      <c r="S10" s="27">
        <v>24.566677689799999</v>
      </c>
      <c r="T10" s="27">
        <v>918.945532609</v>
      </c>
      <c r="U10" s="27">
        <v>26.7243813555</v>
      </c>
      <c r="V10" s="27">
        <v>32.560687842100002</v>
      </c>
      <c r="W10" s="27">
        <v>2297.52623511</v>
      </c>
      <c r="X10" s="27">
        <v>6222.6031068599996</v>
      </c>
      <c r="Y10" s="27">
        <v>463.63090031299998</v>
      </c>
      <c r="Z10" s="27">
        <v>179.03811967799999</v>
      </c>
      <c r="AA10" s="29"/>
      <c r="AB10" s="55">
        <f t="shared" si="0"/>
        <v>-0.40836494007612756</v>
      </c>
      <c r="AC10" s="55">
        <f t="shared" si="1"/>
        <v>-0.4374266304761884</v>
      </c>
      <c r="AD10" s="29"/>
      <c r="AE10" s="27">
        <v>147</v>
      </c>
      <c r="AF10" s="27" t="s">
        <v>124</v>
      </c>
      <c r="AG10" s="27">
        <v>804.30468599699998</v>
      </c>
      <c r="AH10" s="27">
        <v>1679.2540268099999</v>
      </c>
      <c r="AI10" s="27">
        <v>21.3184987528</v>
      </c>
      <c r="AJ10" s="27">
        <v>41.594437728400003</v>
      </c>
      <c r="AK10" s="27">
        <v>750.10086288800005</v>
      </c>
      <c r="AL10" s="27">
        <v>49.084732832100002</v>
      </c>
      <c r="AM10" s="27">
        <v>274.79132728399998</v>
      </c>
      <c r="AN10" s="27">
        <v>155191.022001</v>
      </c>
      <c r="AO10" s="27">
        <v>44.4564352533</v>
      </c>
      <c r="AP10" s="27">
        <v>21.576201742199999</v>
      </c>
      <c r="AQ10" s="27">
        <v>10909.6501164</v>
      </c>
      <c r="AR10" s="27">
        <v>9.33672493115</v>
      </c>
      <c r="AS10" s="27">
        <v>357.516333041</v>
      </c>
      <c r="AT10" s="27">
        <v>10.7016435439</v>
      </c>
      <c r="AU10" s="27">
        <v>12.061790115999999</v>
      </c>
      <c r="AV10" s="27">
        <v>893.69352501900005</v>
      </c>
      <c r="AW10" s="27">
        <v>2414.2707346100001</v>
      </c>
      <c r="AX10" s="27">
        <v>193.87726880299999</v>
      </c>
      <c r="AY10" s="27">
        <v>72.375013760000002</v>
      </c>
      <c r="AZ10" s="27">
        <f t="shared" si="5"/>
        <v>173750.98636051186</v>
      </c>
      <c r="BA10" s="27">
        <f t="shared" si="6"/>
        <v>18559.964359511854</v>
      </c>
      <c r="BC10" s="24">
        <f t="shared" si="4"/>
        <v>0.39234748774178574</v>
      </c>
      <c r="BD10" s="24">
        <f t="shared" si="4"/>
        <v>0.39930238827238734</v>
      </c>
    </row>
    <row r="11" spans="1:56" x14ac:dyDescent="0.3">
      <c r="A11" s="6" t="s">
        <v>125</v>
      </c>
      <c r="B11" s="27">
        <v>2542059.8189174901</v>
      </c>
      <c r="C11" s="27">
        <v>398798.97345176601</v>
      </c>
      <c r="E11" s="29" t="s">
        <v>125</v>
      </c>
      <c r="F11" s="27">
        <v>3006.2081008800001</v>
      </c>
      <c r="G11" s="27">
        <v>5571.14458517</v>
      </c>
      <c r="H11" s="27">
        <v>86.254752889399995</v>
      </c>
      <c r="I11" s="27">
        <v>114.32316738</v>
      </c>
      <c r="J11" s="27">
        <v>2828.0317941799999</v>
      </c>
      <c r="K11" s="27">
        <v>158.32513423399999</v>
      </c>
      <c r="L11" s="27">
        <v>1072.5992143799999</v>
      </c>
      <c r="M11" s="27">
        <v>476624.73000899999</v>
      </c>
      <c r="N11" s="27">
        <v>69923.550284500001</v>
      </c>
      <c r="O11" s="27">
        <v>406701.17972399999</v>
      </c>
      <c r="P11" s="27">
        <v>343.32621923900001</v>
      </c>
      <c r="Q11" s="27">
        <v>80.230068949599996</v>
      </c>
      <c r="R11" s="27">
        <v>40973.555669499998</v>
      </c>
      <c r="S11" s="27">
        <v>30.847433875099998</v>
      </c>
      <c r="T11" s="27">
        <v>1482.78998043</v>
      </c>
      <c r="U11" s="27">
        <v>38.650998748900001</v>
      </c>
      <c r="V11" s="27">
        <v>69.569265585300002</v>
      </c>
      <c r="W11" s="27">
        <v>3710.5659573299999</v>
      </c>
      <c r="X11" s="27">
        <v>9483.8397283899994</v>
      </c>
      <c r="Y11" s="27">
        <v>621.125303659</v>
      </c>
      <c r="Z11" s="27">
        <v>252.16290966</v>
      </c>
      <c r="AA11" s="29"/>
      <c r="AB11" s="55">
        <f t="shared" si="0"/>
        <v>-0.81250451839801086</v>
      </c>
      <c r="AC11" s="55">
        <f t="shared" si="1"/>
        <v>-0.82466466831826701</v>
      </c>
      <c r="AD11" s="29"/>
      <c r="AE11" s="27">
        <v>148</v>
      </c>
      <c r="AF11" s="27" t="s">
        <v>125</v>
      </c>
      <c r="AG11" s="27">
        <v>975.431037575</v>
      </c>
      <c r="AH11" s="27">
        <v>1899.03808405</v>
      </c>
      <c r="AI11" s="27">
        <v>28.445444844400001</v>
      </c>
      <c r="AJ11" s="27">
        <v>39.018001421500003</v>
      </c>
      <c r="AK11" s="27">
        <v>927.80628198800002</v>
      </c>
      <c r="AL11" s="27">
        <v>53.845810662300003</v>
      </c>
      <c r="AM11" s="27">
        <v>347.82174753700002</v>
      </c>
      <c r="AN11" s="27">
        <v>135482.16291499999</v>
      </c>
      <c r="AO11" s="27">
        <v>107.112718644</v>
      </c>
      <c r="AP11" s="27">
        <v>26.545155093399998</v>
      </c>
      <c r="AQ11" s="27">
        <v>13452.1883984</v>
      </c>
      <c r="AR11" s="27">
        <v>9.9365758442000001</v>
      </c>
      <c r="AS11" s="27">
        <v>477.36126364099999</v>
      </c>
      <c r="AT11" s="27">
        <v>12.6250022153</v>
      </c>
      <c r="AU11" s="27">
        <v>22.1947568426</v>
      </c>
      <c r="AV11" s="27">
        <v>1194.4565373099999</v>
      </c>
      <c r="AW11" s="27">
        <v>3060.1399356000002</v>
      </c>
      <c r="AX11" s="27">
        <v>211.77009754599999</v>
      </c>
      <c r="AY11" s="27">
        <v>83.677604363399993</v>
      </c>
      <c r="AZ11" s="27">
        <f t="shared" si="5"/>
        <v>158411.57736857809</v>
      </c>
      <c r="BA11" s="27">
        <f t="shared" si="6"/>
        <v>22929.414453578094</v>
      </c>
      <c r="BC11" s="24">
        <f t="shared" si="4"/>
        <v>0.33236122130210666</v>
      </c>
      <c r="BD11" s="24">
        <f t="shared" si="4"/>
        <v>0.32792119908506523</v>
      </c>
    </row>
    <row r="12" spans="1:56" x14ac:dyDescent="0.3">
      <c r="A12" s="6" t="s">
        <v>72</v>
      </c>
      <c r="B12" s="27">
        <v>244322.883830142</v>
      </c>
      <c r="C12" s="27">
        <v>46869.473212593002</v>
      </c>
      <c r="E12" s="29" t="s">
        <v>72</v>
      </c>
      <c r="F12" s="27">
        <v>870.61649101299997</v>
      </c>
      <c r="G12" s="27">
        <v>986.82102415700001</v>
      </c>
      <c r="H12" s="27">
        <v>32.623109509099997</v>
      </c>
      <c r="I12" s="27">
        <v>128.70752889400001</v>
      </c>
      <c r="J12" s="27">
        <v>720.30474467700003</v>
      </c>
      <c r="K12" s="27">
        <v>32.395986044700003</v>
      </c>
      <c r="L12" s="27">
        <v>279.60554219900001</v>
      </c>
      <c r="M12" s="27">
        <v>85865.228905900003</v>
      </c>
      <c r="N12" s="27">
        <v>17376.644848600001</v>
      </c>
      <c r="O12" s="27">
        <v>68488.584057300002</v>
      </c>
      <c r="P12" s="27">
        <v>113.138310378</v>
      </c>
      <c r="Q12" s="27">
        <v>17.3447102851</v>
      </c>
      <c r="R12" s="27">
        <v>9182.7643402400008</v>
      </c>
      <c r="S12" s="27">
        <v>31.964500625599999</v>
      </c>
      <c r="T12" s="27">
        <v>576.20652513000005</v>
      </c>
      <c r="U12" s="27">
        <v>11.0964928873</v>
      </c>
      <c r="V12" s="27">
        <v>11.084972414699999</v>
      </c>
      <c r="W12" s="27">
        <v>1439.76725012</v>
      </c>
      <c r="X12" s="27">
        <v>2755.3523432400002</v>
      </c>
      <c r="Y12" s="27">
        <v>123.893338294</v>
      </c>
      <c r="Z12" s="27">
        <v>62.957638519200003</v>
      </c>
      <c r="AA12" s="29"/>
      <c r="AB12" s="55">
        <f t="shared" si="0"/>
        <v>-0.64855838487239215</v>
      </c>
      <c r="AC12" s="55">
        <f t="shared" si="1"/>
        <v>-0.62925453056017699</v>
      </c>
      <c r="AD12" s="29"/>
      <c r="AE12" s="27">
        <v>159</v>
      </c>
      <c r="AF12" s="27" t="s">
        <v>72</v>
      </c>
      <c r="AG12" s="27">
        <v>147.65502210700001</v>
      </c>
      <c r="AH12" s="27">
        <v>152.622030878</v>
      </c>
      <c r="AI12" s="27">
        <v>5.7084850987099998</v>
      </c>
      <c r="AJ12" s="27">
        <v>25.083965312</v>
      </c>
      <c r="AK12" s="27">
        <v>118.998528892</v>
      </c>
      <c r="AL12" s="27">
        <v>5.2579670807400003</v>
      </c>
      <c r="AM12" s="27">
        <v>46.503232878799999</v>
      </c>
      <c r="AN12" s="27">
        <v>10168.1723045</v>
      </c>
      <c r="AO12" s="27">
        <v>18.5652106388</v>
      </c>
      <c r="AP12" s="27">
        <v>2.7601568689899998</v>
      </c>
      <c r="AQ12" s="27">
        <v>1486.2211478700001</v>
      </c>
      <c r="AR12" s="27">
        <v>6.1667634729899996</v>
      </c>
      <c r="AS12" s="27">
        <v>102.452651276</v>
      </c>
      <c r="AT12" s="27">
        <v>1.9122068914300001</v>
      </c>
      <c r="AU12" s="27">
        <v>1.43624778881</v>
      </c>
      <c r="AV12" s="27">
        <v>255.91934373500001</v>
      </c>
      <c r="AW12" s="27">
        <v>466.05868549299998</v>
      </c>
      <c r="AX12" s="27">
        <v>19.9967252235</v>
      </c>
      <c r="AY12" s="27">
        <v>10.4780299287</v>
      </c>
      <c r="AZ12" s="27">
        <f t="shared" si="5"/>
        <v>13041.968705934469</v>
      </c>
      <c r="BA12" s="27">
        <f t="shared" si="6"/>
        <v>2873.7964014344689</v>
      </c>
      <c r="BC12" s="24">
        <f t="shared" si="4"/>
        <v>0.15188882475614437</v>
      </c>
      <c r="BD12" s="24">
        <f t="shared" si="4"/>
        <v>0.1653826976653669</v>
      </c>
    </row>
    <row r="13" spans="1:56" x14ac:dyDescent="0.3">
      <c r="A13" s="6" t="s">
        <v>85</v>
      </c>
      <c r="B13" s="27">
        <v>7651.5574934019996</v>
      </c>
      <c r="C13" s="27">
        <v>1402.439680081</v>
      </c>
      <c r="E13" s="29" t="s">
        <v>85</v>
      </c>
      <c r="F13" s="27">
        <v>0</v>
      </c>
      <c r="G13" s="27">
        <v>0</v>
      </c>
      <c r="H13" s="27">
        <v>0</v>
      </c>
      <c r="I13" s="27">
        <v>0</v>
      </c>
      <c r="J13" s="27">
        <v>0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9"/>
      <c r="AB13" s="55">
        <f t="shared" si="0"/>
        <v>-1</v>
      </c>
      <c r="AC13" s="55">
        <f t="shared" si="1"/>
        <v>-1</v>
      </c>
      <c r="AD13" s="29"/>
      <c r="AZ13" s="27">
        <f t="shared" si="5"/>
        <v>0</v>
      </c>
      <c r="BA13" s="27">
        <f t="shared" si="6"/>
        <v>0</v>
      </c>
      <c r="BC13" s="24"/>
      <c r="BD13" s="24"/>
    </row>
    <row r="14" spans="1:56" x14ac:dyDescent="0.3">
      <c r="A14" s="6" t="s">
        <v>86</v>
      </c>
      <c r="B14" s="27">
        <v>64591.533629265003</v>
      </c>
      <c r="C14" s="27">
        <v>12537.0580324</v>
      </c>
      <c r="E14" s="29" t="s">
        <v>181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9"/>
      <c r="AB14" s="55">
        <f t="shared" si="0"/>
        <v>-1</v>
      </c>
      <c r="AC14" s="55">
        <f t="shared" si="1"/>
        <v>-1</v>
      </c>
      <c r="AD14" s="29"/>
      <c r="AZ14" s="27">
        <f t="shared" si="5"/>
        <v>0</v>
      </c>
      <c r="BA14" s="27">
        <f t="shared" si="6"/>
        <v>0</v>
      </c>
      <c r="BC14" s="24"/>
      <c r="BD14" s="24"/>
    </row>
    <row r="15" spans="1:56" x14ac:dyDescent="0.3">
      <c r="A15" s="15" t="s">
        <v>87</v>
      </c>
      <c r="B15" s="27">
        <v>2418.1776402739902</v>
      </c>
      <c r="C15" s="27">
        <v>413.018060687</v>
      </c>
      <c r="E15" s="29" t="s">
        <v>87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9"/>
      <c r="AB15" s="55">
        <f t="shared" si="0"/>
        <v>-1</v>
      </c>
      <c r="AC15" s="55">
        <f t="shared" si="1"/>
        <v>-1</v>
      </c>
      <c r="AD15" s="29"/>
      <c r="AZ15" s="27">
        <f t="shared" si="5"/>
        <v>0</v>
      </c>
      <c r="BA15" s="27">
        <f t="shared" si="6"/>
        <v>0</v>
      </c>
      <c r="BC15" s="24"/>
      <c r="BD15" s="24"/>
    </row>
    <row r="16" spans="1:56" x14ac:dyDescent="0.3">
      <c r="A16" s="27"/>
    </row>
    <row r="17" spans="1:78" x14ac:dyDescent="0.3">
      <c r="A17" s="2"/>
    </row>
    <row r="18" spans="1:78" x14ac:dyDescent="0.3">
      <c r="A18" s="2" t="s">
        <v>470</v>
      </c>
      <c r="B18" s="1">
        <f>SUM(B3:B15)</f>
        <v>6018801.5829485441</v>
      </c>
      <c r="C18" s="1">
        <f>SUM(C3:C15)</f>
        <v>938015.22591513465</v>
      </c>
      <c r="F18" s="1">
        <f t="shared" ref="F18:Z18" si="7">SUM(F3:F15)</f>
        <v>21512.2412024</v>
      </c>
      <c r="G18" s="1">
        <f t="shared" si="7"/>
        <v>33950.537898025999</v>
      </c>
      <c r="H18" s="1">
        <f t="shared" si="7"/>
        <v>689.00533088620011</v>
      </c>
      <c r="I18" s="1">
        <f t="shared" si="7"/>
        <v>1774.6577499617999</v>
      </c>
      <c r="J18" s="1">
        <f t="shared" si="7"/>
        <v>19246.193025463999</v>
      </c>
      <c r="K18" s="1">
        <f t="shared" si="7"/>
        <v>1013.2633208212999</v>
      </c>
      <c r="L18" s="1">
        <f t="shared" si="7"/>
        <v>7324.2838260059998</v>
      </c>
      <c r="M18" s="1">
        <f t="shared" si="7"/>
        <v>3081230.8724775999</v>
      </c>
      <c r="N18" s="1">
        <f t="shared" si="7"/>
        <v>470522.32346770004</v>
      </c>
      <c r="O18" s="1">
        <f t="shared" si="7"/>
        <v>2610708.5490086996</v>
      </c>
      <c r="P18" s="1">
        <f t="shared" si="7"/>
        <v>2505.7513554623001</v>
      </c>
      <c r="Q18" s="1">
        <f t="shared" si="7"/>
        <v>516.45478992799997</v>
      </c>
      <c r="R18" s="1">
        <f t="shared" si="7"/>
        <v>265961.62690598</v>
      </c>
      <c r="S18" s="1">
        <f t="shared" si="7"/>
        <v>445.48533077630003</v>
      </c>
      <c r="T18" s="1">
        <f t="shared" si="7"/>
        <v>11886.425921177997</v>
      </c>
      <c r="U18" s="1">
        <f t="shared" si="7"/>
        <v>273.98685924009999</v>
      </c>
      <c r="V18" s="1">
        <f t="shared" si="7"/>
        <v>400.19155905385003</v>
      </c>
      <c r="W18" s="1">
        <f t="shared" si="7"/>
        <v>29723.197850399996</v>
      </c>
      <c r="X18" s="1">
        <f t="shared" si="7"/>
        <v>67637.849489889995</v>
      </c>
      <c r="Y18" s="1">
        <f t="shared" si="7"/>
        <v>3948.5384456290003</v>
      </c>
      <c r="Z18" s="1">
        <f t="shared" si="7"/>
        <v>1712.6326056978</v>
      </c>
      <c r="AA18" s="1"/>
      <c r="AD18" s="1"/>
      <c r="AG18" s="1">
        <f t="shared" ref="AG18:BA18" si="8">SUM(AG3:AG15)</f>
        <v>4512.3541870463996</v>
      </c>
      <c r="AH18" s="1">
        <f t="shared" si="8"/>
        <v>7711.4730276709006</v>
      </c>
      <c r="AI18" s="1">
        <f t="shared" si="8"/>
        <v>143.11140677330002</v>
      </c>
      <c r="AJ18" s="1">
        <f t="shared" si="8"/>
        <v>376.86404430541995</v>
      </c>
      <c r="AK18" s="1">
        <f t="shared" si="8"/>
        <v>4081.1244528095003</v>
      </c>
      <c r="AL18" s="1">
        <f t="shared" si="8"/>
        <v>229.82760472137002</v>
      </c>
      <c r="AM18" s="1">
        <f t="shared" si="8"/>
        <v>1533.7524157288999</v>
      </c>
      <c r="AN18" s="1">
        <f t="shared" si="8"/>
        <v>591276.00360951002</v>
      </c>
      <c r="AO18" s="1">
        <f t="shared" si="8"/>
        <v>464.96917235875003</v>
      </c>
      <c r="AP18" s="1">
        <f t="shared" si="8"/>
        <v>111.02368503400399</v>
      </c>
      <c r="AQ18" s="1">
        <f t="shared" si="8"/>
        <v>56875.608350274</v>
      </c>
      <c r="AR18" s="1">
        <f t="shared" si="8"/>
        <v>91.156554124869984</v>
      </c>
      <c r="AS18" s="1">
        <f t="shared" si="8"/>
        <v>2440.8634862798999</v>
      </c>
      <c r="AT18" s="1">
        <f t="shared" si="8"/>
        <v>58.525049753226</v>
      </c>
      <c r="AU18" s="1">
        <f t="shared" si="8"/>
        <v>77.527601236232982</v>
      </c>
      <c r="AV18" s="1">
        <f t="shared" si="8"/>
        <v>6102.4369187317006</v>
      </c>
      <c r="AW18" s="1">
        <f t="shared" si="8"/>
        <v>14032.524581718801</v>
      </c>
      <c r="AX18" s="1">
        <f t="shared" si="8"/>
        <v>899.26976672992998</v>
      </c>
      <c r="AY18" s="1">
        <f t="shared" si="8"/>
        <v>371.76459051809996</v>
      </c>
      <c r="AZ18" s="1">
        <f t="shared" si="8"/>
        <v>691390.18050532532</v>
      </c>
      <c r="BA18" s="1">
        <f t="shared" si="8"/>
        <v>100114.17689581536</v>
      </c>
      <c r="BC18" s="25"/>
      <c r="BD18" s="25"/>
    </row>
    <row r="19" spans="1:78" x14ac:dyDescent="0.3">
      <c r="B19" s="27"/>
      <c r="C19" s="27"/>
    </row>
    <row r="20" spans="1:78" x14ac:dyDescent="0.3"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78" s="27" customFormat="1" x14ac:dyDescent="0.3">
      <c r="A21" s="29"/>
      <c r="D21" s="29"/>
      <c r="E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</row>
    <row r="22" spans="1:78" s="27" customFormat="1" x14ac:dyDescent="0.3">
      <c r="A22" s="29"/>
      <c r="B22" s="29"/>
      <c r="C22" s="29"/>
      <c r="D22" s="29"/>
      <c r="E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</row>
    <row r="23" spans="1:78" s="27" customFormat="1" x14ac:dyDescent="0.3">
      <c r="A23" s="29"/>
      <c r="B23" s="29"/>
      <c r="C23" s="29"/>
      <c r="D23" s="29"/>
      <c r="E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</row>
    <row r="24" spans="1:78" s="27" customFormat="1" x14ac:dyDescent="0.3">
      <c r="A24" s="29"/>
      <c r="B24" s="29"/>
      <c r="C24" s="29"/>
      <c r="D24" s="29"/>
      <c r="E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</row>
    <row r="25" spans="1:78" s="27" customFormat="1" x14ac:dyDescent="0.3">
      <c r="A25" s="29"/>
      <c r="B25" s="29"/>
      <c r="C25" s="29"/>
      <c r="D25" s="29"/>
      <c r="E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</row>
    <row r="26" spans="1:78" s="27" customFormat="1" x14ac:dyDescent="0.3">
      <c r="A26" s="29"/>
      <c r="B26" s="29"/>
      <c r="C26" s="29"/>
      <c r="D26" s="29"/>
      <c r="E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</row>
    <row r="27" spans="1:78" s="27" customFormat="1" x14ac:dyDescent="0.3">
      <c r="A27" s="29"/>
      <c r="B27" s="29"/>
      <c r="C27" s="29"/>
      <c r="D27" s="29"/>
      <c r="E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</row>
    <row r="28" spans="1:78" s="27" customFormat="1" x14ac:dyDescent="0.3">
      <c r="A28" s="29"/>
      <c r="B28" s="29"/>
      <c r="C28" s="29"/>
      <c r="D28" s="29"/>
      <c r="E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</row>
    <row r="29" spans="1:78" s="27" customFormat="1" x14ac:dyDescent="0.3">
      <c r="A29" s="29"/>
      <c r="B29" s="29"/>
      <c r="C29" s="29"/>
      <c r="D29" s="29"/>
      <c r="E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</row>
    <row r="30" spans="1:78" s="27" customFormat="1" x14ac:dyDescent="0.3">
      <c r="A30" s="29"/>
      <c r="B30" s="29"/>
      <c r="C30" s="29"/>
      <c r="D30" s="29"/>
      <c r="E30" s="29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</row>
    <row r="31" spans="1:78" s="27" customFormat="1" x14ac:dyDescent="0.3">
      <c r="A31" s="29"/>
      <c r="B31" s="29"/>
      <c r="C31" s="29"/>
      <c r="D31" s="29"/>
      <c r="E31" s="29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</row>
    <row r="32" spans="1:78" s="27" customFormat="1" x14ac:dyDescent="0.3">
      <c r="A32" s="29"/>
      <c r="B32" s="29"/>
      <c r="C32" s="29"/>
      <c r="D32" s="29"/>
      <c r="E32" s="29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</row>
    <row r="33" spans="1:78" s="27" customFormat="1" x14ac:dyDescent="0.3">
      <c r="A33" s="29"/>
      <c r="B33" s="29"/>
      <c r="C33" s="29"/>
      <c r="D33" s="29"/>
      <c r="E33" s="29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</row>
    <row r="34" spans="1:78" s="27" customFormat="1" x14ac:dyDescent="0.3">
      <c r="A34" s="29"/>
      <c r="B34" s="29"/>
      <c r="C34" s="29"/>
      <c r="D34" s="29"/>
      <c r="E34" s="29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</row>
    <row r="35" spans="1:78" s="27" customFormat="1" x14ac:dyDescent="0.3">
      <c r="A35" s="29"/>
      <c r="B35" s="29"/>
      <c r="C35" s="29"/>
      <c r="D35" s="29"/>
      <c r="E35" s="29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</row>
    <row r="36" spans="1:78" s="27" customFormat="1" x14ac:dyDescent="0.3">
      <c r="A36" s="29"/>
      <c r="B36" s="29"/>
      <c r="C36" s="29"/>
      <c r="D36" s="29"/>
      <c r="E36" s="29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</row>
    <row r="37" spans="1:78" s="27" customFormat="1" x14ac:dyDescent="0.3">
      <c r="A37" s="29"/>
      <c r="B37" s="29"/>
      <c r="C37" s="29"/>
      <c r="D37" s="29"/>
      <c r="E37" s="29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</row>
    <row r="38" spans="1:78" s="27" customFormat="1" x14ac:dyDescent="0.3">
      <c r="A38" s="29"/>
      <c r="B38" s="29"/>
      <c r="C38" s="29"/>
      <c r="D38" s="29"/>
      <c r="E38" s="29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</row>
    <row r="39" spans="1:78" s="27" customFormat="1" x14ac:dyDescent="0.3">
      <c r="A39" s="29"/>
      <c r="B39" s="29"/>
      <c r="C39" s="29"/>
      <c r="D39" s="29"/>
      <c r="E39" s="29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</row>
    <row r="40" spans="1:78" s="27" customFormat="1" x14ac:dyDescent="0.3">
      <c r="A40" s="29"/>
      <c r="B40" s="29"/>
      <c r="C40" s="29"/>
      <c r="D40" s="29"/>
      <c r="E40" s="29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</row>
    <row r="41" spans="1:78" s="27" customFormat="1" x14ac:dyDescent="0.3">
      <c r="A41" s="29"/>
      <c r="B41" s="29"/>
      <c r="C41" s="29"/>
      <c r="D41" s="29"/>
      <c r="E41" s="2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</row>
    <row r="42" spans="1:78" s="27" customFormat="1" x14ac:dyDescent="0.3">
      <c r="A42" s="29"/>
      <c r="B42" s="29"/>
      <c r="C42" s="29"/>
      <c r="D42" s="29"/>
      <c r="E42" s="29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</row>
    <row r="43" spans="1:78" s="27" customFormat="1" x14ac:dyDescent="0.3">
      <c r="A43" s="29"/>
      <c r="B43" s="29"/>
      <c r="C43" s="29"/>
      <c r="D43" s="29"/>
      <c r="E43" s="29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</row>
    <row r="44" spans="1:78" s="27" customFormat="1" x14ac:dyDescent="0.3">
      <c r="A44" s="29"/>
      <c r="B44" s="29"/>
      <c r="C44" s="29"/>
      <c r="D44" s="29"/>
      <c r="E44" s="29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</row>
    <row r="45" spans="1:78" s="27" customFormat="1" x14ac:dyDescent="0.3">
      <c r="A45" s="29"/>
      <c r="B45" s="29"/>
      <c r="C45" s="29"/>
      <c r="D45" s="29"/>
      <c r="E45" s="29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</row>
    <row r="46" spans="1:78" s="27" customFormat="1" x14ac:dyDescent="0.3">
      <c r="A46" s="29"/>
      <c r="B46" s="29"/>
      <c r="C46" s="29"/>
      <c r="D46" s="29"/>
      <c r="E46" s="29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</row>
    <row r="47" spans="1:78" s="27" customFormat="1" x14ac:dyDescent="0.3">
      <c r="A47" s="29"/>
      <c r="B47" s="29"/>
      <c r="C47" s="29"/>
      <c r="D47" s="29"/>
      <c r="E47" s="29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</row>
    <row r="48" spans="1:78" s="27" customFormat="1" x14ac:dyDescent="0.3">
      <c r="A48" s="29"/>
      <c r="B48" s="29"/>
      <c r="C48" s="29"/>
      <c r="D48" s="29"/>
      <c r="E48" s="2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</row>
    <row r="49" spans="1:78" s="27" customFormat="1" x14ac:dyDescent="0.3">
      <c r="A49" s="29"/>
      <c r="B49" s="29"/>
      <c r="C49" s="29"/>
      <c r="D49" s="29"/>
      <c r="E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</row>
    <row r="50" spans="1:78" s="27" customFormat="1" x14ac:dyDescent="0.3">
      <c r="A50" s="29"/>
      <c r="B50" s="29"/>
      <c r="C50" s="29"/>
      <c r="D50" s="29"/>
      <c r="E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</row>
    <row r="51" spans="1:78" s="27" customFormat="1" x14ac:dyDescent="0.3">
      <c r="A51" s="29"/>
      <c r="B51" s="29"/>
      <c r="C51" s="29"/>
      <c r="D51" s="29"/>
      <c r="E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</row>
    <row r="52" spans="1:78" s="27" customFormat="1" x14ac:dyDescent="0.3">
      <c r="A52" s="29"/>
      <c r="B52" s="29"/>
      <c r="C52" s="29"/>
      <c r="D52" s="29"/>
      <c r="E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</row>
    <row r="53" spans="1:78" s="27" customFormat="1" x14ac:dyDescent="0.3">
      <c r="A53" s="29"/>
      <c r="B53" s="29"/>
      <c r="C53" s="29"/>
      <c r="D53" s="29"/>
      <c r="E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</row>
    <row r="54" spans="1:78" s="27" customFormat="1" x14ac:dyDescent="0.3">
      <c r="A54" s="29"/>
      <c r="B54" s="29"/>
      <c r="C54" s="29"/>
      <c r="D54" s="29"/>
      <c r="E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</row>
    <row r="55" spans="1:78" s="27" customFormat="1" x14ac:dyDescent="0.3">
      <c r="A55" s="29"/>
      <c r="B55" s="29"/>
      <c r="C55" s="29"/>
      <c r="D55" s="29"/>
      <c r="E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</row>
    <row r="56" spans="1:78" s="27" customFormat="1" x14ac:dyDescent="0.3">
      <c r="A56" s="29"/>
      <c r="B56" s="29"/>
      <c r="C56" s="29"/>
      <c r="D56" s="29"/>
      <c r="E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</row>
    <row r="57" spans="1:78" s="27" customFormat="1" x14ac:dyDescent="0.3">
      <c r="A57" s="29"/>
      <c r="B57" s="29"/>
      <c r="C57" s="29"/>
      <c r="D57" s="29"/>
      <c r="E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</row>
    <row r="58" spans="1:78" s="27" customFormat="1" x14ac:dyDescent="0.3">
      <c r="A58" s="29"/>
      <c r="B58" s="29"/>
      <c r="C58" s="29"/>
      <c r="D58" s="29"/>
      <c r="E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</row>
    <row r="59" spans="1:78" s="27" customFormat="1" x14ac:dyDescent="0.3">
      <c r="A59" s="29"/>
      <c r="B59" s="29"/>
      <c r="C59" s="29"/>
      <c r="D59" s="29"/>
      <c r="E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</row>
    <row r="60" spans="1:78" s="27" customFormat="1" x14ac:dyDescent="0.3">
      <c r="A60" s="29"/>
      <c r="B60" s="29"/>
      <c r="C60" s="29"/>
      <c r="D60" s="29"/>
      <c r="E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</row>
    <row r="61" spans="1:78" s="27" customFormat="1" x14ac:dyDescent="0.3">
      <c r="A61" s="29"/>
      <c r="B61" s="29"/>
      <c r="C61" s="29"/>
      <c r="D61" s="29"/>
      <c r="E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</row>
    <row r="62" spans="1:78" s="27" customFormat="1" x14ac:dyDescent="0.3">
      <c r="A62" s="29"/>
      <c r="B62" s="29"/>
      <c r="C62" s="29"/>
      <c r="D62" s="29"/>
      <c r="E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</row>
    <row r="63" spans="1:78" s="27" customFormat="1" x14ac:dyDescent="0.3">
      <c r="A63" s="29"/>
      <c r="B63" s="29"/>
      <c r="C63" s="29"/>
      <c r="D63" s="29"/>
      <c r="E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</row>
    <row r="64" spans="1:78" s="27" customFormat="1" x14ac:dyDescent="0.3">
      <c r="A64" s="29"/>
      <c r="B64" s="29"/>
      <c r="C64" s="29"/>
      <c r="D64" s="29"/>
      <c r="E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</row>
    <row r="65" spans="1:78" s="27" customFormat="1" x14ac:dyDescent="0.3">
      <c r="A65" s="29"/>
      <c r="B65" s="29"/>
      <c r="C65" s="29"/>
      <c r="D65" s="29"/>
      <c r="E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</row>
    <row r="66" spans="1:78" s="27" customFormat="1" x14ac:dyDescent="0.3">
      <c r="A66" s="29"/>
      <c r="B66" s="29"/>
      <c r="C66" s="29"/>
      <c r="D66" s="29"/>
      <c r="E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</row>
    <row r="67" spans="1:78" s="27" customFormat="1" x14ac:dyDescent="0.3">
      <c r="A67" s="29"/>
      <c r="B67" s="29"/>
      <c r="C67" s="29"/>
      <c r="D67" s="29"/>
      <c r="E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</row>
    <row r="68" spans="1:78" s="27" customFormat="1" x14ac:dyDescent="0.3">
      <c r="A68" s="29"/>
      <c r="B68" s="29"/>
      <c r="C68" s="29"/>
      <c r="D68" s="29"/>
      <c r="E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</row>
    <row r="69" spans="1:78" s="27" customFormat="1" x14ac:dyDescent="0.3">
      <c r="A69" s="29"/>
      <c r="B69" s="29"/>
      <c r="C69" s="29"/>
      <c r="D69" s="29"/>
      <c r="E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</row>
    <row r="70" spans="1:78" s="27" customFormat="1" x14ac:dyDescent="0.3">
      <c r="A70" s="29"/>
      <c r="B70" s="29"/>
      <c r="C70" s="29"/>
      <c r="D70" s="29"/>
      <c r="E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</row>
    <row r="71" spans="1:78" s="27" customFormat="1" x14ac:dyDescent="0.3">
      <c r="A71" s="29"/>
      <c r="B71" s="29"/>
      <c r="C71" s="29"/>
      <c r="D71" s="29"/>
      <c r="E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</row>
    <row r="72" spans="1:78" s="27" customFormat="1" x14ac:dyDescent="0.3">
      <c r="A72" s="29"/>
      <c r="B72" s="29"/>
      <c r="C72" s="29"/>
      <c r="D72" s="29"/>
      <c r="E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</row>
    <row r="73" spans="1:78" s="27" customFormat="1" x14ac:dyDescent="0.3">
      <c r="A73" s="29"/>
      <c r="B73" s="29"/>
      <c r="C73" s="29"/>
      <c r="D73" s="29"/>
      <c r="E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Z5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29" bestFit="1" customWidth="1"/>
    <col min="2" max="2" width="10" style="27" customWidth="1"/>
    <col min="3" max="8" width="9.109375" style="27"/>
    <col min="9" max="9" width="9.109375" style="29"/>
    <col min="10" max="10" width="20.6640625" style="29" customWidth="1"/>
    <col min="11" max="11" width="7.6640625" style="27" bestFit="1" customWidth="1"/>
    <col min="12" max="12" width="6.6640625" style="27" bestFit="1" customWidth="1"/>
    <col min="13" max="13" width="14.5546875" style="27" bestFit="1" customWidth="1"/>
    <col min="14" max="15" width="6.6640625" style="27" bestFit="1" customWidth="1"/>
    <col min="16" max="17" width="9.33203125" style="27" bestFit="1" customWidth="1"/>
    <col min="18" max="18" width="6.6640625" style="27" bestFit="1" customWidth="1"/>
    <col min="19" max="19" width="7.6640625" style="27" bestFit="1" customWidth="1"/>
    <col min="20" max="22" width="6.6640625" style="27" bestFit="1" customWidth="1"/>
    <col min="23" max="23" width="15.44140625" style="27" bestFit="1" customWidth="1"/>
    <col min="24" max="24" width="15.44140625" style="27" customWidth="1"/>
    <col min="25" max="25" width="6.5546875" style="27" bestFit="1" customWidth="1"/>
    <col min="26" max="26" width="6.6640625" style="27" bestFit="1" customWidth="1"/>
    <col min="27" max="27" width="5.109375" style="27" bestFit="1" customWidth="1"/>
    <col min="28" max="28" width="5.6640625" style="27" bestFit="1" customWidth="1"/>
    <col min="29" max="29" width="6.6640625" style="27" bestFit="1" customWidth="1"/>
    <col min="30" max="30" width="6.6640625" style="27" customWidth="1"/>
    <col min="31" max="31" width="7.6640625" style="27" bestFit="1" customWidth="1"/>
    <col min="32" max="32" width="10" style="27" bestFit="1" customWidth="1"/>
    <col min="33" max="33" width="7.6640625" style="27" bestFit="1" customWidth="1"/>
    <col min="34" max="34" width="6.6640625" style="27" bestFit="1" customWidth="1"/>
    <col min="35" max="35" width="7.6640625" style="27" bestFit="1" customWidth="1"/>
    <col min="36" max="36" width="6" style="27" bestFit="1" customWidth="1"/>
    <col min="37" max="37" width="6.6640625" style="27" bestFit="1" customWidth="1"/>
    <col min="38" max="38" width="5.6640625" style="27" bestFit="1" customWidth="1"/>
    <col min="39" max="39" width="7.6640625" style="27" bestFit="1" customWidth="1"/>
    <col min="40" max="40" width="4.5546875" style="27" bestFit="1" customWidth="1"/>
    <col min="41" max="41" width="5.6640625" style="27" bestFit="1" customWidth="1"/>
    <col min="42" max="42" width="6.6640625" style="27" bestFit="1" customWidth="1"/>
    <col min="43" max="43" width="5.6640625" style="27" bestFit="1" customWidth="1"/>
    <col min="44" max="44" width="5.88671875" style="27" bestFit="1" customWidth="1"/>
    <col min="45" max="45" width="5.6640625" style="27" bestFit="1" customWidth="1"/>
    <col min="46" max="47" width="7.6640625" style="27" bestFit="1" customWidth="1"/>
    <col min="48" max="48" width="6.6640625" style="27" bestFit="1" customWidth="1"/>
    <col min="49" max="49" width="5.109375" style="27" bestFit="1" customWidth="1"/>
    <col min="50" max="50" width="5.33203125" style="27" bestFit="1" customWidth="1"/>
    <col min="51" max="51" width="8.6640625" style="27" bestFit="1" customWidth="1"/>
    <col min="52" max="52" width="4.88671875" style="27" bestFit="1" customWidth="1"/>
    <col min="53" max="53" width="7.88671875" style="27" bestFit="1" customWidth="1"/>
    <col min="54" max="54" width="5.88671875" style="27" bestFit="1" customWidth="1"/>
    <col min="55" max="55" width="6" style="27" bestFit="1" customWidth="1"/>
    <col min="56" max="57" width="6.6640625" style="27" bestFit="1" customWidth="1"/>
    <col min="58" max="59" width="5.6640625" style="27" bestFit="1" customWidth="1"/>
    <col min="60" max="60" width="3.88671875" style="27" bestFit="1" customWidth="1"/>
    <col min="61" max="61" width="6.6640625" style="27" bestFit="1" customWidth="1"/>
    <col min="62" max="62" width="5.33203125" style="27" bestFit="1" customWidth="1"/>
    <col min="63" max="63" width="6.6640625" style="27" bestFit="1" customWidth="1"/>
    <col min="64" max="64" width="7.6640625" style="27" bestFit="1" customWidth="1"/>
    <col min="65" max="65" width="4.88671875" style="27" bestFit="1" customWidth="1"/>
    <col min="66" max="66" width="7.6640625" style="27" bestFit="1" customWidth="1"/>
    <col min="67" max="67" width="9.33203125" style="27" bestFit="1" customWidth="1"/>
    <col min="68" max="68" width="6.6640625" style="27" bestFit="1" customWidth="1"/>
    <col min="69" max="69" width="7.6640625" style="27" customWidth="1"/>
    <col min="70" max="70" width="9.109375" style="29"/>
    <col min="71" max="71" width="8.5546875" style="29" customWidth="1"/>
    <col min="72" max="72" width="10.33203125" style="29" bestFit="1" customWidth="1"/>
    <col min="73" max="76" width="9.109375" style="29"/>
    <col min="77" max="77" width="8.5546875" style="29" customWidth="1"/>
    <col min="78" max="16384" width="9.109375" style="29"/>
  </cols>
  <sheetData>
    <row r="1" spans="1:78" x14ac:dyDescent="0.3">
      <c r="B1" s="27" t="s">
        <v>504</v>
      </c>
      <c r="J1" s="29" t="s">
        <v>502</v>
      </c>
      <c r="BT1" s="29" t="s">
        <v>473</v>
      </c>
    </row>
    <row r="2" spans="1:78" x14ac:dyDescent="0.3">
      <c r="A2" s="6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J2" s="29" t="s">
        <v>231</v>
      </c>
      <c r="K2" s="27" t="s">
        <v>478</v>
      </c>
      <c r="L2" s="27" t="s">
        <v>130</v>
      </c>
      <c r="M2" s="27" t="s">
        <v>131</v>
      </c>
      <c r="N2" s="27" t="s">
        <v>132</v>
      </c>
      <c r="O2" s="27" t="s">
        <v>479</v>
      </c>
      <c r="P2" s="27" t="s">
        <v>133</v>
      </c>
      <c r="Q2" s="27" t="s">
        <v>59</v>
      </c>
      <c r="R2" s="27" t="s">
        <v>135</v>
      </c>
      <c r="S2" s="27" t="s">
        <v>136</v>
      </c>
      <c r="T2" s="27" t="s">
        <v>480</v>
      </c>
      <c r="U2" s="27" t="s">
        <v>137</v>
      </c>
      <c r="V2" s="27" t="s">
        <v>138</v>
      </c>
      <c r="W2" s="27" t="s">
        <v>139</v>
      </c>
      <c r="X2" s="27" t="s">
        <v>213</v>
      </c>
      <c r="Y2" s="27" t="s">
        <v>140</v>
      </c>
      <c r="Z2" s="27" t="s">
        <v>141</v>
      </c>
      <c r="AA2" s="27" t="s">
        <v>142</v>
      </c>
      <c r="AB2" s="27" t="s">
        <v>485</v>
      </c>
      <c r="AC2" s="27" t="s">
        <v>143</v>
      </c>
      <c r="AD2" s="27" t="s">
        <v>497</v>
      </c>
      <c r="AE2" s="27" t="s">
        <v>57</v>
      </c>
      <c r="AF2" s="27" t="s">
        <v>127</v>
      </c>
      <c r="AG2" s="27" t="s">
        <v>144</v>
      </c>
      <c r="AH2" s="27" t="s">
        <v>145</v>
      </c>
      <c r="AI2" s="27" t="s">
        <v>60</v>
      </c>
      <c r="AJ2" s="27" t="s">
        <v>146</v>
      </c>
      <c r="AK2" s="27" t="s">
        <v>147</v>
      </c>
      <c r="AL2" s="27" t="s">
        <v>148</v>
      </c>
      <c r="AM2" s="27" t="s">
        <v>149</v>
      </c>
      <c r="AN2" s="27" t="s">
        <v>150</v>
      </c>
      <c r="AO2" s="27" t="s">
        <v>151</v>
      </c>
      <c r="AP2" s="27" t="s">
        <v>152</v>
      </c>
      <c r="AQ2" s="27" t="s">
        <v>153</v>
      </c>
      <c r="AR2" s="27" t="s">
        <v>154</v>
      </c>
      <c r="AS2" s="27" t="s">
        <v>155</v>
      </c>
      <c r="AT2" s="27" t="s">
        <v>54</v>
      </c>
      <c r="AU2" s="27" t="s">
        <v>53</v>
      </c>
      <c r="AV2" s="27" t="s">
        <v>156</v>
      </c>
      <c r="AW2" s="27" t="s">
        <v>158</v>
      </c>
      <c r="AX2" s="27" t="s">
        <v>159</v>
      </c>
      <c r="AY2" s="27" t="s">
        <v>160</v>
      </c>
      <c r="AZ2" s="27" t="s">
        <v>161</v>
      </c>
      <c r="BA2" s="27" t="s">
        <v>162</v>
      </c>
      <c r="BB2" s="27" t="s">
        <v>163</v>
      </c>
      <c r="BC2" s="27" t="s">
        <v>164</v>
      </c>
      <c r="BD2" s="27" t="s">
        <v>165</v>
      </c>
      <c r="BE2" s="27" t="s">
        <v>488</v>
      </c>
      <c r="BF2" s="27" t="s">
        <v>166</v>
      </c>
      <c r="BG2" s="27" t="s">
        <v>167</v>
      </c>
      <c r="BH2" s="27" t="s">
        <v>168</v>
      </c>
      <c r="BI2" s="27" t="s">
        <v>61</v>
      </c>
      <c r="BJ2" s="27" t="s">
        <v>498</v>
      </c>
      <c r="BK2" s="27" t="s">
        <v>169</v>
      </c>
      <c r="BL2" s="27" t="s">
        <v>170</v>
      </c>
      <c r="BM2" s="27" t="s">
        <v>171</v>
      </c>
      <c r="BN2" s="27" t="s">
        <v>173</v>
      </c>
      <c r="BO2" s="27" t="s">
        <v>174</v>
      </c>
      <c r="BP2" s="27" t="s">
        <v>499</v>
      </c>
      <c r="BS2" s="27" t="s">
        <v>140</v>
      </c>
      <c r="BT2" s="27" t="s">
        <v>59</v>
      </c>
      <c r="BU2" s="27" t="s">
        <v>57</v>
      </c>
      <c r="BV2" s="27" t="s">
        <v>60</v>
      </c>
      <c r="BW2" s="27" t="s">
        <v>54</v>
      </c>
      <c r="BX2" s="27" t="s">
        <v>53</v>
      </c>
      <c r="BY2" s="27" t="s">
        <v>61</v>
      </c>
      <c r="BZ2" s="27" t="s">
        <v>62</v>
      </c>
    </row>
    <row r="3" spans="1:78" x14ac:dyDescent="0.3">
      <c r="A3" s="26" t="s">
        <v>120</v>
      </c>
      <c r="B3" s="27">
        <v>108172.798585999</v>
      </c>
      <c r="D3" s="27">
        <v>2636.22397</v>
      </c>
      <c r="E3" s="27">
        <v>12040.445462</v>
      </c>
      <c r="F3" s="27">
        <v>10203.767125999901</v>
      </c>
      <c r="G3" s="27">
        <v>1167.6980080000101</v>
      </c>
      <c r="H3" s="27">
        <v>25845.265755999899</v>
      </c>
      <c r="J3" s="29" t="s">
        <v>120</v>
      </c>
      <c r="K3" s="27">
        <v>0</v>
      </c>
      <c r="L3" s="27">
        <v>0</v>
      </c>
      <c r="M3" s="27">
        <v>0</v>
      </c>
      <c r="N3" s="27">
        <v>0</v>
      </c>
      <c r="O3" s="27">
        <v>0</v>
      </c>
      <c r="P3" s="27">
        <v>0</v>
      </c>
      <c r="Q3" s="27">
        <v>0</v>
      </c>
      <c r="R3" s="27">
        <v>0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0</v>
      </c>
      <c r="AA3" s="27">
        <v>0</v>
      </c>
      <c r="AB3" s="27">
        <v>0</v>
      </c>
      <c r="AC3" s="27">
        <v>0</v>
      </c>
      <c r="AD3" s="27">
        <v>0</v>
      </c>
      <c r="AE3" s="27">
        <v>0</v>
      </c>
      <c r="AF3" s="27">
        <v>0</v>
      </c>
      <c r="AG3" s="27">
        <v>0</v>
      </c>
      <c r="AH3" s="27">
        <v>0</v>
      </c>
      <c r="AI3" s="27">
        <v>0</v>
      </c>
      <c r="AJ3" s="27">
        <v>0</v>
      </c>
      <c r="AK3" s="27">
        <v>0</v>
      </c>
      <c r="AL3" s="27">
        <v>0</v>
      </c>
      <c r="AM3" s="27">
        <v>0</v>
      </c>
      <c r="AN3" s="27">
        <v>0</v>
      </c>
      <c r="AO3" s="27">
        <v>0</v>
      </c>
      <c r="AP3" s="27">
        <v>0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v>0</v>
      </c>
      <c r="BF3" s="27">
        <v>0</v>
      </c>
      <c r="BG3" s="27">
        <v>0</v>
      </c>
      <c r="BH3" s="27">
        <v>0</v>
      </c>
      <c r="BI3" s="27">
        <v>0</v>
      </c>
      <c r="BJ3" s="27">
        <v>0</v>
      </c>
      <c r="BK3" s="27">
        <v>0</v>
      </c>
      <c r="BL3" s="27">
        <v>0</v>
      </c>
      <c r="BM3" s="27">
        <v>0</v>
      </c>
      <c r="BN3" s="27">
        <v>0</v>
      </c>
      <c r="BO3" s="27">
        <v>0</v>
      </c>
      <c r="BP3" s="27">
        <v>0</v>
      </c>
      <c r="BS3" s="30" t="str">
        <f>IF(Y3&lt;&gt;0,Y3/AI3,"")</f>
        <v/>
      </c>
      <c r="BT3" s="24" t="str">
        <f t="shared" ref="BT3:BT46" si="0">IF(Q3&lt;&gt;0,(Q3-B3)/B3,"")</f>
        <v/>
      </c>
      <c r="BU3" s="24" t="str">
        <f t="shared" ref="BU3:BU50" si="1">IF(AE3&lt;&gt;0,(AE3-C3)/C3,"")</f>
        <v/>
      </c>
      <c r="BV3" s="24" t="str">
        <f t="shared" ref="BV3:BV50" si="2">IF(AI3&lt;&gt;0,(AI3-D3)/D3,"")</f>
        <v/>
      </c>
      <c r="BW3" s="24" t="str">
        <f>IF(AT3&lt;&gt;0,(AT3-E3)/E3,"")</f>
        <v/>
      </c>
      <c r="BX3" s="24" t="str">
        <f>IF(AU3&lt;&gt;0,(AU3-F3)/F3,"")</f>
        <v/>
      </c>
      <c r="BY3" s="30" t="str">
        <f>IF(BI3&lt;&gt;0,BI3/G3,"")</f>
        <v/>
      </c>
      <c r="BZ3" s="30" t="str">
        <f>IF(BO3&lt;&gt;0,BO3/H3,"")</f>
        <v/>
      </c>
    </row>
    <row r="4" spans="1:78" x14ac:dyDescent="0.3">
      <c r="A4" s="26" t="s">
        <v>76</v>
      </c>
      <c r="B4" s="27">
        <v>16.90005</v>
      </c>
      <c r="D4" s="27">
        <v>8.7169999999999997E-2</v>
      </c>
      <c r="E4" s="27">
        <v>1.5911360000000001</v>
      </c>
      <c r="F4" s="27">
        <v>1.34842</v>
      </c>
      <c r="G4" s="27">
        <v>8.3152000000000004E-2</v>
      </c>
      <c r="H4" s="27">
        <v>3.9471859999999999</v>
      </c>
      <c r="J4" s="29" t="s">
        <v>76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0</v>
      </c>
      <c r="AA4" s="27">
        <v>0</v>
      </c>
      <c r="AB4" s="27">
        <v>0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S4" s="30"/>
      <c r="BT4" s="24"/>
      <c r="BU4" s="24"/>
      <c r="BV4" s="24"/>
      <c r="BW4" s="24"/>
      <c r="BX4" s="24"/>
      <c r="BY4" s="30"/>
      <c r="BZ4" s="30"/>
    </row>
    <row r="5" spans="1:78" x14ac:dyDescent="0.3">
      <c r="A5" s="6" t="s">
        <v>70</v>
      </c>
      <c r="B5" s="27">
        <v>2043.07746872179</v>
      </c>
      <c r="C5" s="27">
        <v>8.4247366542453097</v>
      </c>
      <c r="D5" s="27">
        <v>40.066352720455498</v>
      </c>
      <c r="E5" s="27">
        <v>261.43215675008202</v>
      </c>
      <c r="F5" s="27">
        <v>212.928978037191</v>
      </c>
      <c r="G5" s="27">
        <v>17.314702169558501</v>
      </c>
      <c r="H5" s="27">
        <v>526.46453771628103</v>
      </c>
      <c r="J5" s="29" t="s">
        <v>70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3.64968164156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4.0231419170300002E-6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S5" s="30" t="str">
        <f t="shared" ref="BS5:BS46" si="3">IF(Y5&lt;&gt;0,Y5/AI5,"")</f>
        <v/>
      </c>
      <c r="BT5" s="24">
        <f t="shared" si="0"/>
        <v>-0.99821363521577899</v>
      </c>
      <c r="BU5" s="24" t="str">
        <f t="shared" si="1"/>
        <v/>
      </c>
      <c r="BV5" s="24" t="str">
        <f t="shared" si="2"/>
        <v/>
      </c>
      <c r="BW5" s="24" t="str">
        <f t="shared" ref="BW5:BW15" si="4">IF(AT5&lt;&gt;0,(AT5-E5)/E5,"")</f>
        <v/>
      </c>
      <c r="BX5" s="24" t="str">
        <f t="shared" ref="BX5:BX15" si="5">IF(AU5&lt;&gt;0,(AU5-F5)/F5,"")</f>
        <v/>
      </c>
      <c r="BY5" s="24" t="str">
        <f t="shared" ref="BY5:BY50" si="6">IF(BI5&lt;&gt;0,(BI5-G5)/G5,"")</f>
        <v/>
      </c>
      <c r="BZ5" s="24" t="str">
        <f t="shared" ref="BZ5:BZ50" si="7">IF(BO5&lt;&gt;0,(BO5-H5)/H5,"")</f>
        <v/>
      </c>
    </row>
    <row r="6" spans="1:78" x14ac:dyDescent="0.3">
      <c r="A6" s="6" t="s">
        <v>121</v>
      </c>
      <c r="B6" s="27">
        <v>1974.37674983795</v>
      </c>
      <c r="C6" s="27">
        <v>28.654627205534702</v>
      </c>
      <c r="D6" s="27">
        <v>51.3268550519564</v>
      </c>
      <c r="E6" s="27">
        <v>270.58938553370598</v>
      </c>
      <c r="F6" s="27">
        <v>232.275701757185</v>
      </c>
      <c r="G6" s="27">
        <v>18.0818317608746</v>
      </c>
      <c r="H6" s="27">
        <v>538.55468567674097</v>
      </c>
      <c r="J6" s="29" t="s">
        <v>121</v>
      </c>
      <c r="K6" s="27">
        <v>7.0558925071000003</v>
      </c>
      <c r="L6" s="27">
        <v>6.3503227366899999</v>
      </c>
      <c r="M6" s="27">
        <v>6.3503227366899999</v>
      </c>
      <c r="N6" s="27">
        <v>21.019300636600001</v>
      </c>
      <c r="O6" s="27">
        <v>6.2159234815</v>
      </c>
      <c r="P6" s="27">
        <v>59.7717897972</v>
      </c>
      <c r="Q6" s="27">
        <v>935.52906716899997</v>
      </c>
      <c r="R6" s="27">
        <v>14.2461210194</v>
      </c>
      <c r="S6" s="27">
        <v>7.6271084041400004</v>
      </c>
      <c r="T6" s="27">
        <v>3.4271188155200001</v>
      </c>
      <c r="U6" s="27">
        <v>0.22893297022</v>
      </c>
      <c r="V6" s="27">
        <v>27.988450669799999</v>
      </c>
      <c r="W6" s="27">
        <v>27.988450669799999</v>
      </c>
      <c r="X6" s="27">
        <v>247062.69538300001</v>
      </c>
      <c r="Y6" s="27">
        <v>0</v>
      </c>
      <c r="Z6" s="27">
        <v>3.1587763680299998</v>
      </c>
      <c r="AA6" s="27">
        <v>1.2716112660700001</v>
      </c>
      <c r="AB6" s="27">
        <v>2.7685959360000001</v>
      </c>
      <c r="AC6" s="27">
        <v>25.434963865</v>
      </c>
      <c r="AD6" s="27">
        <v>0</v>
      </c>
      <c r="AE6" s="27">
        <v>12.999994268</v>
      </c>
      <c r="AF6" s="27">
        <v>0</v>
      </c>
      <c r="AG6" s="27">
        <v>24.363009331099999</v>
      </c>
      <c r="AH6" s="27">
        <v>2.70699969025</v>
      </c>
      <c r="AI6" s="27">
        <v>27.070009021299999</v>
      </c>
      <c r="AJ6" s="27">
        <v>0</v>
      </c>
      <c r="AK6" s="27">
        <v>19.293012319999999</v>
      </c>
      <c r="AL6" s="27">
        <v>6.9770951900699998E-2</v>
      </c>
      <c r="AM6" s="27">
        <v>33.123791927799999</v>
      </c>
      <c r="AN6" s="27">
        <v>0.44308841085299999</v>
      </c>
      <c r="AO6" s="27">
        <v>4.7662448122500001</v>
      </c>
      <c r="AP6" s="27">
        <v>10.8991946516</v>
      </c>
      <c r="AQ6" s="27">
        <v>4.9844683278500002E-2</v>
      </c>
      <c r="AR6" s="27">
        <v>0</v>
      </c>
      <c r="AS6" s="27">
        <v>3.3765685058699999</v>
      </c>
      <c r="AT6" s="27">
        <v>136.666498641</v>
      </c>
      <c r="AU6" s="27">
        <v>114.854730148</v>
      </c>
      <c r="AV6" s="27">
        <v>21.811768492599999</v>
      </c>
      <c r="AW6" s="27">
        <v>3.6062534102700002E-2</v>
      </c>
      <c r="AX6" s="27">
        <v>1.83758825377E-3</v>
      </c>
      <c r="AY6" s="27">
        <v>1.5734351868700001</v>
      </c>
      <c r="AZ6" s="27">
        <v>0.65848857730200006</v>
      </c>
      <c r="BA6" s="27">
        <v>37.119286804799998</v>
      </c>
      <c r="BB6" s="27">
        <v>1.0096974487000001</v>
      </c>
      <c r="BC6" s="27">
        <v>0.151945402536</v>
      </c>
      <c r="BD6" s="27">
        <v>53.037395569799997</v>
      </c>
      <c r="BE6" s="27">
        <v>3.1789527905499999</v>
      </c>
      <c r="BF6" s="27">
        <v>0.20885334303399999</v>
      </c>
      <c r="BG6" s="27">
        <v>1.4471009772000001</v>
      </c>
      <c r="BH6" s="27">
        <v>5.9146995375800003E-3</v>
      </c>
      <c r="BI6" s="27">
        <v>9.3651904738299994</v>
      </c>
      <c r="BJ6" s="27">
        <v>5.8021585094899999</v>
      </c>
      <c r="BK6" s="27">
        <v>0</v>
      </c>
      <c r="BL6" s="27">
        <v>2.7977038027300001</v>
      </c>
      <c r="BM6" s="27">
        <v>8.45348165425</v>
      </c>
      <c r="BN6" s="27">
        <v>51.225132849399998</v>
      </c>
      <c r="BO6" s="27">
        <v>259.89118669300001</v>
      </c>
      <c r="BP6" s="27">
        <v>1.90730038917</v>
      </c>
      <c r="BS6" s="30" t="str">
        <f t="shared" si="3"/>
        <v/>
      </c>
      <c r="BT6" s="24">
        <f t="shared" si="0"/>
        <v>-0.52616486835869347</v>
      </c>
      <c r="BU6" s="24">
        <f t="shared" si="1"/>
        <v>-0.54632129133095042</v>
      </c>
      <c r="BV6" s="24">
        <f t="shared" si="2"/>
        <v>-0.47259560333673345</v>
      </c>
      <c r="BW6" s="24">
        <f t="shared" si="4"/>
        <v>-0.49493030418971801</v>
      </c>
      <c r="BX6" s="24">
        <f t="shared" si="5"/>
        <v>-0.50552412809814196</v>
      </c>
      <c r="BY6" s="24">
        <f t="shared" si="6"/>
        <v>-0.48206627527116119</v>
      </c>
      <c r="BZ6" s="24">
        <f t="shared" si="7"/>
        <v>-0.51742841793972316</v>
      </c>
    </row>
    <row r="7" spans="1:78" x14ac:dyDescent="0.3">
      <c r="A7" s="6" t="s">
        <v>122</v>
      </c>
      <c r="B7" s="27">
        <v>135871.96526041999</v>
      </c>
      <c r="C7" s="27">
        <v>65.326497669825102</v>
      </c>
      <c r="D7" s="27">
        <v>3379.0730177482801</v>
      </c>
      <c r="E7" s="27">
        <v>15260.3281794949</v>
      </c>
      <c r="F7" s="27">
        <v>12904.697482232001</v>
      </c>
      <c r="G7" s="27">
        <v>1458.0162377472</v>
      </c>
      <c r="H7" s="27">
        <v>32607.838214503001</v>
      </c>
      <c r="J7" s="29" t="s">
        <v>122</v>
      </c>
      <c r="K7" s="27">
        <v>28.8562783912</v>
      </c>
      <c r="L7" s="27">
        <v>32.353543784999999</v>
      </c>
      <c r="M7" s="27">
        <v>32.353543784999999</v>
      </c>
      <c r="N7" s="27">
        <v>99.496161390200001</v>
      </c>
      <c r="O7" s="27">
        <v>26.376185456599998</v>
      </c>
      <c r="P7" s="27">
        <v>244.44683084900001</v>
      </c>
      <c r="Q7" s="27">
        <v>4614.0852170199996</v>
      </c>
      <c r="R7" s="27">
        <v>63.135027661400002</v>
      </c>
      <c r="S7" s="27">
        <v>31.192321705000001</v>
      </c>
      <c r="T7" s="27">
        <v>14.7449481884</v>
      </c>
      <c r="U7" s="27">
        <v>0.93624510444300002</v>
      </c>
      <c r="V7" s="27">
        <v>118.792284393</v>
      </c>
      <c r="W7" s="27">
        <v>118.792284393</v>
      </c>
      <c r="X7" s="27">
        <v>196218.502958</v>
      </c>
      <c r="Y7" s="27">
        <v>0</v>
      </c>
      <c r="Z7" s="27">
        <v>14.526834362400001</v>
      </c>
      <c r="AA7" s="27">
        <v>5.5374817213899998</v>
      </c>
      <c r="AB7" s="27">
        <v>11.7124147605</v>
      </c>
      <c r="AC7" s="27">
        <v>104.020620091</v>
      </c>
      <c r="AD7" s="27">
        <v>0</v>
      </c>
      <c r="AE7" s="27">
        <v>4.5104076897200001</v>
      </c>
      <c r="AF7" s="27">
        <v>0</v>
      </c>
      <c r="AG7" s="27">
        <v>84.638064793799998</v>
      </c>
      <c r="AH7" s="27">
        <v>9.4042437421299994</v>
      </c>
      <c r="AI7" s="27">
        <v>94.042308535999993</v>
      </c>
      <c r="AJ7" s="27">
        <v>0</v>
      </c>
      <c r="AK7" s="27">
        <v>81.461696098600001</v>
      </c>
      <c r="AL7" s="27">
        <v>0.25737865914899999</v>
      </c>
      <c r="AM7" s="27">
        <v>144.22766365699999</v>
      </c>
      <c r="AN7" s="27">
        <v>1.60659446089</v>
      </c>
      <c r="AO7" s="27">
        <v>18.822996015099999</v>
      </c>
      <c r="AP7" s="27">
        <v>41.307381614599997</v>
      </c>
      <c r="AQ7" s="27">
        <v>0.18184582185600001</v>
      </c>
      <c r="AR7" s="27">
        <v>0</v>
      </c>
      <c r="AS7" s="27">
        <v>13.446280681399999</v>
      </c>
      <c r="AT7" s="27">
        <v>513.37572815500005</v>
      </c>
      <c r="AU7" s="27">
        <v>432.65823293599999</v>
      </c>
      <c r="AV7" s="27">
        <v>80.717495218699995</v>
      </c>
      <c r="AW7" s="27">
        <v>0.144568725673</v>
      </c>
      <c r="AX7" s="27">
        <v>6.6386436614399996E-3</v>
      </c>
      <c r="AY7" s="27">
        <v>6.1079477747100004</v>
      </c>
      <c r="AZ7" s="27">
        <v>2.4950098304099999</v>
      </c>
      <c r="BA7" s="27">
        <v>138.91632180900001</v>
      </c>
      <c r="BB7" s="27">
        <v>3.96676006107</v>
      </c>
      <c r="BC7" s="27">
        <v>0.61096696241699999</v>
      </c>
      <c r="BD7" s="27">
        <v>198.488431797</v>
      </c>
      <c r="BE7" s="27">
        <v>14.217878493200001</v>
      </c>
      <c r="BF7" s="27">
        <v>0.75718298362500003</v>
      </c>
      <c r="BG7" s="27">
        <v>5.52038172479</v>
      </c>
      <c r="BH7" s="27">
        <v>2.1545370900099999E-2</v>
      </c>
      <c r="BI7" s="27">
        <v>43.356933275599999</v>
      </c>
      <c r="BJ7" s="27">
        <v>26.505809619299999</v>
      </c>
      <c r="BK7" s="27">
        <v>0</v>
      </c>
      <c r="BL7" s="27">
        <v>11.448721579800001</v>
      </c>
      <c r="BM7" s="27">
        <v>36.209071083799998</v>
      </c>
      <c r="BN7" s="27">
        <v>209.76181759799999</v>
      </c>
      <c r="BO7" s="27">
        <v>1114.2180847300001</v>
      </c>
      <c r="BP7" s="27">
        <v>8.3545228822900004</v>
      </c>
      <c r="BS7" s="30" t="str">
        <f t="shared" si="3"/>
        <v/>
      </c>
      <c r="BT7" s="24">
        <f t="shared" si="0"/>
        <v>-0.96604093266645263</v>
      </c>
      <c r="BU7" s="24">
        <f t="shared" si="1"/>
        <v>-0.93095592369704838</v>
      </c>
      <c r="BV7" s="24">
        <f t="shared" si="2"/>
        <v>-0.97216919905487365</v>
      </c>
      <c r="BW7" s="24">
        <f t="shared" si="4"/>
        <v>-0.96635880158561616</v>
      </c>
      <c r="BX7" s="24">
        <f t="shared" si="5"/>
        <v>-0.96647281088675563</v>
      </c>
      <c r="BY7" s="24">
        <f t="shared" si="6"/>
        <v>-0.97026306555913855</v>
      </c>
      <c r="BZ7" s="24">
        <f t="shared" si="7"/>
        <v>-0.96582974690317158</v>
      </c>
    </row>
    <row r="8" spans="1:78" x14ac:dyDescent="0.3">
      <c r="A8" s="6" t="s">
        <v>71</v>
      </c>
      <c r="B8" s="27">
        <v>74492.499654871295</v>
      </c>
      <c r="C8" s="27">
        <v>63.361664174121202</v>
      </c>
      <c r="D8" s="27">
        <v>1306.4917341430601</v>
      </c>
      <c r="E8" s="27">
        <v>7970.2820981976101</v>
      </c>
      <c r="F8" s="27">
        <v>6742.6305002909003</v>
      </c>
      <c r="G8" s="27">
        <v>635.81461960996205</v>
      </c>
      <c r="H8" s="27">
        <v>17826.144660292299</v>
      </c>
      <c r="J8" s="29" t="s">
        <v>71</v>
      </c>
      <c r="K8" s="27">
        <v>90.311952603199998</v>
      </c>
      <c r="L8" s="27">
        <v>84.491690158699996</v>
      </c>
      <c r="M8" s="27">
        <v>84.491690158699996</v>
      </c>
      <c r="N8" s="27">
        <v>275.84457682599998</v>
      </c>
      <c r="O8" s="27">
        <v>80.041094927800003</v>
      </c>
      <c r="P8" s="27">
        <v>765.04866936300004</v>
      </c>
      <c r="Q8" s="27">
        <v>13422.9262547</v>
      </c>
      <c r="R8" s="27">
        <v>184.794462479</v>
      </c>
      <c r="S8" s="27">
        <v>97.623086652400005</v>
      </c>
      <c r="T8" s="27">
        <v>44.232157184999998</v>
      </c>
      <c r="U8" s="27">
        <v>2.9302041571499999</v>
      </c>
      <c r="V8" s="27">
        <v>360.41560467800002</v>
      </c>
      <c r="W8" s="27">
        <v>360.41560467800002</v>
      </c>
      <c r="X8" s="27">
        <v>1271197.3328</v>
      </c>
      <c r="Y8" s="27">
        <v>0</v>
      </c>
      <c r="Z8" s="27">
        <v>41.239820174000002</v>
      </c>
      <c r="AA8" s="27">
        <v>16.445512177800001</v>
      </c>
      <c r="AB8" s="27">
        <v>35.632719385599998</v>
      </c>
      <c r="AC8" s="27">
        <v>325.55458141100002</v>
      </c>
      <c r="AD8" s="27">
        <v>0</v>
      </c>
      <c r="AE8" s="27">
        <v>63.361651817099997</v>
      </c>
      <c r="AF8" s="27">
        <v>0</v>
      </c>
      <c r="AG8" s="27">
        <v>214.32473356200001</v>
      </c>
      <c r="AH8" s="27">
        <v>23.8138739585</v>
      </c>
      <c r="AI8" s="27">
        <v>238.13860751999999</v>
      </c>
      <c r="AJ8" s="27">
        <v>0</v>
      </c>
      <c r="AK8" s="27">
        <v>248.22837873700001</v>
      </c>
      <c r="AL8" s="27">
        <v>0.78692344317899998</v>
      </c>
      <c r="AM8" s="27">
        <v>428.375577738</v>
      </c>
      <c r="AN8" s="27">
        <v>4.9834199254799998</v>
      </c>
      <c r="AO8" s="27">
        <v>54.380524565599998</v>
      </c>
      <c r="AP8" s="27">
        <v>123.481960308</v>
      </c>
      <c r="AQ8" s="27">
        <v>0.56116217607200003</v>
      </c>
      <c r="AR8" s="27">
        <v>0</v>
      </c>
      <c r="AS8" s="27">
        <v>38.581005336300002</v>
      </c>
      <c r="AT8" s="27">
        <v>1547.87094933</v>
      </c>
      <c r="AU8" s="27">
        <v>1299.9173436599999</v>
      </c>
      <c r="AV8" s="27">
        <v>247.95360567</v>
      </c>
      <c r="AW8" s="27">
        <v>0.41253774985300001</v>
      </c>
      <c r="AX8" s="27">
        <v>2.0655181076599999E-2</v>
      </c>
      <c r="AY8" s="27">
        <v>17.898893892899999</v>
      </c>
      <c r="AZ8" s="27">
        <v>7.4600003367600003</v>
      </c>
      <c r="BA8" s="27">
        <v>419.65486162100001</v>
      </c>
      <c r="BB8" s="27">
        <v>11.5097139646</v>
      </c>
      <c r="BC8" s="27">
        <v>1.7391026780600001</v>
      </c>
      <c r="BD8" s="27">
        <v>599.618147357</v>
      </c>
      <c r="BE8" s="27">
        <v>41.301159521300001</v>
      </c>
      <c r="BF8" s="27">
        <v>2.3489268963900001</v>
      </c>
      <c r="BG8" s="27">
        <v>16.412935429000001</v>
      </c>
      <c r="BH8" s="27">
        <v>6.6572802339099998E-2</v>
      </c>
      <c r="BI8" s="27">
        <v>104.997175902</v>
      </c>
      <c r="BJ8" s="27">
        <v>75.661730622799993</v>
      </c>
      <c r="BK8" s="27">
        <v>0</v>
      </c>
      <c r="BL8" s="27">
        <v>35.812748470099997</v>
      </c>
      <c r="BM8" s="27">
        <v>109.02379766599999</v>
      </c>
      <c r="BN8" s="27">
        <v>655.79056572399998</v>
      </c>
      <c r="BO8" s="27">
        <v>3352.30652353</v>
      </c>
      <c r="BP8" s="27">
        <v>24.6914112051</v>
      </c>
      <c r="BS8" s="30" t="str">
        <f t="shared" si="3"/>
        <v/>
      </c>
      <c r="BT8" s="24">
        <f t="shared" si="0"/>
        <v>-0.81980835229198501</v>
      </c>
      <c r="BU8" s="24">
        <f t="shared" si="1"/>
        <v>-1.9502362140349448E-7</v>
      </c>
      <c r="BV8" s="24">
        <f t="shared" si="2"/>
        <v>-0.81772666347851231</v>
      </c>
      <c r="BW8" s="24">
        <f t="shared" si="4"/>
        <v>-0.80579470961510458</v>
      </c>
      <c r="BX8" s="24">
        <f t="shared" si="5"/>
        <v>-0.80720916805334098</v>
      </c>
      <c r="BY8" s="24">
        <f t="shared" si="6"/>
        <v>-0.83486196658011724</v>
      </c>
      <c r="BZ8" s="24">
        <f t="shared" si="7"/>
        <v>-0.81194438913102418</v>
      </c>
    </row>
    <row r="9" spans="1:78" x14ac:dyDescent="0.3">
      <c r="A9" s="6" t="s">
        <v>123</v>
      </c>
      <c r="B9" s="27">
        <v>226637.431128672</v>
      </c>
      <c r="C9" s="27">
        <v>580.41575361503101</v>
      </c>
      <c r="D9" s="27">
        <v>5043.1913057676802</v>
      </c>
      <c r="E9" s="27">
        <v>25510.221245469998</v>
      </c>
      <c r="F9" s="27">
        <v>21764.0550002624</v>
      </c>
      <c r="G9" s="27">
        <v>2218.6605844107398</v>
      </c>
      <c r="H9" s="27">
        <v>55155.001222074898</v>
      </c>
      <c r="J9" s="29" t="s">
        <v>123</v>
      </c>
      <c r="K9" s="27">
        <v>464.80636465800001</v>
      </c>
      <c r="L9" s="27">
        <v>571.97290626300003</v>
      </c>
      <c r="M9" s="27">
        <v>571.97290626300003</v>
      </c>
      <c r="N9" s="27">
        <v>1710.4347516800001</v>
      </c>
      <c r="O9" s="27">
        <v>432.46403626799997</v>
      </c>
      <c r="P9" s="27">
        <v>3937.4568501700001</v>
      </c>
      <c r="Q9" s="27">
        <v>73221.833261799999</v>
      </c>
      <c r="R9" s="27">
        <v>1055.7647291400001</v>
      </c>
      <c r="S9" s="27">
        <v>502.43378337399997</v>
      </c>
      <c r="T9" s="27">
        <v>243.313015514</v>
      </c>
      <c r="U9" s="27">
        <v>15.080760119200001</v>
      </c>
      <c r="V9" s="27">
        <v>1947.9365608400001</v>
      </c>
      <c r="W9" s="27">
        <v>1947.9365608400001</v>
      </c>
      <c r="X9" s="27">
        <v>8423563.1039300002</v>
      </c>
      <c r="Y9" s="27">
        <v>0</v>
      </c>
      <c r="Z9" s="27">
        <v>246.802903133</v>
      </c>
      <c r="AA9" s="27">
        <v>91.879649385199997</v>
      </c>
      <c r="AB9" s="27">
        <v>191.76328397399999</v>
      </c>
      <c r="AC9" s="27">
        <v>1675.52288856</v>
      </c>
      <c r="AD9" s="27">
        <v>0</v>
      </c>
      <c r="AE9" s="27">
        <v>540.68313309899997</v>
      </c>
      <c r="AF9" s="27">
        <v>0</v>
      </c>
      <c r="AG9" s="27">
        <v>962.37809244000005</v>
      </c>
      <c r="AH9" s="27">
        <v>106.930938638</v>
      </c>
      <c r="AI9" s="27">
        <v>1069.3090310800001</v>
      </c>
      <c r="AJ9" s="27">
        <v>0</v>
      </c>
      <c r="AK9" s="27">
        <v>1332.54008598</v>
      </c>
      <c r="AL9" s="27">
        <v>4.1600274828200003</v>
      </c>
      <c r="AM9" s="27">
        <v>2392.94951008</v>
      </c>
      <c r="AN9" s="27">
        <v>25.747989129</v>
      </c>
      <c r="AO9" s="27">
        <v>313.99471485999999</v>
      </c>
      <c r="AP9" s="27">
        <v>676.31517430300005</v>
      </c>
      <c r="AQ9" s="27">
        <v>2.9232580454899999</v>
      </c>
      <c r="AR9" s="27">
        <v>0</v>
      </c>
      <c r="AS9" s="27">
        <v>225.12185372299999</v>
      </c>
      <c r="AT9" s="27">
        <v>8175.4315145099999</v>
      </c>
      <c r="AU9" s="27">
        <v>7063.6328025599996</v>
      </c>
      <c r="AV9" s="27">
        <v>1111.7987119500001</v>
      </c>
      <c r="AW9" s="27">
        <v>2.4274025165799999</v>
      </c>
      <c r="AX9" s="27">
        <v>0.10619953835199999</v>
      </c>
      <c r="AY9" s="27">
        <v>101.11136223600001</v>
      </c>
      <c r="AZ9" s="27">
        <v>40.845339627500003</v>
      </c>
      <c r="BA9" s="27">
        <v>2260.9407016199998</v>
      </c>
      <c r="BB9" s="27">
        <v>66.018656767899998</v>
      </c>
      <c r="BC9" s="27">
        <v>10.2718520324</v>
      </c>
      <c r="BD9" s="27">
        <v>3230.5091456499999</v>
      </c>
      <c r="BE9" s="27">
        <v>238.708759203</v>
      </c>
      <c r="BF9" s="27">
        <v>12.1341669119</v>
      </c>
      <c r="BG9" s="27">
        <v>90.658867992699996</v>
      </c>
      <c r="BH9" s="27">
        <v>0.346090119546</v>
      </c>
      <c r="BI9" s="27">
        <v>496.21425927500002</v>
      </c>
      <c r="BJ9" s="27">
        <v>449.06098281999999</v>
      </c>
      <c r="BK9" s="27">
        <v>0</v>
      </c>
      <c r="BL9" s="27">
        <v>184.468145198</v>
      </c>
      <c r="BM9" s="27">
        <v>596.27993141699994</v>
      </c>
      <c r="BN9" s="27">
        <v>3380.9007592299999</v>
      </c>
      <c r="BO9" s="27">
        <v>18356.386710399998</v>
      </c>
      <c r="BP9" s="27">
        <v>138.98506541899999</v>
      </c>
      <c r="BS9" s="30" t="str">
        <f t="shared" si="3"/>
        <v/>
      </c>
      <c r="BT9" s="24">
        <f t="shared" si="0"/>
        <v>-0.67692082946250498</v>
      </c>
      <c r="BU9" s="24">
        <f t="shared" si="1"/>
        <v>-6.8455448131037905E-2</v>
      </c>
      <c r="BV9" s="24">
        <f t="shared" si="2"/>
        <v>-0.78796976631501625</v>
      </c>
      <c r="BW9" s="24">
        <f t="shared" si="4"/>
        <v>-0.67952330025511787</v>
      </c>
      <c r="BX9" s="24">
        <f t="shared" si="5"/>
        <v>-0.67544500312672262</v>
      </c>
      <c r="BY9" s="24">
        <f t="shared" si="6"/>
        <v>-0.77634512337686346</v>
      </c>
      <c r="BZ9" s="24">
        <f t="shared" si="7"/>
        <v>-0.66718545365468773</v>
      </c>
    </row>
    <row r="10" spans="1:78" x14ac:dyDescent="0.3">
      <c r="A10" s="6" t="s">
        <v>124</v>
      </c>
      <c r="B10" s="27">
        <v>2272597.5631955601</v>
      </c>
      <c r="C10" s="27">
        <v>1910.7303860065499</v>
      </c>
      <c r="D10" s="27">
        <v>37145.867129632003</v>
      </c>
      <c r="E10" s="27">
        <v>238877.287830571</v>
      </c>
      <c r="F10" s="27">
        <v>202859.688019505</v>
      </c>
      <c r="G10" s="27">
        <v>18624.290712492399</v>
      </c>
      <c r="H10" s="27">
        <v>541551.38122887095</v>
      </c>
      <c r="J10" s="29" t="s">
        <v>124</v>
      </c>
      <c r="K10" s="27">
        <v>504.658436413</v>
      </c>
      <c r="L10" s="27">
        <v>476.84224859300002</v>
      </c>
      <c r="M10" s="27">
        <v>476.84224859300002</v>
      </c>
      <c r="N10" s="27">
        <v>1551.3873320600001</v>
      </c>
      <c r="O10" s="27">
        <v>447.96991158399999</v>
      </c>
      <c r="P10" s="27">
        <v>4275.0504763600002</v>
      </c>
      <c r="Q10" s="27">
        <v>71158.866664200003</v>
      </c>
      <c r="R10" s="27">
        <v>1036.2157411999999</v>
      </c>
      <c r="S10" s="27">
        <v>545.51275093000004</v>
      </c>
      <c r="T10" s="27">
        <v>247.70479960399999</v>
      </c>
      <c r="U10" s="27">
        <v>16.373805330700002</v>
      </c>
      <c r="V10" s="27">
        <v>2017.1756092999999</v>
      </c>
      <c r="W10" s="27">
        <v>2017.1756092999999</v>
      </c>
      <c r="X10" s="27">
        <v>14291154.010500001</v>
      </c>
      <c r="Y10" s="27">
        <v>0</v>
      </c>
      <c r="Z10" s="27">
        <v>231.63227583599999</v>
      </c>
      <c r="AA10" s="27">
        <v>92.1450177599</v>
      </c>
      <c r="AB10" s="27">
        <v>199.40112851999999</v>
      </c>
      <c r="AC10" s="27">
        <v>1819.18185171</v>
      </c>
      <c r="AD10" s="27">
        <v>0</v>
      </c>
      <c r="AE10" s="27">
        <v>946.154103298</v>
      </c>
      <c r="AF10" s="27">
        <v>0</v>
      </c>
      <c r="AG10" s="27">
        <v>1286.0039247699999</v>
      </c>
      <c r="AH10" s="27">
        <v>142.88930846299999</v>
      </c>
      <c r="AI10" s="27">
        <v>1428.89323324</v>
      </c>
      <c r="AJ10" s="27">
        <v>0</v>
      </c>
      <c r="AK10" s="27">
        <v>1388.9750293500001</v>
      </c>
      <c r="AL10" s="27">
        <v>4.6557095509700002</v>
      </c>
      <c r="AM10" s="27">
        <v>2400.20436836</v>
      </c>
      <c r="AN10" s="27">
        <v>29.467735886300002</v>
      </c>
      <c r="AO10" s="27">
        <v>322.43856137400002</v>
      </c>
      <c r="AP10" s="27">
        <v>731.18660526799999</v>
      </c>
      <c r="AQ10" s="27">
        <v>3.3188763912499999</v>
      </c>
      <c r="AR10" s="27">
        <v>0</v>
      </c>
      <c r="AS10" s="27">
        <v>228.82080303399999</v>
      </c>
      <c r="AT10" s="27">
        <v>8804.6865559100006</v>
      </c>
      <c r="AU10" s="27">
        <v>7695.84728851</v>
      </c>
      <c r="AV10" s="27">
        <v>1108.8392673999999</v>
      </c>
      <c r="AW10" s="27">
        <v>2.4472638877400001</v>
      </c>
      <c r="AX10" s="27">
        <v>0.122123607533</v>
      </c>
      <c r="AY10" s="27">
        <v>106.068543605</v>
      </c>
      <c r="AZ10" s="27">
        <v>44.173371914199997</v>
      </c>
      <c r="BA10" s="27">
        <v>2483.9491430100002</v>
      </c>
      <c r="BB10" s="27">
        <v>68.232927032500001</v>
      </c>
      <c r="BC10" s="27">
        <v>10.3177748783</v>
      </c>
      <c r="BD10" s="27">
        <v>3549.1565828399998</v>
      </c>
      <c r="BE10" s="27">
        <v>231.686287916</v>
      </c>
      <c r="BF10" s="27">
        <v>13.889518131399999</v>
      </c>
      <c r="BG10" s="27">
        <v>97.208035450300002</v>
      </c>
      <c r="BH10" s="27">
        <v>0.39371265596299998</v>
      </c>
      <c r="BI10" s="27">
        <v>540.22118168199995</v>
      </c>
      <c r="BJ10" s="27">
        <v>424.84147955700001</v>
      </c>
      <c r="BK10" s="27">
        <v>0</v>
      </c>
      <c r="BL10" s="27">
        <v>200.12478458800001</v>
      </c>
      <c r="BM10" s="27">
        <v>610.42687408999996</v>
      </c>
      <c r="BN10" s="27">
        <v>3664.71987962</v>
      </c>
      <c r="BO10" s="27">
        <v>18770.385579599999</v>
      </c>
      <c r="BP10" s="27">
        <v>138.38326564900001</v>
      </c>
      <c r="BS10" s="30" t="str">
        <f t="shared" si="3"/>
        <v/>
      </c>
      <c r="BT10" s="24">
        <f t="shared" si="0"/>
        <v>-0.96868831164100089</v>
      </c>
      <c r="BU10" s="24">
        <f t="shared" si="1"/>
        <v>-0.50482071660802252</v>
      </c>
      <c r="BV10" s="24">
        <f t="shared" si="2"/>
        <v>-0.96153291486631787</v>
      </c>
      <c r="BW10" s="24">
        <f t="shared" si="4"/>
        <v>-0.9631413826074795</v>
      </c>
      <c r="BX10" s="24">
        <f t="shared" si="5"/>
        <v>-0.96206320061100536</v>
      </c>
      <c r="BY10" s="24">
        <f t="shared" si="6"/>
        <v>-0.97099373125014399</v>
      </c>
      <c r="BZ10" s="24">
        <f t="shared" si="7"/>
        <v>-0.96533960353492798</v>
      </c>
    </row>
    <row r="11" spans="1:78" x14ac:dyDescent="0.3">
      <c r="A11" s="6" t="s">
        <v>125</v>
      </c>
      <c r="B11" s="27">
        <v>1010968.49051929</v>
      </c>
      <c r="C11" s="27">
        <v>1905.6293035219601</v>
      </c>
      <c r="D11" s="27">
        <v>21753.240102072901</v>
      </c>
      <c r="E11" s="27">
        <v>111270.83911808</v>
      </c>
      <c r="F11" s="27">
        <v>94356.444936250395</v>
      </c>
      <c r="G11" s="27">
        <v>9291.2805685473595</v>
      </c>
      <c r="H11" s="27">
        <v>243821.276879971</v>
      </c>
      <c r="J11" s="29" t="s">
        <v>125</v>
      </c>
      <c r="K11" s="27">
        <v>14.3660098098</v>
      </c>
      <c r="L11" s="27">
        <v>59.888823430499997</v>
      </c>
      <c r="M11" s="27">
        <v>59.888823430499997</v>
      </c>
      <c r="N11" s="27">
        <v>142.368576999</v>
      </c>
      <c r="O11" s="27">
        <v>19.682695891800002</v>
      </c>
      <c r="P11" s="27">
        <v>121.69711047</v>
      </c>
      <c r="Q11" s="27">
        <v>3741.71599354</v>
      </c>
      <c r="R11" s="27">
        <v>64.857575218299999</v>
      </c>
      <c r="S11" s="27">
        <v>15.5290166132</v>
      </c>
      <c r="T11" s="27">
        <v>12.342269355599999</v>
      </c>
      <c r="U11" s="27">
        <v>0.466110690296</v>
      </c>
      <c r="V11" s="27">
        <v>88.833050220700002</v>
      </c>
      <c r="W11" s="27">
        <v>88.833050220700002</v>
      </c>
      <c r="X11" s="27">
        <v>232517.387322</v>
      </c>
      <c r="Y11" s="27">
        <v>0</v>
      </c>
      <c r="Z11" s="27">
        <v>18.2652963124</v>
      </c>
      <c r="AA11" s="27">
        <v>5.06853113836</v>
      </c>
      <c r="AB11" s="27">
        <v>8.5044925403700002</v>
      </c>
      <c r="AC11" s="27">
        <v>51.786333133100001</v>
      </c>
      <c r="AD11" s="27">
        <v>0</v>
      </c>
      <c r="AE11" s="27">
        <v>14.884362616200001</v>
      </c>
      <c r="AF11" s="27">
        <v>0</v>
      </c>
      <c r="AG11" s="27">
        <v>37.245018974099999</v>
      </c>
      <c r="AH11" s="27">
        <v>4.13833378065</v>
      </c>
      <c r="AI11" s="27">
        <v>41.383352754699999</v>
      </c>
      <c r="AJ11" s="27">
        <v>0</v>
      </c>
      <c r="AK11" s="27">
        <v>58.113325208799999</v>
      </c>
      <c r="AL11" s="27">
        <v>0.160627262356</v>
      </c>
      <c r="AM11" s="27">
        <v>131.907472703</v>
      </c>
      <c r="AN11" s="27">
        <v>0.81612609335499997</v>
      </c>
      <c r="AO11" s="27">
        <v>20.037186020499998</v>
      </c>
      <c r="AP11" s="27">
        <v>33.137434150700003</v>
      </c>
      <c r="AQ11" s="27">
        <v>9.9950303411100005E-2</v>
      </c>
      <c r="AR11" s="27">
        <v>0</v>
      </c>
      <c r="AS11" s="27">
        <v>15.0090187779</v>
      </c>
      <c r="AT11" s="27">
        <v>386.79147445199999</v>
      </c>
      <c r="AU11" s="27">
        <v>329.94749301500002</v>
      </c>
      <c r="AV11" s="27">
        <v>56.843981437099998</v>
      </c>
      <c r="AW11" s="27">
        <v>0.16730641820600001</v>
      </c>
      <c r="AX11" s="27">
        <v>3.2074409299099999E-3</v>
      </c>
      <c r="AY11" s="27">
        <v>5.8409310890299997</v>
      </c>
      <c r="AZ11" s="27">
        <v>1.99745895269</v>
      </c>
      <c r="BA11" s="27">
        <v>99.970021880900006</v>
      </c>
      <c r="BB11" s="27">
        <v>4.0930174109999999</v>
      </c>
      <c r="BC11" s="27">
        <v>0.71839276112399997</v>
      </c>
      <c r="BD11" s="27">
        <v>142.838951812</v>
      </c>
      <c r="BE11" s="27">
        <v>15.4261758354</v>
      </c>
      <c r="BF11" s="27">
        <v>0.38396908238100003</v>
      </c>
      <c r="BG11" s="27">
        <v>4.6622747289699999</v>
      </c>
      <c r="BH11" s="27">
        <v>1.1618829345700001E-2</v>
      </c>
      <c r="BI11" s="27">
        <v>21.423337431699998</v>
      </c>
      <c r="BJ11" s="27">
        <v>32.243318073099999</v>
      </c>
      <c r="BK11" s="27">
        <v>0</v>
      </c>
      <c r="BL11" s="27">
        <v>5.7482129465199998</v>
      </c>
      <c r="BM11" s="27">
        <v>29.2560964993</v>
      </c>
      <c r="BN11" s="27">
        <v>106.268411711</v>
      </c>
      <c r="BO11" s="27">
        <v>906.93656894699996</v>
      </c>
      <c r="BP11" s="27">
        <v>7.9608118372999996</v>
      </c>
      <c r="BS11" s="30" t="str">
        <f t="shared" si="3"/>
        <v/>
      </c>
      <c r="BT11" s="24">
        <f t="shared" si="0"/>
        <v>-0.99629887970927955</v>
      </c>
      <c r="BU11" s="24">
        <f t="shared" si="1"/>
        <v>-0.99218926651227979</v>
      </c>
      <c r="BV11" s="24">
        <f t="shared" si="2"/>
        <v>-0.99809760051557761</v>
      </c>
      <c r="BW11" s="24">
        <f t="shared" si="4"/>
        <v>-0.99652387384226038</v>
      </c>
      <c r="BX11" s="24">
        <f t="shared" si="5"/>
        <v>-0.99650318011410965</v>
      </c>
      <c r="BY11" s="24">
        <f t="shared" si="6"/>
        <v>-0.99769425352365093</v>
      </c>
      <c r="BZ11" s="24">
        <f t="shared" si="7"/>
        <v>-0.99628032228953722</v>
      </c>
    </row>
    <row r="12" spans="1:78" x14ac:dyDescent="0.3">
      <c r="A12" s="6" t="s">
        <v>72</v>
      </c>
      <c r="B12" s="27">
        <v>9384905.2256326303</v>
      </c>
      <c r="C12" s="27">
        <v>1713.26769816106</v>
      </c>
      <c r="D12" s="27">
        <v>218552.75712799601</v>
      </c>
      <c r="E12" s="27">
        <v>1036854.91224611</v>
      </c>
      <c r="F12" s="27">
        <v>878639.65572417702</v>
      </c>
      <c r="G12" s="27">
        <v>97513.625016198595</v>
      </c>
      <c r="H12" s="27">
        <v>2242353.8346073199</v>
      </c>
      <c r="J12" s="29" t="s">
        <v>72</v>
      </c>
      <c r="K12" s="27">
        <v>3562.2242730100002</v>
      </c>
      <c r="L12" s="27">
        <v>3291.5544358100001</v>
      </c>
      <c r="M12" s="27">
        <v>3291.5544358100001</v>
      </c>
      <c r="N12" s="27">
        <v>10793.117754000001</v>
      </c>
      <c r="O12" s="27">
        <v>3150.9557171699998</v>
      </c>
      <c r="P12" s="27">
        <v>30176.200367099998</v>
      </c>
      <c r="Q12" s="27">
        <v>550604.88367300003</v>
      </c>
      <c r="R12" s="27">
        <v>7257.5786896</v>
      </c>
      <c r="S12" s="27">
        <v>3850.6015275999998</v>
      </c>
      <c r="T12" s="27">
        <v>1739.98074073</v>
      </c>
      <c r="U12" s="27">
        <v>115.577448074</v>
      </c>
      <c r="V12" s="27">
        <v>14188.192697799999</v>
      </c>
      <c r="W12" s="27">
        <v>14188.192697799999</v>
      </c>
      <c r="X12" s="27">
        <v>15859405.902000001</v>
      </c>
      <c r="Y12" s="27">
        <v>0</v>
      </c>
      <c r="Z12" s="27">
        <v>1616.2873842399999</v>
      </c>
      <c r="AA12" s="27">
        <v>646.49999547799996</v>
      </c>
      <c r="AB12" s="27">
        <v>1402.97294379</v>
      </c>
      <c r="AC12" s="27">
        <v>12841.0233377</v>
      </c>
      <c r="AD12" s="27">
        <v>0</v>
      </c>
      <c r="AE12" s="27">
        <v>35.968515242199999</v>
      </c>
      <c r="AF12" s="27">
        <v>0</v>
      </c>
      <c r="AG12" s="27">
        <v>12617.5568712</v>
      </c>
      <c r="AH12" s="27">
        <v>1401.9524170300001</v>
      </c>
      <c r="AI12" s="27">
        <v>14019.509288200001</v>
      </c>
      <c r="AJ12" s="27">
        <v>0</v>
      </c>
      <c r="AK12" s="27">
        <v>9774.5410911500003</v>
      </c>
      <c r="AL12" s="27">
        <v>31.7956933205</v>
      </c>
      <c r="AM12" s="27">
        <v>16840.230827899999</v>
      </c>
      <c r="AN12" s="27">
        <v>201.55191310500001</v>
      </c>
      <c r="AO12" s="27">
        <v>2188.5195994199998</v>
      </c>
      <c r="AP12" s="27">
        <v>4981.56094975</v>
      </c>
      <c r="AQ12" s="27">
        <v>22.688081110199999</v>
      </c>
      <c r="AR12" s="27">
        <v>0</v>
      </c>
      <c r="AS12" s="27">
        <v>1551.90490462</v>
      </c>
      <c r="AT12" s="27">
        <v>61983.766787</v>
      </c>
      <c r="AU12" s="27">
        <v>52460.279756800002</v>
      </c>
      <c r="AV12" s="27">
        <v>9523.4870302100007</v>
      </c>
      <c r="AW12" s="27">
        <v>16.587452777500001</v>
      </c>
      <c r="AX12" s="27">
        <v>0.83556078771099995</v>
      </c>
      <c r="AY12" s="27">
        <v>721.071281613</v>
      </c>
      <c r="AZ12" s="27">
        <v>300.95888684200003</v>
      </c>
      <c r="BA12" s="27">
        <v>16942.259956599999</v>
      </c>
      <c r="BB12" s="27">
        <v>463.348935531</v>
      </c>
      <c r="BC12" s="27">
        <v>69.913793049899994</v>
      </c>
      <c r="BD12" s="27">
        <v>24207.703015700001</v>
      </c>
      <c r="BE12" s="27">
        <v>1621.23088699</v>
      </c>
      <c r="BF12" s="27">
        <v>95.002072598200002</v>
      </c>
      <c r="BG12" s="27">
        <v>661.88584644800005</v>
      </c>
      <c r="BH12" s="27">
        <v>2.6918135527999998</v>
      </c>
      <c r="BI12" s="27">
        <v>6109.18827478</v>
      </c>
      <c r="BJ12" s="27">
        <v>2966.4823653899998</v>
      </c>
      <c r="BK12" s="27">
        <v>0</v>
      </c>
      <c r="BL12" s="27">
        <v>1412.53517801</v>
      </c>
      <c r="BM12" s="27">
        <v>4289.7452010400002</v>
      </c>
      <c r="BN12" s="27">
        <v>25864.945264099999</v>
      </c>
      <c r="BO12" s="27">
        <v>131896.20288600001</v>
      </c>
      <c r="BP12" s="27">
        <v>970.34814731400002</v>
      </c>
      <c r="BS12" s="30" t="str">
        <f t="shared" si="3"/>
        <v/>
      </c>
      <c r="BT12" s="24">
        <f t="shared" si="0"/>
        <v>-0.94133079978589951</v>
      </c>
      <c r="BU12" s="24">
        <f t="shared" si="1"/>
        <v>-0.97900589891421697</v>
      </c>
      <c r="BV12" s="24">
        <f t="shared" si="2"/>
        <v>-0.93585297448345872</v>
      </c>
      <c r="BW12" s="24">
        <f t="shared" si="4"/>
        <v>-0.94021944048784389</v>
      </c>
      <c r="BX12" s="24">
        <f t="shared" si="5"/>
        <v>-0.9402937490755956</v>
      </c>
      <c r="BY12" s="24">
        <f t="shared" si="6"/>
        <v>-0.93735041360871196</v>
      </c>
      <c r="BZ12" s="24">
        <f t="shared" si="7"/>
        <v>-0.94117957618892145</v>
      </c>
    </row>
    <row r="13" spans="1:78" x14ac:dyDescent="0.3">
      <c r="A13" s="6" t="s">
        <v>85</v>
      </c>
      <c r="B13" s="27">
        <v>17541.3042814818</v>
      </c>
      <c r="C13" s="27">
        <v>13.0395819378531</v>
      </c>
      <c r="D13" s="27">
        <v>299.79875654406902</v>
      </c>
      <c r="E13" s="27">
        <v>1847.01580022855</v>
      </c>
      <c r="F13" s="27">
        <v>1565.4891145107199</v>
      </c>
      <c r="G13" s="27">
        <v>145.03720644477201</v>
      </c>
      <c r="H13" s="27">
        <v>4176.2019290944099</v>
      </c>
      <c r="J13" s="29" t="s">
        <v>85</v>
      </c>
      <c r="K13" s="27">
        <v>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  <c r="AD13" s="27">
        <v>0</v>
      </c>
      <c r="AE13" s="27">
        <v>0</v>
      </c>
      <c r="AF13" s="27">
        <v>0</v>
      </c>
      <c r="AG13" s="27">
        <v>0</v>
      </c>
      <c r="AH13" s="27">
        <v>0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S13" s="30" t="str">
        <f t="shared" si="3"/>
        <v/>
      </c>
      <c r="BT13" s="24" t="str">
        <f t="shared" si="0"/>
        <v/>
      </c>
      <c r="BU13" s="24" t="str">
        <f t="shared" si="1"/>
        <v/>
      </c>
      <c r="BV13" s="24" t="str">
        <f t="shared" si="2"/>
        <v/>
      </c>
      <c r="BW13" s="24" t="str">
        <f t="shared" si="4"/>
        <v/>
      </c>
      <c r="BX13" s="24" t="str">
        <f t="shared" si="5"/>
        <v/>
      </c>
      <c r="BY13" s="24" t="str">
        <f t="shared" si="6"/>
        <v/>
      </c>
      <c r="BZ13" s="24" t="str">
        <f t="shared" si="7"/>
        <v/>
      </c>
    </row>
    <row r="14" spans="1:78" x14ac:dyDescent="0.3">
      <c r="A14" s="6" t="s">
        <v>181</v>
      </c>
      <c r="B14" s="27">
        <v>30298969.163971201</v>
      </c>
      <c r="C14" s="27">
        <v>4.74220029559525</v>
      </c>
      <c r="D14" s="27">
        <v>428327.93124370702</v>
      </c>
      <c r="E14" s="27">
        <v>3095598.8566472102</v>
      </c>
      <c r="F14" s="27">
        <v>2623384.3068897198</v>
      </c>
      <c r="G14" s="27">
        <v>232251.22152411801</v>
      </c>
      <c r="H14" s="27">
        <v>7152636.8456124598</v>
      </c>
      <c r="J14" s="29" t="s">
        <v>181</v>
      </c>
      <c r="K14" s="27">
        <v>0</v>
      </c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S14" s="30" t="str">
        <f t="shared" si="3"/>
        <v/>
      </c>
      <c r="BT14" s="24" t="str">
        <f t="shared" si="0"/>
        <v/>
      </c>
      <c r="BU14" s="24" t="str">
        <f t="shared" si="1"/>
        <v/>
      </c>
      <c r="BV14" s="24" t="str">
        <f t="shared" si="2"/>
        <v/>
      </c>
      <c r="BW14" s="24" t="str">
        <f t="shared" si="4"/>
        <v/>
      </c>
      <c r="BX14" s="24" t="str">
        <f t="shared" si="5"/>
        <v/>
      </c>
      <c r="BY14" s="24" t="str">
        <f t="shared" si="6"/>
        <v/>
      </c>
      <c r="BZ14" s="24" t="str">
        <f t="shared" si="7"/>
        <v/>
      </c>
    </row>
    <row r="15" spans="1:78" x14ac:dyDescent="0.3">
      <c r="A15" s="6" t="s">
        <v>87</v>
      </c>
      <c r="B15" s="27">
        <v>9333.9738619998698</v>
      </c>
      <c r="D15" s="27">
        <v>46.038371999999697</v>
      </c>
      <c r="E15" s="27">
        <v>876.90749000000096</v>
      </c>
      <c r="F15" s="27">
        <v>743.14542800000299</v>
      </c>
      <c r="G15" s="27">
        <v>45.278736000000002</v>
      </c>
      <c r="H15" s="27">
        <v>2179.4669639999702</v>
      </c>
      <c r="J15" s="29" t="s">
        <v>87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  <c r="AD15" s="27">
        <v>0</v>
      </c>
      <c r="AE15" s="27">
        <v>0</v>
      </c>
      <c r="AF15" s="27">
        <v>0</v>
      </c>
      <c r="AG15" s="27">
        <v>0</v>
      </c>
      <c r="AH15" s="27">
        <v>0</v>
      </c>
      <c r="AI15" s="27">
        <v>0</v>
      </c>
      <c r="AJ15" s="27">
        <v>0</v>
      </c>
      <c r="AK15" s="27">
        <v>0</v>
      </c>
      <c r="AL15" s="27">
        <v>0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0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S15" s="30" t="str">
        <f t="shared" si="3"/>
        <v/>
      </c>
      <c r="BT15" s="24" t="str">
        <f t="shared" si="0"/>
        <v/>
      </c>
      <c r="BU15" s="24" t="str">
        <f t="shared" si="1"/>
        <v/>
      </c>
      <c r="BV15" s="24" t="str">
        <f t="shared" si="2"/>
        <v/>
      </c>
      <c r="BW15" s="24" t="str">
        <f t="shared" si="4"/>
        <v/>
      </c>
      <c r="BX15" s="24" t="str">
        <f t="shared" si="5"/>
        <v/>
      </c>
      <c r="BY15" s="24" t="str">
        <f t="shared" si="6"/>
        <v/>
      </c>
      <c r="BZ15" s="24" t="str">
        <f t="shared" si="7"/>
        <v/>
      </c>
    </row>
    <row r="16" spans="1:78" x14ac:dyDescent="0.3">
      <c r="A16" s="15" t="s">
        <v>577</v>
      </c>
      <c r="B16" s="27">
        <v>766.25463999999999</v>
      </c>
      <c r="D16" s="27">
        <v>3.7240139999999902</v>
      </c>
      <c r="E16" s="27">
        <v>71.938140000000004</v>
      </c>
      <c r="F16" s="27">
        <v>60.965441999999797</v>
      </c>
      <c r="G16" s="27">
        <v>3.70044</v>
      </c>
      <c r="H16" s="27">
        <v>178.90426199999999</v>
      </c>
      <c r="J16" s="29" t="s">
        <v>578</v>
      </c>
      <c r="K16" s="27">
        <v>0</v>
      </c>
      <c r="L16" s="27">
        <v>1.6124382554600001</v>
      </c>
      <c r="M16" s="27">
        <v>1.6124382554600001</v>
      </c>
      <c r="N16" s="27">
        <v>3.4190082177300001</v>
      </c>
      <c r="O16" s="27">
        <v>0.24127921643299999</v>
      </c>
      <c r="P16" s="27">
        <v>0</v>
      </c>
      <c r="Q16" s="27">
        <v>55.469836913100004</v>
      </c>
      <c r="R16" s="27">
        <v>1.23104672663</v>
      </c>
      <c r="S16" s="27">
        <v>0</v>
      </c>
      <c r="T16" s="27">
        <v>0.18420219249700001</v>
      </c>
      <c r="U16" s="27">
        <v>0</v>
      </c>
      <c r="V16" s="27">
        <v>1.0935509678799999</v>
      </c>
      <c r="W16" s="27">
        <v>1.0935509678799999</v>
      </c>
      <c r="X16" s="27">
        <v>328.71926233300002</v>
      </c>
      <c r="Y16" s="27">
        <v>0</v>
      </c>
      <c r="Z16" s="27">
        <v>0.40634034623600002</v>
      </c>
      <c r="AA16" s="27">
        <v>8.5140149252900005E-2</v>
      </c>
      <c r="AB16" s="27">
        <v>9.84636077537E-2</v>
      </c>
      <c r="AC16" s="27">
        <v>0</v>
      </c>
      <c r="AD16" s="27">
        <v>0</v>
      </c>
      <c r="AE16" s="27">
        <v>0</v>
      </c>
      <c r="AF16" s="27">
        <v>0</v>
      </c>
      <c r="AG16" s="27">
        <v>0.31079415995600002</v>
      </c>
      <c r="AH16" s="27">
        <v>3.4533022481599999E-2</v>
      </c>
      <c r="AI16" s="27">
        <v>0.34532718243799998</v>
      </c>
      <c r="AJ16" s="27">
        <v>0</v>
      </c>
      <c r="AK16" s="27">
        <v>0.64663727354400002</v>
      </c>
      <c r="AL16" s="27">
        <v>1.3411817876199999E-3</v>
      </c>
      <c r="AM16" s="27">
        <v>2.2135750591100001</v>
      </c>
      <c r="AN16" s="27">
        <v>1.47533303571E-3</v>
      </c>
      <c r="AO16" s="27">
        <v>0.40459410153399999</v>
      </c>
      <c r="AP16" s="27">
        <v>0.48730115687499997</v>
      </c>
      <c r="AQ16" s="27">
        <v>4.4706427024300002E-4</v>
      </c>
      <c r="AR16" s="27">
        <v>0</v>
      </c>
      <c r="AS16" s="27">
        <v>0.31473392968399999</v>
      </c>
      <c r="AT16" s="27">
        <v>5.2751209367399996</v>
      </c>
      <c r="AU16" s="27">
        <v>4.4704114232499998</v>
      </c>
      <c r="AV16" s="27">
        <v>0.80470951349499997</v>
      </c>
      <c r="AW16" s="27">
        <v>3.6033444115600001E-3</v>
      </c>
      <c r="AX16" s="27">
        <v>0</v>
      </c>
      <c r="AY16" s="27">
        <v>0.106848658212</v>
      </c>
      <c r="AZ16" s="27">
        <v>2.9282781351100001E-2</v>
      </c>
      <c r="BA16" s="27">
        <v>1.2146763890500001</v>
      </c>
      <c r="BB16" s="27">
        <v>8.0471789105899999E-2</v>
      </c>
      <c r="BC16" s="27">
        <v>1.5647304574000001E-2</v>
      </c>
      <c r="BD16" s="27">
        <v>1.7355073110799999</v>
      </c>
      <c r="BE16" s="27">
        <v>0.30744247314500001</v>
      </c>
      <c r="BF16" s="27">
        <v>6.7060191691899998E-4</v>
      </c>
      <c r="BG16" s="27">
        <v>7.3765769936700004E-2</v>
      </c>
      <c r="BH16" s="27">
        <v>4.4706427024300003E-5</v>
      </c>
      <c r="BI16" s="27">
        <v>0.29101715747099999</v>
      </c>
      <c r="BJ16" s="27">
        <v>0.70149695577000004</v>
      </c>
      <c r="BK16" s="27">
        <v>0</v>
      </c>
      <c r="BL16" s="27">
        <v>1.7849471982000001E-3</v>
      </c>
      <c r="BM16" s="27">
        <v>0.41357158242300002</v>
      </c>
      <c r="BN16" s="27">
        <v>6.7732409596700002E-2</v>
      </c>
      <c r="BO16" s="27">
        <v>12.9721258619</v>
      </c>
      <c r="BP16" s="27">
        <v>0.14001091949300001</v>
      </c>
      <c r="BS16" s="30" t="str">
        <f t="shared" ref="BS16" si="8">IF(Y16&lt;&gt;0,Y16/AI16,"")</f>
        <v/>
      </c>
      <c r="BT16" s="24">
        <f t="shared" ref="BT16" si="9">IF(Q16&lt;&gt;0,(Q16-B16)/B16,"")</f>
        <v>-0.92760913406919132</v>
      </c>
      <c r="BU16" s="24" t="str">
        <f t="shared" ref="BU16" si="10">IF(AE16&lt;&gt;0,(AE16-C16)/C16,"")</f>
        <v/>
      </c>
      <c r="BV16" s="24">
        <f t="shared" ref="BV16" si="11">IF(AI16&lt;&gt;0,(AI16-D16)/D16,"")</f>
        <v>-0.90727017072492189</v>
      </c>
      <c r="BW16" s="24">
        <f t="shared" ref="BW16" si="12">IF(AT16&lt;&gt;0,(AT16-E16)/E16,"")</f>
        <v>-0.92667142997108354</v>
      </c>
      <c r="BX16" s="24">
        <f t="shared" ref="BX16" si="13">IF(AU16&lt;&gt;0,(AU16-F16)/F16,"")</f>
        <v>-0.92667302529767581</v>
      </c>
      <c r="BY16" s="24">
        <f t="shared" ref="BY16" si="14">IF(BI16&lt;&gt;0,(BI16-G16)/G16,"")</f>
        <v>-0.92135606644858448</v>
      </c>
      <c r="BZ16" s="24">
        <f t="shared" ref="BZ16" si="15">IF(BO16&lt;&gt;0,(BO16-H16)/H16,"")</f>
        <v>-0.9274912418693525</v>
      </c>
    </row>
    <row r="17" spans="1:78" x14ac:dyDescent="0.3">
      <c r="A17" s="29" t="s">
        <v>182</v>
      </c>
      <c r="B17" s="27">
        <v>1092.3042305997101</v>
      </c>
      <c r="C17" s="27">
        <v>21.953792658119799</v>
      </c>
      <c r="D17" s="27">
        <v>32.140302175337297</v>
      </c>
      <c r="E17" s="27">
        <v>154.15459521576099</v>
      </c>
      <c r="F17" s="27">
        <v>133.42587722404801</v>
      </c>
      <c r="G17" s="27">
        <v>9.6263723028316406</v>
      </c>
      <c r="H17" s="27">
        <v>307.18434513346602</v>
      </c>
      <c r="J17" s="29" t="s">
        <v>182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v>0</v>
      </c>
      <c r="BF17" s="27">
        <v>0</v>
      </c>
      <c r="BG17" s="27">
        <v>0</v>
      </c>
      <c r="BH17" s="27">
        <v>0</v>
      </c>
      <c r="BI17" s="27">
        <v>0</v>
      </c>
      <c r="BJ17" s="27">
        <v>0</v>
      </c>
      <c r="BK17" s="27">
        <v>0</v>
      </c>
      <c r="BL17" s="27">
        <v>0</v>
      </c>
      <c r="BM17" s="27">
        <v>0</v>
      </c>
      <c r="BN17" s="27">
        <v>0</v>
      </c>
      <c r="BO17" s="27">
        <v>0</v>
      </c>
      <c r="BP17" s="27">
        <v>0</v>
      </c>
      <c r="BS17" s="30" t="str">
        <f t="shared" si="3"/>
        <v/>
      </c>
      <c r="BT17" s="24" t="str">
        <f t="shared" si="0"/>
        <v/>
      </c>
      <c r="BU17" s="24" t="str">
        <f t="shared" si="1"/>
        <v/>
      </c>
      <c r="BV17" s="24" t="str">
        <f t="shared" si="2"/>
        <v/>
      </c>
      <c r="BW17" s="24" t="str">
        <f t="shared" ref="BW17:BW50" si="16">IF(AT17&lt;&gt;0,(AT17-E17)/E17,"")</f>
        <v/>
      </c>
      <c r="BX17" s="24" t="str">
        <f t="shared" ref="BX17:BX50" si="17">IF(AU17&lt;&gt;0,(AU17-F17)/F17,"")</f>
        <v/>
      </c>
      <c r="BY17" s="24" t="str">
        <f t="shared" si="6"/>
        <v/>
      </c>
      <c r="BZ17" s="24" t="str">
        <f t="shared" si="7"/>
        <v/>
      </c>
    </row>
    <row r="18" spans="1:78" x14ac:dyDescent="0.3">
      <c r="A18" s="29" t="s">
        <v>184</v>
      </c>
      <c r="B18" s="27">
        <v>413605.063327207</v>
      </c>
      <c r="C18" s="27">
        <v>5290.9768926257402</v>
      </c>
      <c r="D18" s="27">
        <v>17091.612882927999</v>
      </c>
      <c r="E18" s="27">
        <v>76495.423793531401</v>
      </c>
      <c r="F18" s="27">
        <v>53781.534371947397</v>
      </c>
      <c r="G18" s="27">
        <v>4034.9026856803598</v>
      </c>
      <c r="H18" s="27">
        <v>127709.872487228</v>
      </c>
      <c r="J18" s="29" t="s">
        <v>184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v>0</v>
      </c>
      <c r="BF18" s="27">
        <v>0</v>
      </c>
      <c r="BG18" s="27">
        <v>0</v>
      </c>
      <c r="BH18" s="27">
        <v>0</v>
      </c>
      <c r="BI18" s="27">
        <v>0</v>
      </c>
      <c r="BJ18" s="27">
        <v>0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0</v>
      </c>
      <c r="BS18" s="30" t="str">
        <f t="shared" si="3"/>
        <v/>
      </c>
      <c r="BT18" s="24" t="str">
        <f t="shared" si="0"/>
        <v/>
      </c>
      <c r="BU18" s="24" t="str">
        <f t="shared" si="1"/>
        <v/>
      </c>
      <c r="BV18" s="24" t="str">
        <f t="shared" si="2"/>
        <v/>
      </c>
      <c r="BW18" s="24" t="str">
        <f t="shared" si="16"/>
        <v/>
      </c>
      <c r="BX18" s="24" t="str">
        <f t="shared" si="17"/>
        <v/>
      </c>
      <c r="BY18" s="24" t="str">
        <f t="shared" si="6"/>
        <v/>
      </c>
      <c r="BZ18" s="24" t="str">
        <f t="shared" si="7"/>
        <v/>
      </c>
    </row>
    <row r="19" spans="1:78" x14ac:dyDescent="0.3">
      <c r="A19" s="29" t="s">
        <v>185</v>
      </c>
      <c r="B19" s="27">
        <v>5353.4421826175703</v>
      </c>
      <c r="C19" s="27">
        <v>97.092439825321904</v>
      </c>
      <c r="D19" s="27">
        <v>234.55535540635799</v>
      </c>
      <c r="E19" s="27">
        <v>876.21267291745698</v>
      </c>
      <c r="F19" s="27">
        <v>606.25922100499702</v>
      </c>
      <c r="G19" s="27">
        <v>37.537323671011897</v>
      </c>
      <c r="H19" s="27">
        <v>1616.83886210111</v>
      </c>
      <c r="J19" s="29" t="s">
        <v>185</v>
      </c>
      <c r="K19" s="27">
        <v>42.511679156699998</v>
      </c>
      <c r="L19" s="27">
        <v>38.260592690499998</v>
      </c>
      <c r="M19" s="27">
        <v>38.260592690499998</v>
      </c>
      <c r="N19" s="27">
        <v>126.641065868</v>
      </c>
      <c r="O19" s="27">
        <v>37.450907853899999</v>
      </c>
      <c r="P19" s="27">
        <v>360.12437505600002</v>
      </c>
      <c r="Q19" s="27">
        <v>5192.4916404899996</v>
      </c>
      <c r="R19" s="27">
        <v>85.832693278400001</v>
      </c>
      <c r="S19" s="27">
        <v>45.953202270299997</v>
      </c>
      <c r="T19" s="27">
        <v>20.648325402600001</v>
      </c>
      <c r="U19" s="27">
        <v>1.37930475045</v>
      </c>
      <c r="V19" s="27">
        <v>168.63013825499999</v>
      </c>
      <c r="W19" s="27">
        <v>168.63013825499999</v>
      </c>
      <c r="X19" s="27">
        <v>1452121.6733299999</v>
      </c>
      <c r="Y19" s="27">
        <v>0</v>
      </c>
      <c r="Z19" s="27">
        <v>19.031559048199998</v>
      </c>
      <c r="AA19" s="27">
        <v>7.6614394838299997</v>
      </c>
      <c r="AB19" s="27">
        <v>16.6807814143</v>
      </c>
      <c r="AC19" s="27">
        <v>153.24534574399999</v>
      </c>
      <c r="AD19" s="27">
        <v>0</v>
      </c>
      <c r="AE19" s="27">
        <v>94.383868319000001</v>
      </c>
      <c r="AF19" s="27">
        <v>0</v>
      </c>
      <c r="AG19" s="27">
        <v>203.62505359799999</v>
      </c>
      <c r="AH19" s="27">
        <v>22.6250079402</v>
      </c>
      <c r="AI19" s="27">
        <v>226.25006153800001</v>
      </c>
      <c r="AJ19" s="27">
        <v>0</v>
      </c>
      <c r="AK19" s="27">
        <v>116.240183719</v>
      </c>
      <c r="AL19" s="27">
        <v>0.35788357688900002</v>
      </c>
      <c r="AM19" s="27">
        <v>199.570446909</v>
      </c>
      <c r="AN19" s="27">
        <v>2.2727837545799998</v>
      </c>
      <c r="AO19" s="27">
        <v>24.448034266400001</v>
      </c>
      <c r="AP19" s="27">
        <v>55.906471789100003</v>
      </c>
      <c r="AQ19" s="27">
        <v>0.255673506065</v>
      </c>
      <c r="AR19" s="27">
        <v>0</v>
      </c>
      <c r="AS19" s="27">
        <v>17.319814942899999</v>
      </c>
      <c r="AT19" s="27">
        <v>847.23284686800002</v>
      </c>
      <c r="AU19" s="27">
        <v>589.13728774799995</v>
      </c>
      <c r="AV19" s="27">
        <v>258.09555912000002</v>
      </c>
      <c r="AW19" s="27">
        <v>0.18498040708300001</v>
      </c>
      <c r="AX19" s="27">
        <v>9.4257527295999993E-3</v>
      </c>
      <c r="AY19" s="27">
        <v>8.0707970336799999</v>
      </c>
      <c r="AZ19" s="27">
        <v>3.3776574689799999</v>
      </c>
      <c r="BA19" s="27">
        <v>190.400111146</v>
      </c>
      <c r="BB19" s="27">
        <v>5.1791547104499998</v>
      </c>
      <c r="BC19" s="27">
        <v>0.77939182801700002</v>
      </c>
      <c r="BD19" s="27">
        <v>272.05069573499998</v>
      </c>
      <c r="BE19" s="27">
        <v>19.153151454700001</v>
      </c>
      <c r="BF19" s="27">
        <v>1.0712952438600001</v>
      </c>
      <c r="BG19" s="27">
        <v>7.4227774544300003</v>
      </c>
      <c r="BH19" s="27">
        <v>3.03391325915E-2</v>
      </c>
      <c r="BI19" s="27">
        <v>36.637667524000001</v>
      </c>
      <c r="BJ19" s="27">
        <v>34.957996773399998</v>
      </c>
      <c r="BK19" s="27">
        <v>0</v>
      </c>
      <c r="BL19" s="27">
        <v>16.856113725899998</v>
      </c>
      <c r="BM19" s="27">
        <v>50.932077653999997</v>
      </c>
      <c r="BN19" s="27">
        <v>308.630824889</v>
      </c>
      <c r="BO19" s="27">
        <v>1565.84152913</v>
      </c>
      <c r="BP19" s="27">
        <v>11.491557691000001</v>
      </c>
      <c r="BS19" s="30" t="str">
        <f t="shared" si="3"/>
        <v/>
      </c>
      <c r="BT19" s="24">
        <f t="shared" si="0"/>
        <v>-3.0064869786054896E-2</v>
      </c>
      <c r="BU19" s="24">
        <f t="shared" si="1"/>
        <v>-2.7896832247648409E-2</v>
      </c>
      <c r="BV19" s="24">
        <f t="shared" si="2"/>
        <v>-3.5408672950440125E-2</v>
      </c>
      <c r="BW19" s="24">
        <f t="shared" si="16"/>
        <v>-3.3073963599459355E-2</v>
      </c>
      <c r="BX19" s="24">
        <f t="shared" si="17"/>
        <v>-2.8241934578106719E-2</v>
      </c>
      <c r="BY19" s="24">
        <f t="shared" si="6"/>
        <v>-2.3966976305949413E-2</v>
      </c>
      <c r="BZ19" s="24">
        <f t="shared" si="7"/>
        <v>-3.1541382488071826E-2</v>
      </c>
    </row>
    <row r="20" spans="1:78" x14ac:dyDescent="0.3">
      <c r="A20" s="29" t="s">
        <v>186</v>
      </c>
      <c r="B20" s="27">
        <v>58452.217892848203</v>
      </c>
      <c r="C20" s="27">
        <v>894.25715926046701</v>
      </c>
      <c r="D20" s="27">
        <v>3119.4466997550398</v>
      </c>
      <c r="E20" s="27">
        <v>11150.7716228267</v>
      </c>
      <c r="F20" s="27">
        <v>6067.9131102294496</v>
      </c>
      <c r="G20" s="27">
        <v>307.920513617133</v>
      </c>
      <c r="H20" s="27">
        <v>19158.5023295256</v>
      </c>
      <c r="J20" s="29" t="s">
        <v>186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v>0</v>
      </c>
      <c r="BF20" s="27">
        <v>0</v>
      </c>
      <c r="BG20" s="27">
        <v>0</v>
      </c>
      <c r="BH20" s="27">
        <v>0</v>
      </c>
      <c r="BI20" s="27">
        <v>0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S20" s="30" t="str">
        <f t="shared" si="3"/>
        <v/>
      </c>
      <c r="BT20" s="24" t="str">
        <f t="shared" si="0"/>
        <v/>
      </c>
      <c r="BU20" s="24" t="str">
        <f t="shared" si="1"/>
        <v/>
      </c>
      <c r="BV20" s="24" t="str">
        <f t="shared" si="2"/>
        <v/>
      </c>
      <c r="BW20" s="24" t="str">
        <f t="shared" si="16"/>
        <v/>
      </c>
      <c r="BX20" s="24" t="str">
        <f t="shared" si="17"/>
        <v/>
      </c>
      <c r="BY20" s="24" t="str">
        <f t="shared" si="6"/>
        <v/>
      </c>
      <c r="BZ20" s="24" t="str">
        <f t="shared" si="7"/>
        <v/>
      </c>
    </row>
    <row r="21" spans="1:78" x14ac:dyDescent="0.3">
      <c r="A21" s="29" t="s">
        <v>187</v>
      </c>
      <c r="B21" s="27">
        <v>519552.14423525397</v>
      </c>
      <c r="C21" s="27">
        <v>6811.6606915330303</v>
      </c>
      <c r="D21" s="27">
        <v>22695.354036037501</v>
      </c>
      <c r="E21" s="27">
        <v>97011.698788770198</v>
      </c>
      <c r="F21" s="27">
        <v>65228.506811489497</v>
      </c>
      <c r="G21" s="27">
        <v>4665.64262299235</v>
      </c>
      <c r="H21" s="27">
        <v>162399.058309051</v>
      </c>
      <c r="J21" s="29" t="s">
        <v>187</v>
      </c>
      <c r="K21" s="27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v>0</v>
      </c>
      <c r="BF21" s="27">
        <v>0</v>
      </c>
      <c r="BG21" s="27">
        <v>0</v>
      </c>
      <c r="BH21" s="27">
        <v>0</v>
      </c>
      <c r="BI21" s="27">
        <v>0</v>
      </c>
      <c r="BJ21" s="27">
        <v>0</v>
      </c>
      <c r="BK21" s="27">
        <v>0</v>
      </c>
      <c r="BL21" s="27">
        <v>0</v>
      </c>
      <c r="BM21" s="27">
        <v>0</v>
      </c>
      <c r="BN21" s="27">
        <v>0</v>
      </c>
      <c r="BO21" s="27">
        <v>0</v>
      </c>
      <c r="BP21" s="27">
        <v>0</v>
      </c>
      <c r="BS21" s="30" t="str">
        <f t="shared" si="3"/>
        <v/>
      </c>
      <c r="BT21" s="24" t="str">
        <f t="shared" si="0"/>
        <v/>
      </c>
      <c r="BU21" s="24" t="str">
        <f t="shared" si="1"/>
        <v/>
      </c>
      <c r="BV21" s="24" t="str">
        <f t="shared" si="2"/>
        <v/>
      </c>
      <c r="BW21" s="24" t="str">
        <f t="shared" si="16"/>
        <v/>
      </c>
      <c r="BX21" s="24" t="str">
        <f t="shared" si="17"/>
        <v/>
      </c>
      <c r="BY21" s="24" t="str">
        <f t="shared" si="6"/>
        <v/>
      </c>
      <c r="BZ21" s="24" t="str">
        <f t="shared" si="7"/>
        <v/>
      </c>
    </row>
    <row r="22" spans="1:78" x14ac:dyDescent="0.3">
      <c r="A22" s="29" t="s">
        <v>188</v>
      </c>
      <c r="B22" s="27">
        <v>49373.874929138598</v>
      </c>
      <c r="C22" s="27">
        <v>788.84551114443695</v>
      </c>
      <c r="D22" s="27">
        <v>2422.13091669306</v>
      </c>
      <c r="E22" s="27">
        <v>8995.4856852838402</v>
      </c>
      <c r="F22" s="27">
        <v>5363.4760722504798</v>
      </c>
      <c r="G22" s="27">
        <v>302.223300591743</v>
      </c>
      <c r="H22" s="27">
        <v>15726.642904799501</v>
      </c>
      <c r="J22" s="29" t="s">
        <v>188</v>
      </c>
      <c r="K22" s="27">
        <v>426.96638986300002</v>
      </c>
      <c r="L22" s="27">
        <v>384.30340705700002</v>
      </c>
      <c r="M22" s="27">
        <v>384.30340705700002</v>
      </c>
      <c r="N22" s="27">
        <v>1271.9894790599999</v>
      </c>
      <c r="O22" s="27">
        <v>376.14258801699998</v>
      </c>
      <c r="P22" s="27">
        <v>3616.9093108699999</v>
      </c>
      <c r="Q22" s="27">
        <v>49375.298982200002</v>
      </c>
      <c r="R22" s="27">
        <v>862.08613679899997</v>
      </c>
      <c r="S22" s="27">
        <v>461.531189428</v>
      </c>
      <c r="T22" s="27">
        <v>207.385477022</v>
      </c>
      <c r="U22" s="27">
        <v>13.8530499774</v>
      </c>
      <c r="V22" s="27">
        <v>1693.6588131799999</v>
      </c>
      <c r="W22" s="27">
        <v>1693.6588131799999</v>
      </c>
      <c r="X22" s="27">
        <v>13221031.899700001</v>
      </c>
      <c r="Y22" s="27">
        <v>0</v>
      </c>
      <c r="Z22" s="27">
        <v>191.151795359</v>
      </c>
      <c r="AA22" s="27">
        <v>76.949401833300001</v>
      </c>
      <c r="AB22" s="27">
        <v>167.53536135900001</v>
      </c>
      <c r="AC22" s="27">
        <v>1539.11972165</v>
      </c>
      <c r="AD22" s="27">
        <v>0</v>
      </c>
      <c r="AE22" s="27">
        <v>788.858456381</v>
      </c>
      <c r="AF22" s="27">
        <v>0</v>
      </c>
      <c r="AG22" s="27">
        <v>2180.00087287</v>
      </c>
      <c r="AH22" s="27">
        <v>242.222334813</v>
      </c>
      <c r="AI22" s="27">
        <v>2422.2232076800001</v>
      </c>
      <c r="AJ22" s="27">
        <v>0</v>
      </c>
      <c r="AK22" s="27">
        <v>1167.4713517800001</v>
      </c>
      <c r="AL22" s="27">
        <v>3.2583593618700002</v>
      </c>
      <c r="AM22" s="27">
        <v>2004.43108519</v>
      </c>
      <c r="AN22" s="27">
        <v>20.692388918500001</v>
      </c>
      <c r="AO22" s="27">
        <v>222.59681405800001</v>
      </c>
      <c r="AP22" s="27">
        <v>509.00966110600001</v>
      </c>
      <c r="AQ22" s="27">
        <v>2.32776806649</v>
      </c>
      <c r="AR22" s="27">
        <v>0</v>
      </c>
      <c r="AS22" s="27">
        <v>157.69594329099999</v>
      </c>
      <c r="AT22" s="27">
        <v>8995.89461777</v>
      </c>
      <c r="AU22" s="27">
        <v>5363.8772539399997</v>
      </c>
      <c r="AV22" s="27">
        <v>3632.0173638199999</v>
      </c>
      <c r="AW22" s="27">
        <v>1.6842429745900001</v>
      </c>
      <c r="AX22" s="27">
        <v>8.5815607037199995E-2</v>
      </c>
      <c r="AY22" s="27">
        <v>73.482976199999996</v>
      </c>
      <c r="AZ22" s="27">
        <v>30.752439663800001</v>
      </c>
      <c r="BA22" s="27">
        <v>1733.51572375</v>
      </c>
      <c r="BB22" s="27">
        <v>47.155505963000003</v>
      </c>
      <c r="BC22" s="27">
        <v>7.0963608011600003</v>
      </c>
      <c r="BD22" s="27">
        <v>2476.9113432700001</v>
      </c>
      <c r="BE22" s="27">
        <v>192.370976848</v>
      </c>
      <c r="BF22" s="27">
        <v>9.7535262466900008</v>
      </c>
      <c r="BG22" s="27">
        <v>67.582163427500006</v>
      </c>
      <c r="BH22" s="27">
        <v>0.27622124432200001</v>
      </c>
      <c r="BI22" s="27">
        <v>302.23752996299999</v>
      </c>
      <c r="BJ22" s="27">
        <v>351.11497565299999</v>
      </c>
      <c r="BK22" s="27">
        <v>0</v>
      </c>
      <c r="BL22" s="27">
        <v>169.294581959</v>
      </c>
      <c r="BM22" s="27">
        <v>511.54534921700002</v>
      </c>
      <c r="BN22" s="27">
        <v>3099.7351121500001</v>
      </c>
      <c r="BO22" s="27">
        <v>15726.7952494</v>
      </c>
      <c r="BP22" s="27">
        <v>115.418176696</v>
      </c>
      <c r="BS22" s="30" t="str">
        <f t="shared" si="3"/>
        <v/>
      </c>
      <c r="BT22" s="24">
        <f t="shared" si="0"/>
        <v>2.8842238196780523E-5</v>
      </c>
      <c r="BU22" s="24">
        <f t="shared" si="1"/>
        <v>1.6410357136038896E-5</v>
      </c>
      <c r="BV22" s="24">
        <f t="shared" si="2"/>
        <v>3.8103219897811241E-5</v>
      </c>
      <c r="BW22" s="24">
        <f t="shared" si="16"/>
        <v>4.5459745083997958E-5</v>
      </c>
      <c r="BX22" s="24">
        <f t="shared" si="17"/>
        <v>7.4798821532098532E-5</v>
      </c>
      <c r="BY22" s="24">
        <f t="shared" si="6"/>
        <v>4.7082310427844116E-5</v>
      </c>
      <c r="BZ22" s="24">
        <f t="shared" si="7"/>
        <v>9.6870388309589906E-6</v>
      </c>
    </row>
    <row r="23" spans="1:78" x14ac:dyDescent="0.3">
      <c r="A23" s="29" t="s">
        <v>189</v>
      </c>
      <c r="B23" s="27">
        <v>2182.1066386378998</v>
      </c>
      <c r="C23" s="27">
        <v>33.281506452840802</v>
      </c>
      <c r="D23" s="27">
        <v>120.733820703078</v>
      </c>
      <c r="E23" s="27">
        <v>420.62634241388901</v>
      </c>
      <c r="F23" s="27">
        <v>222.93812242243499</v>
      </c>
      <c r="G23" s="27">
        <v>10.8067501097673</v>
      </c>
      <c r="H23" s="27">
        <v>720.10144102329195</v>
      </c>
      <c r="J23" s="29" t="s">
        <v>189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S23" s="30" t="str">
        <f t="shared" si="3"/>
        <v/>
      </c>
      <c r="BT23" s="24" t="str">
        <f t="shared" si="0"/>
        <v/>
      </c>
      <c r="BU23" s="24" t="str">
        <f t="shared" si="1"/>
        <v/>
      </c>
      <c r="BV23" s="24" t="str">
        <f t="shared" si="2"/>
        <v/>
      </c>
      <c r="BW23" s="24" t="str">
        <f t="shared" si="16"/>
        <v/>
      </c>
      <c r="BX23" s="24" t="str">
        <f t="shared" si="17"/>
        <v/>
      </c>
      <c r="BY23" s="24" t="str">
        <f t="shared" si="6"/>
        <v/>
      </c>
      <c r="BZ23" s="24" t="str">
        <f t="shared" si="7"/>
        <v/>
      </c>
    </row>
    <row r="24" spans="1:78" x14ac:dyDescent="0.3">
      <c r="A24" s="29" t="s">
        <v>190</v>
      </c>
      <c r="B24" s="27">
        <v>99925.739568970894</v>
      </c>
      <c r="C24" s="27">
        <v>1373.8458080999101</v>
      </c>
      <c r="D24" s="27">
        <v>5414.7033733830904</v>
      </c>
      <c r="E24" s="27">
        <v>19754.082159886198</v>
      </c>
      <c r="F24" s="27">
        <v>10822.001076500501</v>
      </c>
      <c r="G24" s="27">
        <v>595.00838862357796</v>
      </c>
      <c r="H24" s="27">
        <v>32996.467982090202</v>
      </c>
      <c r="J24" s="29" t="s">
        <v>190</v>
      </c>
      <c r="K24" s="27">
        <v>304.35284142900002</v>
      </c>
      <c r="L24" s="27">
        <v>273.91800290600003</v>
      </c>
      <c r="M24" s="27">
        <v>273.91800290600003</v>
      </c>
      <c r="N24" s="27">
        <v>906.65757431099996</v>
      </c>
      <c r="O24" s="27">
        <v>268.12078871099999</v>
      </c>
      <c r="P24" s="27">
        <v>2578.2278171200001</v>
      </c>
      <c r="Q24" s="27">
        <v>33702.636919299999</v>
      </c>
      <c r="R24" s="27">
        <v>614.49955861599994</v>
      </c>
      <c r="S24" s="27">
        <v>328.99146841999999</v>
      </c>
      <c r="T24" s="27">
        <v>147.827080134</v>
      </c>
      <c r="U24" s="27">
        <v>9.8748148074700008</v>
      </c>
      <c r="V24" s="27">
        <v>1207.2685284900001</v>
      </c>
      <c r="W24" s="27">
        <v>1207.2685284900001</v>
      </c>
      <c r="X24" s="27">
        <v>8848810.4358099997</v>
      </c>
      <c r="Y24" s="27">
        <v>0</v>
      </c>
      <c r="Z24" s="27">
        <v>136.25207771500001</v>
      </c>
      <c r="AA24" s="27">
        <v>54.850271036999999</v>
      </c>
      <c r="AB24" s="27">
        <v>119.422150264</v>
      </c>
      <c r="AC24" s="27">
        <v>1097.1248588000001</v>
      </c>
      <c r="AD24" s="27">
        <v>0</v>
      </c>
      <c r="AE24" s="27">
        <v>461.64692384599999</v>
      </c>
      <c r="AF24" s="27">
        <v>0</v>
      </c>
      <c r="AG24" s="27">
        <v>1682.0621740399999</v>
      </c>
      <c r="AH24" s="27">
        <v>186.89581045099999</v>
      </c>
      <c r="AI24" s="27">
        <v>1868.9579844899999</v>
      </c>
      <c r="AJ24" s="27">
        <v>0</v>
      </c>
      <c r="AK24" s="27">
        <v>832.19471288499994</v>
      </c>
      <c r="AL24" s="27">
        <v>2.1808410032099999</v>
      </c>
      <c r="AM24" s="27">
        <v>1428.77873264</v>
      </c>
      <c r="AN24" s="27">
        <v>13.8496897391</v>
      </c>
      <c r="AO24" s="27">
        <v>148.97926378899999</v>
      </c>
      <c r="AP24" s="27">
        <v>340.67781410600003</v>
      </c>
      <c r="AQ24" s="27">
        <v>1.5579997140599999</v>
      </c>
      <c r="AR24" s="27">
        <v>0</v>
      </c>
      <c r="AS24" s="27">
        <v>105.54194818000001</v>
      </c>
      <c r="AT24" s="27">
        <v>6726.2982671299997</v>
      </c>
      <c r="AU24" s="27">
        <v>3590.03260026</v>
      </c>
      <c r="AV24" s="27">
        <v>3136.2656668700001</v>
      </c>
      <c r="AW24" s="27">
        <v>1.12721668756</v>
      </c>
      <c r="AX24" s="27">
        <v>5.7437623307299998E-2</v>
      </c>
      <c r="AY24" s="27">
        <v>49.181102599799999</v>
      </c>
      <c r="AZ24" s="27">
        <v>20.5824738096</v>
      </c>
      <c r="BA24" s="27">
        <v>1160.2435078799999</v>
      </c>
      <c r="BB24" s="27">
        <v>31.560266188300002</v>
      </c>
      <c r="BC24" s="27">
        <v>4.7493872859400001</v>
      </c>
      <c r="BD24" s="27">
        <v>1657.7983437800001</v>
      </c>
      <c r="BE24" s="27">
        <v>137.12258881299999</v>
      </c>
      <c r="BF24" s="27">
        <v>6.5281640536400003</v>
      </c>
      <c r="BG24" s="27">
        <v>45.2322661651</v>
      </c>
      <c r="BH24" s="27">
        <v>0.184877650314</v>
      </c>
      <c r="BI24" s="27">
        <v>190.10560072000001</v>
      </c>
      <c r="BJ24" s="27">
        <v>250.27367983799999</v>
      </c>
      <c r="BK24" s="27">
        <v>0</v>
      </c>
      <c r="BL24" s="27">
        <v>120.67757661</v>
      </c>
      <c r="BM24" s="27">
        <v>364.63686083200002</v>
      </c>
      <c r="BN24" s="27">
        <v>2209.5714218600001</v>
      </c>
      <c r="BO24" s="27">
        <v>11210.282601700001</v>
      </c>
      <c r="BP24" s="27">
        <v>82.271032030699999</v>
      </c>
      <c r="BS24" s="30" t="str">
        <f t="shared" si="3"/>
        <v/>
      </c>
      <c r="BT24" s="24">
        <f t="shared" si="0"/>
        <v>-0.66272316757748173</v>
      </c>
      <c r="BU24" s="24">
        <f t="shared" si="1"/>
        <v>-0.66397471890642645</v>
      </c>
      <c r="BV24" s="24">
        <f t="shared" si="2"/>
        <v>-0.65483649692110824</v>
      </c>
      <c r="BW24" s="24">
        <f t="shared" si="16"/>
        <v>-0.6594983146932123</v>
      </c>
      <c r="BX24" s="24">
        <f t="shared" si="17"/>
        <v>-0.66826536285829818</v>
      </c>
      <c r="BY24" s="24">
        <f t="shared" si="6"/>
        <v>-0.68049929319523073</v>
      </c>
      <c r="BZ24" s="24">
        <f t="shared" si="7"/>
        <v>-0.66025810375265892</v>
      </c>
    </row>
    <row r="25" spans="1:78" x14ac:dyDescent="0.3">
      <c r="A25" s="29" t="s">
        <v>191</v>
      </c>
      <c r="B25" s="27">
        <v>27907.390560514399</v>
      </c>
      <c r="C25" s="27">
        <v>525.25834235315494</v>
      </c>
      <c r="D25" s="27">
        <v>1008.48167130072</v>
      </c>
      <c r="E25" s="27">
        <v>4319.3155449883498</v>
      </c>
      <c r="F25" s="27">
        <v>3262.6759833029701</v>
      </c>
      <c r="G25" s="27">
        <v>217.506304642846</v>
      </c>
      <c r="H25" s="27">
        <v>8206.2197385700001</v>
      </c>
      <c r="J25" s="29" t="s">
        <v>191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0</v>
      </c>
      <c r="AK25" s="27">
        <v>0</v>
      </c>
      <c r="AL25" s="27">
        <v>0</v>
      </c>
      <c r="AM25" s="27">
        <v>0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7">
        <v>0</v>
      </c>
      <c r="BE25" s="27">
        <v>0</v>
      </c>
      <c r="BF25" s="27">
        <v>0</v>
      </c>
      <c r="BG25" s="27">
        <v>0</v>
      </c>
      <c r="BH25" s="27">
        <v>0</v>
      </c>
      <c r="BI25" s="27">
        <v>0</v>
      </c>
      <c r="BJ25" s="27">
        <v>0</v>
      </c>
      <c r="BK25" s="27">
        <v>0</v>
      </c>
      <c r="BL25" s="27">
        <v>0</v>
      </c>
      <c r="BM25" s="27">
        <v>0</v>
      </c>
      <c r="BN25" s="27">
        <v>0</v>
      </c>
      <c r="BO25" s="27">
        <v>0</v>
      </c>
      <c r="BP25" s="27">
        <v>0</v>
      </c>
      <c r="BS25" s="30" t="str">
        <f t="shared" si="3"/>
        <v/>
      </c>
      <c r="BT25" s="24" t="str">
        <f t="shared" si="0"/>
        <v/>
      </c>
      <c r="BU25" s="24" t="str">
        <f t="shared" si="1"/>
        <v/>
      </c>
      <c r="BV25" s="24" t="str">
        <f t="shared" si="2"/>
        <v/>
      </c>
      <c r="BW25" s="24" t="str">
        <f t="shared" si="16"/>
        <v/>
      </c>
      <c r="BX25" s="24" t="str">
        <f t="shared" si="17"/>
        <v/>
      </c>
      <c r="BY25" s="24" t="str">
        <f t="shared" si="6"/>
        <v/>
      </c>
      <c r="BZ25" s="24" t="str">
        <f t="shared" si="7"/>
        <v/>
      </c>
    </row>
    <row r="26" spans="1:78" x14ac:dyDescent="0.3">
      <c r="A26" s="29" t="s">
        <v>192</v>
      </c>
      <c r="B26" s="27">
        <v>427140.01290794002</v>
      </c>
      <c r="C26" s="27">
        <v>6410.2283934873803</v>
      </c>
      <c r="D26" s="27">
        <v>22886.688714499</v>
      </c>
      <c r="E26" s="27">
        <v>82064.057342454194</v>
      </c>
      <c r="F26" s="27">
        <v>44684.553159184303</v>
      </c>
      <c r="G26" s="27">
        <v>2301.3624118051498</v>
      </c>
      <c r="H26" s="27">
        <v>140218.60971776501</v>
      </c>
      <c r="J26" s="29" t="s">
        <v>192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7">
        <v>0</v>
      </c>
      <c r="BE26" s="27">
        <v>0</v>
      </c>
      <c r="BF26" s="27">
        <v>0</v>
      </c>
      <c r="BG26" s="27">
        <v>0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0</v>
      </c>
      <c r="BO26" s="27">
        <v>0</v>
      </c>
      <c r="BP26" s="27">
        <v>0</v>
      </c>
      <c r="BS26" s="30" t="str">
        <f t="shared" si="3"/>
        <v/>
      </c>
      <c r="BT26" s="24" t="str">
        <f t="shared" si="0"/>
        <v/>
      </c>
      <c r="BU26" s="24" t="str">
        <f t="shared" si="1"/>
        <v/>
      </c>
      <c r="BV26" s="24" t="str">
        <f t="shared" si="2"/>
        <v/>
      </c>
      <c r="BW26" s="24" t="str">
        <f t="shared" si="16"/>
        <v/>
      </c>
      <c r="BX26" s="24" t="str">
        <f t="shared" si="17"/>
        <v/>
      </c>
      <c r="BY26" s="24" t="str">
        <f t="shared" si="6"/>
        <v/>
      </c>
      <c r="BZ26" s="24" t="str">
        <f t="shared" si="7"/>
        <v/>
      </c>
    </row>
    <row r="27" spans="1:78" x14ac:dyDescent="0.3">
      <c r="A27" s="29" t="s">
        <v>193</v>
      </c>
      <c r="B27" s="27">
        <v>23567.454442906499</v>
      </c>
      <c r="C27" s="27">
        <v>348.224235418923</v>
      </c>
      <c r="D27" s="27">
        <v>955.00690853889</v>
      </c>
      <c r="E27" s="27">
        <v>4145.6935487399196</v>
      </c>
      <c r="F27" s="27">
        <v>2943.1429685787102</v>
      </c>
      <c r="G27" s="27">
        <v>210.87119545901601</v>
      </c>
      <c r="H27" s="27">
        <v>7186.9511437955398</v>
      </c>
      <c r="J27" s="29" t="s">
        <v>193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  <c r="AD27" s="27">
        <v>0</v>
      </c>
      <c r="AE27" s="27">
        <v>0</v>
      </c>
      <c r="AF27" s="27">
        <v>0</v>
      </c>
      <c r="AG27" s="27">
        <v>0</v>
      </c>
      <c r="AH27" s="27">
        <v>0</v>
      </c>
      <c r="AI27" s="27">
        <v>0</v>
      </c>
      <c r="AJ27" s="27">
        <v>0</v>
      </c>
      <c r="AK27" s="27">
        <v>0</v>
      </c>
      <c r="AL27" s="27">
        <v>0</v>
      </c>
      <c r="AM27" s="27">
        <v>0</v>
      </c>
      <c r="AN27" s="27">
        <v>0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v>0</v>
      </c>
      <c r="BF27" s="27">
        <v>0</v>
      </c>
      <c r="BG27" s="27">
        <v>0</v>
      </c>
      <c r="BH27" s="27">
        <v>0</v>
      </c>
      <c r="BI27" s="27">
        <v>0</v>
      </c>
      <c r="BJ27" s="27">
        <v>0</v>
      </c>
      <c r="BK27" s="27">
        <v>0</v>
      </c>
      <c r="BL27" s="27">
        <v>0</v>
      </c>
      <c r="BM27" s="27">
        <v>0</v>
      </c>
      <c r="BN27" s="27">
        <v>0</v>
      </c>
      <c r="BO27" s="27">
        <v>0</v>
      </c>
      <c r="BP27" s="27">
        <v>0</v>
      </c>
      <c r="BS27" s="30" t="str">
        <f t="shared" si="3"/>
        <v/>
      </c>
      <c r="BT27" s="24" t="str">
        <f t="shared" si="0"/>
        <v/>
      </c>
      <c r="BU27" s="24" t="str">
        <f t="shared" si="1"/>
        <v/>
      </c>
      <c r="BV27" s="24" t="str">
        <f t="shared" si="2"/>
        <v/>
      </c>
      <c r="BW27" s="24" t="str">
        <f t="shared" si="16"/>
        <v/>
      </c>
      <c r="BX27" s="24" t="str">
        <f t="shared" si="17"/>
        <v/>
      </c>
      <c r="BY27" s="24" t="str">
        <f t="shared" si="6"/>
        <v/>
      </c>
      <c r="BZ27" s="24" t="str">
        <f t="shared" si="7"/>
        <v/>
      </c>
    </row>
    <row r="28" spans="1:78" x14ac:dyDescent="0.3">
      <c r="A28" s="29" t="s">
        <v>194</v>
      </c>
      <c r="B28" s="27">
        <v>280446.49538181099</v>
      </c>
      <c r="C28" s="27">
        <v>4144.9869513187296</v>
      </c>
      <c r="D28" s="27">
        <v>15050.867430230001</v>
      </c>
      <c r="E28" s="27">
        <v>54161.465838529497</v>
      </c>
      <c r="F28" s="27">
        <v>29516.7710705473</v>
      </c>
      <c r="G28" s="27">
        <v>1539.07876280813</v>
      </c>
      <c r="H28" s="27">
        <v>92171.198053891494</v>
      </c>
      <c r="J28" s="29" t="s">
        <v>194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v>0</v>
      </c>
      <c r="BF28" s="27">
        <v>0</v>
      </c>
      <c r="BG28" s="27">
        <v>0</v>
      </c>
      <c r="BH28" s="27">
        <v>0</v>
      </c>
      <c r="BI28" s="27">
        <v>0</v>
      </c>
      <c r="BJ28" s="27">
        <v>0</v>
      </c>
      <c r="BK28" s="27">
        <v>0</v>
      </c>
      <c r="BL28" s="27">
        <v>0</v>
      </c>
      <c r="BM28" s="27">
        <v>0</v>
      </c>
      <c r="BN28" s="27">
        <v>0</v>
      </c>
      <c r="BO28" s="27">
        <v>0</v>
      </c>
      <c r="BP28" s="27">
        <v>0</v>
      </c>
      <c r="BS28" s="30" t="str">
        <f t="shared" si="3"/>
        <v/>
      </c>
      <c r="BT28" s="24" t="str">
        <f t="shared" si="0"/>
        <v/>
      </c>
      <c r="BU28" s="24" t="str">
        <f t="shared" si="1"/>
        <v/>
      </c>
      <c r="BV28" s="24" t="str">
        <f t="shared" si="2"/>
        <v/>
      </c>
      <c r="BW28" s="24" t="str">
        <f t="shared" si="16"/>
        <v/>
      </c>
      <c r="BX28" s="24" t="str">
        <f t="shared" si="17"/>
        <v/>
      </c>
      <c r="BY28" s="24" t="str">
        <f t="shared" si="6"/>
        <v/>
      </c>
      <c r="BZ28" s="24" t="str">
        <f t="shared" si="7"/>
        <v/>
      </c>
    </row>
    <row r="29" spans="1:78" x14ac:dyDescent="0.3">
      <c r="A29" s="29" t="s">
        <v>195</v>
      </c>
      <c r="B29" s="27">
        <v>19116.328993323299</v>
      </c>
      <c r="C29" s="27">
        <v>306.47866937956098</v>
      </c>
      <c r="D29" s="27">
        <v>975.94876299241503</v>
      </c>
      <c r="E29" s="27">
        <v>3526.3705863892001</v>
      </c>
      <c r="F29" s="27">
        <v>2017.19914351786</v>
      </c>
      <c r="G29" s="27">
        <v>106.742270193575</v>
      </c>
      <c r="H29" s="27">
        <v>6155.3072855543296</v>
      </c>
      <c r="J29" s="29" t="s">
        <v>195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7">
        <v>0</v>
      </c>
      <c r="BE29" s="27">
        <v>0</v>
      </c>
      <c r="BF29" s="27">
        <v>0</v>
      </c>
      <c r="BG29" s="27">
        <v>0</v>
      </c>
      <c r="BH29" s="27">
        <v>0</v>
      </c>
      <c r="BI29" s="27">
        <v>0</v>
      </c>
      <c r="BJ29" s="27">
        <v>0</v>
      </c>
      <c r="BK29" s="27">
        <v>0</v>
      </c>
      <c r="BL29" s="27">
        <v>0</v>
      </c>
      <c r="BM29" s="27">
        <v>0</v>
      </c>
      <c r="BN29" s="27">
        <v>0</v>
      </c>
      <c r="BO29" s="27">
        <v>0</v>
      </c>
      <c r="BP29" s="27">
        <v>0</v>
      </c>
      <c r="BS29" s="30" t="str">
        <f t="shared" si="3"/>
        <v/>
      </c>
      <c r="BT29" s="24" t="str">
        <f t="shared" si="0"/>
        <v/>
      </c>
      <c r="BU29" s="24" t="str">
        <f t="shared" si="1"/>
        <v/>
      </c>
      <c r="BV29" s="24" t="str">
        <f t="shared" si="2"/>
        <v/>
      </c>
      <c r="BW29" s="24" t="str">
        <f t="shared" si="16"/>
        <v/>
      </c>
      <c r="BX29" s="24" t="str">
        <f t="shared" si="17"/>
        <v/>
      </c>
      <c r="BY29" s="24" t="str">
        <f t="shared" si="6"/>
        <v/>
      </c>
      <c r="BZ29" s="24" t="str">
        <f t="shared" si="7"/>
        <v/>
      </c>
    </row>
    <row r="30" spans="1:78" x14ac:dyDescent="0.3">
      <c r="A30" s="29" t="s">
        <v>196</v>
      </c>
      <c r="B30" s="27">
        <v>431621.87444966403</v>
      </c>
      <c r="C30" s="27">
        <v>6363.4370784354696</v>
      </c>
      <c r="D30" s="27">
        <v>24219.326841796399</v>
      </c>
      <c r="E30" s="27">
        <v>84738.807955015596</v>
      </c>
      <c r="F30" s="27">
        <v>44020.530868123104</v>
      </c>
      <c r="G30" s="27">
        <v>2116.2278170207901</v>
      </c>
      <c r="H30" s="27">
        <v>143635.98650090399</v>
      </c>
      <c r="J30" s="29" t="s">
        <v>196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7">
        <v>0</v>
      </c>
      <c r="BE30" s="27">
        <v>0</v>
      </c>
      <c r="BF30" s="27">
        <v>0</v>
      </c>
      <c r="BG30" s="27">
        <v>0</v>
      </c>
      <c r="BH30" s="27">
        <v>0</v>
      </c>
      <c r="BI30" s="27">
        <v>0</v>
      </c>
      <c r="BJ30" s="27">
        <v>0</v>
      </c>
      <c r="BK30" s="27">
        <v>0</v>
      </c>
      <c r="BL30" s="27">
        <v>0</v>
      </c>
      <c r="BM30" s="27">
        <v>0</v>
      </c>
      <c r="BN30" s="27">
        <v>0</v>
      </c>
      <c r="BO30" s="27">
        <v>0</v>
      </c>
      <c r="BP30" s="27">
        <v>0</v>
      </c>
      <c r="BS30" s="30" t="str">
        <f t="shared" si="3"/>
        <v/>
      </c>
      <c r="BT30" s="24" t="str">
        <f t="shared" si="0"/>
        <v/>
      </c>
      <c r="BU30" s="24" t="str">
        <f t="shared" si="1"/>
        <v/>
      </c>
      <c r="BV30" s="24" t="str">
        <f t="shared" si="2"/>
        <v/>
      </c>
      <c r="BW30" s="24" t="str">
        <f t="shared" si="16"/>
        <v/>
      </c>
      <c r="BX30" s="24" t="str">
        <f t="shared" si="17"/>
        <v/>
      </c>
      <c r="BY30" s="24" t="str">
        <f t="shared" si="6"/>
        <v/>
      </c>
      <c r="BZ30" s="24" t="str">
        <f t="shared" si="7"/>
        <v/>
      </c>
    </row>
    <row r="31" spans="1:78" x14ac:dyDescent="0.3">
      <c r="A31" s="29" t="s">
        <v>197</v>
      </c>
      <c r="B31" s="27">
        <v>15594.113329965599</v>
      </c>
      <c r="C31" s="27">
        <v>276.981430049305</v>
      </c>
      <c r="D31" s="27">
        <v>643.92037782615898</v>
      </c>
      <c r="E31" s="27">
        <v>2584.0895199670499</v>
      </c>
      <c r="F31" s="27">
        <v>1757.004394797</v>
      </c>
      <c r="G31" s="27">
        <v>109.11314685024399</v>
      </c>
      <c r="H31" s="27">
        <v>4749.0639914272597</v>
      </c>
      <c r="J31" s="29" t="s">
        <v>197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  <c r="AD31" s="27">
        <v>0</v>
      </c>
      <c r="AE31" s="27">
        <v>0</v>
      </c>
      <c r="AF31" s="27">
        <v>0</v>
      </c>
      <c r="AG31" s="27">
        <v>0</v>
      </c>
      <c r="AH31" s="27">
        <v>0</v>
      </c>
      <c r="AI31" s="27">
        <v>0</v>
      </c>
      <c r="AJ31" s="27">
        <v>0</v>
      </c>
      <c r="AK31" s="27">
        <v>0</v>
      </c>
      <c r="AL31" s="27">
        <v>0</v>
      </c>
      <c r="AM31" s="27">
        <v>0</v>
      </c>
      <c r="AN31" s="27">
        <v>0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v>0</v>
      </c>
      <c r="BF31" s="27">
        <v>0</v>
      </c>
      <c r="BG31" s="27">
        <v>0</v>
      </c>
      <c r="BH31" s="27">
        <v>0</v>
      </c>
      <c r="BI31" s="27">
        <v>0</v>
      </c>
      <c r="BJ31" s="27">
        <v>0</v>
      </c>
      <c r="BK31" s="27">
        <v>0</v>
      </c>
      <c r="BL31" s="27">
        <v>0</v>
      </c>
      <c r="BM31" s="27">
        <v>0</v>
      </c>
      <c r="BN31" s="27">
        <v>0</v>
      </c>
      <c r="BO31" s="27">
        <v>0</v>
      </c>
      <c r="BP31" s="27">
        <v>0</v>
      </c>
      <c r="BS31" s="30" t="str">
        <f t="shared" si="3"/>
        <v/>
      </c>
      <c r="BT31" s="24" t="str">
        <f t="shared" si="0"/>
        <v/>
      </c>
      <c r="BU31" s="24" t="str">
        <f t="shared" si="1"/>
        <v/>
      </c>
      <c r="BV31" s="24" t="str">
        <f t="shared" si="2"/>
        <v/>
      </c>
      <c r="BW31" s="24" t="str">
        <f t="shared" si="16"/>
        <v/>
      </c>
      <c r="BX31" s="24" t="str">
        <f t="shared" si="17"/>
        <v/>
      </c>
      <c r="BY31" s="24" t="str">
        <f t="shared" si="6"/>
        <v/>
      </c>
      <c r="BZ31" s="24" t="str">
        <f t="shared" si="7"/>
        <v/>
      </c>
    </row>
    <row r="32" spans="1:78" x14ac:dyDescent="0.3">
      <c r="A32" s="29" t="s">
        <v>198</v>
      </c>
      <c r="B32" s="27">
        <v>86591.029653902806</v>
      </c>
      <c r="C32" s="27">
        <v>1230.28787358157</v>
      </c>
      <c r="D32" s="27">
        <v>4416.30517782063</v>
      </c>
      <c r="E32" s="27">
        <v>16616.435237703699</v>
      </c>
      <c r="F32" s="27">
        <v>9623.6143648403795</v>
      </c>
      <c r="G32" s="27">
        <v>562.31172803076595</v>
      </c>
      <c r="H32" s="27">
        <v>28092.898956306999</v>
      </c>
      <c r="J32" s="29" t="s">
        <v>198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S32" s="30" t="str">
        <f t="shared" si="3"/>
        <v/>
      </c>
      <c r="BT32" s="24" t="str">
        <f t="shared" si="0"/>
        <v/>
      </c>
      <c r="BU32" s="24" t="str">
        <f t="shared" si="1"/>
        <v/>
      </c>
      <c r="BV32" s="24" t="str">
        <f t="shared" si="2"/>
        <v/>
      </c>
      <c r="BW32" s="24" t="str">
        <f t="shared" si="16"/>
        <v/>
      </c>
      <c r="BX32" s="24" t="str">
        <f t="shared" si="17"/>
        <v/>
      </c>
      <c r="BY32" s="24" t="str">
        <f t="shared" si="6"/>
        <v/>
      </c>
      <c r="BZ32" s="24" t="str">
        <f t="shared" si="7"/>
        <v/>
      </c>
    </row>
    <row r="33" spans="1:78" x14ac:dyDescent="0.3">
      <c r="A33" s="29" t="s">
        <v>199</v>
      </c>
      <c r="B33" s="27">
        <v>9362.2887546449401</v>
      </c>
      <c r="C33" s="27">
        <v>184.31639836120701</v>
      </c>
      <c r="D33" s="27">
        <v>374.73107425450701</v>
      </c>
      <c r="E33" s="27">
        <v>1424.82593822332</v>
      </c>
      <c r="F33" s="27">
        <v>1096.7385290802899</v>
      </c>
      <c r="G33" s="27">
        <v>70.367878389287895</v>
      </c>
      <c r="H33" s="27">
        <v>2711.5022760348302</v>
      </c>
      <c r="J33" s="29" t="s">
        <v>199</v>
      </c>
      <c r="K33" s="27">
        <v>41.980004213900003</v>
      </c>
      <c r="L33" s="27">
        <v>37.782109547399997</v>
      </c>
      <c r="M33" s="27">
        <v>37.782109547399997</v>
      </c>
      <c r="N33" s="27">
        <v>125.05716979100001</v>
      </c>
      <c r="O33" s="27">
        <v>36.982422891100001</v>
      </c>
      <c r="P33" s="27">
        <v>355.620381184</v>
      </c>
      <c r="Q33" s="27">
        <v>5468.2833962200002</v>
      </c>
      <c r="R33" s="27">
        <v>84.759212115500006</v>
      </c>
      <c r="S33" s="27">
        <v>45.378493516600003</v>
      </c>
      <c r="T33" s="27">
        <v>20.3901060249</v>
      </c>
      <c r="U33" s="27">
        <v>1.36205860335</v>
      </c>
      <c r="V33" s="27">
        <v>166.52109624100001</v>
      </c>
      <c r="W33" s="27">
        <v>166.52109624100001</v>
      </c>
      <c r="X33" s="27">
        <v>1616650.75266</v>
      </c>
      <c r="Y33" s="27">
        <v>0</v>
      </c>
      <c r="Z33" s="27">
        <v>18.793575452399999</v>
      </c>
      <c r="AA33" s="27">
        <v>7.5656043307300003</v>
      </c>
      <c r="AB33" s="27">
        <v>16.472159556600001</v>
      </c>
      <c r="AC33" s="27">
        <v>151.32874714900001</v>
      </c>
      <c r="AD33" s="27">
        <v>0</v>
      </c>
      <c r="AE33" s="27">
        <v>111.396261153</v>
      </c>
      <c r="AF33" s="27">
        <v>0</v>
      </c>
      <c r="AG33" s="27">
        <v>182.09557956500001</v>
      </c>
      <c r="AH33" s="27">
        <v>20.232831826999998</v>
      </c>
      <c r="AI33" s="27">
        <v>202.32841139199999</v>
      </c>
      <c r="AJ33" s="27">
        <v>0</v>
      </c>
      <c r="AK33" s="27">
        <v>114.78637489099999</v>
      </c>
      <c r="AL33" s="27">
        <v>0.39843275329700001</v>
      </c>
      <c r="AM33" s="27">
        <v>197.07446465199999</v>
      </c>
      <c r="AN33" s="27">
        <v>2.53029579193</v>
      </c>
      <c r="AO33" s="27">
        <v>27.218057871300001</v>
      </c>
      <c r="AP33" s="27">
        <v>62.240814211</v>
      </c>
      <c r="AQ33" s="27">
        <v>0.28464171828200002</v>
      </c>
      <c r="AR33" s="27">
        <v>0</v>
      </c>
      <c r="AS33" s="27">
        <v>19.282192298199998</v>
      </c>
      <c r="AT33" s="27">
        <v>792.67668281700003</v>
      </c>
      <c r="AU33" s="27">
        <v>655.88801948000003</v>
      </c>
      <c r="AV33" s="27">
        <v>136.78866333799999</v>
      </c>
      <c r="AW33" s="27">
        <v>0.205939103821</v>
      </c>
      <c r="AX33" s="27">
        <v>1.04937062011E-2</v>
      </c>
      <c r="AY33" s="27">
        <v>8.9852383504999995</v>
      </c>
      <c r="AZ33" s="27">
        <v>3.7603549672900001</v>
      </c>
      <c r="BA33" s="27">
        <v>211.972927793</v>
      </c>
      <c r="BB33" s="27">
        <v>5.7659655020800002</v>
      </c>
      <c r="BC33" s="27">
        <v>0.86769832503800004</v>
      </c>
      <c r="BD33" s="27">
        <v>302.87471706399998</v>
      </c>
      <c r="BE33" s="27">
        <v>18.9136394581</v>
      </c>
      <c r="BF33" s="27">
        <v>1.1926760534</v>
      </c>
      <c r="BG33" s="27">
        <v>8.2637973346100004</v>
      </c>
      <c r="BH33" s="27">
        <v>3.3776635195699997E-2</v>
      </c>
      <c r="BI33" s="27">
        <v>44.036742801499997</v>
      </c>
      <c r="BJ33" s="27">
        <v>34.520824595500002</v>
      </c>
      <c r="BK33" s="27">
        <v>0</v>
      </c>
      <c r="BL33" s="27">
        <v>16.645298156500001</v>
      </c>
      <c r="BM33" s="27">
        <v>50.295112801599998</v>
      </c>
      <c r="BN33" s="27">
        <v>304.77078728399999</v>
      </c>
      <c r="BO33" s="27">
        <v>1546.25789844</v>
      </c>
      <c r="BP33" s="27">
        <v>11.3478136853</v>
      </c>
      <c r="BS33" s="30" t="str">
        <f t="shared" si="3"/>
        <v/>
      </c>
      <c r="BT33" s="24">
        <f t="shared" si="0"/>
        <v>-0.41592450953758453</v>
      </c>
      <c r="BU33" s="24">
        <f t="shared" si="1"/>
        <v>-0.39562479441088338</v>
      </c>
      <c r="BV33" s="24">
        <f t="shared" si="2"/>
        <v>-0.46007036701049214</v>
      </c>
      <c r="BW33" s="24">
        <f t="shared" si="16"/>
        <v>-0.44366770596173699</v>
      </c>
      <c r="BX33" s="24">
        <f t="shared" si="17"/>
        <v>-0.40196500616239056</v>
      </c>
      <c r="BY33" s="24">
        <f t="shared" si="6"/>
        <v>-0.37419254623706671</v>
      </c>
      <c r="BZ33" s="24">
        <f t="shared" si="7"/>
        <v>-0.42974125004196095</v>
      </c>
    </row>
    <row r="34" spans="1:78" x14ac:dyDescent="0.3">
      <c r="A34" s="29" t="s">
        <v>200</v>
      </c>
      <c r="B34" s="27">
        <v>432292.450213084</v>
      </c>
      <c r="C34" s="27">
        <v>6096.1924909419104</v>
      </c>
      <c r="D34" s="27">
        <v>20565.3236967339</v>
      </c>
      <c r="E34" s="27">
        <v>81182.825309563195</v>
      </c>
      <c r="F34" s="27">
        <v>50426.877114371098</v>
      </c>
      <c r="G34" s="27">
        <v>3224.0278329641901</v>
      </c>
      <c r="H34" s="27">
        <v>137606.49975379699</v>
      </c>
      <c r="J34" s="29" t="s">
        <v>200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S34" s="30" t="str">
        <f t="shared" si="3"/>
        <v/>
      </c>
      <c r="BT34" s="24" t="str">
        <f t="shared" si="0"/>
        <v/>
      </c>
      <c r="BU34" s="24" t="str">
        <f t="shared" si="1"/>
        <v/>
      </c>
      <c r="BV34" s="24" t="str">
        <f t="shared" si="2"/>
        <v/>
      </c>
      <c r="BW34" s="24" t="str">
        <f t="shared" si="16"/>
        <v/>
      </c>
      <c r="BX34" s="24" t="str">
        <f t="shared" si="17"/>
        <v/>
      </c>
      <c r="BY34" s="24" t="str">
        <f t="shared" si="6"/>
        <v/>
      </c>
      <c r="BZ34" s="24" t="str">
        <f t="shared" si="7"/>
        <v/>
      </c>
    </row>
    <row r="35" spans="1:78" x14ac:dyDescent="0.3">
      <c r="A35" s="29" t="s">
        <v>201</v>
      </c>
      <c r="B35" s="27">
        <v>26374.4080877659</v>
      </c>
      <c r="C35" s="27">
        <v>421.12473414571798</v>
      </c>
      <c r="D35" s="27">
        <v>1025.2143645216699</v>
      </c>
      <c r="E35" s="27">
        <v>4458.7017536789299</v>
      </c>
      <c r="F35" s="27">
        <v>3257.6562572708799</v>
      </c>
      <c r="G35" s="27">
        <v>230.95821863614199</v>
      </c>
      <c r="H35" s="27">
        <v>7927.3890620279099</v>
      </c>
      <c r="J35" s="29" t="s">
        <v>201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S35" s="30" t="str">
        <f t="shared" si="3"/>
        <v/>
      </c>
      <c r="BT35" s="24" t="str">
        <f t="shared" si="0"/>
        <v/>
      </c>
      <c r="BU35" s="24" t="str">
        <f t="shared" si="1"/>
        <v/>
      </c>
      <c r="BV35" s="24" t="str">
        <f t="shared" si="2"/>
        <v/>
      </c>
      <c r="BW35" s="24" t="str">
        <f t="shared" si="16"/>
        <v/>
      </c>
      <c r="BX35" s="24" t="str">
        <f t="shared" si="17"/>
        <v/>
      </c>
      <c r="BY35" s="24" t="str">
        <f t="shared" si="6"/>
        <v/>
      </c>
      <c r="BZ35" s="24" t="str">
        <f t="shared" si="7"/>
        <v/>
      </c>
    </row>
    <row r="36" spans="1:78" x14ac:dyDescent="0.3">
      <c r="A36" s="29" t="s">
        <v>202</v>
      </c>
      <c r="B36" s="27">
        <v>7100.4332412767399</v>
      </c>
      <c r="C36" s="27">
        <v>120.039206836793</v>
      </c>
      <c r="D36" s="27">
        <v>289.45831529083603</v>
      </c>
      <c r="E36" s="27">
        <v>1185.6446700249701</v>
      </c>
      <c r="F36" s="27">
        <v>849.637455929873</v>
      </c>
      <c r="G36" s="27">
        <v>56.989560255742902</v>
      </c>
      <c r="H36" s="27">
        <v>2133.95413323397</v>
      </c>
      <c r="J36" s="29" t="s">
        <v>202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  <c r="AD36" s="27">
        <v>0</v>
      </c>
      <c r="AE36" s="27">
        <v>0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v>0</v>
      </c>
      <c r="BF36" s="27">
        <v>0</v>
      </c>
      <c r="BG36" s="27">
        <v>0</v>
      </c>
      <c r="BH36" s="27">
        <v>0</v>
      </c>
      <c r="BI36" s="27">
        <v>0</v>
      </c>
      <c r="BJ36" s="27">
        <v>0</v>
      </c>
      <c r="BK36" s="27">
        <v>0</v>
      </c>
      <c r="BL36" s="27">
        <v>0</v>
      </c>
      <c r="BM36" s="27">
        <v>0</v>
      </c>
      <c r="BN36" s="27">
        <v>0</v>
      </c>
      <c r="BO36" s="27">
        <v>0</v>
      </c>
      <c r="BP36" s="27">
        <v>0</v>
      </c>
      <c r="BS36" s="30" t="str">
        <f t="shared" si="3"/>
        <v/>
      </c>
      <c r="BT36" s="24" t="str">
        <f t="shared" si="0"/>
        <v/>
      </c>
      <c r="BU36" s="24" t="str">
        <f t="shared" si="1"/>
        <v/>
      </c>
      <c r="BV36" s="24" t="str">
        <f t="shared" si="2"/>
        <v/>
      </c>
      <c r="BW36" s="24" t="str">
        <f t="shared" si="16"/>
        <v/>
      </c>
      <c r="BX36" s="24" t="str">
        <f t="shared" si="17"/>
        <v/>
      </c>
      <c r="BY36" s="24" t="str">
        <f t="shared" si="6"/>
        <v/>
      </c>
      <c r="BZ36" s="24" t="str">
        <f t="shared" si="7"/>
        <v/>
      </c>
    </row>
    <row r="37" spans="1:78" x14ac:dyDescent="0.3">
      <c r="A37" s="29" t="s">
        <v>203</v>
      </c>
      <c r="B37" s="27">
        <v>97967.867274964607</v>
      </c>
      <c r="C37" s="27">
        <v>1093.90485404018</v>
      </c>
      <c r="D37" s="27">
        <v>3591.6838082633299</v>
      </c>
      <c r="E37" s="27">
        <v>18149.008938507101</v>
      </c>
      <c r="F37" s="27">
        <v>13951.421089265201</v>
      </c>
      <c r="G37" s="27">
        <v>1160.83459305477</v>
      </c>
      <c r="H37" s="27">
        <v>29591.460864200799</v>
      </c>
      <c r="J37" s="29" t="s">
        <v>203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0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  <c r="AD37" s="27">
        <v>0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0</v>
      </c>
      <c r="AL37" s="27">
        <v>0</v>
      </c>
      <c r="AM37" s="27">
        <v>0</v>
      </c>
      <c r="AN37" s="27">
        <v>0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v>0</v>
      </c>
      <c r="BF37" s="27">
        <v>0</v>
      </c>
      <c r="BG37" s="27">
        <v>0</v>
      </c>
      <c r="BH37" s="27">
        <v>0</v>
      </c>
      <c r="BI37" s="27">
        <v>0</v>
      </c>
      <c r="BJ37" s="27">
        <v>0</v>
      </c>
      <c r="BK37" s="27">
        <v>0</v>
      </c>
      <c r="BL37" s="27">
        <v>0</v>
      </c>
      <c r="BM37" s="27">
        <v>0</v>
      </c>
      <c r="BN37" s="27">
        <v>0</v>
      </c>
      <c r="BO37" s="27">
        <v>0</v>
      </c>
      <c r="BP37" s="27">
        <v>0</v>
      </c>
      <c r="BS37" s="30" t="str">
        <f t="shared" si="3"/>
        <v/>
      </c>
      <c r="BT37" s="24" t="str">
        <f t="shared" si="0"/>
        <v/>
      </c>
      <c r="BU37" s="24" t="str">
        <f t="shared" si="1"/>
        <v/>
      </c>
      <c r="BV37" s="24" t="str">
        <f t="shared" si="2"/>
        <v/>
      </c>
      <c r="BW37" s="24" t="str">
        <f t="shared" si="16"/>
        <v/>
      </c>
      <c r="BX37" s="24" t="str">
        <f t="shared" si="17"/>
        <v/>
      </c>
      <c r="BY37" s="24" t="str">
        <f t="shared" si="6"/>
        <v/>
      </c>
      <c r="BZ37" s="24" t="str">
        <f t="shared" si="7"/>
        <v/>
      </c>
    </row>
    <row r="38" spans="1:78" x14ac:dyDescent="0.3">
      <c r="A38" s="29" t="s">
        <v>204</v>
      </c>
      <c r="B38" s="27">
        <v>63197.9723167556</v>
      </c>
      <c r="C38" s="27">
        <v>992.79988836562495</v>
      </c>
      <c r="D38" s="27">
        <v>2557.6751887446198</v>
      </c>
      <c r="E38" s="27">
        <v>10911.943938541401</v>
      </c>
      <c r="F38" s="27">
        <v>7641.8553865329104</v>
      </c>
      <c r="G38" s="27">
        <v>526.50006652121499</v>
      </c>
      <c r="H38" s="27">
        <v>19274.549112179098</v>
      </c>
      <c r="J38" s="29" t="s">
        <v>204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v>0</v>
      </c>
      <c r="BF38" s="27">
        <v>0</v>
      </c>
      <c r="BG38" s="27">
        <v>0</v>
      </c>
      <c r="BH38" s="27">
        <v>0</v>
      </c>
      <c r="BI38" s="27">
        <v>0</v>
      </c>
      <c r="BJ38" s="27">
        <v>0</v>
      </c>
      <c r="BK38" s="27">
        <v>0</v>
      </c>
      <c r="BL38" s="27">
        <v>0</v>
      </c>
      <c r="BM38" s="27">
        <v>0</v>
      </c>
      <c r="BN38" s="27">
        <v>0</v>
      </c>
      <c r="BO38" s="27">
        <v>0</v>
      </c>
      <c r="BP38" s="27">
        <v>0</v>
      </c>
      <c r="BS38" s="30" t="str">
        <f t="shared" si="3"/>
        <v/>
      </c>
      <c r="BT38" s="24" t="str">
        <f t="shared" si="0"/>
        <v/>
      </c>
      <c r="BU38" s="24" t="str">
        <f t="shared" si="1"/>
        <v/>
      </c>
      <c r="BV38" s="24" t="str">
        <f t="shared" si="2"/>
        <v/>
      </c>
      <c r="BW38" s="24" t="str">
        <f t="shared" si="16"/>
        <v/>
      </c>
      <c r="BX38" s="24" t="str">
        <f t="shared" si="17"/>
        <v/>
      </c>
      <c r="BY38" s="24" t="str">
        <f t="shared" si="6"/>
        <v/>
      </c>
      <c r="BZ38" s="24" t="str">
        <f t="shared" si="7"/>
        <v/>
      </c>
    </row>
    <row r="39" spans="1:78" x14ac:dyDescent="0.3">
      <c r="A39" s="29" t="s">
        <v>205</v>
      </c>
      <c r="B39" s="27">
        <v>129677.813689017</v>
      </c>
      <c r="C39" s="27">
        <v>1898.6976423071901</v>
      </c>
      <c r="D39" s="27">
        <v>6389.9823118428803</v>
      </c>
      <c r="E39" s="27">
        <v>24377.7996944673</v>
      </c>
      <c r="F39" s="27">
        <v>14544.545068842999</v>
      </c>
      <c r="G39" s="27">
        <v>868.86553355442095</v>
      </c>
      <c r="H39" s="27">
        <v>41626.540091853902</v>
      </c>
      <c r="J39" s="29" t="s">
        <v>205</v>
      </c>
      <c r="K39" s="27">
        <v>421.62580099299998</v>
      </c>
      <c r="L39" s="27">
        <v>381.66908349200003</v>
      </c>
      <c r="M39" s="27">
        <v>381.66908349200003</v>
      </c>
      <c r="N39" s="27">
        <v>1260.6857835799999</v>
      </c>
      <c r="O39" s="27">
        <v>371.76288331500001</v>
      </c>
      <c r="P39" s="27">
        <v>3571.6680034699998</v>
      </c>
      <c r="Q39" s="27">
        <v>48782.428109400003</v>
      </c>
      <c r="R39" s="27">
        <v>852.96159495400002</v>
      </c>
      <c r="S39" s="27">
        <v>455.758204718</v>
      </c>
      <c r="T39" s="27">
        <v>205.039605591</v>
      </c>
      <c r="U39" s="27">
        <v>13.6797710175</v>
      </c>
      <c r="V39" s="27">
        <v>1673.94766213</v>
      </c>
      <c r="W39" s="27">
        <v>1673.94766213</v>
      </c>
      <c r="X39" s="27">
        <v>13038310.1238</v>
      </c>
      <c r="Y39" s="27">
        <v>0</v>
      </c>
      <c r="Z39" s="27">
        <v>189.30836476600001</v>
      </c>
      <c r="AA39" s="27">
        <v>76.101581881000001</v>
      </c>
      <c r="AB39" s="27">
        <v>165.57242959199999</v>
      </c>
      <c r="AC39" s="27">
        <v>1519.86810122</v>
      </c>
      <c r="AD39" s="27">
        <v>0</v>
      </c>
      <c r="AE39" s="27">
        <v>780.87282113599997</v>
      </c>
      <c r="AF39" s="27">
        <v>0</v>
      </c>
      <c r="AG39" s="27">
        <v>2135.6556123599999</v>
      </c>
      <c r="AH39" s="27">
        <v>237.29501511300001</v>
      </c>
      <c r="AI39" s="27">
        <v>2372.9506274700002</v>
      </c>
      <c r="AJ39" s="27">
        <v>0</v>
      </c>
      <c r="AK39" s="27">
        <v>1153.7394921499999</v>
      </c>
      <c r="AL39" s="27">
        <v>3.2128303957800002</v>
      </c>
      <c r="AM39" s="27">
        <v>1982.3416776500001</v>
      </c>
      <c r="AN39" s="27">
        <v>20.400702541400001</v>
      </c>
      <c r="AO39" s="27">
        <v>219.59967534699999</v>
      </c>
      <c r="AP39" s="27">
        <v>501.997673969</v>
      </c>
      <c r="AQ39" s="27">
        <v>2.29505681366</v>
      </c>
      <c r="AR39" s="27">
        <v>0</v>
      </c>
      <c r="AS39" s="27">
        <v>155.582809328</v>
      </c>
      <c r="AT39" s="27">
        <v>8867.4012902800005</v>
      </c>
      <c r="AU39" s="27">
        <v>5289.7457345800003</v>
      </c>
      <c r="AV39" s="27">
        <v>3577.6555557000001</v>
      </c>
      <c r="AW39" s="27">
        <v>1.6617611671300001</v>
      </c>
      <c r="AX39" s="27">
        <v>8.4604200466300003E-2</v>
      </c>
      <c r="AY39" s="27">
        <v>72.483904132000006</v>
      </c>
      <c r="AZ39" s="27">
        <v>30.328748813099999</v>
      </c>
      <c r="BA39" s="27">
        <v>1709.4745525999999</v>
      </c>
      <c r="BB39" s="27">
        <v>46.518688475899999</v>
      </c>
      <c r="BC39" s="27">
        <v>7.0018055059300002</v>
      </c>
      <c r="BD39" s="27">
        <v>2442.5600986600002</v>
      </c>
      <c r="BE39" s="27">
        <v>190.37901413500001</v>
      </c>
      <c r="BF39" s="27">
        <v>9.6160306806199998</v>
      </c>
      <c r="BG39" s="27">
        <v>66.654455671099996</v>
      </c>
      <c r="BH39" s="27">
        <v>0.272336281244</v>
      </c>
      <c r="BI39" s="27">
        <v>298.68991771100002</v>
      </c>
      <c r="BJ39" s="27">
        <v>347.66828417400001</v>
      </c>
      <c r="BK39" s="27">
        <v>0</v>
      </c>
      <c r="BL39" s="27">
        <v>167.17934971400001</v>
      </c>
      <c r="BM39" s="27">
        <v>505.70403672399999</v>
      </c>
      <c r="BN39" s="27">
        <v>3061.0539099600001</v>
      </c>
      <c r="BO39" s="27">
        <v>15547.557276400001</v>
      </c>
      <c r="BP39" s="27">
        <v>114.16312376400001</v>
      </c>
      <c r="BS39" s="30" t="str">
        <f t="shared" si="3"/>
        <v/>
      </c>
      <c r="BT39" s="24">
        <f t="shared" si="0"/>
        <v>-0.62381824059444635</v>
      </c>
      <c r="BU39" s="24">
        <f t="shared" si="1"/>
        <v>-0.58873240070645094</v>
      </c>
      <c r="BV39" s="24">
        <f t="shared" si="2"/>
        <v>-0.62864519623597559</v>
      </c>
      <c r="BW39" s="24">
        <f t="shared" si="16"/>
        <v>-0.63625095778055329</v>
      </c>
      <c r="BX39" s="24">
        <f t="shared" si="17"/>
        <v>-0.63630724030608732</v>
      </c>
      <c r="BY39" s="24">
        <f t="shared" si="6"/>
        <v>-0.65622998476059158</v>
      </c>
      <c r="BZ39" s="24">
        <f t="shared" si="7"/>
        <v>-0.6264989297190573</v>
      </c>
    </row>
    <row r="40" spans="1:78" x14ac:dyDescent="0.3">
      <c r="A40" s="29" t="s">
        <v>206</v>
      </c>
      <c r="B40" s="27">
        <v>25786.143302455199</v>
      </c>
      <c r="C40" s="27">
        <v>415.26690515567901</v>
      </c>
      <c r="D40" s="27">
        <v>1262.56738280898</v>
      </c>
      <c r="E40" s="27">
        <v>4685.9180282986299</v>
      </c>
      <c r="F40" s="27">
        <v>2785.51140843334</v>
      </c>
      <c r="G40" s="27">
        <v>155.59559168949801</v>
      </c>
      <c r="H40" s="27">
        <v>8215.4780178136007</v>
      </c>
      <c r="J40" s="29" t="s">
        <v>206</v>
      </c>
      <c r="K40" s="27">
        <v>223.04820193</v>
      </c>
      <c r="L40" s="27">
        <v>200.74374065500001</v>
      </c>
      <c r="M40" s="27">
        <v>200.74374065500001</v>
      </c>
      <c r="N40" s="27">
        <v>664.45356906400002</v>
      </c>
      <c r="O40" s="27">
        <v>196.4951442</v>
      </c>
      <c r="P40" s="27">
        <v>1889.48161519</v>
      </c>
      <c r="Q40" s="27">
        <v>25787.982568300002</v>
      </c>
      <c r="R40" s="27">
        <v>450.342514413</v>
      </c>
      <c r="S40" s="27">
        <v>241.10491964400001</v>
      </c>
      <c r="T40" s="27">
        <v>108.336664304</v>
      </c>
      <c r="U40" s="27">
        <v>7.2368725763899997</v>
      </c>
      <c r="V40" s="27">
        <v>884.759563727</v>
      </c>
      <c r="W40" s="27">
        <v>884.759563727</v>
      </c>
      <c r="X40" s="27">
        <v>6866777.6362100001</v>
      </c>
      <c r="Y40" s="27">
        <v>0</v>
      </c>
      <c r="Z40" s="27">
        <v>99.853807559399996</v>
      </c>
      <c r="AA40" s="27">
        <v>40.197574243799998</v>
      </c>
      <c r="AB40" s="27">
        <v>87.519784364499998</v>
      </c>
      <c r="AC40" s="27">
        <v>804.03958221899995</v>
      </c>
      <c r="AD40" s="27">
        <v>0</v>
      </c>
      <c r="AE40" s="27">
        <v>415.29855652499998</v>
      </c>
      <c r="AF40" s="27">
        <v>0</v>
      </c>
      <c r="AG40" s="27">
        <v>1136.38738296</v>
      </c>
      <c r="AH40" s="27">
        <v>126.26531389100001</v>
      </c>
      <c r="AI40" s="27">
        <v>1262.65269685</v>
      </c>
      <c r="AJ40" s="27">
        <v>0</v>
      </c>
      <c r="AK40" s="27">
        <v>609.88272284899995</v>
      </c>
      <c r="AL40" s="27">
        <v>1.6923568799099999</v>
      </c>
      <c r="AM40" s="27">
        <v>1047.09570717</v>
      </c>
      <c r="AN40" s="27">
        <v>10.7475145116</v>
      </c>
      <c r="AO40" s="27">
        <v>115.609600571</v>
      </c>
      <c r="AP40" s="27">
        <v>264.36992070399998</v>
      </c>
      <c r="AQ40" s="27">
        <v>1.20902605473</v>
      </c>
      <c r="AR40" s="27">
        <v>0</v>
      </c>
      <c r="AS40" s="27">
        <v>81.901747093599994</v>
      </c>
      <c r="AT40" s="27">
        <v>4686.3674863200004</v>
      </c>
      <c r="AU40" s="27">
        <v>2785.90614955</v>
      </c>
      <c r="AV40" s="27">
        <v>1900.46133676</v>
      </c>
      <c r="AW40" s="27">
        <v>0.87473307550299995</v>
      </c>
      <c r="AX40" s="27">
        <v>4.45724231353E-2</v>
      </c>
      <c r="AY40" s="27">
        <v>38.1650994926</v>
      </c>
      <c r="AZ40" s="27">
        <v>15.972234267799999</v>
      </c>
      <c r="BA40" s="27">
        <v>900.36204765000002</v>
      </c>
      <c r="BB40" s="27">
        <v>24.491128810900001</v>
      </c>
      <c r="BC40" s="27">
        <v>3.6855788922900001</v>
      </c>
      <c r="BD40" s="27">
        <v>1286.4704429599999</v>
      </c>
      <c r="BE40" s="27">
        <v>100.49174930700001</v>
      </c>
      <c r="BF40" s="27">
        <v>5.0659298573099996</v>
      </c>
      <c r="BG40" s="27">
        <v>35.100749252</v>
      </c>
      <c r="BH40" s="27">
        <v>0.143467052288</v>
      </c>
      <c r="BI40" s="27">
        <v>155.615036393</v>
      </c>
      <c r="BJ40" s="27">
        <v>183.41566087199999</v>
      </c>
      <c r="BK40" s="27">
        <v>0</v>
      </c>
      <c r="BL40" s="27">
        <v>88.439898163600006</v>
      </c>
      <c r="BM40" s="27">
        <v>267.22800186199999</v>
      </c>
      <c r="BN40" s="27">
        <v>1619.30775042</v>
      </c>
      <c r="BO40" s="27">
        <v>8215.5743101799999</v>
      </c>
      <c r="BP40" s="27">
        <v>60.293211636800002</v>
      </c>
      <c r="BS40" s="30" t="str">
        <f t="shared" si="3"/>
        <v/>
      </c>
      <c r="BT40" s="24">
        <f t="shared" si="0"/>
        <v>7.1327682594075369E-5</v>
      </c>
      <c r="BU40" s="24">
        <f t="shared" si="1"/>
        <v>7.6219339725863336E-5</v>
      </c>
      <c r="BV40" s="24">
        <f t="shared" si="2"/>
        <v>6.7571871554409813E-5</v>
      </c>
      <c r="BW40" s="24">
        <f t="shared" si="16"/>
        <v>9.5916748576508189E-5</v>
      </c>
      <c r="BX40" s="24">
        <f t="shared" si="17"/>
        <v>1.4171225989774645E-4</v>
      </c>
      <c r="BY40" s="24">
        <f t="shared" si="6"/>
        <v>1.2496950132618413E-4</v>
      </c>
      <c r="BZ40" s="24">
        <f t="shared" si="7"/>
        <v>1.1720847671970026E-5</v>
      </c>
    </row>
    <row r="41" spans="1:78" x14ac:dyDescent="0.3">
      <c r="A41" s="29" t="s">
        <v>207</v>
      </c>
      <c r="B41" s="27">
        <v>57020.658578532901</v>
      </c>
      <c r="C41" s="27">
        <v>1034.7146468885701</v>
      </c>
      <c r="D41" s="27">
        <v>1747.3436911592</v>
      </c>
      <c r="E41" s="27">
        <v>8580.74928797965</v>
      </c>
      <c r="F41" s="27">
        <v>7234.5860597267101</v>
      </c>
      <c r="G41" s="27">
        <v>543.50293278798995</v>
      </c>
      <c r="H41" s="27">
        <v>16274.181874841501</v>
      </c>
      <c r="J41" s="29" t="s">
        <v>207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S41" s="30" t="str">
        <f t="shared" si="3"/>
        <v/>
      </c>
      <c r="BT41" s="24" t="str">
        <f t="shared" si="0"/>
        <v/>
      </c>
      <c r="BU41" s="24" t="str">
        <f t="shared" si="1"/>
        <v/>
      </c>
      <c r="BV41" s="24" t="str">
        <f t="shared" si="2"/>
        <v/>
      </c>
      <c r="BW41" s="24" t="str">
        <f t="shared" si="16"/>
        <v/>
      </c>
      <c r="BX41" s="24" t="str">
        <f t="shared" si="17"/>
        <v/>
      </c>
      <c r="BY41" s="24" t="str">
        <f t="shared" si="6"/>
        <v/>
      </c>
      <c r="BZ41" s="24" t="str">
        <f t="shared" si="7"/>
        <v/>
      </c>
    </row>
    <row r="42" spans="1:78" x14ac:dyDescent="0.3">
      <c r="A42" s="29" t="s">
        <v>208</v>
      </c>
      <c r="B42" s="27">
        <v>75274.030096050104</v>
      </c>
      <c r="C42" s="27">
        <v>1309.5533028607699</v>
      </c>
      <c r="D42" s="27">
        <v>2890.1531244852399</v>
      </c>
      <c r="E42" s="27">
        <v>12256.1358448058</v>
      </c>
      <c r="F42" s="27">
        <v>8997.3851105211306</v>
      </c>
      <c r="G42" s="27">
        <v>611.34840979733303</v>
      </c>
      <c r="H42" s="27">
        <v>22442.7054434936</v>
      </c>
      <c r="J42" s="29" t="s">
        <v>208</v>
      </c>
      <c r="K42" s="27">
        <v>28.433694387500001</v>
      </c>
      <c r="L42" s="27">
        <v>25.590358100900001</v>
      </c>
      <c r="M42" s="27">
        <v>25.590358100900001</v>
      </c>
      <c r="N42" s="27">
        <v>84.7030838875</v>
      </c>
      <c r="O42" s="27">
        <v>25.0487936249</v>
      </c>
      <c r="P42" s="27">
        <v>240.866973011</v>
      </c>
      <c r="Q42" s="27">
        <v>3736.8272985100002</v>
      </c>
      <c r="R42" s="27">
        <v>57.408683219499999</v>
      </c>
      <c r="S42" s="27">
        <v>30.735527594099999</v>
      </c>
      <c r="T42" s="27">
        <v>13.810517450500001</v>
      </c>
      <c r="U42" s="27">
        <v>0.92254153470699995</v>
      </c>
      <c r="V42" s="27">
        <v>112.787225953</v>
      </c>
      <c r="W42" s="27">
        <v>112.787225953</v>
      </c>
      <c r="X42" s="27">
        <v>1121048.3453800001</v>
      </c>
      <c r="Y42" s="27">
        <v>0</v>
      </c>
      <c r="Z42" s="27">
        <v>12.729156188399999</v>
      </c>
      <c r="AA42" s="27">
        <v>5.1243089061999996</v>
      </c>
      <c r="AB42" s="27">
        <v>11.1568351182</v>
      </c>
      <c r="AC42" s="27">
        <v>102.497209897</v>
      </c>
      <c r="AD42" s="27">
        <v>0</v>
      </c>
      <c r="AE42" s="27">
        <v>76.305460903799997</v>
      </c>
      <c r="AF42" s="27">
        <v>0</v>
      </c>
      <c r="AG42" s="27">
        <v>107.240858976</v>
      </c>
      <c r="AH42" s="27">
        <v>11.9156714573</v>
      </c>
      <c r="AI42" s="27">
        <v>119.156530433</v>
      </c>
      <c r="AJ42" s="27">
        <v>0</v>
      </c>
      <c r="AK42" s="27">
        <v>77.746516787600001</v>
      </c>
      <c r="AL42" s="27">
        <v>0.27628925753799999</v>
      </c>
      <c r="AM42" s="27">
        <v>133.481470543</v>
      </c>
      <c r="AN42" s="27">
        <v>1.75460514779</v>
      </c>
      <c r="AO42" s="27">
        <v>18.8740564163</v>
      </c>
      <c r="AP42" s="27">
        <v>43.160192463500003</v>
      </c>
      <c r="AQ42" s="27">
        <v>0.19738137943199999</v>
      </c>
      <c r="AR42" s="27">
        <v>0</v>
      </c>
      <c r="AS42" s="27">
        <v>13.371019780999999</v>
      </c>
      <c r="AT42" s="27">
        <v>527.93545707400006</v>
      </c>
      <c r="AU42" s="27">
        <v>454.818189813</v>
      </c>
      <c r="AV42" s="27">
        <v>73.117267260800006</v>
      </c>
      <c r="AW42" s="27">
        <v>0.14280620579</v>
      </c>
      <c r="AX42" s="27">
        <v>7.2767549066600004E-3</v>
      </c>
      <c r="AY42" s="27">
        <v>6.2307131731699998</v>
      </c>
      <c r="AZ42" s="27">
        <v>2.6075763146400002</v>
      </c>
      <c r="BA42" s="27">
        <v>146.990251492</v>
      </c>
      <c r="BB42" s="27">
        <v>3.9983438218199998</v>
      </c>
      <c r="BC42" s="27">
        <v>0.60169560122800003</v>
      </c>
      <c r="BD42" s="27">
        <v>210.025074819</v>
      </c>
      <c r="BE42" s="27">
        <v>12.810490592100001</v>
      </c>
      <c r="BF42" s="27">
        <v>0.82704791635700003</v>
      </c>
      <c r="BG42" s="27">
        <v>5.73043731984</v>
      </c>
      <c r="BH42" s="27">
        <v>2.3421947893800001E-2</v>
      </c>
      <c r="BI42" s="27">
        <v>31.9532999686</v>
      </c>
      <c r="BJ42" s="27">
        <v>23.381432716999999</v>
      </c>
      <c r="BK42" s="27">
        <v>0</v>
      </c>
      <c r="BL42" s="27">
        <v>11.2741051181</v>
      </c>
      <c r="BM42" s="27">
        <v>34.065630628999997</v>
      </c>
      <c r="BN42" s="27">
        <v>206.42581270700001</v>
      </c>
      <c r="BO42" s="27">
        <v>1047.30355087</v>
      </c>
      <c r="BP42" s="27">
        <v>7.6860494188599997</v>
      </c>
      <c r="BS42" s="30" t="str">
        <f t="shared" si="3"/>
        <v/>
      </c>
      <c r="BT42" s="24">
        <f t="shared" si="0"/>
        <v>-0.9503570183004445</v>
      </c>
      <c r="BU42" s="24">
        <f t="shared" si="1"/>
        <v>-0.94173168763951209</v>
      </c>
      <c r="BV42" s="24">
        <f t="shared" si="2"/>
        <v>-0.95877155109066303</v>
      </c>
      <c r="BW42" s="24">
        <f t="shared" si="16"/>
        <v>-0.9569248037261483</v>
      </c>
      <c r="BX42" s="24">
        <f t="shared" si="17"/>
        <v>-0.94944995860173231</v>
      </c>
      <c r="BY42" s="24">
        <f t="shared" si="6"/>
        <v>-0.9477330774783681</v>
      </c>
      <c r="BZ42" s="24">
        <f t="shared" si="7"/>
        <v>-0.95333434493863012</v>
      </c>
    </row>
    <row r="43" spans="1:78" x14ac:dyDescent="0.3">
      <c r="A43" s="29" t="s">
        <v>209</v>
      </c>
      <c r="B43" s="27">
        <v>748.78403433020696</v>
      </c>
      <c r="C43" s="27">
        <v>13.5568252377301</v>
      </c>
      <c r="D43" s="27">
        <v>32.805335153492003</v>
      </c>
      <c r="E43" s="27">
        <v>124.134402001821</v>
      </c>
      <c r="F43" s="27">
        <v>84.041677679288199</v>
      </c>
      <c r="G43" s="27">
        <v>5.03874895013114</v>
      </c>
      <c r="H43" s="27">
        <v>227.22922104322501</v>
      </c>
      <c r="J43" s="29" t="s">
        <v>209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S43" s="30" t="str">
        <f t="shared" si="3"/>
        <v/>
      </c>
      <c r="BT43" s="24" t="str">
        <f t="shared" si="0"/>
        <v/>
      </c>
      <c r="BU43" s="24" t="str">
        <f t="shared" si="1"/>
        <v/>
      </c>
      <c r="BV43" s="24" t="str">
        <f t="shared" si="2"/>
        <v/>
      </c>
      <c r="BW43" s="24" t="str">
        <f t="shared" si="16"/>
        <v/>
      </c>
      <c r="BX43" s="24" t="str">
        <f t="shared" si="17"/>
        <v/>
      </c>
      <c r="BY43" s="24" t="str">
        <f t="shared" si="6"/>
        <v/>
      </c>
      <c r="BZ43" s="24" t="str">
        <f t="shared" si="7"/>
        <v/>
      </c>
    </row>
    <row r="44" spans="1:78" x14ac:dyDescent="0.3">
      <c r="A44" s="29" t="s">
        <v>210</v>
      </c>
      <c r="B44" s="27">
        <v>245390.728360988</v>
      </c>
      <c r="C44" s="27">
        <v>4515.0173565597997</v>
      </c>
      <c r="D44" s="27">
        <v>8301.2279955680206</v>
      </c>
      <c r="E44" s="27">
        <v>37747.093871311401</v>
      </c>
      <c r="F44" s="27">
        <v>29661.687785681599</v>
      </c>
      <c r="G44" s="27">
        <v>2087.6606604370199</v>
      </c>
      <c r="H44" s="27">
        <v>71499.937935548995</v>
      </c>
      <c r="J44" s="29" t="s">
        <v>210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S44" s="30" t="str">
        <f t="shared" si="3"/>
        <v/>
      </c>
      <c r="BT44" s="24" t="str">
        <f t="shared" si="0"/>
        <v/>
      </c>
      <c r="BU44" s="24" t="str">
        <f t="shared" si="1"/>
        <v/>
      </c>
      <c r="BV44" s="24" t="str">
        <f t="shared" si="2"/>
        <v/>
      </c>
      <c r="BW44" s="24" t="str">
        <f t="shared" si="16"/>
        <v/>
      </c>
      <c r="BX44" s="24" t="str">
        <f t="shared" si="17"/>
        <v/>
      </c>
      <c r="BY44" s="24" t="str">
        <f t="shared" si="6"/>
        <v/>
      </c>
      <c r="BZ44" s="24" t="str">
        <f t="shared" si="7"/>
        <v/>
      </c>
    </row>
    <row r="45" spans="1:78" x14ac:dyDescent="0.3">
      <c r="A45" s="29" t="s">
        <v>211</v>
      </c>
      <c r="B45" s="27">
        <v>653640.88055937004</v>
      </c>
      <c r="C45" s="27">
        <v>8979.6706511769898</v>
      </c>
      <c r="D45" s="27">
        <v>26105.208033759402</v>
      </c>
      <c r="E45" s="27">
        <v>117389.62995784701</v>
      </c>
      <c r="F45" s="27">
        <v>84030.486678393296</v>
      </c>
      <c r="G45" s="27">
        <v>6250.0180967868901</v>
      </c>
      <c r="H45" s="27">
        <v>199854.78144123801</v>
      </c>
      <c r="J45" s="29" t="s">
        <v>211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S45" s="30" t="str">
        <f t="shared" si="3"/>
        <v/>
      </c>
      <c r="BT45" s="24" t="str">
        <f t="shared" si="0"/>
        <v/>
      </c>
      <c r="BU45" s="24" t="str">
        <f t="shared" si="1"/>
        <v/>
      </c>
      <c r="BV45" s="24" t="str">
        <f t="shared" si="2"/>
        <v/>
      </c>
      <c r="BW45" s="24" t="str">
        <f t="shared" si="16"/>
        <v/>
      </c>
      <c r="BX45" s="24" t="str">
        <f t="shared" si="17"/>
        <v/>
      </c>
      <c r="BY45" s="24" t="str">
        <f t="shared" si="6"/>
        <v/>
      </c>
      <c r="BZ45" s="24" t="str">
        <f t="shared" si="7"/>
        <v/>
      </c>
    </row>
    <row r="46" spans="1:78" x14ac:dyDescent="0.3">
      <c r="A46" s="29" t="s">
        <v>212</v>
      </c>
      <c r="B46" s="27">
        <v>5830.1994312336701</v>
      </c>
      <c r="C46" s="27">
        <v>102.845386238502</v>
      </c>
      <c r="D46" s="27">
        <v>253.74130218299101</v>
      </c>
      <c r="E46" s="27">
        <v>981.77521433364802</v>
      </c>
      <c r="F46" s="27">
        <v>649.95363649601904</v>
      </c>
      <c r="G46" s="27">
        <v>39.054068563954097</v>
      </c>
      <c r="H46" s="27">
        <v>1787.85051908387</v>
      </c>
      <c r="J46" s="29" t="s">
        <v>212</v>
      </c>
      <c r="K46" s="27">
        <v>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  <c r="AD46" s="27">
        <v>0</v>
      </c>
      <c r="AE46" s="27">
        <v>0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v>0</v>
      </c>
      <c r="BF46" s="27">
        <v>0</v>
      </c>
      <c r="BG46" s="27">
        <v>0</v>
      </c>
      <c r="BH46" s="27">
        <v>0</v>
      </c>
      <c r="BI46" s="27">
        <v>0</v>
      </c>
      <c r="BJ46" s="27">
        <v>0</v>
      </c>
      <c r="BK46" s="27">
        <v>0</v>
      </c>
      <c r="BL46" s="27">
        <v>0</v>
      </c>
      <c r="BM46" s="27">
        <v>0</v>
      </c>
      <c r="BN46" s="27">
        <v>0</v>
      </c>
      <c r="BO46" s="27">
        <v>0</v>
      </c>
      <c r="BP46" s="27">
        <v>0</v>
      </c>
      <c r="BS46" s="30" t="str">
        <f t="shared" si="3"/>
        <v/>
      </c>
      <c r="BT46" s="24" t="str">
        <f t="shared" si="0"/>
        <v/>
      </c>
      <c r="BU46" s="24" t="str">
        <f t="shared" si="1"/>
        <v/>
      </c>
      <c r="BV46" s="24" t="str">
        <f t="shared" si="2"/>
        <v/>
      </c>
      <c r="BW46" s="24" t="str">
        <f t="shared" si="16"/>
        <v/>
      </c>
      <c r="BX46" s="24" t="str">
        <f t="shared" si="17"/>
        <v/>
      </c>
      <c r="BY46" s="24" t="str">
        <f t="shared" si="6"/>
        <v/>
      </c>
      <c r="BZ46" s="24" t="str">
        <f t="shared" si="7"/>
        <v/>
      </c>
    </row>
    <row r="47" spans="1:78" x14ac:dyDescent="0.3">
      <c r="A47" s="3"/>
      <c r="BT47" s="24"/>
      <c r="BU47" s="24" t="str">
        <f t="shared" si="1"/>
        <v/>
      </c>
      <c r="BV47" s="24" t="str">
        <f t="shared" si="2"/>
        <v/>
      </c>
      <c r="BW47" s="24" t="str">
        <f t="shared" si="16"/>
        <v/>
      </c>
      <c r="BX47" s="24" t="str">
        <f t="shared" si="17"/>
        <v/>
      </c>
      <c r="BY47" s="24" t="str">
        <f t="shared" si="6"/>
        <v/>
      </c>
      <c r="BZ47" s="24" t="str">
        <f t="shared" si="7"/>
        <v/>
      </c>
    </row>
    <row r="48" spans="1:78" x14ac:dyDescent="0.3">
      <c r="A48" s="4" t="s">
        <v>55</v>
      </c>
      <c r="B48" s="1">
        <f t="shared" ref="B48:H48" si="18">SUM(B3:B46)</f>
        <v>47835477.275666423</v>
      </c>
      <c r="C48" s="1">
        <f t="shared" si="18"/>
        <v>68389.089513982413</v>
      </c>
      <c r="D48" s="1">
        <f t="shared" si="18"/>
        <v>915260.15604823816</v>
      </c>
      <c r="E48" s="1">
        <f t="shared" si="18"/>
        <v>5337183.5250198627</v>
      </c>
      <c r="F48" s="1">
        <f t="shared" si="18"/>
        <v>4358935.3286369275</v>
      </c>
      <c r="G48" s="1">
        <f t="shared" si="18"/>
        <v>396347.74712628737</v>
      </c>
      <c r="H48" s="1">
        <f t="shared" si="18"/>
        <v>11671626.09154154</v>
      </c>
      <c r="K48" s="1">
        <f t="shared" ref="K48:W48" si="19">SUM(K3:K46)</f>
        <v>6161.1978193653995</v>
      </c>
      <c r="L48" s="1">
        <f t="shared" si="19"/>
        <v>5867.3337034811493</v>
      </c>
      <c r="M48" s="1">
        <f t="shared" si="19"/>
        <v>5867.3337034811493</v>
      </c>
      <c r="N48" s="1">
        <f t="shared" si="19"/>
        <v>19037.275187371033</v>
      </c>
      <c r="O48" s="1">
        <f t="shared" si="19"/>
        <v>5475.9503726090343</v>
      </c>
      <c r="P48" s="1">
        <f t="shared" si="19"/>
        <v>52192.570570010204</v>
      </c>
      <c r="Q48" s="1">
        <f t="shared" si="19"/>
        <v>889804.90856440354</v>
      </c>
      <c r="R48" s="1">
        <f t="shared" si="19"/>
        <v>12685.713786440132</v>
      </c>
      <c r="S48" s="1">
        <f t="shared" si="19"/>
        <v>6659.9726008697407</v>
      </c>
      <c r="T48" s="1">
        <f t="shared" si="19"/>
        <v>3029.3670275140171</v>
      </c>
      <c r="U48" s="1">
        <f t="shared" si="19"/>
        <v>199.90191971327596</v>
      </c>
      <c r="V48" s="1">
        <f t="shared" si="19"/>
        <v>24658.000836845375</v>
      </c>
      <c r="W48" s="1">
        <f t="shared" si="19"/>
        <v>24658.000836845375</v>
      </c>
      <c r="X48" s="1"/>
      <c r="Y48" s="1">
        <f t="shared" ref="Y48:AD48" si="20">SUM(Y3:Y46)</f>
        <v>0</v>
      </c>
      <c r="Z48" s="1">
        <f t="shared" si="20"/>
        <v>2839.439966860466</v>
      </c>
      <c r="AA48" s="1">
        <f t="shared" si="20"/>
        <v>1127.3831207918329</v>
      </c>
      <c r="AB48" s="1">
        <f t="shared" si="20"/>
        <v>2437.2135441828241</v>
      </c>
      <c r="AC48" s="1">
        <f t="shared" si="20"/>
        <v>22209.7481431491</v>
      </c>
      <c r="AD48" s="1">
        <f t="shared" si="20"/>
        <v>0</v>
      </c>
      <c r="AE48" s="1">
        <f t="shared" ref="AE48:BP48" si="21">SUM(AE3:AE46)</f>
        <v>4347.3245162940193</v>
      </c>
      <c r="AF48" s="1">
        <f t="shared" si="21"/>
        <v>0</v>
      </c>
      <c r="AG48" s="1">
        <f t="shared" si="21"/>
        <v>22853.888043599956</v>
      </c>
      <c r="AH48" s="1">
        <f t="shared" si="21"/>
        <v>2539.3226338175118</v>
      </c>
      <c r="AI48" s="1">
        <f t="shared" si="21"/>
        <v>25393.21067738744</v>
      </c>
      <c r="AJ48" s="1">
        <f t="shared" si="21"/>
        <v>0</v>
      </c>
      <c r="AK48" s="1">
        <f t="shared" si="21"/>
        <v>16975.860611179545</v>
      </c>
      <c r="AL48" s="1">
        <f t="shared" si="21"/>
        <v>53.264465081156324</v>
      </c>
      <c r="AM48" s="1">
        <f t="shared" si="21"/>
        <v>29366.006372178912</v>
      </c>
      <c r="AN48" s="1">
        <f t="shared" si="21"/>
        <v>336.86632274881379</v>
      </c>
      <c r="AO48" s="1">
        <f t="shared" si="21"/>
        <v>3700.6899234879834</v>
      </c>
      <c r="AP48" s="1">
        <f t="shared" si="21"/>
        <v>8375.7385495513754</v>
      </c>
      <c r="AQ48" s="1">
        <f t="shared" si="21"/>
        <v>37.951012848546853</v>
      </c>
      <c r="AR48" s="1">
        <f t="shared" si="21"/>
        <v>0</v>
      </c>
      <c r="AS48" s="1">
        <f t="shared" si="21"/>
        <v>2627.2706435228538</v>
      </c>
      <c r="AT48" s="1">
        <f t="shared" si="21"/>
        <v>112997.67127719373</v>
      </c>
      <c r="AU48" s="1">
        <f t="shared" si="21"/>
        <v>88131.013294423261</v>
      </c>
      <c r="AV48" s="1">
        <f t="shared" si="21"/>
        <v>24866.657982760695</v>
      </c>
      <c r="AW48" s="1">
        <f t="shared" si="21"/>
        <v>28.107877575543252</v>
      </c>
      <c r="AX48" s="1">
        <f t="shared" si="21"/>
        <v>1.3958488553011796</v>
      </c>
      <c r="AY48" s="1">
        <f t="shared" si="21"/>
        <v>1216.3790750374717</v>
      </c>
      <c r="AZ48" s="1">
        <f t="shared" si="21"/>
        <v>505.99932416742314</v>
      </c>
      <c r="BA48" s="1">
        <f t="shared" si="21"/>
        <v>28436.984092045743</v>
      </c>
      <c r="BB48" s="1">
        <f t="shared" si="21"/>
        <v>782.92923347832595</v>
      </c>
      <c r="BC48" s="1">
        <f t="shared" si="21"/>
        <v>118.521393308914</v>
      </c>
      <c r="BD48" s="1">
        <f t="shared" si="21"/>
        <v>40631.777894324892</v>
      </c>
      <c r="BE48" s="1">
        <f t="shared" si="21"/>
        <v>2837.2991538304955</v>
      </c>
      <c r="BF48" s="1">
        <f t="shared" si="21"/>
        <v>158.78003060072396</v>
      </c>
      <c r="BG48" s="1">
        <f t="shared" si="21"/>
        <v>1113.8558551454767</v>
      </c>
      <c r="BH48" s="1">
        <f t="shared" si="21"/>
        <v>4.5017526807075035</v>
      </c>
      <c r="BI48" s="1">
        <f t="shared" si="21"/>
        <v>8384.3331650587006</v>
      </c>
      <c r="BJ48" s="1">
        <f t="shared" si="21"/>
        <v>5206.6321961703597</v>
      </c>
      <c r="BK48" s="1">
        <f t="shared" si="21"/>
        <v>0</v>
      </c>
      <c r="BL48" s="1">
        <f t="shared" si="21"/>
        <v>2443.3042029894486</v>
      </c>
      <c r="BM48" s="1">
        <f t="shared" si="21"/>
        <v>7464.2150947523733</v>
      </c>
      <c r="BN48" s="1">
        <f t="shared" si="21"/>
        <v>44743.175182511986</v>
      </c>
      <c r="BO48" s="1">
        <f t="shared" si="21"/>
        <v>229528.91208188195</v>
      </c>
      <c r="BP48" s="1">
        <f t="shared" si="21"/>
        <v>1693.4415005380131</v>
      </c>
      <c r="BQ48" s="1"/>
      <c r="BT48" s="24">
        <f>+(P48-B48)/B48</f>
        <v>-0.99890891502411006</v>
      </c>
      <c r="BU48" s="24">
        <f t="shared" si="1"/>
        <v>-0.93643248437449667</v>
      </c>
      <c r="BV48" s="24">
        <f t="shared" si="2"/>
        <v>-0.97225574552810634</v>
      </c>
      <c r="BW48" s="24">
        <f t="shared" si="16"/>
        <v>-0.9788282207745943</v>
      </c>
      <c r="BX48" s="24">
        <f t="shared" si="17"/>
        <v>-0.9797815276782319</v>
      </c>
      <c r="BY48" s="24">
        <f t="shared" si="6"/>
        <v>-0.97884601785717429</v>
      </c>
      <c r="BZ48" s="24">
        <f t="shared" si="7"/>
        <v>-0.98033445294754407</v>
      </c>
    </row>
    <row r="49" spans="1:78" x14ac:dyDescent="0.3">
      <c r="A49" s="4" t="s">
        <v>73</v>
      </c>
      <c r="B49" s="1">
        <f t="shared" ref="B49:H49" si="22">SUM(B3:B15)</f>
        <v>43543524.770360686</v>
      </c>
      <c r="C49" s="1">
        <f t="shared" si="22"/>
        <v>6293.5924492417753</v>
      </c>
      <c r="D49" s="1">
        <f t="shared" si="22"/>
        <v>718582.09313738346</v>
      </c>
      <c r="E49" s="1">
        <f t="shared" si="22"/>
        <v>4546640.7087956462</v>
      </c>
      <c r="F49" s="1">
        <f t="shared" si="22"/>
        <v>3853610.4333207426</v>
      </c>
      <c r="G49" s="1">
        <f t="shared" si="22"/>
        <v>363386.40289949946</v>
      </c>
      <c r="H49" s="1">
        <f t="shared" si="22"/>
        <v>10319222.22348398</v>
      </c>
      <c r="K49" s="1">
        <f t="shared" ref="K49:W49" si="23">SUM(K3:K15)</f>
        <v>4672.2792073923001</v>
      </c>
      <c r="L49" s="1">
        <f t="shared" si="23"/>
        <v>4523.4539707768899</v>
      </c>
      <c r="M49" s="1">
        <f t="shared" si="23"/>
        <v>4523.4539707768899</v>
      </c>
      <c r="N49" s="1">
        <f t="shared" si="23"/>
        <v>14593.668453591801</v>
      </c>
      <c r="O49" s="1">
        <f t="shared" si="23"/>
        <v>4163.7055647796997</v>
      </c>
      <c r="P49" s="1">
        <f t="shared" si="23"/>
        <v>39579.672094109199</v>
      </c>
      <c r="Q49" s="1">
        <f t="shared" si="23"/>
        <v>717703.48981307063</v>
      </c>
      <c r="R49" s="1">
        <f t="shared" si="23"/>
        <v>9676.5923463181007</v>
      </c>
      <c r="S49" s="1">
        <f t="shared" si="23"/>
        <v>5050.5195952787399</v>
      </c>
      <c r="T49" s="1">
        <f t="shared" si="23"/>
        <v>2305.7450493925198</v>
      </c>
      <c r="U49" s="1">
        <f t="shared" si="23"/>
        <v>151.593506446009</v>
      </c>
      <c r="V49" s="1">
        <f t="shared" si="23"/>
        <v>18749.334257901501</v>
      </c>
      <c r="W49" s="1">
        <f t="shared" si="23"/>
        <v>18749.334257901501</v>
      </c>
      <c r="X49" s="1"/>
      <c r="Y49" s="1">
        <f t="shared" ref="Y49:AD49" si="24">SUM(Y3:Y15)</f>
        <v>0</v>
      </c>
      <c r="Z49" s="1">
        <f t="shared" si="24"/>
        <v>2171.9132904258299</v>
      </c>
      <c r="AA49" s="1">
        <f t="shared" si="24"/>
        <v>858.84779892671997</v>
      </c>
      <c r="AB49" s="1">
        <f t="shared" si="24"/>
        <v>1852.75557890647</v>
      </c>
      <c r="AC49" s="1">
        <f t="shared" si="24"/>
        <v>16842.524576470099</v>
      </c>
      <c r="AD49" s="1">
        <f t="shared" si="24"/>
        <v>0</v>
      </c>
      <c r="AE49" s="1">
        <f t="shared" ref="AE49:BP49" si="25">SUM(AE3:AE15)</f>
        <v>1618.5621680302199</v>
      </c>
      <c r="AF49" s="1">
        <f t="shared" si="25"/>
        <v>0</v>
      </c>
      <c r="AG49" s="1">
        <f t="shared" si="25"/>
        <v>15226.509715071001</v>
      </c>
      <c r="AH49" s="1">
        <f t="shared" si="25"/>
        <v>1691.8361153025301</v>
      </c>
      <c r="AI49" s="1">
        <f t="shared" si="25"/>
        <v>16918.345830352002</v>
      </c>
      <c r="AJ49" s="1">
        <f t="shared" si="25"/>
        <v>0</v>
      </c>
      <c r="AK49" s="1">
        <f t="shared" si="25"/>
        <v>12903.1526188444</v>
      </c>
      <c r="AL49" s="1">
        <f t="shared" si="25"/>
        <v>41.886130670874699</v>
      </c>
      <c r="AM49" s="1">
        <f t="shared" si="25"/>
        <v>22371.019212365798</v>
      </c>
      <c r="AN49" s="1">
        <f t="shared" si="25"/>
        <v>264.61686701087802</v>
      </c>
      <c r="AO49" s="1">
        <f t="shared" si="25"/>
        <v>2922.9598270674496</v>
      </c>
      <c r="AP49" s="1">
        <f t="shared" si="25"/>
        <v>6597.8887000458999</v>
      </c>
      <c r="AQ49" s="1">
        <f t="shared" si="25"/>
        <v>29.823018531557601</v>
      </c>
      <c r="AR49" s="1">
        <f t="shared" si="25"/>
        <v>0</v>
      </c>
      <c r="AS49" s="1">
        <f t="shared" si="25"/>
        <v>2076.2604346784701</v>
      </c>
      <c r="AT49" s="1">
        <f t="shared" si="25"/>
        <v>81548.589507997996</v>
      </c>
      <c r="AU49" s="1">
        <f t="shared" si="25"/>
        <v>69397.137647629002</v>
      </c>
      <c r="AV49" s="1">
        <f t="shared" si="25"/>
        <v>12151.4518603784</v>
      </c>
      <c r="AW49" s="1">
        <f t="shared" si="25"/>
        <v>22.222594609654699</v>
      </c>
      <c r="AX49" s="1">
        <f t="shared" si="25"/>
        <v>1.09622278751772</v>
      </c>
      <c r="AY49" s="1">
        <f t="shared" si="25"/>
        <v>959.67239539750994</v>
      </c>
      <c r="AZ49" s="1">
        <f t="shared" si="25"/>
        <v>398.58855608086202</v>
      </c>
      <c r="BA49" s="1">
        <f t="shared" si="25"/>
        <v>22382.810293345698</v>
      </c>
      <c r="BB49" s="1">
        <f t="shared" si="25"/>
        <v>618.17970821677</v>
      </c>
      <c r="BC49" s="1">
        <f t="shared" si="25"/>
        <v>93.723827764736996</v>
      </c>
      <c r="BD49" s="1">
        <f t="shared" si="25"/>
        <v>31981.351670725802</v>
      </c>
      <c r="BE49" s="1">
        <f t="shared" si="25"/>
        <v>2165.7501007494502</v>
      </c>
      <c r="BF49" s="1">
        <f t="shared" si="25"/>
        <v>124.72468994693</v>
      </c>
      <c r="BG49" s="1">
        <f t="shared" si="25"/>
        <v>877.79544275096009</v>
      </c>
      <c r="BH49" s="1">
        <f t="shared" si="25"/>
        <v>3.5372680304314796</v>
      </c>
      <c r="BI49" s="1">
        <f t="shared" si="25"/>
        <v>7324.7663528201301</v>
      </c>
      <c r="BJ49" s="1">
        <f t="shared" si="25"/>
        <v>3980.5978445916899</v>
      </c>
      <c r="BK49" s="1">
        <f t="shared" si="25"/>
        <v>0</v>
      </c>
      <c r="BL49" s="1">
        <f t="shared" si="25"/>
        <v>1852.93549459515</v>
      </c>
      <c r="BM49" s="1">
        <f t="shared" si="25"/>
        <v>5679.3944534503498</v>
      </c>
      <c r="BN49" s="1">
        <f t="shared" si="25"/>
        <v>33933.6118308324</v>
      </c>
      <c r="BO49" s="1">
        <f t="shared" si="25"/>
        <v>174656.32753990003</v>
      </c>
      <c r="BP49" s="1">
        <f t="shared" si="25"/>
        <v>1290.63052469586</v>
      </c>
      <c r="BQ49" s="1"/>
      <c r="BT49" s="24">
        <f>+(P49-B49)/B49</f>
        <v>-0.99909103196622595</v>
      </c>
      <c r="BU49" s="24">
        <f t="shared" si="1"/>
        <v>-0.74282380356147504</v>
      </c>
      <c r="BV49" s="24">
        <f t="shared" si="2"/>
        <v>-0.97645593176906864</v>
      </c>
      <c r="BW49" s="24">
        <f t="shared" si="16"/>
        <v>-0.98206399081628792</v>
      </c>
      <c r="BX49" s="24">
        <f t="shared" si="17"/>
        <v>-0.98199165721382276</v>
      </c>
      <c r="BY49" s="24">
        <f t="shared" si="6"/>
        <v>-0.97984303679396079</v>
      </c>
      <c r="BZ49" s="24">
        <f t="shared" si="7"/>
        <v>-0.98307466165982682</v>
      </c>
    </row>
    <row r="50" spans="1:78" x14ac:dyDescent="0.3">
      <c r="A50" s="4" t="s">
        <v>126</v>
      </c>
      <c r="B50" s="1">
        <f t="shared" ref="B50:H50" si="26">SUM(B17:B46)</f>
        <v>4291186.2506657699</v>
      </c>
      <c r="C50" s="1">
        <f t="shared" si="26"/>
        <v>62095.497064740615</v>
      </c>
      <c r="D50" s="1">
        <f t="shared" si="26"/>
        <v>196674.33889685475</v>
      </c>
      <c r="E50" s="1">
        <f t="shared" si="26"/>
        <v>790470.87808421708</v>
      </c>
      <c r="F50" s="1">
        <f t="shared" si="26"/>
        <v>505263.92987418507</v>
      </c>
      <c r="G50" s="1">
        <f t="shared" si="26"/>
        <v>32957.643786787878</v>
      </c>
      <c r="H50" s="1">
        <f t="shared" si="26"/>
        <v>1352224.9637955572</v>
      </c>
      <c r="K50" s="1">
        <f t="shared" ref="K50:BP50" si="27">SUM(K17:K46)</f>
        <v>1488.9186119731</v>
      </c>
      <c r="L50" s="1">
        <f t="shared" si="27"/>
        <v>1342.2672944487999</v>
      </c>
      <c r="M50" s="1">
        <f t="shared" si="27"/>
        <v>1342.2672944487999</v>
      </c>
      <c r="N50" s="1">
        <f t="shared" si="27"/>
        <v>4440.1877255615</v>
      </c>
      <c r="O50" s="1">
        <f t="shared" si="27"/>
        <v>1312.0035286129</v>
      </c>
      <c r="P50" s="1">
        <f t="shared" si="27"/>
        <v>12612.898475900998</v>
      </c>
      <c r="Q50" s="1">
        <f t="shared" si="27"/>
        <v>172045.94891442001</v>
      </c>
      <c r="R50" s="1">
        <f t="shared" si="27"/>
        <v>3007.8903933954002</v>
      </c>
      <c r="S50" s="1">
        <f t="shared" si="27"/>
        <v>1609.453005591</v>
      </c>
      <c r="T50" s="1">
        <f t="shared" si="27"/>
        <v>723.43777592900005</v>
      </c>
      <c r="U50" s="1">
        <f t="shared" si="27"/>
        <v>48.308413267266999</v>
      </c>
      <c r="V50" s="1">
        <f t="shared" si="27"/>
        <v>5907.573027976</v>
      </c>
      <c r="W50" s="1">
        <f t="shared" si="27"/>
        <v>5907.573027976</v>
      </c>
      <c r="X50" s="1"/>
      <c r="Y50" s="1">
        <f t="shared" si="27"/>
        <v>0</v>
      </c>
      <c r="Z50" s="1">
        <f t="shared" si="27"/>
        <v>667.12033608840011</v>
      </c>
      <c r="AA50" s="1">
        <f t="shared" si="27"/>
        <v>268.45018171585997</v>
      </c>
      <c r="AB50" s="1">
        <f t="shared" si="27"/>
        <v>584.35950166859993</v>
      </c>
      <c r="AC50" s="1">
        <f t="shared" si="27"/>
        <v>5367.2235666790002</v>
      </c>
      <c r="AD50" s="1">
        <f t="shared" ref="AD50" si="28">SUM(AD17:AD46)</f>
        <v>0</v>
      </c>
      <c r="AE50" s="1">
        <f t="shared" si="27"/>
        <v>2728.7623482638</v>
      </c>
      <c r="AF50" s="1">
        <f t="shared" si="27"/>
        <v>0</v>
      </c>
      <c r="AG50" s="1">
        <f t="shared" si="27"/>
        <v>7627.0675343689982</v>
      </c>
      <c r="AH50" s="1">
        <f t="shared" si="27"/>
        <v>847.45198549250006</v>
      </c>
      <c r="AI50" s="1">
        <f t="shared" si="27"/>
        <v>8474.519519853</v>
      </c>
      <c r="AJ50" s="1">
        <f t="shared" si="27"/>
        <v>0</v>
      </c>
      <c r="AK50" s="1">
        <f t="shared" si="27"/>
        <v>4072.0613550615994</v>
      </c>
      <c r="AL50" s="1">
        <f t="shared" si="27"/>
        <v>11.376993228493999</v>
      </c>
      <c r="AM50" s="1">
        <f t="shared" si="27"/>
        <v>6992.7735847540007</v>
      </c>
      <c r="AN50" s="1">
        <f t="shared" si="27"/>
        <v>72.247980404900005</v>
      </c>
      <c r="AO50" s="1">
        <f t="shared" si="27"/>
        <v>777.32550231899995</v>
      </c>
      <c r="AP50" s="1">
        <f t="shared" si="27"/>
        <v>1777.3625483485998</v>
      </c>
      <c r="AQ50" s="1">
        <f t="shared" si="27"/>
        <v>8.1275472527189994</v>
      </c>
      <c r="AR50" s="1">
        <f t="shared" si="27"/>
        <v>0</v>
      </c>
      <c r="AS50" s="1">
        <f t="shared" si="27"/>
        <v>550.69547491469996</v>
      </c>
      <c r="AT50" s="1">
        <f t="shared" si="27"/>
        <v>31443.806648259004</v>
      </c>
      <c r="AU50" s="1">
        <f t="shared" si="27"/>
        <v>18729.405235370999</v>
      </c>
      <c r="AV50" s="1">
        <f t="shared" si="27"/>
        <v>12714.4014128688</v>
      </c>
      <c r="AW50" s="1">
        <f t="shared" si="27"/>
        <v>5.8816796214770015</v>
      </c>
      <c r="AX50" s="1">
        <f t="shared" si="27"/>
        <v>0.29962606778346002</v>
      </c>
      <c r="AY50" s="1">
        <f t="shared" si="27"/>
        <v>256.59983098174996</v>
      </c>
      <c r="AZ50" s="1">
        <f t="shared" si="27"/>
        <v>107.38148530521001</v>
      </c>
      <c r="BA50" s="1">
        <f t="shared" si="27"/>
        <v>6052.9591223110001</v>
      </c>
      <c r="BB50" s="1">
        <f t="shared" si="27"/>
        <v>164.66905347245</v>
      </c>
      <c r="BC50" s="1">
        <f t="shared" si="27"/>
        <v>24.781918239602998</v>
      </c>
      <c r="BD50" s="1">
        <f t="shared" si="27"/>
        <v>8648.6907162879997</v>
      </c>
      <c r="BE50" s="1">
        <f t="shared" si="27"/>
        <v>671.24161060789993</v>
      </c>
      <c r="BF50" s="1">
        <f t="shared" si="27"/>
        <v>34.054670051877004</v>
      </c>
      <c r="BG50" s="1">
        <f t="shared" si="27"/>
        <v>235.98664662458003</v>
      </c>
      <c r="BH50" s="1">
        <f t="shared" si="27"/>
        <v>0.96443994384900011</v>
      </c>
      <c r="BI50" s="1">
        <f t="shared" si="27"/>
        <v>1059.2757950811001</v>
      </c>
      <c r="BJ50" s="1">
        <f t="shared" si="27"/>
        <v>1225.3328546229</v>
      </c>
      <c r="BK50" s="1">
        <f t="shared" si="27"/>
        <v>0</v>
      </c>
      <c r="BL50" s="1">
        <f t="shared" si="27"/>
        <v>590.36692344710002</v>
      </c>
      <c r="BM50" s="1">
        <f t="shared" si="27"/>
        <v>1784.4070697196</v>
      </c>
      <c r="BN50" s="1">
        <f t="shared" si="27"/>
        <v>10809.495619270003</v>
      </c>
      <c r="BO50" s="1">
        <f t="shared" si="27"/>
        <v>54859.612416119999</v>
      </c>
      <c r="BP50" s="1">
        <f t="shared" si="27"/>
        <v>402.67096492266</v>
      </c>
      <c r="BQ50" s="1"/>
      <c r="BT50" s="24">
        <f>+(P50-B50)/B50</f>
        <v>-0.99706074317470039</v>
      </c>
      <c r="BU50" s="24">
        <f t="shared" si="1"/>
        <v>-0.95605539085356217</v>
      </c>
      <c r="BV50" s="24">
        <f t="shared" si="2"/>
        <v>-0.95691090374379018</v>
      </c>
      <c r="BW50" s="24">
        <f t="shared" si="16"/>
        <v>-0.96022142305297042</v>
      </c>
      <c r="BX50" s="24">
        <f t="shared" si="17"/>
        <v>-0.96293144210782111</v>
      </c>
      <c r="BY50" s="24">
        <f t="shared" si="6"/>
        <v>-0.96785948043088732</v>
      </c>
      <c r="BZ50" s="24">
        <f t="shared" si="7"/>
        <v>-0.9594301141563496</v>
      </c>
    </row>
    <row r="51" spans="1:78" x14ac:dyDescent="0.3">
      <c r="A51" s="6"/>
    </row>
    <row r="52" spans="1:78" x14ac:dyDescent="0.3">
      <c r="A52" s="6"/>
    </row>
    <row r="53" spans="1:78" x14ac:dyDescent="0.3">
      <c r="A53" s="6"/>
    </row>
    <row r="54" spans="1:78" x14ac:dyDescent="0.3">
      <c r="A54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topLeftCell="A4" workbookViewId="0">
      <selection activeCell="A15" sqref="A15"/>
    </sheetView>
  </sheetViews>
  <sheetFormatPr defaultRowHeight="14.4" x14ac:dyDescent="0.3"/>
  <cols>
    <col min="1" max="1" width="22.33203125" customWidth="1"/>
    <col min="2" max="2" width="10.109375" bestFit="1" customWidth="1"/>
    <col min="3" max="3" width="10.5546875" customWidth="1"/>
    <col min="4" max="5" width="10.109375" bestFit="1" customWidth="1"/>
    <col min="6" max="6" width="9.33203125" bestFit="1" customWidth="1"/>
    <col min="7" max="7" width="10.44140625" customWidth="1"/>
    <col min="8" max="8" width="10.109375" bestFit="1" customWidth="1"/>
    <col min="11" max="11" width="15.44140625" customWidth="1"/>
    <col min="12" max="12" width="10.33203125" bestFit="1" customWidth="1"/>
    <col min="13" max="13" width="9.33203125" bestFit="1" customWidth="1"/>
    <col min="14" max="15" width="10.33203125" bestFit="1" customWidth="1"/>
    <col min="16" max="17" width="9.33203125" bestFit="1" customWidth="1"/>
    <col min="18" max="18" width="10.109375" bestFit="1" customWidth="1"/>
  </cols>
  <sheetData>
    <row r="1" spans="1:18" s="28" customFormat="1" x14ac:dyDescent="0.3">
      <c r="A1" s="9" t="s">
        <v>591</v>
      </c>
    </row>
    <row r="2" spans="1:18" s="29" customFormat="1" x14ac:dyDescent="0.3">
      <c r="A2" s="9"/>
    </row>
    <row r="3" spans="1:18" s="29" customFormat="1" x14ac:dyDescent="0.3">
      <c r="A3" s="9" t="s">
        <v>610</v>
      </c>
    </row>
    <row r="4" spans="1:18" s="28" customFormat="1" x14ac:dyDescent="0.3">
      <c r="A4" s="28" t="s">
        <v>590</v>
      </c>
    </row>
    <row r="5" spans="1:18" x14ac:dyDescent="0.3">
      <c r="A5" s="2" t="s">
        <v>583</v>
      </c>
      <c r="B5" s="2" t="s">
        <v>59</v>
      </c>
      <c r="C5" s="2" t="s">
        <v>57</v>
      </c>
      <c r="D5" s="2" t="s">
        <v>60</v>
      </c>
      <c r="E5" s="2" t="s">
        <v>54</v>
      </c>
      <c r="F5" s="2" t="s">
        <v>53</v>
      </c>
      <c r="G5" s="2" t="s">
        <v>61</v>
      </c>
      <c r="H5" s="2" t="s">
        <v>62</v>
      </c>
      <c r="K5" s="2"/>
    </row>
    <row r="6" spans="1:18" x14ac:dyDescent="0.3">
      <c r="A6" s="2" t="s">
        <v>584</v>
      </c>
      <c r="B6" s="35"/>
      <c r="C6" s="35"/>
      <c r="D6" s="35"/>
      <c r="E6" s="31">
        <f>afdust!BA62</f>
        <v>6991663.9537483221</v>
      </c>
      <c r="F6" s="31">
        <f>afdust!BB62</f>
        <v>975146.55405859742</v>
      </c>
      <c r="G6" s="35"/>
      <c r="H6" s="35"/>
      <c r="K6" s="2"/>
      <c r="L6" s="2"/>
      <c r="M6" s="2"/>
      <c r="N6" s="2"/>
      <c r="O6" s="2"/>
      <c r="P6" s="2"/>
      <c r="Q6" s="2"/>
      <c r="R6" s="2"/>
    </row>
    <row r="7" spans="1:18" x14ac:dyDescent="0.3">
      <c r="A7" s="2" t="s">
        <v>214</v>
      </c>
      <c r="B7" s="31"/>
      <c r="C7" s="31">
        <f>ag!B62</f>
        <v>3135284.4809865947</v>
      </c>
      <c r="D7" s="31"/>
      <c r="E7" s="31"/>
      <c r="F7" s="31"/>
      <c r="G7" s="31"/>
      <c r="H7" s="31"/>
      <c r="K7" s="2"/>
      <c r="O7" s="27"/>
      <c r="P7" s="27"/>
    </row>
    <row r="8" spans="1:18" x14ac:dyDescent="0.3">
      <c r="A8" s="2" t="s">
        <v>416</v>
      </c>
      <c r="B8" s="31">
        <f>agfire!B62</f>
        <v>275781.41173599998</v>
      </c>
      <c r="C8" s="31">
        <f>agfire!C62</f>
        <v>51702.686574010011</v>
      </c>
      <c r="D8" s="31">
        <f>agfire!D62</f>
        <v>11061.2913568</v>
      </c>
      <c r="E8" s="31">
        <f>agfire!E62</f>
        <v>36750.594102399991</v>
      </c>
      <c r="F8" s="31">
        <f>agfire!F62</f>
        <v>28925.2347138</v>
      </c>
      <c r="G8" s="31">
        <f>agfire!G62</f>
        <v>3666.6343186900003</v>
      </c>
      <c r="H8" s="31">
        <f>agfire!H62</f>
        <v>20527.369403600002</v>
      </c>
      <c r="K8" s="2"/>
      <c r="M8" s="27"/>
    </row>
    <row r="9" spans="1:18" x14ac:dyDescent="0.3">
      <c r="A9" s="2" t="s">
        <v>527</v>
      </c>
      <c r="B9" s="31">
        <f>ptagfire!B62</f>
        <v>301331.423641</v>
      </c>
      <c r="C9" s="31">
        <f>ptagfire!C62</f>
        <v>37954.369031999995</v>
      </c>
      <c r="D9" s="31">
        <f>ptagfire!D62</f>
        <v>8923.2978873999982</v>
      </c>
      <c r="E9" s="31">
        <f>ptagfire!E62</f>
        <v>49907.099301699993</v>
      </c>
      <c r="F9" s="31">
        <f>ptagfire!F62</f>
        <v>35324.023204200006</v>
      </c>
      <c r="G9" s="31">
        <f>ptagfire!G62</f>
        <v>2569.6909729999988</v>
      </c>
      <c r="H9" s="31">
        <f>ptagfire!H62</f>
        <v>18817.119240459997</v>
      </c>
      <c r="K9" s="2"/>
      <c r="L9" s="27"/>
      <c r="M9" s="27"/>
      <c r="N9" s="27"/>
      <c r="O9" s="27"/>
      <c r="P9" s="27"/>
      <c r="Q9" s="27"/>
      <c r="R9" s="27"/>
    </row>
    <row r="10" spans="1:18" x14ac:dyDescent="0.3">
      <c r="A10" s="2" t="s">
        <v>512</v>
      </c>
      <c r="B10" s="31">
        <f>cmv!B62</f>
        <v>56107.305803462215</v>
      </c>
      <c r="C10" s="31">
        <f>cmv!C62</f>
        <v>137.63925792949999</v>
      </c>
      <c r="D10" s="31">
        <f>cmv!D62</f>
        <v>340286.96489613137</v>
      </c>
      <c r="E10" s="31">
        <f>cmv!E62</f>
        <v>10198.650314725897</v>
      </c>
      <c r="F10" s="31">
        <f>cmv!F62</f>
        <v>9545.6469856853</v>
      </c>
      <c r="G10" s="31">
        <f>cmv!G62</f>
        <v>42107.886149974343</v>
      </c>
      <c r="H10" s="31">
        <f>cmv!H62</f>
        <v>9735.6899770268974</v>
      </c>
      <c r="K10" s="2"/>
      <c r="L10" s="27"/>
      <c r="M10" s="27"/>
      <c r="N10" s="27"/>
      <c r="O10" s="27"/>
      <c r="P10" s="27"/>
      <c r="Q10" s="27"/>
      <c r="R10" s="27"/>
    </row>
    <row r="11" spans="1:18" s="29" customFormat="1" x14ac:dyDescent="0.3">
      <c r="A11" s="2" t="s">
        <v>215</v>
      </c>
      <c r="B11" s="31">
        <f>nonpt!B62</f>
        <v>2894351.4264019993</v>
      </c>
      <c r="C11" s="31">
        <f>nonpt!C62</f>
        <v>114048.627776983</v>
      </c>
      <c r="D11" s="31">
        <f>nonpt!D62</f>
        <v>794416.10294479982</v>
      </c>
      <c r="E11" s="31">
        <f>nonpt!E62</f>
        <v>712611.28882509016</v>
      </c>
      <c r="F11" s="31">
        <f>nonpt!F62</f>
        <v>569248.90220058011</v>
      </c>
      <c r="G11" s="31">
        <f>nonpt!G62</f>
        <v>300870.56187729206</v>
      </c>
      <c r="H11" s="31">
        <f>nonpt!H62</f>
        <v>3571099.3680465003</v>
      </c>
      <c r="K11" s="2"/>
      <c r="L11" s="27"/>
      <c r="M11" s="27"/>
      <c r="N11" s="27"/>
      <c r="O11" s="27"/>
      <c r="P11" s="27"/>
      <c r="Q11" s="27"/>
      <c r="R11" s="27"/>
    </row>
    <row r="12" spans="1:18" x14ac:dyDescent="0.3">
      <c r="A12" s="2" t="s">
        <v>216</v>
      </c>
      <c r="B12" s="31">
        <f>nonroad!B62</f>
        <v>12425532.138239</v>
      </c>
      <c r="C12" s="31">
        <f>nonroad!C62</f>
        <v>2244.1439723177</v>
      </c>
      <c r="D12" s="31">
        <f>nonroad!D62</f>
        <v>1392082.2847646999</v>
      </c>
      <c r="E12" s="31">
        <f>nonroad!E62</f>
        <v>140862.96592092002</v>
      </c>
      <c r="F12" s="31">
        <f>nonroad!F62</f>
        <v>133361.63174046</v>
      </c>
      <c r="G12" s="31">
        <f>nonroad!G62</f>
        <v>3162.7254470097992</v>
      </c>
      <c r="H12" s="31">
        <f>nonroad!H62</f>
        <v>1630320.8603983694</v>
      </c>
      <c r="K12" s="2"/>
      <c r="L12" s="27"/>
      <c r="M12" s="27"/>
      <c r="N12" s="27"/>
      <c r="O12" s="27"/>
      <c r="P12" s="27"/>
      <c r="Q12" s="27"/>
      <c r="R12" s="27"/>
    </row>
    <row r="13" spans="1:18" x14ac:dyDescent="0.3">
      <c r="A13" s="2" t="s">
        <v>243</v>
      </c>
      <c r="B13" s="31">
        <f>np_oilgas!B62</f>
        <v>820021.17880090699</v>
      </c>
      <c r="C13" s="31">
        <f>np_oilgas!C62</f>
        <v>15.1882</v>
      </c>
      <c r="D13" s="31">
        <f>np_oilgas!D62</f>
        <v>793601.22583200794</v>
      </c>
      <c r="E13" s="31">
        <f>np_oilgas!E62</f>
        <v>20627.599419775204</v>
      </c>
      <c r="F13" s="31">
        <f>np_oilgas!F62</f>
        <v>20195.5976022822</v>
      </c>
      <c r="G13" s="31">
        <f>np_oilgas!G62</f>
        <v>37794.022332708293</v>
      </c>
      <c r="H13" s="31">
        <f>np_oilgas!H62</f>
        <v>3104472.9329622476</v>
      </c>
      <c r="K13" s="2"/>
      <c r="L13" s="27"/>
      <c r="M13" s="27"/>
      <c r="N13" s="27"/>
      <c r="O13" s="27"/>
      <c r="P13" s="27"/>
      <c r="Q13" s="27"/>
      <c r="R13" s="27"/>
    </row>
    <row r="14" spans="1:18" x14ac:dyDescent="0.3">
      <c r="A14" s="2" t="s">
        <v>585</v>
      </c>
      <c r="B14" s="31">
        <f>'onroad all'!AE61</f>
        <v>21548864.626078803</v>
      </c>
      <c r="C14" s="31">
        <f>'onroad all'!BT61</f>
        <v>103332.54212288697</v>
      </c>
      <c r="D14" s="31">
        <f>'onroad all'!CC61</f>
        <v>4622760.7525582807</v>
      </c>
      <c r="E14" s="31">
        <f>'onroad all'!CY61+'onroad all'!CZ61</f>
        <v>307113.24721272499</v>
      </c>
      <c r="F14" s="31">
        <f>'onroad all'!CY61</f>
        <v>157997.12778170899</v>
      </c>
      <c r="G14" s="31">
        <f>'onroad all'!DO61</f>
        <v>28324.207050803492</v>
      </c>
      <c r="H14" s="31">
        <f>'onroad all'!EB61</f>
        <v>2170529.3341848501</v>
      </c>
      <c r="K14" s="2"/>
      <c r="R14" s="27"/>
    </row>
    <row r="15" spans="1:18" x14ac:dyDescent="0.3">
      <c r="A15" s="2" t="s">
        <v>586</v>
      </c>
      <c r="B15" s="31">
        <f>ptegu!B62</f>
        <v>735536.95012454013</v>
      </c>
      <c r="C15" s="31">
        <f>ptegu!C62</f>
        <v>25932.927877859987</v>
      </c>
      <c r="D15" s="31">
        <f>ptegu!DQ61</f>
        <v>1759009.4589845336</v>
      </c>
      <c r="E15" s="31">
        <f>ptegu!E62</f>
        <v>236039.22870618003</v>
      </c>
      <c r="F15" s="31">
        <f>ptegu!F62</f>
        <v>183024.25930899999</v>
      </c>
      <c r="G15" s="31">
        <f>ptegu!FC61</f>
        <v>3241505.2306028013</v>
      </c>
      <c r="H15" s="31">
        <f>ptegu!H62</f>
        <v>35502.27524303001</v>
      </c>
      <c r="K15" s="2"/>
      <c r="L15" s="27"/>
      <c r="N15" s="27"/>
      <c r="O15" s="27"/>
      <c r="P15" s="27"/>
      <c r="Q15" s="27"/>
      <c r="R15" s="27"/>
    </row>
    <row r="16" spans="1:18" x14ac:dyDescent="0.3">
      <c r="A16" s="2" t="s">
        <v>587</v>
      </c>
      <c r="B16" s="31">
        <f>ptfire_f!B62</f>
        <v>5809858.0296679977</v>
      </c>
      <c r="C16" s="31">
        <f>ptfire_f!C62</f>
        <v>93817.338601549985</v>
      </c>
      <c r="D16" s="31">
        <f>ptfire_f!D62</f>
        <v>197065.96135758297</v>
      </c>
      <c r="E16" s="31">
        <f>ptfire_f!E62</f>
        <v>703768.43052796018</v>
      </c>
      <c r="F16" s="31">
        <f>ptfire_f!F62</f>
        <v>598115.20152976026</v>
      </c>
      <c r="G16" s="31">
        <f>ptfire_f!G62</f>
        <v>77636.133282210983</v>
      </c>
      <c r="H16" s="31">
        <f>ptfire_f!H62</f>
        <v>1334361.6648672302</v>
      </c>
      <c r="K16" s="2"/>
      <c r="L16" s="27"/>
      <c r="M16" s="27"/>
      <c r="N16" s="27"/>
      <c r="O16" s="27"/>
      <c r="P16" s="27"/>
      <c r="Q16" s="27"/>
      <c r="R16" s="27"/>
    </row>
    <row r="17" spans="1:18" x14ac:dyDescent="0.3">
      <c r="A17" s="2" t="s">
        <v>573</v>
      </c>
      <c r="B17" s="31">
        <f>ptfire_s!B62</f>
        <v>10978139.608608298</v>
      </c>
      <c r="C17" s="31">
        <f>ptfire_s!C62</f>
        <v>177445.24461285904</v>
      </c>
      <c r="D17" s="31">
        <f>ptfire_s!D62</f>
        <v>48154.213211870985</v>
      </c>
      <c r="E17" s="31">
        <f>ptfire_s!E62</f>
        <v>1026465.2869151102</v>
      </c>
      <c r="F17" s="31">
        <f>ptfire_s!F62</f>
        <v>870276.01900560001</v>
      </c>
      <c r="G17" s="31">
        <f>ptfire_s!G62</f>
        <v>51403.200298508003</v>
      </c>
      <c r="H17" s="31">
        <f>ptfire_s!H62</f>
        <v>2548829.7693272997</v>
      </c>
      <c r="I17" s="29"/>
      <c r="J17" s="29"/>
      <c r="K17" s="2"/>
      <c r="L17" s="27"/>
      <c r="M17" s="27"/>
      <c r="N17" s="27"/>
      <c r="O17" s="27"/>
      <c r="P17" s="27"/>
      <c r="Q17" s="27"/>
      <c r="R17" s="27"/>
    </row>
    <row r="18" spans="1:18" s="29" customFormat="1" x14ac:dyDescent="0.3">
      <c r="A18" s="2" t="s">
        <v>217</v>
      </c>
      <c r="B18" s="27">
        <f>ptnonipm!B62</f>
        <v>2055868.3099706301</v>
      </c>
      <c r="C18" s="27">
        <f>ptnonipm!C62</f>
        <v>64811.800086950025</v>
      </c>
      <c r="D18" s="27">
        <f>ptnonipm!D62</f>
        <v>1193939.4716408392</v>
      </c>
      <c r="E18" s="27">
        <f>ptnonipm!E62</f>
        <v>525316.81984142994</v>
      </c>
      <c r="F18" s="27">
        <f>ptnonipm!F62</f>
        <v>292831.01190942095</v>
      </c>
      <c r="G18" s="27">
        <f>ptnonipm!G62</f>
        <v>880638.3510912091</v>
      </c>
      <c r="H18" s="27">
        <f>ptnonipm!H62</f>
        <v>828208.87795358989</v>
      </c>
      <c r="I18"/>
      <c r="J18"/>
      <c r="K18" s="2"/>
      <c r="L18" s="27"/>
      <c r="M18" s="27"/>
      <c r="N18" s="27"/>
      <c r="O18" s="27"/>
      <c r="P18" s="27"/>
      <c r="Q18" s="27"/>
      <c r="R18" s="27"/>
    </row>
    <row r="19" spans="1:18" x14ac:dyDescent="0.3">
      <c r="A19" s="2" t="s">
        <v>238</v>
      </c>
      <c r="B19" s="27">
        <f>pt_oilgas!B62</f>
        <v>190104.44749082002</v>
      </c>
      <c r="C19" s="27">
        <f>pt_oilgas!C62</f>
        <v>330.28736390300003</v>
      </c>
      <c r="D19" s="27">
        <f>pt_oilgas!D62</f>
        <v>398375.60150339006</v>
      </c>
      <c r="E19" s="27">
        <f>pt_oilgas!E62</f>
        <v>11637.4543861534</v>
      </c>
      <c r="F19" s="27">
        <f>pt_oilgas!F62</f>
        <v>11155.026201828798</v>
      </c>
      <c r="G19" s="27">
        <f>pt_oilgas!G62</f>
        <v>43571.256593836995</v>
      </c>
      <c r="H19" s="27">
        <f>pt_oilgas!H62</f>
        <v>132770.45852575297</v>
      </c>
      <c r="I19" s="29"/>
      <c r="J19" s="29"/>
      <c r="K19" s="2"/>
      <c r="L19" s="27"/>
      <c r="M19" s="27"/>
      <c r="N19" s="27"/>
      <c r="O19" s="27"/>
      <c r="P19" s="27"/>
      <c r="Q19" s="27"/>
      <c r="R19" s="27"/>
    </row>
    <row r="20" spans="1:18" s="29" customFormat="1" x14ac:dyDescent="0.3">
      <c r="A20" s="2" t="s">
        <v>511</v>
      </c>
      <c r="B20" s="27">
        <f>rail!B62</f>
        <v>119252.42908095702</v>
      </c>
      <c r="C20" s="27">
        <f>rail!C62</f>
        <v>363.70488354000003</v>
      </c>
      <c r="D20" s="27">
        <f>rail!D62</f>
        <v>779800.99684349005</v>
      </c>
      <c r="E20" s="27">
        <f>rail!E62</f>
        <v>25094.388817347404</v>
      </c>
      <c r="F20" s="27">
        <f>rail!F62</f>
        <v>23165.581184515497</v>
      </c>
      <c r="G20" s="27">
        <f>rail!G62</f>
        <v>6985.5868598791994</v>
      </c>
      <c r="H20" s="27">
        <f>rail!H62</f>
        <v>39857.307502735202</v>
      </c>
      <c r="I20"/>
      <c r="J20"/>
      <c r="K20" s="2"/>
      <c r="L20" s="27"/>
      <c r="M20" s="27"/>
      <c r="N20" s="27"/>
      <c r="O20" s="27"/>
      <c r="P20" s="27"/>
      <c r="Q20" s="27"/>
      <c r="R20" s="27"/>
    </row>
    <row r="21" spans="1:18" x14ac:dyDescent="0.3">
      <c r="A21" s="2" t="s">
        <v>218</v>
      </c>
      <c r="B21" s="27">
        <f>rwc!B62</f>
        <v>2156050.5629742998</v>
      </c>
      <c r="C21" s="27">
        <f>rwc!C62</f>
        <v>16220.778721695</v>
      </c>
      <c r="D21" s="27">
        <f>rwc!D62</f>
        <v>32174.266705612001</v>
      </c>
      <c r="E21" s="27">
        <f>rwc!E62</f>
        <v>333219.10661909997</v>
      </c>
      <c r="F21" s="27">
        <f>rwc!F62</f>
        <v>332699.86728630005</v>
      </c>
      <c r="G21" s="27">
        <f>rwc!G62</f>
        <v>8086.7915445390008</v>
      </c>
      <c r="H21" s="27">
        <f>rwc!H62</f>
        <v>351695.71825020009</v>
      </c>
    </row>
    <row r="22" spans="1:18" x14ac:dyDescent="0.3">
      <c r="A22" s="2" t="s">
        <v>222</v>
      </c>
      <c r="B22" s="31">
        <f>beis!H61</f>
        <v>6655114.7722145999</v>
      </c>
      <c r="C22" s="31"/>
      <c r="D22" s="31">
        <f>beis!R61</f>
        <v>903179.65367789287</v>
      </c>
      <c r="E22" s="31"/>
      <c r="F22" s="31"/>
      <c r="G22" s="31"/>
      <c r="H22" s="31">
        <f>beis!X61</f>
        <v>38679331.409564003</v>
      </c>
      <c r="K22" s="2"/>
      <c r="L22" s="1"/>
      <c r="M22" s="1"/>
      <c r="N22" s="1"/>
      <c r="O22" s="1"/>
      <c r="P22" s="1"/>
      <c r="Q22" s="1"/>
      <c r="R22" s="1"/>
    </row>
    <row r="23" spans="1:18" x14ac:dyDescent="0.3">
      <c r="A23" s="2" t="s">
        <v>588</v>
      </c>
      <c r="B23" s="1">
        <f>SUM(B6:B21)</f>
        <v>60366799.848618709</v>
      </c>
      <c r="C23" s="1">
        <f t="shared" ref="C23:H23" si="0">SUM(C6:C21)</f>
        <v>3823641.7600710797</v>
      </c>
      <c r="D23" s="1">
        <f t="shared" si="0"/>
        <v>12371651.890487438</v>
      </c>
      <c r="E23" s="1">
        <f t="shared" si="0"/>
        <v>11131276.114658941</v>
      </c>
      <c r="F23" s="1">
        <f t="shared" si="0"/>
        <v>4241011.6847137399</v>
      </c>
      <c r="G23" s="1">
        <f t="shared" si="0"/>
        <v>4728322.2784224628</v>
      </c>
      <c r="H23" s="1">
        <f t="shared" si="0"/>
        <v>15796728.745882893</v>
      </c>
    </row>
    <row r="24" spans="1:18" x14ac:dyDescent="0.3">
      <c r="A24" s="2" t="s">
        <v>589</v>
      </c>
      <c r="B24" s="1">
        <f>B23+B22</f>
        <v>67021914.620833308</v>
      </c>
      <c r="C24" s="1">
        <f t="shared" ref="C24:H24" si="1">C23+C22</f>
        <v>3823641.7600710797</v>
      </c>
      <c r="D24" s="1">
        <f t="shared" si="1"/>
        <v>13274831.544165332</v>
      </c>
      <c r="E24" s="1">
        <f t="shared" si="1"/>
        <v>11131276.114658941</v>
      </c>
      <c r="F24" s="1">
        <f t="shared" si="1"/>
        <v>4241011.6847137399</v>
      </c>
      <c r="G24" s="1">
        <f t="shared" si="1"/>
        <v>4728322.2784224628</v>
      </c>
      <c r="H24" s="1">
        <f t="shared" si="1"/>
        <v>54476060.155446894</v>
      </c>
      <c r="L24" s="27"/>
      <c r="M24" s="27"/>
      <c r="N24" s="27"/>
      <c r="O24" s="27"/>
      <c r="P24" s="27"/>
      <c r="Q24" s="27"/>
      <c r="R24" s="27"/>
    </row>
    <row r="25" spans="1:18" x14ac:dyDescent="0.3">
      <c r="A25" s="2"/>
      <c r="D25" s="27"/>
      <c r="G25" s="27"/>
      <c r="H25" s="27"/>
    </row>
    <row r="26" spans="1:18" x14ac:dyDescent="0.3">
      <c r="A26" s="35" t="s">
        <v>603</v>
      </c>
      <c r="M26" s="27"/>
    </row>
    <row r="27" spans="1:18" x14ac:dyDescent="0.3">
      <c r="A27" s="2" t="s">
        <v>583</v>
      </c>
      <c r="B27" s="2" t="s">
        <v>59</v>
      </c>
      <c r="C27" s="2" t="s">
        <v>57</v>
      </c>
      <c r="D27" s="2" t="s">
        <v>60</v>
      </c>
      <c r="E27" s="2" t="s">
        <v>54</v>
      </c>
      <c r="F27" s="2" t="s">
        <v>53</v>
      </c>
      <c r="G27" s="2" t="s">
        <v>61</v>
      </c>
      <c r="H27" s="2" t="s">
        <v>62</v>
      </c>
    </row>
    <row r="28" spans="1:18" x14ac:dyDescent="0.3">
      <c r="A28" s="35" t="s">
        <v>592</v>
      </c>
      <c r="E28" s="27">
        <f>othafdust!AZ18</f>
        <v>691390.18050532532</v>
      </c>
      <c r="F28" s="27">
        <f>othafdust!BA18</f>
        <v>100114.17689581536</v>
      </c>
    </row>
    <row r="29" spans="1:18" x14ac:dyDescent="0.3">
      <c r="A29" s="29" t="s">
        <v>593</v>
      </c>
      <c r="B29" s="27">
        <f>othar!Q50</f>
        <v>2850990.8461736902</v>
      </c>
      <c r="C29" s="27">
        <f>othar!AD50</f>
        <v>326902.72807926626</v>
      </c>
      <c r="D29" s="27">
        <f>othar!AH50</f>
        <v>339975.19261069997</v>
      </c>
      <c r="E29" s="27">
        <f>othar!AS50</f>
        <v>156761.7158150867</v>
      </c>
      <c r="F29" s="27">
        <f>othar!AT50</f>
        <v>128889.73615263189</v>
      </c>
      <c r="G29" s="27">
        <f>othar!BH50</f>
        <v>70236.434720631194</v>
      </c>
      <c r="H29" s="27">
        <f>othar!BN50</f>
        <v>844962.9810774558</v>
      </c>
    </row>
    <row r="30" spans="1:18" x14ac:dyDescent="0.3">
      <c r="A30" s="29" t="s">
        <v>596</v>
      </c>
      <c r="B30" s="27">
        <f>onroad_can!Q43</f>
        <v>2529868.8852525004</v>
      </c>
      <c r="C30" s="27">
        <f>onroad_can!AD43</f>
        <v>15576.532926115</v>
      </c>
      <c r="D30" s="27">
        <f>onroad_can!AH43</f>
        <v>285257.32012128999</v>
      </c>
      <c r="E30" s="27">
        <f>onroad_can!AS43</f>
        <v>15725.612747123001</v>
      </c>
      <c r="F30" s="27">
        <f>onroad_can!AT43</f>
        <v>10200.870275324</v>
      </c>
      <c r="G30" s="27">
        <f>onroad_can!BH43</f>
        <v>1780.3624854299997</v>
      </c>
      <c r="H30" s="27">
        <f>onroad_can!BN43</f>
        <v>144252.95012612999</v>
      </c>
    </row>
    <row r="31" spans="1:18" x14ac:dyDescent="0.3">
      <c r="A31" s="29" t="s">
        <v>594</v>
      </c>
      <c r="B31" s="27">
        <f>othpt!T52</f>
        <v>489485.39179970999</v>
      </c>
      <c r="C31" s="27">
        <f>othpt!AG52</f>
        <v>13070.249490565</v>
      </c>
      <c r="D31" s="27">
        <f>othpt!AK52</f>
        <v>247732.39286189002</v>
      </c>
      <c r="E31" s="27">
        <f>othpt!AV52</f>
        <v>68380.37408839901</v>
      </c>
      <c r="F31" s="27">
        <f>othpt!AW52</f>
        <v>28300.055380769005</v>
      </c>
      <c r="G31" s="27">
        <f>othpt!BK52</f>
        <v>497499.63466183003</v>
      </c>
      <c r="H31" s="27">
        <f>othpt!BQ52</f>
        <v>357766.15963346005</v>
      </c>
    </row>
    <row r="32" spans="1:18" x14ac:dyDescent="0.3">
      <c r="A32" s="29" t="s">
        <v>595</v>
      </c>
      <c r="B32" s="27">
        <f>ptfire_mxca!Q49</f>
        <v>717703.48981307063</v>
      </c>
      <c r="C32" s="27">
        <f>ptfire_mxca!AE49</f>
        <v>1618.5621680302199</v>
      </c>
      <c r="D32" s="27">
        <f>ptfire_mxca!AI49</f>
        <v>16918.345830352002</v>
      </c>
      <c r="E32" s="27">
        <f>ptfire_mxca!AT49</f>
        <v>81548.589507997996</v>
      </c>
      <c r="F32" s="27">
        <f>ptfire_mxca!AU49</f>
        <v>69397.137647629002</v>
      </c>
      <c r="G32" s="27">
        <f>ptfire_mxca!BI49</f>
        <v>7324.7663528201301</v>
      </c>
      <c r="H32" s="27">
        <f>ptfire_mxca!BO49</f>
        <v>174656.32753990003</v>
      </c>
    </row>
    <row r="33" spans="1:8" x14ac:dyDescent="0.3">
      <c r="A33" s="2" t="s">
        <v>597</v>
      </c>
      <c r="B33" s="1">
        <f>SUM(B28:B32)</f>
        <v>6588048.6130389711</v>
      </c>
      <c r="C33" s="1">
        <f t="shared" ref="C33:H33" si="2">SUM(C28:C32)</f>
        <v>357168.07266397646</v>
      </c>
      <c r="D33" s="1">
        <f t="shared" si="2"/>
        <v>889883.25142423203</v>
      </c>
      <c r="E33" s="1">
        <f t="shared" si="2"/>
        <v>1013806.472663932</v>
      </c>
      <c r="F33" s="1">
        <f t="shared" si="2"/>
        <v>336901.97635216924</v>
      </c>
      <c r="G33" s="1">
        <f t="shared" si="2"/>
        <v>576841.19822071132</v>
      </c>
      <c r="H33" s="1">
        <f t="shared" si="2"/>
        <v>1521638.4183769459</v>
      </c>
    </row>
    <row r="34" spans="1:8" x14ac:dyDescent="0.3">
      <c r="A34" s="29" t="s">
        <v>598</v>
      </c>
      <c r="B34" s="27">
        <f>othar!Q51</f>
        <v>188541.54513856003</v>
      </c>
      <c r="C34" s="27">
        <f>othar!AD51</f>
        <v>174005.12942891003</v>
      </c>
      <c r="D34" s="27">
        <f>othar!AH51</f>
        <v>174601.74810225001</v>
      </c>
      <c r="E34" s="27">
        <f>othar!AS51</f>
        <v>91706.880701369999</v>
      </c>
      <c r="F34" s="27">
        <f>othar!AT51</f>
        <v>42818.145451057004</v>
      </c>
      <c r="G34" s="27">
        <f>othar!BH51</f>
        <v>6090.5677002000002</v>
      </c>
      <c r="H34" s="27">
        <f>othar!BN51</f>
        <v>434538.75209489011</v>
      </c>
    </row>
    <row r="35" spans="1:8" x14ac:dyDescent="0.3">
      <c r="A35" s="29" t="s">
        <v>601</v>
      </c>
      <c r="B35" s="27">
        <f>onroad_mex!AD38</f>
        <v>1580772.6831836002</v>
      </c>
      <c r="C35" s="27">
        <f>onroad_mex!AS38</f>
        <v>2323.9741077073995</v>
      </c>
      <c r="D35" s="27">
        <f>onroad_mex!AW38</f>
        <v>378195.50808268</v>
      </c>
      <c r="E35" s="27">
        <f>onroad_mex!BG38</f>
        <v>12578.975347438</v>
      </c>
      <c r="F35" s="27">
        <f>onroad_mex!BH38</f>
        <v>9012.2779163800005</v>
      </c>
      <c r="G35" s="27">
        <f>onroad_mex!BV38</f>
        <v>4924.7991926899995</v>
      </c>
      <c r="H35" s="27">
        <f>onroad_mex!CC38</f>
        <v>138956.94431853</v>
      </c>
    </row>
    <row r="36" spans="1:8" x14ac:dyDescent="0.3">
      <c r="A36" s="29" t="s">
        <v>599</v>
      </c>
      <c r="B36" s="27">
        <f>othpt!T53</f>
        <v>184332.41043904002</v>
      </c>
      <c r="C36" s="27">
        <f>othpt!AG53</f>
        <v>4184.3279928492002</v>
      </c>
      <c r="D36" s="27">
        <f>othpt!AK53</f>
        <v>449067.46999514994</v>
      </c>
      <c r="E36" s="27">
        <f>othpt!AV53</f>
        <v>68983.639801740021</v>
      </c>
      <c r="F36" s="27">
        <f>othpt!AW53</f>
        <v>54924.883013009989</v>
      </c>
      <c r="G36" s="27">
        <f>othpt!BK53</f>
        <v>525749.80670385004</v>
      </c>
      <c r="H36" s="27">
        <f>othpt!BQ53</f>
        <v>63693.593837037995</v>
      </c>
    </row>
    <row r="37" spans="1:8" x14ac:dyDescent="0.3">
      <c r="A37" s="29" t="s">
        <v>600</v>
      </c>
      <c r="B37" s="27">
        <f>ptfire_mxca!Q50</f>
        <v>172045.94891442001</v>
      </c>
      <c r="C37" s="27">
        <f>ptfire_mxca!AE50</f>
        <v>2728.7623482638</v>
      </c>
      <c r="D37" s="27">
        <f>ptfire_mxca!AI50</f>
        <v>8474.519519853</v>
      </c>
      <c r="E37" s="27">
        <f>ptfire_mxca!AT50</f>
        <v>31443.806648259004</v>
      </c>
      <c r="F37" s="27">
        <f>ptfire_mxca!AU50</f>
        <v>18729.405235370999</v>
      </c>
      <c r="G37" s="27">
        <f>ptfire_mxca!BI50</f>
        <v>1059.2757950811001</v>
      </c>
      <c r="H37" s="27">
        <f>ptfire_mxca!BO50</f>
        <v>54859.612416119999</v>
      </c>
    </row>
    <row r="38" spans="1:8" x14ac:dyDescent="0.3">
      <c r="A38" s="2" t="s">
        <v>602</v>
      </c>
      <c r="B38" s="1">
        <f>SUM(B34:B37)</f>
        <v>2125692.5876756203</v>
      </c>
      <c r="C38" s="1">
        <f t="shared" ref="C38:H38" si="3">SUM(C34:C37)</f>
        <v>183242.1938777304</v>
      </c>
      <c r="D38" s="1">
        <f t="shared" si="3"/>
        <v>1010339.2456999329</v>
      </c>
      <c r="E38" s="1">
        <f t="shared" si="3"/>
        <v>204713.30249880702</v>
      </c>
      <c r="F38" s="1">
        <f t="shared" si="3"/>
        <v>125484.711615818</v>
      </c>
      <c r="G38" s="1">
        <f t="shared" si="3"/>
        <v>537824.44939182105</v>
      </c>
      <c r="H38" s="1">
        <f t="shared" si="3"/>
        <v>692048.90266657819</v>
      </c>
    </row>
    <row r="39" spans="1:8" x14ac:dyDescent="0.3">
      <c r="A39" t="s">
        <v>611</v>
      </c>
      <c r="B39" s="27">
        <f>cmv!BD59</f>
        <v>52300.475558999999</v>
      </c>
      <c r="C39" s="27">
        <f>cmv!CE59</f>
        <v>171.81117887799999</v>
      </c>
      <c r="D39" s="27">
        <f>cmv!CK59</f>
        <v>261816.40045300001</v>
      </c>
      <c r="E39" s="27">
        <f>cmv!DC59</f>
        <v>8610.6584818400006</v>
      </c>
      <c r="F39" s="27">
        <f>cmv!DD59</f>
        <v>8352.7836894899992</v>
      </c>
      <c r="G39" s="27">
        <f>cmv!DR59</f>
        <v>2168.7308279600002</v>
      </c>
      <c r="H39" s="27">
        <f>cmv!DZ59</f>
        <v>4959.3440808699997</v>
      </c>
    </row>
    <row r="40" spans="1:8" x14ac:dyDescent="0.3">
      <c r="A40" t="s">
        <v>612</v>
      </c>
      <c r="B40" s="27">
        <f>othpt!T3+othpt!T4</f>
        <v>134812.51512319999</v>
      </c>
      <c r="C40" s="27">
        <f>othpt!AG3+othpt!AG4</f>
        <v>0</v>
      </c>
      <c r="D40" s="27">
        <f>othpt!AK3+othpt!AK4</f>
        <v>811501.10485999996</v>
      </c>
      <c r="E40" s="27">
        <f>othpt!AV3+othpt!AV4</f>
        <v>33240.969848199995</v>
      </c>
      <c r="F40" s="27">
        <f>othpt!AW3+othpt!AW4</f>
        <v>30514.573924099997</v>
      </c>
      <c r="G40" s="27">
        <f>othpt!BK3+othpt!BK4</f>
        <v>256078.255982</v>
      </c>
      <c r="H40" s="27">
        <f>othpt!BQ3+othpt!BQ4</f>
        <v>82098.153034350005</v>
      </c>
    </row>
    <row r="41" spans="1:8" x14ac:dyDescent="0.3">
      <c r="A41" s="2" t="s">
        <v>604</v>
      </c>
      <c r="B41" s="1">
        <f t="shared" ref="B41:H41" si="4">B33+B38+SUM(B39:B40)</f>
        <v>8900854.1913967915</v>
      </c>
      <c r="C41" s="1">
        <f t="shared" si="4"/>
        <v>540582.07772058481</v>
      </c>
      <c r="D41" s="1">
        <f t="shared" si="4"/>
        <v>2973540.002437165</v>
      </c>
      <c r="E41" s="1">
        <f t="shared" si="4"/>
        <v>1260371.403492779</v>
      </c>
      <c r="F41" s="1">
        <f t="shared" si="4"/>
        <v>501254.04558157723</v>
      </c>
      <c r="G41" s="1">
        <f t="shared" si="4"/>
        <v>1372912.6344224925</v>
      </c>
      <c r="H41" s="1">
        <f t="shared" si="4"/>
        <v>2300744.8181587439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workbookViewId="0">
      <pane ySplit="6" topLeftCell="A7" activePane="bottomLeft" state="frozen"/>
      <selection pane="bottomLeft" activeCell="B25" sqref="B25:O25"/>
    </sheetView>
  </sheetViews>
  <sheetFormatPr defaultColWidth="9.109375" defaultRowHeight="14.4" x14ac:dyDescent="0.3"/>
  <cols>
    <col min="1" max="1" width="22.33203125" style="29" customWidth="1"/>
    <col min="2" max="2" width="10.109375" style="29" bestFit="1" customWidth="1"/>
    <col min="3" max="3" width="10.5546875" style="29" customWidth="1"/>
    <col min="4" max="5" width="10.109375" style="29" bestFit="1" customWidth="1"/>
    <col min="6" max="6" width="9.33203125" style="29" bestFit="1" customWidth="1"/>
    <col min="7" max="7" width="10.44140625" style="29" customWidth="1"/>
    <col min="8" max="8" width="10.109375" style="29" bestFit="1" customWidth="1"/>
    <col min="9" max="9" width="9.88671875" style="29" bestFit="1" customWidth="1"/>
    <col min="10" max="10" width="10.33203125" style="29" bestFit="1" customWidth="1"/>
    <col min="11" max="11" width="11.5546875" style="29" bestFit="1" customWidth="1"/>
    <col min="12" max="15" width="9.44140625" style="29" customWidth="1"/>
    <col min="16" max="17" width="10.109375" style="29" customWidth="1"/>
    <col min="18" max="18" width="10.109375" style="29" bestFit="1" customWidth="1"/>
    <col min="19" max="16384" width="9.109375" style="29"/>
  </cols>
  <sheetData>
    <row r="1" spans="1:18" x14ac:dyDescent="0.3">
      <c r="A1" s="9" t="s">
        <v>615</v>
      </c>
    </row>
    <row r="2" spans="1:18" x14ac:dyDescent="0.3">
      <c r="A2" s="9"/>
    </row>
    <row r="3" spans="1:18" x14ac:dyDescent="0.3">
      <c r="A3" s="9" t="s">
        <v>610</v>
      </c>
    </row>
    <row r="4" spans="1:18" x14ac:dyDescent="0.3">
      <c r="A4" s="29" t="s">
        <v>614</v>
      </c>
    </row>
    <row r="5" spans="1:18" x14ac:dyDescent="0.3">
      <c r="A5" s="29" t="s">
        <v>622</v>
      </c>
    </row>
    <row r="6" spans="1:18" x14ac:dyDescent="0.3">
      <c r="A6" s="2" t="s">
        <v>583</v>
      </c>
      <c r="B6" s="82" t="s">
        <v>294</v>
      </c>
      <c r="C6" s="82" t="s">
        <v>282</v>
      </c>
      <c r="D6" s="82" t="s">
        <v>298</v>
      </c>
      <c r="E6" s="82" t="s">
        <v>301</v>
      </c>
      <c r="F6" s="82" t="s">
        <v>309</v>
      </c>
      <c r="G6" s="82" t="s">
        <v>319</v>
      </c>
      <c r="H6" s="82" t="s">
        <v>613</v>
      </c>
      <c r="I6" s="82" t="s">
        <v>616</v>
      </c>
      <c r="J6" s="82" t="s">
        <v>617</v>
      </c>
      <c r="K6" s="82" t="s">
        <v>618</v>
      </c>
      <c r="L6" s="82" t="s">
        <v>619</v>
      </c>
      <c r="M6" s="82" t="s">
        <v>620</v>
      </c>
      <c r="N6" s="82" t="s">
        <v>621</v>
      </c>
      <c r="O6" s="82" t="s">
        <v>278</v>
      </c>
      <c r="P6" s="83"/>
      <c r="Q6" s="83"/>
      <c r="R6" s="83"/>
    </row>
    <row r="7" spans="1:18" x14ac:dyDescent="0.3">
      <c r="A7" s="2" t="s">
        <v>584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27"/>
      <c r="J7" s="27"/>
      <c r="K7" s="72"/>
      <c r="L7" s="27"/>
      <c r="M7" s="27"/>
      <c r="N7" s="72"/>
      <c r="O7" s="27"/>
      <c r="P7" s="2"/>
      <c r="Q7" s="2"/>
      <c r="R7" s="2"/>
    </row>
    <row r="8" spans="1:18" x14ac:dyDescent="0.3">
      <c r="A8" s="2" t="s">
        <v>214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27"/>
      <c r="J8" s="27"/>
      <c r="K8" s="72"/>
      <c r="L8" s="72"/>
      <c r="M8" s="72"/>
      <c r="N8" s="72"/>
      <c r="O8" s="72"/>
      <c r="P8" s="27"/>
    </row>
    <row r="9" spans="1:18" x14ac:dyDescent="0.3">
      <c r="A9" s="2" t="s">
        <v>416</v>
      </c>
      <c r="B9" s="31">
        <f>agfire!AM61</f>
        <v>4509.8997331571509</v>
      </c>
      <c r="C9" s="31">
        <f>agfire!AR61</f>
        <v>2226.8303634239101</v>
      </c>
      <c r="D9" s="31">
        <f>agfire!BD61</f>
        <v>5319.2405780249392</v>
      </c>
      <c r="E9" s="31">
        <f>agfire!BQ61</f>
        <v>128.05829450499999</v>
      </c>
      <c r="F9" s="31">
        <v>0</v>
      </c>
      <c r="G9" s="31">
        <f>agfire!AL61</f>
        <v>1298.0721330356041</v>
      </c>
      <c r="H9" s="31">
        <f>agfire!AS61</f>
        <v>1067.9325121881011</v>
      </c>
      <c r="I9" s="27"/>
      <c r="J9" s="27"/>
      <c r="K9" s="72"/>
      <c r="L9" s="72">
        <f>agfire!K62</f>
        <v>1.18213386E-2</v>
      </c>
      <c r="M9" s="72">
        <f>agfire!N62</f>
        <v>8.4278353099999995E-2</v>
      </c>
      <c r="N9" s="72">
        <f>agfire!U62</f>
        <v>1.37607432E-2</v>
      </c>
      <c r="O9" s="72">
        <f>agfire!S62</f>
        <v>0.74251596519999996</v>
      </c>
    </row>
    <row r="10" spans="1:18" x14ac:dyDescent="0.3">
      <c r="A10" s="2" t="s">
        <v>527</v>
      </c>
      <c r="B10" s="31">
        <f>ptagfire!AA61</f>
        <v>2725.8522349406053</v>
      </c>
      <c r="C10" s="27">
        <f>ptagfire!AD61</f>
        <v>1345.9184249863738</v>
      </c>
      <c r="D10" s="31">
        <f>ptagfire!AL61</f>
        <v>6364.3958578736538</v>
      </c>
      <c r="E10" s="31">
        <f>ptagfire!AS61</f>
        <v>0</v>
      </c>
      <c r="F10" s="31">
        <v>0</v>
      </c>
      <c r="G10" s="31">
        <f>ptagfire!Z61</f>
        <v>800.36419031872674</v>
      </c>
      <c r="H10" s="31">
        <f>ptagfire!AE61</f>
        <v>668.87230786714247</v>
      </c>
      <c r="I10" s="27"/>
      <c r="J10" s="27"/>
      <c r="K10" s="72"/>
      <c r="L10" s="72"/>
      <c r="M10" s="72"/>
      <c r="N10" s="72"/>
      <c r="O10" s="72"/>
      <c r="P10" s="27"/>
      <c r="Q10" s="27"/>
      <c r="R10" s="27"/>
    </row>
    <row r="11" spans="1:18" x14ac:dyDescent="0.3">
      <c r="A11" s="2" t="s">
        <v>512</v>
      </c>
      <c r="B11" s="31">
        <f>cmv!AO62</f>
        <v>268.42546563206395</v>
      </c>
      <c r="C11" s="31">
        <f>cmv!AT62</f>
        <v>73.026365255651569</v>
      </c>
      <c r="D11" s="27">
        <f>cmv!BP62</f>
        <v>544.82499797690275</v>
      </c>
      <c r="E11" s="78">
        <f>cmv!CC62</f>
        <v>0.49406566638999999</v>
      </c>
      <c r="F11" s="78">
        <f>cmv!CD62</f>
        <v>6.0697401902780754</v>
      </c>
      <c r="G11" s="31">
        <f>cmv!AN62</f>
        <v>9.5690291528036262</v>
      </c>
      <c r="H11" s="27">
        <f>cmv!AW62</f>
        <v>3.1290861380099999</v>
      </c>
      <c r="I11" s="27">
        <f>cmv!AF62</f>
        <v>10198.650314725897</v>
      </c>
      <c r="J11" s="27">
        <f>cmv!AG62</f>
        <v>9545.6469856853</v>
      </c>
      <c r="K11" s="72">
        <f>cmv!Q62</f>
        <v>0.49734783059910015</v>
      </c>
      <c r="L11" s="72">
        <f>cmv!K62</f>
        <v>1.0952606141524996</v>
      </c>
      <c r="M11" s="72">
        <f>cmv!O62</f>
        <v>0.11932363635835</v>
      </c>
      <c r="N11" s="72">
        <f>cmv!X62</f>
        <v>38.677650102382003</v>
      </c>
      <c r="O11" s="72">
        <f>cmv!U62</f>
        <v>0.27565829239054201</v>
      </c>
      <c r="P11" s="27"/>
      <c r="Q11" s="27"/>
      <c r="R11" s="27"/>
    </row>
    <row r="12" spans="1:18" x14ac:dyDescent="0.3">
      <c r="A12" s="2" t="s">
        <v>215</v>
      </c>
      <c r="B12" s="31">
        <f>nonpt!BQ61</f>
        <v>6446.9842468217012</v>
      </c>
      <c r="C12" s="31">
        <f>nonpt!BV61</f>
        <v>13641.463219765401</v>
      </c>
      <c r="D12" s="31">
        <f>nonpt!CZ61</f>
        <v>6434.3114656103799</v>
      </c>
      <c r="E12" s="31">
        <f>nonpt!DP61</f>
        <v>130739.91839704</v>
      </c>
      <c r="F12" s="31">
        <f>nonpt!DR61</f>
        <v>9605.6714308384726</v>
      </c>
      <c r="G12" s="31">
        <f>nonpt!BN61</f>
        <v>421.57575884044599</v>
      </c>
      <c r="H12" s="31">
        <f>nonpt!BZ61</f>
        <v>502.30023497032732</v>
      </c>
      <c r="I12" s="27"/>
      <c r="J12" s="27"/>
      <c r="K12" s="72">
        <f>nonpt!T62</f>
        <v>3.7902706286581007</v>
      </c>
      <c r="L12" s="72">
        <f>nonpt!L62</f>
        <v>13.514970665099995</v>
      </c>
      <c r="M12" s="72">
        <f>nonpt!P62</f>
        <v>5.8625048607000005</v>
      </c>
      <c r="N12" s="72">
        <f>nonpt!AK62</f>
        <v>25.166810265200002</v>
      </c>
      <c r="O12" s="72">
        <f>nonpt!AG62</f>
        <v>28.426733333399991</v>
      </c>
      <c r="P12" s="27"/>
      <c r="Q12" s="27"/>
      <c r="R12" s="27"/>
    </row>
    <row r="13" spans="1:18" x14ac:dyDescent="0.3">
      <c r="A13" s="2" t="s">
        <v>216</v>
      </c>
      <c r="B13" s="31">
        <f>nonroad!AK61</f>
        <v>15442.2707396101</v>
      </c>
      <c r="C13" s="31">
        <f>nonroad!AP61</f>
        <v>37756.092290708904</v>
      </c>
      <c r="D13" s="31">
        <f>nonroad!BG61</f>
        <v>39008.327745982519</v>
      </c>
      <c r="E13" s="31">
        <f>nonroad!BR61</f>
        <v>1985.93345884783</v>
      </c>
      <c r="F13" s="31">
        <f>nonroad!BS61</f>
        <v>3007.1459518512506</v>
      </c>
      <c r="G13" s="31">
        <f>nonroad!AJ61</f>
        <v>2762.3562522306706</v>
      </c>
      <c r="H13" s="31">
        <f>nonroad!AQ61</f>
        <v>6259.8941072860798</v>
      </c>
      <c r="I13" s="27">
        <f>nonroad!AE62</f>
        <v>85339.699866659997</v>
      </c>
      <c r="J13" s="27">
        <f>nonroad!AF62</f>
        <v>82523.142616159967</v>
      </c>
      <c r="K13" s="72">
        <f>nonroad!R62</f>
        <v>1.3812702100000004E-2</v>
      </c>
      <c r="L13" s="72">
        <f>nonroad!U62</f>
        <v>0.82708403650000017</v>
      </c>
      <c r="M13" s="72"/>
      <c r="N13" s="72">
        <f>nonroad!T62</f>
        <v>6.4334652680000017</v>
      </c>
      <c r="O13" s="72">
        <f>nonroad!S62</f>
        <v>1.762739963</v>
      </c>
      <c r="P13" s="27"/>
      <c r="Q13" s="27"/>
      <c r="R13" s="27"/>
    </row>
    <row r="14" spans="1:18" x14ac:dyDescent="0.3">
      <c r="A14" s="2" t="s">
        <v>243</v>
      </c>
      <c r="B14" s="31">
        <f>np_oilgas!AU61</f>
        <v>2198.4349515944086</v>
      </c>
      <c r="C14" s="31">
        <f>np_oilgas!AZ61</f>
        <v>26504.335770899936</v>
      </c>
      <c r="D14" s="31">
        <f>np_oilgas!BU61</f>
        <v>18250.500580841632</v>
      </c>
      <c r="E14" s="31">
        <f>np_oilgas!CH61</f>
        <v>1234.7045106558694</v>
      </c>
      <c r="F14" s="31">
        <f>np_oilgas!CI61</f>
        <v>47.445178458044403</v>
      </c>
      <c r="G14" s="31">
        <f>np_oilgas!AT61</f>
        <v>1235.4074156129702</v>
      </c>
      <c r="H14" s="31">
        <f>np_oilgas!BB61</f>
        <v>275.69462784971881</v>
      </c>
      <c r="I14" s="27"/>
      <c r="J14" s="27"/>
      <c r="K14" s="72">
        <f>np_oilgas!R62</f>
        <v>0.1248461199</v>
      </c>
      <c r="L14" s="72">
        <f>np_oilgas!K62</f>
        <v>0.47331823715149995</v>
      </c>
      <c r="M14" s="72">
        <f>np_oilgas!N62</f>
        <v>0.25126667437199995</v>
      </c>
      <c r="N14" s="72">
        <f>np_oilgas!AB62</f>
        <v>0.11941019484580001</v>
      </c>
      <c r="O14" s="72">
        <f>np_oilgas!X62</f>
        <v>0.24528932597200001</v>
      </c>
      <c r="P14" s="27"/>
      <c r="Q14" s="27"/>
      <c r="R14" s="27"/>
    </row>
    <row r="15" spans="1:18" x14ac:dyDescent="0.3">
      <c r="A15" s="2" t="s">
        <v>585</v>
      </c>
      <c r="B15" s="31">
        <f>'onroad all'!H61</f>
        <v>26617.016485283897</v>
      </c>
      <c r="C15" s="31">
        <f>'onroad all'!O61</f>
        <v>53247.233961484701</v>
      </c>
      <c r="D15" s="31">
        <f>'onroad all'!AX61</f>
        <v>35545.954862469589</v>
      </c>
      <c r="E15" s="31">
        <f>'onroad all'!BO61</f>
        <v>3040.0431081944002</v>
      </c>
      <c r="F15" s="31">
        <f>'onroad all'!BS61</f>
        <v>4715.7778964145809</v>
      </c>
      <c r="G15" s="31">
        <f>'onroad all'!G61</f>
        <v>2426.0064250928299</v>
      </c>
      <c r="H15" s="31">
        <f>'onroad all'!X61</f>
        <v>8254.7459038049401</v>
      </c>
      <c r="I15" s="27">
        <f>SUM('onroad all'!AI61:AN61)</f>
        <v>99391.597564912503</v>
      </c>
      <c r="J15" s="27">
        <f>I15-'onroad all'!AI61</f>
        <v>91554.991332165664</v>
      </c>
      <c r="K15" s="72">
        <f>'onroad all'!AA61</f>
        <v>9.3786099661552963E-2</v>
      </c>
      <c r="L15" s="72">
        <f>'onroad all'!L61</f>
        <v>6.9537093489231383</v>
      </c>
      <c r="M15" s="72"/>
      <c r="N15" s="72">
        <f>'onroad all'!BV61</f>
        <v>16.373833497867611</v>
      </c>
      <c r="O15" s="72">
        <f>'onroad all'!BM61+'onroad all'!BN61</f>
        <v>50.248514416591398</v>
      </c>
      <c r="R15" s="27"/>
    </row>
    <row r="16" spans="1:18" x14ac:dyDescent="0.3">
      <c r="A16" s="2" t="s">
        <v>586</v>
      </c>
      <c r="B16" s="31">
        <f>ptegu!BL61</f>
        <v>405.30517292009506</v>
      </c>
      <c r="C16" s="31">
        <f>ptegu!BQ61</f>
        <v>711.49199222955099</v>
      </c>
      <c r="D16" s="31">
        <f>ptegu!CT61</f>
        <v>2097.6228370752356</v>
      </c>
      <c r="E16" s="31">
        <f>ptegu!DH61</f>
        <v>72.624564243619375</v>
      </c>
      <c r="F16" s="31">
        <f>ptegu!DJ61</f>
        <v>72.89554337516104</v>
      </c>
      <c r="G16" s="31">
        <f>ptegu!BJ61</f>
        <v>323.89225539988905</v>
      </c>
      <c r="H16" s="31">
        <f>ptegu!BU61</f>
        <v>2.0779112861654334</v>
      </c>
      <c r="I16" s="27"/>
      <c r="J16" s="27"/>
      <c r="K16" s="72">
        <f>ptegu!T62</f>
        <v>12.542835521000002</v>
      </c>
      <c r="L16" s="72">
        <f>ptegu!L62</f>
        <v>41.257789490399986</v>
      </c>
      <c r="M16" s="72">
        <f>ptegu!P62</f>
        <v>7.2954313812999985</v>
      </c>
      <c r="N16" s="72">
        <f>ptegu!AH62</f>
        <v>142.0236162761</v>
      </c>
      <c r="O16" s="72">
        <f>ptegu!AD62</f>
        <v>203.85898853029997</v>
      </c>
      <c r="P16" s="27"/>
      <c r="Q16" s="27"/>
      <c r="R16" s="27"/>
    </row>
    <row r="17" spans="1:18" x14ac:dyDescent="0.3">
      <c r="A17" s="2" t="s">
        <v>587</v>
      </c>
      <c r="B17" s="31">
        <f>ptfire_f!AI61</f>
        <v>64349.515415929796</v>
      </c>
      <c r="C17" s="31">
        <f>ptfire_f!AL61</f>
        <v>23633.224406578051</v>
      </c>
      <c r="D17" s="31">
        <f>ptfire_f!AU61</f>
        <v>131910.77172314955</v>
      </c>
      <c r="E17" s="31">
        <f>ptfire_f!BC61</f>
        <v>111160.7371439251</v>
      </c>
      <c r="F17" s="31">
        <f>ptfire_f!BE61</f>
        <v>19770.584131769945</v>
      </c>
      <c r="G17" s="31">
        <f>ptfire_f!AG61</f>
        <v>23689.820582317745</v>
      </c>
      <c r="H17" s="31">
        <f>ptfire_f!AM61</f>
        <v>14826.013427036782</v>
      </c>
      <c r="I17" s="27"/>
      <c r="J17" s="27"/>
      <c r="K17" s="72"/>
      <c r="L17" s="72"/>
      <c r="M17" s="72"/>
      <c r="N17" s="72"/>
      <c r="O17" s="72"/>
      <c r="P17" s="27"/>
      <c r="Q17" s="27"/>
      <c r="R17" s="27"/>
    </row>
    <row r="18" spans="1:18" x14ac:dyDescent="0.3">
      <c r="A18" s="2" t="s">
        <v>573</v>
      </c>
      <c r="B18" s="31">
        <f>ptfire_s!AI61</f>
        <v>46561.479091654335</v>
      </c>
      <c r="C18" s="31">
        <f>ptfire_s!AL61</f>
        <v>15150.543477663732</v>
      </c>
      <c r="D18" s="31">
        <f>ptfire_s!AU61</f>
        <v>89101.299193519299</v>
      </c>
      <c r="E18" s="31">
        <f>ptfire_s!BC61</f>
        <v>81052.921226697203</v>
      </c>
      <c r="F18" s="31">
        <f>ptfire_s!BE61</f>
        <v>13812.245033579502</v>
      </c>
      <c r="G18" s="31">
        <f>ptfire_s!AG61</f>
        <v>15700.808591169145</v>
      </c>
      <c r="H18" s="31">
        <f>ptfire_s!AM61</f>
        <v>8985.9979535230832</v>
      </c>
      <c r="I18" s="27"/>
      <c r="J18" s="27"/>
      <c r="K18" s="72"/>
      <c r="L18" s="72"/>
      <c r="M18" s="72"/>
      <c r="N18" s="72"/>
      <c r="O18" s="72"/>
      <c r="P18" s="27"/>
      <c r="Q18" s="27"/>
      <c r="R18" s="27"/>
    </row>
    <row r="19" spans="1:18" x14ac:dyDescent="0.3">
      <c r="A19" s="2" t="s">
        <v>217</v>
      </c>
      <c r="B19" s="27">
        <f>ptnonipm!BV61</f>
        <v>7585.0531586194866</v>
      </c>
      <c r="C19" s="27">
        <f>ptnonipm!CA61</f>
        <v>3994.8529690087717</v>
      </c>
      <c r="D19" s="27">
        <f>ptnonipm!DK61</f>
        <v>10662.968059314153</v>
      </c>
      <c r="E19" s="27">
        <f>ptnonipm!EB61</f>
        <v>55694.407544052359</v>
      </c>
      <c r="F19" s="27">
        <f>ptnonipm!ED61</f>
        <v>1630.4686849096815</v>
      </c>
      <c r="G19" s="27">
        <f>ptnonipm!BS61</f>
        <v>1890.2956563472073</v>
      </c>
      <c r="H19" s="27">
        <f>ptnonipm!CE61</f>
        <v>1322.5630860706426</v>
      </c>
      <c r="I19" s="27">
        <f>ptnonipm!BI62</f>
        <v>9228.7086340143978</v>
      </c>
      <c r="J19" s="27">
        <f>ptnonipm!BJ62</f>
        <v>2735.1772152240992</v>
      </c>
      <c r="K19" s="72">
        <f>ptnonipm!T62</f>
        <v>29.781430157999996</v>
      </c>
      <c r="L19" s="72">
        <f>ptnonipm!L62</f>
        <v>29.960208385499993</v>
      </c>
      <c r="M19" s="72">
        <f>ptnonipm!P62</f>
        <v>15.9386261749</v>
      </c>
      <c r="N19" s="72">
        <f>ptnonipm!AL62</f>
        <v>177.31321078360003</v>
      </c>
      <c r="O19" s="72">
        <f>ptnonipm!AH62</f>
        <v>635.24452385559982</v>
      </c>
      <c r="P19" s="27"/>
      <c r="Q19" s="27"/>
      <c r="R19" s="27"/>
    </row>
    <row r="20" spans="1:18" x14ac:dyDescent="0.3">
      <c r="A20" s="2" t="s">
        <v>238</v>
      </c>
      <c r="B20" s="27">
        <f>pt_oilgas!BG61</f>
        <v>2358.5383310558823</v>
      </c>
      <c r="C20" s="27">
        <f>pt_oilgas!BL61</f>
        <v>1358.4298072968038</v>
      </c>
      <c r="D20" s="27">
        <f>pt_oilgas!CO61</f>
        <v>10750.384228230214</v>
      </c>
      <c r="E20" s="27">
        <f>pt_oilgas!DD61</f>
        <v>1732.9544754882443</v>
      </c>
      <c r="F20" s="27">
        <f>pt_oilgas!DF61</f>
        <v>23.882987045079016</v>
      </c>
      <c r="G20" s="27">
        <f>pt_oilgas!BF61</f>
        <v>1817.6816101216718</v>
      </c>
      <c r="H20" s="27">
        <f>pt_oilgas!BP61</f>
        <v>146.00099155833132</v>
      </c>
      <c r="I20" s="27"/>
      <c r="J20" s="27"/>
      <c r="K20" s="72">
        <f>pt_oilgas!S62</f>
        <v>2.6104145631000001E-2</v>
      </c>
      <c r="L20" s="72">
        <f>pt_oilgas!K62</f>
        <v>9.0634037830000042E-2</v>
      </c>
      <c r="M20" s="72">
        <f>pt_oilgas!O62</f>
        <v>0.27416488249999998</v>
      </c>
      <c r="N20" s="72">
        <f>pt_oilgas!AI62</f>
        <v>5.3339917717800009</v>
      </c>
      <c r="O20" s="72">
        <f>pt_oilgas!AE62</f>
        <v>1.9608141182000001</v>
      </c>
      <c r="P20" s="27"/>
      <c r="Q20" s="27"/>
      <c r="R20" s="27"/>
    </row>
    <row r="21" spans="1:18" x14ac:dyDescent="0.3">
      <c r="A21" s="2" t="s">
        <v>511</v>
      </c>
      <c r="B21" s="27">
        <f>rail!AN61</f>
        <v>620.85041466867426</v>
      </c>
      <c r="C21" s="27">
        <f>rail!AS61</f>
        <v>85.416858554507542</v>
      </c>
      <c r="D21" s="27">
        <f>rail!BN61</f>
        <v>1430.3378753129389</v>
      </c>
      <c r="E21" s="27">
        <f>rail!CA61</f>
        <v>0</v>
      </c>
      <c r="F21" s="27">
        <f>rail!CB61</f>
        <v>62.043223411182019</v>
      </c>
      <c r="G21" s="27">
        <f>rail!AM61</f>
        <v>103.41229877896883</v>
      </c>
      <c r="H21" s="27">
        <f>rail!AV61</f>
        <v>107.23473359515044</v>
      </c>
      <c r="I21" s="27">
        <f>rail!AE62</f>
        <v>25094.388817347404</v>
      </c>
      <c r="J21" s="27">
        <f>rail!AF62</f>
        <v>23165.581184515497</v>
      </c>
      <c r="K21" s="72">
        <f>rail!P62</f>
        <v>4.8425835090500004E-2</v>
      </c>
      <c r="L21" s="72">
        <f>rail!K62</f>
        <v>8.8941678200900008E-3</v>
      </c>
      <c r="M21" s="72">
        <f>rail!O62</f>
        <v>0.69765502440000016</v>
      </c>
      <c r="N21" s="72">
        <f>rail!V62</f>
        <v>0.16318431080000001</v>
      </c>
      <c r="O21" s="72">
        <f>rail!T62</f>
        <v>5.0823816716000024E-2</v>
      </c>
      <c r="P21" s="27"/>
      <c r="Q21" s="27"/>
      <c r="R21" s="27"/>
    </row>
    <row r="22" spans="1:18" x14ac:dyDescent="0.3">
      <c r="A22" s="2" t="s">
        <v>218</v>
      </c>
      <c r="B22" s="27">
        <f>rwc!AJ61</f>
        <v>8254.6093711731683</v>
      </c>
      <c r="C22" s="27">
        <f>rwc!AO61</f>
        <v>17814.139148361151</v>
      </c>
      <c r="D22" s="27">
        <f>rwc!BB61</f>
        <v>17334.231347824982</v>
      </c>
      <c r="E22" s="27">
        <f>rwc!BN61</f>
        <v>0</v>
      </c>
      <c r="F22" s="27">
        <f>rwc!BO61</f>
        <v>2071.8721584526256</v>
      </c>
      <c r="G22" s="27">
        <f>rwc!AI61</f>
        <v>838.35274578740302</v>
      </c>
      <c r="H22" s="27">
        <f>rwc!AP61</f>
        <v>2351.9759854656509</v>
      </c>
      <c r="I22" s="27"/>
      <c r="J22" s="27"/>
      <c r="K22" s="81"/>
      <c r="L22" s="72">
        <f>rwc!K62</f>
        <v>2.2678319400000001E-2</v>
      </c>
      <c r="M22" s="72">
        <f>rwc!N62</f>
        <v>0.14503318639999996</v>
      </c>
      <c r="N22" s="72">
        <f>rwc!V62</f>
        <v>9.2996239900000013E-2</v>
      </c>
      <c r="O22" s="72">
        <f>rwc!T62</f>
        <v>1.040450275</v>
      </c>
    </row>
    <row r="23" spans="1:18" x14ac:dyDescent="0.3">
      <c r="A23" s="2" t="s">
        <v>222</v>
      </c>
      <c r="B23" s="31">
        <f>beis!C61</f>
        <v>691506.42139580008</v>
      </c>
      <c r="C23" s="31">
        <v>0</v>
      </c>
      <c r="D23" s="31">
        <f>beis!L61</f>
        <v>942980.3681812</v>
      </c>
      <c r="E23" s="31">
        <f>beis!P61</f>
        <v>3660430.6101882802</v>
      </c>
      <c r="F23" s="31">
        <v>0</v>
      </c>
      <c r="G23" s="31">
        <v>0</v>
      </c>
      <c r="H23" s="31">
        <v>0</v>
      </c>
      <c r="I23" s="27"/>
      <c r="J23" s="27"/>
      <c r="K23" s="72"/>
      <c r="L23" s="72"/>
      <c r="M23" s="72"/>
      <c r="N23" s="72"/>
      <c r="O23" s="72"/>
      <c r="P23" s="1"/>
      <c r="Q23" s="1"/>
      <c r="R23" s="1"/>
    </row>
    <row r="24" spans="1:18" x14ac:dyDescent="0.3">
      <c r="A24" s="2" t="s">
        <v>588</v>
      </c>
      <c r="B24" s="1">
        <f>SUM(B7:B22)</f>
        <v>188344.23481306137</v>
      </c>
      <c r="C24" s="1">
        <f t="shared" ref="C24:G24" si="0">SUM(C7:C22)</f>
        <v>197542.99905621744</v>
      </c>
      <c r="D24" s="1">
        <f t="shared" si="0"/>
        <v>374755.17135320604</v>
      </c>
      <c r="E24" s="1">
        <f t="shared" si="0"/>
        <v>386842.79678931599</v>
      </c>
      <c r="F24" s="1">
        <f t="shared" si="0"/>
        <v>54826.101960295804</v>
      </c>
      <c r="G24" s="1">
        <f t="shared" si="0"/>
        <v>53317.614944206078</v>
      </c>
      <c r="H24" s="1">
        <f>SUM(H7:H22)</f>
        <v>44774.43286864012</v>
      </c>
      <c r="I24" s="1">
        <f t="shared" ref="I24:O24" si="1">SUM(I7:I22)</f>
        <v>229253.04519766019</v>
      </c>
      <c r="J24" s="1">
        <f t="shared" si="1"/>
        <v>209524.53933375052</v>
      </c>
      <c r="K24" s="74">
        <f t="shared" si="1"/>
        <v>46.91885904064025</v>
      </c>
      <c r="L24" s="74">
        <f t="shared" si="1"/>
        <v>94.216368641377201</v>
      </c>
      <c r="M24" s="74">
        <f t="shared" si="1"/>
        <v>30.668284174030344</v>
      </c>
      <c r="N24" s="74">
        <f t="shared" si="1"/>
        <v>411.71192945367545</v>
      </c>
      <c r="O24" s="74">
        <f t="shared" si="1"/>
        <v>923.85705189236978</v>
      </c>
    </row>
    <row r="25" spans="1:18" x14ac:dyDescent="0.3">
      <c r="A25" s="2" t="s">
        <v>589</v>
      </c>
      <c r="B25" s="1">
        <f>B24+B23</f>
        <v>879850.65620886139</v>
      </c>
      <c r="C25" s="1">
        <f t="shared" ref="C25:H25" si="2">C24+C23</f>
        <v>197542.99905621744</v>
      </c>
      <c r="D25" s="1">
        <f t="shared" si="2"/>
        <v>1317735.539534406</v>
      </c>
      <c r="E25" s="1">
        <f t="shared" si="2"/>
        <v>4047273.4069775962</v>
      </c>
      <c r="F25" s="1">
        <f t="shared" si="2"/>
        <v>54826.101960295804</v>
      </c>
      <c r="G25" s="1">
        <f t="shared" si="2"/>
        <v>53317.614944206078</v>
      </c>
      <c r="H25" s="1">
        <f t="shared" si="2"/>
        <v>44774.43286864012</v>
      </c>
      <c r="I25" s="1">
        <f t="shared" ref="I25" si="3">I24+I23</f>
        <v>229253.04519766019</v>
      </c>
      <c r="J25" s="1">
        <f t="shared" ref="J25" si="4">J24+J23</f>
        <v>209524.53933375052</v>
      </c>
      <c r="K25" s="74">
        <f t="shared" ref="K25" si="5">K24+K23</f>
        <v>46.91885904064025</v>
      </c>
      <c r="L25" s="74">
        <f t="shared" ref="L25" si="6">L24+L23</f>
        <v>94.216368641377201</v>
      </c>
      <c r="M25" s="74">
        <f t="shared" ref="M25" si="7">M24+M23</f>
        <v>30.668284174030344</v>
      </c>
      <c r="N25" s="74">
        <f t="shared" ref="N25" si="8">N24+N23</f>
        <v>411.71192945367545</v>
      </c>
      <c r="O25" s="74">
        <f t="shared" ref="O25" si="9">O24+O23</f>
        <v>923.85705189236978</v>
      </c>
      <c r="P25" s="27"/>
      <c r="Q25" s="27"/>
      <c r="R25" s="27"/>
    </row>
    <row r="26" spans="1:18" x14ac:dyDescent="0.3">
      <c r="A26" s="2"/>
      <c r="D26" s="27"/>
      <c r="G26" s="27"/>
      <c r="H26" s="27"/>
    </row>
    <row r="27" spans="1:18" x14ac:dyDescent="0.3">
      <c r="A27" s="35" t="s">
        <v>603</v>
      </c>
      <c r="M27" s="27"/>
    </row>
    <row r="28" spans="1:18" x14ac:dyDescent="0.3">
      <c r="A28" s="2" t="s">
        <v>583</v>
      </c>
      <c r="B28" s="82" t="s">
        <v>294</v>
      </c>
      <c r="C28" s="82" t="s">
        <v>282</v>
      </c>
      <c r="D28" s="82" t="s">
        <v>298</v>
      </c>
      <c r="E28" s="82" t="s">
        <v>301</v>
      </c>
      <c r="F28" s="82" t="s">
        <v>309</v>
      </c>
      <c r="G28" s="82" t="s">
        <v>319</v>
      </c>
      <c r="H28" s="82" t="s">
        <v>613</v>
      </c>
    </row>
    <row r="29" spans="1:18" x14ac:dyDescent="0.3">
      <c r="A29" s="35" t="s">
        <v>592</v>
      </c>
      <c r="B29" s="29">
        <v>0</v>
      </c>
      <c r="C29" s="29">
        <v>0</v>
      </c>
      <c r="D29" s="29">
        <v>0</v>
      </c>
      <c r="E29" s="27">
        <v>0</v>
      </c>
      <c r="F29" s="27">
        <v>0</v>
      </c>
      <c r="G29" s="29">
        <v>0</v>
      </c>
      <c r="H29" s="29">
        <v>0</v>
      </c>
    </row>
    <row r="30" spans="1:18" x14ac:dyDescent="0.3">
      <c r="A30" s="29" t="s">
        <v>593</v>
      </c>
      <c r="B30" s="27">
        <f>othar!L50</f>
        <v>13779.42085863256</v>
      </c>
      <c r="C30" s="27">
        <f>othar!O50</f>
        <v>22498.350191306341</v>
      </c>
      <c r="D30" s="27">
        <f>othar!V50</f>
        <v>11291.440390641359</v>
      </c>
      <c r="E30" s="27">
        <f>othar!AB50</f>
        <v>21207.507945151996</v>
      </c>
      <c r="F30" s="27">
        <f>othar!AC50</f>
        <v>1583.8844213221018</v>
      </c>
      <c r="G30" s="27">
        <v>0</v>
      </c>
      <c r="H30" s="27">
        <v>0</v>
      </c>
    </row>
    <row r="31" spans="1:18" x14ac:dyDescent="0.3">
      <c r="A31" s="29" t="s">
        <v>596</v>
      </c>
      <c r="B31" s="27">
        <f>onroad_can!L43</f>
        <v>1708.6393623830998</v>
      </c>
      <c r="C31" s="27">
        <f>onroad_can!O43</f>
        <v>6260.8898267880004</v>
      </c>
      <c r="D31" s="27">
        <f>onroad_can!V43</f>
        <v>2424.9097228993996</v>
      </c>
      <c r="E31" s="27">
        <f>onroad_can!AB43</f>
        <v>0</v>
      </c>
      <c r="F31" s="27">
        <f>onroad_can!AC43</f>
        <v>51.427885092530005</v>
      </c>
      <c r="G31" s="29">
        <v>0</v>
      </c>
      <c r="H31" s="29">
        <v>0</v>
      </c>
    </row>
    <row r="32" spans="1:18" x14ac:dyDescent="0.3">
      <c r="A32" s="29" t="s">
        <v>594</v>
      </c>
      <c r="B32" s="27">
        <f>othpt!O52</f>
        <v>51.170468704220006</v>
      </c>
      <c r="C32" s="27">
        <f>othpt!R52</f>
        <v>13293.830833153394</v>
      </c>
      <c r="D32" s="27">
        <f>othpt!Y52</f>
        <v>78.374748711660004</v>
      </c>
      <c r="E32" s="27">
        <f>othpt!AE52</f>
        <v>20389.324930408002</v>
      </c>
      <c r="F32" s="27">
        <f>othpt!AF52</f>
        <v>0</v>
      </c>
      <c r="G32" s="29">
        <v>0</v>
      </c>
      <c r="H32" s="29">
        <v>0</v>
      </c>
    </row>
    <row r="33" spans="1:8" x14ac:dyDescent="0.3">
      <c r="A33" s="29" t="s">
        <v>595</v>
      </c>
      <c r="B33" s="27">
        <f>ptfire_mxca!L49</f>
        <v>4523.4539707768899</v>
      </c>
      <c r="C33" s="27">
        <f>ptfire_mxca!O49</f>
        <v>4163.7055647796997</v>
      </c>
      <c r="D33" s="27">
        <f>ptfire_mxca!V49</f>
        <v>18749.334257901501</v>
      </c>
      <c r="E33" s="27">
        <f>ptfire_mxca!AC49</f>
        <v>16842.524576470099</v>
      </c>
      <c r="F33" s="27">
        <f>ptfire_mxca!AD49</f>
        <v>0</v>
      </c>
      <c r="G33" s="29">
        <v>0</v>
      </c>
      <c r="H33" s="29">
        <v>0</v>
      </c>
    </row>
    <row r="34" spans="1:8" x14ac:dyDescent="0.3">
      <c r="A34" s="2" t="s">
        <v>597</v>
      </c>
      <c r="B34" s="1">
        <f>SUM(B29:B33)</f>
        <v>20062.684660496769</v>
      </c>
      <c r="C34" s="1">
        <f>SUM(C29:C33)</f>
        <v>46216.776416027438</v>
      </c>
      <c r="D34" s="1">
        <f>SUM(D29:D33)</f>
        <v>32544.059120153921</v>
      </c>
      <c r="E34" s="1">
        <f>SUM(E29:E33)</f>
        <v>58439.35745203009</v>
      </c>
      <c r="F34" s="1">
        <f>SUM(F29:F33)</f>
        <v>1635.3123064146318</v>
      </c>
      <c r="G34" s="1">
        <f t="shared" ref="G34:H34" si="10">SUM(G29:G33)</f>
        <v>0</v>
      </c>
      <c r="H34" s="1">
        <f t="shared" si="10"/>
        <v>0</v>
      </c>
    </row>
    <row r="35" spans="1:8" x14ac:dyDescent="0.3">
      <c r="A35" s="29" t="s">
        <v>598</v>
      </c>
      <c r="B35" s="27">
        <f>othar!L51</f>
        <v>12721.366740343101</v>
      </c>
      <c r="C35" s="27">
        <f>othar!O51</f>
        <v>6034.2232732209004</v>
      </c>
      <c r="D35" s="27">
        <f>othar!V51</f>
        <v>8907.4613577057989</v>
      </c>
      <c r="E35" s="27">
        <f>othar!AB51</f>
        <v>10547.322266805701</v>
      </c>
      <c r="F35" s="27">
        <f>othar!AC51</f>
        <v>1739.197297192</v>
      </c>
      <c r="G35" s="27">
        <v>0</v>
      </c>
      <c r="H35" s="27">
        <v>0</v>
      </c>
    </row>
    <row r="36" spans="1:8" x14ac:dyDescent="0.3">
      <c r="A36" s="29" t="s">
        <v>601</v>
      </c>
      <c r="B36" s="27">
        <f>onroad_mex!X38</f>
        <v>624.0902645381999</v>
      </c>
      <c r="C36" s="27">
        <f>onroad_mex!AA38</f>
        <v>3542.4758142600003</v>
      </c>
      <c r="D36" s="27">
        <f>onroad_mex!AJ38</f>
        <v>1461.0519993714001</v>
      </c>
      <c r="E36" s="27">
        <f>onroad_mex!AQ38</f>
        <v>412.01687673891996</v>
      </c>
      <c r="F36" s="27">
        <f>onroad_mex!AR38</f>
        <v>218.74300010719</v>
      </c>
      <c r="G36" s="27">
        <f>onroad_mex!W38</f>
        <v>101.82437966371999</v>
      </c>
      <c r="H36" s="27">
        <f>onroad_mex!AB38</f>
        <v>538.7693293655999</v>
      </c>
    </row>
    <row r="37" spans="1:8" x14ac:dyDescent="0.3">
      <c r="A37" s="29" t="s">
        <v>599</v>
      </c>
      <c r="B37" s="27">
        <f>othpt!O53</f>
        <v>169.36081329052999</v>
      </c>
      <c r="C37" s="27">
        <f>othpt!R53</f>
        <v>1454.4655274441</v>
      </c>
      <c r="D37" s="27">
        <f>othpt!Y53</f>
        <v>5591.5802415894996</v>
      </c>
      <c r="E37" s="27">
        <f>othpt!AE53</f>
        <v>410.87510188045997</v>
      </c>
      <c r="F37" s="27">
        <f>othpt!AF53</f>
        <v>26.562645520158</v>
      </c>
      <c r="G37" s="27">
        <v>0</v>
      </c>
      <c r="H37" s="27">
        <v>0</v>
      </c>
    </row>
    <row r="38" spans="1:8" x14ac:dyDescent="0.3">
      <c r="A38" s="29" t="s">
        <v>600</v>
      </c>
      <c r="B38" s="27">
        <f>ptfire_mxca!L50</f>
        <v>1342.2672944487999</v>
      </c>
      <c r="C38" s="27">
        <f>ptfire_mxca!O50</f>
        <v>1312.0035286129</v>
      </c>
      <c r="D38" s="27">
        <f>ptfire_mxca!V50</f>
        <v>5907.573027976</v>
      </c>
      <c r="E38" s="27">
        <f>ptfire_mxca!AC50</f>
        <v>5367.2235666790002</v>
      </c>
      <c r="F38" s="27">
        <f>ptfire_mxca!AD50</f>
        <v>0</v>
      </c>
      <c r="G38" s="27">
        <v>0</v>
      </c>
      <c r="H38" s="27">
        <v>0</v>
      </c>
    </row>
    <row r="39" spans="1:8" x14ac:dyDescent="0.3">
      <c r="A39" s="2" t="s">
        <v>602</v>
      </c>
      <c r="B39" s="1">
        <f>SUM(B35:B38)</f>
        <v>14857.085112620631</v>
      </c>
      <c r="C39" s="1">
        <f t="shared" ref="C39:H39" si="11">SUM(C35:C38)</f>
        <v>12343.168143537901</v>
      </c>
      <c r="D39" s="1">
        <f t="shared" si="11"/>
        <v>21867.666626642698</v>
      </c>
      <c r="E39" s="1">
        <f t="shared" si="11"/>
        <v>16737.437812104079</v>
      </c>
      <c r="F39" s="1">
        <f t="shared" si="11"/>
        <v>1984.5029428193479</v>
      </c>
      <c r="G39" s="1">
        <f t="shared" si="11"/>
        <v>101.82437966371999</v>
      </c>
      <c r="H39" s="1">
        <f t="shared" si="11"/>
        <v>538.7693293655999</v>
      </c>
    </row>
    <row r="40" spans="1:8" x14ac:dyDescent="0.3">
      <c r="A40" s="29" t="s">
        <v>611</v>
      </c>
      <c r="B40" s="27">
        <f>cmv!AO59</f>
        <v>229.91523794299999</v>
      </c>
      <c r="C40" s="27">
        <f>cmv!AT59</f>
        <v>63.058327218599999</v>
      </c>
      <c r="D40" s="27">
        <f>cmv!BP59</f>
        <v>463.64318848099998</v>
      </c>
      <c r="E40" s="27">
        <f>cmv!CC59</f>
        <v>0</v>
      </c>
      <c r="F40" s="27">
        <f>cmv!CD59</f>
        <v>7.3129078649699997</v>
      </c>
      <c r="G40" s="27">
        <f>cmv!AN59</f>
        <v>10.8518526171</v>
      </c>
      <c r="H40" s="27">
        <f>cmv!AW59</f>
        <v>0</v>
      </c>
    </row>
    <row r="41" spans="1:8" x14ac:dyDescent="0.3">
      <c r="A41" s="29" t="s">
        <v>612</v>
      </c>
      <c r="B41" s="27">
        <f>othpt!O3+othpt!O4</f>
        <v>12.792515261389999</v>
      </c>
      <c r="C41" s="27">
        <f>othpt!R3+othpt!R4</f>
        <v>186.83271088115271</v>
      </c>
      <c r="D41" s="27">
        <f>othpt!Y3+othpt!Y4</f>
        <v>272.50285761140003</v>
      </c>
      <c r="E41" s="27">
        <f>othpt!AE3+othpt!AE4</f>
        <v>0.16286325709800001</v>
      </c>
      <c r="F41" s="27">
        <f>othpt!AF3+othpt!AF4</f>
        <v>0</v>
      </c>
      <c r="G41" s="27">
        <v>0</v>
      </c>
      <c r="H41" s="27">
        <v>0</v>
      </c>
    </row>
    <row r="42" spans="1:8" x14ac:dyDescent="0.3">
      <c r="A42" s="2" t="s">
        <v>604</v>
      </c>
      <c r="B42" s="1">
        <f>B34+B39+SUM(B40:B41)</f>
        <v>35162.477526321789</v>
      </c>
      <c r="C42" s="1">
        <f t="shared" ref="C42:H42" si="12">C34+C39+SUM(C40:C41)</f>
        <v>58809.835597665093</v>
      </c>
      <c r="D42" s="1">
        <f t="shared" si="12"/>
        <v>55147.871792889018</v>
      </c>
      <c r="E42" s="1">
        <f t="shared" si="12"/>
        <v>75176.958127391263</v>
      </c>
      <c r="F42" s="1">
        <f t="shared" si="12"/>
        <v>3627.1281570989495</v>
      </c>
      <c r="G42" s="1">
        <f t="shared" si="12"/>
        <v>112.67623228081999</v>
      </c>
      <c r="H42" s="1">
        <f t="shared" si="12"/>
        <v>538.7693293655999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B4" sqref="B4"/>
    </sheetView>
  </sheetViews>
  <sheetFormatPr defaultRowHeight="14.4" x14ac:dyDescent="0.3"/>
  <cols>
    <col min="1" max="1" width="21.6640625" customWidth="1"/>
    <col min="2" max="3" width="9.33203125" bestFit="1" customWidth="1"/>
    <col min="4" max="5" width="9.33203125" style="29" customWidth="1"/>
    <col min="6" max="6" width="9.33203125" bestFit="1" customWidth="1"/>
    <col min="7" max="7" width="9.33203125" style="29" customWidth="1"/>
    <col min="8" max="8" width="10.44140625" bestFit="1" customWidth="1"/>
    <col min="9" max="10" width="10.44140625" style="29" customWidth="1"/>
    <col min="11" max="11" width="9.33203125" bestFit="1" customWidth="1"/>
    <col min="12" max="13" width="9.33203125" style="29" customWidth="1"/>
    <col min="14" max="14" width="9.33203125" bestFit="1" customWidth="1"/>
    <col min="15" max="15" width="9.44140625" bestFit="1" customWidth="1"/>
    <col min="16" max="16" width="10.44140625" bestFit="1" customWidth="1"/>
    <col min="17" max="17" width="9.44140625" bestFit="1" customWidth="1"/>
    <col min="18" max="18" width="9.44140625" style="29" customWidth="1"/>
    <col min="19" max="20" width="9.33203125" bestFit="1" customWidth="1"/>
    <col min="21" max="22" width="9.44140625" bestFit="1" customWidth="1"/>
    <col min="23" max="24" width="9.33203125" bestFit="1" customWidth="1"/>
    <col min="25" max="25" width="10.88671875" style="29" customWidth="1"/>
    <col min="26" max="29" width="9.33203125" bestFit="1" customWidth="1"/>
  </cols>
  <sheetData>
    <row r="1" spans="1:31" s="29" customFormat="1" x14ac:dyDescent="0.3">
      <c r="A1" s="60" t="s">
        <v>422</v>
      </c>
    </row>
    <row r="2" spans="1:31" x14ac:dyDescent="0.3">
      <c r="A2" s="48" t="s">
        <v>249</v>
      </c>
      <c r="B2" s="40">
        <v>43.65</v>
      </c>
      <c r="C2" s="40">
        <v>78.111800000000002</v>
      </c>
      <c r="D2" s="40">
        <v>54.090400000000002</v>
      </c>
      <c r="E2" s="40">
        <v>1</v>
      </c>
      <c r="F2" s="40">
        <v>70.91</v>
      </c>
      <c r="G2" s="40">
        <v>98.959199999999996</v>
      </c>
      <c r="H2" s="40">
        <v>28</v>
      </c>
      <c r="I2" s="40">
        <v>1</v>
      </c>
      <c r="J2" s="40">
        <v>30.026</v>
      </c>
      <c r="K2" s="40">
        <v>36.46</v>
      </c>
      <c r="L2" s="40">
        <v>86.174999999999997</v>
      </c>
      <c r="M2" s="40">
        <v>200.59</v>
      </c>
      <c r="N2" s="59">
        <v>46</v>
      </c>
      <c r="O2" s="59">
        <v>17</v>
      </c>
      <c r="P2" s="59">
        <v>46</v>
      </c>
      <c r="Q2" s="59">
        <v>46</v>
      </c>
      <c r="R2" s="59">
        <v>196</v>
      </c>
      <c r="S2" s="59">
        <v>1</v>
      </c>
      <c r="T2" s="59">
        <v>1</v>
      </c>
      <c r="U2" s="59">
        <v>1</v>
      </c>
      <c r="V2" s="59">
        <v>1</v>
      </c>
      <c r="W2" s="59">
        <v>1</v>
      </c>
      <c r="X2" s="59">
        <v>1</v>
      </c>
      <c r="Y2" s="59">
        <v>112.9</v>
      </c>
      <c r="Z2" s="59">
        <v>1</v>
      </c>
      <c r="AA2" s="59">
        <v>1</v>
      </c>
      <c r="AB2" s="59">
        <v>64</v>
      </c>
      <c r="AC2" s="59">
        <v>98</v>
      </c>
      <c r="AD2" s="59">
        <v>92.138400000000004</v>
      </c>
      <c r="AE2" s="59">
        <v>106.16500000000001</v>
      </c>
    </row>
    <row r="3" spans="1:31" x14ac:dyDescent="0.3">
      <c r="A3" s="32" t="s">
        <v>219</v>
      </c>
      <c r="B3" s="33" t="s">
        <v>132</v>
      </c>
      <c r="C3" s="33" t="s">
        <v>479</v>
      </c>
      <c r="D3" s="33" t="s">
        <v>494</v>
      </c>
      <c r="E3" s="33" t="s">
        <v>417</v>
      </c>
      <c r="F3" s="33" t="s">
        <v>134</v>
      </c>
      <c r="G3" s="33" t="s">
        <v>383</v>
      </c>
      <c r="H3" s="33" t="s">
        <v>59</v>
      </c>
      <c r="I3" s="33" t="s">
        <v>466</v>
      </c>
      <c r="J3" s="33" t="s">
        <v>420</v>
      </c>
      <c r="K3" s="33" t="s">
        <v>66</v>
      </c>
      <c r="L3" s="33" t="s">
        <v>483</v>
      </c>
      <c r="M3" s="33" t="s">
        <v>343</v>
      </c>
      <c r="N3" s="33" t="s">
        <v>140</v>
      </c>
      <c r="O3" s="33" t="s">
        <v>57</v>
      </c>
      <c r="P3" s="33" t="s">
        <v>144</v>
      </c>
      <c r="Q3" s="33" t="s">
        <v>145</v>
      </c>
      <c r="R3" s="33" t="s">
        <v>337</v>
      </c>
      <c r="S3" s="33" t="s">
        <v>151</v>
      </c>
      <c r="T3" s="33" t="s">
        <v>152</v>
      </c>
      <c r="U3" s="33" t="s">
        <v>156</v>
      </c>
      <c r="V3" s="33" t="s">
        <v>163</v>
      </c>
      <c r="W3" s="33" t="s">
        <v>164</v>
      </c>
      <c r="X3" s="33" t="s">
        <v>165</v>
      </c>
      <c r="Y3" s="33" t="s">
        <v>418</v>
      </c>
      <c r="Z3" s="33" t="s">
        <v>167</v>
      </c>
      <c r="AA3" s="33" t="s">
        <v>168</v>
      </c>
      <c r="AB3" s="34" t="s">
        <v>61</v>
      </c>
      <c r="AC3" s="34" t="s">
        <v>169</v>
      </c>
      <c r="AD3" s="33" t="s">
        <v>349</v>
      </c>
      <c r="AE3" s="33" t="s">
        <v>493</v>
      </c>
    </row>
    <row r="4" spans="1:31" x14ac:dyDescent="0.3">
      <c r="A4" s="31" t="s">
        <v>575</v>
      </c>
      <c r="B4" s="27">
        <f>ptegu!BN61</f>
        <v>5.6303035941045776</v>
      </c>
      <c r="C4" s="27">
        <f>ptegu!BQ61</f>
        <v>711.49199222955099</v>
      </c>
      <c r="D4" s="27">
        <f>ptegu!BU61</f>
        <v>2.0779112861654334</v>
      </c>
      <c r="E4" s="27">
        <f>ptegu!CB61</f>
        <v>3.5979336507406945</v>
      </c>
      <c r="F4" s="27">
        <f>ptegu!CD61</f>
        <v>201.80087741275014</v>
      </c>
      <c r="G4" s="27">
        <f>ptegu!CE61</f>
        <v>18.14964929576929</v>
      </c>
      <c r="H4" s="27">
        <f>ptegu!CK61</f>
        <v>735505.84532175597</v>
      </c>
      <c r="I4" s="27"/>
      <c r="J4" s="27">
        <f>ptegu!CU61</f>
        <v>2097.6228370752356</v>
      </c>
      <c r="K4" s="27">
        <f>ptegu!CV61</f>
        <v>62620.512497838441</v>
      </c>
      <c r="L4" s="27">
        <f>ptegu!CW61</f>
        <v>711.12318035599674</v>
      </c>
      <c r="M4" s="27">
        <f>ptegu!CY61</f>
        <v>16.397506260238838</v>
      </c>
      <c r="N4" s="27">
        <f>ptegu!CZ61</f>
        <v>0</v>
      </c>
      <c r="O4" s="27">
        <f>ptegu!DK61</f>
        <v>25933.083304620141</v>
      </c>
      <c r="P4" s="27">
        <f>ptegu!DO61</f>
        <v>1583108.503191296</v>
      </c>
      <c r="Q4" s="27">
        <f>ptegu!DP61</f>
        <v>175900.95579339378</v>
      </c>
      <c r="R4" s="27">
        <f>ptegu!EB61</f>
        <v>31.871199500054587</v>
      </c>
      <c r="S4" s="27">
        <f>ptegu!EF61</f>
        <v>283.85986219476513</v>
      </c>
      <c r="T4" s="27">
        <f>ptegu!EG61</f>
        <v>16866.130097732334</v>
      </c>
      <c r="U4" s="27">
        <f>ptegu!EN61</f>
        <v>53015.768167712005</v>
      </c>
      <c r="V4" s="27">
        <f>ptegu!ET61</f>
        <v>617.28998434153698</v>
      </c>
      <c r="W4" s="27">
        <f>ptegu!EU61</f>
        <v>677.58252778221038</v>
      </c>
      <c r="X4" s="27">
        <f>ptegu!EV61</f>
        <v>15388.892913115951</v>
      </c>
      <c r="Y4" s="27">
        <f>ptegu!EW61</f>
        <v>2.1454635332681651</v>
      </c>
      <c r="Z4" s="27">
        <f>ptegu!EZ61</f>
        <v>18567.851966940547</v>
      </c>
      <c r="AA4" s="27">
        <f>ptegu!FA61</f>
        <v>662.09386818055907</v>
      </c>
      <c r="AB4" s="27">
        <f>ptegu!FC61</f>
        <v>3241505.2306028013</v>
      </c>
      <c r="AC4" s="27">
        <f>ptegu!FF61</f>
        <v>71532.817428659517</v>
      </c>
      <c r="AD4" s="27">
        <f>ptegu!FI61</f>
        <v>533.485767941586</v>
      </c>
      <c r="AE4" s="27">
        <f>ptegu!FL61</f>
        <v>223.14242225709833</v>
      </c>
    </row>
    <row r="5" spans="1:31" x14ac:dyDescent="0.3">
      <c r="A5" s="31" t="s">
        <v>217</v>
      </c>
      <c r="B5" s="27">
        <f>ptnonipm!BX61</f>
        <v>7684.6485325734584</v>
      </c>
      <c r="C5" s="27">
        <f>ptnonipm!CA61</f>
        <v>3994.8529690087717</v>
      </c>
      <c r="D5" s="27">
        <f>ptnonipm!CE61</f>
        <v>1322.5630860706426</v>
      </c>
      <c r="E5" s="27">
        <f>ptnonipm!CM61</f>
        <v>8.5295882394850508</v>
      </c>
      <c r="F5" s="27">
        <f>ptnonipm!CO61</f>
        <v>2604.0274180382526</v>
      </c>
      <c r="G5" s="27">
        <f>ptnonipm!CP61</f>
        <v>179.27170201518427</v>
      </c>
      <c r="H5" s="27">
        <f>ptnonipm!CV61</f>
        <v>2045867.9813478866</v>
      </c>
      <c r="I5" s="27">
        <f>ptnonipm!CZ61</f>
        <v>2092.5815408758203</v>
      </c>
      <c r="J5" s="27">
        <f>ptnonipm!DL61</f>
        <v>10662.968059314153</v>
      </c>
      <c r="K5" s="27">
        <f>ptnonipm!DM61</f>
        <v>22105.575441928027</v>
      </c>
      <c r="L5" s="27">
        <f>ptnonipm!DO61</f>
        <v>20582.869995096651</v>
      </c>
      <c r="M5" s="27">
        <f>ptnonipm!DQ61</f>
        <v>12.340088514543528</v>
      </c>
      <c r="N5" s="27">
        <f>ptnonipm!DR61</f>
        <v>1160.8188166633026</v>
      </c>
      <c r="O5" s="27">
        <f>ptnonipm!EE61</f>
        <v>64753.977809096221</v>
      </c>
      <c r="P5" s="27">
        <f>ptnonipm!EI61</f>
        <v>1071351.3070735901</v>
      </c>
      <c r="Q5" s="27">
        <f>ptnonipm!EJ61</f>
        <v>117878.20688426906</v>
      </c>
      <c r="R5" s="27">
        <f>ptnonipm!EV61</f>
        <v>908.59191592114576</v>
      </c>
      <c r="S5" s="27">
        <f>ptnonipm!EZ61</f>
        <v>3884.6233591296814</v>
      </c>
      <c r="T5" s="27">
        <f>ptnonipm!FA61</f>
        <v>28612.530970731194</v>
      </c>
      <c r="U5" s="27">
        <f>ptnonipm!FH61</f>
        <v>231516.09504968108</v>
      </c>
      <c r="V5" s="27">
        <f>ptnonipm!FN61</f>
        <v>1284.3144345132273</v>
      </c>
      <c r="W5" s="27">
        <f>ptnonipm!FO61</f>
        <v>2563.4622372542071</v>
      </c>
      <c r="X5" s="27">
        <f>ptnonipm!FP61</f>
        <v>39377.084870552702</v>
      </c>
      <c r="Y5" s="27">
        <f>ptnonipm!FQ61</f>
        <v>56.592537793410159</v>
      </c>
      <c r="Z5" s="27">
        <f>ptnonipm!FT61</f>
        <v>36184.629536443324</v>
      </c>
      <c r="AA5" s="27">
        <f>ptnonipm!FU61</f>
        <v>1490.2129252376908</v>
      </c>
      <c r="AB5" s="27">
        <f>ptnonipm!FW61</f>
        <v>880179.30177812092</v>
      </c>
      <c r="AC5" s="27">
        <f>ptnonipm!FZ61</f>
        <v>6773.2422719370052</v>
      </c>
      <c r="AD5" s="27">
        <f>ptnonipm!GC61</f>
        <v>14975.204374115203</v>
      </c>
      <c r="AE5" s="27">
        <f>ptnonipm!GH61</f>
        <v>10215.197142908457</v>
      </c>
    </row>
    <row r="6" spans="1:31" s="29" customFormat="1" x14ac:dyDescent="0.3">
      <c r="A6" s="31" t="s">
        <v>238</v>
      </c>
      <c r="B6" s="27">
        <f>pt_oilgas!BI61</f>
        <v>86.809952594622018</v>
      </c>
      <c r="C6" s="27">
        <f>pt_oilgas!BL61</f>
        <v>1358.4298072968038</v>
      </c>
      <c r="D6" s="27">
        <f>pt_oilgas!BP61</f>
        <v>146.00099155833132</v>
      </c>
      <c r="E6" s="67">
        <f>pt_oilgas!BW61</f>
        <v>7.5697417069324853E-3</v>
      </c>
      <c r="F6" s="27">
        <f>pt_oilgas!BY61</f>
        <v>8.3528509870500006E-2</v>
      </c>
      <c r="G6" s="27">
        <f>pt_oilgas!BZ61</f>
        <v>2.7733172270879236</v>
      </c>
      <c r="H6" s="27">
        <f>pt_oilgas!CF61</f>
        <v>190097.23874761802</v>
      </c>
      <c r="I6" s="27"/>
      <c r="J6" s="27">
        <f>pt_oilgas!CP61</f>
        <v>10750.384228230214</v>
      </c>
      <c r="K6" s="27">
        <f>pt_oilgas!CQ61</f>
        <v>0.69897559021526823</v>
      </c>
      <c r="L6" s="27">
        <f>pt_oilgas!CR61</f>
        <v>1612.6893434556894</v>
      </c>
      <c r="M6" s="72">
        <f>pt_oilgas!CT61</f>
        <v>0.15710326973126021</v>
      </c>
      <c r="N6" s="27">
        <f>pt_oilgas!CU61</f>
        <v>0</v>
      </c>
      <c r="O6" s="27">
        <f>pt_oilgas!DG61</f>
        <v>330.18226678287789</v>
      </c>
      <c r="P6" s="27">
        <f>pt_oilgas!DK61</f>
        <v>358528.77020050935</v>
      </c>
      <c r="Q6" s="27">
        <f>pt_oilgas!DL61</f>
        <v>39836.510105634552</v>
      </c>
      <c r="R6" s="27">
        <f>pt_oilgas!DW61</f>
        <v>18.396850702424477</v>
      </c>
      <c r="S6" s="27">
        <f>pt_oilgas!EA61</f>
        <v>2.1357621845278669</v>
      </c>
      <c r="T6" s="27">
        <f>pt_oilgas!EB61</f>
        <v>3873.9343006520089</v>
      </c>
      <c r="U6" s="27">
        <f>pt_oilgas!EI61</f>
        <v>482.24092498243925</v>
      </c>
      <c r="V6" s="27">
        <f>pt_oilgas!EO61</f>
        <v>3.7659771187133821</v>
      </c>
      <c r="W6" s="27">
        <f>pt_oilgas!EP61</f>
        <v>211.16029845459485</v>
      </c>
      <c r="X6" s="27">
        <f>pt_oilgas!EQ61</f>
        <v>2614.860638916583</v>
      </c>
      <c r="Y6" s="27">
        <f>pt_oilgas!ER61</f>
        <v>2.9174345744134609</v>
      </c>
      <c r="Z6" s="27">
        <f>pt_oilgas!EU61</f>
        <v>937.63951482880998</v>
      </c>
      <c r="AA6" s="27">
        <f>pt_oilgas!EV61</f>
        <v>117.82939512400299</v>
      </c>
      <c r="AB6" s="27">
        <f>pt_oilgas!EW61</f>
        <v>43570.174477449604</v>
      </c>
      <c r="AC6" s="27">
        <f>pt_oilgas!EZ61</f>
        <v>0.1835651694119633</v>
      </c>
      <c r="AD6" s="27">
        <f>pt_oilgas!FC61</f>
        <v>1367.1201182354271</v>
      </c>
      <c r="AE6" s="27">
        <f>pt_oilgas!FF61</f>
        <v>930.11821745823431</v>
      </c>
    </row>
    <row r="7" spans="1:31" x14ac:dyDescent="0.3">
      <c r="A7" s="31" t="s">
        <v>572</v>
      </c>
      <c r="B7" s="27">
        <f>othpt!Q51</f>
        <v>324.33358834924996</v>
      </c>
      <c r="C7" s="27">
        <f>othpt!R51</f>
        <v>14935.129071478648</v>
      </c>
      <c r="D7" s="27"/>
      <c r="E7" s="27"/>
      <c r="F7" s="27"/>
      <c r="G7" s="27"/>
      <c r="H7" s="27">
        <f>othpt!T51</f>
        <v>808630.31736194983</v>
      </c>
      <c r="I7" s="27"/>
      <c r="J7" s="27">
        <f>othpt!Z51</f>
        <v>5942.4578479125594</v>
      </c>
      <c r="K7" s="27"/>
      <c r="L7" s="27"/>
      <c r="M7" s="27"/>
      <c r="N7" s="27">
        <f>othpt!AA51</f>
        <v>6368.1455466040998</v>
      </c>
      <c r="O7" s="27">
        <f>othpt!AG51</f>
        <v>17254.577483414199</v>
      </c>
      <c r="P7" s="27">
        <f>othpt!AI51</f>
        <v>1357416.5930409899</v>
      </c>
      <c r="Q7" s="27">
        <f>othpt!AJ51</f>
        <v>144516.22913070204</v>
      </c>
      <c r="R7" s="27"/>
      <c r="S7" s="27">
        <f>othpt!AQ51</f>
        <v>328.64642573347999</v>
      </c>
      <c r="T7" s="27">
        <f>othpt!AR51</f>
        <v>12780.121294058599</v>
      </c>
      <c r="U7" s="27">
        <f>othpt!AX51</f>
        <v>56865.47142021139</v>
      </c>
      <c r="V7" s="27">
        <f>othpt!BD51</f>
        <v>133.71350694311678</v>
      </c>
      <c r="W7" s="27">
        <f>othpt!BE51</f>
        <v>559.15741937728092</v>
      </c>
      <c r="X7" s="27">
        <f>othpt!BF51</f>
        <v>15033.232905867599</v>
      </c>
      <c r="Y7" s="27"/>
      <c r="Z7" s="27">
        <f>othpt!BI51</f>
        <v>21450.050274388897</v>
      </c>
      <c r="AA7" s="27">
        <f>othpt!BJ51</f>
        <v>327.26283157018452</v>
      </c>
      <c r="AB7" s="27">
        <f>othpt!BK51</f>
        <v>1279327.6973476796</v>
      </c>
      <c r="AC7" s="27">
        <f>othpt!BM51</f>
        <v>10112.105447742815</v>
      </c>
      <c r="AD7" s="27"/>
      <c r="AE7" s="27"/>
    </row>
    <row r="8" spans="1:31" x14ac:dyDescent="0.3">
      <c r="A8" s="31" t="s">
        <v>574</v>
      </c>
      <c r="B8" s="27">
        <f>ptfire_f!AK61</f>
        <v>51972.096404676427</v>
      </c>
      <c r="C8" s="27">
        <f>ptfire_f!AL61</f>
        <v>23633.224406578051</v>
      </c>
      <c r="D8" s="27">
        <f>ptfire_f!AM61</f>
        <v>14826.013427036782</v>
      </c>
      <c r="E8" s="27"/>
      <c r="F8" s="27"/>
      <c r="G8" s="27"/>
      <c r="H8" s="27">
        <f>ptfire_f!AP61</f>
        <v>5809874.6039926084</v>
      </c>
      <c r="I8" s="27"/>
      <c r="J8" s="27">
        <f>ptfire_f!AV61</f>
        <v>131910.77172314955</v>
      </c>
      <c r="K8" s="27"/>
      <c r="L8" s="27">
        <f>ptfire_f!AW61</f>
        <v>1673.6061565840719</v>
      </c>
      <c r="M8" s="27"/>
      <c r="N8" s="27">
        <f>ptfire_f!AY61</f>
        <v>0</v>
      </c>
      <c r="O8" s="27">
        <f>ptfire_f!BF61</f>
        <v>93818.233279181877</v>
      </c>
      <c r="P8" s="27">
        <f>ptfire_f!BH61</f>
        <v>177359.41444869179</v>
      </c>
      <c r="Q8" s="27">
        <f>ptfire_f!BI61</f>
        <v>19706.602354529823</v>
      </c>
      <c r="R8" s="27">
        <f>ptfire_f!BQ61</f>
        <v>1568.7950358687954</v>
      </c>
      <c r="S8" s="27">
        <f>ptfire_f!BU61</f>
        <v>10064.536968962437</v>
      </c>
      <c r="T8" s="27">
        <f>ptfire_f!BV61</f>
        <v>62194.549318349564</v>
      </c>
      <c r="U8" s="27">
        <f>ptfire_f!CB61</f>
        <v>105653.54650333068</v>
      </c>
      <c r="V8" s="27">
        <f>ptfire_f!CH61</f>
        <v>3227.7442732139561</v>
      </c>
      <c r="W8" s="27">
        <f>ptfire_f!CI61</f>
        <v>4329.4889842512675</v>
      </c>
      <c r="X8" s="27">
        <f>ptfire_f!CJ61</f>
        <v>291340.00182468281</v>
      </c>
      <c r="Y8" s="27"/>
      <c r="Z8" s="27">
        <f>ptfire_f!CM61</f>
        <v>4027.1121087923848</v>
      </c>
      <c r="AA8" s="27">
        <f>ptfire_f!CN61</f>
        <v>264.17886975222183</v>
      </c>
      <c r="AB8" s="27">
        <f>ptfire_f!CO61</f>
        <v>77636.582060127635</v>
      </c>
      <c r="AC8" s="27">
        <f>ptfire_f!CR61</f>
        <v>0</v>
      </c>
      <c r="AD8" s="27">
        <f>ptfire_f!CU61</f>
        <v>16132.059832461278</v>
      </c>
      <c r="AE8" s="27">
        <f>ptfire_f!CX61</f>
        <v>8220.3242935266971</v>
      </c>
    </row>
    <row r="9" spans="1:31" s="29" customFormat="1" x14ac:dyDescent="0.3">
      <c r="A9" s="31" t="s">
        <v>573</v>
      </c>
      <c r="B9" s="27">
        <f>ptfire_s!AK61</f>
        <v>100105.54443598271</v>
      </c>
      <c r="C9" s="27">
        <f>ptfire_s!AL61</f>
        <v>15150.543477663732</v>
      </c>
      <c r="D9" s="27">
        <f>ptfire_s!AM61</f>
        <v>8985.9979535230832</v>
      </c>
      <c r="E9" s="27"/>
      <c r="F9" s="27"/>
      <c r="G9" s="27"/>
      <c r="H9" s="27">
        <f>ptfire_s!AP61</f>
        <v>10980576.122934636</v>
      </c>
      <c r="I9" s="27"/>
      <c r="J9" s="27">
        <f>ptfire_s!AV61</f>
        <v>89101.299193519299</v>
      </c>
      <c r="L9" s="27">
        <f>ptfire_s!AW61</f>
        <v>1262.208699657386</v>
      </c>
      <c r="M9" s="27"/>
      <c r="N9" s="27">
        <f>ptfire_s!AY61</f>
        <v>0</v>
      </c>
      <c r="O9" s="27">
        <f>ptfire_s!BF61</f>
        <v>177484.88131480123</v>
      </c>
      <c r="P9" s="27">
        <f>ptfire_s!BH61</f>
        <v>43348.172984290104</v>
      </c>
      <c r="Q9" s="27">
        <f>ptfire_s!BI61</f>
        <v>4816.4640518765091</v>
      </c>
      <c r="R9" s="27">
        <f>ptfire_s!BQ61</f>
        <v>1039.3686183623333</v>
      </c>
      <c r="S9" s="27">
        <f>ptfire_s!BU61</f>
        <v>20841.367028445595</v>
      </c>
      <c r="T9" s="27">
        <f>ptfire_s!BV61</f>
        <v>88234.578430638241</v>
      </c>
      <c r="U9" s="27">
        <f>ptfire_s!CB61</f>
        <v>156177.26970633742</v>
      </c>
      <c r="V9" s="27">
        <f>ptfire_s!CH61</f>
        <v>5549.7871037421319</v>
      </c>
      <c r="W9" s="27">
        <f>ptfire_s!CI61</f>
        <v>4815.8953632245039</v>
      </c>
      <c r="X9" s="27">
        <f>ptfire_s!CJ61</f>
        <v>417652.33991568099</v>
      </c>
      <c r="Y9" s="27"/>
      <c r="Z9" s="27">
        <f>ptfire_s!CM61</f>
        <v>7333.7285078267323</v>
      </c>
      <c r="AA9" s="27">
        <f>ptfire_s!CN61</f>
        <v>286.5213633620433</v>
      </c>
      <c r="AB9" s="27">
        <f>ptfire_s!CO61</f>
        <v>51414.523620864602</v>
      </c>
      <c r="AC9" s="27">
        <f>ptfire_s!CR61</f>
        <v>0</v>
      </c>
      <c r="AD9" s="27">
        <f>ptfire_s!CU61</f>
        <v>10584.378274185912</v>
      </c>
      <c r="AE9" s="27">
        <f>ptfire_s!CX61</f>
        <v>5756.3522117808761</v>
      </c>
    </row>
    <row r="10" spans="1:31" s="29" customFormat="1" x14ac:dyDescent="0.3">
      <c r="A10" s="31" t="s">
        <v>579</v>
      </c>
      <c r="B10" s="27">
        <f>ptfire_mxca!N48</f>
        <v>19037.275187371033</v>
      </c>
      <c r="C10" s="27">
        <f>ptfire_mxca!O48</f>
        <v>5475.9503726090343</v>
      </c>
      <c r="D10" s="27"/>
      <c r="F10" s="27"/>
      <c r="G10" s="27"/>
      <c r="H10" s="27">
        <f>ptfire_mxca!Q48</f>
        <v>889804.90856440354</v>
      </c>
      <c r="I10" s="27"/>
      <c r="J10" s="27">
        <f>ptfire_mxca!W48</f>
        <v>24658.000836845375</v>
      </c>
      <c r="K10" s="27"/>
      <c r="M10" s="27"/>
      <c r="N10" s="27">
        <f>ptfire_mxca!Y48</f>
        <v>0</v>
      </c>
      <c r="O10" s="27">
        <f>ptfire_mxca!AE48</f>
        <v>4347.3245162940193</v>
      </c>
      <c r="P10" s="27">
        <f>ptfire_mxca!AG48</f>
        <v>22853.888043599956</v>
      </c>
      <c r="Q10" s="27">
        <f>ptfire_mxca!AH48</f>
        <v>2539.3226338175118</v>
      </c>
      <c r="S10" s="27">
        <f>ptfire_mxca!AO48</f>
        <v>3700.6899234879834</v>
      </c>
      <c r="T10" s="27">
        <f>ptfire_mxca!AP48</f>
        <v>8375.7385495513754</v>
      </c>
      <c r="U10" s="27">
        <f>ptfire_mxca!AV48</f>
        <v>24866.657982760695</v>
      </c>
      <c r="V10" s="27">
        <f>ptfire_mxca!BB48</f>
        <v>782.92923347832595</v>
      </c>
      <c r="W10" s="27">
        <f>ptfire_mxca!BC48</f>
        <v>118.521393308914</v>
      </c>
      <c r="X10" s="27">
        <f>ptfire_mxca!BD48</f>
        <v>40631.777894324892</v>
      </c>
      <c r="Y10" s="27"/>
      <c r="Z10" s="27">
        <f>ptfire_mxca!BG48</f>
        <v>1113.8558551454767</v>
      </c>
      <c r="AA10" s="27">
        <f>ptfire_mxca!BH48</f>
        <v>4.5017526807075035</v>
      </c>
      <c r="AB10" s="27">
        <f>ptfire_mxca!BI48</f>
        <v>8384.3331650587006</v>
      </c>
      <c r="AC10" s="27">
        <f>ptfire_mxca!BK48</f>
        <v>0</v>
      </c>
      <c r="AE10" s="27"/>
    </row>
    <row r="11" spans="1:31" x14ac:dyDescent="0.3">
      <c r="A11" s="31" t="s">
        <v>215</v>
      </c>
      <c r="B11" s="27">
        <f>nonpt!BS61</f>
        <v>10241.86807008948</v>
      </c>
      <c r="C11" s="27">
        <f>nonpt!BV61</f>
        <v>13641.463219765401</v>
      </c>
      <c r="D11" s="27">
        <f>nonpt!BZ61</f>
        <v>502.30023497032732</v>
      </c>
      <c r="E11" s="27">
        <f>nonpt!CH61</f>
        <v>1.0989009207982019</v>
      </c>
      <c r="F11" s="27">
        <f>nonpt!CJ61</f>
        <v>515.08299439658549</v>
      </c>
      <c r="G11" s="27">
        <f>nonpt!CK61</f>
        <v>4188.0072742244056</v>
      </c>
      <c r="H11" s="27">
        <f>nonpt!CQ61</f>
        <v>2902459.0985914194</v>
      </c>
      <c r="I11" s="27"/>
      <c r="J11" s="27">
        <f>nonpt!DA61</f>
        <v>6434.3114656103799</v>
      </c>
      <c r="K11" s="27">
        <f>nonpt!DB61</f>
        <v>3016.9967100644362</v>
      </c>
      <c r="L11" s="27">
        <f>nonpt!DD61</f>
        <v>30952.170533143591</v>
      </c>
      <c r="M11" s="27">
        <f>nonpt!DF61</f>
        <v>4.357672618474119</v>
      </c>
      <c r="N11" s="27">
        <f>nonpt!DG61</f>
        <v>0</v>
      </c>
      <c r="O11" s="27">
        <f>nonpt!DS61</f>
        <v>114007.6461398984</v>
      </c>
      <c r="P11" s="27">
        <f>nonpt!DW61</f>
        <v>713941.61944560613</v>
      </c>
      <c r="Q11" s="27">
        <f>nonpt!DX61</f>
        <v>79326.849437051977</v>
      </c>
      <c r="R11" s="27">
        <f>nonpt!EI61</f>
        <v>167.61288980406496</v>
      </c>
      <c r="S11" s="27">
        <f>nonpt!EM61</f>
        <v>24090.70159585488</v>
      </c>
      <c r="T11" s="27">
        <f>nonpt!EN61</f>
        <v>40726.99248575911</v>
      </c>
      <c r="U11" s="27">
        <f>nonpt!EU61</f>
        <v>152426.32769687771</v>
      </c>
      <c r="V11" s="27">
        <f>nonpt!FA61</f>
        <v>4586.0438436852337</v>
      </c>
      <c r="W11" s="27">
        <f>nonpt!FB61</f>
        <v>1736.4994831298002</v>
      </c>
      <c r="X11" s="27">
        <f>nonpt!FC61</f>
        <v>240408.05506352297</v>
      </c>
      <c r="Y11" s="78">
        <f>nonpt!FD61</f>
        <v>1.1272775769150949</v>
      </c>
      <c r="Z11" s="27">
        <f>nonpt!FG61</f>
        <v>19519.857487970097</v>
      </c>
      <c r="AA11" s="27">
        <f>nonpt!FH61</f>
        <v>136.24309847301333</v>
      </c>
      <c r="AB11" s="27">
        <f>nonpt!FI61</f>
        <v>300203.80031174939</v>
      </c>
      <c r="AC11" s="27">
        <f>nonpt!FL61</f>
        <v>4912.0344265276344</v>
      </c>
      <c r="AD11" s="27">
        <f>nonpt!FO61</f>
        <v>71215.859971261394</v>
      </c>
      <c r="AE11" s="27">
        <f>nonpt!FT61</f>
        <v>22253.168975434797</v>
      </c>
    </row>
    <row r="12" spans="1:31" s="29" customFormat="1" x14ac:dyDescent="0.3">
      <c r="A12" s="31" t="s">
        <v>416</v>
      </c>
      <c r="B12" s="27">
        <f>agfire!AO61</f>
        <v>4411.9488349405692</v>
      </c>
      <c r="C12" s="27">
        <f>agfire!AR61</f>
        <v>2226.8303634239101</v>
      </c>
      <c r="D12" s="27">
        <f>agfire!AS61</f>
        <v>1067.9325121881011</v>
      </c>
      <c r="E12" s="27"/>
      <c r="F12" s="27">
        <f>agfire!AW61</f>
        <v>289.516052565</v>
      </c>
      <c r="G12" s="27"/>
      <c r="H12" s="27">
        <f>agfire!AX61</f>
        <v>275761.69013378402</v>
      </c>
      <c r="I12" s="27"/>
      <c r="J12" s="27">
        <f>agfire!BE61</f>
        <v>5319.2405780249392</v>
      </c>
      <c r="K12" s="27"/>
      <c r="L12" s="27">
        <f>agfire!BF61</f>
        <v>51.789419871234692</v>
      </c>
      <c r="M12" s="27">
        <f>agfire!BH61</f>
        <v>9.9305496907599999E-3</v>
      </c>
      <c r="N12" s="27">
        <f>agfire!BI61</f>
        <v>0</v>
      </c>
      <c r="O12" s="27">
        <f>agfire!BS61</f>
        <v>51702.697135987284</v>
      </c>
      <c r="P12" s="27">
        <f>agfire!BW61</f>
        <v>9954.2243786585113</v>
      </c>
      <c r="Q12" s="27">
        <f>agfire!BX61</f>
        <v>1106.0251109917899</v>
      </c>
      <c r="R12" s="27">
        <f>agfire!CF61</f>
        <v>113.35230491318082</v>
      </c>
      <c r="S12" s="27">
        <f>agfire!CJ61</f>
        <v>2609.0502530028498</v>
      </c>
      <c r="T12" s="27">
        <f>agfire!CK61</f>
        <v>3152.4560629725393</v>
      </c>
      <c r="U12" s="27">
        <f>agfire!CR61</f>
        <v>7824.9508022741111</v>
      </c>
      <c r="V12" s="27">
        <f>agfire!CX61</f>
        <v>519.20148571090101</v>
      </c>
      <c r="W12" s="27">
        <f>agfire!CY61</f>
        <v>101.898580131166</v>
      </c>
      <c r="X12" s="27">
        <f>agfire!CZ61</f>
        <v>11237.723371043699</v>
      </c>
      <c r="Y12" s="27"/>
      <c r="Z12" s="27">
        <f>agfire!DC61</f>
        <v>476.09259056035899</v>
      </c>
      <c r="AA12" s="27">
        <f>agfire!DD61</f>
        <v>0.350914933791313</v>
      </c>
      <c r="AB12" s="27">
        <f>agfire!DE61</f>
        <v>3666.5037989888106</v>
      </c>
      <c r="AC12" s="27">
        <f>agfire!DH61</f>
        <v>0</v>
      </c>
      <c r="AD12" s="27">
        <f>agfire!DK61</f>
        <v>1467.8981754320857</v>
      </c>
      <c r="AE12" s="27">
        <f>agfire!DN61</f>
        <v>734.05302080778097</v>
      </c>
    </row>
    <row r="13" spans="1:31" s="29" customFormat="1" x14ac:dyDescent="0.3">
      <c r="A13" s="31" t="s">
        <v>527</v>
      </c>
      <c r="B13" s="27">
        <f>ptagfire!AC61</f>
        <v>4757.0547217021776</v>
      </c>
      <c r="C13" s="27">
        <f>ptagfire!AD61</f>
        <v>1345.9184249863738</v>
      </c>
      <c r="D13" s="27">
        <f>ptagfire!AE61</f>
        <v>668.87230786714247</v>
      </c>
      <c r="E13" s="27"/>
      <c r="F13" s="27"/>
      <c r="G13" s="27"/>
      <c r="H13" s="27">
        <f>ptagfire!AG61</f>
        <v>301438.12993542099</v>
      </c>
      <c r="I13" s="27"/>
      <c r="J13" s="27">
        <f>ptagfire!AM61</f>
        <v>6364.3958578736538</v>
      </c>
      <c r="L13" s="27">
        <f>ptagfire!AN61</f>
        <v>30.154789669942566</v>
      </c>
      <c r="M13" s="27"/>
      <c r="N13" s="27">
        <f>ptagfire!AO61</f>
        <v>0</v>
      </c>
      <c r="O13" s="27">
        <f>ptagfire!AU61</f>
        <v>37972.677304410761</v>
      </c>
      <c r="P13" s="27">
        <f>ptagfire!AW61</f>
        <v>8034.2228207582257</v>
      </c>
      <c r="Q13" s="27">
        <f>ptagfire!AX61</f>
        <v>892.6941635415676</v>
      </c>
      <c r="R13" s="75">
        <f>ptagfire!BF61</f>
        <v>67.958998181924969</v>
      </c>
      <c r="S13" s="27">
        <f>ptagfire!BJ61</f>
        <v>3197.8838762078271</v>
      </c>
      <c r="T13" s="27">
        <f>ptagfire!BK61</f>
        <v>3851.5963580754565</v>
      </c>
      <c r="U13" s="27">
        <f>ptagfire!BQ61</f>
        <v>14588.3148808967</v>
      </c>
      <c r="V13" s="27">
        <f>ptagfire!BW61</f>
        <v>636.04356683307583</v>
      </c>
      <c r="W13" s="27">
        <f>ptagfire!BX61</f>
        <v>123.6751315519037</v>
      </c>
      <c r="X13" s="27">
        <f>ptagfire!BY61</f>
        <v>13717.338150178137</v>
      </c>
      <c r="Y13" s="27"/>
      <c r="Z13" s="27">
        <f>ptagfire!CB61</f>
        <v>583.03955571733468</v>
      </c>
      <c r="AA13" s="27">
        <f>ptagfire!CC61</f>
        <v>0.35335669107147655</v>
      </c>
      <c r="AB13" s="27">
        <f>ptagfire!CD61</f>
        <v>2570.8945144330582</v>
      </c>
      <c r="AC13" s="27">
        <f>ptagfire!CF61</f>
        <v>0</v>
      </c>
      <c r="AD13" s="27">
        <f>ptagfire!CI61</f>
        <v>887.71521938643218</v>
      </c>
      <c r="AE13" s="27">
        <f>ptagfire!CL61</f>
        <v>456.15175307269948</v>
      </c>
    </row>
    <row r="14" spans="1:31" s="29" customFormat="1" x14ac:dyDescent="0.3">
      <c r="A14" s="31" t="s">
        <v>243</v>
      </c>
      <c r="B14" s="27">
        <f>np_oilgas!AW61</f>
        <v>11.118706093318645</v>
      </c>
      <c r="C14" s="27">
        <f>np_oilgas!AZ61</f>
        <v>26504.335770899936</v>
      </c>
      <c r="D14" s="27">
        <f>np_oilgas!BB61</f>
        <v>275.69462784971881</v>
      </c>
      <c r="E14" s="72">
        <f>np_oilgas!BH61</f>
        <v>3.6205603190300001E-2</v>
      </c>
      <c r="F14" s="27">
        <f>np_oilgas!BJ61</f>
        <v>2.1679796714434807</v>
      </c>
      <c r="G14" s="27"/>
      <c r="H14" s="27">
        <f>np_oilgas!BN61</f>
        <v>820052.12101634813</v>
      </c>
      <c r="I14" s="27"/>
      <c r="J14" s="27">
        <f>np_oilgas!BV61</f>
        <v>18250.500580841632</v>
      </c>
      <c r="K14" s="27"/>
      <c r="L14" s="27">
        <f>np_oilgas!BW61</f>
        <v>4113.6159471709698</v>
      </c>
      <c r="M14" s="27">
        <f>np_oilgas!BY61</f>
        <v>0.14688000411436983</v>
      </c>
      <c r="N14" s="27">
        <f>np_oilgas!BZ61</f>
        <v>0</v>
      </c>
      <c r="O14" s="27">
        <f>np_oilgas!CJ61</f>
        <v>15.1881377007</v>
      </c>
      <c r="P14" s="27">
        <f>np_oilgas!CN61</f>
        <v>714239.27829196397</v>
      </c>
      <c r="Q14" s="27">
        <f>np_oilgas!CO61</f>
        <v>79359.908419807529</v>
      </c>
      <c r="R14" s="27">
        <f>np_oilgas!CX61</f>
        <v>53.182690523689928</v>
      </c>
      <c r="S14" s="27">
        <f>np_oilgas!DB61</f>
        <v>0</v>
      </c>
      <c r="T14" s="27">
        <f>np_oilgas!DC61</f>
        <v>0</v>
      </c>
      <c r="U14" s="27">
        <f>np_oilgas!DJ61</f>
        <v>432.04000303519138</v>
      </c>
      <c r="V14" s="27">
        <f>np_oilgas!DP61</f>
        <v>0</v>
      </c>
      <c r="W14" s="27">
        <f>np_oilgas!DQ61</f>
        <v>55.53726888170057</v>
      </c>
      <c r="X14" s="27">
        <f>np_oilgas!DR61</f>
        <v>706.83779864693236</v>
      </c>
      <c r="Y14" s="27">
        <f>np_oilgas!DS61</f>
        <v>6.0114074886386017</v>
      </c>
      <c r="Z14" s="27">
        <f>np_oilgas!DV61</f>
        <v>4745.9101070602601</v>
      </c>
      <c r="AA14" s="27">
        <f>np_oilgas!DW61</f>
        <v>0</v>
      </c>
      <c r="AB14" s="27">
        <f>np_oilgas!DX61</f>
        <v>37804.743084543676</v>
      </c>
      <c r="AC14" s="27">
        <f>np_oilgas!EA61</f>
        <v>0</v>
      </c>
      <c r="AD14" s="27">
        <f>np_oilgas!ED61</f>
        <v>20682.799582662632</v>
      </c>
      <c r="AE14" s="27">
        <f>np_oilgas!EG61</f>
        <v>26944.203232039155</v>
      </c>
    </row>
    <row r="15" spans="1:31" s="29" customFormat="1" x14ac:dyDescent="0.3">
      <c r="A15" s="31" t="s">
        <v>218</v>
      </c>
      <c r="B15" s="27">
        <f>rwc!AL61</f>
        <v>62242.013901776809</v>
      </c>
      <c r="C15" s="27">
        <f>rwc!AO61</f>
        <v>17814.139148361151</v>
      </c>
      <c r="D15" s="27">
        <f>rwc!AP61</f>
        <v>2351.9759854656509</v>
      </c>
      <c r="E15" s="27">
        <f>rwc!AT61</f>
        <v>0</v>
      </c>
      <c r="F15" s="27">
        <f>rwc!AV61</f>
        <v>61.350379804900001</v>
      </c>
      <c r="G15" s="27"/>
      <c r="H15" s="27">
        <f>rwc!AW61</f>
        <v>2160606.9844040168</v>
      </c>
      <c r="I15" s="27"/>
      <c r="J15" s="27">
        <f>rwc!BC61</f>
        <v>17334.231347824982</v>
      </c>
      <c r="K15" s="27"/>
      <c r="L15" s="27"/>
      <c r="M15" s="73">
        <f>rwc!BE61</f>
        <v>3.1607802347785374E-2</v>
      </c>
      <c r="N15" s="27">
        <f>rwc!BF61</f>
        <v>0</v>
      </c>
      <c r="O15" s="27">
        <f>rwc!BP61</f>
        <v>16279.334067065511</v>
      </c>
      <c r="P15" s="27">
        <f>rwc!BT61</f>
        <v>29028.488711683269</v>
      </c>
      <c r="Q15" s="27">
        <f>rwc!BU61</f>
        <v>3225.3880495322387</v>
      </c>
      <c r="R15" s="27">
        <f>rwc!CE61</f>
        <v>729.59848486138412</v>
      </c>
      <c r="S15" s="27">
        <f>rwc!CI61</f>
        <v>988.61850480289093</v>
      </c>
      <c r="T15" s="27">
        <f>rwc!CJ61</f>
        <v>18605.366002889197</v>
      </c>
      <c r="U15" s="27">
        <f>rwc!CQ61</f>
        <v>519.08784651009398</v>
      </c>
      <c r="V15" s="27">
        <f>rwc!CW61</f>
        <v>500.14427035833552</v>
      </c>
      <c r="W15" s="27">
        <f>rwc!CX61</f>
        <v>633.51606121550492</v>
      </c>
      <c r="X15" s="27">
        <f>rwc!CY61</f>
        <v>176117.46247092911</v>
      </c>
      <c r="Y15" s="27"/>
      <c r="Z15" s="27">
        <f>rwc!DB61</f>
        <v>1367.0610045590461</v>
      </c>
      <c r="AA15" s="27">
        <f>rwc!DC61</f>
        <v>0</v>
      </c>
      <c r="AB15" s="27">
        <f>rwc!DD61</f>
        <v>8098.4222502753519</v>
      </c>
      <c r="AC15" s="27">
        <f>rwc!DF61</f>
        <v>0</v>
      </c>
      <c r="AD15" s="27">
        <f>rwc!DI61</f>
        <v>3049.9716665441024</v>
      </c>
      <c r="AE15" s="27">
        <f>rwc!DL61</f>
        <v>873.05131975342874</v>
      </c>
    </row>
    <row r="16" spans="1:31" x14ac:dyDescent="0.3">
      <c r="A16" s="66" t="s">
        <v>507</v>
      </c>
      <c r="B16" s="27">
        <f>'onroad all'!J61</f>
        <v>8926.1991098402723</v>
      </c>
      <c r="C16" s="27">
        <f>'onroad all'!O61</f>
        <v>53247.233961484701</v>
      </c>
      <c r="D16" s="27">
        <f>'onroad all'!X61</f>
        <v>8254.7459038049401</v>
      </c>
      <c r="E16" s="73">
        <f>'onroad all'!AB61</f>
        <v>1.3129966654348953E-2</v>
      </c>
      <c r="F16" s="27"/>
      <c r="G16" s="27"/>
      <c r="H16" s="27">
        <f>'onroad all'!AE61</f>
        <v>21548864.626078803</v>
      </c>
      <c r="I16" s="27">
        <f>'onroad all'!AJ61</f>
        <v>54567.864396722194</v>
      </c>
      <c r="J16" s="27">
        <f>'onroad all'!AZ61</f>
        <v>35545.453360803709</v>
      </c>
      <c r="K16" s="27"/>
      <c r="L16" s="27">
        <f>'onroad all'!BA61</f>
        <v>45249.751316431197</v>
      </c>
      <c r="M16" s="72">
        <f>'onroad all'!BF61</f>
        <v>0.32224884872791898</v>
      </c>
      <c r="N16" s="27">
        <f>'onroad all'!BG61</f>
        <v>36983.564080675693</v>
      </c>
      <c r="O16" s="27">
        <f>'onroad all'!BT61</f>
        <v>103332.54212288697</v>
      </c>
      <c r="P16" s="27">
        <f>'onroad all'!BY61</f>
        <v>4119571.9599800804</v>
      </c>
      <c r="Q16" s="27">
        <f>'onroad all'!BZ61</f>
        <v>466389.84845067497</v>
      </c>
      <c r="R16" s="27">
        <f>'onroad all'!CK61</f>
        <v>1082.1745876532821</v>
      </c>
      <c r="S16" s="27">
        <f>'onroad all'!CO61</f>
        <v>247.43216980034194</v>
      </c>
      <c r="T16" s="27">
        <f>'onroad all'!CP61</f>
        <v>65025.928560218912</v>
      </c>
      <c r="U16" s="27">
        <f>'onroad all'!CZ61</f>
        <v>149116.11943101601</v>
      </c>
      <c r="V16" s="27">
        <f>'onroad all'!DF61</f>
        <v>1465.3288739828702</v>
      </c>
      <c r="W16" s="27">
        <f>'onroad all'!DG61</f>
        <v>467.5019054315502</v>
      </c>
      <c r="X16" s="27">
        <f>'onroad all'!DH61</f>
        <v>50950.974409304508</v>
      </c>
      <c r="Y16" s="27"/>
      <c r="Z16" s="27">
        <f>'onroad all'!DL61</f>
        <v>4210.7224293127611</v>
      </c>
      <c r="AA16" s="27">
        <f>'onroad all'!DM61</f>
        <v>41.294175534470703</v>
      </c>
      <c r="AB16" s="27">
        <f>'onroad all'!DO61</f>
        <v>28324.207050803492</v>
      </c>
      <c r="AC16" s="27"/>
      <c r="AD16" s="27">
        <f>'onroad all'!DW61</f>
        <v>199987.72579129995</v>
      </c>
      <c r="AE16" s="27">
        <f>'onroad all'!ED61</f>
        <v>127475.38371767997</v>
      </c>
    </row>
    <row r="17" spans="1:31" x14ac:dyDescent="0.3">
      <c r="A17" s="31" t="s">
        <v>216</v>
      </c>
      <c r="B17" s="31">
        <f>nonroad!AM61</f>
        <v>7492.6296458626002</v>
      </c>
      <c r="C17" s="31">
        <f>nonroad!AP61</f>
        <v>37756.092290708904</v>
      </c>
      <c r="D17" s="31">
        <f>nonroad!AQ61</f>
        <v>6259.8941072860798</v>
      </c>
      <c r="E17" s="31">
        <f>nonroad!AS61</f>
        <v>2.7846250981158993E-3</v>
      </c>
      <c r="F17" s="31"/>
      <c r="G17" s="31"/>
      <c r="H17" s="27">
        <f>nonroad!AU61</f>
        <v>12481220.317660499</v>
      </c>
      <c r="I17" s="27">
        <f>nonroad!AW61</f>
        <v>62807.873935391995</v>
      </c>
      <c r="J17" s="27">
        <f>nonroad!BH61</f>
        <v>39008.327745982519</v>
      </c>
      <c r="K17" s="27"/>
      <c r="L17" s="27">
        <f>nonroad!BI61</f>
        <v>21360.360950079401</v>
      </c>
      <c r="M17" s="27">
        <f>nonroad!BK61</f>
        <v>3.8817515601204812E-2</v>
      </c>
      <c r="N17" s="27">
        <f>nonroad!BL61</f>
        <v>11065.714642455499</v>
      </c>
      <c r="O17" s="27">
        <f>nonroad!BT61</f>
        <v>2235.3422094834204</v>
      </c>
      <c r="P17" s="27">
        <f>nonroad!BX61</f>
        <v>1244892.6943107597</v>
      </c>
      <c r="Q17" s="27">
        <f>nonroad!BY61</f>
        <v>127255.69929087401</v>
      </c>
      <c r="R17" s="27">
        <f>nonroad!CH61</f>
        <v>1162.3202313281947</v>
      </c>
      <c r="S17" s="27">
        <f>nonroad!CL61</f>
        <v>87.147258589566832</v>
      </c>
      <c r="T17" s="27">
        <f>nonroad!CM61</f>
        <v>68949.326509218969</v>
      </c>
      <c r="U17" s="27">
        <f>nonroad!CT61</f>
        <v>7509.9787090517375</v>
      </c>
      <c r="V17" s="27">
        <f>nonroad!CZ61</f>
        <v>7.9895480567648471</v>
      </c>
      <c r="W17" s="27">
        <f>nonroad!DA61</f>
        <v>189.45625107149297</v>
      </c>
      <c r="X17" s="27">
        <f>nonroad!DB61</f>
        <v>38693.179290477012</v>
      </c>
      <c r="Y17" s="27"/>
      <c r="Z17" s="27">
        <f>nonroad!DE61</f>
        <v>493.74124850740122</v>
      </c>
      <c r="AA17" s="27">
        <f>nonroad!DF61</f>
        <v>2.1415326132818198</v>
      </c>
      <c r="AB17" s="27">
        <f>nonroad!DG61</f>
        <v>3153.6401698622294</v>
      </c>
      <c r="AC17" s="27">
        <f>nonroad!DJ61</f>
        <v>0</v>
      </c>
      <c r="AD17" s="27">
        <f>nonroad!DM61</f>
        <v>135324.80353884987</v>
      </c>
      <c r="AE17" s="27">
        <f>nonroad!DP61</f>
        <v>100998.62510071734</v>
      </c>
    </row>
    <row r="18" spans="1:31" x14ac:dyDescent="0.3">
      <c r="A18" s="31" t="s">
        <v>220</v>
      </c>
      <c r="B18" s="31">
        <f>+othar!N49</f>
        <v>32107.119479637026</v>
      </c>
      <c r="C18" s="31">
        <f>+othar!O49</f>
        <v>28532.573464527235</v>
      </c>
      <c r="D18" s="31"/>
      <c r="E18" s="31"/>
      <c r="F18" s="31"/>
      <c r="G18" s="31"/>
      <c r="H18" s="31">
        <f>+othar!Q49</f>
        <v>3039532.3913122504</v>
      </c>
      <c r="I18" s="31"/>
      <c r="J18" s="31">
        <f>othar!W49</f>
        <v>20198.901748347154</v>
      </c>
      <c r="K18" s="31"/>
      <c r="L18" s="31"/>
      <c r="M18" s="31"/>
      <c r="N18" s="31">
        <f>+othar!X49</f>
        <v>2646.1220207193451</v>
      </c>
      <c r="O18" s="31">
        <f>+othar!AD49</f>
        <v>500907.85750817618</v>
      </c>
      <c r="P18" s="31">
        <f>+othar!AF49</f>
        <v>463122.12576116325</v>
      </c>
      <c r="Q18" s="31">
        <f>+othar!AG49</f>
        <v>48808.692930951489</v>
      </c>
      <c r="R18" s="31"/>
      <c r="S18" s="31">
        <f>+othar!AN49</f>
        <v>730.46438677292656</v>
      </c>
      <c r="T18" s="31">
        <f>+othar!AO49</f>
        <v>27849.182413641494</v>
      </c>
      <c r="U18" s="31">
        <f>+othar!AU49</f>
        <v>76760.7149128038</v>
      </c>
      <c r="V18" s="31">
        <f>+othar!BA49</f>
        <v>193.00738881334294</v>
      </c>
      <c r="W18" s="31">
        <f>+othar!BB49</f>
        <v>492.33732560191567</v>
      </c>
      <c r="X18" s="31">
        <f>+othar!BC49</f>
        <v>65446.974274598608</v>
      </c>
      <c r="Y18" s="31"/>
      <c r="Z18" s="31">
        <f>+othar!BF49</f>
        <v>5820.8012125228015</v>
      </c>
      <c r="AA18" s="31">
        <f>+othar!BG49</f>
        <v>77.257553524557224</v>
      </c>
      <c r="AB18" s="31">
        <f>+othar!BH49</f>
        <v>76327.002420831195</v>
      </c>
      <c r="AC18" s="31">
        <f>+othar!BJ49</f>
        <v>3.7255851880160003E-3</v>
      </c>
      <c r="AD18" s="27"/>
      <c r="AE18" s="27"/>
    </row>
    <row r="19" spans="1:31" x14ac:dyDescent="0.3">
      <c r="A19" s="31" t="s">
        <v>506</v>
      </c>
      <c r="B19" s="31">
        <f>+onroad_can!N42</f>
        <v>549.05106461829996</v>
      </c>
      <c r="C19" s="31">
        <f>+onroad_can!O42</f>
        <v>6260.8898267880004</v>
      </c>
      <c r="D19" s="31"/>
      <c r="E19" s="31"/>
      <c r="F19" s="31"/>
      <c r="G19" s="31"/>
      <c r="H19" s="31">
        <f>+onroad_can!Q42</f>
        <v>2529868.8852525004</v>
      </c>
      <c r="I19" s="31"/>
      <c r="J19" s="31">
        <f>onroad_can!W42</f>
        <v>2424.9097228993996</v>
      </c>
      <c r="K19" s="31"/>
      <c r="L19" s="31"/>
      <c r="M19" s="31"/>
      <c r="N19" s="31">
        <f>+onroad_can!X42</f>
        <v>2282.0594209243</v>
      </c>
      <c r="O19" s="31">
        <f>+onroad_can!AD42</f>
        <v>15576.532926115</v>
      </c>
      <c r="P19" s="31">
        <f>+onroad_can!AF42</f>
        <v>256731.59649249996</v>
      </c>
      <c r="Q19" s="31">
        <f>+onroad_can!AG42</f>
        <v>26243.664207824</v>
      </c>
      <c r="R19" s="31"/>
      <c r="S19" s="31">
        <f>+onroad_can!AN42</f>
        <v>14.120806478842001</v>
      </c>
      <c r="T19" s="31">
        <f>+onroad_can!AO42</f>
        <v>4323.4624063375995</v>
      </c>
      <c r="U19" s="31">
        <f>+onroad_can!AU42</f>
        <v>5524.7424718004995</v>
      </c>
      <c r="V19" s="31">
        <f>onroad_can!BA42</f>
        <v>70.270543220549996</v>
      </c>
      <c r="W19" s="31">
        <f>onroad_can!BB42</f>
        <v>21.286363762299004</v>
      </c>
      <c r="X19" s="31">
        <f>onroad_can!BC42</f>
        <v>3880.1966160767997</v>
      </c>
      <c r="Y19" s="31"/>
      <c r="Z19" s="31">
        <f>+onroad_can!BF42</f>
        <v>129.33738156409001</v>
      </c>
      <c r="AA19" s="31">
        <f>+onroad_can!BG42</f>
        <v>1.9642316304717</v>
      </c>
      <c r="AB19" s="31">
        <f>+onroad_can!BH42</f>
        <v>1780.3624854299997</v>
      </c>
      <c r="AC19" s="31">
        <f>+onroad_can!BJ42</f>
        <v>0</v>
      </c>
      <c r="AD19" s="27"/>
      <c r="AE19" s="27"/>
    </row>
    <row r="20" spans="1:31" s="29" customFormat="1" x14ac:dyDescent="0.3">
      <c r="A20" s="31" t="s">
        <v>505</v>
      </c>
      <c r="B20" s="31">
        <f>onroad_mex!Z36</f>
        <v>397.03245626102</v>
      </c>
      <c r="C20" s="31">
        <f>onroad_mex!AA36</f>
        <v>3542.4758142600003</v>
      </c>
      <c r="D20" s="31">
        <f>onroad_mex!AB36</f>
        <v>538.7693293655999</v>
      </c>
      <c r="E20" s="31"/>
      <c r="G20" s="31"/>
      <c r="H20" s="31">
        <f>onroad_mex!AD36</f>
        <v>1580772.6831836002</v>
      </c>
      <c r="I20" s="31"/>
      <c r="J20" s="31">
        <f>onroad_mex!AK36</f>
        <v>1461.0519620698999</v>
      </c>
      <c r="K20" s="31"/>
      <c r="L20" s="31">
        <f>onroad_mex!AL36</f>
        <v>2457.4157806945004</v>
      </c>
      <c r="M20" s="31"/>
      <c r="N20" s="31">
        <f>onroad_mex!AM36</f>
        <v>3025.5649474671</v>
      </c>
      <c r="O20" s="31">
        <f>onroad_mex!AS36</f>
        <v>2323.9741077073995</v>
      </c>
      <c r="P20" s="31">
        <f>onroad_mex!AU36</f>
        <v>329523.68881721998</v>
      </c>
      <c r="Q20" s="31">
        <f>onroad_mex!AV36</f>
        <v>45646.254318029998</v>
      </c>
      <c r="R20" s="31"/>
      <c r="S20" s="31">
        <f>onroad_mex!BB36</f>
        <v>11.960276573334999</v>
      </c>
      <c r="T20" s="31">
        <f>onroad_mex!BC36</f>
        <v>4116.2901759612996</v>
      </c>
      <c r="U20" s="31">
        <f>onroad_mex!BI36</f>
        <v>3566.6974310582</v>
      </c>
      <c r="V20" s="31">
        <f>onroad_mex!BO36</f>
        <v>74.099012101939991</v>
      </c>
      <c r="W20" s="31">
        <f>onroad_mex!BP36</f>
        <v>19.100014286223001</v>
      </c>
      <c r="X20" s="31">
        <f>onroad_mex!BQ36</f>
        <v>2334.0967578546001</v>
      </c>
      <c r="Y20" s="31"/>
      <c r="Z20" s="31">
        <f>onroad_mex!BT36</f>
        <v>1420.9474626164001</v>
      </c>
      <c r="AA20" s="31">
        <f>onroad_mex!BU36</f>
        <v>2.3500397842554999</v>
      </c>
      <c r="AB20" s="31">
        <f>onroad_mex!BV36</f>
        <v>4924.7991926899995</v>
      </c>
      <c r="AC20" s="31">
        <f>onroad_mex!BX36</f>
        <v>0</v>
      </c>
      <c r="AD20" s="27">
        <f>onroad_mex!CA36</f>
        <v>12635.507296928001</v>
      </c>
      <c r="AE20" s="27">
        <f>onroad_mex!CE36</f>
        <v>9834.6066691479991</v>
      </c>
    </row>
    <row r="21" spans="1:31" s="29" customFormat="1" x14ac:dyDescent="0.3">
      <c r="A21" s="31" t="s">
        <v>471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>
        <f>othafdust!AI18</f>
        <v>143.11140677330002</v>
      </c>
      <c r="T21" s="31">
        <f>othafdust!AJ18</f>
        <v>376.86404430541995</v>
      </c>
      <c r="U21" s="31">
        <f>othafdust!AN18</f>
        <v>591276.00360951002</v>
      </c>
      <c r="V21" s="31">
        <f>othafdust!AT18</f>
        <v>58.525049753226</v>
      </c>
      <c r="W21" s="31">
        <f>othafdust!AU18</f>
        <v>77.527601236232982</v>
      </c>
      <c r="X21" s="31">
        <f>othafdust!AV18</f>
        <v>6102.4369187317006</v>
      </c>
      <c r="Y21" s="31"/>
      <c r="Z21" s="31">
        <f>othafdust!AX18</f>
        <v>899.26976672992998</v>
      </c>
      <c r="AA21" s="31">
        <f>othafdust!AY18</f>
        <v>371.76459051809996</v>
      </c>
      <c r="AB21" s="31"/>
      <c r="AC21" s="31"/>
      <c r="AD21" s="27"/>
      <c r="AE21" s="27"/>
    </row>
    <row r="22" spans="1:31" x14ac:dyDescent="0.3">
      <c r="A22" s="31" t="s">
        <v>214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>
        <f>ag!E61</f>
        <v>3135434.3201942155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x14ac:dyDescent="0.3">
      <c r="A23" s="31" t="s">
        <v>511</v>
      </c>
      <c r="B23" s="27">
        <f>rail!AP61</f>
        <v>953.25971158043205</v>
      </c>
      <c r="C23" s="27">
        <f>rail!AS61</f>
        <v>85.416858554507542</v>
      </c>
      <c r="D23" s="27">
        <f>rail!AV61</f>
        <v>107.23473359515044</v>
      </c>
      <c r="E23" s="27">
        <f>rail!AZ61</f>
        <v>9.6851853503378896E-3</v>
      </c>
      <c r="F23" s="27"/>
      <c r="G23" s="27"/>
      <c r="H23" s="27">
        <f>rail!BB61</f>
        <v>119252.35588542375</v>
      </c>
      <c r="I23" s="27">
        <f>rail!BD61</f>
        <v>17865.289265267693</v>
      </c>
      <c r="J23" s="27">
        <f>rail!BO61</f>
        <v>1430.3378753129389</v>
      </c>
      <c r="K23" s="27"/>
      <c r="L23" s="27">
        <f>rail!BP61</f>
        <v>215.27933897118254</v>
      </c>
      <c r="M23" s="27">
        <f>rail!BR61</f>
        <v>0.39068586871066513</v>
      </c>
      <c r="N23" s="27">
        <f>rail!BS61</f>
        <v>6238.4052013148366</v>
      </c>
      <c r="O23" s="27">
        <f>rail!CC61</f>
        <v>363.70479812211636</v>
      </c>
      <c r="P23" s="27">
        <f>rail!CG61</f>
        <v>701820.57357591484</v>
      </c>
      <c r="Q23" s="27">
        <f>rail!CH61</f>
        <v>71741.66600515107</v>
      </c>
      <c r="R23" s="27">
        <f>rail!CQ61</f>
        <v>16.015591057291076</v>
      </c>
      <c r="S23" s="27">
        <f>rail!CU61</f>
        <v>4.7489416202934978</v>
      </c>
      <c r="T23" s="27">
        <f>rail!CV61</f>
        <v>17865.289169341093</v>
      </c>
      <c r="U23" s="27">
        <f>rail!DC61</f>
        <v>1928.8069088279333</v>
      </c>
      <c r="V23" s="27">
        <f>rail!DI61</f>
        <v>0</v>
      </c>
      <c r="W23" s="27">
        <f>rail!DJ61</f>
        <v>26.431926058001071</v>
      </c>
      <c r="X23" s="27">
        <f>rail!DK61</f>
        <v>4067.874614595909</v>
      </c>
      <c r="Y23" s="27"/>
      <c r="Z23" s="27">
        <f>rail!DN61</f>
        <v>68.338428950610606</v>
      </c>
      <c r="AA23" s="27">
        <f>rail!DO61</f>
        <v>9.2662181941614005E-2</v>
      </c>
      <c r="AB23" s="27">
        <f>rail!DP61</f>
        <v>6985.5841989996843</v>
      </c>
      <c r="AC23" s="27">
        <f>rail!DS61</f>
        <v>0</v>
      </c>
      <c r="AD23" s="27">
        <f>rail!DV61</f>
        <v>125.25346635986919</v>
      </c>
      <c r="AE23" s="27">
        <f>rail!DY61</f>
        <v>187.88013289435301</v>
      </c>
    </row>
    <row r="24" spans="1:31" x14ac:dyDescent="0.3">
      <c r="A24" s="31" t="s">
        <v>221</v>
      </c>
      <c r="B24" s="27"/>
      <c r="C24" s="27"/>
      <c r="D24" s="27"/>
      <c r="E24" s="27"/>
      <c r="F24" s="27"/>
      <c r="G24" s="27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27">
        <f>+afdust!AJ62</f>
        <v>1348.6433925086499</v>
      </c>
      <c r="T24" s="31">
        <f>+afdust!AK62</f>
        <v>1276.6868015731379</v>
      </c>
      <c r="U24" s="31">
        <f>+afdust!AO62</f>
        <v>6016517.3996897265</v>
      </c>
      <c r="V24" s="31">
        <f>+afdust!AU62</f>
        <v>552.95768506429954</v>
      </c>
      <c r="W24" s="31">
        <f>+afdust!AV62</f>
        <v>848.10061742125049</v>
      </c>
      <c r="X24" s="31">
        <f>+afdust!AW62</f>
        <v>44169.628274860224</v>
      </c>
      <c r="Y24" s="31"/>
      <c r="Z24" s="31">
        <f>+afdust!AY62</f>
        <v>4374.2738148500257</v>
      </c>
      <c r="AA24" s="31">
        <f>+afdust!AZ62</f>
        <v>4165.5571447562907</v>
      </c>
      <c r="AB24" s="31"/>
      <c r="AC24" s="31"/>
      <c r="AD24" s="27"/>
      <c r="AE24" s="27"/>
    </row>
    <row r="25" spans="1:31" x14ac:dyDescent="0.3">
      <c r="A25" s="31" t="s">
        <v>512</v>
      </c>
      <c r="B25" s="31">
        <f>cmv!AQ61</f>
        <v>0</v>
      </c>
      <c r="C25" s="31">
        <f>cmv!AT61</f>
        <v>136.08469247425157</v>
      </c>
      <c r="D25" s="31">
        <f>cmv!AW61</f>
        <v>3.1290861380099999</v>
      </c>
      <c r="E25" s="64">
        <f>cmv!BA61</f>
        <v>0.1286881204414296</v>
      </c>
      <c r="F25" s="64">
        <f>cmv!BC61</f>
        <v>1.5513649756099999E-2</v>
      </c>
      <c r="G25" s="31"/>
      <c r="H25" s="27">
        <f>cmv!BD61</f>
        <v>108407.78842017159</v>
      </c>
      <c r="I25" s="27">
        <f>cmv!BF61</f>
        <v>10886.517560444488</v>
      </c>
      <c r="J25" s="27">
        <f>cmv!BQ61</f>
        <v>1008.4681864579027</v>
      </c>
      <c r="K25" s="27"/>
      <c r="L25" s="27">
        <f>cmv!BR61</f>
        <v>30.467231248808126</v>
      </c>
      <c r="M25" s="73">
        <f>cmv!BT61</f>
        <v>3.9312143049483059E-3</v>
      </c>
      <c r="N25" s="27">
        <f>cmv!BU61</f>
        <v>4819.6149469434349</v>
      </c>
      <c r="O25" s="27">
        <f>cmv!CE61</f>
        <v>309.450357420616</v>
      </c>
      <c r="P25" s="27">
        <f>cmv!CI61</f>
        <v>541840.30959239067</v>
      </c>
      <c r="Q25" s="27">
        <f>cmv!CJ61</f>
        <v>55443.108508517922</v>
      </c>
      <c r="R25" s="27">
        <f>cmv!CS61</f>
        <v>1.242838753037526</v>
      </c>
      <c r="S25" s="27">
        <f>cmv!CW61</f>
        <v>2.8854164647540097</v>
      </c>
      <c r="T25" s="27">
        <f>cmv!CX61</f>
        <v>10886.517593734488</v>
      </c>
      <c r="U25" s="27">
        <f>cmv!DE61</f>
        <v>910.87738819855053</v>
      </c>
      <c r="V25" s="27">
        <f>cmv!DK61</f>
        <v>0</v>
      </c>
      <c r="W25" s="27">
        <f>cmv!DL61</f>
        <v>16.070077035499168</v>
      </c>
      <c r="X25" s="27">
        <f>cmv!DM61</f>
        <v>2901.7739299282184</v>
      </c>
      <c r="Y25" s="27"/>
      <c r="Z25" s="27">
        <f>cmv!DP61</f>
        <v>1489.9489785598544</v>
      </c>
      <c r="AA25" s="27">
        <f>cmv!DQ61</f>
        <v>0.24678290687925183</v>
      </c>
      <c r="AB25" s="27">
        <f>cmv!DR61</f>
        <v>44276.64984147613</v>
      </c>
      <c r="AC25" s="27">
        <f>cmv!DU61</f>
        <v>0</v>
      </c>
      <c r="AD25" s="27">
        <f>cmv!DX61</f>
        <v>40.430021304403752</v>
      </c>
      <c r="AE25" s="27">
        <f>cmv!EA61</f>
        <v>45.226914434000719</v>
      </c>
    </row>
    <row r="26" spans="1:31" x14ac:dyDescent="0.3">
      <c r="A26" s="31" t="s">
        <v>222</v>
      </c>
      <c r="B26" s="27">
        <v>289915.77718784689</v>
      </c>
      <c r="C26" s="27"/>
      <c r="D26" s="27"/>
      <c r="E26" s="27"/>
      <c r="F26" s="27"/>
      <c r="G26" s="27"/>
      <c r="H26" s="27">
        <v>8423512.8901046682</v>
      </c>
      <c r="I26" s="27"/>
      <c r="J26" s="61">
        <v>1196565.1239173126</v>
      </c>
      <c r="K26" s="27"/>
      <c r="L26" s="27"/>
      <c r="M26" s="27"/>
      <c r="N26" s="27"/>
      <c r="O26" s="27"/>
      <c r="P26" s="27">
        <v>1667985.9977375278</v>
      </c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x14ac:dyDescent="0.3">
      <c r="A27" s="31" t="s">
        <v>223</v>
      </c>
      <c r="B27" s="27"/>
      <c r="C27" s="27"/>
      <c r="D27" s="27"/>
      <c r="E27" s="27"/>
      <c r="F27" s="62">
        <v>40810</v>
      </c>
      <c r="G27" s="62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x14ac:dyDescent="0.3">
      <c r="A28" s="31" t="s">
        <v>419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27">
        <v>3.2280013586228602</v>
      </c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27"/>
      <c r="AE28" s="27"/>
    </row>
    <row r="29" spans="1:31" x14ac:dyDescent="0.3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x14ac:dyDescent="0.3">
      <c r="A30" s="36" t="s">
        <v>224</v>
      </c>
      <c r="B30" s="27">
        <f>SUM(B4:B28)</f>
        <v>601221.41129539046</v>
      </c>
      <c r="C30" s="27">
        <f t="shared" ref="C30:AD30" si="0">SUM(C4:C28)</f>
        <v>256353.07593309897</v>
      </c>
      <c r="D30" s="27">
        <f t="shared" si="0"/>
        <v>45313.202198005725</v>
      </c>
      <c r="E30" s="27">
        <f t="shared" si="0"/>
        <v>13.424486053465412</v>
      </c>
      <c r="F30" s="27">
        <f t="shared" si="0"/>
        <v>44484.044744048559</v>
      </c>
      <c r="G30" s="27">
        <f t="shared" si="0"/>
        <v>4388.2019427624473</v>
      </c>
      <c r="H30" s="27">
        <f t="shared" si="0"/>
        <v>77752106.980249763</v>
      </c>
      <c r="I30" s="27">
        <f t="shared" si="0"/>
        <v>148220.1266987022</v>
      </c>
      <c r="J30" s="27">
        <f t="shared" si="0"/>
        <v>1626468.7590754081</v>
      </c>
      <c r="K30" s="27">
        <f t="shared" si="0"/>
        <v>87743.783625421129</v>
      </c>
      <c r="L30" s="27">
        <f t="shared" si="0"/>
        <v>130303.50268243061</v>
      </c>
      <c r="M30" s="27">
        <f t="shared" si="0"/>
        <v>37.424473825108251</v>
      </c>
      <c r="N30" s="27">
        <f t="shared" si="0"/>
        <v>74590.009623767604</v>
      </c>
      <c r="O30" s="27">
        <f t="shared" si="0"/>
        <v>4364383.5269833794</v>
      </c>
      <c r="P30" s="27">
        <f t="shared" si="0"/>
        <v>15414653.428899191</v>
      </c>
      <c r="Q30" s="27">
        <f t="shared" si="0"/>
        <v>1510634.0898471719</v>
      </c>
      <c r="R30" s="27">
        <f t="shared" si="0"/>
        <v>6960.4822374308042</v>
      </c>
      <c r="S30" s="27">
        <f t="shared" si="0"/>
        <v>72582.627615588906</v>
      </c>
      <c r="T30" s="27">
        <f t="shared" si="0"/>
        <v>487943.5415457419</v>
      </c>
      <c r="U30" s="27">
        <f t="shared" si="0"/>
        <v>7657479.1115366034</v>
      </c>
      <c r="V30" s="27">
        <f t="shared" si="0"/>
        <v>20263.155780931549</v>
      </c>
      <c r="W30" s="27">
        <f t="shared" si="0"/>
        <v>18084.206830467516</v>
      </c>
      <c r="X30" s="27">
        <f t="shared" si="0"/>
        <v>1482772.7429038901</v>
      </c>
      <c r="Y30" s="27">
        <f t="shared" si="0"/>
        <v>68.79412096664548</v>
      </c>
      <c r="Z30" s="27">
        <f t="shared" si="0"/>
        <v>135214.20923384716</v>
      </c>
      <c r="AA30" s="27">
        <f t="shared" si="0"/>
        <v>7952.2170894555347</v>
      </c>
      <c r="AB30" s="27">
        <f t="shared" si="0"/>
        <v>6100134.4523721859</v>
      </c>
      <c r="AC30" s="27">
        <f t="shared" si="0"/>
        <v>93330.386865621578</v>
      </c>
      <c r="AD30" s="27">
        <f t="shared" si="0"/>
        <v>489010.21309696819</v>
      </c>
      <c r="AE30" s="27">
        <f t="shared" ref="AE30" si="1">SUM(AE4:AE28)</f>
        <v>315147.48512391292</v>
      </c>
    </row>
    <row r="31" spans="1:31" x14ac:dyDescent="0.3">
      <c r="A31" s="31" t="s">
        <v>225</v>
      </c>
      <c r="B31" s="27">
        <v>527701</v>
      </c>
      <c r="C31" s="27">
        <v>209122.8</v>
      </c>
      <c r="D31" s="27">
        <v>29921.9</v>
      </c>
      <c r="E31" s="72">
        <v>5.24458</v>
      </c>
      <c r="F31" s="27">
        <v>42038.94</v>
      </c>
      <c r="G31" s="27">
        <v>4287.8999999999996</v>
      </c>
      <c r="H31" s="27">
        <v>67816599</v>
      </c>
      <c r="I31" s="27">
        <v>148041.20000000001</v>
      </c>
      <c r="J31" s="27">
        <v>1447369</v>
      </c>
      <c r="K31" s="27">
        <v>4298.5420000000004</v>
      </c>
      <c r="L31" s="27">
        <v>116314</v>
      </c>
      <c r="M31" s="72">
        <v>9.5400320000000001</v>
      </c>
      <c r="N31" s="27">
        <v>68233.89</v>
      </c>
      <c r="O31" s="27">
        <v>4171794</v>
      </c>
      <c r="P31" s="27">
        <v>11107665</v>
      </c>
      <c r="Q31" s="27">
        <v>1038325</v>
      </c>
      <c r="R31" s="27">
        <v>4886.732</v>
      </c>
      <c r="S31" s="27">
        <v>54880.62</v>
      </c>
      <c r="T31" s="27">
        <v>366858</v>
      </c>
      <c r="U31" s="27">
        <v>7241093</v>
      </c>
      <c r="V31" s="27">
        <v>14324.35</v>
      </c>
      <c r="W31" s="27">
        <v>9990.3459999999995</v>
      </c>
      <c r="X31" s="27">
        <v>1087596</v>
      </c>
      <c r="Y31" s="27">
        <v>53.325220000000002</v>
      </c>
      <c r="Z31" s="27">
        <v>56749.67</v>
      </c>
      <c r="AA31" s="27">
        <v>5906.5829999999996</v>
      </c>
      <c r="AB31" s="27">
        <v>604907.19999999995</v>
      </c>
      <c r="AC31" s="27">
        <v>4972.5469999999996</v>
      </c>
      <c r="AD31" s="27">
        <v>464387.3</v>
      </c>
      <c r="AE31" s="27">
        <v>302186.2</v>
      </c>
    </row>
    <row r="32" spans="1:31" s="29" customFormat="1" x14ac:dyDescent="0.3">
      <c r="A32" s="62" t="s">
        <v>242</v>
      </c>
      <c r="B32" s="27">
        <f>B4</f>
        <v>5.6303035941045776</v>
      </c>
      <c r="C32" s="27">
        <f t="shared" ref="C32:AE32" si="2">C4</f>
        <v>711.49199222955099</v>
      </c>
      <c r="D32" s="27">
        <f t="shared" si="2"/>
        <v>2.0779112861654334</v>
      </c>
      <c r="E32" s="27">
        <f t="shared" si="2"/>
        <v>3.5979336507406945</v>
      </c>
      <c r="F32" s="27">
        <f t="shared" si="2"/>
        <v>201.80087741275014</v>
      </c>
      <c r="G32" s="27">
        <f t="shared" si="2"/>
        <v>18.14964929576929</v>
      </c>
      <c r="H32" s="27">
        <f t="shared" si="2"/>
        <v>735505.84532175597</v>
      </c>
      <c r="I32" s="27">
        <f t="shared" si="2"/>
        <v>0</v>
      </c>
      <c r="J32" s="27">
        <f t="shared" si="2"/>
        <v>2097.6228370752356</v>
      </c>
      <c r="K32" s="27">
        <f t="shared" si="2"/>
        <v>62620.512497838441</v>
      </c>
      <c r="L32" s="27">
        <f t="shared" si="2"/>
        <v>711.12318035599674</v>
      </c>
      <c r="M32" s="27">
        <f t="shared" si="2"/>
        <v>16.397506260238838</v>
      </c>
      <c r="N32" s="27">
        <f t="shared" si="2"/>
        <v>0</v>
      </c>
      <c r="O32" s="27">
        <f t="shared" si="2"/>
        <v>25933.083304620141</v>
      </c>
      <c r="P32" s="27">
        <f t="shared" si="2"/>
        <v>1583108.503191296</v>
      </c>
      <c r="Q32" s="27">
        <f t="shared" si="2"/>
        <v>175900.95579339378</v>
      </c>
      <c r="R32" s="27">
        <f t="shared" si="2"/>
        <v>31.871199500054587</v>
      </c>
      <c r="S32" s="27">
        <f t="shared" si="2"/>
        <v>283.85986219476513</v>
      </c>
      <c r="T32" s="27">
        <f t="shared" si="2"/>
        <v>16866.130097732334</v>
      </c>
      <c r="U32" s="27">
        <f t="shared" si="2"/>
        <v>53015.768167712005</v>
      </c>
      <c r="V32" s="27">
        <f t="shared" si="2"/>
        <v>617.28998434153698</v>
      </c>
      <c r="W32" s="27">
        <f t="shared" si="2"/>
        <v>677.58252778221038</v>
      </c>
      <c r="X32" s="27">
        <f t="shared" si="2"/>
        <v>15388.892913115951</v>
      </c>
      <c r="Y32" s="27">
        <f t="shared" si="2"/>
        <v>2.1454635332681651</v>
      </c>
      <c r="Z32" s="27">
        <f t="shared" si="2"/>
        <v>18567.851966940547</v>
      </c>
      <c r="AA32" s="27">
        <f t="shared" si="2"/>
        <v>662.09386818055907</v>
      </c>
      <c r="AB32" s="27">
        <f t="shared" si="2"/>
        <v>3241505.2306028013</v>
      </c>
      <c r="AC32" s="27">
        <f t="shared" si="2"/>
        <v>71532.817428659517</v>
      </c>
      <c r="AD32" s="27">
        <f t="shared" si="2"/>
        <v>533.485767941586</v>
      </c>
      <c r="AE32" s="27">
        <f t="shared" si="2"/>
        <v>223.14242225709833</v>
      </c>
    </row>
    <row r="33" spans="1:31" x14ac:dyDescent="0.3">
      <c r="A33" s="31" t="s">
        <v>226</v>
      </c>
      <c r="B33" s="27">
        <v>2176.3762925974306</v>
      </c>
      <c r="C33" s="27">
        <v>1976.1096741238007</v>
      </c>
      <c r="D33" s="27">
        <v>434.54174550064215</v>
      </c>
      <c r="E33" s="27">
        <v>4.5802961909643569</v>
      </c>
      <c r="F33" s="27">
        <v>2249.9578814684987</v>
      </c>
      <c r="G33" s="27">
        <v>79.545410000000004</v>
      </c>
      <c r="H33" s="27">
        <v>1542170.8692273351</v>
      </c>
      <c r="I33" s="27">
        <v>163.7888633520175</v>
      </c>
      <c r="J33" s="27">
        <v>4626.4999194210668</v>
      </c>
      <c r="K33" s="27">
        <v>20827.351746336193</v>
      </c>
      <c r="L33" s="27">
        <v>11054.976239686503</v>
      </c>
      <c r="M33" s="27">
        <v>11.341913614643099</v>
      </c>
      <c r="N33" s="27">
        <v>1.1993785611534582</v>
      </c>
      <c r="O33" s="27">
        <v>50752.660152008684</v>
      </c>
      <c r="P33" s="27">
        <v>842495.91869354097</v>
      </c>
      <c r="Q33" s="27">
        <v>93608.911082083592</v>
      </c>
      <c r="R33" s="27">
        <v>457.68830833843151</v>
      </c>
      <c r="S33" s="27">
        <v>3321.2586186940921</v>
      </c>
      <c r="T33" s="27">
        <v>17479.11396242222</v>
      </c>
      <c r="U33" s="27">
        <v>175743.97724830106</v>
      </c>
      <c r="V33" s="27">
        <v>1173.5246945220656</v>
      </c>
      <c r="W33" s="27">
        <v>2220.0796970849387</v>
      </c>
      <c r="X33" s="27">
        <v>30651.035896757552</v>
      </c>
      <c r="Y33" s="27">
        <v>10.608745755275937</v>
      </c>
      <c r="Z33" s="27">
        <v>32491.762981089854</v>
      </c>
      <c r="AA33" s="27">
        <v>704.276084811808</v>
      </c>
      <c r="AB33" s="27">
        <v>850140.33521277353</v>
      </c>
      <c r="AC33" s="27">
        <v>6713.3594581039151</v>
      </c>
      <c r="AD33" s="27">
        <v>7501.6462156318721</v>
      </c>
      <c r="AE33" s="27">
        <v>4282.4734096132552</v>
      </c>
    </row>
    <row r="34" spans="1:31" s="29" customFormat="1" x14ac:dyDescent="0.3">
      <c r="A34" s="31" t="s">
        <v>237</v>
      </c>
      <c r="B34" s="27">
        <v>63.980641214305791</v>
      </c>
      <c r="C34" s="27">
        <v>614.98991485749877</v>
      </c>
      <c r="D34" s="27">
        <v>128.906673634154</v>
      </c>
      <c r="E34" s="27">
        <v>6.0850245539774139E-3</v>
      </c>
      <c r="F34" s="27">
        <v>7.0517979714170759E-2</v>
      </c>
      <c r="G34" s="27">
        <v>2.5764749999999998</v>
      </c>
      <c r="H34" s="27">
        <v>162645.80653339726</v>
      </c>
      <c r="I34" s="27">
        <v>0</v>
      </c>
      <c r="J34" s="27">
        <v>9878.5551584296481</v>
      </c>
      <c r="K34" s="27">
        <v>0.29633748834030549</v>
      </c>
      <c r="L34" s="27">
        <v>549.9940541344929</v>
      </c>
      <c r="M34" s="27">
        <v>0.1447008811455216</v>
      </c>
      <c r="N34" s="27">
        <v>0</v>
      </c>
      <c r="O34" s="27">
        <v>299.95245732678563</v>
      </c>
      <c r="P34" s="27">
        <v>326089.05790990812</v>
      </c>
      <c r="Q34" s="27">
        <v>36232.02852780855</v>
      </c>
      <c r="R34" s="27">
        <v>15.342000275577748</v>
      </c>
      <c r="S34" s="27">
        <v>0.97270799230586924</v>
      </c>
      <c r="T34" s="27">
        <v>3464.8875367207352</v>
      </c>
      <c r="U34" s="27">
        <v>388.22775949778713</v>
      </c>
      <c r="V34" s="27">
        <v>3.3770046903332838</v>
      </c>
      <c r="W34" s="27">
        <v>189.33955036734514</v>
      </c>
      <c r="X34" s="27">
        <v>2319.8388421325308</v>
      </c>
      <c r="Y34" s="27">
        <v>2.7128680809316736</v>
      </c>
      <c r="Z34" s="27">
        <v>828.34107706807322</v>
      </c>
      <c r="AA34" s="27">
        <v>84.539382816073896</v>
      </c>
      <c r="AB34" s="27">
        <v>38295.80074626454</v>
      </c>
      <c r="AC34" s="27">
        <v>0.1835706895506429</v>
      </c>
      <c r="AD34" s="27">
        <v>470.3580589255775</v>
      </c>
      <c r="AE34" s="27">
        <v>241.9263236054388</v>
      </c>
    </row>
    <row r="35" spans="1:31" x14ac:dyDescent="0.3">
      <c r="A35" s="31" t="s">
        <v>227</v>
      </c>
      <c r="B35" s="27">
        <f>B7</f>
        <v>324.33358834924996</v>
      </c>
      <c r="C35" s="27">
        <f t="shared" ref="C35:AE35" si="3">C7</f>
        <v>14935.129071478648</v>
      </c>
      <c r="D35" s="27">
        <f t="shared" si="3"/>
        <v>0</v>
      </c>
      <c r="E35" s="27">
        <f t="shared" si="3"/>
        <v>0</v>
      </c>
      <c r="F35" s="27">
        <f t="shared" si="3"/>
        <v>0</v>
      </c>
      <c r="G35" s="27">
        <f t="shared" si="3"/>
        <v>0</v>
      </c>
      <c r="H35" s="27">
        <f t="shared" si="3"/>
        <v>808630.31736194983</v>
      </c>
      <c r="I35" s="27">
        <f t="shared" si="3"/>
        <v>0</v>
      </c>
      <c r="J35" s="27">
        <f t="shared" si="3"/>
        <v>5942.4578479125594</v>
      </c>
      <c r="K35" s="27">
        <f t="shared" si="3"/>
        <v>0</v>
      </c>
      <c r="L35" s="27"/>
      <c r="M35" s="27">
        <f t="shared" si="3"/>
        <v>0</v>
      </c>
      <c r="N35" s="27">
        <f t="shared" si="3"/>
        <v>6368.1455466040998</v>
      </c>
      <c r="O35" s="27">
        <f t="shared" si="3"/>
        <v>17254.577483414199</v>
      </c>
      <c r="P35" s="27">
        <f t="shared" si="3"/>
        <v>1357416.5930409899</v>
      </c>
      <c r="Q35" s="27">
        <f t="shared" si="3"/>
        <v>144516.22913070204</v>
      </c>
      <c r="R35" s="27">
        <f t="shared" si="3"/>
        <v>0</v>
      </c>
      <c r="S35" s="27">
        <f t="shared" si="3"/>
        <v>328.64642573347999</v>
      </c>
      <c r="T35" s="27">
        <f t="shared" si="3"/>
        <v>12780.121294058599</v>
      </c>
      <c r="U35" s="27">
        <f t="shared" si="3"/>
        <v>56865.47142021139</v>
      </c>
      <c r="V35" s="27">
        <f t="shared" si="3"/>
        <v>133.71350694311678</v>
      </c>
      <c r="W35" s="27">
        <f t="shared" si="3"/>
        <v>559.15741937728092</v>
      </c>
      <c r="X35" s="27">
        <f t="shared" si="3"/>
        <v>15033.232905867599</v>
      </c>
      <c r="Y35" s="27">
        <f t="shared" si="3"/>
        <v>0</v>
      </c>
      <c r="Z35" s="27">
        <f t="shared" si="3"/>
        <v>21450.050274388897</v>
      </c>
      <c r="AA35" s="27">
        <f t="shared" si="3"/>
        <v>327.26283157018452</v>
      </c>
      <c r="AB35" s="27">
        <f t="shared" si="3"/>
        <v>1279327.6973476796</v>
      </c>
      <c r="AC35" s="27">
        <f t="shared" si="3"/>
        <v>10112.105447742815</v>
      </c>
      <c r="AD35" s="27">
        <f t="shared" si="3"/>
        <v>0</v>
      </c>
      <c r="AE35" s="27">
        <f t="shared" si="3"/>
        <v>0</v>
      </c>
    </row>
    <row r="36" spans="1:31" x14ac:dyDescent="0.3">
      <c r="A36" s="31" t="s">
        <v>576</v>
      </c>
      <c r="B36" s="27">
        <f>B8</f>
        <v>51972.096404676427</v>
      </c>
      <c r="C36" s="27">
        <f t="shared" ref="C36:AE36" si="4">C8</f>
        <v>23633.224406578051</v>
      </c>
      <c r="D36" s="27">
        <f t="shared" si="4"/>
        <v>14826.013427036782</v>
      </c>
      <c r="E36" s="27">
        <f t="shared" si="4"/>
        <v>0</v>
      </c>
      <c r="F36" s="27">
        <f t="shared" si="4"/>
        <v>0</v>
      </c>
      <c r="G36" s="27">
        <f t="shared" si="4"/>
        <v>0</v>
      </c>
      <c r="H36" s="27">
        <f t="shared" si="4"/>
        <v>5809874.6039926084</v>
      </c>
      <c r="I36" s="27">
        <f t="shared" si="4"/>
        <v>0</v>
      </c>
      <c r="J36" s="27">
        <f t="shared" si="4"/>
        <v>131910.77172314955</v>
      </c>
      <c r="K36" s="27">
        <f t="shared" si="4"/>
        <v>0</v>
      </c>
      <c r="L36" s="27">
        <f t="shared" si="4"/>
        <v>1673.6061565840719</v>
      </c>
      <c r="M36" s="27">
        <f t="shared" si="4"/>
        <v>0</v>
      </c>
      <c r="N36" s="27">
        <f t="shared" si="4"/>
        <v>0</v>
      </c>
      <c r="O36" s="27">
        <f t="shared" si="4"/>
        <v>93818.233279181877</v>
      </c>
      <c r="P36" s="27">
        <f t="shared" si="4"/>
        <v>177359.41444869179</v>
      </c>
      <c r="Q36" s="27">
        <f t="shared" si="4"/>
        <v>19706.602354529823</v>
      </c>
      <c r="R36" s="27">
        <f t="shared" si="4"/>
        <v>1568.7950358687954</v>
      </c>
      <c r="S36" s="27">
        <f t="shared" si="4"/>
        <v>10064.536968962437</v>
      </c>
      <c r="T36" s="27">
        <f t="shared" si="4"/>
        <v>62194.549318349564</v>
      </c>
      <c r="U36" s="27">
        <f t="shared" si="4"/>
        <v>105653.54650333068</v>
      </c>
      <c r="V36" s="27">
        <f t="shared" si="4"/>
        <v>3227.7442732139561</v>
      </c>
      <c r="W36" s="27">
        <f t="shared" si="4"/>
        <v>4329.4889842512675</v>
      </c>
      <c r="X36" s="27">
        <f t="shared" si="4"/>
        <v>291340.00182468281</v>
      </c>
      <c r="Y36" s="27">
        <f t="shared" si="4"/>
        <v>0</v>
      </c>
      <c r="Z36" s="27">
        <f t="shared" si="4"/>
        <v>4027.1121087923848</v>
      </c>
      <c r="AA36" s="27">
        <f t="shared" si="4"/>
        <v>264.17886975222183</v>
      </c>
      <c r="AB36" s="27">
        <f t="shared" si="4"/>
        <v>77636.582060127635</v>
      </c>
      <c r="AC36" s="27">
        <f t="shared" si="4"/>
        <v>0</v>
      </c>
      <c r="AD36" s="27">
        <f t="shared" si="4"/>
        <v>16132.059832461278</v>
      </c>
      <c r="AE36" s="27">
        <f t="shared" si="4"/>
        <v>8220.3242935266971</v>
      </c>
    </row>
    <row r="37" spans="1:31" s="29" customFormat="1" x14ac:dyDescent="0.3">
      <c r="A37" s="31" t="s">
        <v>580</v>
      </c>
      <c r="B37" s="27">
        <f>B10</f>
        <v>19037.275187371033</v>
      </c>
      <c r="C37" s="27">
        <f t="shared" ref="C37:AE37" si="5">C10</f>
        <v>5475.9503726090343</v>
      </c>
      <c r="D37" s="27">
        <f t="shared" si="5"/>
        <v>0</v>
      </c>
      <c r="E37" s="27">
        <f t="shared" si="5"/>
        <v>0</v>
      </c>
      <c r="F37" s="27">
        <f t="shared" si="5"/>
        <v>0</v>
      </c>
      <c r="G37" s="27">
        <f t="shared" si="5"/>
        <v>0</v>
      </c>
      <c r="H37" s="27">
        <f t="shared" si="5"/>
        <v>889804.90856440354</v>
      </c>
      <c r="I37" s="27">
        <f t="shared" si="5"/>
        <v>0</v>
      </c>
      <c r="J37" s="27">
        <f t="shared" si="5"/>
        <v>24658.000836845375</v>
      </c>
      <c r="K37" s="27">
        <f t="shared" si="5"/>
        <v>0</v>
      </c>
      <c r="L37" s="27">
        <f t="shared" si="5"/>
        <v>0</v>
      </c>
      <c r="M37" s="27">
        <f t="shared" si="5"/>
        <v>0</v>
      </c>
      <c r="N37" s="27">
        <f t="shared" si="5"/>
        <v>0</v>
      </c>
      <c r="O37" s="27">
        <f t="shared" si="5"/>
        <v>4347.3245162940193</v>
      </c>
      <c r="P37" s="27">
        <f t="shared" si="5"/>
        <v>22853.888043599956</v>
      </c>
      <c r="Q37" s="27">
        <f t="shared" si="5"/>
        <v>2539.3226338175118</v>
      </c>
      <c r="R37" s="27">
        <f t="shared" si="5"/>
        <v>0</v>
      </c>
      <c r="S37" s="27">
        <f t="shared" si="5"/>
        <v>3700.6899234879834</v>
      </c>
      <c r="T37" s="27">
        <f t="shared" si="5"/>
        <v>8375.7385495513754</v>
      </c>
      <c r="U37" s="27">
        <f t="shared" si="5"/>
        <v>24866.657982760695</v>
      </c>
      <c r="V37" s="27">
        <f t="shared" si="5"/>
        <v>782.92923347832595</v>
      </c>
      <c r="W37" s="27">
        <f t="shared" si="5"/>
        <v>118.521393308914</v>
      </c>
      <c r="X37" s="27">
        <f t="shared" si="5"/>
        <v>40631.777894324892</v>
      </c>
      <c r="Y37" s="27">
        <f t="shared" si="5"/>
        <v>0</v>
      </c>
      <c r="Z37" s="27">
        <f t="shared" si="5"/>
        <v>1113.8558551454767</v>
      </c>
      <c r="AA37" s="27">
        <f t="shared" si="5"/>
        <v>4.5017526807075035</v>
      </c>
      <c r="AB37" s="27">
        <f t="shared" si="5"/>
        <v>8384.3331650587006</v>
      </c>
      <c r="AC37" s="27">
        <f t="shared" si="5"/>
        <v>0</v>
      </c>
      <c r="AD37" s="27">
        <f t="shared" si="5"/>
        <v>0</v>
      </c>
      <c r="AE37" s="27">
        <f t="shared" si="5"/>
        <v>0</v>
      </c>
    </row>
    <row r="38" spans="1:31" x14ac:dyDescent="0.3">
      <c r="A38" s="3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E38" s="27"/>
    </row>
    <row r="39" spans="1:31" x14ac:dyDescent="0.3">
      <c r="A39" s="36" t="s">
        <v>228</v>
      </c>
      <c r="B39" s="27">
        <f>SUM(B31:B37)</f>
        <v>601280.69241780252</v>
      </c>
      <c r="C39" s="27">
        <f t="shared" ref="C39:AE39" si="6">SUM(C31:C37)</f>
        <v>256469.69543187658</v>
      </c>
      <c r="D39" s="27">
        <f t="shared" si="6"/>
        <v>45313.439757457745</v>
      </c>
      <c r="E39" s="27">
        <f t="shared" si="6"/>
        <v>13.42889486625903</v>
      </c>
      <c r="F39" s="27">
        <f t="shared" si="6"/>
        <v>44490.76927686097</v>
      </c>
      <c r="G39" s="27">
        <f t="shared" si="6"/>
        <v>4388.1715342957687</v>
      </c>
      <c r="H39" s="27">
        <f t="shared" si="6"/>
        <v>77765231.351001456</v>
      </c>
      <c r="I39" s="27">
        <f t="shared" si="6"/>
        <v>148204.98886335202</v>
      </c>
      <c r="J39" s="27">
        <f t="shared" si="6"/>
        <v>1626482.9083228335</v>
      </c>
      <c r="K39" s="27">
        <f t="shared" si="6"/>
        <v>87746.702581662976</v>
      </c>
      <c r="L39" s="27">
        <f t="shared" si="6"/>
        <v>130303.69963076105</v>
      </c>
      <c r="M39" s="27">
        <f t="shared" si="6"/>
        <v>37.42415275602746</v>
      </c>
      <c r="N39" s="27">
        <f t="shared" si="6"/>
        <v>74603.234925165249</v>
      </c>
      <c r="O39" s="27">
        <f t="shared" si="6"/>
        <v>4364199.8311928445</v>
      </c>
      <c r="P39" s="27">
        <f t="shared" si="6"/>
        <v>15416988.375328025</v>
      </c>
      <c r="Q39" s="27">
        <f t="shared" si="6"/>
        <v>1510829.0495223354</v>
      </c>
      <c r="R39" s="27">
        <f t="shared" si="6"/>
        <v>6960.42854398286</v>
      </c>
      <c r="S39" s="27">
        <f t="shared" si="6"/>
        <v>72580.584507065068</v>
      </c>
      <c r="T39" s="27">
        <f t="shared" si="6"/>
        <v>488018.54075883492</v>
      </c>
      <c r="U39" s="27">
        <f t="shared" si="6"/>
        <v>7657626.6490818141</v>
      </c>
      <c r="V39" s="27">
        <f t="shared" si="6"/>
        <v>20262.928697189338</v>
      </c>
      <c r="W39" s="27">
        <f t="shared" si="6"/>
        <v>18084.515572171957</v>
      </c>
      <c r="X39" s="27">
        <f t="shared" si="6"/>
        <v>1482960.7802768813</v>
      </c>
      <c r="Y39" s="27">
        <f t="shared" si="6"/>
        <v>68.792297369475776</v>
      </c>
      <c r="Z39" s="27">
        <f t="shared" si="6"/>
        <v>135228.64426342523</v>
      </c>
      <c r="AA39" s="27">
        <f t="shared" si="6"/>
        <v>7953.435789811555</v>
      </c>
      <c r="AB39" s="27">
        <f t="shared" si="6"/>
        <v>6100197.1791347051</v>
      </c>
      <c r="AC39" s="27">
        <f t="shared" si="6"/>
        <v>93331.012905195807</v>
      </c>
      <c r="AD39" s="27">
        <f t="shared" si="6"/>
        <v>489024.84987496032</v>
      </c>
      <c r="AE39" s="27">
        <f t="shared" si="6"/>
        <v>315154.06644900248</v>
      </c>
    </row>
    <row r="40" spans="1:31" x14ac:dyDescent="0.3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E40" s="29"/>
    </row>
    <row r="41" spans="1:31" x14ac:dyDescent="0.3">
      <c r="A41" s="27" t="s">
        <v>229</v>
      </c>
      <c r="B41" s="30">
        <f t="shared" ref="B41:AD41" si="7">(B39-B30)/B39</f>
        <v>9.8591428528483591E-5</v>
      </c>
      <c r="C41" s="30">
        <f t="shared" si="7"/>
        <v>4.5471063776650821E-4</v>
      </c>
      <c r="D41" s="30">
        <f t="shared" si="7"/>
        <v>5.2425826265114875E-6</v>
      </c>
      <c r="E41" s="30">
        <f t="shared" si="7"/>
        <v>3.2830793877880818E-4</v>
      </c>
      <c r="F41" s="30">
        <f t="shared" si="7"/>
        <v>1.5114444910057143E-4</v>
      </c>
      <c r="G41" s="30">
        <f t="shared" si="7"/>
        <v>-6.929644030772076E-6</v>
      </c>
      <c r="H41" s="30">
        <f t="shared" si="7"/>
        <v>1.6876913401640424E-4</v>
      </c>
      <c r="I41" s="30">
        <f t="shared" si="7"/>
        <v>-1.021411996065533E-4</v>
      </c>
      <c r="J41" s="71">
        <f t="shared" si="7"/>
        <v>8.6992905692231753E-6</v>
      </c>
      <c r="K41" s="30">
        <f t="shared" si="7"/>
        <v>3.3265708635949285E-5</v>
      </c>
      <c r="L41" s="30">
        <f t="shared" ref="L41" si="8">(L39-L30)/L39</f>
        <v>1.5114561674000352E-6</v>
      </c>
      <c r="M41" s="30">
        <f t="shared" si="7"/>
        <v>-8.5791943743796919E-6</v>
      </c>
      <c r="N41" s="30">
        <f t="shared" si="7"/>
        <v>1.7727517326709169E-4</v>
      </c>
      <c r="O41" s="30">
        <f t="shared" si="7"/>
        <v>-4.2091516804955832E-5</v>
      </c>
      <c r="P41" s="30">
        <f t="shared" si="7"/>
        <v>1.514528241177226E-4</v>
      </c>
      <c r="Q41" s="30">
        <f t="shared" si="7"/>
        <v>1.290415187774784E-4</v>
      </c>
      <c r="R41" s="71">
        <f t="shared" si="7"/>
        <v>-7.7141008782550573E-6</v>
      </c>
      <c r="S41" s="30">
        <f t="shared" si="7"/>
        <v>-2.8149518741323921E-5</v>
      </c>
      <c r="T41" s="30">
        <f t="shared" si="7"/>
        <v>1.536810732157841E-4</v>
      </c>
      <c r="U41" s="30">
        <f t="shared" si="7"/>
        <v>1.9266745686585845E-5</v>
      </c>
      <c r="V41" s="30">
        <f t="shared" si="7"/>
        <v>-1.1206856896387632E-5</v>
      </c>
      <c r="W41" s="30">
        <f t="shared" si="7"/>
        <v>1.707215784733807E-5</v>
      </c>
      <c r="X41" s="30">
        <f t="shared" si="7"/>
        <v>1.2679861496815964E-4</v>
      </c>
      <c r="Y41" s="30">
        <f t="shared" si="7"/>
        <v>-2.6508740650271922E-5</v>
      </c>
      <c r="Z41" s="30">
        <f t="shared" si="7"/>
        <v>1.0674535455635882E-4</v>
      </c>
      <c r="AA41" s="30">
        <f t="shared" si="7"/>
        <v>1.5322942036967283E-4</v>
      </c>
      <c r="AB41" s="30">
        <f t="shared" si="7"/>
        <v>1.0282743438813831E-5</v>
      </c>
      <c r="AC41" s="30">
        <f t="shared" si="7"/>
        <v>6.7077336325950391E-6</v>
      </c>
      <c r="AD41" s="30">
        <f t="shared" si="7"/>
        <v>2.9930540331171245E-5</v>
      </c>
      <c r="AE41" s="30">
        <f t="shared" ref="AE41" si="9">(AE39-AE30)/AE39</f>
        <v>2.0882881708346716E-5</v>
      </c>
    </row>
    <row r="42" spans="1:31" x14ac:dyDescent="0.3">
      <c r="A42" s="29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E42" s="29"/>
    </row>
    <row r="43" spans="1:31" x14ac:dyDescent="0.3">
      <c r="A43" s="35"/>
      <c r="B43" s="27">
        <f t="shared" ref="B43:AD43" si="10">+B39-B30</f>
        <v>59.281122412066907</v>
      </c>
      <c r="C43" s="27">
        <f t="shared" si="10"/>
        <v>116.61949877761072</v>
      </c>
      <c r="D43" s="27">
        <f t="shared" si="10"/>
        <v>0.2375594520199229</v>
      </c>
      <c r="E43" s="27">
        <f t="shared" si="10"/>
        <v>4.4088127936188215E-3</v>
      </c>
      <c r="F43" s="27">
        <f t="shared" si="10"/>
        <v>6.7245328124117805</v>
      </c>
      <c r="G43" s="27">
        <f t="shared" si="10"/>
        <v>-3.0408466678636614E-2</v>
      </c>
      <c r="H43" s="27">
        <f t="shared" si="10"/>
        <v>13124.370751693845</v>
      </c>
      <c r="I43" s="27">
        <f t="shared" si="10"/>
        <v>-15.137835350178648</v>
      </c>
      <c r="J43" s="27">
        <f t="shared" si="10"/>
        <v>14.149247425375506</v>
      </c>
      <c r="K43" s="27">
        <f t="shared" si="10"/>
        <v>2.9189562418468995</v>
      </c>
      <c r="L43" s="27">
        <f t="shared" ref="L43" si="11">+L39-L30</f>
        <v>0.19694833044195548</v>
      </c>
      <c r="M43" s="27">
        <f t="shared" si="10"/>
        <v>-3.2106908079043706E-4</v>
      </c>
      <c r="N43" s="27">
        <f t="shared" si="10"/>
        <v>13.225301397644216</v>
      </c>
      <c r="O43" s="27">
        <f t="shared" si="10"/>
        <v>-183.69579053483903</v>
      </c>
      <c r="P43" s="27">
        <f t="shared" si="10"/>
        <v>2334.9464288335294</v>
      </c>
      <c r="Q43" s="27">
        <f t="shared" si="10"/>
        <v>194.95967516349629</v>
      </c>
      <c r="R43" s="27">
        <f t="shared" si="10"/>
        <v>-5.3693447944169748E-2</v>
      </c>
      <c r="S43" s="27">
        <f t="shared" si="10"/>
        <v>-2.0431085238378728</v>
      </c>
      <c r="T43" s="27">
        <f t="shared" si="10"/>
        <v>74.999213093018625</v>
      </c>
      <c r="U43" s="27">
        <f t="shared" si="10"/>
        <v>147.53754521068186</v>
      </c>
      <c r="V43" s="27">
        <f t="shared" si="10"/>
        <v>-0.22708374221110716</v>
      </c>
      <c r="W43" s="27">
        <f t="shared" si="10"/>
        <v>0.30874170444076299</v>
      </c>
      <c r="X43" s="27">
        <f t="shared" si="10"/>
        <v>188.03737299120985</v>
      </c>
      <c r="Y43" s="27">
        <f t="shared" si="10"/>
        <v>-1.8235971697038167E-3</v>
      </c>
      <c r="Z43" s="27">
        <f t="shared" si="10"/>
        <v>14.435029578075046</v>
      </c>
      <c r="AA43" s="27">
        <f t="shared" si="10"/>
        <v>1.2187003560202356</v>
      </c>
      <c r="AB43" s="27">
        <f t="shared" si="10"/>
        <v>62.726762519218028</v>
      </c>
      <c r="AC43" s="27">
        <f t="shared" si="10"/>
        <v>0.62603957422834355</v>
      </c>
      <c r="AD43" s="27">
        <f t="shared" si="10"/>
        <v>14.636777992127463</v>
      </c>
      <c r="AE43" s="27">
        <f t="shared" ref="AE43" si="12">+AE39-AE30</f>
        <v>6.581325089558959</v>
      </c>
    </row>
    <row r="45" spans="1:31" x14ac:dyDescent="0.3">
      <c r="A45" s="29" t="s">
        <v>232</v>
      </c>
      <c r="B45" s="38">
        <f t="shared" ref="B45:AE45" si="13">B33/B5</f>
        <v>0.28321090852395808</v>
      </c>
      <c r="C45" s="38">
        <f t="shared" si="13"/>
        <v>0.49466393117695284</v>
      </c>
      <c r="D45" s="38">
        <f t="shared" si="13"/>
        <v>0.32856031600857172</v>
      </c>
      <c r="E45" s="38">
        <f t="shared" si="13"/>
        <v>0.53698913269474291</v>
      </c>
      <c r="F45" s="38">
        <f t="shared" si="13"/>
        <v>0.86403002744245583</v>
      </c>
      <c r="G45" s="38">
        <f t="shared" si="13"/>
        <v>0.44371425666088965</v>
      </c>
      <c r="H45" s="38">
        <f t="shared" si="13"/>
        <v>0.75379784193665378</v>
      </c>
      <c r="I45" s="38">
        <f t="shared" si="13"/>
        <v>7.82711976344138E-2</v>
      </c>
      <c r="J45" s="38">
        <f t="shared" si="13"/>
        <v>0.43388481459248085</v>
      </c>
      <c r="K45" s="38">
        <f t="shared" si="13"/>
        <v>0.94217641160485666</v>
      </c>
      <c r="L45" s="38">
        <f t="shared" si="13"/>
        <v>0.53709595611885375</v>
      </c>
      <c r="M45" s="38">
        <f t="shared" si="13"/>
        <v>0.91911120420862302</v>
      </c>
      <c r="N45" s="38">
        <f t="shared" si="13"/>
        <v>1.033217711443542E-3</v>
      </c>
      <c r="O45" s="38">
        <f t="shared" si="13"/>
        <v>0.78377671718692898</v>
      </c>
      <c r="P45" s="38">
        <f t="shared" si="13"/>
        <v>0.78638623309736688</v>
      </c>
      <c r="Q45" s="38">
        <f t="shared" si="13"/>
        <v>0.79411549900811884</v>
      </c>
      <c r="R45" s="38">
        <f t="shared" si="13"/>
        <v>0.50373363477972333</v>
      </c>
      <c r="S45" s="38">
        <f t="shared" si="13"/>
        <v>0.85497571106563941</v>
      </c>
      <c r="T45" s="38">
        <f t="shared" si="13"/>
        <v>0.61089017187267514</v>
      </c>
      <c r="U45" s="38">
        <f t="shared" si="13"/>
        <v>0.75910047295237992</v>
      </c>
      <c r="V45" s="38">
        <f t="shared" si="13"/>
        <v>0.91373628060705203</v>
      </c>
      <c r="W45" s="38">
        <f t="shared" si="13"/>
        <v>0.86604735767940366</v>
      </c>
      <c r="X45" s="38">
        <f t="shared" si="13"/>
        <v>0.77839779144441601</v>
      </c>
      <c r="Y45" s="38">
        <f t="shared" si="13"/>
        <v>0.18745838530872982</v>
      </c>
      <c r="Z45" s="38">
        <f t="shared" si="13"/>
        <v>0.89794377881818022</v>
      </c>
      <c r="AA45" s="38">
        <f t="shared" si="13"/>
        <v>0.47260097727274447</v>
      </c>
      <c r="AB45" s="38">
        <f t="shared" si="13"/>
        <v>0.96587176441815514</v>
      </c>
      <c r="AC45" s="38">
        <f t="shared" si="13"/>
        <v>0.99115891453031324</v>
      </c>
      <c r="AD45" s="38">
        <f t="shared" si="13"/>
        <v>0.50093781882526733</v>
      </c>
      <c r="AE45" s="38">
        <f t="shared" si="13"/>
        <v>0.41922572317522155</v>
      </c>
    </row>
    <row r="46" spans="1:31" x14ac:dyDescent="0.3">
      <c r="A46" s="29" t="s">
        <v>421</v>
      </c>
      <c r="B46" s="39">
        <f t="shared" ref="B46:AD46" si="14">B32/B4</f>
        <v>1</v>
      </c>
      <c r="C46" s="39">
        <f t="shared" si="14"/>
        <v>1</v>
      </c>
      <c r="D46" s="39">
        <f t="shared" si="14"/>
        <v>1</v>
      </c>
      <c r="E46" s="39">
        <f t="shared" si="14"/>
        <v>1</v>
      </c>
      <c r="F46" s="39">
        <f t="shared" si="14"/>
        <v>1</v>
      </c>
      <c r="G46" s="39">
        <f t="shared" si="14"/>
        <v>1</v>
      </c>
      <c r="H46" s="39">
        <f t="shared" si="14"/>
        <v>1</v>
      </c>
      <c r="I46" s="39" t="e">
        <f t="shared" si="14"/>
        <v>#DIV/0!</v>
      </c>
      <c r="J46" s="39">
        <f t="shared" si="14"/>
        <v>1</v>
      </c>
      <c r="K46" s="39">
        <f t="shared" si="14"/>
        <v>1</v>
      </c>
      <c r="L46" s="39"/>
      <c r="M46" s="39">
        <f t="shared" si="14"/>
        <v>1</v>
      </c>
      <c r="N46" s="39" t="e">
        <f t="shared" si="14"/>
        <v>#DIV/0!</v>
      </c>
      <c r="O46" s="39">
        <f t="shared" si="14"/>
        <v>1</v>
      </c>
      <c r="P46" s="39">
        <f t="shared" si="14"/>
        <v>1</v>
      </c>
      <c r="Q46" s="39">
        <f t="shared" si="14"/>
        <v>1</v>
      </c>
      <c r="R46" s="39">
        <f t="shared" si="14"/>
        <v>1</v>
      </c>
      <c r="S46" s="39">
        <f t="shared" si="14"/>
        <v>1</v>
      </c>
      <c r="T46" s="39">
        <f t="shared" si="14"/>
        <v>1</v>
      </c>
      <c r="U46" s="39">
        <f t="shared" si="14"/>
        <v>1</v>
      </c>
      <c r="V46" s="39">
        <f t="shared" si="14"/>
        <v>1</v>
      </c>
      <c r="W46" s="39">
        <f t="shared" si="14"/>
        <v>1</v>
      </c>
      <c r="X46" s="39">
        <f t="shared" si="14"/>
        <v>1</v>
      </c>
      <c r="Y46" s="39">
        <f t="shared" si="14"/>
        <v>1</v>
      </c>
      <c r="Z46" s="39">
        <f t="shared" si="14"/>
        <v>1</v>
      </c>
      <c r="AA46" s="39">
        <f t="shared" si="14"/>
        <v>1</v>
      </c>
      <c r="AB46" s="39">
        <f t="shared" si="14"/>
        <v>1</v>
      </c>
      <c r="AC46" s="39">
        <f t="shared" si="14"/>
        <v>1</v>
      </c>
      <c r="AD46" s="39">
        <f t="shared" si="14"/>
        <v>1</v>
      </c>
    </row>
    <row r="47" spans="1:31" x14ac:dyDescent="0.3">
      <c r="A47" s="29" t="s">
        <v>239</v>
      </c>
      <c r="B47" s="38">
        <f t="shared" ref="B47:AE47" si="15">B34/B6</f>
        <v>0.73701965387629376</v>
      </c>
      <c r="C47" s="38">
        <f t="shared" si="15"/>
        <v>0.4527211575850893</v>
      </c>
      <c r="D47" s="38">
        <f t="shared" si="15"/>
        <v>0.88291642582887753</v>
      </c>
      <c r="E47" s="38">
        <f t="shared" si="15"/>
        <v>0.80386158333575042</v>
      </c>
      <c r="F47" s="38">
        <f t="shared" si="15"/>
        <v>0.8442384501231931</v>
      </c>
      <c r="G47" s="38">
        <f t="shared" si="15"/>
        <v>0.92902282322220497</v>
      </c>
      <c r="H47" s="38">
        <f t="shared" si="15"/>
        <v>0.85559268301278923</v>
      </c>
      <c r="I47" s="38" t="e">
        <f t="shared" si="15"/>
        <v>#DIV/0!</v>
      </c>
      <c r="J47" s="38">
        <f t="shared" si="15"/>
        <v>0.91890252001308315</v>
      </c>
      <c r="K47" s="38">
        <f t="shared" si="15"/>
        <v>0.42395970973613034</v>
      </c>
      <c r="L47" s="38">
        <f t="shared" si="15"/>
        <v>0.34104153807822607</v>
      </c>
      <c r="M47" s="38">
        <f t="shared" si="15"/>
        <v>0.92105582139089748</v>
      </c>
      <c r="N47" s="38" t="e">
        <f t="shared" si="15"/>
        <v>#DIV/0!</v>
      </c>
      <c r="O47" s="38">
        <f t="shared" si="15"/>
        <v>0.90844508473869423</v>
      </c>
      <c r="P47" s="38">
        <f t="shared" si="15"/>
        <v>0.90951991865964033</v>
      </c>
      <c r="Q47" s="38">
        <f t="shared" si="15"/>
        <v>0.90951813880613563</v>
      </c>
      <c r="R47" s="38">
        <f t="shared" si="15"/>
        <v>0.83394709908451137</v>
      </c>
      <c r="S47" s="38">
        <f t="shared" si="15"/>
        <v>0.45543834390948201</v>
      </c>
      <c r="T47" s="38">
        <f t="shared" si="15"/>
        <v>0.8944105056550834</v>
      </c>
      <c r="U47" s="38">
        <f t="shared" si="15"/>
        <v>0.805049383794883</v>
      </c>
      <c r="V47" s="38">
        <f t="shared" si="15"/>
        <v>0.89671407549258086</v>
      </c>
      <c r="W47" s="38">
        <f t="shared" si="15"/>
        <v>0.89666263854073047</v>
      </c>
      <c r="X47" s="38">
        <f t="shared" si="15"/>
        <v>0.8871749444718825</v>
      </c>
      <c r="Y47" s="38">
        <f t="shared" si="15"/>
        <v>0.92988137753769007</v>
      </c>
      <c r="Z47" s="38">
        <f t="shared" si="15"/>
        <v>0.88343234683246896</v>
      </c>
      <c r="AA47" s="38">
        <f t="shared" si="15"/>
        <v>0.71747277262269848</v>
      </c>
      <c r="AB47" s="38">
        <f t="shared" si="15"/>
        <v>0.87894531535752984</v>
      </c>
      <c r="AC47" s="38">
        <f t="shared" si="15"/>
        <v>1.0000300718197102</v>
      </c>
      <c r="AD47" s="38">
        <f t="shared" si="15"/>
        <v>0.34405027959992229</v>
      </c>
      <c r="AE47" s="38">
        <f t="shared" si="15"/>
        <v>0.26010276872821508</v>
      </c>
    </row>
    <row r="49" spans="1:31" x14ac:dyDescent="0.3">
      <c r="A49" s="29" t="s">
        <v>475</v>
      </c>
      <c r="J49" s="27">
        <f>J39-J12</f>
        <v>1621163.6677448086</v>
      </c>
    </row>
    <row r="50" spans="1:31" x14ac:dyDescent="0.3">
      <c r="A50" s="29" t="s">
        <v>476</v>
      </c>
      <c r="J50" s="27">
        <f>J39-J26</f>
        <v>429917.78440552088</v>
      </c>
    </row>
    <row r="51" spans="1:31" x14ac:dyDescent="0.3">
      <c r="J51" s="40"/>
    </row>
    <row r="52" spans="1:31" x14ac:dyDescent="0.3">
      <c r="A52" s="29"/>
      <c r="B52" s="8">
        <f>B55/907185*B2</f>
        <v>2176.3762925974306</v>
      </c>
      <c r="C52" s="8">
        <f t="shared" ref="C52:AE52" si="16">C55/907185*C2</f>
        <v>1976.1096741238007</v>
      </c>
      <c r="D52" s="8">
        <f t="shared" si="16"/>
        <v>434.54174550064215</v>
      </c>
      <c r="E52" s="8">
        <f t="shared" si="16"/>
        <v>4.5802961909643569</v>
      </c>
      <c r="F52" s="8">
        <f t="shared" si="16"/>
        <v>2249.9578814684987</v>
      </c>
      <c r="G52" s="8">
        <f t="shared" si="16"/>
        <v>8.6771167262157112E-3</v>
      </c>
      <c r="H52" s="8">
        <f t="shared" si="16"/>
        <v>1542170.8692273351</v>
      </c>
      <c r="I52" s="8">
        <f t="shared" si="16"/>
        <v>163.7888633520175</v>
      </c>
      <c r="J52" s="8">
        <f t="shared" si="16"/>
        <v>4626.4999194210668</v>
      </c>
      <c r="K52" s="8">
        <f t="shared" si="16"/>
        <v>20827.351746336193</v>
      </c>
      <c r="L52" s="8">
        <f t="shared" si="16"/>
        <v>11054.976239686503</v>
      </c>
      <c r="M52" s="8">
        <f t="shared" si="16"/>
        <v>11.341913614643099</v>
      </c>
      <c r="N52" s="8">
        <f t="shared" si="16"/>
        <v>1.1993785611534582</v>
      </c>
      <c r="O52" s="8">
        <f t="shared" si="16"/>
        <v>50752.660152008684</v>
      </c>
      <c r="P52" s="8">
        <f t="shared" si="16"/>
        <v>842495.91869354097</v>
      </c>
      <c r="Q52" s="8">
        <f t="shared" si="16"/>
        <v>93608.911082083592</v>
      </c>
      <c r="R52" s="8">
        <f t="shared" si="16"/>
        <v>457.68830833843151</v>
      </c>
      <c r="S52" s="8">
        <f t="shared" si="16"/>
        <v>3321.2586186940921</v>
      </c>
      <c r="T52" s="8">
        <f t="shared" si="16"/>
        <v>17479.11396242222</v>
      </c>
      <c r="U52" s="8">
        <f t="shared" si="16"/>
        <v>175743.97724830106</v>
      </c>
      <c r="V52" s="8">
        <f t="shared" si="16"/>
        <v>1173.5246945220656</v>
      </c>
      <c r="W52" s="8">
        <f t="shared" si="16"/>
        <v>2220.0796970849387</v>
      </c>
      <c r="X52" s="8">
        <f t="shared" si="16"/>
        <v>30651.035896757552</v>
      </c>
      <c r="Y52" s="8">
        <f t="shared" si="16"/>
        <v>10.608745755275937</v>
      </c>
      <c r="Z52" s="8">
        <f t="shared" si="16"/>
        <v>32491.762981089854</v>
      </c>
      <c r="AA52" s="8">
        <f t="shared" si="16"/>
        <v>704.276084811808</v>
      </c>
      <c r="AB52" s="8">
        <f t="shared" si="16"/>
        <v>850140.33521277353</v>
      </c>
      <c r="AC52" s="8">
        <f t="shared" si="16"/>
        <v>6713.3594581039151</v>
      </c>
      <c r="AD52" s="8">
        <f t="shared" si="16"/>
        <v>7501.6462156318721</v>
      </c>
      <c r="AE52" s="8">
        <f t="shared" si="16"/>
        <v>4282.4734096132552</v>
      </c>
    </row>
    <row r="53" spans="1:31" x14ac:dyDescent="0.3">
      <c r="A53" t="s">
        <v>531</v>
      </c>
      <c r="B53" s="8" t="s">
        <v>532</v>
      </c>
      <c r="C53" s="8" t="s">
        <v>532</v>
      </c>
      <c r="D53" s="8" t="s">
        <v>532</v>
      </c>
      <c r="E53" s="8" t="s">
        <v>533</v>
      </c>
      <c r="F53" s="8" t="s">
        <v>532</v>
      </c>
      <c r="G53" s="8" t="s">
        <v>534</v>
      </c>
      <c r="H53" s="8" t="s">
        <v>532</v>
      </c>
      <c r="I53" s="8" t="s">
        <v>533</v>
      </c>
      <c r="J53" s="8" t="s">
        <v>532</v>
      </c>
      <c r="K53" s="8" t="s">
        <v>532</v>
      </c>
      <c r="L53" s="8" t="s">
        <v>532</v>
      </c>
      <c r="M53" s="8" t="s">
        <v>532</v>
      </c>
      <c r="N53" s="8" t="s">
        <v>532</v>
      </c>
      <c r="O53" s="8" t="s">
        <v>532</v>
      </c>
      <c r="P53" s="8" t="s">
        <v>532</v>
      </c>
      <c r="Q53" s="8" t="s">
        <v>532</v>
      </c>
      <c r="R53" s="8" t="s">
        <v>532</v>
      </c>
      <c r="S53" s="8" t="s">
        <v>533</v>
      </c>
      <c r="T53" s="8" t="s">
        <v>533</v>
      </c>
      <c r="U53" s="8" t="s">
        <v>533</v>
      </c>
      <c r="V53" s="8" t="s">
        <v>533</v>
      </c>
      <c r="W53" s="8" t="s">
        <v>533</v>
      </c>
      <c r="X53" s="8" t="s">
        <v>533</v>
      </c>
      <c r="Y53" s="8" t="s">
        <v>535</v>
      </c>
      <c r="Z53" s="8" t="s">
        <v>533</v>
      </c>
      <c r="AA53" s="8" t="s">
        <v>533</v>
      </c>
      <c r="AB53" s="8" t="s">
        <v>532</v>
      </c>
      <c r="AC53" s="8" t="s">
        <v>532</v>
      </c>
      <c r="AD53" s="8" t="s">
        <v>532</v>
      </c>
      <c r="AE53" t="s">
        <v>536</v>
      </c>
    </row>
    <row r="54" spans="1:31" x14ac:dyDescent="0.3">
      <c r="A54" t="s">
        <v>537</v>
      </c>
      <c r="B54" s="8" t="s">
        <v>538</v>
      </c>
      <c r="C54" s="8" t="s">
        <v>539</v>
      </c>
      <c r="D54" s="8" t="s">
        <v>540</v>
      </c>
      <c r="E54" s="8" t="s">
        <v>541</v>
      </c>
      <c r="F54" s="8" t="s">
        <v>542</v>
      </c>
      <c r="G54" s="8" t="s">
        <v>543</v>
      </c>
      <c r="H54" s="8" t="s">
        <v>544</v>
      </c>
      <c r="I54" s="8" t="s">
        <v>545</v>
      </c>
      <c r="J54" s="8" t="s">
        <v>546</v>
      </c>
      <c r="K54" s="8" t="s">
        <v>547</v>
      </c>
      <c r="L54" s="8" t="s">
        <v>548</v>
      </c>
      <c r="M54" s="8" t="s">
        <v>549</v>
      </c>
      <c r="N54" s="8" t="s">
        <v>550</v>
      </c>
      <c r="O54" s="8" t="s">
        <v>551</v>
      </c>
      <c r="P54" s="8" t="s">
        <v>552</v>
      </c>
      <c r="Q54" s="8" t="s">
        <v>553</v>
      </c>
      <c r="R54" s="8" t="s">
        <v>554</v>
      </c>
      <c r="S54" s="8" t="s">
        <v>555</v>
      </c>
      <c r="T54" s="8" t="s">
        <v>556</v>
      </c>
      <c r="U54" s="8" t="s">
        <v>557</v>
      </c>
      <c r="V54" s="8" t="s">
        <v>558</v>
      </c>
      <c r="W54" s="8" t="s">
        <v>559</v>
      </c>
      <c r="X54" s="8" t="s">
        <v>560</v>
      </c>
      <c r="Y54" s="8" t="s">
        <v>561</v>
      </c>
      <c r="Z54" s="8" t="s">
        <v>562</v>
      </c>
      <c r="AA54" s="8" t="s">
        <v>563</v>
      </c>
      <c r="AB54" s="8" t="s">
        <v>564</v>
      </c>
      <c r="AC54" s="8" t="s">
        <v>565</v>
      </c>
      <c r="AD54" s="8" t="s">
        <v>566</v>
      </c>
      <c r="AE54" t="s">
        <v>567</v>
      </c>
    </row>
    <row r="55" spans="1:31" x14ac:dyDescent="0.3">
      <c r="A55" t="s">
        <v>568</v>
      </c>
      <c r="B55" s="8">
        <v>45231980</v>
      </c>
      <c r="C55" s="8">
        <v>22950400</v>
      </c>
      <c r="D55" s="8">
        <v>7287980</v>
      </c>
      <c r="E55" s="8">
        <v>4155176</v>
      </c>
      <c r="F55" s="8">
        <v>28784770</v>
      </c>
      <c r="G55" s="8">
        <v>79.545410000000004</v>
      </c>
      <c r="H55" s="8">
        <v>49965510000</v>
      </c>
      <c r="I55" s="8">
        <v>148586800</v>
      </c>
      <c r="J55" s="8">
        <v>139781900</v>
      </c>
      <c r="K55" s="8">
        <v>518218900</v>
      </c>
      <c r="L55" s="8">
        <v>116378400</v>
      </c>
      <c r="M55" s="8">
        <v>51294.75</v>
      </c>
      <c r="N55" s="8">
        <v>23653.439999999999</v>
      </c>
      <c r="O55" s="8">
        <v>2708356000</v>
      </c>
      <c r="P55" s="8">
        <v>16615210000</v>
      </c>
      <c r="Q55" s="8">
        <v>1846100000</v>
      </c>
      <c r="R55" s="8">
        <v>2118408</v>
      </c>
      <c r="S55" s="8">
        <v>3012996000</v>
      </c>
      <c r="T55" s="8">
        <v>15856790000</v>
      </c>
      <c r="U55" s="8">
        <v>159432300000</v>
      </c>
      <c r="V55" s="8">
        <v>1064604000</v>
      </c>
      <c r="W55" s="8">
        <v>2014023000</v>
      </c>
      <c r="X55" s="8">
        <v>27806160000</v>
      </c>
      <c r="Y55" s="8">
        <v>85244.42</v>
      </c>
      <c r="Z55" s="8">
        <v>29476040000</v>
      </c>
      <c r="AA55" s="8">
        <v>638908700</v>
      </c>
      <c r="AB55" s="8">
        <v>12050540000</v>
      </c>
      <c r="AC55" s="8">
        <v>62145500</v>
      </c>
      <c r="AD55" s="8">
        <v>73860420</v>
      </c>
      <c r="AE55" s="8">
        <v>36593940</v>
      </c>
    </row>
    <row r="56" spans="1:31" x14ac:dyDescent="0.3">
      <c r="A56" t="s">
        <v>569</v>
      </c>
      <c r="B56" s="8">
        <v>116316300</v>
      </c>
      <c r="C56" s="8">
        <v>23659700</v>
      </c>
      <c r="D56" s="8">
        <v>15162140</v>
      </c>
      <c r="E56" s="8">
        <v>3587159</v>
      </c>
      <c r="F56" s="8">
        <v>4531661</v>
      </c>
      <c r="G56" s="8">
        <v>99.754760000000005</v>
      </c>
      <c r="H56" s="8">
        <v>16635160000</v>
      </c>
      <c r="I56" s="8">
        <v>1764999000</v>
      </c>
      <c r="J56" s="8">
        <v>185918900</v>
      </c>
      <c r="K56" s="8">
        <v>31886470</v>
      </c>
      <c r="L56" s="8">
        <v>100308800</v>
      </c>
      <c r="M56" s="8">
        <v>4516.7659999999996</v>
      </c>
      <c r="N56" s="8">
        <v>23393540</v>
      </c>
      <c r="O56" s="8">
        <v>750064400</v>
      </c>
      <c r="P56" s="8">
        <v>4574371000</v>
      </c>
      <c r="Q56" s="8">
        <v>484885200</v>
      </c>
      <c r="R56" s="8">
        <v>2105494</v>
      </c>
      <c r="S56" s="8">
        <v>511277000</v>
      </c>
      <c r="T56" s="8">
        <v>10265150000</v>
      </c>
      <c r="U56" s="8">
        <v>51459480000</v>
      </c>
      <c r="V56" s="8">
        <v>100689100</v>
      </c>
      <c r="W56" s="8">
        <v>312219500</v>
      </c>
      <c r="X56" s="8">
        <v>7961522000</v>
      </c>
      <c r="Y56" s="8">
        <v>369557.7</v>
      </c>
      <c r="Z56" s="8">
        <v>3357593000</v>
      </c>
      <c r="AA56" s="8">
        <v>714936600</v>
      </c>
      <c r="AB56" s="8">
        <v>430302600</v>
      </c>
      <c r="AC56" s="8">
        <v>561784.80000000005</v>
      </c>
      <c r="AD56" s="8">
        <v>73837570</v>
      </c>
      <c r="AE56" s="8">
        <v>50829580</v>
      </c>
    </row>
    <row r="57" spans="1:31" x14ac:dyDescent="0.3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1" x14ac:dyDescent="0.3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  <row r="59" spans="1:31" x14ac:dyDescent="0.3">
      <c r="G59" s="27"/>
    </row>
    <row r="60" spans="1:31" x14ac:dyDescent="0.3">
      <c r="G60" s="2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C117"/>
  <sheetViews>
    <sheetView zoomScale="85" zoomScaleNormal="85" workbookViewId="0">
      <pane xSplit="1" ySplit="2" topLeftCell="AQ3" activePane="bottomRight" state="frozen"/>
      <selection pane="topRight" activeCell="B1" sqref="B1"/>
      <selection pane="bottomLeft" activeCell="A3" sqref="A3"/>
      <selection pane="bottomRight" activeCell="BA58" sqref="BA58"/>
    </sheetView>
  </sheetViews>
  <sheetFormatPr defaultRowHeight="14.4" x14ac:dyDescent="0.3"/>
  <cols>
    <col min="1" max="1" width="19.6640625" style="29" customWidth="1"/>
    <col min="2" max="2" width="12.109375" style="29" customWidth="1"/>
    <col min="3" max="3" width="12.5546875" style="29" customWidth="1"/>
    <col min="5" max="5" width="9.109375" style="29"/>
    <col min="6" max="6" width="15.44140625" bestFit="1" customWidth="1"/>
    <col min="7" max="27" width="12" style="27" bestFit="1" customWidth="1"/>
    <col min="28" max="28" width="12" style="27" customWidth="1"/>
    <col min="29" max="55" width="9.109375" style="27"/>
    <col min="56" max="56" width="10.88671875" style="27" bestFit="1" customWidth="1"/>
    <col min="57" max="57" width="9.88671875" style="27" bestFit="1" customWidth="1"/>
  </cols>
  <sheetData>
    <row r="1" spans="1:60" x14ac:dyDescent="0.3">
      <c r="B1" s="29" t="s">
        <v>504</v>
      </c>
      <c r="F1" s="29" t="s">
        <v>520</v>
      </c>
      <c r="AH1" s="27" t="s">
        <v>519</v>
      </c>
      <c r="BG1" s="29" t="s">
        <v>250</v>
      </c>
    </row>
    <row r="2" spans="1:60" x14ac:dyDescent="0.3">
      <c r="A2" s="29" t="s">
        <v>52</v>
      </c>
      <c r="B2" s="29" t="s">
        <v>322</v>
      </c>
      <c r="C2" s="29" t="s">
        <v>323</v>
      </c>
      <c r="D2" s="29"/>
      <c r="F2" s="29" t="s">
        <v>231</v>
      </c>
      <c r="G2" s="29" t="s">
        <v>148</v>
      </c>
      <c r="H2" s="29" t="s">
        <v>150</v>
      </c>
      <c r="I2" s="29" t="s">
        <v>151</v>
      </c>
      <c r="J2" s="29" t="s">
        <v>152</v>
      </c>
      <c r="K2" s="29" t="s">
        <v>153</v>
      </c>
      <c r="L2" s="29" t="s">
        <v>154</v>
      </c>
      <c r="M2" s="29" t="s">
        <v>155</v>
      </c>
      <c r="N2" s="29" t="s">
        <v>54</v>
      </c>
      <c r="O2" s="29" t="s">
        <v>53</v>
      </c>
      <c r="P2" s="29" t="s">
        <v>156</v>
      </c>
      <c r="Q2" s="29" t="s">
        <v>158</v>
      </c>
      <c r="R2" s="29" t="s">
        <v>159</v>
      </c>
      <c r="S2" s="29" t="s">
        <v>160</v>
      </c>
      <c r="T2" s="29" t="s">
        <v>161</v>
      </c>
      <c r="U2" s="29" t="s">
        <v>162</v>
      </c>
      <c r="V2" s="29" t="s">
        <v>163</v>
      </c>
      <c r="W2" s="29" t="s">
        <v>164</v>
      </c>
      <c r="X2" s="29" t="s">
        <v>165</v>
      </c>
      <c r="Y2" s="29" t="s">
        <v>166</v>
      </c>
      <c r="Z2" s="29" t="s">
        <v>167</v>
      </c>
      <c r="AA2" s="29" t="s">
        <v>168</v>
      </c>
      <c r="AB2" s="29"/>
      <c r="AC2" s="27" t="s">
        <v>54</v>
      </c>
      <c r="AD2" s="27" t="s">
        <v>53</v>
      </c>
      <c r="AF2" s="27" t="s">
        <v>469</v>
      </c>
      <c r="AG2" s="27" t="s">
        <v>177</v>
      </c>
      <c r="AH2" s="27" t="s">
        <v>148</v>
      </c>
      <c r="AI2" s="27" t="s">
        <v>150</v>
      </c>
      <c r="AJ2" s="27" t="s">
        <v>151</v>
      </c>
      <c r="AK2" s="27" t="s">
        <v>152</v>
      </c>
      <c r="AL2" s="27" t="s">
        <v>153</v>
      </c>
      <c r="AM2" s="27" t="s">
        <v>154</v>
      </c>
      <c r="AN2" s="27" t="s">
        <v>155</v>
      </c>
      <c r="AO2" s="27" t="s">
        <v>156</v>
      </c>
      <c r="AP2" s="27" t="s">
        <v>158</v>
      </c>
      <c r="AQ2" s="27" t="s">
        <v>159</v>
      </c>
      <c r="AR2" s="27" t="s">
        <v>160</v>
      </c>
      <c r="AS2" s="27" t="s">
        <v>161</v>
      </c>
      <c r="AT2" s="27" t="s">
        <v>162</v>
      </c>
      <c r="AU2" s="27" t="s">
        <v>163</v>
      </c>
      <c r="AV2" s="27" t="s">
        <v>164</v>
      </c>
      <c r="AW2" s="27" t="s">
        <v>165</v>
      </c>
      <c r="AX2" s="27" t="s">
        <v>166</v>
      </c>
      <c r="AY2" s="27" t="s">
        <v>167</v>
      </c>
      <c r="AZ2" s="27" t="s">
        <v>168</v>
      </c>
      <c r="BA2" s="27" t="s">
        <v>54</v>
      </c>
      <c r="BB2" s="27" t="s">
        <v>53</v>
      </c>
      <c r="BD2" s="27" t="s">
        <v>54</v>
      </c>
      <c r="BE2" s="27" t="s">
        <v>53</v>
      </c>
      <c r="BG2" s="27" t="s">
        <v>54</v>
      </c>
      <c r="BH2" s="27" t="s">
        <v>53</v>
      </c>
    </row>
    <row r="3" spans="1:60" x14ac:dyDescent="0.3">
      <c r="A3" s="29" t="s">
        <v>0</v>
      </c>
      <c r="B3" s="27">
        <v>300212.18222000002</v>
      </c>
      <c r="C3" s="27">
        <v>39161.963982000001</v>
      </c>
      <c r="D3" s="29"/>
      <c r="F3" s="29" t="s">
        <v>0</v>
      </c>
      <c r="G3" s="29">
        <v>2131.9474259399999</v>
      </c>
      <c r="H3" s="29">
        <v>2230.4564280700001</v>
      </c>
      <c r="I3" s="29">
        <v>59.539568764899997</v>
      </c>
      <c r="J3" s="29">
        <v>125.546461968</v>
      </c>
      <c r="K3" s="29">
        <v>1706.9797193500001</v>
      </c>
      <c r="L3" s="29">
        <v>64.447063322299996</v>
      </c>
      <c r="M3" s="29">
        <v>654.54429758000003</v>
      </c>
      <c r="N3" s="29">
        <v>301066.05823099997</v>
      </c>
      <c r="O3" s="29">
        <v>39237.632036700001</v>
      </c>
      <c r="P3" s="29">
        <v>261828.426194</v>
      </c>
      <c r="Q3" s="29">
        <v>212.33840760199999</v>
      </c>
      <c r="R3" s="29">
        <v>43.718946179699998</v>
      </c>
      <c r="S3" s="29">
        <v>21694.0506078</v>
      </c>
      <c r="T3" s="29">
        <v>45.949992151499998</v>
      </c>
      <c r="U3" s="29">
        <v>945.85950418100003</v>
      </c>
      <c r="V3" s="29">
        <v>22.308683499000001</v>
      </c>
      <c r="W3" s="29">
        <v>34.349726912400001</v>
      </c>
      <c r="X3" s="29">
        <v>2365.8662773299998</v>
      </c>
      <c r="Y3" s="29">
        <v>6505.4809357499998</v>
      </c>
      <c r="Z3" s="29">
        <v>246.22148424</v>
      </c>
      <c r="AA3" s="29">
        <v>148.02650614800001</v>
      </c>
      <c r="AB3" s="29"/>
      <c r="AC3" s="55">
        <f t="shared" ref="AC3:AC34" si="0">(N3-B3)/(B3+1E-50)</f>
        <v>2.8442417115979103E-3</v>
      </c>
      <c r="AD3" s="55">
        <f t="shared" ref="AD3:AD34" si="1">(O3-C3)/(C3+1E-50)</f>
        <v>1.9321823270860192E-3</v>
      </c>
      <c r="AF3" s="27">
        <v>1</v>
      </c>
      <c r="AG3" s="27" t="s">
        <v>0</v>
      </c>
      <c r="AH3" s="27">
        <v>378.42791884500002</v>
      </c>
      <c r="AI3" s="27">
        <v>393.31322608900001</v>
      </c>
      <c r="AJ3" s="27">
        <v>10.314055848100001</v>
      </c>
      <c r="AK3" s="27">
        <v>20.505369867700001</v>
      </c>
      <c r="AL3" s="27">
        <v>302.11208745099998</v>
      </c>
      <c r="AM3" s="27">
        <v>11.2751187789</v>
      </c>
      <c r="AN3" s="27">
        <v>115.69459755600001</v>
      </c>
      <c r="AO3" s="27">
        <v>46547.518838700002</v>
      </c>
      <c r="AP3" s="27">
        <v>36.429511820999998</v>
      </c>
      <c r="AQ3" s="27">
        <v>7.7508202647199997</v>
      </c>
      <c r="AR3" s="27">
        <v>3830.4923487999999</v>
      </c>
      <c r="AS3" s="27">
        <v>7.83246002991</v>
      </c>
      <c r="AT3" s="27">
        <v>162.845202742</v>
      </c>
      <c r="AU3" s="27">
        <v>3.9167835630200001</v>
      </c>
      <c r="AV3" s="27">
        <v>6.0724848084399996</v>
      </c>
      <c r="AW3" s="27">
        <v>407.34641421700002</v>
      </c>
      <c r="AX3" s="27">
        <v>1151.2118622200001</v>
      </c>
      <c r="AY3" s="27">
        <v>43.062831992900001</v>
      </c>
      <c r="AZ3" s="27">
        <v>26.240288722500001</v>
      </c>
      <c r="BA3" s="27">
        <f>BB3+AO3</f>
        <v>53462.362222317199</v>
      </c>
      <c r="BB3" s="27">
        <f>SUM(AH3:AZ3)-AO3</f>
        <v>6914.8433836171971</v>
      </c>
      <c r="BD3" s="27">
        <f t="shared" ref="BD3:BD34" si="2">BA3-B3</f>
        <v>-246749.81999768282</v>
      </c>
      <c r="BE3" s="27">
        <f t="shared" ref="BE3:BE34" si="3">BB3-C3</f>
        <v>-32247.120598382804</v>
      </c>
      <c r="BG3" s="24">
        <f t="shared" ref="BG3:BG34" si="4">BA3/B3</f>
        <v>0.17808192134967785</v>
      </c>
      <c r="BH3" s="24">
        <f t="shared" ref="BH3:BH34" si="5">BB3/C3</f>
        <v>0.17657039332336508</v>
      </c>
    </row>
    <row r="4" spans="1:60" x14ac:dyDescent="0.3">
      <c r="A4" s="29" t="s">
        <v>2</v>
      </c>
      <c r="B4" s="27">
        <v>255698.98018000001</v>
      </c>
      <c r="C4" s="27">
        <v>31672.467358000002</v>
      </c>
      <c r="D4" s="29"/>
      <c r="F4" s="29" t="s">
        <v>2</v>
      </c>
      <c r="G4" s="29">
        <v>1865.82904171</v>
      </c>
      <c r="H4" s="29">
        <v>1662.3439326</v>
      </c>
      <c r="I4" s="29">
        <v>49.589830740099998</v>
      </c>
      <c r="J4" s="29">
        <v>50.014308680100001</v>
      </c>
      <c r="K4" s="29">
        <v>1232.44953201</v>
      </c>
      <c r="L4" s="29">
        <v>48.941167898499998</v>
      </c>
      <c r="M4" s="29">
        <v>500.53716992699998</v>
      </c>
      <c r="N4" s="29">
        <v>254016.929282</v>
      </c>
      <c r="O4" s="29">
        <v>31464.9867447</v>
      </c>
      <c r="P4" s="29">
        <v>222551.942537</v>
      </c>
      <c r="Q4" s="29">
        <v>113.925812927</v>
      </c>
      <c r="R4" s="29">
        <v>36.349036392800002</v>
      </c>
      <c r="S4" s="29">
        <v>18487.052725500002</v>
      </c>
      <c r="T4" s="29">
        <v>59.1754923417</v>
      </c>
      <c r="U4" s="29">
        <v>514.32949288199995</v>
      </c>
      <c r="V4" s="29">
        <v>14.223731193700001</v>
      </c>
      <c r="W4" s="29">
        <v>20.444515638999999</v>
      </c>
      <c r="X4" s="29">
        <v>1285.9999400300001</v>
      </c>
      <c r="Y4" s="29">
        <v>5224.5878772200003</v>
      </c>
      <c r="Z4" s="29">
        <v>189.69749841500001</v>
      </c>
      <c r="AA4" s="29">
        <v>109.49563859600001</v>
      </c>
      <c r="AB4" s="29"/>
      <c r="AC4" s="55">
        <f t="shared" si="0"/>
        <v>-6.5782464083976068E-3</v>
      </c>
      <c r="AD4" s="55">
        <f t="shared" si="1"/>
        <v>-6.550819390065468E-3</v>
      </c>
      <c r="AF4" s="27">
        <v>4</v>
      </c>
      <c r="AG4" s="27" t="s">
        <v>2</v>
      </c>
      <c r="AH4" s="27">
        <v>1239.7011696500001</v>
      </c>
      <c r="AI4" s="27">
        <v>1114.2189795700001</v>
      </c>
      <c r="AJ4" s="27">
        <v>32.881993618000003</v>
      </c>
      <c r="AK4" s="27">
        <v>34.424626093100002</v>
      </c>
      <c r="AL4" s="27">
        <v>824.33068837300004</v>
      </c>
      <c r="AM4" s="27">
        <v>32.8032216999</v>
      </c>
      <c r="AN4" s="27">
        <v>334.24171326300001</v>
      </c>
      <c r="AO4" s="27">
        <v>147999.59671400001</v>
      </c>
      <c r="AP4" s="27">
        <v>76.085664235199999</v>
      </c>
      <c r="AQ4" s="27">
        <v>24.186680897900001</v>
      </c>
      <c r="AR4" s="27">
        <v>12304.154953900001</v>
      </c>
      <c r="AS4" s="27">
        <v>38.864438033500001</v>
      </c>
      <c r="AT4" s="27">
        <v>348.31011583700001</v>
      </c>
      <c r="AU4" s="27">
        <v>9.6025316377299994</v>
      </c>
      <c r="AV4" s="27">
        <v>13.6355068711</v>
      </c>
      <c r="AW4" s="27">
        <v>870.88411100999997</v>
      </c>
      <c r="AX4" s="27">
        <v>3480.2484955499999</v>
      </c>
      <c r="AY4" s="27">
        <v>127.07825268000001</v>
      </c>
      <c r="AZ4" s="27">
        <v>73.2816536176</v>
      </c>
      <c r="BA4" s="27">
        <f t="shared" ref="BA4:BA51" si="6">BB4+AO4</f>
        <v>168978.53151053702</v>
      </c>
      <c r="BB4" s="27">
        <f t="shared" ref="BB4:BB51" si="7">SUM(AH4:AZ4)-AO4</f>
        <v>20978.934796537011</v>
      </c>
      <c r="BD4" s="27">
        <f t="shared" si="2"/>
        <v>-86720.448669462989</v>
      </c>
      <c r="BE4" s="27">
        <f t="shared" si="3"/>
        <v>-10693.532561462991</v>
      </c>
      <c r="BG4" s="24">
        <f t="shared" si="4"/>
        <v>0.66084945427464792</v>
      </c>
      <c r="BH4" s="24">
        <f t="shared" si="5"/>
        <v>0.66237134478372239</v>
      </c>
    </row>
    <row r="5" spans="1:60" x14ac:dyDescent="0.3">
      <c r="A5" s="29" t="s">
        <v>3</v>
      </c>
      <c r="B5" s="27">
        <v>524586.53919000004</v>
      </c>
      <c r="C5" s="27">
        <v>77802.127768999999</v>
      </c>
      <c r="D5" s="29"/>
      <c r="F5" s="29" t="s">
        <v>3</v>
      </c>
      <c r="G5" s="29">
        <v>5502.3241209899998</v>
      </c>
      <c r="H5" s="29">
        <v>3283.6541154199999</v>
      </c>
      <c r="I5" s="29">
        <v>105.619353991</v>
      </c>
      <c r="J5" s="29">
        <v>80.245586093200004</v>
      </c>
      <c r="K5" s="29">
        <v>3913.8937417400002</v>
      </c>
      <c r="L5" s="29">
        <v>80.107015184299996</v>
      </c>
      <c r="M5" s="29">
        <v>1436.37146899</v>
      </c>
      <c r="N5" s="29">
        <v>522929.02445800003</v>
      </c>
      <c r="O5" s="29">
        <v>77319.447159200005</v>
      </c>
      <c r="P5" s="29">
        <v>445609.577299</v>
      </c>
      <c r="Q5" s="29">
        <v>238.06532515399999</v>
      </c>
      <c r="R5" s="29">
        <v>94.592258591100006</v>
      </c>
      <c r="S5" s="29">
        <v>41409.492328699998</v>
      </c>
      <c r="T5" s="29">
        <v>86.062726015099997</v>
      </c>
      <c r="U5" s="29">
        <v>1320.30222931</v>
      </c>
      <c r="V5" s="29">
        <v>42.545196690899999</v>
      </c>
      <c r="W5" s="29">
        <v>60.731685190999997</v>
      </c>
      <c r="X5" s="29">
        <v>3305.0198860199998</v>
      </c>
      <c r="Y5" s="29">
        <v>15722.7079632</v>
      </c>
      <c r="Z5" s="29">
        <v>291.23420338699998</v>
      </c>
      <c r="AA5" s="29">
        <v>346.47795455200003</v>
      </c>
      <c r="AB5" s="29"/>
      <c r="AC5" s="55">
        <f t="shared" si="0"/>
        <v>-3.1596592900750647E-3</v>
      </c>
      <c r="AD5" s="55">
        <f t="shared" si="1"/>
        <v>-6.203951275382944E-3</v>
      </c>
      <c r="AF5" s="27">
        <v>5</v>
      </c>
      <c r="AG5" s="27" t="s">
        <v>3</v>
      </c>
      <c r="AH5" s="27">
        <v>1936.4495673500001</v>
      </c>
      <c r="AI5" s="27">
        <v>934.41815444700001</v>
      </c>
      <c r="AJ5" s="27">
        <v>34.277472320800001</v>
      </c>
      <c r="AK5" s="27">
        <v>19.7570619044</v>
      </c>
      <c r="AL5" s="27">
        <v>1330.68667168</v>
      </c>
      <c r="AM5" s="27">
        <v>21.269769421199999</v>
      </c>
      <c r="AN5" s="27">
        <v>483.573752942</v>
      </c>
      <c r="AO5" s="27">
        <v>131736.83364999999</v>
      </c>
      <c r="AP5" s="27">
        <v>59.000645016999997</v>
      </c>
      <c r="AQ5" s="27">
        <v>31.4512797378</v>
      </c>
      <c r="AR5" s="27">
        <v>13301.887138800001</v>
      </c>
      <c r="AS5" s="27">
        <v>30.3268158216</v>
      </c>
      <c r="AT5" s="27">
        <v>393.796103491</v>
      </c>
      <c r="AU5" s="27">
        <v>13.900332475900001</v>
      </c>
      <c r="AV5" s="27">
        <v>17.999406436299999</v>
      </c>
      <c r="AW5" s="27">
        <v>985.82109417799995</v>
      </c>
      <c r="AX5" s="27">
        <v>5446.7111843700004</v>
      </c>
      <c r="AY5" s="27">
        <v>74.723980018099994</v>
      </c>
      <c r="AZ5" s="27">
        <v>118.65499861799999</v>
      </c>
      <c r="BA5" s="27">
        <f t="shared" si="6"/>
        <v>156971.53907902914</v>
      </c>
      <c r="BB5" s="27">
        <f t="shared" si="7"/>
        <v>25234.705429029156</v>
      </c>
      <c r="BD5" s="27">
        <f t="shared" si="2"/>
        <v>-367615.00011097093</v>
      </c>
      <c r="BE5" s="27">
        <f t="shared" si="3"/>
        <v>-52567.422339970843</v>
      </c>
      <c r="BG5" s="24">
        <f t="shared" si="4"/>
        <v>0.29922906394320503</v>
      </c>
      <c r="BH5" s="24">
        <f t="shared" si="5"/>
        <v>0.32434466964647518</v>
      </c>
    </row>
    <row r="6" spans="1:60" x14ac:dyDescent="0.3">
      <c r="A6" s="29" t="s">
        <v>4</v>
      </c>
      <c r="B6" s="27">
        <v>242497.53711999999</v>
      </c>
      <c r="C6" s="27">
        <v>29038.058879</v>
      </c>
      <c r="D6" s="29"/>
      <c r="F6" s="29" t="s">
        <v>4</v>
      </c>
      <c r="G6" s="29">
        <v>1517.50102019</v>
      </c>
      <c r="H6" s="29">
        <v>1681.41032215</v>
      </c>
      <c r="I6" s="29">
        <v>43.464469992300003</v>
      </c>
      <c r="J6" s="29">
        <v>144.98845225599999</v>
      </c>
      <c r="K6" s="29">
        <v>1222.32796684</v>
      </c>
      <c r="L6" s="29">
        <v>64.800382998000003</v>
      </c>
      <c r="M6" s="29">
        <v>486.11338271699998</v>
      </c>
      <c r="N6" s="29">
        <v>242366.220672</v>
      </c>
      <c r="O6" s="29">
        <v>29019.385284799999</v>
      </c>
      <c r="P6" s="29">
        <v>213346.835387</v>
      </c>
      <c r="Q6" s="29">
        <v>126.156231077</v>
      </c>
      <c r="R6" s="29">
        <v>30.889591873800001</v>
      </c>
      <c r="S6" s="29">
        <v>15723.2706746</v>
      </c>
      <c r="T6" s="29">
        <v>36.9503729746</v>
      </c>
      <c r="U6" s="29">
        <v>809.78838054000005</v>
      </c>
      <c r="V6" s="29">
        <v>44.820566501899997</v>
      </c>
      <c r="W6" s="29">
        <v>96.749813463600006</v>
      </c>
      <c r="X6" s="29">
        <v>2024.5026152299999</v>
      </c>
      <c r="Y6" s="29">
        <v>4632.0556713300002</v>
      </c>
      <c r="Z6" s="29">
        <v>225.167561159</v>
      </c>
      <c r="AA6" s="29">
        <v>108.427808892</v>
      </c>
      <c r="AB6" s="29"/>
      <c r="AC6" s="55">
        <f t="shared" si="0"/>
        <v>-5.4151662552768848E-4</v>
      </c>
      <c r="AD6" s="55">
        <f t="shared" si="1"/>
        <v>-6.4307308824647109E-4</v>
      </c>
      <c r="AF6" s="27">
        <v>6</v>
      </c>
      <c r="AG6" s="27" t="s">
        <v>4</v>
      </c>
      <c r="AH6" s="27">
        <v>875.48675078500003</v>
      </c>
      <c r="AI6" s="27">
        <v>930.30316756000002</v>
      </c>
      <c r="AJ6" s="27">
        <v>24.809565064899999</v>
      </c>
      <c r="AK6" s="27">
        <v>85.2893737972</v>
      </c>
      <c r="AL6" s="27">
        <v>696.45420923799998</v>
      </c>
      <c r="AM6" s="27">
        <v>36.786091523800003</v>
      </c>
      <c r="AN6" s="27">
        <v>277.07253218400001</v>
      </c>
      <c r="AO6" s="27">
        <v>118292.712147</v>
      </c>
      <c r="AP6" s="27">
        <v>68.453319336600003</v>
      </c>
      <c r="AQ6" s="27">
        <v>17.462961565499999</v>
      </c>
      <c r="AR6" s="27">
        <v>8845.6001932100007</v>
      </c>
      <c r="AS6" s="27">
        <v>21.812325962700001</v>
      </c>
      <c r="AT6" s="27">
        <v>461.593505515</v>
      </c>
      <c r="AU6" s="27">
        <v>26.7077915379</v>
      </c>
      <c r="AV6" s="27">
        <v>57.878664156900001</v>
      </c>
      <c r="AW6" s="27">
        <v>1153.93617877</v>
      </c>
      <c r="AX6" s="27">
        <v>2657.6661799399999</v>
      </c>
      <c r="AY6" s="27">
        <v>126.557749988</v>
      </c>
      <c r="AZ6" s="27">
        <v>61.953053281199999</v>
      </c>
      <c r="BA6" s="27">
        <f t="shared" si="6"/>
        <v>134718.53576041668</v>
      </c>
      <c r="BB6" s="27">
        <f t="shared" si="7"/>
        <v>16425.82361341668</v>
      </c>
      <c r="BD6" s="27">
        <f t="shared" si="2"/>
        <v>-107779.00135958332</v>
      </c>
      <c r="BE6" s="27">
        <f t="shared" si="3"/>
        <v>-12612.23526558332</v>
      </c>
      <c r="BG6" s="24">
        <f t="shared" si="4"/>
        <v>0.5555459958908826</v>
      </c>
      <c r="BH6" s="24">
        <f t="shared" si="5"/>
        <v>0.56566534567142335</v>
      </c>
    </row>
    <row r="7" spans="1:60" x14ac:dyDescent="0.3">
      <c r="A7" s="29" t="s">
        <v>5</v>
      </c>
      <c r="B7" s="27">
        <v>321636.23905999999</v>
      </c>
      <c r="C7" s="27">
        <v>46998.624333</v>
      </c>
      <c r="D7" s="29"/>
      <c r="F7" s="29" t="s">
        <v>5</v>
      </c>
      <c r="G7" s="29">
        <v>3234.3538793100001</v>
      </c>
      <c r="H7" s="29">
        <v>2108.1508315299998</v>
      </c>
      <c r="I7" s="29">
        <v>61.236880778500002</v>
      </c>
      <c r="J7" s="29">
        <v>52.025992846000001</v>
      </c>
      <c r="K7" s="29">
        <v>2323.6818295100002</v>
      </c>
      <c r="L7" s="29">
        <v>52.996905541899999</v>
      </c>
      <c r="M7" s="29">
        <v>858.412173349</v>
      </c>
      <c r="N7" s="29">
        <v>320178.054221</v>
      </c>
      <c r="O7" s="29">
        <v>46675.388903799998</v>
      </c>
      <c r="P7" s="29">
        <v>273502.66531700001</v>
      </c>
      <c r="Q7" s="29">
        <v>130.34068296999999</v>
      </c>
      <c r="R7" s="29">
        <v>56.391765208899997</v>
      </c>
      <c r="S7" s="29">
        <v>25167.027634900001</v>
      </c>
      <c r="T7" s="29">
        <v>49.614114005399998</v>
      </c>
      <c r="U7" s="29">
        <v>813.65413008400003</v>
      </c>
      <c r="V7" s="29">
        <v>26.340667866</v>
      </c>
      <c r="W7" s="29">
        <v>34.277804002499998</v>
      </c>
      <c r="X7" s="29">
        <v>2036.1899965299999</v>
      </c>
      <c r="Y7" s="29">
        <v>9268.7192334499996</v>
      </c>
      <c r="Z7" s="29">
        <v>194.479797671</v>
      </c>
      <c r="AA7" s="29">
        <v>207.49458424700001</v>
      </c>
      <c r="AB7" s="29"/>
      <c r="AC7" s="55">
        <f t="shared" si="0"/>
        <v>-4.5336459699367873E-3</v>
      </c>
      <c r="AD7" s="55">
        <f t="shared" si="1"/>
        <v>-6.8775508599949091E-3</v>
      </c>
      <c r="AF7" s="27">
        <v>8</v>
      </c>
      <c r="AG7" s="27" t="s">
        <v>5</v>
      </c>
      <c r="AH7" s="27">
        <v>1470.9514750200001</v>
      </c>
      <c r="AI7" s="27">
        <v>862.14616699500004</v>
      </c>
      <c r="AJ7" s="27">
        <v>26.6491468995</v>
      </c>
      <c r="AK7" s="27">
        <v>19.7803921806</v>
      </c>
      <c r="AL7" s="27">
        <v>1036.39301445</v>
      </c>
      <c r="AM7" s="27">
        <v>21.065962868500002</v>
      </c>
      <c r="AN7" s="27">
        <v>380.81759829999999</v>
      </c>
      <c r="AO7" s="27">
        <v>113616.467005</v>
      </c>
      <c r="AP7" s="27">
        <v>49.063582906100002</v>
      </c>
      <c r="AQ7" s="27">
        <v>24.862240102600001</v>
      </c>
      <c r="AR7" s="27">
        <v>10896.630573799999</v>
      </c>
      <c r="AS7" s="27">
        <v>22.606148974100002</v>
      </c>
      <c r="AT7" s="27">
        <v>338.859730404</v>
      </c>
      <c r="AU7" s="27">
        <v>11.490566743600001</v>
      </c>
      <c r="AV7" s="27">
        <v>14.213548126399999</v>
      </c>
      <c r="AW7" s="27">
        <v>848.02498635500001</v>
      </c>
      <c r="AX7" s="27">
        <v>4177.7869735499999</v>
      </c>
      <c r="AY7" s="27">
        <v>76.284385544900005</v>
      </c>
      <c r="AZ7" s="27">
        <v>92.878746552400003</v>
      </c>
      <c r="BA7" s="27">
        <f t="shared" si="6"/>
        <v>133986.97224477268</v>
      </c>
      <c r="BB7" s="27">
        <f t="shared" si="7"/>
        <v>20370.505239772683</v>
      </c>
      <c r="BD7" s="27">
        <f t="shared" si="2"/>
        <v>-187649.26681522731</v>
      </c>
      <c r="BE7" s="27">
        <f t="shared" si="3"/>
        <v>-26628.119093227317</v>
      </c>
      <c r="BG7" s="24">
        <f t="shared" si="4"/>
        <v>0.41657921581335844</v>
      </c>
      <c r="BH7" s="24">
        <f t="shared" si="5"/>
        <v>0.43342769131796843</v>
      </c>
    </row>
    <row r="8" spans="1:60" x14ac:dyDescent="0.3">
      <c r="A8" s="29" t="s">
        <v>6</v>
      </c>
      <c r="B8" s="27">
        <v>24773.96948</v>
      </c>
      <c r="C8" s="27">
        <v>3440.7154380000002</v>
      </c>
      <c r="D8" s="29"/>
      <c r="F8" s="29" t="s">
        <v>6</v>
      </c>
      <c r="G8" s="29">
        <v>177.190834505</v>
      </c>
      <c r="H8" s="29">
        <v>202.970270672</v>
      </c>
      <c r="I8" s="29">
        <v>5.4186184074900003</v>
      </c>
      <c r="J8" s="29">
        <v>15.459852400600001</v>
      </c>
      <c r="K8" s="29">
        <v>141.03320226899999</v>
      </c>
      <c r="L8" s="29">
        <v>6.2564969769100003</v>
      </c>
      <c r="M8" s="29">
        <v>55.607649928100003</v>
      </c>
      <c r="N8" s="29">
        <v>24762.782613300002</v>
      </c>
      <c r="O8" s="29">
        <v>3443.0039158300001</v>
      </c>
      <c r="P8" s="29">
        <v>21319.778697500002</v>
      </c>
      <c r="Q8" s="29">
        <v>17.484054961199998</v>
      </c>
      <c r="R8" s="29">
        <v>3.6397546806899999</v>
      </c>
      <c r="S8" s="29">
        <v>1909.81318915</v>
      </c>
      <c r="T8" s="29">
        <v>5.0417816762800003</v>
      </c>
      <c r="U8" s="29">
        <v>91.202947028400004</v>
      </c>
      <c r="V8" s="29">
        <v>2.0471322056700001</v>
      </c>
      <c r="W8" s="29">
        <v>2.3380027667999999</v>
      </c>
      <c r="X8" s="29">
        <v>227.95577903099999</v>
      </c>
      <c r="Y8" s="29">
        <v>543.04743608000001</v>
      </c>
      <c r="Z8" s="29">
        <v>24.021704503500001</v>
      </c>
      <c r="AA8" s="29">
        <v>12.475208584800001</v>
      </c>
      <c r="AB8" s="29"/>
      <c r="AC8" s="55">
        <f t="shared" si="0"/>
        <v>-4.5155729722801222E-4</v>
      </c>
      <c r="AD8" s="55">
        <f t="shared" si="1"/>
        <v>6.6511685468826601E-4</v>
      </c>
      <c r="AF8" s="27">
        <v>9</v>
      </c>
      <c r="AG8" s="27" t="s">
        <v>6</v>
      </c>
      <c r="AH8" s="27">
        <v>20.867105751699999</v>
      </c>
      <c r="AI8" s="27">
        <v>25.644511789199999</v>
      </c>
      <c r="AJ8" s="27">
        <v>0.63414554157799996</v>
      </c>
      <c r="AK8" s="27">
        <v>1.81077490626</v>
      </c>
      <c r="AL8" s="27">
        <v>16.686545648300001</v>
      </c>
      <c r="AM8" s="27">
        <v>0.79434796755600001</v>
      </c>
      <c r="AN8" s="27">
        <v>6.6531344987900001</v>
      </c>
      <c r="AO8" s="27">
        <v>2656.3620068800001</v>
      </c>
      <c r="AP8" s="27">
        <v>1.9734580854699999</v>
      </c>
      <c r="AQ8" s="27">
        <v>0.43817185146400001</v>
      </c>
      <c r="AR8" s="27">
        <v>234.26726947500001</v>
      </c>
      <c r="AS8" s="27">
        <v>0.59850609134999999</v>
      </c>
      <c r="AT8" s="27">
        <v>10.906092341100001</v>
      </c>
      <c r="AU8" s="27">
        <v>0.24958253124300001</v>
      </c>
      <c r="AV8" s="27">
        <v>0.26469558236000001</v>
      </c>
      <c r="AW8" s="27">
        <v>27.255464020200002</v>
      </c>
      <c r="AX8" s="27">
        <v>63.9598140947</v>
      </c>
      <c r="AY8" s="27">
        <v>3.0602025349900002</v>
      </c>
      <c r="AZ8" s="27">
        <v>1.4910745410899999</v>
      </c>
      <c r="BA8" s="27">
        <f t="shared" si="6"/>
        <v>3073.9169041323512</v>
      </c>
      <c r="BB8" s="27">
        <f t="shared" si="7"/>
        <v>417.55489725235111</v>
      </c>
      <c r="BD8" s="27">
        <f t="shared" si="2"/>
        <v>-21700.052575867649</v>
      </c>
      <c r="BE8" s="27">
        <f t="shared" si="3"/>
        <v>-3023.1605407476491</v>
      </c>
      <c r="BG8" s="24">
        <f t="shared" si="4"/>
        <v>0.12407849725551334</v>
      </c>
      <c r="BH8" s="24">
        <f t="shared" si="5"/>
        <v>0.12135699821054224</v>
      </c>
    </row>
    <row r="9" spans="1:60" x14ac:dyDescent="0.3">
      <c r="A9" s="29" t="s">
        <v>7</v>
      </c>
      <c r="B9" s="27">
        <v>11913.5514</v>
      </c>
      <c r="C9" s="27">
        <v>2121.85934</v>
      </c>
      <c r="D9" s="29"/>
      <c r="F9" s="29" t="s">
        <v>7</v>
      </c>
      <c r="G9" s="29">
        <v>148.47290398300001</v>
      </c>
      <c r="H9" s="29">
        <v>88.439156842299994</v>
      </c>
      <c r="I9" s="29">
        <v>2.9886833446300001</v>
      </c>
      <c r="J9" s="29">
        <v>6.1132343458099996</v>
      </c>
      <c r="K9" s="29">
        <v>103.957922364</v>
      </c>
      <c r="L9" s="29">
        <v>2.4203181159299998</v>
      </c>
      <c r="M9" s="29">
        <v>38.745808848300001</v>
      </c>
      <c r="N9" s="29">
        <v>11791.9392008</v>
      </c>
      <c r="O9" s="29">
        <v>2103.4259965699998</v>
      </c>
      <c r="P9" s="29">
        <v>9688.5132042500009</v>
      </c>
      <c r="Q9" s="29">
        <v>4.8061705164899999</v>
      </c>
      <c r="R9" s="29">
        <v>2.42678408483</v>
      </c>
      <c r="S9" s="29">
        <v>1106.1061835200001</v>
      </c>
      <c r="T9" s="29">
        <v>3.0800976647499998</v>
      </c>
      <c r="U9" s="29">
        <v>43.248723579</v>
      </c>
      <c r="V9" s="29">
        <v>1.2800117065400001</v>
      </c>
      <c r="W9" s="29">
        <v>1.02284370884</v>
      </c>
      <c r="X9" s="29">
        <v>108.105352932</v>
      </c>
      <c r="Y9" s="29">
        <v>423.94719941400001</v>
      </c>
      <c r="Z9" s="29">
        <v>8.8046599094999998</v>
      </c>
      <c r="AA9" s="29">
        <v>9.4599416877499998</v>
      </c>
      <c r="AB9" s="29"/>
      <c r="AC9" s="55">
        <f t="shared" si="0"/>
        <v>-1.020788806937961E-2</v>
      </c>
      <c r="AD9" s="55">
        <f t="shared" si="1"/>
        <v>-8.6873540967141345E-3</v>
      </c>
      <c r="AF9" s="27">
        <v>10</v>
      </c>
      <c r="AG9" s="27" t="s">
        <v>7</v>
      </c>
      <c r="AH9" s="27">
        <v>41.252146760400002</v>
      </c>
      <c r="AI9" s="27">
        <v>23.2999261748</v>
      </c>
      <c r="AJ9" s="27">
        <v>0.81267786364899997</v>
      </c>
      <c r="AK9" s="27">
        <v>1.5587660303899999</v>
      </c>
      <c r="AL9" s="27">
        <v>28.668885683500001</v>
      </c>
      <c r="AM9" s="27">
        <v>0.62745343082600002</v>
      </c>
      <c r="AN9" s="27">
        <v>10.6440936254</v>
      </c>
      <c r="AO9" s="27">
        <v>2601.5925071500001</v>
      </c>
      <c r="AP9" s="27">
        <v>1.25026662183</v>
      </c>
      <c r="AQ9" s="27">
        <v>0.66706117159300005</v>
      </c>
      <c r="AR9" s="27">
        <v>300.43687223900002</v>
      </c>
      <c r="AS9" s="27">
        <v>0.83802866400099996</v>
      </c>
      <c r="AT9" s="27">
        <v>11.4604326807</v>
      </c>
      <c r="AU9" s="27">
        <v>0.34632212478500002</v>
      </c>
      <c r="AV9" s="27">
        <v>0.28179908539199999</v>
      </c>
      <c r="AW9" s="27">
        <v>28.6489114538</v>
      </c>
      <c r="AX9" s="27">
        <v>117.34144024299999</v>
      </c>
      <c r="AY9" s="27">
        <v>2.2686893778299999</v>
      </c>
      <c r="AZ9" s="27">
        <v>2.6066226016599998</v>
      </c>
      <c r="BA9" s="27">
        <f t="shared" si="6"/>
        <v>3174.6029029825554</v>
      </c>
      <c r="BB9" s="27">
        <f t="shared" si="7"/>
        <v>573.01039583255533</v>
      </c>
      <c r="BD9" s="27">
        <f t="shared" si="2"/>
        <v>-8738.9484970174453</v>
      </c>
      <c r="BE9" s="27">
        <f t="shared" si="3"/>
        <v>-1548.8489441674446</v>
      </c>
      <c r="BG9" s="24">
        <f t="shared" si="4"/>
        <v>0.2664699044302235</v>
      </c>
      <c r="BH9" s="24">
        <f t="shared" si="5"/>
        <v>0.27005107503146525</v>
      </c>
    </row>
    <row r="10" spans="1:60" x14ac:dyDescent="0.3">
      <c r="A10" s="29" t="s">
        <v>8</v>
      </c>
      <c r="B10" s="27">
        <v>2747.4068000000002</v>
      </c>
      <c r="C10" s="27">
        <v>386.42218000000003</v>
      </c>
      <c r="D10" s="29"/>
      <c r="F10" s="29" t="s">
        <v>8</v>
      </c>
      <c r="G10" s="29">
        <v>17.312541433100002</v>
      </c>
      <c r="H10" s="29">
        <v>26.684609864599999</v>
      </c>
      <c r="I10" s="29">
        <v>0.50363663420399996</v>
      </c>
      <c r="J10" s="29">
        <v>1.9491808175800001</v>
      </c>
      <c r="K10" s="29">
        <v>14.765290541600001</v>
      </c>
      <c r="L10" s="29">
        <v>0.85115516680699999</v>
      </c>
      <c r="M10" s="29">
        <v>6.0159596995099998</v>
      </c>
      <c r="N10" s="29">
        <v>2724.3767772400001</v>
      </c>
      <c r="O10" s="29">
        <v>384.90537030500002</v>
      </c>
      <c r="P10" s="29">
        <v>2339.4714069299998</v>
      </c>
      <c r="Q10" s="29">
        <v>1.29619206667</v>
      </c>
      <c r="R10" s="29">
        <v>0.37917687131099997</v>
      </c>
      <c r="S10" s="29">
        <v>216.84804146900001</v>
      </c>
      <c r="T10" s="29">
        <v>0.47792159261900002</v>
      </c>
      <c r="U10" s="29">
        <v>10.9625410473</v>
      </c>
      <c r="V10" s="29">
        <v>0.261690724604</v>
      </c>
      <c r="W10" s="29">
        <v>0.14704364600399999</v>
      </c>
      <c r="X10" s="29">
        <v>27.3777478684</v>
      </c>
      <c r="Y10" s="29">
        <v>54.4015693602</v>
      </c>
      <c r="Z10" s="29">
        <v>3.28479758814</v>
      </c>
      <c r="AA10" s="29">
        <v>1.3862739132599999</v>
      </c>
      <c r="AB10" s="29"/>
      <c r="AC10" s="55">
        <f t="shared" si="0"/>
        <v>-8.3824582366179134E-3</v>
      </c>
      <c r="AD10" s="55">
        <f t="shared" si="1"/>
        <v>-3.9252656123414196E-3</v>
      </c>
      <c r="AF10" s="27">
        <v>11</v>
      </c>
      <c r="AG10" s="27" t="s">
        <v>8</v>
      </c>
      <c r="AH10" s="27">
        <v>3.6581714432300001</v>
      </c>
      <c r="AI10" s="27">
        <v>6.0655092511399999</v>
      </c>
      <c r="AJ10" s="27">
        <v>0.10024747230599999</v>
      </c>
      <c r="AK10" s="27">
        <v>0.48886407176399999</v>
      </c>
      <c r="AL10" s="27">
        <v>3.1633194197400001</v>
      </c>
      <c r="AM10" s="27">
        <v>0.19111413744700001</v>
      </c>
      <c r="AN10" s="27">
        <v>1.2960625969799999</v>
      </c>
      <c r="AO10" s="27">
        <v>542.39447025699997</v>
      </c>
      <c r="AP10" s="27">
        <v>0.32501635584799998</v>
      </c>
      <c r="AQ10" s="27">
        <v>8.28860644432E-2</v>
      </c>
      <c r="AR10" s="27">
        <v>47.756026474800002</v>
      </c>
      <c r="AS10" s="27">
        <v>0.119824504673</v>
      </c>
      <c r="AT10" s="27">
        <v>2.2706832915300001</v>
      </c>
      <c r="AU10" s="27">
        <v>5.6753249273499999E-2</v>
      </c>
      <c r="AV10" s="27">
        <v>3.1674998874900002E-2</v>
      </c>
      <c r="AW10" s="27">
        <v>5.6707436764099999</v>
      </c>
      <c r="AX10" s="27">
        <v>11.492593404899999</v>
      </c>
      <c r="AY10" s="27">
        <v>0.73970886827600002</v>
      </c>
      <c r="AZ10" s="27">
        <v>0.29981297056900003</v>
      </c>
      <c r="BA10" s="27">
        <f t="shared" si="6"/>
        <v>626.20348250920449</v>
      </c>
      <c r="BB10" s="27">
        <f t="shared" si="7"/>
        <v>83.809012252204525</v>
      </c>
      <c r="BD10" s="27">
        <f t="shared" si="2"/>
        <v>-2121.2033174907956</v>
      </c>
      <c r="BE10" s="27">
        <f t="shared" si="3"/>
        <v>-302.6131677477955</v>
      </c>
      <c r="BG10" s="24">
        <f t="shared" si="4"/>
        <v>0.22792528667731493</v>
      </c>
      <c r="BH10" s="24">
        <f t="shared" si="5"/>
        <v>0.21688458010408337</v>
      </c>
    </row>
    <row r="11" spans="1:60" x14ac:dyDescent="0.3">
      <c r="A11" s="29" t="s">
        <v>9</v>
      </c>
      <c r="B11" s="27">
        <v>266694.90716</v>
      </c>
      <c r="C11" s="27">
        <v>35034.069450000003</v>
      </c>
      <c r="D11" s="29"/>
      <c r="F11" s="29" t="s">
        <v>9</v>
      </c>
      <c r="G11" s="29">
        <v>1846.7219480000001</v>
      </c>
      <c r="H11" s="29">
        <v>1993.8840637799999</v>
      </c>
      <c r="I11" s="29">
        <v>58.252698512400002</v>
      </c>
      <c r="J11" s="29">
        <v>138.415958983</v>
      </c>
      <c r="K11" s="29">
        <v>1450.9943018199999</v>
      </c>
      <c r="L11" s="29">
        <v>60.0529248279</v>
      </c>
      <c r="M11" s="29">
        <v>567.99151396900004</v>
      </c>
      <c r="N11" s="29">
        <v>267504.59462500003</v>
      </c>
      <c r="O11" s="29">
        <v>35137.146896400001</v>
      </c>
      <c r="P11" s="29">
        <v>232367.44772900001</v>
      </c>
      <c r="Q11" s="29">
        <v>207.36847467699999</v>
      </c>
      <c r="R11" s="29">
        <v>38.309890750000001</v>
      </c>
      <c r="S11" s="29">
        <v>19587.720063199999</v>
      </c>
      <c r="T11" s="29">
        <v>52.251333289199998</v>
      </c>
      <c r="U11" s="29">
        <v>884.48335587600002</v>
      </c>
      <c r="V11" s="29">
        <v>19.297251112000001</v>
      </c>
      <c r="W11" s="29">
        <v>29.564825597900001</v>
      </c>
      <c r="X11" s="29">
        <v>2211.76780921</v>
      </c>
      <c r="Y11" s="29">
        <v>5634.2001277600002</v>
      </c>
      <c r="Z11" s="29">
        <v>230.92422570900001</v>
      </c>
      <c r="AA11" s="29">
        <v>124.94612938900001</v>
      </c>
      <c r="AB11" s="29"/>
      <c r="AC11" s="55">
        <f t="shared" si="0"/>
        <v>3.0360064750477723E-3</v>
      </c>
      <c r="AD11" s="55">
        <f t="shared" si="1"/>
        <v>2.9422059160757507E-3</v>
      </c>
      <c r="AF11" s="27">
        <v>12</v>
      </c>
      <c r="AG11" s="27" t="s">
        <v>9</v>
      </c>
      <c r="AH11" s="27">
        <v>701.54638456299995</v>
      </c>
      <c r="AI11" s="27">
        <v>759.41380101599998</v>
      </c>
      <c r="AJ11" s="27">
        <v>22.609032789</v>
      </c>
      <c r="AK11" s="27">
        <v>56.411273403199999</v>
      </c>
      <c r="AL11" s="27">
        <v>550.54931995200002</v>
      </c>
      <c r="AM11" s="27">
        <v>23.102232663900001</v>
      </c>
      <c r="AN11" s="27">
        <v>216.11152412000001</v>
      </c>
      <c r="AO11" s="27">
        <v>87346.213512200004</v>
      </c>
      <c r="AP11" s="27">
        <v>80.179140843400006</v>
      </c>
      <c r="AQ11" s="27">
        <v>14.520917963</v>
      </c>
      <c r="AR11" s="27">
        <v>7467.5128597499997</v>
      </c>
      <c r="AS11" s="27">
        <v>20.759966709899999</v>
      </c>
      <c r="AT11" s="27">
        <v>344.85337355500002</v>
      </c>
      <c r="AU11" s="27">
        <v>7.4027443761400002</v>
      </c>
      <c r="AV11" s="27">
        <v>11.054953400600001</v>
      </c>
      <c r="AW11" s="27">
        <v>862.27625518100001</v>
      </c>
      <c r="AX11" s="27">
        <v>2143.4256061999999</v>
      </c>
      <c r="AY11" s="27">
        <v>88.856933562099996</v>
      </c>
      <c r="AZ11" s="27">
        <v>47.410250019700001</v>
      </c>
      <c r="BA11" s="27">
        <f t="shared" si="6"/>
        <v>100764.21008226795</v>
      </c>
      <c r="BB11" s="27">
        <f t="shared" si="7"/>
        <v>13417.996570067946</v>
      </c>
      <c r="BD11" s="27">
        <f t="shared" si="2"/>
        <v>-165930.69707773207</v>
      </c>
      <c r="BE11" s="27">
        <f t="shared" si="3"/>
        <v>-21616.072879932057</v>
      </c>
      <c r="BG11" s="24">
        <f t="shared" si="4"/>
        <v>0.37782577535991652</v>
      </c>
      <c r="BH11" s="24">
        <f t="shared" si="5"/>
        <v>0.38299851489470471</v>
      </c>
    </row>
    <row r="12" spans="1:60" x14ac:dyDescent="0.3">
      <c r="A12" s="29" t="s">
        <v>10</v>
      </c>
      <c r="B12" s="27">
        <v>650118.15315000003</v>
      </c>
      <c r="C12" s="27">
        <v>76212.957871999999</v>
      </c>
      <c r="D12" s="29"/>
      <c r="F12" s="29" t="s">
        <v>10</v>
      </c>
      <c r="G12" s="29">
        <v>4006.2887350400001</v>
      </c>
      <c r="H12" s="29">
        <v>4615.0679809499998</v>
      </c>
      <c r="I12" s="29">
        <v>108.33295193399999</v>
      </c>
      <c r="J12" s="29">
        <v>162.452610206</v>
      </c>
      <c r="K12" s="29">
        <v>3327.8175795500001</v>
      </c>
      <c r="L12" s="29">
        <v>128.74901109499999</v>
      </c>
      <c r="M12" s="29">
        <v>1269.7854013199999</v>
      </c>
      <c r="N12" s="29">
        <v>652977.64394099999</v>
      </c>
      <c r="O12" s="29">
        <v>76463.900974899996</v>
      </c>
      <c r="P12" s="29">
        <v>576513.74296599999</v>
      </c>
      <c r="Q12" s="29">
        <v>433.84998494199999</v>
      </c>
      <c r="R12" s="29">
        <v>87.241602234400005</v>
      </c>
      <c r="S12" s="29">
        <v>42969.3849539</v>
      </c>
      <c r="T12" s="29">
        <v>65.284618866100004</v>
      </c>
      <c r="U12" s="29">
        <v>1723.18693166</v>
      </c>
      <c r="V12" s="29">
        <v>42.149927131699997</v>
      </c>
      <c r="W12" s="29">
        <v>78.169193941700001</v>
      </c>
      <c r="X12" s="29">
        <v>4312.6052716900003</v>
      </c>
      <c r="Y12" s="29">
        <v>12353.688274599999</v>
      </c>
      <c r="Z12" s="29">
        <v>494.304953764</v>
      </c>
      <c r="AA12" s="29">
        <v>285.54099209100002</v>
      </c>
      <c r="AB12" s="29"/>
      <c r="AC12" s="55">
        <f t="shared" si="0"/>
        <v>4.3984170833331546E-3</v>
      </c>
      <c r="AD12" s="55">
        <f t="shared" si="1"/>
        <v>3.2926566545476046E-3</v>
      </c>
      <c r="AF12" s="27">
        <v>13</v>
      </c>
      <c r="AG12" s="27" t="s">
        <v>10</v>
      </c>
      <c r="AH12" s="27">
        <v>737.50715441800003</v>
      </c>
      <c r="AI12" s="27">
        <v>791.22087327700001</v>
      </c>
      <c r="AJ12" s="27">
        <v>19.158055425299999</v>
      </c>
      <c r="AK12" s="27">
        <v>27.518115671299999</v>
      </c>
      <c r="AL12" s="27">
        <v>600.11177488099997</v>
      </c>
      <c r="AM12" s="27">
        <v>21.871032674599999</v>
      </c>
      <c r="AN12" s="27">
        <v>227.91782290899999</v>
      </c>
      <c r="AO12" s="27">
        <v>99605.498380999998</v>
      </c>
      <c r="AP12" s="27">
        <v>73.182487860799995</v>
      </c>
      <c r="AQ12" s="27">
        <v>15.5745371545</v>
      </c>
      <c r="AR12" s="27">
        <v>7574.5812345200002</v>
      </c>
      <c r="AS12" s="27">
        <v>12.0141562812</v>
      </c>
      <c r="AT12" s="27">
        <v>298.06097111700001</v>
      </c>
      <c r="AU12" s="27">
        <v>7.4731953509600002</v>
      </c>
      <c r="AV12" s="27">
        <v>13.4893693015</v>
      </c>
      <c r="AW12" s="27">
        <v>745.96106899100005</v>
      </c>
      <c r="AX12" s="27">
        <v>2250.8386081399999</v>
      </c>
      <c r="AY12" s="27">
        <v>83.656183832099998</v>
      </c>
      <c r="AZ12" s="27">
        <v>51.693061693300002</v>
      </c>
      <c r="BA12" s="27">
        <f t="shared" si="6"/>
        <v>113157.32808449857</v>
      </c>
      <c r="BB12" s="27">
        <f t="shared" si="7"/>
        <v>13551.829703498574</v>
      </c>
      <c r="BD12" s="27">
        <f t="shared" si="2"/>
        <v>-536960.8250655015</v>
      </c>
      <c r="BE12" s="27">
        <f t="shared" si="3"/>
        <v>-62661.128168501426</v>
      </c>
      <c r="BG12" s="24">
        <f t="shared" si="4"/>
        <v>0.1740565580828968</v>
      </c>
      <c r="BH12" s="24">
        <f t="shared" si="5"/>
        <v>0.17781529653079378</v>
      </c>
    </row>
    <row r="13" spans="1:60" x14ac:dyDescent="0.3">
      <c r="A13" s="29" t="s">
        <v>12</v>
      </c>
      <c r="B13" s="27">
        <v>393412.94377000001</v>
      </c>
      <c r="C13" s="27">
        <v>42050.389586999998</v>
      </c>
      <c r="D13" s="29"/>
      <c r="F13" s="29" t="s">
        <v>12</v>
      </c>
      <c r="G13" s="29">
        <v>2289.3928636400001</v>
      </c>
      <c r="H13" s="29">
        <v>2507.1533688300001</v>
      </c>
      <c r="I13" s="29">
        <v>56.9801868638</v>
      </c>
      <c r="J13" s="29">
        <v>62.463459404600002</v>
      </c>
      <c r="K13" s="29">
        <v>1867.0483816399999</v>
      </c>
      <c r="L13" s="29">
        <v>72.371292117899998</v>
      </c>
      <c r="M13" s="29">
        <v>711.86942740500001</v>
      </c>
      <c r="N13" s="29">
        <v>394948.23598400003</v>
      </c>
      <c r="O13" s="29">
        <v>42203.656323700001</v>
      </c>
      <c r="P13" s="29">
        <v>352744.57965999999</v>
      </c>
      <c r="Q13" s="29">
        <v>218.055395559</v>
      </c>
      <c r="R13" s="29">
        <v>49.274547484800003</v>
      </c>
      <c r="S13" s="29">
        <v>23767.775743900002</v>
      </c>
      <c r="T13" s="29">
        <v>31.7391845434</v>
      </c>
      <c r="U13" s="29">
        <v>879.85266401000001</v>
      </c>
      <c r="V13" s="29">
        <v>31.424190560900001</v>
      </c>
      <c r="W13" s="29">
        <v>68.797326377800005</v>
      </c>
      <c r="X13" s="29">
        <v>2202.7861087900001</v>
      </c>
      <c r="Y13" s="29">
        <v>6955.9790925799998</v>
      </c>
      <c r="Z13" s="29">
        <v>270.11833925799999</v>
      </c>
      <c r="AA13" s="29">
        <v>160.57475074000001</v>
      </c>
      <c r="AB13" s="29"/>
      <c r="AC13" s="55">
        <f t="shared" si="0"/>
        <v>3.902495427038083E-3</v>
      </c>
      <c r="AD13" s="55">
        <f t="shared" si="1"/>
        <v>3.6448351181836841E-3</v>
      </c>
      <c r="AF13" s="27">
        <v>16</v>
      </c>
      <c r="AG13" s="27" t="s">
        <v>12</v>
      </c>
      <c r="AH13" s="27">
        <v>826.38914517399996</v>
      </c>
      <c r="AI13" s="27">
        <v>822.34938806399998</v>
      </c>
      <c r="AJ13" s="27">
        <v>19.678646996800001</v>
      </c>
      <c r="AK13" s="27">
        <v>22.787403085200001</v>
      </c>
      <c r="AL13" s="27">
        <v>656.54690795500005</v>
      </c>
      <c r="AM13" s="27">
        <v>24.246560058699998</v>
      </c>
      <c r="AN13" s="27">
        <v>249.46415541299999</v>
      </c>
      <c r="AO13" s="27">
        <v>115851.088017</v>
      </c>
      <c r="AP13" s="27">
        <v>69.072396646599998</v>
      </c>
      <c r="AQ13" s="27">
        <v>17.057556678200001</v>
      </c>
      <c r="AR13" s="27">
        <v>8099.4098924199998</v>
      </c>
      <c r="AS13" s="27">
        <v>11.8789728843</v>
      </c>
      <c r="AT13" s="27">
        <v>298.95537743300002</v>
      </c>
      <c r="AU13" s="27">
        <v>12.1313567217</v>
      </c>
      <c r="AV13" s="27">
        <v>26.520157031699998</v>
      </c>
      <c r="AW13" s="27">
        <v>748.41983895700002</v>
      </c>
      <c r="AX13" s="27">
        <v>2479.6964650599998</v>
      </c>
      <c r="AY13" s="27">
        <v>88.893080407599996</v>
      </c>
      <c r="AZ13" s="27">
        <v>56.801223619600002</v>
      </c>
      <c r="BA13" s="27">
        <f t="shared" si="6"/>
        <v>130381.38654160638</v>
      </c>
      <c r="BB13" s="27">
        <f t="shared" si="7"/>
        <v>14530.298524606376</v>
      </c>
      <c r="BD13" s="27">
        <f t="shared" si="2"/>
        <v>-263031.55722839362</v>
      </c>
      <c r="BE13" s="27">
        <f t="shared" si="3"/>
        <v>-27520.091062393622</v>
      </c>
      <c r="BG13" s="24">
        <f t="shared" si="4"/>
        <v>0.33141102397950312</v>
      </c>
      <c r="BH13" s="24">
        <f t="shared" si="5"/>
        <v>0.34554492044702628</v>
      </c>
    </row>
    <row r="14" spans="1:60" x14ac:dyDescent="0.3">
      <c r="A14" s="29" t="s">
        <v>13</v>
      </c>
      <c r="B14" s="27">
        <v>1509243.2671000001</v>
      </c>
      <c r="C14" s="27">
        <v>194614.52267999999</v>
      </c>
      <c r="D14" s="29"/>
      <c r="F14" s="29" t="s">
        <v>13</v>
      </c>
      <c r="G14" s="29">
        <v>11932.2885386</v>
      </c>
      <c r="H14" s="29">
        <v>10409.5049356</v>
      </c>
      <c r="I14" s="29">
        <v>245.703514498</v>
      </c>
      <c r="J14" s="29">
        <v>155.64977796100001</v>
      </c>
      <c r="K14" s="29">
        <v>9137.7524863199997</v>
      </c>
      <c r="L14" s="29">
        <v>270.17100309199998</v>
      </c>
      <c r="M14" s="29">
        <v>3416.7834263099999</v>
      </c>
      <c r="N14" s="29">
        <v>1508680.5629199999</v>
      </c>
      <c r="O14" s="29">
        <v>193958.57123900001</v>
      </c>
      <c r="P14" s="29">
        <v>1314721.99168</v>
      </c>
      <c r="Q14" s="29">
        <v>736.18135760600001</v>
      </c>
      <c r="R14" s="29">
        <v>231.886215491</v>
      </c>
      <c r="S14" s="29">
        <v>107695.90330000001</v>
      </c>
      <c r="T14" s="29">
        <v>154.36823736100001</v>
      </c>
      <c r="U14" s="29">
        <v>3530.2430804099999</v>
      </c>
      <c r="V14" s="29">
        <v>107.01184653599999</v>
      </c>
      <c r="W14" s="29">
        <v>174.02268095299999</v>
      </c>
      <c r="X14" s="29">
        <v>8837.72771397</v>
      </c>
      <c r="Y14" s="29">
        <v>35100.095204899997</v>
      </c>
      <c r="Z14" s="29">
        <v>1018.69960284</v>
      </c>
      <c r="AA14" s="29">
        <v>804.57831710200003</v>
      </c>
      <c r="AB14" s="29"/>
      <c r="AC14" s="55">
        <f t="shared" si="0"/>
        <v>-3.7283862202105365E-4</v>
      </c>
      <c r="AD14" s="55">
        <f t="shared" si="1"/>
        <v>-3.3705164032313672E-3</v>
      </c>
      <c r="AF14" s="27">
        <v>17</v>
      </c>
      <c r="AG14" s="27" t="s">
        <v>13</v>
      </c>
      <c r="AH14" s="27">
        <v>4275.4230272300001</v>
      </c>
      <c r="AI14" s="27">
        <v>3597.9433762499998</v>
      </c>
      <c r="AJ14" s="27">
        <v>86.748388428200002</v>
      </c>
      <c r="AK14" s="27">
        <v>52.627166151899999</v>
      </c>
      <c r="AL14" s="27">
        <v>3247.1864312100001</v>
      </c>
      <c r="AM14" s="27">
        <v>92.751227052800004</v>
      </c>
      <c r="AN14" s="27">
        <v>1211.5555842599999</v>
      </c>
      <c r="AO14" s="27">
        <v>456801.65427900001</v>
      </c>
      <c r="AP14" s="27">
        <v>251.96951846600001</v>
      </c>
      <c r="AQ14" s="27">
        <v>82.015038969800003</v>
      </c>
      <c r="AR14" s="27">
        <v>37847.1376772</v>
      </c>
      <c r="AS14" s="27">
        <v>55.7842955144</v>
      </c>
      <c r="AT14" s="27">
        <v>1228.0163945199999</v>
      </c>
      <c r="AU14" s="27">
        <v>37.7044947861</v>
      </c>
      <c r="AV14" s="27">
        <v>60.5709203125</v>
      </c>
      <c r="AW14" s="27">
        <v>3074.2951852199999</v>
      </c>
      <c r="AX14" s="27">
        <v>12529.7502073</v>
      </c>
      <c r="AY14" s="27">
        <v>348.75843883800002</v>
      </c>
      <c r="AZ14" s="27">
        <v>286.23275644799998</v>
      </c>
      <c r="BA14" s="27">
        <f t="shared" si="6"/>
        <v>525168.12440715765</v>
      </c>
      <c r="BB14" s="27">
        <f t="shared" si="7"/>
        <v>68366.470128157642</v>
      </c>
      <c r="BD14" s="27">
        <f t="shared" si="2"/>
        <v>-984075.1426928424</v>
      </c>
      <c r="BE14" s="27">
        <f t="shared" si="3"/>
        <v>-126248.05255184235</v>
      </c>
      <c r="BG14" s="24">
        <f t="shared" si="4"/>
        <v>0.34796784312728085</v>
      </c>
      <c r="BH14" s="24">
        <f t="shared" si="5"/>
        <v>0.35129171855571639</v>
      </c>
    </row>
    <row r="15" spans="1:60" x14ac:dyDescent="0.3">
      <c r="A15" s="29" t="s">
        <v>14</v>
      </c>
      <c r="B15" s="27">
        <v>338365.24323999998</v>
      </c>
      <c r="C15" s="27">
        <v>64800.715892</v>
      </c>
      <c r="D15" s="29"/>
      <c r="F15" s="29" t="s">
        <v>14</v>
      </c>
      <c r="G15" s="29">
        <v>5195.67796877</v>
      </c>
      <c r="H15" s="29">
        <v>2010.9986981699999</v>
      </c>
      <c r="I15" s="29">
        <v>92.447849622700005</v>
      </c>
      <c r="J15" s="29">
        <v>104.787739645</v>
      </c>
      <c r="K15" s="29">
        <v>3428.80841328</v>
      </c>
      <c r="L15" s="29">
        <v>46.270549474500001</v>
      </c>
      <c r="M15" s="29">
        <v>1247.4916127399999</v>
      </c>
      <c r="N15" s="29">
        <v>334337.03756600001</v>
      </c>
      <c r="O15" s="29">
        <v>64063.195324599998</v>
      </c>
      <c r="P15" s="29">
        <v>270273.84224199998</v>
      </c>
      <c r="Q15" s="29">
        <v>106.38342990699999</v>
      </c>
      <c r="R15" s="29">
        <v>78.888493634699998</v>
      </c>
      <c r="S15" s="29">
        <v>33049.426071000002</v>
      </c>
      <c r="T15" s="29">
        <v>99.342625087499997</v>
      </c>
      <c r="U15" s="29">
        <v>1039.55615106</v>
      </c>
      <c r="V15" s="29">
        <v>36.2851983113</v>
      </c>
      <c r="W15" s="29">
        <v>33.942770356700002</v>
      </c>
      <c r="X15" s="29">
        <v>2600.2943221099999</v>
      </c>
      <c r="Y15" s="29">
        <v>14426.4978104</v>
      </c>
      <c r="Z15" s="29">
        <v>156.50912875500001</v>
      </c>
      <c r="AA15" s="29">
        <v>309.58649234699999</v>
      </c>
      <c r="AB15" s="29"/>
      <c r="AC15" s="55">
        <f t="shared" si="0"/>
        <v>-1.1904903811715647E-2</v>
      </c>
      <c r="AD15" s="55">
        <f t="shared" si="1"/>
        <v>-1.1381364499571115E-2</v>
      </c>
      <c r="AF15" s="27">
        <v>18</v>
      </c>
      <c r="AG15" s="27" t="s">
        <v>14</v>
      </c>
      <c r="AH15" s="27">
        <v>1504.42341429</v>
      </c>
      <c r="AI15" s="27">
        <v>568.38530885099999</v>
      </c>
      <c r="AJ15" s="27">
        <v>26.245652012000001</v>
      </c>
      <c r="AK15" s="27">
        <v>26.595773666900001</v>
      </c>
      <c r="AL15" s="27">
        <v>990.28845139700002</v>
      </c>
      <c r="AM15" s="27">
        <v>12.787958814</v>
      </c>
      <c r="AN15" s="27">
        <v>359.62559684299998</v>
      </c>
      <c r="AO15" s="27">
        <v>77687.0391638</v>
      </c>
      <c r="AP15" s="27">
        <v>28.380356212500001</v>
      </c>
      <c r="AQ15" s="27">
        <v>22.772897995400001</v>
      </c>
      <c r="AR15" s="27">
        <v>9482.6079649399999</v>
      </c>
      <c r="AS15" s="27">
        <v>28.084351524599999</v>
      </c>
      <c r="AT15" s="27">
        <v>289.47362355600001</v>
      </c>
      <c r="AU15" s="27">
        <v>10.3742666646</v>
      </c>
      <c r="AV15" s="27">
        <v>9.8010273594099999</v>
      </c>
      <c r="AW15" s="27">
        <v>724.14007609600003</v>
      </c>
      <c r="AX15" s="27">
        <v>4169.2483941600003</v>
      </c>
      <c r="AY15" s="27">
        <v>42.912123984799997</v>
      </c>
      <c r="AZ15" s="27">
        <v>89.4475696951</v>
      </c>
      <c r="BA15" s="27">
        <f t="shared" si="6"/>
        <v>96072.633971862291</v>
      </c>
      <c r="BB15" s="27">
        <f t="shared" si="7"/>
        <v>18385.594808062291</v>
      </c>
      <c r="BD15" s="27">
        <f t="shared" si="2"/>
        <v>-242292.60926813769</v>
      </c>
      <c r="BE15" s="27">
        <f t="shared" si="3"/>
        <v>-46415.121083937709</v>
      </c>
      <c r="BG15" s="24">
        <f t="shared" si="4"/>
        <v>0.28393174503363122</v>
      </c>
      <c r="BH15" s="24">
        <f t="shared" si="5"/>
        <v>0.28372518042400352</v>
      </c>
    </row>
    <row r="16" spans="1:60" x14ac:dyDescent="0.3">
      <c r="A16" s="29" t="s">
        <v>15</v>
      </c>
      <c r="B16" s="27">
        <v>415737.55768999999</v>
      </c>
      <c r="C16" s="27">
        <v>60050.459689000003</v>
      </c>
      <c r="D16" s="29"/>
      <c r="F16" s="29" t="s">
        <v>15</v>
      </c>
      <c r="G16" s="29">
        <v>4131.5797150500002</v>
      </c>
      <c r="H16" s="29">
        <v>2660.0066763700002</v>
      </c>
      <c r="I16" s="29">
        <v>81.187393497499997</v>
      </c>
      <c r="J16" s="29">
        <v>67.431617729600006</v>
      </c>
      <c r="K16" s="29">
        <v>2971.2455502500002</v>
      </c>
      <c r="L16" s="29">
        <v>66.439256689600001</v>
      </c>
      <c r="M16" s="29">
        <v>1095.9534728900001</v>
      </c>
      <c r="N16" s="29">
        <v>414564.99314500001</v>
      </c>
      <c r="O16" s="29">
        <v>59709.023823700001</v>
      </c>
      <c r="P16" s="29">
        <v>354855.96932099998</v>
      </c>
      <c r="Q16" s="29">
        <v>192.15922265</v>
      </c>
      <c r="R16" s="29">
        <v>72.4523701671</v>
      </c>
      <c r="S16" s="29">
        <v>32189.080606700001</v>
      </c>
      <c r="T16" s="29">
        <v>65.072803518599997</v>
      </c>
      <c r="U16" s="29">
        <v>1046.49433798</v>
      </c>
      <c r="V16" s="29">
        <v>32.950079917499998</v>
      </c>
      <c r="W16" s="29">
        <v>47.272277617</v>
      </c>
      <c r="X16" s="29">
        <v>2619.3896742100001</v>
      </c>
      <c r="Y16" s="29">
        <v>11863.440656500001</v>
      </c>
      <c r="Z16" s="29">
        <v>243.88032529200001</v>
      </c>
      <c r="AA16" s="29">
        <v>262.987786615</v>
      </c>
      <c r="AB16" s="29"/>
      <c r="AC16" s="55">
        <f t="shared" si="0"/>
        <v>-2.8204441078530356E-3</v>
      </c>
      <c r="AD16" s="55">
        <f t="shared" si="1"/>
        <v>-5.6858160132044035E-3</v>
      </c>
      <c r="AF16" s="27">
        <v>19</v>
      </c>
      <c r="AG16" s="27" t="s">
        <v>15</v>
      </c>
      <c r="AH16" s="27">
        <v>1555.8515816199999</v>
      </c>
      <c r="AI16" s="27">
        <v>972.924407191</v>
      </c>
      <c r="AJ16" s="27">
        <v>30.1408019291</v>
      </c>
      <c r="AK16" s="27">
        <v>24.048204050199999</v>
      </c>
      <c r="AL16" s="27">
        <v>1112.7093381699999</v>
      </c>
      <c r="AM16" s="27">
        <v>24.1067241487</v>
      </c>
      <c r="AN16" s="27">
        <v>409.82779804900002</v>
      </c>
      <c r="AO16" s="27">
        <v>130342.234363</v>
      </c>
      <c r="AP16" s="27">
        <v>68.7704322572</v>
      </c>
      <c r="AQ16" s="27">
        <v>27.042675488899999</v>
      </c>
      <c r="AR16" s="27">
        <v>11955.3177571</v>
      </c>
      <c r="AS16" s="27">
        <v>24.455767127200001</v>
      </c>
      <c r="AT16" s="27">
        <v>384.19513616400002</v>
      </c>
      <c r="AU16" s="27">
        <v>12.270269321100001</v>
      </c>
      <c r="AV16" s="27">
        <v>17.330981724699999</v>
      </c>
      <c r="AW16" s="27">
        <v>961.65111094099996</v>
      </c>
      <c r="AX16" s="27">
        <v>4455.5946897599997</v>
      </c>
      <c r="AY16" s="27">
        <v>88.168891015499995</v>
      </c>
      <c r="AZ16" s="27">
        <v>98.625749744299995</v>
      </c>
      <c r="BA16" s="27">
        <f t="shared" si="6"/>
        <v>152565.26667880188</v>
      </c>
      <c r="BB16" s="27">
        <f t="shared" si="7"/>
        <v>22223.032315801887</v>
      </c>
      <c r="BD16" s="27">
        <f t="shared" si="2"/>
        <v>-263172.29101119807</v>
      </c>
      <c r="BE16" s="27">
        <f t="shared" si="3"/>
        <v>-37827.427373198116</v>
      </c>
      <c r="BG16" s="24">
        <f t="shared" si="4"/>
        <v>0.36697494334289643</v>
      </c>
      <c r="BH16" s="24">
        <f t="shared" si="5"/>
        <v>0.37007264275568375</v>
      </c>
    </row>
    <row r="17" spans="1:60" x14ac:dyDescent="0.3">
      <c r="A17" s="29" t="s">
        <v>16</v>
      </c>
      <c r="B17" s="27">
        <v>732849.19415</v>
      </c>
      <c r="C17" s="27">
        <v>109980.00045000001</v>
      </c>
      <c r="D17" s="29"/>
      <c r="F17" s="29" t="s">
        <v>16</v>
      </c>
      <c r="G17" s="29">
        <v>7888.6138518600001</v>
      </c>
      <c r="H17" s="29">
        <v>4552.30358505</v>
      </c>
      <c r="I17" s="29">
        <v>147.268891207</v>
      </c>
      <c r="J17" s="29">
        <v>98.278338707100005</v>
      </c>
      <c r="K17" s="29">
        <v>5580.3924300999997</v>
      </c>
      <c r="L17" s="29">
        <v>109.38922356499999</v>
      </c>
      <c r="M17" s="29">
        <v>2043.1211998700001</v>
      </c>
      <c r="N17" s="29">
        <v>730032.57097700005</v>
      </c>
      <c r="O17" s="29">
        <v>109223.948771</v>
      </c>
      <c r="P17" s="29">
        <v>620808.62220600003</v>
      </c>
      <c r="Q17" s="29">
        <v>313.62274706900001</v>
      </c>
      <c r="R17" s="29">
        <v>134.28745475299999</v>
      </c>
      <c r="S17" s="29">
        <v>58367.838723100002</v>
      </c>
      <c r="T17" s="29">
        <v>120.304896973</v>
      </c>
      <c r="U17" s="29">
        <v>1817.0465373699999</v>
      </c>
      <c r="V17" s="29">
        <v>60.225676416600002</v>
      </c>
      <c r="W17" s="29">
        <v>84.334735693400006</v>
      </c>
      <c r="X17" s="29">
        <v>4548.6792893399997</v>
      </c>
      <c r="Y17" s="29">
        <v>22467.5111597</v>
      </c>
      <c r="Z17" s="29">
        <v>395.56309165200003</v>
      </c>
      <c r="AA17" s="29">
        <v>495.16693849699999</v>
      </c>
      <c r="AB17" s="29"/>
      <c r="AC17" s="55">
        <f t="shared" si="0"/>
        <v>-3.8433871463375503E-3</v>
      </c>
      <c r="AD17" s="55">
        <f t="shared" si="1"/>
        <v>-6.8744469531415702E-3</v>
      </c>
      <c r="AF17" s="27">
        <v>20</v>
      </c>
      <c r="AG17" s="27" t="s">
        <v>16</v>
      </c>
      <c r="AH17" s="27">
        <v>4372.5915854000004</v>
      </c>
      <c r="AI17" s="27">
        <v>2334.0595266099999</v>
      </c>
      <c r="AJ17" s="27">
        <v>79.551371807400002</v>
      </c>
      <c r="AK17" s="27">
        <v>48.643250852599998</v>
      </c>
      <c r="AL17" s="27">
        <v>3054.55301285</v>
      </c>
      <c r="AM17" s="27">
        <v>54.748117396300003</v>
      </c>
      <c r="AN17" s="27">
        <v>1114.1627852199999</v>
      </c>
      <c r="AO17" s="27">
        <v>323073.46353900002</v>
      </c>
      <c r="AP17" s="27">
        <v>155.60375383600001</v>
      </c>
      <c r="AQ17" s="27">
        <v>72.901685245600007</v>
      </c>
      <c r="AR17" s="27">
        <v>31282.618690800002</v>
      </c>
      <c r="AS17" s="27">
        <v>67.025529899600002</v>
      </c>
      <c r="AT17" s="27">
        <v>951.16072588899999</v>
      </c>
      <c r="AU17" s="27">
        <v>32.454952586399997</v>
      </c>
      <c r="AV17" s="27">
        <v>44.154245025800002</v>
      </c>
      <c r="AW17" s="27">
        <v>2381.1461438199999</v>
      </c>
      <c r="AX17" s="27">
        <v>12384.568547000001</v>
      </c>
      <c r="AY17" s="27">
        <v>195.66262082099999</v>
      </c>
      <c r="AZ17" s="27">
        <v>271.57504669899998</v>
      </c>
      <c r="BA17" s="27">
        <f t="shared" si="6"/>
        <v>381970.64513075876</v>
      </c>
      <c r="BB17" s="27">
        <f t="shared" si="7"/>
        <v>58897.181591758737</v>
      </c>
      <c r="BD17" s="27">
        <f t="shared" si="2"/>
        <v>-350878.54901924124</v>
      </c>
      <c r="BE17" s="27">
        <f t="shared" si="3"/>
        <v>-51082.818858241269</v>
      </c>
      <c r="BG17" s="24">
        <f t="shared" si="4"/>
        <v>0.52121316115219307</v>
      </c>
      <c r="BH17" s="24">
        <f t="shared" si="5"/>
        <v>0.53552628978697858</v>
      </c>
    </row>
    <row r="18" spans="1:60" x14ac:dyDescent="0.3">
      <c r="A18" s="29" t="s">
        <v>17</v>
      </c>
      <c r="B18" s="27">
        <v>248487.24230000001</v>
      </c>
      <c r="C18" s="27">
        <v>40604.726075999999</v>
      </c>
      <c r="D18" s="29"/>
      <c r="F18" s="29" t="s">
        <v>17</v>
      </c>
      <c r="G18" s="29">
        <v>2949.5787089700002</v>
      </c>
      <c r="H18" s="29">
        <v>1607.4543982800001</v>
      </c>
      <c r="I18" s="29">
        <v>56.196301548199997</v>
      </c>
      <c r="J18" s="29">
        <v>67.060712324400001</v>
      </c>
      <c r="K18" s="29">
        <v>2059.7757962300002</v>
      </c>
      <c r="L18" s="29">
        <v>39.996697162099998</v>
      </c>
      <c r="M18" s="29">
        <v>756.18239278600004</v>
      </c>
      <c r="N18" s="29">
        <v>246960.30139199999</v>
      </c>
      <c r="O18" s="29">
        <v>40287.670524300003</v>
      </c>
      <c r="P18" s="29">
        <v>206672.63086800001</v>
      </c>
      <c r="Q18" s="29">
        <v>104.799464145</v>
      </c>
      <c r="R18" s="29">
        <v>48.6483700271</v>
      </c>
      <c r="S18" s="29">
        <v>21261.781175399999</v>
      </c>
      <c r="T18" s="29">
        <v>51.551436697</v>
      </c>
      <c r="U18" s="29">
        <v>721.63975506600002</v>
      </c>
      <c r="V18" s="29">
        <v>23.009831920700002</v>
      </c>
      <c r="W18" s="29">
        <v>26.585240840600001</v>
      </c>
      <c r="X18" s="29">
        <v>1805.42792661</v>
      </c>
      <c r="Y18" s="29">
        <v>8380.0149725800002</v>
      </c>
      <c r="Z18" s="29">
        <v>143.64329526</v>
      </c>
      <c r="AA18" s="29">
        <v>184.324048436</v>
      </c>
      <c r="AB18" s="29"/>
      <c r="AC18" s="55">
        <f t="shared" si="0"/>
        <v>-6.1449468949256337E-3</v>
      </c>
      <c r="AD18" s="55">
        <f t="shared" si="1"/>
        <v>-7.8083411055787392E-3</v>
      </c>
      <c r="AF18" s="27">
        <v>21</v>
      </c>
      <c r="AG18" s="27" t="s">
        <v>17</v>
      </c>
      <c r="AH18" s="27">
        <v>650.42432086400004</v>
      </c>
      <c r="AI18" s="27">
        <v>344.65939080800001</v>
      </c>
      <c r="AJ18" s="27">
        <v>12.0278010148</v>
      </c>
      <c r="AK18" s="27">
        <v>13.030607875499999</v>
      </c>
      <c r="AL18" s="27">
        <v>451.355754408</v>
      </c>
      <c r="AM18" s="27">
        <v>8.4486666152899996</v>
      </c>
      <c r="AN18" s="27">
        <v>165.489865611</v>
      </c>
      <c r="AO18" s="27">
        <v>44636.075231900002</v>
      </c>
      <c r="AP18" s="27">
        <v>20.584058799200001</v>
      </c>
      <c r="AQ18" s="27">
        <v>10.643452225500001</v>
      </c>
      <c r="AR18" s="27">
        <v>4626.5440483100001</v>
      </c>
      <c r="AS18" s="27">
        <v>11.1202591429</v>
      </c>
      <c r="AT18" s="27">
        <v>152.06941625499999</v>
      </c>
      <c r="AU18" s="27">
        <v>5.0088989506499999</v>
      </c>
      <c r="AV18" s="27">
        <v>5.6295796449499997</v>
      </c>
      <c r="AW18" s="27">
        <v>380.46037891200001</v>
      </c>
      <c r="AX18" s="27">
        <v>1840.8121345500001</v>
      </c>
      <c r="AY18" s="27">
        <v>30.179650624099999</v>
      </c>
      <c r="AZ18" s="27">
        <v>40.5143249463</v>
      </c>
      <c r="BA18" s="27">
        <f t="shared" si="6"/>
        <v>53405.077841457191</v>
      </c>
      <c r="BB18" s="27">
        <f t="shared" si="7"/>
        <v>8769.0026095571884</v>
      </c>
      <c r="BD18" s="27">
        <f t="shared" si="2"/>
        <v>-195082.16445854283</v>
      </c>
      <c r="BE18" s="27">
        <f t="shared" si="3"/>
        <v>-31835.723466442811</v>
      </c>
      <c r="BG18" s="24">
        <f t="shared" si="4"/>
        <v>0.21492080376899569</v>
      </c>
      <c r="BH18" s="24">
        <f t="shared" si="5"/>
        <v>0.21596014693324658</v>
      </c>
    </row>
    <row r="19" spans="1:60" x14ac:dyDescent="0.3">
      <c r="A19" s="29" t="s">
        <v>18</v>
      </c>
      <c r="B19" s="27">
        <v>254244.94795</v>
      </c>
      <c r="C19" s="27">
        <v>37649.826524999997</v>
      </c>
      <c r="D19" s="29"/>
      <c r="F19" s="29" t="s">
        <v>18</v>
      </c>
      <c r="G19" s="29">
        <v>2537.52110881</v>
      </c>
      <c r="H19" s="29">
        <v>1707.56067517</v>
      </c>
      <c r="I19" s="29">
        <v>51.678954689500003</v>
      </c>
      <c r="J19" s="29">
        <v>62.662334959200003</v>
      </c>
      <c r="K19" s="29">
        <v>1829.69891235</v>
      </c>
      <c r="L19" s="29">
        <v>44.410750210800003</v>
      </c>
      <c r="M19" s="29">
        <v>679.83100271700005</v>
      </c>
      <c r="N19" s="29">
        <v>253282.67783599999</v>
      </c>
      <c r="O19" s="29">
        <v>37433.131156700001</v>
      </c>
      <c r="P19" s="29">
        <v>215849.54667899999</v>
      </c>
      <c r="Q19" s="29">
        <v>119.146645139</v>
      </c>
      <c r="R19" s="29">
        <v>44.549291895300001</v>
      </c>
      <c r="S19" s="29">
        <v>20173.892796399999</v>
      </c>
      <c r="T19" s="29">
        <v>44.012354128399998</v>
      </c>
      <c r="U19" s="29">
        <v>700.59035654199999</v>
      </c>
      <c r="V19" s="29">
        <v>21.1489031664</v>
      </c>
      <c r="W19" s="29">
        <v>27.275398836000001</v>
      </c>
      <c r="X19" s="29">
        <v>1752.8466243400001</v>
      </c>
      <c r="Y19" s="29">
        <v>7309.5786942000004</v>
      </c>
      <c r="Z19" s="29">
        <v>163.89591891399999</v>
      </c>
      <c r="AA19" s="29">
        <v>162.83043420000001</v>
      </c>
      <c r="AB19" s="29"/>
      <c r="AC19" s="55">
        <f t="shared" si="0"/>
        <v>-3.7848150838743679E-3</v>
      </c>
      <c r="AD19" s="55">
        <f t="shared" si="1"/>
        <v>-5.7555475894718114E-3</v>
      </c>
      <c r="AF19" s="27">
        <v>22</v>
      </c>
      <c r="AG19" s="27" t="s">
        <v>18</v>
      </c>
      <c r="AH19" s="27">
        <v>844.847390163</v>
      </c>
      <c r="AI19" s="27">
        <v>496.82523748900002</v>
      </c>
      <c r="AJ19" s="27">
        <v>16.138756196100001</v>
      </c>
      <c r="AK19" s="27">
        <v>16.7516884747</v>
      </c>
      <c r="AL19" s="27">
        <v>594.51064516199995</v>
      </c>
      <c r="AM19" s="27">
        <v>12.455132990399999</v>
      </c>
      <c r="AN19" s="27">
        <v>219.21523672000001</v>
      </c>
      <c r="AO19" s="27">
        <v>64238.811153800001</v>
      </c>
      <c r="AP19" s="27">
        <v>31.5212743803</v>
      </c>
      <c r="AQ19" s="27">
        <v>14.262783284999999</v>
      </c>
      <c r="AR19" s="27">
        <v>6302.5921707699999</v>
      </c>
      <c r="AS19" s="27">
        <v>14.3542539688</v>
      </c>
      <c r="AT19" s="27">
        <v>207.418152513</v>
      </c>
      <c r="AU19" s="27">
        <v>6.6650114617899998</v>
      </c>
      <c r="AV19" s="27">
        <v>8.1051466956299993</v>
      </c>
      <c r="AW19" s="27">
        <v>518.97859595499995</v>
      </c>
      <c r="AX19" s="27">
        <v>2405.0813248200002</v>
      </c>
      <c r="AY19" s="27">
        <v>45.228162223200002</v>
      </c>
      <c r="AZ19" s="27">
        <v>53.163013821500002</v>
      </c>
      <c r="BA19" s="27">
        <f t="shared" si="6"/>
        <v>76046.925130889431</v>
      </c>
      <c r="BB19" s="27">
        <f t="shared" si="7"/>
        <v>11808.11397708943</v>
      </c>
      <c r="BD19" s="27">
        <f t="shared" si="2"/>
        <v>-178198.02281911057</v>
      </c>
      <c r="BE19" s="27">
        <f t="shared" si="3"/>
        <v>-25841.712547910567</v>
      </c>
      <c r="BG19" s="24">
        <f t="shared" si="4"/>
        <v>0.29910889378161754</v>
      </c>
      <c r="BH19" s="24">
        <f t="shared" si="5"/>
        <v>0.31362997035985496</v>
      </c>
    </row>
    <row r="20" spans="1:60" x14ac:dyDescent="0.3">
      <c r="A20" s="29" t="s">
        <v>19</v>
      </c>
      <c r="B20" s="27">
        <v>52523.405679000003</v>
      </c>
      <c r="C20" s="27">
        <v>7279.7507078999997</v>
      </c>
      <c r="D20" s="29"/>
      <c r="F20" s="29" t="s">
        <v>19</v>
      </c>
      <c r="G20" s="29">
        <v>416.511917084</v>
      </c>
      <c r="H20" s="29">
        <v>388.12697895100001</v>
      </c>
      <c r="I20" s="29">
        <v>11.4086304447</v>
      </c>
      <c r="J20" s="29">
        <v>25.3420380628</v>
      </c>
      <c r="K20" s="29">
        <v>325.04987891100001</v>
      </c>
      <c r="L20" s="29">
        <v>11.2033595022</v>
      </c>
      <c r="M20" s="29">
        <v>123.744632021</v>
      </c>
      <c r="N20" s="29">
        <v>52658.760671199998</v>
      </c>
      <c r="O20" s="29">
        <v>7289.4928142400004</v>
      </c>
      <c r="P20" s="29">
        <v>45369.267856899998</v>
      </c>
      <c r="Q20" s="29">
        <v>38.516757552199998</v>
      </c>
      <c r="R20" s="29">
        <v>8.1451755816099993</v>
      </c>
      <c r="S20" s="29">
        <v>3973.22223416</v>
      </c>
      <c r="T20" s="29">
        <v>9.4064631580100002</v>
      </c>
      <c r="U20" s="29">
        <v>176.911672592</v>
      </c>
      <c r="V20" s="29">
        <v>4.17244539978</v>
      </c>
      <c r="W20" s="29">
        <v>6.0982880228400003</v>
      </c>
      <c r="X20" s="29">
        <v>442.47193406000002</v>
      </c>
      <c r="Y20" s="29">
        <v>1258.41911506</v>
      </c>
      <c r="Z20" s="29">
        <v>42.508337990599998</v>
      </c>
      <c r="AA20" s="29">
        <v>28.2329556816</v>
      </c>
      <c r="AB20" s="29"/>
      <c r="AC20" s="55">
        <f t="shared" si="0"/>
        <v>2.5770414246788381E-3</v>
      </c>
      <c r="AD20" s="55">
        <f t="shared" si="1"/>
        <v>1.3382472464927258E-3</v>
      </c>
      <c r="AF20" s="27">
        <v>23</v>
      </c>
      <c r="AG20" s="27" t="s">
        <v>19</v>
      </c>
      <c r="AH20" s="27">
        <v>38.777305693800002</v>
      </c>
      <c r="AI20" s="27">
        <v>39.5732227094</v>
      </c>
      <c r="AJ20" s="27">
        <v>1.10922323216</v>
      </c>
      <c r="AK20" s="27">
        <v>2.44957950548</v>
      </c>
      <c r="AL20" s="27">
        <v>30.819624220800002</v>
      </c>
      <c r="AM20" s="27">
        <v>1.1519346729</v>
      </c>
      <c r="AN20" s="27">
        <v>11.8247783681</v>
      </c>
      <c r="AO20" s="27">
        <v>4638.9744033899997</v>
      </c>
      <c r="AP20" s="27">
        <v>3.9458270207499999</v>
      </c>
      <c r="AQ20" s="27">
        <v>0.78752401265899996</v>
      </c>
      <c r="AR20" s="27">
        <v>390.72961271499997</v>
      </c>
      <c r="AS20" s="27">
        <v>0.89189719021000002</v>
      </c>
      <c r="AT20" s="27">
        <v>17.3873532241</v>
      </c>
      <c r="AU20" s="27">
        <v>0.40161008379500002</v>
      </c>
      <c r="AV20" s="27">
        <v>0.61693977212399997</v>
      </c>
      <c r="AW20" s="27">
        <v>43.4885662955</v>
      </c>
      <c r="AX20" s="27">
        <v>118.210809497</v>
      </c>
      <c r="AY20" s="27">
        <v>4.3981335140700004</v>
      </c>
      <c r="AZ20" s="27">
        <v>2.6654709101899998</v>
      </c>
      <c r="BA20" s="27">
        <f t="shared" si="6"/>
        <v>5348.2038160280381</v>
      </c>
      <c r="BB20" s="27">
        <f t="shared" si="7"/>
        <v>709.22941263803841</v>
      </c>
      <c r="BD20" s="27">
        <f t="shared" si="2"/>
        <v>-47175.201862971968</v>
      </c>
      <c r="BE20" s="27">
        <f t="shared" si="3"/>
        <v>-6570.5212952619613</v>
      </c>
      <c r="BG20" s="24">
        <f t="shared" si="4"/>
        <v>0.10182515293684327</v>
      </c>
      <c r="BH20" s="24">
        <f t="shared" si="5"/>
        <v>9.7424958778929233E-2</v>
      </c>
    </row>
    <row r="21" spans="1:60" x14ac:dyDescent="0.3">
      <c r="A21" s="29" t="s">
        <v>20</v>
      </c>
      <c r="B21" s="27">
        <v>90537.269060000006</v>
      </c>
      <c r="C21" s="27">
        <v>13405.904084</v>
      </c>
      <c r="D21" s="29"/>
      <c r="F21" s="29" t="s">
        <v>20</v>
      </c>
      <c r="G21" s="29">
        <v>805.105557191</v>
      </c>
      <c r="H21" s="29">
        <v>723.81699256499996</v>
      </c>
      <c r="I21" s="29">
        <v>17.090331387799999</v>
      </c>
      <c r="J21" s="29">
        <v>35.459808054600003</v>
      </c>
      <c r="K21" s="29">
        <v>588.68033973199999</v>
      </c>
      <c r="L21" s="29">
        <v>21.045777079600001</v>
      </c>
      <c r="M21" s="29">
        <v>228.09156324200001</v>
      </c>
      <c r="N21" s="29">
        <v>89556.124600199997</v>
      </c>
      <c r="O21" s="29">
        <v>13286.8198837</v>
      </c>
      <c r="P21" s="29">
        <v>76269.304716600003</v>
      </c>
      <c r="Q21" s="29">
        <v>28.865693954400001</v>
      </c>
      <c r="R21" s="29">
        <v>14.7678100939</v>
      </c>
      <c r="S21" s="29">
        <v>7355.5994079499997</v>
      </c>
      <c r="T21" s="29">
        <v>17.210372647300002</v>
      </c>
      <c r="U21" s="29">
        <v>277.09295016999999</v>
      </c>
      <c r="V21" s="29">
        <v>8.0995099676500004</v>
      </c>
      <c r="W21" s="29">
        <v>6.01749493213</v>
      </c>
      <c r="X21" s="29">
        <v>692.39143945299998</v>
      </c>
      <c r="Y21" s="29">
        <v>2333.43182647</v>
      </c>
      <c r="Z21" s="29">
        <v>79.591198388400002</v>
      </c>
      <c r="AA21" s="29">
        <v>54.461810380499998</v>
      </c>
      <c r="AB21" s="29"/>
      <c r="AC21" s="55">
        <f t="shared" si="0"/>
        <v>-1.0836912466950975E-2</v>
      </c>
      <c r="AD21" s="55">
        <f t="shared" si="1"/>
        <v>-8.8829667550827298E-3</v>
      </c>
      <c r="AF21" s="27">
        <v>24</v>
      </c>
      <c r="AG21" s="27" t="s">
        <v>20</v>
      </c>
      <c r="AH21" s="27">
        <v>193.475669412</v>
      </c>
      <c r="AI21" s="27">
        <v>161.09412122800001</v>
      </c>
      <c r="AJ21" s="27">
        <v>3.9384713646099998</v>
      </c>
      <c r="AK21" s="27">
        <v>7.37261765496</v>
      </c>
      <c r="AL21" s="27">
        <v>139.61054271699999</v>
      </c>
      <c r="AM21" s="27">
        <v>4.5962760451999998</v>
      </c>
      <c r="AN21" s="27">
        <v>53.660377860499999</v>
      </c>
      <c r="AO21" s="27">
        <v>17366.108790599999</v>
      </c>
      <c r="AP21" s="27">
        <v>6.1873345004200004</v>
      </c>
      <c r="AQ21" s="27">
        <v>3.4727000268600001</v>
      </c>
      <c r="AR21" s="27">
        <v>1695.59960234</v>
      </c>
      <c r="AS21" s="27">
        <v>3.9623602929900001</v>
      </c>
      <c r="AT21" s="27">
        <v>61.561373676999999</v>
      </c>
      <c r="AU21" s="27">
        <v>1.86084956603</v>
      </c>
      <c r="AV21" s="27">
        <v>1.42216778099</v>
      </c>
      <c r="AW21" s="27">
        <v>153.84474316800001</v>
      </c>
      <c r="AX21" s="27">
        <v>556.88005206399998</v>
      </c>
      <c r="AY21" s="27">
        <v>17.289782002700001</v>
      </c>
      <c r="AZ21" s="27">
        <v>12.8947751968</v>
      </c>
      <c r="BA21" s="27">
        <f t="shared" si="6"/>
        <v>20444.832607498061</v>
      </c>
      <c r="BB21" s="27">
        <f t="shared" si="7"/>
        <v>3078.7238168980621</v>
      </c>
      <c r="BD21" s="27">
        <f t="shared" si="2"/>
        <v>-70092.436452501948</v>
      </c>
      <c r="BE21" s="27">
        <f t="shared" si="3"/>
        <v>-10327.180267101938</v>
      </c>
      <c r="BG21" s="24">
        <f t="shared" si="4"/>
        <v>0.22581675833351075</v>
      </c>
      <c r="BH21" s="24">
        <f t="shared" si="5"/>
        <v>0.22965432227525268</v>
      </c>
    </row>
    <row r="22" spans="1:60" x14ac:dyDescent="0.3">
      <c r="A22" s="29" t="s">
        <v>21</v>
      </c>
      <c r="B22" s="27">
        <v>84598.193904</v>
      </c>
      <c r="C22" s="27">
        <v>10412.80905</v>
      </c>
      <c r="D22" s="29"/>
      <c r="F22" s="29" t="s">
        <v>128</v>
      </c>
      <c r="G22" s="29">
        <v>508.63848685800002</v>
      </c>
      <c r="H22" s="29">
        <v>658.59779747200002</v>
      </c>
      <c r="I22" s="29">
        <v>15.4683741464</v>
      </c>
      <c r="J22" s="29">
        <v>36.1182969185</v>
      </c>
      <c r="K22" s="29">
        <v>429.180645954</v>
      </c>
      <c r="L22" s="29">
        <v>19.5339690361</v>
      </c>
      <c r="M22" s="29">
        <v>167.78265293199999</v>
      </c>
      <c r="N22" s="29">
        <v>84832.677911499995</v>
      </c>
      <c r="O22" s="29">
        <v>10443.8521937</v>
      </c>
      <c r="P22" s="29">
        <v>74388.825717800006</v>
      </c>
      <c r="Q22" s="29">
        <v>59.226133071</v>
      </c>
      <c r="R22" s="29">
        <v>11.3189212013</v>
      </c>
      <c r="S22" s="29">
        <v>5878.2257168100004</v>
      </c>
      <c r="T22" s="29">
        <v>11.358686585399999</v>
      </c>
      <c r="U22" s="29">
        <v>265.27677838599999</v>
      </c>
      <c r="V22" s="29">
        <v>6.0392960245199996</v>
      </c>
      <c r="W22" s="29">
        <v>9.1427612559699991</v>
      </c>
      <c r="X22" s="29">
        <v>663.41789370399999</v>
      </c>
      <c r="Y22" s="29">
        <v>1591.8854964499999</v>
      </c>
      <c r="Z22" s="29">
        <v>75.352405716600003</v>
      </c>
      <c r="AA22" s="29">
        <v>37.287881214999999</v>
      </c>
      <c r="AB22" s="29"/>
      <c r="AC22" s="55">
        <f t="shared" si="0"/>
        <v>2.771737748516032E-3</v>
      </c>
      <c r="AD22" s="55">
        <f t="shared" si="1"/>
        <v>2.9812458435507999E-3</v>
      </c>
      <c r="AF22" s="27">
        <v>25</v>
      </c>
      <c r="AG22" s="27" t="s">
        <v>128</v>
      </c>
      <c r="AH22" s="27">
        <v>73.355716253300002</v>
      </c>
      <c r="AI22" s="27">
        <v>93.865002319300004</v>
      </c>
      <c r="AJ22" s="27">
        <v>2.2051477887900002</v>
      </c>
      <c r="AK22" s="27">
        <v>5.4641827642000003</v>
      </c>
      <c r="AL22" s="27">
        <v>61.108893055000003</v>
      </c>
      <c r="AM22" s="27">
        <v>2.8137638030000001</v>
      </c>
      <c r="AN22" s="27">
        <v>24.001515508400001</v>
      </c>
      <c r="AO22" s="27">
        <v>10331.737590000001</v>
      </c>
      <c r="AP22" s="27">
        <v>7.9542286503700002</v>
      </c>
      <c r="AQ22" s="27">
        <v>1.6060327701599999</v>
      </c>
      <c r="AR22" s="27">
        <v>840.47125554199999</v>
      </c>
      <c r="AS22" s="27">
        <v>1.72762751516</v>
      </c>
      <c r="AT22" s="27">
        <v>38.206769704400003</v>
      </c>
      <c r="AU22" s="27">
        <v>0.87744943416099996</v>
      </c>
      <c r="AV22" s="27">
        <v>1.1993924490800001</v>
      </c>
      <c r="AW22" s="27">
        <v>95.529741372100005</v>
      </c>
      <c r="AX22" s="27">
        <v>228.282121975</v>
      </c>
      <c r="AY22" s="27">
        <v>10.846454389</v>
      </c>
      <c r="AZ22" s="27">
        <v>5.3610987948400002</v>
      </c>
      <c r="BA22" s="27">
        <f t="shared" si="6"/>
        <v>11826.613984088261</v>
      </c>
      <c r="BB22" s="27">
        <f t="shared" si="7"/>
        <v>1494.87639408826</v>
      </c>
      <c r="BD22" s="27">
        <f t="shared" si="2"/>
        <v>-72771.579919911746</v>
      </c>
      <c r="BE22" s="27">
        <f t="shared" si="3"/>
        <v>-8917.9326559117399</v>
      </c>
      <c r="BG22" s="24">
        <f t="shared" si="4"/>
        <v>0.13979747602541986</v>
      </c>
      <c r="BH22" s="24">
        <f t="shared" si="5"/>
        <v>0.14356129906062765</v>
      </c>
    </row>
    <row r="23" spans="1:60" x14ac:dyDescent="0.3">
      <c r="A23" s="29" t="s">
        <v>22</v>
      </c>
      <c r="B23" s="27">
        <v>598542.25257999997</v>
      </c>
      <c r="C23" s="27">
        <v>75404.413587999996</v>
      </c>
      <c r="D23" s="29"/>
      <c r="F23" s="29" t="s">
        <v>22</v>
      </c>
      <c r="G23" s="29">
        <v>4493.0385877199997</v>
      </c>
      <c r="H23" s="29">
        <v>4057.4264928299999</v>
      </c>
      <c r="I23" s="29">
        <v>103.419593199</v>
      </c>
      <c r="J23" s="29">
        <v>110.90844360299999</v>
      </c>
      <c r="K23" s="29">
        <v>3504.4095019199999</v>
      </c>
      <c r="L23" s="29">
        <v>107.668983578</v>
      </c>
      <c r="M23" s="29">
        <v>1312.1677781799999</v>
      </c>
      <c r="N23" s="29">
        <v>599753.942407</v>
      </c>
      <c r="O23" s="29">
        <v>75364.144293399993</v>
      </c>
      <c r="P23" s="29">
        <v>524389.798114</v>
      </c>
      <c r="Q23" s="29">
        <v>352.48937308299998</v>
      </c>
      <c r="R23" s="29">
        <v>88.911040671999999</v>
      </c>
      <c r="S23" s="29">
        <v>41644.303257200001</v>
      </c>
      <c r="T23" s="29">
        <v>66.463054623900007</v>
      </c>
      <c r="U23" s="29">
        <v>1512.2878026400001</v>
      </c>
      <c r="V23" s="29">
        <v>41.386155867900001</v>
      </c>
      <c r="W23" s="29">
        <v>72.186278301599998</v>
      </c>
      <c r="X23" s="29">
        <v>3785.6029550799999</v>
      </c>
      <c r="Y23" s="29">
        <v>13399.9204618</v>
      </c>
      <c r="Z23" s="29">
        <v>407.23513467499998</v>
      </c>
      <c r="AA23" s="29">
        <v>304.31939844700003</v>
      </c>
      <c r="AB23" s="29"/>
      <c r="AC23" s="55">
        <f t="shared" si="0"/>
        <v>2.0244014884113325E-3</v>
      </c>
      <c r="AD23" s="55">
        <f t="shared" si="1"/>
        <v>-5.3404426457088713E-4</v>
      </c>
      <c r="AF23" s="27">
        <v>26</v>
      </c>
      <c r="AG23" s="27" t="s">
        <v>22</v>
      </c>
      <c r="AH23" s="27">
        <v>917.32355811800005</v>
      </c>
      <c r="AI23" s="27">
        <v>841.86683175300004</v>
      </c>
      <c r="AJ23" s="27">
        <v>21.263155271999999</v>
      </c>
      <c r="AK23" s="27">
        <v>23.353582438299998</v>
      </c>
      <c r="AL23" s="27">
        <v>718.03296506300001</v>
      </c>
      <c r="AM23" s="27">
        <v>22.423216358099999</v>
      </c>
      <c r="AN23" s="27">
        <v>269.18655285300002</v>
      </c>
      <c r="AO23" s="27">
        <v>108361.792189</v>
      </c>
      <c r="AP23" s="27">
        <v>73.045620448199998</v>
      </c>
      <c r="AQ23" s="27">
        <v>18.249818042600001</v>
      </c>
      <c r="AR23" s="27">
        <v>8577.1511368800002</v>
      </c>
      <c r="AS23" s="27">
        <v>13.6008940128</v>
      </c>
      <c r="AT23" s="27">
        <v>313.23844147199998</v>
      </c>
      <c r="AU23" s="27">
        <v>8.5270304198400009</v>
      </c>
      <c r="AV23" s="27">
        <v>14.8606961173</v>
      </c>
      <c r="AW23" s="27">
        <v>784.08922475400004</v>
      </c>
      <c r="AX23" s="27">
        <v>2740.5121752</v>
      </c>
      <c r="AY23" s="27">
        <v>84.903011351800004</v>
      </c>
      <c r="AZ23" s="27">
        <v>62.348407176099997</v>
      </c>
      <c r="BA23" s="27">
        <f t="shared" si="6"/>
        <v>123865.76850673005</v>
      </c>
      <c r="BB23" s="27">
        <f t="shared" si="7"/>
        <v>15503.976317730048</v>
      </c>
      <c r="BD23" s="27">
        <f t="shared" si="2"/>
        <v>-474676.48407326994</v>
      </c>
      <c r="BE23" s="27">
        <f t="shared" si="3"/>
        <v>-59900.437270269947</v>
      </c>
      <c r="BG23" s="24">
        <f t="shared" si="4"/>
        <v>0.20694573853860784</v>
      </c>
      <c r="BH23" s="24">
        <f t="shared" si="5"/>
        <v>0.20561099251353876</v>
      </c>
    </row>
    <row r="24" spans="1:60" x14ac:dyDescent="0.3">
      <c r="A24" s="29" t="s">
        <v>23</v>
      </c>
      <c r="B24" s="27">
        <v>997812.98176999995</v>
      </c>
      <c r="C24" s="27">
        <v>147825.67373000001</v>
      </c>
      <c r="D24" s="29"/>
      <c r="F24" s="29" t="s">
        <v>23</v>
      </c>
      <c r="G24" s="29">
        <v>10581.3864189</v>
      </c>
      <c r="H24" s="29">
        <v>6136.5061927799998</v>
      </c>
      <c r="I24" s="29">
        <v>198.719579358</v>
      </c>
      <c r="J24" s="29">
        <v>122.942894647</v>
      </c>
      <c r="K24" s="29">
        <v>7514.2539419200002</v>
      </c>
      <c r="L24" s="29">
        <v>146.54265414400001</v>
      </c>
      <c r="M24" s="29">
        <v>2747.4030472300001</v>
      </c>
      <c r="N24" s="29">
        <v>994797.57472499995</v>
      </c>
      <c r="O24" s="29">
        <v>146883.514754</v>
      </c>
      <c r="P24" s="29">
        <v>847914.05997099995</v>
      </c>
      <c r="Q24" s="29">
        <v>444.11300407300001</v>
      </c>
      <c r="R24" s="29">
        <v>181.06711574799999</v>
      </c>
      <c r="S24" s="29">
        <v>78520.306323099998</v>
      </c>
      <c r="T24" s="29">
        <v>158.13686572200001</v>
      </c>
      <c r="U24" s="29">
        <v>2440.95776032</v>
      </c>
      <c r="V24" s="29">
        <v>80.4910514834</v>
      </c>
      <c r="W24" s="29">
        <v>117.707038719</v>
      </c>
      <c r="X24" s="29">
        <v>6111.2839482600002</v>
      </c>
      <c r="Y24" s="29">
        <v>30186.980230900001</v>
      </c>
      <c r="Z24" s="29">
        <v>530.10358570699998</v>
      </c>
      <c r="AA24" s="29">
        <v>664.61310096600005</v>
      </c>
      <c r="AB24" s="29"/>
      <c r="AC24" s="55">
        <f t="shared" si="0"/>
        <v>-3.0220162496292957E-3</v>
      </c>
      <c r="AD24" s="55">
        <f t="shared" si="1"/>
        <v>-6.3734461831091429E-3</v>
      </c>
      <c r="AF24" s="27">
        <v>27</v>
      </c>
      <c r="AG24" s="27" t="s">
        <v>23</v>
      </c>
      <c r="AH24" s="27">
        <v>2979.6312359399999</v>
      </c>
      <c r="AI24" s="27">
        <v>1537.6681029399999</v>
      </c>
      <c r="AJ24" s="27">
        <v>53.624821908800001</v>
      </c>
      <c r="AK24" s="27">
        <v>28.646744483500001</v>
      </c>
      <c r="AL24" s="27">
        <v>2074.8290892499999</v>
      </c>
      <c r="AM24" s="27">
        <v>35.400624868999998</v>
      </c>
      <c r="AN24" s="27">
        <v>754.74241214599999</v>
      </c>
      <c r="AO24" s="27">
        <v>216693.20663500001</v>
      </c>
      <c r="AP24" s="27">
        <v>103.937720563</v>
      </c>
      <c r="AQ24" s="27">
        <v>49.384425329199999</v>
      </c>
      <c r="AR24" s="27">
        <v>21025.064648</v>
      </c>
      <c r="AS24" s="27">
        <v>44.945564379799997</v>
      </c>
      <c r="AT24" s="27">
        <v>628.931484039</v>
      </c>
      <c r="AU24" s="27">
        <v>21.763816179399999</v>
      </c>
      <c r="AV24" s="27">
        <v>30.124527039299998</v>
      </c>
      <c r="AW24" s="27">
        <v>1574.6526682199999</v>
      </c>
      <c r="AX24" s="27">
        <v>8425.7354969900007</v>
      </c>
      <c r="AY24" s="27">
        <v>125.73749800500001</v>
      </c>
      <c r="AZ24" s="27">
        <v>184.275893723</v>
      </c>
      <c r="BA24" s="27">
        <f t="shared" si="6"/>
        <v>256372.30340900499</v>
      </c>
      <c r="BB24" s="27">
        <f t="shared" si="7"/>
        <v>39679.096774004982</v>
      </c>
      <c r="BD24" s="27">
        <f t="shared" si="2"/>
        <v>-741440.67836099491</v>
      </c>
      <c r="BE24" s="27">
        <f t="shared" si="3"/>
        <v>-108146.57695599503</v>
      </c>
      <c r="BG24" s="24">
        <f t="shared" si="4"/>
        <v>0.25693422323913989</v>
      </c>
      <c r="BH24" s="24">
        <f t="shared" si="5"/>
        <v>0.26841816967787263</v>
      </c>
    </row>
    <row r="25" spans="1:60" x14ac:dyDescent="0.3">
      <c r="A25" s="29" t="s">
        <v>24</v>
      </c>
      <c r="B25" s="27">
        <v>966061.47456999996</v>
      </c>
      <c r="C25" s="27">
        <v>112107.03469</v>
      </c>
      <c r="D25" s="29"/>
      <c r="F25" s="29" t="s">
        <v>24</v>
      </c>
      <c r="G25" s="29">
        <v>6184.4669218500003</v>
      </c>
      <c r="H25" s="29">
        <v>6625.9866783500001</v>
      </c>
      <c r="I25" s="29">
        <v>149.615749268</v>
      </c>
      <c r="J25" s="29">
        <v>132.00703491600001</v>
      </c>
      <c r="K25" s="29">
        <v>5040.5083604800002</v>
      </c>
      <c r="L25" s="29">
        <v>177.53381135000001</v>
      </c>
      <c r="M25" s="29">
        <v>1903.0768914800001</v>
      </c>
      <c r="N25" s="29">
        <v>969414.98480400001</v>
      </c>
      <c r="O25" s="29">
        <v>112262.22716900001</v>
      </c>
      <c r="P25" s="29">
        <v>857152.75763400004</v>
      </c>
      <c r="Q25" s="29">
        <v>582.55772438899999</v>
      </c>
      <c r="R25" s="29">
        <v>131.87253029999999</v>
      </c>
      <c r="S25" s="29">
        <v>63216.709579199996</v>
      </c>
      <c r="T25" s="29">
        <v>79.769626052000007</v>
      </c>
      <c r="U25" s="29">
        <v>2272.1411424399998</v>
      </c>
      <c r="V25" s="29">
        <v>60.647020376199997</v>
      </c>
      <c r="W25" s="29">
        <v>118.116384751</v>
      </c>
      <c r="X25" s="29">
        <v>5688.9146448600004</v>
      </c>
      <c r="Y25" s="29">
        <v>18785.354192899998</v>
      </c>
      <c r="Z25" s="29">
        <v>679.07725557599997</v>
      </c>
      <c r="AA25" s="29">
        <v>433.87162078300003</v>
      </c>
      <c r="AB25" s="29"/>
      <c r="AC25" s="55">
        <f t="shared" si="0"/>
        <v>3.4713217763835511E-3</v>
      </c>
      <c r="AD25" s="55">
        <f t="shared" si="1"/>
        <v>1.3843241811644141E-3</v>
      </c>
      <c r="AF25" s="27">
        <v>28</v>
      </c>
      <c r="AG25" s="27" t="s">
        <v>24</v>
      </c>
      <c r="AH25" s="27">
        <v>1439.7559580499999</v>
      </c>
      <c r="AI25" s="27">
        <v>1196.0238640699999</v>
      </c>
      <c r="AJ25" s="27">
        <v>30.7668204647</v>
      </c>
      <c r="AK25" s="27">
        <v>22.4244263778</v>
      </c>
      <c r="AL25" s="27">
        <v>1098.4905290500001</v>
      </c>
      <c r="AM25" s="27">
        <v>30.801375856</v>
      </c>
      <c r="AN25" s="27">
        <v>408.79489461899999</v>
      </c>
      <c r="AO25" s="27">
        <v>158349.51068599999</v>
      </c>
      <c r="AP25" s="27">
        <v>97.2400483837</v>
      </c>
      <c r="AQ25" s="27">
        <v>27.724093469700001</v>
      </c>
      <c r="AR25" s="27">
        <v>12735.021099899999</v>
      </c>
      <c r="AS25" s="27">
        <v>19.7718326269</v>
      </c>
      <c r="AT25" s="27">
        <v>428.38911505300001</v>
      </c>
      <c r="AU25" s="27">
        <v>12.5486774739</v>
      </c>
      <c r="AV25" s="27">
        <v>21.774215172600002</v>
      </c>
      <c r="AW25" s="27">
        <v>1072.5812862800001</v>
      </c>
      <c r="AX25" s="27">
        <v>4239.3722664699999</v>
      </c>
      <c r="AY25" s="27">
        <v>115.79061167899999</v>
      </c>
      <c r="AZ25" s="27">
        <v>95.830335375999994</v>
      </c>
      <c r="BA25" s="27">
        <f t="shared" si="6"/>
        <v>181442.61213637231</v>
      </c>
      <c r="BB25" s="27">
        <f t="shared" si="7"/>
        <v>23093.101450372313</v>
      </c>
      <c r="BD25" s="27">
        <f t="shared" si="2"/>
        <v>-784618.86243362771</v>
      </c>
      <c r="BE25" s="27">
        <f t="shared" si="3"/>
        <v>-89013.933239627688</v>
      </c>
      <c r="BG25" s="24">
        <f t="shared" si="4"/>
        <v>0.18781683869252064</v>
      </c>
      <c r="BH25" s="24">
        <f t="shared" si="5"/>
        <v>0.20599154650936663</v>
      </c>
    </row>
    <row r="26" spans="1:60" x14ac:dyDescent="0.3">
      <c r="A26" s="29" t="s">
        <v>25</v>
      </c>
      <c r="B26" s="27">
        <v>1191578.0412999999</v>
      </c>
      <c r="C26" s="27">
        <v>155737.43351</v>
      </c>
      <c r="D26" s="29"/>
      <c r="F26" s="29" t="s">
        <v>25</v>
      </c>
      <c r="G26" s="29">
        <v>9649.5614797399994</v>
      </c>
      <c r="H26" s="29">
        <v>8014.4385320499996</v>
      </c>
      <c r="I26" s="29">
        <v>211.537185591</v>
      </c>
      <c r="J26" s="29">
        <v>207.59737105400001</v>
      </c>
      <c r="K26" s="29">
        <v>7355.8787833799997</v>
      </c>
      <c r="L26" s="29">
        <v>210.34200802500001</v>
      </c>
      <c r="M26" s="29">
        <v>2743.6890451200002</v>
      </c>
      <c r="N26" s="29">
        <v>1192486.9791000001</v>
      </c>
      <c r="O26" s="29">
        <v>155429.75213000001</v>
      </c>
      <c r="P26" s="29">
        <v>1037057.22697</v>
      </c>
      <c r="Q26" s="29">
        <v>661.12647839199997</v>
      </c>
      <c r="R26" s="29">
        <v>184.81705412900001</v>
      </c>
      <c r="S26" s="29">
        <v>85422.900667399997</v>
      </c>
      <c r="T26" s="29">
        <v>143.966337186</v>
      </c>
      <c r="U26" s="29">
        <v>2999.08456037</v>
      </c>
      <c r="V26" s="29">
        <v>85.445843108099993</v>
      </c>
      <c r="W26" s="29">
        <v>141.91501137</v>
      </c>
      <c r="X26" s="29">
        <v>7507.3042390500004</v>
      </c>
      <c r="Y26" s="29">
        <v>28456.567389600001</v>
      </c>
      <c r="Z26" s="29">
        <v>790.98361855600001</v>
      </c>
      <c r="AA26" s="29">
        <v>642.59652606700001</v>
      </c>
      <c r="AB26" s="29"/>
      <c r="AC26" s="55">
        <f t="shared" si="0"/>
        <v>7.6280173727315975E-4</v>
      </c>
      <c r="AD26" s="55">
        <f t="shared" si="1"/>
        <v>-1.975641777737644E-3</v>
      </c>
      <c r="AF26" s="27">
        <v>29</v>
      </c>
      <c r="AG26" s="27" t="s">
        <v>25</v>
      </c>
      <c r="AH26" s="27">
        <v>2987.71217376</v>
      </c>
      <c r="AI26" s="27">
        <v>2218.94667372</v>
      </c>
      <c r="AJ26" s="27">
        <v>62.272608811300003</v>
      </c>
      <c r="AK26" s="27">
        <v>56.611551438500001</v>
      </c>
      <c r="AL26" s="27">
        <v>2220.3685293399999</v>
      </c>
      <c r="AM26" s="27">
        <v>56.941381518100002</v>
      </c>
      <c r="AN26" s="27">
        <v>823.34985653800004</v>
      </c>
      <c r="AO26" s="27">
        <v>290383.20552100003</v>
      </c>
      <c r="AP26" s="27">
        <v>174.87298618700001</v>
      </c>
      <c r="AQ26" s="27">
        <v>54.982032986999997</v>
      </c>
      <c r="AR26" s="27">
        <v>24941.639663499998</v>
      </c>
      <c r="AS26" s="27">
        <v>45.2634440633</v>
      </c>
      <c r="AT26" s="27">
        <v>849.05053541899997</v>
      </c>
      <c r="AU26" s="27">
        <v>25.234554419999998</v>
      </c>
      <c r="AV26" s="27">
        <v>39.620374824199999</v>
      </c>
      <c r="AW26" s="27">
        <v>2125.3231273599999</v>
      </c>
      <c r="AX26" s="27">
        <v>8707.3354761699993</v>
      </c>
      <c r="AY26" s="27">
        <v>212.036997173</v>
      </c>
      <c r="AZ26" s="27">
        <v>195.01288242999999</v>
      </c>
      <c r="BA26" s="27">
        <f t="shared" si="6"/>
        <v>336179.78037065949</v>
      </c>
      <c r="BB26" s="27">
        <f t="shared" si="7"/>
        <v>45796.574849659461</v>
      </c>
      <c r="BD26" s="27">
        <f t="shared" si="2"/>
        <v>-855398.2609293405</v>
      </c>
      <c r="BE26" s="27">
        <f t="shared" si="3"/>
        <v>-109940.85866034054</v>
      </c>
      <c r="BG26" s="24">
        <f t="shared" si="4"/>
        <v>0.2821298888689579</v>
      </c>
      <c r="BH26" s="24">
        <f t="shared" si="5"/>
        <v>0.29406272992625648</v>
      </c>
    </row>
    <row r="27" spans="1:60" x14ac:dyDescent="0.3">
      <c r="A27" s="29" t="s">
        <v>26</v>
      </c>
      <c r="B27" s="27">
        <v>504679.48118</v>
      </c>
      <c r="C27" s="27">
        <v>74157.375776000001</v>
      </c>
      <c r="D27" s="29"/>
      <c r="F27" s="29" t="s">
        <v>26</v>
      </c>
      <c r="G27" s="29">
        <v>5311.0479570300004</v>
      </c>
      <c r="H27" s="29">
        <v>3064.1051870299998</v>
      </c>
      <c r="I27" s="29">
        <v>101.054399059</v>
      </c>
      <c r="J27" s="29">
        <v>55.635545704599998</v>
      </c>
      <c r="K27" s="29">
        <v>3733.2368423200001</v>
      </c>
      <c r="L27" s="29">
        <v>73.462176281599994</v>
      </c>
      <c r="M27" s="29">
        <v>1370.2297351699999</v>
      </c>
      <c r="N27" s="29">
        <v>503024.79096200003</v>
      </c>
      <c r="O27" s="29">
        <v>73674.319046599994</v>
      </c>
      <c r="P27" s="29">
        <v>429350.47191600001</v>
      </c>
      <c r="Q27" s="29">
        <v>222.862621891</v>
      </c>
      <c r="R27" s="29">
        <v>90.9935970943</v>
      </c>
      <c r="S27" s="29">
        <v>39609.394762700002</v>
      </c>
      <c r="T27" s="29">
        <v>84.027880895300001</v>
      </c>
      <c r="U27" s="29">
        <v>1190.6578328600001</v>
      </c>
      <c r="V27" s="29">
        <v>39.505351532500001</v>
      </c>
      <c r="W27" s="29">
        <v>58.8196635085</v>
      </c>
      <c r="X27" s="29">
        <v>2981.0691229499998</v>
      </c>
      <c r="Y27" s="29">
        <v>15091.683107000001</v>
      </c>
      <c r="Z27" s="29">
        <v>266.58713660400002</v>
      </c>
      <c r="AA27" s="29">
        <v>329.94612701900002</v>
      </c>
      <c r="AB27" s="29"/>
      <c r="AC27" s="55">
        <f t="shared" si="0"/>
        <v>-3.2786952505600461E-3</v>
      </c>
      <c r="AD27" s="55">
        <f t="shared" si="1"/>
        <v>-6.5139404455077975E-3</v>
      </c>
      <c r="AF27" s="27">
        <v>30</v>
      </c>
      <c r="AG27" s="27" t="s">
        <v>26</v>
      </c>
      <c r="AH27" s="27">
        <v>2289.9340489900001</v>
      </c>
      <c r="AI27" s="27">
        <v>1100.4734409099999</v>
      </c>
      <c r="AJ27" s="27">
        <v>40.938463083999999</v>
      </c>
      <c r="AK27" s="27">
        <v>17.9753606401</v>
      </c>
      <c r="AL27" s="27">
        <v>1562.76959171</v>
      </c>
      <c r="AM27" s="27">
        <v>24.9093914625</v>
      </c>
      <c r="AN27" s="27">
        <v>569.09677020399999</v>
      </c>
      <c r="AO27" s="27">
        <v>159338.797513</v>
      </c>
      <c r="AP27" s="27">
        <v>72.001017308599998</v>
      </c>
      <c r="AQ27" s="27">
        <v>37.361247227699998</v>
      </c>
      <c r="AR27" s="27">
        <v>15814.473528</v>
      </c>
      <c r="AS27" s="27">
        <v>36.775724086099999</v>
      </c>
      <c r="AT27" s="27">
        <v>448.22702650799999</v>
      </c>
      <c r="AU27" s="27">
        <v>16.017298925999999</v>
      </c>
      <c r="AV27" s="27">
        <v>21.848876602499999</v>
      </c>
      <c r="AW27" s="27">
        <v>1122.2584919200001</v>
      </c>
      <c r="AX27" s="27">
        <v>6422.6305063600003</v>
      </c>
      <c r="AY27" s="27">
        <v>87.771387703000002</v>
      </c>
      <c r="AZ27" s="27">
        <v>138.988548288</v>
      </c>
      <c r="BA27" s="27">
        <f t="shared" si="6"/>
        <v>189163.24823293046</v>
      </c>
      <c r="BB27" s="27">
        <f t="shared" si="7"/>
        <v>29824.450719930464</v>
      </c>
      <c r="BD27" s="27">
        <f t="shared" si="2"/>
        <v>-315516.23294706957</v>
      </c>
      <c r="BE27" s="27">
        <f t="shared" si="3"/>
        <v>-44332.925056069536</v>
      </c>
      <c r="BG27" s="24">
        <f t="shared" si="4"/>
        <v>0.3748185834515097</v>
      </c>
      <c r="BH27" s="24">
        <f t="shared" si="5"/>
        <v>0.40217780642640716</v>
      </c>
    </row>
    <row r="28" spans="1:60" x14ac:dyDescent="0.3">
      <c r="A28" s="29" t="s">
        <v>27</v>
      </c>
      <c r="B28" s="27">
        <v>674701.66327999998</v>
      </c>
      <c r="C28" s="27">
        <v>101399.48097999999</v>
      </c>
      <c r="D28" s="29"/>
      <c r="F28" s="29" t="s">
        <v>27</v>
      </c>
      <c r="G28" s="29">
        <v>7378.7235267300002</v>
      </c>
      <c r="H28" s="29">
        <v>4101.8119394599998</v>
      </c>
      <c r="I28" s="29">
        <v>134.911990223</v>
      </c>
      <c r="J28" s="29">
        <v>70.4394351758</v>
      </c>
      <c r="K28" s="29">
        <v>5197.5823647899997</v>
      </c>
      <c r="L28" s="29">
        <v>96.302216857600001</v>
      </c>
      <c r="M28" s="29">
        <v>1896.4292175200001</v>
      </c>
      <c r="N28" s="29">
        <v>672130.63896600006</v>
      </c>
      <c r="O28" s="29">
        <v>100677.372131</v>
      </c>
      <c r="P28" s="29">
        <v>571453.26683400001</v>
      </c>
      <c r="Q28" s="29">
        <v>281.93331883799999</v>
      </c>
      <c r="R28" s="29">
        <v>124.779893241</v>
      </c>
      <c r="S28" s="29">
        <v>53700.987209699997</v>
      </c>
      <c r="T28" s="29">
        <v>108.863939483</v>
      </c>
      <c r="U28" s="29">
        <v>1621.7037625200001</v>
      </c>
      <c r="V28" s="29">
        <v>55.139982034500001</v>
      </c>
      <c r="W28" s="29">
        <v>78.975757987600005</v>
      </c>
      <c r="X28" s="29">
        <v>4060.34573907</v>
      </c>
      <c r="Y28" s="29">
        <v>20961.502184299999</v>
      </c>
      <c r="Z28" s="29">
        <v>346.11923607599999</v>
      </c>
      <c r="AA28" s="29">
        <v>460.82041745599997</v>
      </c>
      <c r="AB28" s="29"/>
      <c r="AC28" s="55">
        <f t="shared" si="0"/>
        <v>-3.8106091238920684E-3</v>
      </c>
      <c r="AD28" s="55">
        <f t="shared" si="1"/>
        <v>-7.1214254946968128E-3</v>
      </c>
      <c r="AF28" s="27">
        <v>31</v>
      </c>
      <c r="AG28" s="27" t="s">
        <v>27</v>
      </c>
      <c r="AH28" s="27">
        <v>3756.0091367099999</v>
      </c>
      <c r="AI28" s="27">
        <v>2027.4538983899999</v>
      </c>
      <c r="AJ28" s="27">
        <v>68.067349667100004</v>
      </c>
      <c r="AK28" s="27">
        <v>34.466215679299999</v>
      </c>
      <c r="AL28" s="27">
        <v>2633.2966303100002</v>
      </c>
      <c r="AM28" s="27">
        <v>47.166389410299999</v>
      </c>
      <c r="AN28" s="27">
        <v>959.51957468900002</v>
      </c>
      <c r="AO28" s="27">
        <v>284037.17784299998</v>
      </c>
      <c r="AP28" s="27">
        <v>137.82267588900001</v>
      </c>
      <c r="AQ28" s="27">
        <v>63.021983756399997</v>
      </c>
      <c r="AR28" s="27">
        <v>26995.853646</v>
      </c>
      <c r="AS28" s="27">
        <v>55.634283807300001</v>
      </c>
      <c r="AT28" s="27">
        <v>808.66818551799997</v>
      </c>
      <c r="AU28" s="27">
        <v>27.7797674087</v>
      </c>
      <c r="AV28" s="27">
        <v>39.348166034599998</v>
      </c>
      <c r="AW28" s="27">
        <v>2024.7226284799999</v>
      </c>
      <c r="AX28" s="27">
        <v>10648.385990000001</v>
      </c>
      <c r="AY28" s="27">
        <v>168.74537871199999</v>
      </c>
      <c r="AZ28" s="27">
        <v>233.63993684799999</v>
      </c>
      <c r="BA28" s="27">
        <f t="shared" si="6"/>
        <v>334766.7796803097</v>
      </c>
      <c r="BB28" s="27">
        <f t="shared" si="7"/>
        <v>50729.601837309718</v>
      </c>
      <c r="BD28" s="27">
        <f t="shared" si="2"/>
        <v>-339934.88359969028</v>
      </c>
      <c r="BE28" s="27">
        <f t="shared" si="3"/>
        <v>-50669.879142690275</v>
      </c>
      <c r="BG28" s="24">
        <f t="shared" si="4"/>
        <v>0.49617008212618274</v>
      </c>
      <c r="BH28" s="24">
        <f t="shared" si="5"/>
        <v>0.50029449211200216</v>
      </c>
    </row>
    <row r="29" spans="1:60" x14ac:dyDescent="0.3">
      <c r="A29" s="29" t="s">
        <v>28</v>
      </c>
      <c r="B29" s="27">
        <v>157738.13271999999</v>
      </c>
      <c r="C29" s="27">
        <v>22104.954299000001</v>
      </c>
      <c r="D29" s="29"/>
      <c r="F29" s="29" t="s">
        <v>28</v>
      </c>
      <c r="G29" s="29">
        <v>1478.6093433000001</v>
      </c>
      <c r="H29" s="29">
        <v>861.67215661600005</v>
      </c>
      <c r="I29" s="29">
        <v>43.960018849500003</v>
      </c>
      <c r="J29" s="29">
        <v>47.245730804600001</v>
      </c>
      <c r="K29" s="29">
        <v>846.28825101799998</v>
      </c>
      <c r="L29" s="29">
        <v>26.350736112300002</v>
      </c>
      <c r="M29" s="29">
        <v>348.24425062099999</v>
      </c>
      <c r="N29" s="29">
        <v>156785.52542399999</v>
      </c>
      <c r="O29" s="29">
        <v>21970.628388599998</v>
      </c>
      <c r="P29" s="29">
        <v>134814.897035</v>
      </c>
      <c r="Q29" s="29">
        <v>96.969076649200005</v>
      </c>
      <c r="R29" s="29">
        <v>26.045475718799999</v>
      </c>
      <c r="S29" s="29">
        <v>12857.416502100001</v>
      </c>
      <c r="T29" s="29">
        <v>62.042335499399996</v>
      </c>
      <c r="U29" s="29">
        <v>316.034088747</v>
      </c>
      <c r="V29" s="29">
        <v>7.6949910767900001</v>
      </c>
      <c r="W29" s="29">
        <v>14.0455495406</v>
      </c>
      <c r="X29" s="29">
        <v>790.19526843999995</v>
      </c>
      <c r="Y29" s="29">
        <v>3972.9170034799999</v>
      </c>
      <c r="Z29" s="29">
        <v>102.09993694800001</v>
      </c>
      <c r="AA29" s="29">
        <v>72.797673021500003</v>
      </c>
      <c r="AB29" s="29"/>
      <c r="AC29" s="55">
        <f t="shared" si="0"/>
        <v>-6.039169347154435E-3</v>
      </c>
      <c r="AD29" s="55">
        <f t="shared" si="1"/>
        <v>-6.0767332328789002E-3</v>
      </c>
      <c r="AF29" s="27">
        <v>32</v>
      </c>
      <c r="AG29" s="27" t="s">
        <v>28</v>
      </c>
      <c r="AH29" s="27">
        <v>1132.3048655299999</v>
      </c>
      <c r="AI29" s="27">
        <v>660.92386144500006</v>
      </c>
      <c r="AJ29" s="27">
        <v>34.167983375600002</v>
      </c>
      <c r="AK29" s="27">
        <v>39.232358662599999</v>
      </c>
      <c r="AL29" s="27">
        <v>644.58175460200005</v>
      </c>
      <c r="AM29" s="27">
        <v>20.453682704199998</v>
      </c>
      <c r="AN29" s="27">
        <v>266.35731904699998</v>
      </c>
      <c r="AO29" s="27">
        <v>102264.675345</v>
      </c>
      <c r="AP29" s="27">
        <v>75.249720688300002</v>
      </c>
      <c r="AQ29" s="27">
        <v>19.9208658091</v>
      </c>
      <c r="AR29" s="27">
        <v>9885.8398641299991</v>
      </c>
      <c r="AS29" s="27">
        <v>48.670896514100001</v>
      </c>
      <c r="AT29" s="27">
        <v>247.432723831</v>
      </c>
      <c r="AU29" s="27">
        <v>5.8984521051299996</v>
      </c>
      <c r="AV29" s="27">
        <v>10.536177431</v>
      </c>
      <c r="AW29" s="27">
        <v>618.59378996999999</v>
      </c>
      <c r="AX29" s="27">
        <v>3040.5150773300002</v>
      </c>
      <c r="AY29" s="27">
        <v>79.3251294919</v>
      </c>
      <c r="AZ29" s="27">
        <v>55.449680309000001</v>
      </c>
      <c r="BA29" s="27">
        <f t="shared" si="6"/>
        <v>119150.12954797593</v>
      </c>
      <c r="BB29" s="27">
        <f t="shared" si="7"/>
        <v>16885.454202975932</v>
      </c>
      <c r="BD29" s="27">
        <f t="shared" si="2"/>
        <v>-38588.003172024066</v>
      </c>
      <c r="BE29" s="27">
        <f t="shared" si="3"/>
        <v>-5219.5000960240686</v>
      </c>
      <c r="BG29" s="24">
        <f t="shared" si="4"/>
        <v>0.75536667953004488</v>
      </c>
      <c r="BH29" s="24">
        <f t="shared" si="5"/>
        <v>0.763876458398279</v>
      </c>
    </row>
    <row r="30" spans="1:60" x14ac:dyDescent="0.3">
      <c r="A30" s="29" t="s">
        <v>29</v>
      </c>
      <c r="B30" s="27">
        <v>23555.89186</v>
      </c>
      <c r="C30" s="27">
        <v>3484.7852859999998</v>
      </c>
      <c r="D30" s="29"/>
      <c r="F30" s="29" t="s">
        <v>29</v>
      </c>
      <c r="G30" s="29">
        <v>180.04026113699999</v>
      </c>
      <c r="H30" s="29">
        <v>198.565254165</v>
      </c>
      <c r="I30" s="29">
        <v>5.9013029536400001</v>
      </c>
      <c r="J30" s="29">
        <v>19.367727971699999</v>
      </c>
      <c r="K30" s="29">
        <v>147.74006966600001</v>
      </c>
      <c r="L30" s="29">
        <v>6.1933176033599997</v>
      </c>
      <c r="M30" s="29">
        <v>57.334241086399999</v>
      </c>
      <c r="N30" s="29">
        <v>23647.158912399998</v>
      </c>
      <c r="O30" s="29">
        <v>3499.1109348499999</v>
      </c>
      <c r="P30" s="29">
        <v>20148.047977499999</v>
      </c>
      <c r="Q30" s="29">
        <v>21.0034492413</v>
      </c>
      <c r="R30" s="29">
        <v>3.64076831076</v>
      </c>
      <c r="S30" s="29">
        <v>1888.0223279700001</v>
      </c>
      <c r="T30" s="29">
        <v>5.2490303631600002</v>
      </c>
      <c r="U30" s="29">
        <v>103.22824319199999</v>
      </c>
      <c r="V30" s="29">
        <v>2.1582279579099999</v>
      </c>
      <c r="W30" s="29">
        <v>2.58270081626</v>
      </c>
      <c r="X30" s="29">
        <v>258.02937427299997</v>
      </c>
      <c r="Y30" s="29">
        <v>563.54333548299996</v>
      </c>
      <c r="Z30" s="29">
        <v>23.647357485000001</v>
      </c>
      <c r="AA30" s="29">
        <v>12.863945171099999</v>
      </c>
      <c r="AB30" s="29"/>
      <c r="AC30" s="55">
        <f t="shared" si="0"/>
        <v>3.8744893609814124E-3</v>
      </c>
      <c r="AD30" s="55">
        <f t="shared" si="1"/>
        <v>4.1109129183806211E-3</v>
      </c>
      <c r="AF30" s="27">
        <v>33</v>
      </c>
      <c r="AG30" s="27" t="s">
        <v>29</v>
      </c>
      <c r="AH30" s="27">
        <v>11.4550024242</v>
      </c>
      <c r="AI30" s="27">
        <v>12.9180457362</v>
      </c>
      <c r="AJ30" s="27">
        <v>0.37624022526000001</v>
      </c>
      <c r="AK30" s="27">
        <v>1.2533792151400001</v>
      </c>
      <c r="AL30" s="27">
        <v>9.4295829198999996</v>
      </c>
      <c r="AM30" s="27">
        <v>0.404316832711</v>
      </c>
      <c r="AN30" s="27">
        <v>3.6705081693100001</v>
      </c>
      <c r="AO30" s="27">
        <v>1297.0463076200001</v>
      </c>
      <c r="AP30" s="27">
        <v>1.3252910637999999</v>
      </c>
      <c r="AQ30" s="27">
        <v>0.23284549675399999</v>
      </c>
      <c r="AR30" s="27">
        <v>121.573734774</v>
      </c>
      <c r="AS30" s="27">
        <v>0.33628871634700003</v>
      </c>
      <c r="AT30" s="27">
        <v>6.6572249424200001</v>
      </c>
      <c r="AU30" s="27">
        <v>0.13950584590599999</v>
      </c>
      <c r="AV30" s="27">
        <v>0.161566303587</v>
      </c>
      <c r="AW30" s="27">
        <v>16.639508361499999</v>
      </c>
      <c r="AX30" s="27">
        <v>35.903709917999997</v>
      </c>
      <c r="AY30" s="27">
        <v>1.54516797247</v>
      </c>
      <c r="AZ30" s="27">
        <v>0.82370203522499996</v>
      </c>
      <c r="BA30" s="27">
        <f t="shared" si="6"/>
        <v>1521.8919285727302</v>
      </c>
      <c r="BB30" s="27">
        <f t="shared" si="7"/>
        <v>224.84562095273009</v>
      </c>
      <c r="BD30" s="27">
        <f t="shared" si="2"/>
        <v>-22033.999931427268</v>
      </c>
      <c r="BE30" s="27">
        <f t="shared" si="3"/>
        <v>-3259.93966504727</v>
      </c>
      <c r="BG30" s="24">
        <f t="shared" si="4"/>
        <v>6.4607697200250697E-2</v>
      </c>
      <c r="BH30" s="24">
        <f t="shared" si="5"/>
        <v>6.452208744568548E-2</v>
      </c>
    </row>
    <row r="31" spans="1:60" x14ac:dyDescent="0.3">
      <c r="A31" s="29" t="s">
        <v>30</v>
      </c>
      <c r="B31" s="27">
        <v>24050.989227999999</v>
      </c>
      <c r="C31" s="27">
        <v>5383.4374039000004</v>
      </c>
      <c r="D31" s="29"/>
      <c r="F31" s="29" t="s">
        <v>30</v>
      </c>
      <c r="G31" s="29">
        <v>294.93624189100001</v>
      </c>
      <c r="H31" s="29">
        <v>252.86624404099999</v>
      </c>
      <c r="I31" s="29">
        <v>11.539200791500001</v>
      </c>
      <c r="J31" s="29">
        <v>50.428775387599998</v>
      </c>
      <c r="K31" s="29">
        <v>223.66991793299999</v>
      </c>
      <c r="L31" s="29">
        <v>9.1016208491100006</v>
      </c>
      <c r="M31" s="29">
        <v>88.2274558111</v>
      </c>
      <c r="N31" s="29">
        <v>24165.0784876</v>
      </c>
      <c r="O31" s="29">
        <v>5413.1625161000002</v>
      </c>
      <c r="P31" s="29">
        <v>18751.915971499999</v>
      </c>
      <c r="Q31" s="29">
        <v>35.995539498600003</v>
      </c>
      <c r="R31" s="29">
        <v>5.1516096937200002</v>
      </c>
      <c r="S31" s="29">
        <v>2770.2548192499999</v>
      </c>
      <c r="T31" s="29">
        <v>13.6245375971</v>
      </c>
      <c r="U31" s="29">
        <v>195.27434779000001</v>
      </c>
      <c r="V31" s="29">
        <v>3.5187779449600001</v>
      </c>
      <c r="W31" s="29">
        <v>2.41021882196</v>
      </c>
      <c r="X31" s="29">
        <v>487.72681724199998</v>
      </c>
      <c r="Y31" s="29">
        <v>914.48989764999999</v>
      </c>
      <c r="Z31" s="29">
        <v>34.405018822000002</v>
      </c>
      <c r="AA31" s="29">
        <v>19.541475090500001</v>
      </c>
      <c r="AB31" s="29"/>
      <c r="AC31" s="55">
        <f t="shared" si="0"/>
        <v>4.7436410418902559E-3</v>
      </c>
      <c r="AD31" s="55">
        <f t="shared" si="1"/>
        <v>5.5215859254656883E-3</v>
      </c>
      <c r="AF31" s="27">
        <v>34</v>
      </c>
      <c r="AG31" s="27" t="s">
        <v>30</v>
      </c>
      <c r="AH31" s="27">
        <v>63.376971442399999</v>
      </c>
      <c r="AI31" s="27">
        <v>53.650781770800002</v>
      </c>
      <c r="AJ31" s="27">
        <v>2.4713353640500002</v>
      </c>
      <c r="AK31" s="27">
        <v>10.6547923997</v>
      </c>
      <c r="AL31" s="27">
        <v>47.444411722200002</v>
      </c>
      <c r="AM31" s="27">
        <v>1.9336031325900001</v>
      </c>
      <c r="AN31" s="27">
        <v>18.7796226882</v>
      </c>
      <c r="AO31" s="27">
        <v>4024.0998299500002</v>
      </c>
      <c r="AP31" s="27">
        <v>7.5935811316899997</v>
      </c>
      <c r="AQ31" s="27">
        <v>1.1040043775099999</v>
      </c>
      <c r="AR31" s="27">
        <v>594.10165748300005</v>
      </c>
      <c r="AS31" s="27">
        <v>2.9687745463200002</v>
      </c>
      <c r="AT31" s="27">
        <v>41.0573766423</v>
      </c>
      <c r="AU31" s="27">
        <v>0.74119615621299995</v>
      </c>
      <c r="AV31" s="27">
        <v>0.50274269043099995</v>
      </c>
      <c r="AW31" s="27">
        <v>102.54458886800001</v>
      </c>
      <c r="AX31" s="27">
        <v>195.347996029</v>
      </c>
      <c r="AY31" s="27">
        <v>7.3156092524399998</v>
      </c>
      <c r="AZ31" s="27">
        <v>4.1488709462599997</v>
      </c>
      <c r="BA31" s="27">
        <f t="shared" si="6"/>
        <v>5179.8377465931035</v>
      </c>
      <c r="BB31" s="27">
        <f t="shared" si="7"/>
        <v>1155.7379166431033</v>
      </c>
      <c r="BD31" s="27">
        <f t="shared" si="2"/>
        <v>-18871.151481406894</v>
      </c>
      <c r="BE31" s="27">
        <f t="shared" si="3"/>
        <v>-4227.6994872568976</v>
      </c>
      <c r="BG31" s="24">
        <f t="shared" si="4"/>
        <v>0.21536901029263161</v>
      </c>
      <c r="BH31" s="24">
        <f t="shared" si="5"/>
        <v>0.21468400762045373</v>
      </c>
    </row>
    <row r="32" spans="1:60" x14ac:dyDescent="0.3">
      <c r="A32" s="29" t="s">
        <v>31</v>
      </c>
      <c r="B32" s="27">
        <v>540191.20640999998</v>
      </c>
      <c r="C32" s="27">
        <v>58432.336056</v>
      </c>
      <c r="D32" s="29"/>
      <c r="F32" s="29" t="s">
        <v>31</v>
      </c>
      <c r="G32" s="29">
        <v>2851.97141564</v>
      </c>
      <c r="H32" s="29">
        <v>3807.65661348</v>
      </c>
      <c r="I32" s="29">
        <v>81.153181853800007</v>
      </c>
      <c r="J32" s="29">
        <v>93.554470620700002</v>
      </c>
      <c r="K32" s="29">
        <v>2453.0410341900001</v>
      </c>
      <c r="L32" s="29">
        <v>106.220861489</v>
      </c>
      <c r="M32" s="29">
        <v>946.77075227199998</v>
      </c>
      <c r="N32" s="29">
        <v>542948.48750399996</v>
      </c>
      <c r="O32" s="29">
        <v>58690.5172867</v>
      </c>
      <c r="P32" s="29">
        <v>484257.97021699999</v>
      </c>
      <c r="Q32" s="29">
        <v>357.69313006700003</v>
      </c>
      <c r="R32" s="29">
        <v>67.178858435699993</v>
      </c>
      <c r="S32" s="29">
        <v>33749.772318800002</v>
      </c>
      <c r="T32" s="29">
        <v>42.4489961584</v>
      </c>
      <c r="U32" s="29">
        <v>1283.4481049599999</v>
      </c>
      <c r="V32" s="29">
        <v>31.070483319299999</v>
      </c>
      <c r="W32" s="29">
        <v>65.5965548482</v>
      </c>
      <c r="X32" s="29">
        <v>3212.9874972600001</v>
      </c>
      <c r="Y32" s="29">
        <v>8920.1836960500004</v>
      </c>
      <c r="Z32" s="29">
        <v>411.51652253999998</v>
      </c>
      <c r="AA32" s="29">
        <v>208.25279476599999</v>
      </c>
      <c r="AB32" s="29"/>
      <c r="AC32" s="55">
        <f t="shared" si="0"/>
        <v>5.1042687501788508E-3</v>
      </c>
      <c r="AD32" s="55">
        <f t="shared" si="1"/>
        <v>4.4184649823441249E-3</v>
      </c>
      <c r="AF32" s="27">
        <v>35</v>
      </c>
      <c r="AG32" s="27" t="s">
        <v>31</v>
      </c>
      <c r="AH32" s="27">
        <v>1866.0894453400001</v>
      </c>
      <c r="AI32" s="27">
        <v>2488.2771015799999</v>
      </c>
      <c r="AJ32" s="27">
        <v>53.165339095299998</v>
      </c>
      <c r="AK32" s="27">
        <v>61.3774327645</v>
      </c>
      <c r="AL32" s="27">
        <v>1602.89060335</v>
      </c>
      <c r="AM32" s="27">
        <v>69.449744139800003</v>
      </c>
      <c r="AN32" s="27">
        <v>618.91328798400002</v>
      </c>
      <c r="AO32" s="27">
        <v>316622.834707</v>
      </c>
      <c r="AP32" s="27">
        <v>233.818829419</v>
      </c>
      <c r="AQ32" s="27">
        <v>43.930799135800001</v>
      </c>
      <c r="AR32" s="27">
        <v>22077.366247999998</v>
      </c>
      <c r="AS32" s="27">
        <v>28.068996569799999</v>
      </c>
      <c r="AT32" s="27">
        <v>838.68624304800005</v>
      </c>
      <c r="AU32" s="27">
        <v>20.2936071755</v>
      </c>
      <c r="AV32" s="27">
        <v>42.831330541</v>
      </c>
      <c r="AW32" s="27">
        <v>2099.5588416999999</v>
      </c>
      <c r="AX32" s="27">
        <v>5833.5195957899996</v>
      </c>
      <c r="AY32" s="27">
        <v>269.07993139600001</v>
      </c>
      <c r="AZ32" s="27">
        <v>136.080975354</v>
      </c>
      <c r="BA32" s="27">
        <f t="shared" si="6"/>
        <v>355006.23305938276</v>
      </c>
      <c r="BB32" s="27">
        <f t="shared" si="7"/>
        <v>38383.398352382763</v>
      </c>
      <c r="BD32" s="27">
        <f t="shared" si="2"/>
        <v>-185184.97335061722</v>
      </c>
      <c r="BE32" s="27">
        <f t="shared" si="3"/>
        <v>-20048.937703617237</v>
      </c>
      <c r="BG32" s="24">
        <f t="shared" si="4"/>
        <v>0.65718624969606854</v>
      </c>
      <c r="BH32" s="24">
        <f t="shared" si="5"/>
        <v>0.65688625413841284</v>
      </c>
    </row>
    <row r="33" spans="1:60" x14ac:dyDescent="0.3">
      <c r="A33" s="29" t="s">
        <v>32</v>
      </c>
      <c r="B33" s="27">
        <v>308580.61841</v>
      </c>
      <c r="C33" s="27">
        <v>43336.553701999997</v>
      </c>
      <c r="D33" s="29"/>
      <c r="F33" s="29" t="s">
        <v>32</v>
      </c>
      <c r="G33" s="29">
        <v>2592.6281797000001</v>
      </c>
      <c r="H33" s="29">
        <v>2252.7936651300001</v>
      </c>
      <c r="I33" s="29">
        <v>63.429161086199997</v>
      </c>
      <c r="J33" s="29">
        <v>120.99443441</v>
      </c>
      <c r="K33" s="29">
        <v>1968.77101881</v>
      </c>
      <c r="L33" s="29">
        <v>63.506297006700002</v>
      </c>
      <c r="M33" s="29">
        <v>746.88030445799996</v>
      </c>
      <c r="N33" s="29">
        <v>308356.01142200001</v>
      </c>
      <c r="O33" s="29">
        <v>43255.401383199998</v>
      </c>
      <c r="P33" s="29">
        <v>265100.61003899999</v>
      </c>
      <c r="Q33" s="29">
        <v>187.09640624599999</v>
      </c>
      <c r="R33" s="29">
        <v>49.162130293200001</v>
      </c>
      <c r="S33" s="29">
        <v>23628.3905099</v>
      </c>
      <c r="T33" s="29">
        <v>53.228522230899998</v>
      </c>
      <c r="U33" s="29">
        <v>961.20614295899998</v>
      </c>
      <c r="V33" s="29">
        <v>24.829521608099999</v>
      </c>
      <c r="W33" s="29">
        <v>33.166070536900001</v>
      </c>
      <c r="X33" s="29">
        <v>2404.0467196899999</v>
      </c>
      <c r="Y33" s="29">
        <v>7691.9036264899996</v>
      </c>
      <c r="Z33" s="29">
        <v>239.780650915</v>
      </c>
      <c r="AA33" s="29">
        <v>173.58802173800001</v>
      </c>
      <c r="AB33" s="29"/>
      <c r="AC33" s="55">
        <f t="shared" si="0"/>
        <v>-7.2787133928663573E-4</v>
      </c>
      <c r="AD33" s="55">
        <f t="shared" si="1"/>
        <v>-1.8726066534509407E-3</v>
      </c>
      <c r="AF33" s="27">
        <v>36</v>
      </c>
      <c r="AG33" s="27" t="s">
        <v>32</v>
      </c>
      <c r="AH33" s="27">
        <v>446.36822798499998</v>
      </c>
      <c r="AI33" s="27">
        <v>373.35151426499999</v>
      </c>
      <c r="AJ33" s="27">
        <v>10.4184563791</v>
      </c>
      <c r="AK33" s="27">
        <v>20.911243746499999</v>
      </c>
      <c r="AL33" s="27">
        <v>333.20572010400002</v>
      </c>
      <c r="AM33" s="27">
        <v>10.587474116799999</v>
      </c>
      <c r="AN33" s="27">
        <v>126.607586458</v>
      </c>
      <c r="AO33" s="27">
        <v>42412.972131299997</v>
      </c>
      <c r="AP33" s="27">
        <v>26.797104996600002</v>
      </c>
      <c r="AQ33" s="27">
        <v>8.2366259495000005</v>
      </c>
      <c r="AR33" s="27">
        <v>3963.5763592500002</v>
      </c>
      <c r="AS33" s="27">
        <v>9.3190483219699995</v>
      </c>
      <c r="AT33" s="27">
        <v>159.87105552</v>
      </c>
      <c r="AU33" s="27">
        <v>4.2771505816299999</v>
      </c>
      <c r="AV33" s="27">
        <v>4.8577858251699997</v>
      </c>
      <c r="AW33" s="27">
        <v>399.74350419899997</v>
      </c>
      <c r="AX33" s="27">
        <v>1312.59869033</v>
      </c>
      <c r="AY33" s="27">
        <v>39.8374820899</v>
      </c>
      <c r="AZ33" s="27">
        <v>29.780184971400001</v>
      </c>
      <c r="BA33" s="27">
        <f t="shared" si="6"/>
        <v>49693.317346389573</v>
      </c>
      <c r="BB33" s="27">
        <f t="shared" si="7"/>
        <v>7280.3452150895755</v>
      </c>
      <c r="BD33" s="27">
        <f t="shared" si="2"/>
        <v>-258887.30106361042</v>
      </c>
      <c r="BE33" s="27">
        <f t="shared" si="3"/>
        <v>-36056.208486910422</v>
      </c>
      <c r="BG33" s="24">
        <f t="shared" si="4"/>
        <v>0.16103836204114363</v>
      </c>
      <c r="BH33" s="24">
        <f t="shared" si="5"/>
        <v>0.16799548171624881</v>
      </c>
    </row>
    <row r="34" spans="1:60" x14ac:dyDescent="0.3">
      <c r="A34" s="29" t="s">
        <v>33</v>
      </c>
      <c r="B34" s="27">
        <v>192311.64202</v>
      </c>
      <c r="C34" s="27">
        <v>31504.193542000001</v>
      </c>
      <c r="D34" s="29"/>
      <c r="F34" s="29" t="s">
        <v>33</v>
      </c>
      <c r="G34" s="29">
        <v>2149.7404377299999</v>
      </c>
      <c r="H34" s="29">
        <v>1342.6211816800001</v>
      </c>
      <c r="I34" s="29">
        <v>47.0764706207</v>
      </c>
      <c r="J34" s="29">
        <v>87.209841278200003</v>
      </c>
      <c r="K34" s="29">
        <v>1520.69731058</v>
      </c>
      <c r="L34" s="29">
        <v>36.597200222700003</v>
      </c>
      <c r="M34" s="29">
        <v>567.80971911999995</v>
      </c>
      <c r="N34" s="29">
        <v>191357.11418</v>
      </c>
      <c r="O34" s="29">
        <v>31325.457327299999</v>
      </c>
      <c r="P34" s="29">
        <v>160031.65685199999</v>
      </c>
      <c r="Q34" s="29">
        <v>103.005878713</v>
      </c>
      <c r="R34" s="29">
        <v>36.416996322700001</v>
      </c>
      <c r="S34" s="29">
        <v>16637.716187999999</v>
      </c>
      <c r="T34" s="29">
        <v>46.1699186759</v>
      </c>
      <c r="U34" s="29">
        <v>645.89588386100002</v>
      </c>
      <c r="V34" s="29">
        <v>18.0637396176</v>
      </c>
      <c r="W34" s="29">
        <v>19.733490680500001</v>
      </c>
      <c r="X34" s="29">
        <v>1615.1487251200001</v>
      </c>
      <c r="Y34" s="29">
        <v>6181.4136200399998</v>
      </c>
      <c r="Z34" s="29">
        <v>134.425037352</v>
      </c>
      <c r="AA34" s="29">
        <v>135.71568767100001</v>
      </c>
      <c r="AB34" s="29"/>
      <c r="AC34" s="55">
        <f t="shared" si="0"/>
        <v>-4.9634428263096329E-3</v>
      </c>
      <c r="AD34" s="55">
        <f t="shared" si="1"/>
        <v>-5.6734102544703747E-3</v>
      </c>
      <c r="AF34" s="27">
        <v>37</v>
      </c>
      <c r="AG34" s="27" t="s">
        <v>33</v>
      </c>
      <c r="AH34" s="27">
        <v>405.770917602</v>
      </c>
      <c r="AI34" s="27">
        <v>241.133612419</v>
      </c>
      <c r="AJ34" s="27">
        <v>8.5993985628700003</v>
      </c>
      <c r="AK34" s="27">
        <v>15.049926686299999</v>
      </c>
      <c r="AL34" s="27">
        <v>284.997818037</v>
      </c>
      <c r="AM34" s="27">
        <v>6.4608577256800004</v>
      </c>
      <c r="AN34" s="27">
        <v>105.97690909000001</v>
      </c>
      <c r="AO34" s="27">
        <v>29065.979611899998</v>
      </c>
      <c r="AP34" s="27">
        <v>17.783937441199999</v>
      </c>
      <c r="AQ34" s="27">
        <v>6.7833919579400002</v>
      </c>
      <c r="AR34" s="27">
        <v>3063.9089525099998</v>
      </c>
      <c r="AS34" s="27">
        <v>8.4451883985599991</v>
      </c>
      <c r="AT34" s="27">
        <v>116.074562253</v>
      </c>
      <c r="AU34" s="27">
        <v>3.3391800110299998</v>
      </c>
      <c r="AV34" s="27">
        <v>3.5966404322100001</v>
      </c>
      <c r="AW34" s="27">
        <v>290.27368093799998</v>
      </c>
      <c r="AX34" s="27">
        <v>1161.8021558099999</v>
      </c>
      <c r="AY34" s="27">
        <v>23.581514096799999</v>
      </c>
      <c r="AZ34" s="27">
        <v>25.480041245799999</v>
      </c>
      <c r="BA34" s="27">
        <f t="shared" si="6"/>
        <v>34855.038297117389</v>
      </c>
      <c r="BB34" s="27">
        <f t="shared" si="7"/>
        <v>5789.058685217391</v>
      </c>
      <c r="BD34" s="27">
        <f t="shared" si="2"/>
        <v>-157456.6037228826</v>
      </c>
      <c r="BE34" s="27">
        <f t="shared" si="3"/>
        <v>-25715.13485678261</v>
      </c>
      <c r="BG34" s="24">
        <f t="shared" si="4"/>
        <v>0.18124247669567783</v>
      </c>
      <c r="BH34" s="24">
        <f t="shared" si="5"/>
        <v>0.18375517778290923</v>
      </c>
    </row>
    <row r="35" spans="1:60" x14ac:dyDescent="0.3">
      <c r="A35" s="29" t="s">
        <v>34</v>
      </c>
      <c r="B35" s="27">
        <v>584216.83374999999</v>
      </c>
      <c r="C35" s="27">
        <v>104148.18318000001</v>
      </c>
      <c r="D35" s="29"/>
      <c r="F35" s="29" t="s">
        <v>34</v>
      </c>
      <c r="G35" s="29">
        <v>8553.8434161700006</v>
      </c>
      <c r="H35" s="29">
        <v>3149.0307807099998</v>
      </c>
      <c r="I35" s="29">
        <v>140.89533248500001</v>
      </c>
      <c r="J35" s="29">
        <v>51.369795565399997</v>
      </c>
      <c r="K35" s="29">
        <v>5655.2455083599998</v>
      </c>
      <c r="L35" s="29">
        <v>63.705865286600002</v>
      </c>
      <c r="M35" s="29">
        <v>2036.3421207399999</v>
      </c>
      <c r="N35" s="29">
        <v>578498.00352000003</v>
      </c>
      <c r="O35" s="29">
        <v>102941.02086</v>
      </c>
      <c r="P35" s="29">
        <v>475556.98266099999</v>
      </c>
      <c r="Q35" s="29">
        <v>162.316389711</v>
      </c>
      <c r="R35" s="29">
        <v>131.079471122</v>
      </c>
      <c r="S35" s="29">
        <v>53367.641354200001</v>
      </c>
      <c r="T35" s="29">
        <v>137.955803723</v>
      </c>
      <c r="U35" s="29">
        <v>1424.4710706200001</v>
      </c>
      <c r="V35" s="29">
        <v>56.140618242099997</v>
      </c>
      <c r="W35" s="29">
        <v>65.601557819000007</v>
      </c>
      <c r="X35" s="29">
        <v>3566.3901569099999</v>
      </c>
      <c r="Y35" s="29">
        <v>23662.383034900002</v>
      </c>
      <c r="Z35" s="29">
        <v>209.30046186800001</v>
      </c>
      <c r="AA35" s="29">
        <v>507.30812116599998</v>
      </c>
      <c r="AB35" s="29"/>
      <c r="AC35" s="55">
        <f t="shared" ref="AC35:AC51" si="8">(N35-B35)/(B35+1E-50)</f>
        <v>-9.7888829962184624E-3</v>
      </c>
      <c r="AD35" s="55">
        <f t="shared" ref="AD35:AD51" si="9">(O35-C35)/(C35+1E-50)</f>
        <v>-1.1590814963268791E-2</v>
      </c>
      <c r="AF35" s="27">
        <v>38</v>
      </c>
      <c r="AG35" s="27" t="s">
        <v>34</v>
      </c>
      <c r="AH35" s="27">
        <v>3527.3918814899998</v>
      </c>
      <c r="AI35" s="27">
        <v>1271.62102996</v>
      </c>
      <c r="AJ35" s="27">
        <v>57.745911277399998</v>
      </c>
      <c r="AK35" s="27">
        <v>20.047439417100001</v>
      </c>
      <c r="AL35" s="27">
        <v>2325.6364374</v>
      </c>
      <c r="AM35" s="27">
        <v>25.438486964100001</v>
      </c>
      <c r="AN35" s="27">
        <v>836.90378249000003</v>
      </c>
      <c r="AO35" s="27">
        <v>193063.91722199999</v>
      </c>
      <c r="AP35" s="27">
        <v>63.6619145258</v>
      </c>
      <c r="AQ35" s="27">
        <v>53.826799086000001</v>
      </c>
      <c r="AR35" s="27">
        <v>21855.450925100002</v>
      </c>
      <c r="AS35" s="27">
        <v>56.968456546699997</v>
      </c>
      <c r="AT35" s="27">
        <v>578.10309231700001</v>
      </c>
      <c r="AU35" s="27">
        <v>23.010991120900002</v>
      </c>
      <c r="AV35" s="27">
        <v>26.600077456600001</v>
      </c>
      <c r="AW35" s="27">
        <v>1447.3802728999999</v>
      </c>
      <c r="AX35" s="27">
        <v>9745.8851923300008</v>
      </c>
      <c r="AY35" s="27">
        <v>82.983391049100007</v>
      </c>
      <c r="AZ35" s="27">
        <v>208.75378913899999</v>
      </c>
      <c r="BA35" s="27">
        <f t="shared" si="6"/>
        <v>235271.32709256967</v>
      </c>
      <c r="BB35" s="27">
        <f t="shared" si="7"/>
        <v>42207.409870569682</v>
      </c>
      <c r="BD35" s="27">
        <f t="shared" ref="BD35:BD51" si="10">BA35-B35</f>
        <v>-348945.50665743032</v>
      </c>
      <c r="BE35" s="27">
        <f t="shared" ref="BE35:BE51" si="11">BB35-C35</f>
        <v>-61940.773309430326</v>
      </c>
      <c r="BG35" s="24">
        <f t="shared" ref="BG35:BG51" si="12">BA35/B35</f>
        <v>0.40271233812692181</v>
      </c>
      <c r="BH35" s="24">
        <f t="shared" ref="BH35:BH51" si="13">BB35/C35</f>
        <v>0.4052630452287615</v>
      </c>
    </row>
    <row r="36" spans="1:60" x14ac:dyDescent="0.3">
      <c r="A36" s="29" t="s">
        <v>35</v>
      </c>
      <c r="B36" s="27">
        <v>414205.23907000001</v>
      </c>
      <c r="C36" s="27">
        <v>64025.176944999999</v>
      </c>
      <c r="D36" s="29"/>
      <c r="F36" s="29" t="s">
        <v>35</v>
      </c>
      <c r="G36" s="29">
        <v>4307.4337784500003</v>
      </c>
      <c r="H36" s="29">
        <v>2846.0443259100002</v>
      </c>
      <c r="I36" s="29">
        <v>92.2657391491</v>
      </c>
      <c r="J36" s="29">
        <v>145.608151491</v>
      </c>
      <c r="K36" s="29">
        <v>3085.2569664399998</v>
      </c>
      <c r="L36" s="29">
        <v>76.180942310600003</v>
      </c>
      <c r="M36" s="29">
        <v>1150.8871205999999</v>
      </c>
      <c r="N36" s="29">
        <v>412522.62529699999</v>
      </c>
      <c r="O36" s="29">
        <v>63677.357349700003</v>
      </c>
      <c r="P36" s="29">
        <v>348845.26794699999</v>
      </c>
      <c r="Q36" s="29">
        <v>212.126540562</v>
      </c>
      <c r="R36" s="29">
        <v>74.7152997349</v>
      </c>
      <c r="S36" s="29">
        <v>34120.739526700003</v>
      </c>
      <c r="T36" s="29">
        <v>84.640528183300006</v>
      </c>
      <c r="U36" s="29">
        <v>1264.6444265499999</v>
      </c>
      <c r="V36" s="29">
        <v>36.299094484599998</v>
      </c>
      <c r="W36" s="29">
        <v>43.655442164500002</v>
      </c>
      <c r="X36" s="29">
        <v>3163.1791092200001</v>
      </c>
      <c r="Y36" s="29">
        <v>12417.8925891</v>
      </c>
      <c r="Z36" s="29">
        <v>281.12210563399998</v>
      </c>
      <c r="AA36" s="29">
        <v>274.665663123</v>
      </c>
      <c r="AB36" s="29"/>
      <c r="AC36" s="55">
        <f t="shared" si="8"/>
        <v>-4.0622706192174939E-3</v>
      </c>
      <c r="AD36" s="55">
        <f t="shared" si="9"/>
        <v>-5.4325440693242565E-3</v>
      </c>
      <c r="AF36" s="27">
        <v>39</v>
      </c>
      <c r="AG36" s="27" t="s">
        <v>35</v>
      </c>
      <c r="AH36" s="27">
        <v>1081.52030545</v>
      </c>
      <c r="AI36" s="27">
        <v>672.61780327099996</v>
      </c>
      <c r="AJ36" s="27">
        <v>22.361551430199999</v>
      </c>
      <c r="AK36" s="27">
        <v>32.919236939800001</v>
      </c>
      <c r="AL36" s="27">
        <v>765.967903052</v>
      </c>
      <c r="AM36" s="27">
        <v>17.699060621499999</v>
      </c>
      <c r="AN36" s="27">
        <v>284.64777708999998</v>
      </c>
      <c r="AO36" s="27">
        <v>83374.135781999998</v>
      </c>
      <c r="AP36" s="27">
        <v>47.698426011000002</v>
      </c>
      <c r="AQ36" s="27">
        <v>18.432424866400002</v>
      </c>
      <c r="AR36" s="27">
        <v>8318.4845218900009</v>
      </c>
      <c r="AS36" s="27">
        <v>20.806437840699999</v>
      </c>
      <c r="AT36" s="27">
        <v>299.349239539</v>
      </c>
      <c r="AU36" s="27">
        <v>8.8759769462999998</v>
      </c>
      <c r="AV36" s="27">
        <v>10.392861346</v>
      </c>
      <c r="AW36" s="27">
        <v>748.76672457200004</v>
      </c>
      <c r="AX36" s="27">
        <v>3099.4862951800001</v>
      </c>
      <c r="AY36" s="27">
        <v>64.868628532000002</v>
      </c>
      <c r="AZ36" s="27">
        <v>68.371883982400007</v>
      </c>
      <c r="BA36" s="27">
        <f t="shared" si="6"/>
        <v>98957.402840560317</v>
      </c>
      <c r="BB36" s="27">
        <f t="shared" si="7"/>
        <v>15583.267058560319</v>
      </c>
      <c r="BD36" s="27">
        <f t="shared" si="10"/>
        <v>-315247.83622943971</v>
      </c>
      <c r="BE36" s="27">
        <f t="shared" si="11"/>
        <v>-48441.90988643968</v>
      </c>
      <c r="BG36" s="24">
        <f t="shared" si="12"/>
        <v>0.23890910472968854</v>
      </c>
      <c r="BH36" s="24">
        <f t="shared" si="13"/>
        <v>0.24339279955363377</v>
      </c>
    </row>
    <row r="37" spans="1:60" x14ac:dyDescent="0.3">
      <c r="A37" s="29" t="s">
        <v>36</v>
      </c>
      <c r="B37" s="27">
        <v>810186.95135999995</v>
      </c>
      <c r="C37" s="27">
        <v>102524.57193999999</v>
      </c>
      <c r="D37" s="29"/>
      <c r="F37" s="29" t="s">
        <v>36</v>
      </c>
      <c r="G37" s="29">
        <v>6269.0175599200002</v>
      </c>
      <c r="H37" s="29">
        <v>5382.7986255300002</v>
      </c>
      <c r="I37" s="29">
        <v>138.65571346499999</v>
      </c>
      <c r="J37" s="29">
        <v>116.015942911</v>
      </c>
      <c r="K37" s="29">
        <v>4812.0210827999999</v>
      </c>
      <c r="L37" s="29">
        <v>140.36692504800001</v>
      </c>
      <c r="M37" s="29">
        <v>1797.00435236</v>
      </c>
      <c r="N37" s="29">
        <v>811301.07692499994</v>
      </c>
      <c r="O37" s="29">
        <v>102376.295015</v>
      </c>
      <c r="P37" s="29">
        <v>708924.78191000002</v>
      </c>
      <c r="Q37" s="29">
        <v>452.69940519300002</v>
      </c>
      <c r="R37" s="29">
        <v>122.189096226</v>
      </c>
      <c r="S37" s="29">
        <v>56603.318022300002</v>
      </c>
      <c r="T37" s="29">
        <v>90.202768630400001</v>
      </c>
      <c r="U37" s="29">
        <v>1946.17622514</v>
      </c>
      <c r="V37" s="29">
        <v>55.439647106199999</v>
      </c>
      <c r="W37" s="29">
        <v>97.557779361399994</v>
      </c>
      <c r="X37" s="29">
        <v>4872.4468906599996</v>
      </c>
      <c r="Y37" s="29">
        <v>18532.297237300001</v>
      </c>
      <c r="Z37" s="29">
        <v>529.42285950500002</v>
      </c>
      <c r="AA37" s="29">
        <v>418.66488191500002</v>
      </c>
      <c r="AB37" s="29"/>
      <c r="AC37" s="55">
        <f t="shared" si="8"/>
        <v>1.3751462710301567E-3</v>
      </c>
      <c r="AD37" s="55">
        <f t="shared" si="9"/>
        <v>-1.4462574404775254E-3</v>
      </c>
      <c r="AF37" s="27">
        <v>40</v>
      </c>
      <c r="AG37" s="27" t="s">
        <v>36</v>
      </c>
      <c r="AH37" s="27">
        <v>3178.1695251199999</v>
      </c>
      <c r="AI37" s="27">
        <v>2480.0144648800001</v>
      </c>
      <c r="AJ37" s="27">
        <v>67.223549819900001</v>
      </c>
      <c r="AK37" s="27">
        <v>51.933627679399997</v>
      </c>
      <c r="AL37" s="27">
        <v>2386.2060068699998</v>
      </c>
      <c r="AM37" s="27">
        <v>63.540643827799997</v>
      </c>
      <c r="AN37" s="27">
        <v>886.42099706199997</v>
      </c>
      <c r="AO37" s="27">
        <v>329990.08223300002</v>
      </c>
      <c r="AP37" s="27">
        <v>201.424430159</v>
      </c>
      <c r="AQ37" s="27">
        <v>59.812541241700004</v>
      </c>
      <c r="AR37" s="27">
        <v>27263.6987357</v>
      </c>
      <c r="AS37" s="27">
        <v>46.309884651499999</v>
      </c>
      <c r="AT37" s="27">
        <v>912.47642627200003</v>
      </c>
      <c r="AU37" s="27">
        <v>26.972973784000001</v>
      </c>
      <c r="AV37" s="27">
        <v>45.373773351099999</v>
      </c>
      <c r="AW37" s="27">
        <v>2284.4815245700001</v>
      </c>
      <c r="AX37" s="27">
        <v>9298.7036497000008</v>
      </c>
      <c r="AY37" s="27">
        <v>237.78112768299999</v>
      </c>
      <c r="AZ37" s="27">
        <v>208.59108545199999</v>
      </c>
      <c r="BA37" s="27">
        <f t="shared" si="6"/>
        <v>379689.21720082336</v>
      </c>
      <c r="BB37" s="27">
        <f t="shared" si="7"/>
        <v>49699.134967823338</v>
      </c>
      <c r="BD37" s="27">
        <f t="shared" si="10"/>
        <v>-430497.73415917659</v>
      </c>
      <c r="BE37" s="27">
        <f t="shared" si="11"/>
        <v>-52825.436972176656</v>
      </c>
      <c r="BG37" s="24">
        <f t="shared" si="12"/>
        <v>0.46864395503219053</v>
      </c>
      <c r="BH37" s="24">
        <f t="shared" si="13"/>
        <v>0.48475340133005917</v>
      </c>
    </row>
    <row r="38" spans="1:60" x14ac:dyDescent="0.3">
      <c r="A38" s="29" t="s">
        <v>37</v>
      </c>
      <c r="B38" s="27">
        <v>481768.08236</v>
      </c>
      <c r="C38" s="27">
        <v>57041.725716000001</v>
      </c>
      <c r="D38" s="29"/>
      <c r="F38" s="29" t="s">
        <v>37</v>
      </c>
      <c r="G38" s="29">
        <v>3192.22004586</v>
      </c>
      <c r="H38" s="29">
        <v>3309.8366917399999</v>
      </c>
      <c r="I38" s="29">
        <v>77.085654425499996</v>
      </c>
      <c r="J38" s="29">
        <v>73.857701450099995</v>
      </c>
      <c r="K38" s="29">
        <v>2573.7999957000002</v>
      </c>
      <c r="L38" s="29">
        <v>88.825588342000003</v>
      </c>
      <c r="M38" s="29">
        <v>971.41357793600002</v>
      </c>
      <c r="N38" s="29">
        <v>483334.47560200002</v>
      </c>
      <c r="O38" s="29">
        <v>57106.642550500001</v>
      </c>
      <c r="P38" s="29">
        <v>426227.83305100002</v>
      </c>
      <c r="Q38" s="29">
        <v>291.591571069</v>
      </c>
      <c r="R38" s="29">
        <v>67.028620799500004</v>
      </c>
      <c r="S38" s="29">
        <v>32051.041571900001</v>
      </c>
      <c r="T38" s="29">
        <v>43.8931842788</v>
      </c>
      <c r="U38" s="29">
        <v>1158.39315388</v>
      </c>
      <c r="V38" s="29">
        <v>30.901489894600001</v>
      </c>
      <c r="W38" s="29">
        <v>58.714809052200003</v>
      </c>
      <c r="X38" s="29">
        <v>2900.1212988500001</v>
      </c>
      <c r="Y38" s="29">
        <v>9656.7871271000004</v>
      </c>
      <c r="Z38" s="29">
        <v>339.20526937699998</v>
      </c>
      <c r="AA38" s="29">
        <v>221.92519882900001</v>
      </c>
      <c r="AB38" s="29"/>
      <c r="AC38" s="55">
        <f t="shared" si="8"/>
        <v>3.2513429165478354E-3</v>
      </c>
      <c r="AD38" s="55">
        <f t="shared" si="9"/>
        <v>1.1380587400740382E-3</v>
      </c>
      <c r="AF38" s="27">
        <v>41</v>
      </c>
      <c r="AG38" s="27" t="s">
        <v>37</v>
      </c>
      <c r="AH38" s="27">
        <v>1075.64227884</v>
      </c>
      <c r="AI38" s="27">
        <v>791.21645831499995</v>
      </c>
      <c r="AJ38" s="27">
        <v>22.088667306800001</v>
      </c>
      <c r="AK38" s="27">
        <v>15.694802683000001</v>
      </c>
      <c r="AL38" s="27">
        <v>797.59510072199998</v>
      </c>
      <c r="AM38" s="27">
        <v>19.9936336558</v>
      </c>
      <c r="AN38" s="27">
        <v>295.26842266099999</v>
      </c>
      <c r="AO38" s="27">
        <v>105966.804644</v>
      </c>
      <c r="AP38" s="27">
        <v>62.620231438899999</v>
      </c>
      <c r="AQ38" s="27">
        <v>19.840243432099999</v>
      </c>
      <c r="AR38" s="27">
        <v>8948.3663141800007</v>
      </c>
      <c r="AS38" s="27">
        <v>15.630420409599999</v>
      </c>
      <c r="AT38" s="27">
        <v>293.340647821</v>
      </c>
      <c r="AU38" s="27">
        <v>8.9038364510299992</v>
      </c>
      <c r="AV38" s="27">
        <v>14.6107282603</v>
      </c>
      <c r="AW38" s="27">
        <v>734.42650341599995</v>
      </c>
      <c r="AX38" s="27">
        <v>3128.3208673600002</v>
      </c>
      <c r="AY38" s="27">
        <v>74.402357163000005</v>
      </c>
      <c r="AZ38" s="27">
        <v>69.913738604200006</v>
      </c>
      <c r="BA38" s="27">
        <f t="shared" si="6"/>
        <v>122354.67989671974</v>
      </c>
      <c r="BB38" s="27">
        <f t="shared" si="7"/>
        <v>16387.875252719736</v>
      </c>
      <c r="BD38" s="27">
        <f t="shared" si="10"/>
        <v>-359413.40246328025</v>
      </c>
      <c r="BE38" s="27">
        <f t="shared" si="11"/>
        <v>-40653.850463280265</v>
      </c>
      <c r="BG38" s="24">
        <f t="shared" si="12"/>
        <v>0.25397008306849705</v>
      </c>
      <c r="BH38" s="24">
        <f t="shared" si="13"/>
        <v>0.28729627385945294</v>
      </c>
    </row>
    <row r="39" spans="1:60" x14ac:dyDescent="0.3">
      <c r="A39" s="29" t="s">
        <v>38</v>
      </c>
      <c r="B39" s="27">
        <v>187997.58965000001</v>
      </c>
      <c r="C39" s="27">
        <v>33021.788406</v>
      </c>
      <c r="D39" s="29"/>
      <c r="F39" s="29" t="s">
        <v>129</v>
      </c>
      <c r="G39" s="29">
        <v>2244.5588048700001</v>
      </c>
      <c r="H39" s="29">
        <v>1396.39564058</v>
      </c>
      <c r="I39" s="29">
        <v>50.344313894099997</v>
      </c>
      <c r="J39" s="29">
        <v>114.853158452</v>
      </c>
      <c r="K39" s="29">
        <v>1559.4874344299999</v>
      </c>
      <c r="L39" s="29">
        <v>40.018259104800002</v>
      </c>
      <c r="M39" s="29">
        <v>588.94093857400003</v>
      </c>
      <c r="N39" s="29">
        <v>186345.07919600001</v>
      </c>
      <c r="O39" s="29">
        <v>32784.666228399998</v>
      </c>
      <c r="P39" s="29">
        <v>153560.41296700001</v>
      </c>
      <c r="Q39" s="29">
        <v>93.929327733600005</v>
      </c>
      <c r="R39" s="29">
        <v>37.177154454700002</v>
      </c>
      <c r="S39" s="29">
        <v>17373.459258999999</v>
      </c>
      <c r="T39" s="29">
        <v>55.159496706799999</v>
      </c>
      <c r="U39" s="29">
        <v>709.68140026599997</v>
      </c>
      <c r="V39" s="29">
        <v>19.426833397799999</v>
      </c>
      <c r="W39" s="29">
        <v>15.9771423965</v>
      </c>
      <c r="X39" s="29">
        <v>1773.6745755300001</v>
      </c>
      <c r="Y39" s="29">
        <v>6423.2032848899998</v>
      </c>
      <c r="Z39" s="29">
        <v>147.31640899000001</v>
      </c>
      <c r="AA39" s="29">
        <v>141.06279510799999</v>
      </c>
      <c r="AB39" s="29"/>
      <c r="AC39" s="55">
        <f t="shared" si="8"/>
        <v>-8.7900619208816696E-3</v>
      </c>
      <c r="AD39" s="55">
        <f t="shared" si="9"/>
        <v>-7.1807793897957798E-3</v>
      </c>
      <c r="AF39" s="27">
        <v>42</v>
      </c>
      <c r="AG39" s="27" t="s">
        <v>129</v>
      </c>
      <c r="AH39" s="27">
        <v>294.968109347</v>
      </c>
      <c r="AI39" s="27">
        <v>212.50403327800001</v>
      </c>
      <c r="AJ39" s="27">
        <v>6.7361593258200001</v>
      </c>
      <c r="AK39" s="27">
        <v>15.920012853399999</v>
      </c>
      <c r="AL39" s="27">
        <v>208.856430101</v>
      </c>
      <c r="AM39" s="27">
        <v>6.2133259154499996</v>
      </c>
      <c r="AN39" s="27">
        <v>79.7729097279</v>
      </c>
      <c r="AO39" s="27">
        <v>22656.524965299999</v>
      </c>
      <c r="AP39" s="27">
        <v>12.828945707999999</v>
      </c>
      <c r="AQ39" s="27">
        <v>5.0662823546300002</v>
      </c>
      <c r="AR39" s="27">
        <v>2438.36310078</v>
      </c>
      <c r="AS39" s="27">
        <v>7.2709869450899998</v>
      </c>
      <c r="AT39" s="27">
        <v>100.185041059</v>
      </c>
      <c r="AU39" s="27">
        <v>2.7203450070500002</v>
      </c>
      <c r="AV39" s="27">
        <v>2.14633278218</v>
      </c>
      <c r="AW39" s="27">
        <v>250.357687637</v>
      </c>
      <c r="AX39" s="27">
        <v>850.18260682499999</v>
      </c>
      <c r="AY39" s="27">
        <v>23.168204386900001</v>
      </c>
      <c r="AZ39" s="27">
        <v>18.999738140400002</v>
      </c>
      <c r="BA39" s="27">
        <f t="shared" si="6"/>
        <v>27192.785217473815</v>
      </c>
      <c r="BB39" s="27">
        <f t="shared" si="7"/>
        <v>4536.2602521738154</v>
      </c>
      <c r="BD39" s="27">
        <f t="shared" si="10"/>
        <v>-160804.8044325262</v>
      </c>
      <c r="BE39" s="27">
        <f t="shared" si="11"/>
        <v>-28485.528153826184</v>
      </c>
      <c r="BG39" s="24">
        <f t="shared" si="12"/>
        <v>0.1446443290475124</v>
      </c>
      <c r="BH39" s="24">
        <f t="shared" si="13"/>
        <v>0.1373717315489062</v>
      </c>
    </row>
    <row r="40" spans="1:60" x14ac:dyDescent="0.3">
      <c r="A40" s="29" t="s">
        <v>39</v>
      </c>
      <c r="B40" s="27">
        <v>5483.5916800000005</v>
      </c>
      <c r="C40" s="27">
        <v>833.36755700000003</v>
      </c>
      <c r="D40" s="29"/>
      <c r="F40" s="29" t="s">
        <v>39</v>
      </c>
      <c r="G40" s="29">
        <v>42.6511705992</v>
      </c>
      <c r="H40" s="29">
        <v>49.151266059299999</v>
      </c>
      <c r="I40" s="29">
        <v>1.31163482641</v>
      </c>
      <c r="J40" s="29">
        <v>4.5221189062900002</v>
      </c>
      <c r="K40" s="29">
        <v>33.360216273399999</v>
      </c>
      <c r="L40" s="29">
        <v>1.5762823404299999</v>
      </c>
      <c r="M40" s="29">
        <v>13.346048336300001</v>
      </c>
      <c r="N40" s="29">
        <v>5456.4075049900002</v>
      </c>
      <c r="O40" s="29">
        <v>831.92500043200005</v>
      </c>
      <c r="P40" s="29">
        <v>4624.4825045600001</v>
      </c>
      <c r="Q40" s="29">
        <v>3.6045855916899998</v>
      </c>
      <c r="R40" s="29">
        <v>0.84624546702199999</v>
      </c>
      <c r="S40" s="29">
        <v>458.46915976299999</v>
      </c>
      <c r="T40" s="29">
        <v>1.3844716347799999</v>
      </c>
      <c r="U40" s="29">
        <v>23.333086415699999</v>
      </c>
      <c r="V40" s="29">
        <v>0.52343629248699997</v>
      </c>
      <c r="W40" s="29">
        <v>0.39470591444999997</v>
      </c>
      <c r="X40" s="29">
        <v>58.286571757700003</v>
      </c>
      <c r="Y40" s="29">
        <v>130.09133175700001</v>
      </c>
      <c r="Z40" s="29">
        <v>6.0443911550599996</v>
      </c>
      <c r="AA40" s="29">
        <v>3.0282773414499999</v>
      </c>
      <c r="AB40" s="29"/>
      <c r="AC40" s="55">
        <f t="shared" si="8"/>
        <v>-4.9573667399685408E-3</v>
      </c>
      <c r="AD40" s="55">
        <f t="shared" si="9"/>
        <v>-1.7309967923313174E-3</v>
      </c>
      <c r="AF40" s="27">
        <v>44</v>
      </c>
      <c r="AG40" s="27" t="s">
        <v>39</v>
      </c>
      <c r="AH40" s="27">
        <v>9.2277420721399999</v>
      </c>
      <c r="AI40" s="27">
        <v>10.6183153118</v>
      </c>
      <c r="AJ40" s="27">
        <v>0.28420358685899999</v>
      </c>
      <c r="AK40" s="27">
        <v>0.95564683595400002</v>
      </c>
      <c r="AL40" s="27">
        <v>7.1490093515900002</v>
      </c>
      <c r="AM40" s="27">
        <v>0.33967551215899999</v>
      </c>
      <c r="AN40" s="27">
        <v>2.86781034952</v>
      </c>
      <c r="AO40" s="27">
        <v>1018.54824003</v>
      </c>
      <c r="AP40" s="27">
        <v>0.78058605922199997</v>
      </c>
      <c r="AQ40" s="27">
        <v>0.183451651992</v>
      </c>
      <c r="AR40" s="27">
        <v>99.389507590600005</v>
      </c>
      <c r="AS40" s="27">
        <v>0.30695080137899999</v>
      </c>
      <c r="AT40" s="27">
        <v>4.92830107244</v>
      </c>
      <c r="AU40" s="27">
        <v>0.111076836131</v>
      </c>
      <c r="AV40" s="27">
        <v>8.6288913275599996E-2</v>
      </c>
      <c r="AW40" s="27">
        <v>12.311208965500001</v>
      </c>
      <c r="AX40" s="27">
        <v>28.015905315099999</v>
      </c>
      <c r="AY40" s="27">
        <v>1.30436405807</v>
      </c>
      <c r="AZ40" s="27">
        <v>0.64839015027699998</v>
      </c>
      <c r="BA40" s="27">
        <f t="shared" si="6"/>
        <v>1198.0566744640089</v>
      </c>
      <c r="BB40" s="27">
        <f t="shared" si="7"/>
        <v>179.5084344340089</v>
      </c>
      <c r="BD40" s="27">
        <f t="shared" si="10"/>
        <v>-4285.5350055359913</v>
      </c>
      <c r="BE40" s="27">
        <f t="shared" si="11"/>
        <v>-653.85912256599113</v>
      </c>
      <c r="BG40" s="24">
        <f t="shared" si="12"/>
        <v>0.21848028525420929</v>
      </c>
      <c r="BH40" s="24">
        <f t="shared" si="13"/>
        <v>0.21540127513508292</v>
      </c>
    </row>
    <row r="41" spans="1:60" x14ac:dyDescent="0.3">
      <c r="A41" s="29" t="s">
        <v>40</v>
      </c>
      <c r="B41" s="27">
        <v>253680.22020000001</v>
      </c>
      <c r="C41" s="27">
        <v>31009.95882</v>
      </c>
      <c r="D41" s="29"/>
      <c r="F41" s="29" t="s">
        <v>40</v>
      </c>
      <c r="G41" s="29">
        <v>1676.20372967</v>
      </c>
      <c r="H41" s="29">
        <v>1815.9355608799999</v>
      </c>
      <c r="I41" s="29">
        <v>44.824671450700002</v>
      </c>
      <c r="J41" s="29">
        <v>72.432188902999997</v>
      </c>
      <c r="K41" s="29">
        <v>1365.04288144</v>
      </c>
      <c r="L41" s="29">
        <v>50.820580917900003</v>
      </c>
      <c r="M41" s="29">
        <v>520.11061051499996</v>
      </c>
      <c r="N41" s="29">
        <v>254608.91293600001</v>
      </c>
      <c r="O41" s="29">
        <v>31080.005567299999</v>
      </c>
      <c r="P41" s="29">
        <v>223528.90736799999</v>
      </c>
      <c r="Q41" s="29">
        <v>170.723658129</v>
      </c>
      <c r="R41" s="29">
        <v>35.412030357600003</v>
      </c>
      <c r="S41" s="29">
        <v>17348.668621199999</v>
      </c>
      <c r="T41" s="29">
        <v>29.4865635785</v>
      </c>
      <c r="U41" s="29">
        <v>703.15018458199995</v>
      </c>
      <c r="V41" s="29">
        <v>17.2371456208</v>
      </c>
      <c r="W41" s="29">
        <v>30.3568011817</v>
      </c>
      <c r="X41" s="29">
        <v>1759.54324079</v>
      </c>
      <c r="Y41" s="29">
        <v>5127.9549875700004</v>
      </c>
      <c r="Z41" s="29">
        <v>194.515427394</v>
      </c>
      <c r="AA41" s="29">
        <v>117.586683091</v>
      </c>
      <c r="AB41" s="29"/>
      <c r="AC41" s="55">
        <f t="shared" si="8"/>
        <v>3.6608795721945579E-3</v>
      </c>
      <c r="AD41" s="55">
        <f t="shared" si="9"/>
        <v>2.258846833902341E-3</v>
      </c>
      <c r="AF41" s="27">
        <v>45</v>
      </c>
      <c r="AG41" s="27" t="s">
        <v>40</v>
      </c>
      <c r="AH41" s="27">
        <v>360.45969308000002</v>
      </c>
      <c r="AI41" s="27">
        <v>391.28692039600003</v>
      </c>
      <c r="AJ41" s="27">
        <v>9.5795789267300009</v>
      </c>
      <c r="AK41" s="27">
        <v>15.2086164643</v>
      </c>
      <c r="AL41" s="27">
        <v>293.33468862400002</v>
      </c>
      <c r="AM41" s="27">
        <v>10.940589853600001</v>
      </c>
      <c r="AN41" s="27">
        <v>111.807453173</v>
      </c>
      <c r="AO41" s="27">
        <v>48167.360075299999</v>
      </c>
      <c r="AP41" s="27">
        <v>36.316639968799997</v>
      </c>
      <c r="AQ41" s="27">
        <v>7.6187569094400001</v>
      </c>
      <c r="AR41" s="27">
        <v>3733.5689157699999</v>
      </c>
      <c r="AS41" s="27">
        <v>6.2859320961299998</v>
      </c>
      <c r="AT41" s="27">
        <v>150.242824286</v>
      </c>
      <c r="AU41" s="27">
        <v>3.7046970725900001</v>
      </c>
      <c r="AV41" s="27">
        <v>6.5030596038799997</v>
      </c>
      <c r="AW41" s="27">
        <v>375.96457002800003</v>
      </c>
      <c r="AX41" s="27">
        <v>1101.8482067</v>
      </c>
      <c r="AY41" s="27">
        <v>41.881158733600003</v>
      </c>
      <c r="AZ41" s="27">
        <v>25.294078191899999</v>
      </c>
      <c r="BA41" s="27">
        <f t="shared" si="6"/>
        <v>54849.206455177977</v>
      </c>
      <c r="BB41" s="27">
        <f t="shared" si="7"/>
        <v>6681.8463798779776</v>
      </c>
      <c r="BD41" s="27">
        <f t="shared" si="10"/>
        <v>-198831.01374482203</v>
      </c>
      <c r="BE41" s="27">
        <f t="shared" si="11"/>
        <v>-24328.112440122022</v>
      </c>
      <c r="BG41" s="24">
        <f t="shared" si="12"/>
        <v>0.21621396580283311</v>
      </c>
      <c r="BH41" s="24">
        <f t="shared" si="13"/>
        <v>0.21547421003243944</v>
      </c>
    </row>
    <row r="42" spans="1:60" x14ac:dyDescent="0.3">
      <c r="A42" s="29" t="s">
        <v>41</v>
      </c>
      <c r="B42" s="27">
        <v>428622.55576000002</v>
      </c>
      <c r="C42" s="27">
        <v>77019.800315999993</v>
      </c>
      <c r="D42" s="29"/>
      <c r="F42" s="29" t="s">
        <v>41</v>
      </c>
      <c r="G42" s="29">
        <v>6353.38604055</v>
      </c>
      <c r="H42" s="29">
        <v>2311.5562876399999</v>
      </c>
      <c r="I42" s="29">
        <v>103.15356979000001</v>
      </c>
      <c r="J42" s="29">
        <v>35.714661871600001</v>
      </c>
      <c r="K42" s="29">
        <v>4205.6753314899997</v>
      </c>
      <c r="L42" s="29">
        <v>46.175057028099999</v>
      </c>
      <c r="M42" s="29">
        <v>1511.69999702</v>
      </c>
      <c r="N42" s="29">
        <v>424307.49089299998</v>
      </c>
      <c r="O42" s="29">
        <v>76110.852389899999</v>
      </c>
      <c r="P42" s="29">
        <v>348196.63850300002</v>
      </c>
      <c r="Q42" s="29">
        <v>113.39426084</v>
      </c>
      <c r="R42" s="29">
        <v>97.030404393799998</v>
      </c>
      <c r="S42" s="29">
        <v>39357.344873800001</v>
      </c>
      <c r="T42" s="29">
        <v>100.139940817</v>
      </c>
      <c r="U42" s="29">
        <v>1050.5838559900001</v>
      </c>
      <c r="V42" s="29">
        <v>41.8243196592</v>
      </c>
      <c r="W42" s="29">
        <v>48.116013282799997</v>
      </c>
      <c r="X42" s="29">
        <v>2630.3240657599999</v>
      </c>
      <c r="Y42" s="29">
        <v>17576.480117300001</v>
      </c>
      <c r="Z42" s="29">
        <v>150.57174545399999</v>
      </c>
      <c r="AA42" s="29">
        <v>377.681847253</v>
      </c>
      <c r="AB42" s="29"/>
      <c r="AC42" s="55">
        <f t="shared" si="8"/>
        <v>-1.0067283695205684E-2</v>
      </c>
      <c r="AD42" s="55">
        <f t="shared" si="9"/>
        <v>-1.1801483805082918E-2</v>
      </c>
      <c r="AF42" s="27">
        <v>46</v>
      </c>
      <c r="AG42" s="27" t="s">
        <v>41</v>
      </c>
      <c r="AH42" s="27">
        <v>2819.7091994500001</v>
      </c>
      <c r="AI42" s="27">
        <v>1001.18019608</v>
      </c>
      <c r="AJ42" s="27">
        <v>45.475390555099999</v>
      </c>
      <c r="AK42" s="27">
        <v>15.0114572838</v>
      </c>
      <c r="AL42" s="27">
        <v>1862.03688362</v>
      </c>
      <c r="AM42" s="27">
        <v>19.711946709300001</v>
      </c>
      <c r="AN42" s="27">
        <v>668.586633828</v>
      </c>
      <c r="AO42" s="27">
        <v>151731.84248600001</v>
      </c>
      <c r="AP42" s="27">
        <v>47.945818688599999</v>
      </c>
      <c r="AQ42" s="27">
        <v>42.859862228399997</v>
      </c>
      <c r="AR42" s="27">
        <v>17320.708906200001</v>
      </c>
      <c r="AS42" s="27">
        <v>44.384821460600001</v>
      </c>
      <c r="AT42" s="27">
        <v>459.03786524100002</v>
      </c>
      <c r="AU42" s="27">
        <v>18.447424611900001</v>
      </c>
      <c r="AV42" s="27">
        <v>21.0365092308</v>
      </c>
      <c r="AW42" s="27">
        <v>1149.29969972</v>
      </c>
      <c r="AX42" s="27">
        <v>7792.3880319700002</v>
      </c>
      <c r="AY42" s="27">
        <v>63.691578937000003</v>
      </c>
      <c r="AZ42" s="27">
        <v>167.28489284099999</v>
      </c>
      <c r="BA42" s="27">
        <f t="shared" si="6"/>
        <v>185290.63960465553</v>
      </c>
      <c r="BB42" s="27">
        <f t="shared" si="7"/>
        <v>33558.797118655522</v>
      </c>
      <c r="BD42" s="27">
        <f t="shared" si="10"/>
        <v>-243331.91615534449</v>
      </c>
      <c r="BE42" s="27">
        <f t="shared" si="11"/>
        <v>-43461.003197344471</v>
      </c>
      <c r="BG42" s="24">
        <f t="shared" si="12"/>
        <v>0.43229325455379419</v>
      </c>
      <c r="BH42" s="24">
        <f t="shared" si="13"/>
        <v>0.43571649083702002</v>
      </c>
    </row>
    <row r="43" spans="1:60" x14ac:dyDescent="0.3">
      <c r="A43" s="29" t="s">
        <v>42</v>
      </c>
      <c r="B43" s="27">
        <v>168467.95452</v>
      </c>
      <c r="C43" s="27">
        <v>28826.325621</v>
      </c>
      <c r="D43" s="29"/>
      <c r="F43" s="29" t="s">
        <v>42</v>
      </c>
      <c r="G43" s="29">
        <v>2010.9756904000001</v>
      </c>
      <c r="H43" s="29">
        <v>1197.68561021</v>
      </c>
      <c r="I43" s="29">
        <v>41.687241524100003</v>
      </c>
      <c r="J43" s="29">
        <v>79.143079493200005</v>
      </c>
      <c r="K43" s="29">
        <v>1402.23508193</v>
      </c>
      <c r="L43" s="29">
        <v>32.643674184399998</v>
      </c>
      <c r="M43" s="29">
        <v>523.52280636299997</v>
      </c>
      <c r="N43" s="29">
        <v>167206.242727</v>
      </c>
      <c r="O43" s="29">
        <v>28600.483935799999</v>
      </c>
      <c r="P43" s="29">
        <v>138605.758791</v>
      </c>
      <c r="Q43" s="29">
        <v>74.3917731003</v>
      </c>
      <c r="R43" s="29">
        <v>33.202985592799998</v>
      </c>
      <c r="S43" s="29">
        <v>15127.208127100001</v>
      </c>
      <c r="T43" s="29">
        <v>42.901301214199997</v>
      </c>
      <c r="U43" s="29">
        <v>577.03382364100003</v>
      </c>
      <c r="V43" s="29">
        <v>16.879558502399998</v>
      </c>
      <c r="W43" s="29">
        <v>15.3239142997</v>
      </c>
      <c r="X43" s="29">
        <v>1442.5931278600001</v>
      </c>
      <c r="Y43" s="29">
        <v>5737.2137646700003</v>
      </c>
      <c r="Z43" s="29">
        <v>119.135979343</v>
      </c>
      <c r="AA43" s="29">
        <v>126.70639630300001</v>
      </c>
      <c r="AB43" s="29"/>
      <c r="AC43" s="55">
        <f t="shared" si="8"/>
        <v>-7.4893281431170243E-3</v>
      </c>
      <c r="AD43" s="55">
        <f t="shared" si="9"/>
        <v>-7.8345637307127031E-3</v>
      </c>
      <c r="AF43" s="27">
        <v>47</v>
      </c>
      <c r="AG43" s="27" t="s">
        <v>42</v>
      </c>
      <c r="AH43" s="27">
        <v>433.014407828</v>
      </c>
      <c r="AI43" s="27">
        <v>243.13492303300001</v>
      </c>
      <c r="AJ43" s="27">
        <v>8.5798865899100001</v>
      </c>
      <c r="AK43" s="27">
        <v>14.5141939171</v>
      </c>
      <c r="AL43" s="27">
        <v>299.26616237899998</v>
      </c>
      <c r="AM43" s="27">
        <v>6.4533991573399998</v>
      </c>
      <c r="AN43" s="27">
        <v>111.16876681799999</v>
      </c>
      <c r="AO43" s="27">
        <v>28751.4581258</v>
      </c>
      <c r="AP43" s="27">
        <v>13.9621054603</v>
      </c>
      <c r="AQ43" s="27">
        <v>7.05727997374</v>
      </c>
      <c r="AR43" s="27">
        <v>3167.3731957599998</v>
      </c>
      <c r="AS43" s="27">
        <v>8.8032624696199999</v>
      </c>
      <c r="AT43" s="27">
        <v>115.26916909000001</v>
      </c>
      <c r="AU43" s="27">
        <v>3.5230223020400002</v>
      </c>
      <c r="AV43" s="27">
        <v>3.2089596670599998</v>
      </c>
      <c r="AW43" s="27">
        <v>288.20389795400001</v>
      </c>
      <c r="AX43" s="27">
        <v>1228.3987562100001</v>
      </c>
      <c r="AY43" s="27">
        <v>23.367978975700002</v>
      </c>
      <c r="AZ43" s="27">
        <v>27.078209985200001</v>
      </c>
      <c r="BA43" s="27">
        <f t="shared" si="6"/>
        <v>34753.835703370023</v>
      </c>
      <c r="BB43" s="27">
        <f t="shared" si="7"/>
        <v>6002.3775775700233</v>
      </c>
      <c r="BD43" s="27">
        <f t="shared" si="10"/>
        <v>-133714.11881662998</v>
      </c>
      <c r="BE43" s="27">
        <f t="shared" si="11"/>
        <v>-22823.948043429977</v>
      </c>
      <c r="BG43" s="24">
        <f t="shared" si="12"/>
        <v>0.20629345089628992</v>
      </c>
      <c r="BH43" s="24">
        <f t="shared" si="13"/>
        <v>0.20822555245116939</v>
      </c>
    </row>
    <row r="44" spans="1:60" x14ac:dyDescent="0.3">
      <c r="A44" s="29" t="s">
        <v>43</v>
      </c>
      <c r="B44" s="27">
        <v>2212968.4517999999</v>
      </c>
      <c r="C44" s="27">
        <v>271426.00410000002</v>
      </c>
      <c r="D44" s="29"/>
      <c r="F44" s="29" t="s">
        <v>43</v>
      </c>
      <c r="G44" s="29">
        <v>15628.8656429</v>
      </c>
      <c r="H44" s="29">
        <v>15256.571058199999</v>
      </c>
      <c r="I44" s="29">
        <v>367.42474404000001</v>
      </c>
      <c r="J44" s="29">
        <v>385.198254701</v>
      </c>
      <c r="K44" s="29">
        <v>12281.810003299999</v>
      </c>
      <c r="L44" s="29">
        <v>411.34151717700001</v>
      </c>
      <c r="M44" s="29">
        <v>4643.18978298</v>
      </c>
      <c r="N44" s="29">
        <v>2216284.4407600001</v>
      </c>
      <c r="O44" s="29">
        <v>271267.45506499999</v>
      </c>
      <c r="P44" s="29">
        <v>1945016.98569</v>
      </c>
      <c r="Q44" s="29">
        <v>1263.9125164</v>
      </c>
      <c r="R44" s="29">
        <v>317.74760252499999</v>
      </c>
      <c r="S44" s="29">
        <v>151675.00925900001</v>
      </c>
      <c r="T44" s="29">
        <v>237.90085536800001</v>
      </c>
      <c r="U44" s="29">
        <v>5427.8914894199997</v>
      </c>
      <c r="V44" s="29">
        <v>147.95236681700001</v>
      </c>
      <c r="W44" s="29">
        <v>257.15318141799997</v>
      </c>
      <c r="X44" s="29">
        <v>13586.1378107</v>
      </c>
      <c r="Y44" s="29">
        <v>46744.671631500001</v>
      </c>
      <c r="Z44" s="29">
        <v>1565.9711222400001</v>
      </c>
      <c r="AA44" s="29">
        <v>1068.70622604</v>
      </c>
      <c r="AB44" s="29"/>
      <c r="AC44" s="55">
        <f t="shared" si="8"/>
        <v>1.4984348092730549E-3</v>
      </c>
      <c r="AD44" s="55">
        <f t="shared" si="9"/>
        <v>-5.8413354875761782E-4</v>
      </c>
      <c r="AF44" s="27">
        <v>48</v>
      </c>
      <c r="AG44" s="27" t="s">
        <v>43</v>
      </c>
      <c r="AH44" s="27">
        <v>8016.9939354600001</v>
      </c>
      <c r="AI44" s="27">
        <v>7183.9670851199999</v>
      </c>
      <c r="AJ44" s="27">
        <v>180.776045509</v>
      </c>
      <c r="AK44" s="27">
        <v>181.60474774900001</v>
      </c>
      <c r="AL44" s="27">
        <v>6163.8327893400001</v>
      </c>
      <c r="AM44" s="27">
        <v>191.40637799699999</v>
      </c>
      <c r="AN44" s="27">
        <v>2318.7820987800001</v>
      </c>
      <c r="AO44" s="27">
        <v>921645.53277599998</v>
      </c>
      <c r="AP44" s="27">
        <v>577.16946803999997</v>
      </c>
      <c r="AQ44" s="27">
        <v>157.484828499</v>
      </c>
      <c r="AR44" s="27">
        <v>74112.549411300002</v>
      </c>
      <c r="AS44" s="27">
        <v>123.754077982</v>
      </c>
      <c r="AT44" s="27">
        <v>2597.94195399</v>
      </c>
      <c r="AU44" s="27">
        <v>73.013479340100005</v>
      </c>
      <c r="AV44" s="27">
        <v>121.40959829000001</v>
      </c>
      <c r="AW44" s="27">
        <v>6502.5860221700004</v>
      </c>
      <c r="AX44" s="27">
        <v>23733.3658349</v>
      </c>
      <c r="AY44" s="27">
        <v>724.51227487000006</v>
      </c>
      <c r="AZ44" s="27">
        <v>538.83119833800004</v>
      </c>
      <c r="BA44" s="27">
        <f t="shared" si="6"/>
        <v>1055145.514003674</v>
      </c>
      <c r="BB44" s="27">
        <f t="shared" si="7"/>
        <v>133499.98122767406</v>
      </c>
      <c r="BD44" s="27">
        <f t="shared" si="10"/>
        <v>-1157822.9377963259</v>
      </c>
      <c r="BE44" s="27">
        <f t="shared" si="11"/>
        <v>-137926.02287232596</v>
      </c>
      <c r="BG44" s="24">
        <f t="shared" si="12"/>
        <v>0.47680097434079205</v>
      </c>
      <c r="BH44" s="24">
        <f t="shared" si="13"/>
        <v>0.49184668827268802</v>
      </c>
    </row>
    <row r="45" spans="1:60" x14ac:dyDescent="0.3">
      <c r="A45" s="29" t="s">
        <v>44</v>
      </c>
      <c r="B45" s="27">
        <v>156077.61533999999</v>
      </c>
      <c r="C45" s="27">
        <v>21163.555311</v>
      </c>
      <c r="D45" s="29"/>
      <c r="F45" s="29" t="s">
        <v>44</v>
      </c>
      <c r="G45" s="29">
        <v>1274.73149435</v>
      </c>
      <c r="H45" s="29">
        <v>1107.8849163100001</v>
      </c>
      <c r="I45" s="29">
        <v>30.536982148100002</v>
      </c>
      <c r="J45" s="29">
        <v>32.843567519300002</v>
      </c>
      <c r="K45" s="29">
        <v>939.44636860200001</v>
      </c>
      <c r="L45" s="29">
        <v>30.334118884199999</v>
      </c>
      <c r="M45" s="29">
        <v>359.37256998300001</v>
      </c>
      <c r="N45" s="29">
        <v>156066.54188199999</v>
      </c>
      <c r="O45" s="29">
        <v>21108.707012499999</v>
      </c>
      <c r="P45" s="29">
        <v>134957.83486999999</v>
      </c>
      <c r="Q45" s="29">
        <v>90.257771292499996</v>
      </c>
      <c r="R45" s="29">
        <v>24.775847848000002</v>
      </c>
      <c r="S45" s="29">
        <v>11854.7487074</v>
      </c>
      <c r="T45" s="29">
        <v>25.946269614199998</v>
      </c>
      <c r="U45" s="29">
        <v>397.827049058</v>
      </c>
      <c r="V45" s="29">
        <v>10.95947864</v>
      </c>
      <c r="W45" s="29">
        <v>17.895585564099999</v>
      </c>
      <c r="X45" s="29">
        <v>995.513449627</v>
      </c>
      <c r="Y45" s="29">
        <v>3718.0225517399999</v>
      </c>
      <c r="Z45" s="29">
        <v>115.432744622</v>
      </c>
      <c r="AA45" s="29">
        <v>82.177539311199993</v>
      </c>
      <c r="AB45" s="29"/>
      <c r="AC45" s="55">
        <f t="shared" si="8"/>
        <v>-7.0948405867660646E-5</v>
      </c>
      <c r="AD45" s="55">
        <f t="shared" si="9"/>
        <v>-2.5916391501333868E-3</v>
      </c>
      <c r="AF45" s="27">
        <v>49</v>
      </c>
      <c r="AG45" s="27" t="s">
        <v>44</v>
      </c>
      <c r="AH45" s="27">
        <v>634.01934644999994</v>
      </c>
      <c r="AI45" s="27">
        <v>534.31443858299997</v>
      </c>
      <c r="AJ45" s="27">
        <v>14.923126054500001</v>
      </c>
      <c r="AK45" s="27">
        <v>15.777949427799999</v>
      </c>
      <c r="AL45" s="27">
        <v>465.27596358199997</v>
      </c>
      <c r="AM45" s="27">
        <v>14.5368446806</v>
      </c>
      <c r="AN45" s="27">
        <v>177.391367293</v>
      </c>
      <c r="AO45" s="27">
        <v>65357.954132899999</v>
      </c>
      <c r="AP45" s="27">
        <v>43.206298095199998</v>
      </c>
      <c r="AQ45" s="27">
        <v>12.1828195724</v>
      </c>
      <c r="AR45" s="27">
        <v>5789.9024943799996</v>
      </c>
      <c r="AS45" s="27">
        <v>12.6981470336</v>
      </c>
      <c r="AT45" s="27">
        <v>193.50058387799999</v>
      </c>
      <c r="AU45" s="27">
        <v>5.3946388495899997</v>
      </c>
      <c r="AV45" s="27">
        <v>8.6981562068600002</v>
      </c>
      <c r="AW45" s="27">
        <v>484.219082894</v>
      </c>
      <c r="AX45" s="27">
        <v>1845.1274747800001</v>
      </c>
      <c r="AY45" s="27">
        <v>55.176556398899997</v>
      </c>
      <c r="AZ45" s="27">
        <v>40.748999443199999</v>
      </c>
      <c r="BA45" s="27">
        <f t="shared" si="6"/>
        <v>75705.048420502659</v>
      </c>
      <c r="BB45" s="27">
        <f t="shared" si="7"/>
        <v>10347.09428760266</v>
      </c>
      <c r="BD45" s="27">
        <f t="shared" si="10"/>
        <v>-80372.566919497331</v>
      </c>
      <c r="BE45" s="27">
        <f t="shared" si="11"/>
        <v>-10816.46102339734</v>
      </c>
      <c r="BG45" s="24">
        <f t="shared" si="12"/>
        <v>0.48504744421925294</v>
      </c>
      <c r="BH45" s="24">
        <f t="shared" si="13"/>
        <v>0.4889109667799833</v>
      </c>
    </row>
    <row r="46" spans="1:60" x14ac:dyDescent="0.3">
      <c r="A46" s="29" t="s">
        <v>45</v>
      </c>
      <c r="B46" s="27">
        <v>66865.224925000002</v>
      </c>
      <c r="C46" s="27">
        <v>7460.6066625000003</v>
      </c>
      <c r="D46" s="29"/>
      <c r="F46" s="29" t="s">
        <v>45</v>
      </c>
      <c r="G46" s="29">
        <v>373.48368943499997</v>
      </c>
      <c r="H46" s="29">
        <v>473.92713823499997</v>
      </c>
      <c r="I46" s="29">
        <v>10.4750301868</v>
      </c>
      <c r="J46" s="29">
        <v>13.7052572849</v>
      </c>
      <c r="K46" s="29">
        <v>318.60459509399999</v>
      </c>
      <c r="L46" s="29">
        <v>13.2133737441</v>
      </c>
      <c r="M46" s="29">
        <v>122.263938557</v>
      </c>
      <c r="N46" s="29">
        <v>67203.699433100002</v>
      </c>
      <c r="O46" s="29">
        <v>7491.47347008</v>
      </c>
      <c r="P46" s="29">
        <v>59712.225963099998</v>
      </c>
      <c r="Q46" s="29">
        <v>45.1216455299</v>
      </c>
      <c r="R46" s="29">
        <v>8.5608177824799991</v>
      </c>
      <c r="S46" s="29">
        <v>4265.7062815199997</v>
      </c>
      <c r="T46" s="29">
        <v>5.6683226684700001</v>
      </c>
      <c r="U46" s="29">
        <v>167.13776759999999</v>
      </c>
      <c r="V46" s="29">
        <v>4.0383985515600003</v>
      </c>
      <c r="W46" s="29">
        <v>8.1910338023700007</v>
      </c>
      <c r="X46" s="29">
        <v>418.37469490799998</v>
      </c>
      <c r="Y46" s="29">
        <v>1164.8679559300001</v>
      </c>
      <c r="Z46" s="29">
        <v>51.0173735236</v>
      </c>
      <c r="AA46" s="29">
        <v>27.1161557235</v>
      </c>
      <c r="AB46" s="29"/>
      <c r="AC46" s="55">
        <f t="shared" si="8"/>
        <v>5.062040970918039E-3</v>
      </c>
      <c r="AD46" s="55">
        <f t="shared" si="9"/>
        <v>4.137305312602607E-3</v>
      </c>
      <c r="AF46" s="27">
        <v>50</v>
      </c>
      <c r="AG46" s="27" t="s">
        <v>45</v>
      </c>
      <c r="AH46" s="27">
        <v>32.152548233099999</v>
      </c>
      <c r="AI46" s="27">
        <v>38.529260944599997</v>
      </c>
      <c r="AJ46" s="27">
        <v>0.86456191267799998</v>
      </c>
      <c r="AK46" s="27">
        <v>1.05288886671</v>
      </c>
      <c r="AL46" s="27">
        <v>26.8421590594</v>
      </c>
      <c r="AM46" s="27">
        <v>1.0673397003</v>
      </c>
      <c r="AN46" s="27">
        <v>10.2772192477</v>
      </c>
      <c r="AO46" s="27">
        <v>4874.6721346599998</v>
      </c>
      <c r="AP46" s="27">
        <v>3.5382603404199999</v>
      </c>
      <c r="AQ46" s="27">
        <v>0.71724898839399998</v>
      </c>
      <c r="AR46" s="27">
        <v>354.35335878000001</v>
      </c>
      <c r="AS46" s="27">
        <v>0.489240361304</v>
      </c>
      <c r="AT46" s="27">
        <v>13.514483885400001</v>
      </c>
      <c r="AU46" s="27">
        <v>0.33590242367599998</v>
      </c>
      <c r="AV46" s="27">
        <v>0.66028472181800002</v>
      </c>
      <c r="AW46" s="27">
        <v>33.828774297099997</v>
      </c>
      <c r="AX46" s="27">
        <v>99.157378644700003</v>
      </c>
      <c r="AY46" s="27">
        <v>4.1112963684199997</v>
      </c>
      <c r="AZ46" s="27">
        <v>2.2971934578200002</v>
      </c>
      <c r="BA46" s="27">
        <f t="shared" si="6"/>
        <v>5498.4615348935395</v>
      </c>
      <c r="BB46" s="27">
        <f t="shared" si="7"/>
        <v>623.78940023353971</v>
      </c>
      <c r="BD46" s="27">
        <f t="shared" si="10"/>
        <v>-61366.763390106462</v>
      </c>
      <c r="BE46" s="27">
        <f t="shared" si="11"/>
        <v>-6836.8172622664606</v>
      </c>
      <c r="BG46" s="24">
        <f t="shared" si="12"/>
        <v>8.2232005366929373E-2</v>
      </c>
      <c r="BH46" s="24">
        <f t="shared" si="13"/>
        <v>8.3611082644117304E-2</v>
      </c>
    </row>
    <row r="47" spans="1:60" x14ac:dyDescent="0.3">
      <c r="A47" s="29" t="s">
        <v>46</v>
      </c>
      <c r="B47" s="27">
        <v>168436.33452</v>
      </c>
      <c r="C47" s="27">
        <v>24702.440826999999</v>
      </c>
      <c r="D47" s="29"/>
      <c r="F47" s="29" t="s">
        <v>46</v>
      </c>
      <c r="G47" s="29">
        <v>1566.8858995099999</v>
      </c>
      <c r="H47" s="29">
        <v>1188.7714531900001</v>
      </c>
      <c r="I47" s="29">
        <v>36.332955472999998</v>
      </c>
      <c r="J47" s="29">
        <v>64.322781237599997</v>
      </c>
      <c r="K47" s="29">
        <v>1141.1349395</v>
      </c>
      <c r="L47" s="29">
        <v>33.113588510299998</v>
      </c>
      <c r="M47" s="29">
        <v>431.690570756</v>
      </c>
      <c r="N47" s="29">
        <v>167918.20367700001</v>
      </c>
      <c r="O47" s="29">
        <v>24601.375315400001</v>
      </c>
      <c r="P47" s="29">
        <v>143316.828362</v>
      </c>
      <c r="Q47" s="29">
        <v>92.333366766400005</v>
      </c>
      <c r="R47" s="29">
        <v>28.314268176900001</v>
      </c>
      <c r="S47" s="29">
        <v>13367.687286300001</v>
      </c>
      <c r="T47" s="29">
        <v>33.584065762599998</v>
      </c>
      <c r="U47" s="29">
        <v>514.17035366499999</v>
      </c>
      <c r="V47" s="29">
        <v>13.928742573099999</v>
      </c>
      <c r="W47" s="29">
        <v>17.155676971199998</v>
      </c>
      <c r="X47" s="29">
        <v>1285.87610872</v>
      </c>
      <c r="Y47" s="29">
        <v>4560.7034319799996</v>
      </c>
      <c r="Z47" s="29">
        <v>124.044841921</v>
      </c>
      <c r="AA47" s="29">
        <v>101.324984418</v>
      </c>
      <c r="AB47" s="29"/>
      <c r="AC47" s="55">
        <f t="shared" si="8"/>
        <v>-3.0761227645836075E-3</v>
      </c>
      <c r="AD47" s="55">
        <f t="shared" si="9"/>
        <v>-4.0913168179531655E-3</v>
      </c>
      <c r="AF47" s="27">
        <v>51</v>
      </c>
      <c r="AG47" s="27" t="s">
        <v>46</v>
      </c>
      <c r="AH47" s="27">
        <v>260.38382490100003</v>
      </c>
      <c r="AI47" s="27">
        <v>202.71032987300001</v>
      </c>
      <c r="AJ47" s="27">
        <v>5.9341312841700002</v>
      </c>
      <c r="AK47" s="27">
        <v>10.8119862506</v>
      </c>
      <c r="AL47" s="27">
        <v>190.633854095</v>
      </c>
      <c r="AM47" s="27">
        <v>5.6759319135000004</v>
      </c>
      <c r="AN47" s="27">
        <v>72.211579178500003</v>
      </c>
      <c r="AO47" s="27">
        <v>23759.019279100001</v>
      </c>
      <c r="AP47" s="27">
        <v>14.409776476599999</v>
      </c>
      <c r="AQ47" s="27">
        <v>4.7104504586899996</v>
      </c>
      <c r="AR47" s="27">
        <v>2236.95700751</v>
      </c>
      <c r="AS47" s="27">
        <v>5.43364193717</v>
      </c>
      <c r="AT47" s="27">
        <v>86.818154691299995</v>
      </c>
      <c r="AU47" s="27">
        <v>2.3774061318499999</v>
      </c>
      <c r="AV47" s="27">
        <v>2.7298075628</v>
      </c>
      <c r="AW47" s="27">
        <v>217.09553095000001</v>
      </c>
      <c r="AX47" s="27">
        <v>758.85353577000001</v>
      </c>
      <c r="AY47" s="27">
        <v>21.2718470264</v>
      </c>
      <c r="AZ47" s="27">
        <v>17.0303758471</v>
      </c>
      <c r="BA47" s="27">
        <f t="shared" si="6"/>
        <v>27875.068450957679</v>
      </c>
      <c r="BB47" s="27">
        <f t="shared" si="7"/>
        <v>4116.0491718576777</v>
      </c>
      <c r="BD47" s="27">
        <f t="shared" si="10"/>
        <v>-140561.26606904232</v>
      </c>
      <c r="BE47" s="27">
        <f t="shared" si="11"/>
        <v>-20586.391655142321</v>
      </c>
      <c r="BG47" s="24">
        <f t="shared" si="12"/>
        <v>0.16549320270115361</v>
      </c>
      <c r="BH47" s="24">
        <f t="shared" si="13"/>
        <v>0.16662520115659168</v>
      </c>
    </row>
    <row r="48" spans="1:60" x14ac:dyDescent="0.3">
      <c r="A48" s="29" t="s">
        <v>47</v>
      </c>
      <c r="B48" s="27">
        <v>186840.29550000001</v>
      </c>
      <c r="C48" s="27">
        <v>31686.018623</v>
      </c>
      <c r="D48" s="29"/>
      <c r="F48" s="29" t="s">
        <v>47</v>
      </c>
      <c r="G48" s="29">
        <v>2299.9946403399999</v>
      </c>
      <c r="H48" s="29">
        <v>1228.57510497</v>
      </c>
      <c r="I48" s="29">
        <v>45.852656699599997</v>
      </c>
      <c r="J48" s="29">
        <v>67.063479995799995</v>
      </c>
      <c r="K48" s="29">
        <v>1590.8699425100001</v>
      </c>
      <c r="L48" s="29">
        <v>31.4690575417</v>
      </c>
      <c r="M48" s="29">
        <v>586.75779705399998</v>
      </c>
      <c r="N48" s="29">
        <v>185634.24463299999</v>
      </c>
      <c r="O48" s="29">
        <v>31450.9499975</v>
      </c>
      <c r="P48" s="29">
        <v>154183.294635</v>
      </c>
      <c r="Q48" s="29">
        <v>85.417064644999996</v>
      </c>
      <c r="R48" s="29">
        <v>37.5755007733</v>
      </c>
      <c r="S48" s="29">
        <v>16557.202060700001</v>
      </c>
      <c r="T48" s="29">
        <v>45.016393769700002</v>
      </c>
      <c r="U48" s="29">
        <v>586.81764987300005</v>
      </c>
      <c r="V48" s="29">
        <v>17.9473604766</v>
      </c>
      <c r="W48" s="29">
        <v>19.575574355800001</v>
      </c>
      <c r="X48" s="29">
        <v>1467.7618034899999</v>
      </c>
      <c r="Y48" s="29">
        <v>6527.48895429</v>
      </c>
      <c r="Z48" s="29">
        <v>113.174020525</v>
      </c>
      <c r="AA48" s="29">
        <v>142.390935498</v>
      </c>
      <c r="AB48" s="29"/>
      <c r="AC48" s="55">
        <f t="shared" si="8"/>
        <v>-6.454982656565177E-3</v>
      </c>
      <c r="AD48" s="55">
        <f t="shared" si="9"/>
        <v>-7.4186860866568534E-3</v>
      </c>
      <c r="AF48" s="27">
        <v>53</v>
      </c>
      <c r="AG48" s="27" t="s">
        <v>47</v>
      </c>
      <c r="AH48" s="27">
        <v>1129.97367399</v>
      </c>
      <c r="AI48" s="27">
        <v>504.20836292000001</v>
      </c>
      <c r="AJ48" s="27">
        <v>20.340472989399998</v>
      </c>
      <c r="AK48" s="27">
        <v>18.927796522200001</v>
      </c>
      <c r="AL48" s="27">
        <v>765.31198561199994</v>
      </c>
      <c r="AM48" s="27">
        <v>11.679434988500001</v>
      </c>
      <c r="AN48" s="27">
        <v>278.42556667500003</v>
      </c>
      <c r="AO48" s="27">
        <v>68751.420968000006</v>
      </c>
      <c r="AP48" s="27">
        <v>31.0521827283</v>
      </c>
      <c r="AQ48" s="27">
        <v>17.8504142872</v>
      </c>
      <c r="AR48" s="27">
        <v>7543.5427335300001</v>
      </c>
      <c r="AS48" s="27">
        <v>19.7128762016</v>
      </c>
      <c r="AT48" s="27">
        <v>235.91721992800001</v>
      </c>
      <c r="AU48" s="27">
        <v>8.10635206225</v>
      </c>
      <c r="AV48" s="27">
        <v>9.1667503320900003</v>
      </c>
      <c r="AW48" s="27">
        <v>590.33778759100005</v>
      </c>
      <c r="AX48" s="27">
        <v>3166.7143940199999</v>
      </c>
      <c r="AY48" s="27">
        <v>40.559850614399998</v>
      </c>
      <c r="AZ48" s="27">
        <v>68.573541243600005</v>
      </c>
      <c r="BA48" s="27">
        <f t="shared" si="6"/>
        <v>83211.822364235544</v>
      </c>
      <c r="BB48" s="27">
        <f t="shared" si="7"/>
        <v>14460.401396235538</v>
      </c>
      <c r="BD48" s="27">
        <f t="shared" si="10"/>
        <v>-103628.47313576446</v>
      </c>
      <c r="BE48" s="27">
        <f t="shared" si="11"/>
        <v>-17225.617226764462</v>
      </c>
      <c r="BG48" s="24">
        <f t="shared" si="12"/>
        <v>0.44536336308799906</v>
      </c>
      <c r="BH48" s="24">
        <f t="shared" si="13"/>
        <v>0.45636536316806731</v>
      </c>
    </row>
    <row r="49" spans="1:81" x14ac:dyDescent="0.3">
      <c r="A49" s="29" t="s">
        <v>48</v>
      </c>
      <c r="B49" s="27">
        <v>107934.69119</v>
      </c>
      <c r="C49" s="27">
        <v>13581.146801000001</v>
      </c>
      <c r="D49" s="29"/>
      <c r="F49" s="29" t="s">
        <v>48</v>
      </c>
      <c r="G49" s="29">
        <v>796.527702729</v>
      </c>
      <c r="H49" s="29">
        <v>716.69554434899999</v>
      </c>
      <c r="I49" s="29">
        <v>20.907543543999999</v>
      </c>
      <c r="J49" s="29">
        <v>26.783582158000002</v>
      </c>
      <c r="K49" s="29">
        <v>587.94669852300001</v>
      </c>
      <c r="L49" s="29">
        <v>20.068047829299999</v>
      </c>
      <c r="M49" s="29">
        <v>226.776391475</v>
      </c>
      <c r="N49" s="29">
        <v>108000.69676000001</v>
      </c>
      <c r="O49" s="29">
        <v>13569.2034002</v>
      </c>
      <c r="P49" s="29">
        <v>94431.493359700005</v>
      </c>
      <c r="Q49" s="29">
        <v>66.603974856299999</v>
      </c>
      <c r="R49" s="29">
        <v>15.772055765899999</v>
      </c>
      <c r="S49" s="29">
        <v>7650.6101019099997</v>
      </c>
      <c r="T49" s="29">
        <v>18.480074328800001</v>
      </c>
      <c r="U49" s="29">
        <v>268.22597177</v>
      </c>
      <c r="V49" s="29">
        <v>6.8545153028300003</v>
      </c>
      <c r="W49" s="29">
        <v>11.9895961243</v>
      </c>
      <c r="X49" s="29">
        <v>671.16905019399996</v>
      </c>
      <c r="Y49" s="29">
        <v>2336.1749325699998</v>
      </c>
      <c r="Z49" s="29">
        <v>76.762449313000005</v>
      </c>
      <c r="AA49" s="29">
        <v>50.855167457599997</v>
      </c>
      <c r="AB49" s="29"/>
      <c r="AC49" s="55">
        <f t="shared" si="8"/>
        <v>6.1153248573081356E-4</v>
      </c>
      <c r="AD49" s="55">
        <f t="shared" si="9"/>
        <v>-8.7941033073299336E-4</v>
      </c>
      <c r="AF49" s="27">
        <v>54</v>
      </c>
      <c r="AG49" s="27" t="s">
        <v>48</v>
      </c>
      <c r="AH49" s="27">
        <v>56.373766541000002</v>
      </c>
      <c r="AI49" s="27">
        <v>53.2065974247</v>
      </c>
      <c r="AJ49" s="27">
        <v>1.4432536790099999</v>
      </c>
      <c r="AK49" s="27">
        <v>1.94990612488</v>
      </c>
      <c r="AL49" s="27">
        <v>42.860060347500003</v>
      </c>
      <c r="AM49" s="27">
        <v>1.4820519571299999</v>
      </c>
      <c r="AN49" s="27">
        <v>16.425690426100001</v>
      </c>
      <c r="AO49" s="27">
        <v>6809.9720377900003</v>
      </c>
      <c r="AP49" s="27">
        <v>4.74453567745</v>
      </c>
      <c r="AQ49" s="27">
        <v>1.1294481840599999</v>
      </c>
      <c r="AR49" s="27">
        <v>547.58570689700002</v>
      </c>
      <c r="AS49" s="27">
        <v>1.1646365273099999</v>
      </c>
      <c r="AT49" s="27">
        <v>19.984685437900001</v>
      </c>
      <c r="AU49" s="27">
        <v>0.51518354146599998</v>
      </c>
      <c r="AV49" s="27">
        <v>0.87190226415799998</v>
      </c>
      <c r="AW49" s="27">
        <v>50.006458946099997</v>
      </c>
      <c r="AX49" s="27">
        <v>167.15128663600001</v>
      </c>
      <c r="AY49" s="27">
        <v>5.6602034804599999</v>
      </c>
      <c r="AZ49" s="27">
        <v>3.72023592146</v>
      </c>
      <c r="BA49" s="27">
        <f t="shared" si="6"/>
        <v>7786.2476478036833</v>
      </c>
      <c r="BB49" s="27">
        <f t="shared" si="7"/>
        <v>976.27561001368304</v>
      </c>
      <c r="BD49" s="27">
        <f t="shared" si="10"/>
        <v>-100148.44354219631</v>
      </c>
      <c r="BE49" s="27">
        <f t="shared" si="11"/>
        <v>-12604.871190986318</v>
      </c>
      <c r="BG49" s="24">
        <f t="shared" si="12"/>
        <v>7.2138508592176048E-2</v>
      </c>
      <c r="BH49" s="24">
        <f t="shared" si="13"/>
        <v>7.1884622434226123E-2</v>
      </c>
    </row>
    <row r="50" spans="1:81" x14ac:dyDescent="0.3">
      <c r="A50" s="29" t="s">
        <v>49</v>
      </c>
      <c r="B50" s="27">
        <v>287194.72298999998</v>
      </c>
      <c r="C50" s="27">
        <v>51043.388758000001</v>
      </c>
      <c r="D50" s="29"/>
      <c r="F50" s="29" t="s">
        <v>49</v>
      </c>
      <c r="G50" s="29">
        <v>3921.65898874</v>
      </c>
      <c r="H50" s="29">
        <v>1777.53034265</v>
      </c>
      <c r="I50" s="29">
        <v>71.950714198300005</v>
      </c>
      <c r="J50" s="29">
        <v>82.7064281376</v>
      </c>
      <c r="K50" s="29">
        <v>2650.75931756</v>
      </c>
      <c r="L50" s="29">
        <v>42.546419186800001</v>
      </c>
      <c r="M50" s="29">
        <v>968.23141123400001</v>
      </c>
      <c r="N50" s="29">
        <v>284613.56580699998</v>
      </c>
      <c r="O50" s="29">
        <v>50548.014187599998</v>
      </c>
      <c r="P50" s="29">
        <v>234065.55161900001</v>
      </c>
      <c r="Q50" s="29">
        <v>106.022879633</v>
      </c>
      <c r="R50" s="29">
        <v>61.737423325999998</v>
      </c>
      <c r="S50" s="29">
        <v>26352.9164786</v>
      </c>
      <c r="T50" s="29">
        <v>72.337168361500005</v>
      </c>
      <c r="U50" s="29">
        <v>856.62225080899998</v>
      </c>
      <c r="V50" s="29">
        <v>28.6805466669</v>
      </c>
      <c r="W50" s="29">
        <v>29.876611999800001</v>
      </c>
      <c r="X50" s="29">
        <v>2142.9421093800001</v>
      </c>
      <c r="Y50" s="29">
        <v>10994.584465399999</v>
      </c>
      <c r="Z50" s="29">
        <v>148.596452653</v>
      </c>
      <c r="AA50" s="29">
        <v>238.314179126</v>
      </c>
      <c r="AB50" s="29"/>
      <c r="AC50" s="55">
        <f t="shared" si="8"/>
        <v>-8.9874812326892154E-3</v>
      </c>
      <c r="AD50" s="55">
        <f t="shared" si="9"/>
        <v>-9.7049702704615822E-3</v>
      </c>
      <c r="AF50" s="27">
        <v>55</v>
      </c>
      <c r="AG50" s="27" t="s">
        <v>49</v>
      </c>
      <c r="AH50" s="27">
        <v>867.87275983200004</v>
      </c>
      <c r="AI50" s="27">
        <v>412.85522983099997</v>
      </c>
      <c r="AJ50" s="27">
        <v>15.9428797507</v>
      </c>
      <c r="AK50" s="27">
        <v>18.351326890100001</v>
      </c>
      <c r="AL50" s="27">
        <v>588.73424285900001</v>
      </c>
      <c r="AM50" s="27">
        <v>10.040228623799999</v>
      </c>
      <c r="AN50" s="27">
        <v>215.71725569399999</v>
      </c>
      <c r="AO50" s="27">
        <v>53628.439046400003</v>
      </c>
      <c r="AP50" s="27">
        <v>23.3921490018</v>
      </c>
      <c r="AQ50" s="27">
        <v>13.7868784375</v>
      </c>
      <c r="AR50" s="27">
        <v>5937.0435813599997</v>
      </c>
      <c r="AS50" s="27">
        <v>15.979592104</v>
      </c>
      <c r="AT50" s="27">
        <v>192.70455967300001</v>
      </c>
      <c r="AU50" s="27">
        <v>6.4445193872999997</v>
      </c>
      <c r="AV50" s="27">
        <v>6.6261068108799996</v>
      </c>
      <c r="AW50" s="27">
        <v>482.04667785999999</v>
      </c>
      <c r="AX50" s="27">
        <v>2435.7697129600001</v>
      </c>
      <c r="AY50" s="27">
        <v>35.390945599600002</v>
      </c>
      <c r="AZ50" s="27">
        <v>53.0215335356</v>
      </c>
      <c r="BA50" s="27">
        <f t="shared" si="6"/>
        <v>64960.159226610282</v>
      </c>
      <c r="BB50" s="27">
        <f t="shared" si="7"/>
        <v>11331.720180210279</v>
      </c>
      <c r="BD50" s="27">
        <f t="shared" si="10"/>
        <v>-222234.56376338971</v>
      </c>
      <c r="BE50" s="27">
        <f t="shared" si="11"/>
        <v>-39711.668577789722</v>
      </c>
      <c r="BG50" s="24">
        <f t="shared" si="12"/>
        <v>0.22618855440763852</v>
      </c>
      <c r="BH50" s="24">
        <f t="shared" si="13"/>
        <v>0.2220017215928726</v>
      </c>
    </row>
    <row r="51" spans="1:81" x14ac:dyDescent="0.3">
      <c r="A51" s="29" t="s">
        <v>50</v>
      </c>
      <c r="B51" s="27">
        <v>472357.46347000002</v>
      </c>
      <c r="C51" s="27">
        <v>51777.651207000003</v>
      </c>
      <c r="D51" s="27"/>
      <c r="E51" s="27"/>
      <c r="F51" s="29" t="s">
        <v>50</v>
      </c>
      <c r="G51" s="29">
        <v>2666.0850132</v>
      </c>
      <c r="H51" s="29">
        <v>3272.0824430500002</v>
      </c>
      <c r="I51" s="29">
        <v>68.610423122100002</v>
      </c>
      <c r="J51" s="29">
        <v>56.791100271700003</v>
      </c>
      <c r="K51" s="29">
        <v>2268.5511014799999</v>
      </c>
      <c r="L51" s="29">
        <v>88.470526739299999</v>
      </c>
      <c r="M51" s="29">
        <v>861.72856793300002</v>
      </c>
      <c r="N51" s="29">
        <v>474705.91994400002</v>
      </c>
      <c r="O51" s="29">
        <v>51956.8415178</v>
      </c>
      <c r="P51" s="29">
        <v>422749.07842600002</v>
      </c>
      <c r="Q51" s="29">
        <v>298.66991264199999</v>
      </c>
      <c r="R51" s="29">
        <v>60.6651316986</v>
      </c>
      <c r="S51" s="29">
        <v>29616.844608300002</v>
      </c>
      <c r="T51" s="29">
        <v>30.518099858399999</v>
      </c>
      <c r="U51" s="29">
        <v>1080.69071755</v>
      </c>
      <c r="V51" s="29">
        <v>27.7857361949</v>
      </c>
      <c r="W51" s="29">
        <v>59.031763421999997</v>
      </c>
      <c r="X51" s="29">
        <v>2706.17266015</v>
      </c>
      <c r="Y51" s="29">
        <v>8259.9794810300009</v>
      </c>
      <c r="Z51" s="29">
        <v>340.841469491</v>
      </c>
      <c r="AA51" s="29">
        <v>193.32276161999999</v>
      </c>
      <c r="AB51" s="29"/>
      <c r="AC51" s="55">
        <f t="shared" si="8"/>
        <v>4.9717780613604285E-3</v>
      </c>
      <c r="AD51" s="55">
        <f t="shared" si="9"/>
        <v>3.4607655353777727E-3</v>
      </c>
      <c r="AF51" s="27">
        <v>56</v>
      </c>
      <c r="AG51" s="27" t="s">
        <v>50</v>
      </c>
      <c r="AH51" s="27">
        <v>1251.77169964</v>
      </c>
      <c r="AI51" s="27">
        <v>1534.48656581</v>
      </c>
      <c r="AJ51" s="27">
        <v>32.181396687300001</v>
      </c>
      <c r="AK51" s="27">
        <v>26.733059128200001</v>
      </c>
      <c r="AL51" s="27">
        <v>1064.56290291</v>
      </c>
      <c r="AM51" s="27">
        <v>41.493859441700003</v>
      </c>
      <c r="AN51" s="27">
        <v>404.39222153899999</v>
      </c>
      <c r="AO51" s="27">
        <v>198206.04145799999</v>
      </c>
      <c r="AP51" s="27">
        <v>139.81461711700001</v>
      </c>
      <c r="AQ51" s="27">
        <v>28.460374524599999</v>
      </c>
      <c r="AR51" s="27">
        <v>13894.303575899999</v>
      </c>
      <c r="AS51" s="27">
        <v>14.359655007400001</v>
      </c>
      <c r="AT51" s="27">
        <v>506.990706821</v>
      </c>
      <c r="AU51" s="27">
        <v>13.043859326</v>
      </c>
      <c r="AV51" s="27">
        <v>27.643661042800002</v>
      </c>
      <c r="AW51" s="27">
        <v>1269.5549007499999</v>
      </c>
      <c r="AX51" s="27">
        <v>3877.1999694199999</v>
      </c>
      <c r="AY51" s="27">
        <v>159.84607583100001</v>
      </c>
      <c r="AZ51" s="27">
        <v>90.748209286700003</v>
      </c>
      <c r="BA51" s="27">
        <f t="shared" si="6"/>
        <v>222583.62876818271</v>
      </c>
      <c r="BB51" s="27">
        <f t="shared" si="7"/>
        <v>24377.587310182716</v>
      </c>
      <c r="BD51" s="27">
        <f t="shared" si="10"/>
        <v>-249773.83470181731</v>
      </c>
      <c r="BE51" s="27">
        <f t="shared" si="11"/>
        <v>-27400.063896817286</v>
      </c>
      <c r="BG51" s="24">
        <f t="shared" si="12"/>
        <v>0.47121861298232509</v>
      </c>
      <c r="BH51" s="24">
        <f t="shared" si="13"/>
        <v>0.47081292298726413</v>
      </c>
    </row>
    <row r="52" spans="1:81" s="29" customFormat="1" x14ac:dyDescent="0.3">
      <c r="B52" s="27"/>
      <c r="C52" s="27"/>
      <c r="AC52" s="55"/>
      <c r="AD52" s="55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G52" s="24"/>
      <c r="BH52" s="24"/>
    </row>
    <row r="53" spans="1:81" s="29" customFormat="1" x14ac:dyDescent="0.3">
      <c r="B53" s="27"/>
      <c r="C53" s="27"/>
      <c r="AC53" s="55"/>
      <c r="AD53" s="55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G53" s="24"/>
      <c r="BH53" s="24"/>
    </row>
    <row r="54" spans="1:81" s="29" customFormat="1" x14ac:dyDescent="0.3">
      <c r="A54" s="27" t="s">
        <v>240</v>
      </c>
      <c r="B54" s="27">
        <v>17444.57127</v>
      </c>
      <c r="C54" s="27">
        <v>2772.6556230000001</v>
      </c>
      <c r="D54"/>
      <c r="F54" s="29" t="s">
        <v>51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C54" s="55">
        <f t="shared" ref="AC54:AD56" si="14">(N54-B54)/(B54+1E-50)</f>
        <v>-1</v>
      </c>
      <c r="AD54" s="55">
        <f t="shared" si="14"/>
        <v>-1</v>
      </c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/>
      <c r="BG54" s="24"/>
      <c r="BH54" s="2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</row>
    <row r="55" spans="1:81" s="29" customFormat="1" x14ac:dyDescent="0.3">
      <c r="A55" s="27" t="s">
        <v>1</v>
      </c>
      <c r="B55" s="27">
        <v>149117.45796</v>
      </c>
      <c r="C55" s="27">
        <v>15281.168014000001</v>
      </c>
      <c r="D55"/>
      <c r="F55" s="29" t="s">
        <v>1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7"/>
      <c r="AC55" s="55">
        <f t="shared" si="14"/>
        <v>-1</v>
      </c>
      <c r="AD55" s="55">
        <f t="shared" si="14"/>
        <v>-1</v>
      </c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/>
      <c r="BG55" s="24"/>
      <c r="BH55" s="24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81" s="29" customFormat="1" x14ac:dyDescent="0.3">
      <c r="A56" s="27" t="s">
        <v>11</v>
      </c>
      <c r="B56" s="27">
        <v>21139.260399999999</v>
      </c>
      <c r="C56" s="27">
        <v>2596.62988</v>
      </c>
      <c r="D56"/>
      <c r="F56" s="29" t="s">
        <v>11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7"/>
      <c r="AC56" s="55">
        <f t="shared" si="14"/>
        <v>-1</v>
      </c>
      <c r="AD56" s="55">
        <f t="shared" si="14"/>
        <v>-1</v>
      </c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/>
      <c r="BG56" s="24"/>
      <c r="BH56" s="24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</row>
    <row r="57" spans="1:81" x14ac:dyDescent="0.3">
      <c r="A57" s="27" t="s">
        <v>58</v>
      </c>
      <c r="B57" s="27">
        <v>7219.4031100000002</v>
      </c>
      <c r="C57" s="27">
        <v>1577.1191828999999</v>
      </c>
      <c r="F57" s="29" t="s">
        <v>58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</row>
    <row r="58" spans="1:81" x14ac:dyDescent="0.3">
      <c r="A58" s="27" t="s">
        <v>176</v>
      </c>
      <c r="B58" s="27">
        <v>30567.091909999999</v>
      </c>
      <c r="C58" s="27">
        <v>3107.9566613000002</v>
      </c>
      <c r="F58" s="29" t="s">
        <v>176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BG58" s="24"/>
      <c r="BH58" s="24"/>
    </row>
    <row r="59" spans="1:81" x14ac:dyDescent="0.3">
      <c r="A59" s="27" t="s">
        <v>241</v>
      </c>
    </row>
    <row r="60" spans="1:81" s="29" customFormat="1" x14ac:dyDescent="0.3">
      <c r="A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</row>
    <row r="61" spans="1:81" x14ac:dyDescent="0.3">
      <c r="A61" s="2"/>
    </row>
    <row r="62" spans="1:81" x14ac:dyDescent="0.3">
      <c r="A62" s="2" t="s">
        <v>56</v>
      </c>
      <c r="B62" s="1">
        <f>SUM(B3:B51)</f>
        <v>19893986.924015999</v>
      </c>
      <c r="C62" s="1">
        <f>SUM(C3:C51)</f>
        <v>2724887.7546953</v>
      </c>
      <c r="G62" s="1">
        <f t="shared" ref="G62:AA62" si="15">SUM(G3:G56)-G55-G56-G54</f>
        <v>175427.5252469953</v>
      </c>
      <c r="H62" s="1">
        <f t="shared" si="15"/>
        <v>132315.5087461622</v>
      </c>
      <c r="I62" s="1">
        <f t="shared" si="15"/>
        <v>3765.0098742802743</v>
      </c>
      <c r="J62" s="1">
        <f t="shared" si="15"/>
        <v>4033.7287182857817</v>
      </c>
      <c r="K62" s="1">
        <f t="shared" si="15"/>
        <v>129632.85878320102</v>
      </c>
      <c r="L62" s="1">
        <f t="shared" si="15"/>
        <v>3481.146026752248</v>
      </c>
      <c r="M62" s="1">
        <f t="shared" si="15"/>
        <v>48386.517249725723</v>
      </c>
      <c r="N62" s="1">
        <f t="shared" si="15"/>
        <v>19873047.481415331</v>
      </c>
      <c r="O62" s="1">
        <f t="shared" si="15"/>
        <v>2715097.4615617078</v>
      </c>
      <c r="P62" s="1">
        <f t="shared" si="15"/>
        <v>17157950.01984334</v>
      </c>
      <c r="Q62" s="1">
        <f t="shared" si="15"/>
        <v>10372.550828321748</v>
      </c>
      <c r="R62" s="1">
        <f t="shared" si="15"/>
        <v>3232.024483201023</v>
      </c>
      <c r="S62" s="1">
        <f t="shared" si="15"/>
        <v>1482778.3019431713</v>
      </c>
      <c r="T62" s="1">
        <f t="shared" si="15"/>
        <v>2927.4618642623686</v>
      </c>
      <c r="U62" s="1">
        <f t="shared" si="15"/>
        <v>51310.492669262421</v>
      </c>
      <c r="V62" s="1">
        <f t="shared" si="15"/>
        <v>1528.4122712037006</v>
      </c>
      <c r="W62" s="1">
        <f t="shared" si="15"/>
        <v>2363.1063387671243</v>
      </c>
      <c r="X62" s="1">
        <f t="shared" si="15"/>
        <v>128413.98537826008</v>
      </c>
      <c r="Y62" s="1">
        <f t="shared" si="15"/>
        <v>510746.94594172435</v>
      </c>
      <c r="Z62" s="1">
        <f t="shared" si="15"/>
        <v>12976.358144677404</v>
      </c>
      <c r="AA62" s="1">
        <f t="shared" si="15"/>
        <v>11405.52705483476</v>
      </c>
      <c r="AB62" s="1"/>
      <c r="AH62" s="1">
        <f t="shared" ref="AH62:BB62" si="16">SUM(AH3:AH56)-AH55-AH56-AH54</f>
        <v>65066.783240302262</v>
      </c>
      <c r="AI62" s="1">
        <f t="shared" si="16"/>
        <v>45562.883041718938</v>
      </c>
      <c r="AJ62" s="1">
        <f t="shared" si="16"/>
        <v>1348.6433925086499</v>
      </c>
      <c r="AK62" s="1">
        <f t="shared" si="16"/>
        <v>1276.6868015731379</v>
      </c>
      <c r="AL62" s="1">
        <f t="shared" si="16"/>
        <v>47212.285923303927</v>
      </c>
      <c r="AM62" s="1">
        <f t="shared" si="16"/>
        <v>1182.5375964092789</v>
      </c>
      <c r="AN62" s="1">
        <f t="shared" si="16"/>
        <v>17568.913372366394</v>
      </c>
      <c r="AO62" s="1">
        <f t="shared" si="16"/>
        <v>6016517.3996897265</v>
      </c>
      <c r="AP62" s="1">
        <f t="shared" si="16"/>
        <v>3435.9871928690709</v>
      </c>
      <c r="AQ62" s="1">
        <f t="shared" si="16"/>
        <v>1171.5121417070491</v>
      </c>
      <c r="AR62" s="1">
        <f t="shared" si="16"/>
        <v>530683.56067416049</v>
      </c>
      <c r="AS62" s="1">
        <f t="shared" si="16"/>
        <v>1089.217942552094</v>
      </c>
      <c r="AT62" s="1">
        <f t="shared" si="16"/>
        <v>17647.989463157588</v>
      </c>
      <c r="AU62" s="1">
        <f t="shared" si="16"/>
        <v>552.95768506429954</v>
      </c>
      <c r="AV62" s="1">
        <f t="shared" si="16"/>
        <v>848.10061742125049</v>
      </c>
      <c r="AW62" s="1">
        <f t="shared" si="16"/>
        <v>44169.628274860224</v>
      </c>
      <c r="AX62" s="1">
        <f t="shared" si="16"/>
        <v>187789.03573901637</v>
      </c>
      <c r="AY62" s="1">
        <f t="shared" si="16"/>
        <v>4374.2738148500257</v>
      </c>
      <c r="AZ62" s="1">
        <f t="shared" si="16"/>
        <v>4165.5571447562907</v>
      </c>
      <c r="BA62" s="1">
        <f t="shared" si="16"/>
        <v>6991663.9537483221</v>
      </c>
      <c r="BB62" s="1">
        <f t="shared" si="16"/>
        <v>975146.55405859742</v>
      </c>
      <c r="BD62" s="1">
        <f>AO62-B62</f>
        <v>-13877469.524326272</v>
      </c>
      <c r="BE62" s="1" t="e">
        <f>#REF!-C62</f>
        <v>#REF!</v>
      </c>
      <c r="BG62" s="25">
        <f>BD62/B62</f>
        <v>-0.69757105889988325</v>
      </c>
      <c r="BH62" s="25" t="e">
        <f>BE62/C62</f>
        <v>#REF!</v>
      </c>
    </row>
    <row r="63" spans="1:81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16178341.540106002</v>
      </c>
      <c r="C63" s="27">
        <f>+C3+C5+C8+C9+C11+C12+C14+C15+C16+C17+C18+C19+C20+C21+C22+C23+C24+C25+C26+C28+C30+C31+C33+C34+C35+C36+C37+C39+C40+C41+C42+C43+C44+C46+C47+C49+C50</f>
        <v>2258378.1753703002</v>
      </c>
    </row>
    <row r="64" spans="1:81" x14ac:dyDescent="0.3"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2:6" x14ac:dyDescent="0.3">
      <c r="B65" s="27"/>
      <c r="C65" s="27"/>
      <c r="D65" s="29"/>
    </row>
    <row r="66" spans="2:6" x14ac:dyDescent="0.3">
      <c r="D66" s="29"/>
    </row>
    <row r="67" spans="2:6" x14ac:dyDescent="0.3">
      <c r="D67" s="29"/>
      <c r="F67" s="29"/>
    </row>
    <row r="68" spans="2:6" x14ac:dyDescent="0.3">
      <c r="D68" s="29"/>
      <c r="F68" s="29"/>
    </row>
    <row r="69" spans="2:6" x14ac:dyDescent="0.3">
      <c r="D69" s="29"/>
      <c r="F69" s="29"/>
    </row>
    <row r="70" spans="2:6" x14ac:dyDescent="0.3">
      <c r="D70" s="29"/>
      <c r="F70" s="29"/>
    </row>
    <row r="71" spans="2:6" x14ac:dyDescent="0.3">
      <c r="D71" s="29"/>
      <c r="F71" s="29"/>
    </row>
    <row r="72" spans="2:6" x14ac:dyDescent="0.3">
      <c r="D72" s="29"/>
      <c r="F72" s="29"/>
    </row>
    <row r="73" spans="2:6" x14ac:dyDescent="0.3">
      <c r="D73" s="29"/>
      <c r="F73" s="29"/>
    </row>
    <row r="74" spans="2:6" x14ac:dyDescent="0.3">
      <c r="D74" s="29"/>
      <c r="F74" s="29"/>
    </row>
    <row r="75" spans="2:6" x14ac:dyDescent="0.3">
      <c r="D75" s="29"/>
      <c r="F75" s="29"/>
    </row>
    <row r="76" spans="2:6" x14ac:dyDescent="0.3">
      <c r="D76" s="29"/>
      <c r="F76" s="29"/>
    </row>
    <row r="77" spans="2:6" x14ac:dyDescent="0.3">
      <c r="D77" s="29"/>
      <c r="F77" s="29"/>
    </row>
    <row r="78" spans="2:6" x14ac:dyDescent="0.3">
      <c r="D78" s="29"/>
      <c r="F78" s="29"/>
    </row>
    <row r="79" spans="2:6" x14ac:dyDescent="0.3">
      <c r="D79" s="29"/>
      <c r="F79" s="29"/>
    </row>
    <row r="80" spans="2:6" x14ac:dyDescent="0.3">
      <c r="D80" s="29"/>
      <c r="F80" s="29"/>
    </row>
    <row r="81" spans="4:6" x14ac:dyDescent="0.3">
      <c r="D81" s="29"/>
      <c r="F81" s="29"/>
    </row>
    <row r="82" spans="4:6" x14ac:dyDescent="0.3">
      <c r="D82" s="29"/>
      <c r="F82" s="29"/>
    </row>
    <row r="83" spans="4:6" x14ac:dyDescent="0.3">
      <c r="D83" s="29"/>
      <c r="F83" s="29"/>
    </row>
    <row r="84" spans="4:6" x14ac:dyDescent="0.3">
      <c r="D84" s="29"/>
      <c r="F84" s="29"/>
    </row>
    <row r="85" spans="4:6" x14ac:dyDescent="0.3">
      <c r="D85" s="29"/>
      <c r="F85" s="29"/>
    </row>
    <row r="86" spans="4:6" x14ac:dyDescent="0.3">
      <c r="D86" s="29"/>
      <c r="F86" s="29"/>
    </row>
    <row r="87" spans="4:6" x14ac:dyDescent="0.3">
      <c r="D87" s="29"/>
      <c r="F87" s="29"/>
    </row>
    <row r="88" spans="4:6" x14ac:dyDescent="0.3">
      <c r="D88" s="29"/>
      <c r="F88" s="29"/>
    </row>
    <row r="89" spans="4:6" x14ac:dyDescent="0.3">
      <c r="D89" s="29"/>
      <c r="F89" s="29"/>
    </row>
    <row r="90" spans="4:6" x14ac:dyDescent="0.3">
      <c r="D90" s="29"/>
      <c r="F90" s="29"/>
    </row>
    <row r="91" spans="4:6" x14ac:dyDescent="0.3">
      <c r="D91" s="29"/>
      <c r="F91" s="29"/>
    </row>
    <row r="92" spans="4:6" x14ac:dyDescent="0.3">
      <c r="D92" s="29"/>
      <c r="F92" s="29"/>
    </row>
    <row r="93" spans="4:6" x14ac:dyDescent="0.3">
      <c r="D93" s="29"/>
      <c r="F93" s="29"/>
    </row>
    <row r="94" spans="4:6" x14ac:dyDescent="0.3">
      <c r="D94" s="29"/>
      <c r="F94" s="29"/>
    </row>
    <row r="95" spans="4:6" x14ac:dyDescent="0.3">
      <c r="D95" s="29"/>
      <c r="F95" s="29"/>
    </row>
    <row r="96" spans="4:6" x14ac:dyDescent="0.3">
      <c r="D96" s="29"/>
      <c r="F96" s="29"/>
    </row>
    <row r="97" spans="4:6" x14ac:dyDescent="0.3">
      <c r="D97" s="29"/>
      <c r="F97" s="29"/>
    </row>
    <row r="98" spans="4:6" x14ac:dyDescent="0.3">
      <c r="D98" s="29"/>
      <c r="F98" s="29"/>
    </row>
    <row r="99" spans="4:6" x14ac:dyDescent="0.3">
      <c r="D99" s="29"/>
      <c r="F99" s="29"/>
    </row>
    <row r="100" spans="4:6" x14ac:dyDescent="0.3">
      <c r="D100" s="29"/>
      <c r="F100" s="29"/>
    </row>
    <row r="101" spans="4:6" x14ac:dyDescent="0.3">
      <c r="D101" s="29"/>
      <c r="F101" s="29"/>
    </row>
    <row r="102" spans="4:6" x14ac:dyDescent="0.3">
      <c r="D102" s="29"/>
      <c r="F102" s="29"/>
    </row>
    <row r="103" spans="4:6" x14ac:dyDescent="0.3">
      <c r="D103" s="29"/>
      <c r="F103" s="29"/>
    </row>
    <row r="104" spans="4:6" x14ac:dyDescent="0.3">
      <c r="D104" s="29"/>
      <c r="F104" s="29"/>
    </row>
    <row r="105" spans="4:6" x14ac:dyDescent="0.3">
      <c r="D105" s="29"/>
      <c r="F105" s="29"/>
    </row>
    <row r="106" spans="4:6" x14ac:dyDescent="0.3">
      <c r="D106" s="29"/>
      <c r="F106" s="29"/>
    </row>
    <row r="107" spans="4:6" x14ac:dyDescent="0.3">
      <c r="D107" s="29"/>
      <c r="F107" s="29"/>
    </row>
    <row r="108" spans="4:6" x14ac:dyDescent="0.3">
      <c r="D108" s="29"/>
      <c r="F108" s="29"/>
    </row>
    <row r="109" spans="4:6" x14ac:dyDescent="0.3">
      <c r="D109" s="29"/>
      <c r="F109" s="29"/>
    </row>
    <row r="110" spans="4:6" x14ac:dyDescent="0.3">
      <c r="D110" s="29"/>
      <c r="F110" s="29"/>
    </row>
    <row r="111" spans="4:6" x14ac:dyDescent="0.3">
      <c r="D111" s="29"/>
      <c r="F111" s="29"/>
    </row>
    <row r="112" spans="4:6" x14ac:dyDescent="0.3">
      <c r="D112" s="29"/>
      <c r="F112" s="29"/>
    </row>
    <row r="113" spans="4:6" x14ac:dyDescent="0.3">
      <c r="D113" s="29"/>
      <c r="F113" s="29"/>
    </row>
    <row r="114" spans="4:6" x14ac:dyDescent="0.3">
      <c r="D114" s="29"/>
      <c r="F114" s="29"/>
    </row>
    <row r="115" spans="4:6" x14ac:dyDescent="0.3">
      <c r="D115" s="29"/>
      <c r="F115" s="29"/>
    </row>
    <row r="116" spans="4:6" x14ac:dyDescent="0.3">
      <c r="D116" s="29"/>
      <c r="F116" s="29"/>
    </row>
    <row r="117" spans="4:6" x14ac:dyDescent="0.3">
      <c r="D117" s="29"/>
      <c r="F117" s="2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7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61" sqref="B61"/>
    </sheetView>
  </sheetViews>
  <sheetFormatPr defaultColWidth="9.109375" defaultRowHeight="14.4" x14ac:dyDescent="0.3"/>
  <cols>
    <col min="1" max="1" width="17.6640625" style="29" customWidth="1"/>
    <col min="2" max="2" width="9.33203125" style="29" bestFit="1" customWidth="1"/>
    <col min="3" max="3" width="9.109375" style="29"/>
    <col min="4" max="4" width="14.109375" style="29" bestFit="1" customWidth="1"/>
    <col min="5" max="6" width="10" style="29" customWidth="1"/>
    <col min="7" max="7" width="12" style="29" customWidth="1"/>
    <col min="8" max="11" width="9.109375" style="29"/>
    <col min="12" max="12" width="11.33203125" style="29" bestFit="1" customWidth="1"/>
    <col min="13" max="16384" width="9.109375" style="29"/>
  </cols>
  <sheetData>
    <row r="1" spans="1:14" x14ac:dyDescent="0.3">
      <c r="B1" s="29" t="s">
        <v>504</v>
      </c>
      <c r="D1" s="29" t="s">
        <v>509</v>
      </c>
      <c r="H1" s="29" t="s">
        <v>473</v>
      </c>
    </row>
    <row r="2" spans="1:14" x14ac:dyDescent="0.3">
      <c r="A2" s="29" t="s">
        <v>52</v>
      </c>
      <c r="B2" s="29" t="s">
        <v>57</v>
      </c>
      <c r="D2" s="29" t="s">
        <v>231</v>
      </c>
      <c r="E2" s="29" t="s">
        <v>57</v>
      </c>
      <c r="F2" s="29" t="s">
        <v>127</v>
      </c>
      <c r="H2" s="29" t="s">
        <v>57</v>
      </c>
    </row>
    <row r="3" spans="1:14" x14ac:dyDescent="0.3">
      <c r="A3" s="29" t="s">
        <v>0</v>
      </c>
      <c r="B3" s="27">
        <v>50380.647075169902</v>
      </c>
      <c r="C3" s="27"/>
      <c r="D3" s="27" t="s">
        <v>0</v>
      </c>
      <c r="E3" s="27">
        <v>50389.660786200002</v>
      </c>
      <c r="F3" s="27">
        <v>9469.0401757199998</v>
      </c>
      <c r="G3" s="27"/>
      <c r="H3" s="24">
        <f t="shared" ref="H3:H9" si="0">+(E3-B3)/B3</f>
        <v>1.7891217269701656E-4</v>
      </c>
      <c r="I3" s="27"/>
      <c r="J3" s="27"/>
      <c r="N3" s="37"/>
    </row>
    <row r="4" spans="1:14" x14ac:dyDescent="0.3">
      <c r="A4" s="29" t="s">
        <v>2</v>
      </c>
      <c r="B4" s="27">
        <v>30536.629536449898</v>
      </c>
      <c r="C4" s="27"/>
      <c r="D4" s="27" t="s">
        <v>2</v>
      </c>
      <c r="E4" s="27">
        <v>30538.8158797</v>
      </c>
      <c r="F4" s="27">
        <v>4194.2404336999998</v>
      </c>
      <c r="G4" s="27"/>
      <c r="H4" s="24">
        <f t="shared" si="0"/>
        <v>7.1597399034874722E-5</v>
      </c>
      <c r="I4" s="27"/>
      <c r="J4" s="27"/>
    </row>
    <row r="5" spans="1:14" x14ac:dyDescent="0.3">
      <c r="A5" s="29" t="s">
        <v>3</v>
      </c>
      <c r="B5" s="27">
        <v>67497.1828020299</v>
      </c>
      <c r="C5" s="27"/>
      <c r="D5" s="27" t="s">
        <v>3</v>
      </c>
      <c r="E5" s="27">
        <v>67499.266522100006</v>
      </c>
      <c r="F5" s="27">
        <v>29317.6158044</v>
      </c>
      <c r="G5" s="27"/>
      <c r="H5" s="24">
        <f t="shared" si="0"/>
        <v>3.0871215413801607E-5</v>
      </c>
      <c r="I5" s="27"/>
      <c r="J5" s="27"/>
    </row>
    <row r="6" spans="1:14" x14ac:dyDescent="0.3">
      <c r="A6" s="29" t="s">
        <v>4</v>
      </c>
      <c r="B6" s="27">
        <v>386538.57788870001</v>
      </c>
      <c r="C6" s="27"/>
      <c r="D6" s="27" t="s">
        <v>4</v>
      </c>
      <c r="E6" s="27">
        <v>386549.76158599998</v>
      </c>
      <c r="F6" s="27">
        <v>99064.822640400002</v>
      </c>
      <c r="G6" s="27"/>
      <c r="H6" s="24">
        <f t="shared" si="0"/>
        <v>2.8932939529761011E-5</v>
      </c>
      <c r="I6" s="27"/>
      <c r="J6" s="27"/>
    </row>
    <row r="7" spans="1:14" x14ac:dyDescent="0.3">
      <c r="A7" s="29" t="s">
        <v>5</v>
      </c>
      <c r="B7" s="27">
        <v>47244.114464120001</v>
      </c>
      <c r="C7" s="27"/>
      <c r="D7" s="27" t="s">
        <v>5</v>
      </c>
      <c r="E7" s="27">
        <v>47245.465826699998</v>
      </c>
      <c r="F7" s="27">
        <v>9539.4002348800004</v>
      </c>
      <c r="G7" s="27"/>
      <c r="H7" s="24">
        <f t="shared" si="0"/>
        <v>2.8603829182219848E-5</v>
      </c>
      <c r="I7" s="27"/>
      <c r="J7" s="27"/>
    </row>
    <row r="8" spans="1:14" x14ac:dyDescent="0.3">
      <c r="A8" s="29" t="s">
        <v>6</v>
      </c>
      <c r="B8" s="27">
        <v>1874.22291579999</v>
      </c>
      <c r="C8" s="27"/>
      <c r="D8" s="27" t="s">
        <v>6</v>
      </c>
      <c r="E8" s="27">
        <v>1874.4475291399999</v>
      </c>
      <c r="F8" s="27">
        <v>168.828210652</v>
      </c>
      <c r="G8" s="27"/>
      <c r="H8" s="24">
        <f t="shared" si="0"/>
        <v>1.198434498460052E-4</v>
      </c>
      <c r="I8" s="27"/>
      <c r="J8" s="27"/>
    </row>
    <row r="9" spans="1:14" x14ac:dyDescent="0.3">
      <c r="A9" s="29" t="s">
        <v>7</v>
      </c>
      <c r="B9" s="27">
        <v>6294.66082799999</v>
      </c>
      <c r="C9" s="27"/>
      <c r="D9" s="27" t="s">
        <v>7</v>
      </c>
      <c r="E9" s="27">
        <v>6295.7936909199998</v>
      </c>
      <c r="F9" s="27">
        <v>597.90861879299996</v>
      </c>
      <c r="G9" s="27"/>
      <c r="H9" s="24">
        <f t="shared" si="0"/>
        <v>1.7997203518425352E-4</v>
      </c>
      <c r="I9" s="27"/>
      <c r="J9" s="27"/>
    </row>
    <row r="10" spans="1:14" x14ac:dyDescent="0.3">
      <c r="A10" s="29" t="s">
        <v>8</v>
      </c>
      <c r="B10" s="27">
        <v>0</v>
      </c>
      <c r="C10" s="27"/>
      <c r="D10" s="27" t="s">
        <v>8</v>
      </c>
      <c r="E10" s="27">
        <v>0</v>
      </c>
      <c r="F10" s="27">
        <v>0</v>
      </c>
      <c r="G10" s="27"/>
      <c r="H10" s="24"/>
      <c r="I10" s="27"/>
      <c r="J10" s="27"/>
    </row>
    <row r="11" spans="1:14" x14ac:dyDescent="0.3">
      <c r="A11" s="29" t="s">
        <v>9</v>
      </c>
      <c r="B11" s="27">
        <v>32831.3128981599</v>
      </c>
      <c r="C11" s="27"/>
      <c r="D11" s="27" t="s">
        <v>9</v>
      </c>
      <c r="E11" s="27">
        <v>32834.714743999997</v>
      </c>
      <c r="F11" s="27">
        <v>11633.7493232</v>
      </c>
      <c r="G11" s="27"/>
      <c r="H11" s="24">
        <f t="shared" ref="H11:H51" si="1">+(E11-B11)/B11</f>
        <v>1.0361589409016911E-4</v>
      </c>
      <c r="I11" s="27"/>
      <c r="J11" s="27"/>
    </row>
    <row r="12" spans="1:14" x14ac:dyDescent="0.3">
      <c r="A12" s="29" t="s">
        <v>10</v>
      </c>
      <c r="B12" s="27">
        <v>115294.550266201</v>
      </c>
      <c r="C12" s="27"/>
      <c r="D12" s="27" t="s">
        <v>10</v>
      </c>
      <c r="E12" s="27">
        <v>115296.51079299999</v>
      </c>
      <c r="F12" s="27">
        <v>25087.617451900001</v>
      </c>
      <c r="G12" s="27"/>
      <c r="H12" s="24">
        <f t="shared" si="1"/>
        <v>1.7004505368820043E-5</v>
      </c>
      <c r="I12" s="24"/>
      <c r="J12" s="24"/>
    </row>
    <row r="13" spans="1:14" x14ac:dyDescent="0.3">
      <c r="A13" s="29" t="s">
        <v>12</v>
      </c>
      <c r="B13" s="27">
        <v>63379.943960224802</v>
      </c>
      <c r="C13" s="27"/>
      <c r="D13" s="27" t="s">
        <v>12</v>
      </c>
      <c r="E13" s="27">
        <v>63380.493065299997</v>
      </c>
      <c r="F13" s="27">
        <v>11380.5158854</v>
      </c>
      <c r="G13" s="27"/>
      <c r="H13" s="24">
        <f t="shared" si="1"/>
        <v>8.6637040187327662E-6</v>
      </c>
      <c r="I13" s="27"/>
      <c r="J13" s="27"/>
    </row>
    <row r="14" spans="1:14" x14ac:dyDescent="0.3">
      <c r="A14" s="29" t="s">
        <v>13</v>
      </c>
      <c r="B14" s="27">
        <v>107113.533293799</v>
      </c>
      <c r="C14" s="27"/>
      <c r="D14" s="27" t="s">
        <v>13</v>
      </c>
      <c r="E14" s="27">
        <v>107127.94466199999</v>
      </c>
      <c r="F14" s="27">
        <v>62164.947536799998</v>
      </c>
      <c r="G14" s="27"/>
      <c r="H14" s="24">
        <f t="shared" si="1"/>
        <v>1.3454292616287266E-4</v>
      </c>
      <c r="I14" s="27"/>
      <c r="J14" s="27"/>
    </row>
    <row r="15" spans="1:14" x14ac:dyDescent="0.3">
      <c r="A15" s="29" t="s">
        <v>14</v>
      </c>
      <c r="B15" s="27">
        <v>64226.114793870103</v>
      </c>
      <c r="C15" s="27"/>
      <c r="D15" s="27" t="s">
        <v>14</v>
      </c>
      <c r="E15" s="27">
        <v>64230.646151300003</v>
      </c>
      <c r="F15" s="27">
        <v>19202.887612499999</v>
      </c>
      <c r="G15" s="27"/>
      <c r="H15" s="24">
        <f t="shared" si="1"/>
        <v>7.0553192333724712E-5</v>
      </c>
      <c r="I15" s="27"/>
      <c r="J15" s="27"/>
    </row>
    <row r="16" spans="1:14" x14ac:dyDescent="0.3">
      <c r="A16" s="29" t="s">
        <v>15</v>
      </c>
      <c r="B16" s="27">
        <v>288174.01402385999</v>
      </c>
      <c r="C16" s="27"/>
      <c r="D16" s="27" t="s">
        <v>15</v>
      </c>
      <c r="E16" s="27">
        <v>288238.32037099998</v>
      </c>
      <c r="F16" s="27">
        <v>44346.645867599997</v>
      </c>
      <c r="G16" s="27"/>
      <c r="H16" s="24">
        <f t="shared" si="1"/>
        <v>2.231510962493316E-4</v>
      </c>
      <c r="I16" s="27"/>
      <c r="J16" s="27"/>
    </row>
    <row r="17" spans="1:10" x14ac:dyDescent="0.3">
      <c r="A17" s="29" t="s">
        <v>16</v>
      </c>
      <c r="B17" s="27">
        <v>188797.09780061999</v>
      </c>
      <c r="C17" s="27"/>
      <c r="D17" s="27" t="s">
        <v>16</v>
      </c>
      <c r="E17" s="27">
        <v>188758.912075</v>
      </c>
      <c r="F17" s="27">
        <v>104922.997066</v>
      </c>
      <c r="G17" s="27"/>
      <c r="H17" s="24">
        <f t="shared" si="1"/>
        <v>-2.0225801172173502E-4</v>
      </c>
      <c r="I17" s="27"/>
      <c r="J17" s="27"/>
    </row>
    <row r="18" spans="1:10" x14ac:dyDescent="0.3">
      <c r="A18" s="29" t="s">
        <v>17</v>
      </c>
      <c r="B18" s="27">
        <v>47808.2485886699</v>
      </c>
      <c r="C18" s="27"/>
      <c r="D18" s="27" t="s">
        <v>17</v>
      </c>
      <c r="E18" s="27">
        <v>47802.897529499998</v>
      </c>
      <c r="F18" s="27">
        <v>23565.506345599999</v>
      </c>
      <c r="G18" s="27"/>
      <c r="H18" s="24">
        <f t="shared" si="1"/>
        <v>-1.1192752982734382E-4</v>
      </c>
      <c r="I18" s="27"/>
      <c r="J18" s="27"/>
    </row>
    <row r="19" spans="1:10" x14ac:dyDescent="0.3">
      <c r="A19" s="29" t="s">
        <v>18</v>
      </c>
      <c r="B19" s="27">
        <v>47431.467943129901</v>
      </c>
      <c r="C19" s="27"/>
      <c r="D19" s="27" t="s">
        <v>18</v>
      </c>
      <c r="E19" s="27">
        <v>47429.227454599997</v>
      </c>
      <c r="F19" s="27">
        <v>36749.326946100002</v>
      </c>
      <c r="G19" s="27"/>
      <c r="H19" s="24">
        <f t="shared" si="1"/>
        <v>-4.7236331217708655E-5</v>
      </c>
      <c r="I19" s="27"/>
      <c r="J19" s="27"/>
    </row>
    <row r="20" spans="1:10" x14ac:dyDescent="0.3">
      <c r="A20" s="29" t="s">
        <v>19</v>
      </c>
      <c r="B20" s="27">
        <v>2196.00857645</v>
      </c>
      <c r="C20" s="27"/>
      <c r="D20" s="27" t="s">
        <v>19</v>
      </c>
      <c r="E20" s="27">
        <v>2195.9905008599999</v>
      </c>
      <c r="F20" s="27">
        <v>901.98053805999996</v>
      </c>
      <c r="G20" s="27"/>
      <c r="H20" s="24">
        <f t="shared" si="1"/>
        <v>-8.2311108407877231E-6</v>
      </c>
      <c r="I20" s="27"/>
      <c r="J20" s="27"/>
    </row>
    <row r="21" spans="1:10" x14ac:dyDescent="0.3">
      <c r="A21" s="29" t="s">
        <v>20</v>
      </c>
      <c r="B21" s="27">
        <v>14473.849802272</v>
      </c>
      <c r="C21" s="27"/>
      <c r="D21" s="27" t="s">
        <v>20</v>
      </c>
      <c r="E21" s="27">
        <v>14474.224461100001</v>
      </c>
      <c r="F21" s="27">
        <v>3555.5399500799999</v>
      </c>
      <c r="G21" s="27"/>
      <c r="H21" s="24">
        <f t="shared" si="1"/>
        <v>2.5885222875683248E-5</v>
      </c>
      <c r="I21" s="27"/>
      <c r="J21" s="27"/>
    </row>
    <row r="22" spans="1:10" x14ac:dyDescent="0.3">
      <c r="A22" s="29" t="s">
        <v>21</v>
      </c>
      <c r="B22" s="27">
        <v>1209.2319359000001</v>
      </c>
      <c r="C22" s="27"/>
      <c r="D22" s="27" t="s">
        <v>128</v>
      </c>
      <c r="E22" s="27">
        <v>1209.3676775199999</v>
      </c>
      <c r="F22" s="27">
        <v>299.55628181700001</v>
      </c>
      <c r="G22" s="27"/>
      <c r="H22" s="24">
        <f t="shared" si="1"/>
        <v>1.122544120527494E-4</v>
      </c>
      <c r="I22" s="27"/>
      <c r="J22" s="27"/>
    </row>
    <row r="23" spans="1:10" x14ac:dyDescent="0.3">
      <c r="A23" s="29" t="s">
        <v>22</v>
      </c>
      <c r="B23" s="27">
        <v>37092.025721430902</v>
      </c>
      <c r="C23" s="27"/>
      <c r="D23" s="27" t="s">
        <v>22</v>
      </c>
      <c r="E23" s="27">
        <v>37094.786693800001</v>
      </c>
      <c r="F23" s="27">
        <v>11909.217869</v>
      </c>
      <c r="G23" s="27"/>
      <c r="H23" s="24">
        <f t="shared" si="1"/>
        <v>7.4435739634010574E-5</v>
      </c>
      <c r="I23" s="27"/>
      <c r="J23" s="27"/>
    </row>
    <row r="24" spans="1:10" x14ac:dyDescent="0.3">
      <c r="A24" s="29" t="s">
        <v>23</v>
      </c>
      <c r="B24" s="27">
        <v>135069.18392337899</v>
      </c>
      <c r="C24" s="27"/>
      <c r="D24" s="27" t="s">
        <v>23</v>
      </c>
      <c r="E24" s="27">
        <v>135087.098513</v>
      </c>
      <c r="F24" s="27">
        <v>32012.275790600001</v>
      </c>
      <c r="G24" s="27"/>
      <c r="H24" s="24">
        <f t="shared" si="1"/>
        <v>1.326326931180149E-4</v>
      </c>
      <c r="I24" s="27"/>
      <c r="J24" s="27"/>
    </row>
    <row r="25" spans="1:10" x14ac:dyDescent="0.3">
      <c r="A25" s="29" t="s">
        <v>24</v>
      </c>
      <c r="B25" s="27">
        <v>63037.372858269897</v>
      </c>
      <c r="C25" s="27"/>
      <c r="D25" s="27" t="s">
        <v>24</v>
      </c>
      <c r="E25" s="27">
        <v>63041.067057100001</v>
      </c>
      <c r="F25" s="27">
        <v>22920.792752500001</v>
      </c>
      <c r="G25" s="27"/>
      <c r="H25" s="24">
        <f t="shared" si="1"/>
        <v>5.8603312013176615E-5</v>
      </c>
      <c r="I25" s="27"/>
      <c r="J25" s="27"/>
    </row>
    <row r="26" spans="1:10" x14ac:dyDescent="0.3">
      <c r="A26" s="29" t="s">
        <v>25</v>
      </c>
      <c r="B26" s="27">
        <v>93041.771791549996</v>
      </c>
      <c r="C26" s="27"/>
      <c r="D26" s="27" t="s">
        <v>25</v>
      </c>
      <c r="E26" s="27">
        <v>93045.533409399999</v>
      </c>
      <c r="F26" s="27">
        <v>27287.459538200001</v>
      </c>
      <c r="G26" s="27"/>
      <c r="H26" s="24">
        <f t="shared" si="1"/>
        <v>4.0429344557522463E-5</v>
      </c>
      <c r="I26" s="27"/>
      <c r="J26" s="27"/>
    </row>
    <row r="27" spans="1:10" x14ac:dyDescent="0.3">
      <c r="A27" s="29" t="s">
        <v>26</v>
      </c>
      <c r="B27" s="27">
        <v>20474.875025386998</v>
      </c>
      <c r="C27" s="27"/>
      <c r="D27" s="27" t="s">
        <v>26</v>
      </c>
      <c r="E27" s="27">
        <v>20475.462132500001</v>
      </c>
      <c r="F27" s="27">
        <v>9336.7498988999996</v>
      </c>
      <c r="G27" s="27"/>
      <c r="H27" s="24">
        <f t="shared" si="1"/>
        <v>2.8674515095907337E-5</v>
      </c>
      <c r="I27" s="27"/>
      <c r="J27" s="27"/>
    </row>
    <row r="28" spans="1:10" x14ac:dyDescent="0.3">
      <c r="A28" s="29" t="s">
        <v>27</v>
      </c>
      <c r="B28" s="27">
        <v>142600.33302532899</v>
      </c>
      <c r="C28" s="27"/>
      <c r="D28" s="27" t="s">
        <v>27</v>
      </c>
      <c r="E28" s="27">
        <v>142617.52249500001</v>
      </c>
      <c r="F28" s="27">
        <v>50135.843614600002</v>
      </c>
      <c r="G28" s="27"/>
      <c r="H28" s="24">
        <f t="shared" si="1"/>
        <v>1.2054298406139871E-4</v>
      </c>
      <c r="I28" s="27"/>
      <c r="J28" s="27"/>
    </row>
    <row r="29" spans="1:10" x14ac:dyDescent="0.3">
      <c r="A29" s="29" t="s">
        <v>28</v>
      </c>
      <c r="B29" s="27">
        <v>15724.9796783</v>
      </c>
      <c r="C29" s="27"/>
      <c r="D29" s="27" t="s">
        <v>28</v>
      </c>
      <c r="E29" s="27">
        <v>15726.7892925</v>
      </c>
      <c r="F29" s="27">
        <v>1386.57933574</v>
      </c>
      <c r="G29" s="27"/>
      <c r="H29" s="24">
        <f t="shared" si="1"/>
        <v>1.1507895317007629E-4</v>
      </c>
      <c r="I29" s="27"/>
      <c r="J29" s="27"/>
    </row>
    <row r="30" spans="1:10" x14ac:dyDescent="0.3">
      <c r="A30" s="29" t="s">
        <v>29</v>
      </c>
      <c r="B30" s="27">
        <v>656.67343679999999</v>
      </c>
      <c r="C30" s="27"/>
      <c r="D30" s="27" t="s">
        <v>29</v>
      </c>
      <c r="E30" s="27">
        <v>656.73894713899995</v>
      </c>
      <c r="F30" s="27">
        <v>226.08236333299999</v>
      </c>
      <c r="G30" s="27"/>
      <c r="H30" s="24">
        <f t="shared" si="1"/>
        <v>9.9760909043605656E-5</v>
      </c>
      <c r="I30" s="27"/>
      <c r="J30" s="27"/>
    </row>
    <row r="31" spans="1:10" x14ac:dyDescent="0.3">
      <c r="A31" s="29" t="s">
        <v>30</v>
      </c>
      <c r="B31" s="27">
        <v>1915.3192575200001</v>
      </c>
      <c r="C31" s="27"/>
      <c r="D31" s="27" t="s">
        <v>30</v>
      </c>
      <c r="E31" s="27">
        <v>1915.3831643799999</v>
      </c>
      <c r="F31" s="27">
        <v>878.73006361600005</v>
      </c>
      <c r="G31" s="27"/>
      <c r="H31" s="24">
        <f t="shared" si="1"/>
        <v>3.3366165848825117E-5</v>
      </c>
      <c r="I31" s="27"/>
      <c r="J31" s="27"/>
    </row>
    <row r="32" spans="1:10" x14ac:dyDescent="0.3">
      <c r="A32" s="29" t="s">
        <v>31</v>
      </c>
      <c r="B32" s="27">
        <v>18122.774106456</v>
      </c>
      <c r="C32" s="27"/>
      <c r="D32" s="27" t="s">
        <v>31</v>
      </c>
      <c r="E32" s="27">
        <v>18122.3136295</v>
      </c>
      <c r="F32" s="27">
        <v>3571.4477056999999</v>
      </c>
      <c r="G32" s="27"/>
      <c r="H32" s="24">
        <f t="shared" si="1"/>
        <v>-2.5408745553758509E-5</v>
      </c>
      <c r="I32" s="27"/>
      <c r="J32" s="27"/>
    </row>
    <row r="33" spans="1:10" x14ac:dyDescent="0.3">
      <c r="A33" s="29" t="s">
        <v>32</v>
      </c>
      <c r="B33" s="27">
        <v>24523.193726469901</v>
      </c>
      <c r="C33" s="27"/>
      <c r="D33" s="27" t="s">
        <v>32</v>
      </c>
      <c r="E33" s="27">
        <v>24525.7978315</v>
      </c>
      <c r="F33" s="27">
        <v>5189.4706799200003</v>
      </c>
      <c r="G33" s="27"/>
      <c r="H33" s="24">
        <f t="shared" si="1"/>
        <v>1.0618947348967594E-4</v>
      </c>
      <c r="I33" s="27"/>
      <c r="J33" s="27"/>
    </row>
    <row r="34" spans="1:10" x14ac:dyDescent="0.3">
      <c r="A34" s="29" t="s">
        <v>33</v>
      </c>
      <c r="B34" s="27">
        <v>168108.16263994999</v>
      </c>
      <c r="C34" s="27"/>
      <c r="D34" s="27" t="s">
        <v>33</v>
      </c>
      <c r="E34" s="27">
        <v>168143.57056299999</v>
      </c>
      <c r="F34" s="27">
        <v>12276.831491299999</v>
      </c>
      <c r="G34" s="27"/>
      <c r="H34" s="24">
        <f t="shared" si="1"/>
        <v>2.1062584049430001E-4</v>
      </c>
      <c r="I34" s="27"/>
      <c r="J34" s="27"/>
    </row>
    <row r="35" spans="1:10" x14ac:dyDescent="0.3">
      <c r="A35" s="29" t="s">
        <v>34</v>
      </c>
      <c r="B35" s="27">
        <v>38695.709096651903</v>
      </c>
      <c r="C35" s="27"/>
      <c r="D35" s="27" t="s">
        <v>34</v>
      </c>
      <c r="E35" s="27">
        <v>38711.6576394</v>
      </c>
      <c r="F35" s="27">
        <v>32200.284947200002</v>
      </c>
      <c r="G35" s="27"/>
      <c r="H35" s="24">
        <f t="shared" si="1"/>
        <v>4.1215274562516306E-4</v>
      </c>
      <c r="I35" s="27"/>
      <c r="J35" s="27"/>
    </row>
    <row r="36" spans="1:10" x14ac:dyDescent="0.3">
      <c r="A36" s="29" t="s">
        <v>35</v>
      </c>
      <c r="B36" s="27">
        <v>57407.683990170102</v>
      </c>
      <c r="C36" s="27"/>
      <c r="D36" s="27" t="s">
        <v>35</v>
      </c>
      <c r="E36" s="27">
        <v>57413.791970300001</v>
      </c>
      <c r="F36" s="27">
        <v>12042.4449515</v>
      </c>
      <c r="G36" s="27"/>
      <c r="H36" s="24">
        <f t="shared" si="1"/>
        <v>1.0639656062321237E-4</v>
      </c>
      <c r="I36" s="27"/>
      <c r="J36" s="27"/>
    </row>
    <row r="37" spans="1:10" x14ac:dyDescent="0.3">
      <c r="A37" s="29" t="s">
        <v>36</v>
      </c>
      <c r="B37" s="27">
        <v>117590.34843224</v>
      </c>
      <c r="C37" s="27"/>
      <c r="D37" s="27" t="s">
        <v>36</v>
      </c>
      <c r="E37" s="27">
        <v>117575.489842</v>
      </c>
      <c r="F37" s="27">
        <v>51152.467425700001</v>
      </c>
      <c r="G37" s="27"/>
      <c r="H37" s="24">
        <f t="shared" si="1"/>
        <v>-1.2635892688565574E-4</v>
      </c>
      <c r="I37" s="27"/>
      <c r="J37" s="27"/>
    </row>
    <row r="38" spans="1:10" x14ac:dyDescent="0.3">
      <c r="A38" s="29" t="s">
        <v>37</v>
      </c>
      <c r="B38" s="27">
        <v>16880.91771614</v>
      </c>
      <c r="C38" s="27"/>
      <c r="D38" s="27" t="s">
        <v>37</v>
      </c>
      <c r="E38" s="27">
        <v>16878.509372600001</v>
      </c>
      <c r="F38" s="27">
        <v>5444.14809332</v>
      </c>
      <c r="G38" s="27"/>
      <c r="H38" s="24">
        <f t="shared" si="1"/>
        <v>-1.4266662396536986E-4</v>
      </c>
      <c r="I38" s="27"/>
      <c r="J38" s="27"/>
    </row>
    <row r="39" spans="1:10" x14ac:dyDescent="0.3">
      <c r="A39" s="29" t="s">
        <v>38</v>
      </c>
      <c r="B39" s="27">
        <v>43627.6312341499</v>
      </c>
      <c r="C39" s="27"/>
      <c r="D39" s="27" t="s">
        <v>129</v>
      </c>
      <c r="E39" s="27">
        <v>43629.800998400002</v>
      </c>
      <c r="F39" s="27">
        <v>7511.1131521699999</v>
      </c>
      <c r="G39" s="27"/>
      <c r="H39" s="24">
        <f t="shared" si="1"/>
        <v>4.9733716654406866E-5</v>
      </c>
      <c r="I39" s="27"/>
      <c r="J39" s="27"/>
    </row>
    <row r="40" spans="1:10" x14ac:dyDescent="0.3">
      <c r="A40" s="29" t="s">
        <v>39</v>
      </c>
      <c r="B40" s="27">
        <v>226.76737</v>
      </c>
      <c r="C40" s="27"/>
      <c r="D40" s="27" t="s">
        <v>39</v>
      </c>
      <c r="E40" s="27">
        <v>226.794212587</v>
      </c>
      <c r="F40" s="27">
        <v>48.365091734400004</v>
      </c>
      <c r="G40" s="27"/>
      <c r="H40" s="24">
        <f t="shared" si="1"/>
        <v>1.1837058832584429E-4</v>
      </c>
      <c r="I40" s="27"/>
      <c r="J40" s="27"/>
    </row>
    <row r="41" spans="1:10" x14ac:dyDescent="0.3">
      <c r="A41" s="29" t="s">
        <v>40</v>
      </c>
      <c r="B41" s="27">
        <v>20006.910254400002</v>
      </c>
      <c r="C41" s="27"/>
      <c r="D41" s="27" t="s">
        <v>40</v>
      </c>
      <c r="E41" s="27">
        <v>20009.865343000001</v>
      </c>
      <c r="F41" s="27">
        <v>4040.98724227</v>
      </c>
      <c r="G41" s="27"/>
      <c r="H41" s="24">
        <f t="shared" si="1"/>
        <v>1.477033965976746E-4</v>
      </c>
      <c r="I41" s="27"/>
      <c r="J41" s="27"/>
    </row>
    <row r="42" spans="1:10" x14ac:dyDescent="0.3">
      <c r="A42" s="29" t="s">
        <v>41</v>
      </c>
      <c r="B42" s="27">
        <v>63727.8818237499</v>
      </c>
      <c r="C42" s="27"/>
      <c r="D42" s="27" t="s">
        <v>41</v>
      </c>
      <c r="E42" s="27">
        <v>63730.907164600001</v>
      </c>
      <c r="F42" s="27">
        <v>32703.8026235</v>
      </c>
      <c r="G42" s="27"/>
      <c r="H42" s="24">
        <f t="shared" si="1"/>
        <v>4.7472797832325374E-5</v>
      </c>
      <c r="I42" s="27"/>
      <c r="J42" s="27"/>
    </row>
    <row r="43" spans="1:10" x14ac:dyDescent="0.3">
      <c r="A43" s="29" t="s">
        <v>42</v>
      </c>
      <c r="B43" s="27">
        <v>38235.29583594</v>
      </c>
      <c r="C43" s="27"/>
      <c r="D43" s="27" t="s">
        <v>42</v>
      </c>
      <c r="E43" s="27">
        <v>38229.751010499996</v>
      </c>
      <c r="F43" s="27">
        <v>22395.980833199999</v>
      </c>
      <c r="G43" s="27"/>
      <c r="H43" s="24">
        <f t="shared" si="1"/>
        <v>-1.4501850499065613E-4</v>
      </c>
      <c r="I43" s="27"/>
      <c r="J43" s="27"/>
    </row>
    <row r="44" spans="1:10" x14ac:dyDescent="0.3">
      <c r="A44" s="29" t="s">
        <v>43</v>
      </c>
      <c r="B44" s="27">
        <v>309836.24919691897</v>
      </c>
      <c r="C44" s="27"/>
      <c r="D44" s="27" t="s">
        <v>43</v>
      </c>
      <c r="E44" s="27">
        <v>309815.70648499997</v>
      </c>
      <c r="F44" s="27">
        <v>121594.943237</v>
      </c>
      <c r="G44" s="27"/>
      <c r="H44" s="24">
        <f t="shared" si="1"/>
        <v>-6.6301835154036111E-5</v>
      </c>
      <c r="I44" s="27"/>
      <c r="J44" s="27"/>
    </row>
    <row r="45" spans="1:10" x14ac:dyDescent="0.3">
      <c r="A45" s="29" t="s">
        <v>44</v>
      </c>
      <c r="B45" s="27">
        <v>14190.908947849999</v>
      </c>
      <c r="C45" s="27"/>
      <c r="D45" s="27" t="s">
        <v>44</v>
      </c>
      <c r="E45" s="27">
        <v>14193.2494315</v>
      </c>
      <c r="F45" s="27">
        <v>1526.4197911900001</v>
      </c>
      <c r="G45" s="27"/>
      <c r="H45" s="24">
        <f t="shared" si="1"/>
        <v>1.6492838186773489E-4</v>
      </c>
      <c r="I45" s="27"/>
      <c r="J45" s="27"/>
    </row>
    <row r="46" spans="1:10" x14ac:dyDescent="0.3">
      <c r="A46" s="29" t="s">
        <v>45</v>
      </c>
      <c r="B46" s="27">
        <v>3688.0824804200001</v>
      </c>
      <c r="C46" s="27"/>
      <c r="D46" s="27" t="s">
        <v>45</v>
      </c>
      <c r="E46" s="27">
        <v>3688.8188480600002</v>
      </c>
      <c r="F46" s="27">
        <v>402.90273125099998</v>
      </c>
      <c r="G46" s="27"/>
      <c r="H46" s="24">
        <f t="shared" si="1"/>
        <v>1.9966138065224834E-4</v>
      </c>
      <c r="I46" s="27"/>
      <c r="J46" s="27"/>
    </row>
    <row r="47" spans="1:10" x14ac:dyDescent="0.3">
      <c r="A47" s="29" t="s">
        <v>46</v>
      </c>
      <c r="B47" s="27">
        <v>30542.745932439899</v>
      </c>
      <c r="C47" s="27"/>
      <c r="D47" s="27" t="s">
        <v>46</v>
      </c>
      <c r="E47" s="27">
        <v>30544.401587600001</v>
      </c>
      <c r="F47" s="27">
        <v>10939.212056099999</v>
      </c>
      <c r="G47" s="27"/>
      <c r="H47" s="24">
        <f t="shared" si="1"/>
        <v>5.4207803180655534E-5</v>
      </c>
      <c r="I47" s="27"/>
      <c r="J47" s="27"/>
    </row>
    <row r="48" spans="1:10" x14ac:dyDescent="0.3">
      <c r="A48" s="29" t="s">
        <v>47</v>
      </c>
      <c r="B48" s="27">
        <v>23045.597629430002</v>
      </c>
      <c r="C48" s="27"/>
      <c r="D48" s="27" t="s">
        <v>47</v>
      </c>
      <c r="E48" s="27">
        <v>23045.200554700001</v>
      </c>
      <c r="F48" s="27">
        <v>6373.18861388</v>
      </c>
      <c r="G48" s="27"/>
      <c r="H48" s="24">
        <f t="shared" si="1"/>
        <v>-1.7229960202629654E-5</v>
      </c>
      <c r="I48" s="27"/>
      <c r="J48" s="27"/>
    </row>
    <row r="49" spans="1:10" x14ac:dyDescent="0.3">
      <c r="A49" s="29" t="s">
        <v>48</v>
      </c>
      <c r="B49" s="27">
        <v>8129.9921064059799</v>
      </c>
      <c r="C49" s="27"/>
      <c r="D49" s="27" t="s">
        <v>48</v>
      </c>
      <c r="E49" s="27">
        <v>8130.3980085100002</v>
      </c>
      <c r="F49" s="27">
        <v>3306.1711759200002</v>
      </c>
      <c r="G49" s="27"/>
      <c r="H49" s="24">
        <f t="shared" si="1"/>
        <v>4.9926506533802684E-5</v>
      </c>
      <c r="I49" s="27"/>
      <c r="J49" s="27"/>
    </row>
    <row r="50" spans="1:10" x14ac:dyDescent="0.3">
      <c r="A50" s="29" t="s">
        <v>49</v>
      </c>
      <c r="B50" s="27">
        <v>55090.121393499903</v>
      </c>
      <c r="C50" s="27"/>
      <c r="D50" s="27" t="s">
        <v>49</v>
      </c>
      <c r="E50" s="27">
        <v>55090.466120199999</v>
      </c>
      <c r="F50" s="27">
        <v>22633.295655400001</v>
      </c>
      <c r="G50" s="27"/>
      <c r="H50" s="24">
        <f t="shared" si="1"/>
        <v>6.2575048189367186E-6</v>
      </c>
      <c r="I50" s="27"/>
      <c r="J50" s="27"/>
    </row>
    <row r="51" spans="1:10" x14ac:dyDescent="0.3">
      <c r="A51" s="29" t="s">
        <v>50</v>
      </c>
      <c r="B51" s="27">
        <v>10693.562961920001</v>
      </c>
      <c r="C51" s="27"/>
      <c r="D51" s="27" t="s">
        <v>50</v>
      </c>
      <c r="E51" s="27">
        <v>10694.986570499999</v>
      </c>
      <c r="F51" s="27">
        <v>3342.8268702199998</v>
      </c>
      <c r="G51" s="27"/>
      <c r="H51" s="24">
        <f t="shared" si="1"/>
        <v>1.3312761939757327E-4</v>
      </c>
      <c r="I51" s="27"/>
      <c r="J51" s="27"/>
    </row>
    <row r="52" spans="1:10" x14ac:dyDescent="0.3">
      <c r="B52" s="27"/>
      <c r="C52" s="27"/>
      <c r="D52" s="27"/>
      <c r="E52" s="27"/>
      <c r="F52" s="27"/>
      <c r="G52" s="27"/>
      <c r="H52" s="24"/>
      <c r="I52" s="27"/>
      <c r="J52" s="27"/>
    </row>
    <row r="53" spans="1:10" x14ac:dyDescent="0.3">
      <c r="B53" s="27"/>
      <c r="C53" s="27"/>
      <c r="D53" s="27"/>
      <c r="E53" s="27"/>
      <c r="F53" s="27"/>
      <c r="G53" s="27"/>
      <c r="H53" s="24"/>
      <c r="I53" s="27"/>
      <c r="J53" s="27"/>
    </row>
    <row r="54" spans="1:10" x14ac:dyDescent="0.3">
      <c r="A54" s="27" t="s">
        <v>240</v>
      </c>
      <c r="B54" s="27">
        <v>1169.9851619919</v>
      </c>
      <c r="C54" s="27"/>
      <c r="D54" s="27" t="s">
        <v>51</v>
      </c>
      <c r="E54" s="27">
        <v>0</v>
      </c>
      <c r="F54" s="27">
        <v>0</v>
      </c>
      <c r="G54" s="27"/>
      <c r="H54" s="24">
        <f>+(E54-B54)/B54</f>
        <v>-1</v>
      </c>
    </row>
    <row r="55" spans="1:10" x14ac:dyDescent="0.3">
      <c r="A55" s="27" t="s">
        <v>1</v>
      </c>
      <c r="B55" s="27"/>
      <c r="C55" s="27"/>
      <c r="D55" s="27"/>
      <c r="E55" s="27"/>
      <c r="F55" s="27"/>
      <c r="G55" s="27"/>
      <c r="H55" s="24"/>
    </row>
    <row r="56" spans="1:10" x14ac:dyDescent="0.3">
      <c r="A56" s="27" t="s">
        <v>11</v>
      </c>
      <c r="B56" s="27">
        <v>3804.0999999999899</v>
      </c>
      <c r="C56" s="27"/>
      <c r="D56" s="27" t="s">
        <v>11</v>
      </c>
      <c r="E56" s="27">
        <v>0</v>
      </c>
      <c r="F56" s="27">
        <v>0</v>
      </c>
      <c r="G56" s="27"/>
      <c r="H56" s="24">
        <f>+(E56-B56)/B56</f>
        <v>-1</v>
      </c>
    </row>
    <row r="57" spans="1:10" x14ac:dyDescent="0.3">
      <c r="A57" s="27" t="s">
        <v>58</v>
      </c>
      <c r="B57" s="27"/>
      <c r="C57" s="27"/>
      <c r="D57" s="27"/>
      <c r="E57" s="27"/>
      <c r="F57" s="27"/>
      <c r="G57" s="27"/>
      <c r="H57" s="24"/>
    </row>
    <row r="58" spans="1:10" x14ac:dyDescent="0.3">
      <c r="A58" s="27" t="s">
        <v>176</v>
      </c>
      <c r="B58" s="27"/>
      <c r="C58" s="27"/>
      <c r="D58" s="27"/>
      <c r="E58" s="27"/>
      <c r="F58" s="27"/>
      <c r="G58" s="27"/>
      <c r="H58" s="24"/>
    </row>
    <row r="59" spans="1:10" x14ac:dyDescent="0.3">
      <c r="A59" s="27" t="s">
        <v>241</v>
      </c>
      <c r="B59" s="27"/>
      <c r="C59" s="27"/>
      <c r="D59" s="27"/>
      <c r="E59" s="27"/>
      <c r="F59" s="27"/>
      <c r="G59" s="27"/>
      <c r="H59" s="24"/>
    </row>
    <row r="60" spans="1:10" x14ac:dyDescent="0.3">
      <c r="B60" s="27"/>
      <c r="C60" s="27"/>
      <c r="D60" s="27"/>
      <c r="E60" s="27"/>
      <c r="F60" s="27"/>
      <c r="G60" s="27"/>
      <c r="H60" s="24"/>
    </row>
    <row r="61" spans="1:10" x14ac:dyDescent="0.3">
      <c r="A61" s="2" t="s">
        <v>55</v>
      </c>
      <c r="B61" s="1">
        <f>SUM(B3:B56)</f>
        <v>3140258.5661485866</v>
      </c>
      <c r="C61" s="27"/>
      <c r="D61" s="27"/>
      <c r="E61" s="1">
        <f>SUM(E3:E54)-E56-E54</f>
        <v>3135434.3201942155</v>
      </c>
      <c r="F61" s="1">
        <f>SUM(F3:F54)-F56-F54</f>
        <v>1010953.1625185666</v>
      </c>
      <c r="G61" s="1"/>
      <c r="H61" s="24">
        <f>+(E61-B61)/B61</f>
        <v>-1.5362575573793658E-3</v>
      </c>
    </row>
    <row r="62" spans="1:10" x14ac:dyDescent="0.3">
      <c r="A62" s="29" t="s">
        <v>56</v>
      </c>
      <c r="B62" s="29">
        <f>SUM(B2:B51)</f>
        <v>3135284.4809865947</v>
      </c>
    </row>
    <row r="63" spans="1:10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2488451.5990716172</v>
      </c>
    </row>
    <row r="66" spans="1:1" x14ac:dyDescent="0.3">
      <c r="A66" s="27"/>
    </row>
    <row r="67" spans="1:1" x14ac:dyDescent="0.3">
      <c r="A67" s="27"/>
    </row>
    <row r="68" spans="1:1" x14ac:dyDescent="0.3">
      <c r="A68" s="27"/>
    </row>
    <row r="69" spans="1:1" x14ac:dyDescent="0.3">
      <c r="A69" s="27"/>
    </row>
    <row r="70" spans="1:1" x14ac:dyDescent="0.3">
      <c r="A70" s="27"/>
    </row>
    <row r="71" spans="1:1" x14ac:dyDescent="0.3">
      <c r="A71" s="2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L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9" sqref="B9"/>
    </sheetView>
  </sheetViews>
  <sheetFormatPr defaultRowHeight="14.4" x14ac:dyDescent="0.3"/>
  <cols>
    <col min="1" max="1" width="21.33203125" customWidth="1"/>
    <col min="2" max="2" width="11.6640625" style="27" customWidth="1"/>
    <col min="3" max="3" width="8" style="27" bestFit="1" customWidth="1"/>
    <col min="4" max="4" width="13.33203125" style="27" bestFit="1" customWidth="1"/>
    <col min="5" max="8" width="10.5546875" style="27" bestFit="1" customWidth="1"/>
    <col min="9" max="9" width="9.109375" bestFit="1" customWidth="1"/>
    <col min="10" max="10" width="9.33203125" bestFit="1" customWidth="1"/>
    <col min="11" max="11" width="9.33203125" style="29" customWidth="1"/>
    <col min="12" max="12" width="10" bestFit="1" customWidth="1"/>
    <col min="13" max="35" width="10" style="29" customWidth="1"/>
    <col min="37" max="37" width="16.5546875" bestFit="1" customWidth="1"/>
    <col min="38" max="38" width="9" style="29" customWidth="1"/>
    <col min="39" max="130" width="9" style="40" customWidth="1"/>
    <col min="131" max="131" width="8" style="40" bestFit="1" customWidth="1"/>
    <col min="132" max="132" width="5.6640625" style="27" customWidth="1"/>
    <col min="133" max="133" width="9.109375" style="29"/>
    <col min="134" max="134" width="8.109375" customWidth="1"/>
    <col min="143" max="143" width="9.109375" style="29"/>
    <col min="161" max="161" width="9.109375" style="29"/>
  </cols>
  <sheetData>
    <row r="1" spans="1:168" x14ac:dyDescent="0.3">
      <c r="B1" s="27" t="s">
        <v>504</v>
      </c>
      <c r="AK1" s="29" t="s">
        <v>509</v>
      </c>
      <c r="ET1" s="56"/>
      <c r="FC1" s="57"/>
    </row>
    <row r="2" spans="1:168" x14ac:dyDescent="0.3">
      <c r="A2" s="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423</v>
      </c>
      <c r="L2" s="29" t="s">
        <v>64</v>
      </c>
      <c r="M2" s="29" t="s">
        <v>378</v>
      </c>
      <c r="N2" s="29" t="s">
        <v>325</v>
      </c>
      <c r="O2" s="29" t="s">
        <v>379</v>
      </c>
      <c r="P2" s="29" t="s">
        <v>382</v>
      </c>
      <c r="Q2" s="29" t="s">
        <v>65</v>
      </c>
      <c r="R2" s="29" t="s">
        <v>327</v>
      </c>
      <c r="S2" s="29" t="s">
        <v>388</v>
      </c>
      <c r="T2" s="29" t="s">
        <v>330</v>
      </c>
      <c r="U2" s="29" t="s">
        <v>326</v>
      </c>
      <c r="V2" s="29" t="s">
        <v>331</v>
      </c>
      <c r="W2" s="29" t="s">
        <v>328</v>
      </c>
      <c r="X2" s="29" t="s">
        <v>493</v>
      </c>
      <c r="Y2" s="29" t="s">
        <v>332</v>
      </c>
      <c r="Z2" s="29" t="s">
        <v>333</v>
      </c>
      <c r="AA2" s="29" t="s">
        <v>334</v>
      </c>
      <c r="AB2" s="29" t="s">
        <v>335</v>
      </c>
      <c r="AC2" s="29" t="s">
        <v>336</v>
      </c>
      <c r="AD2" s="29" t="s">
        <v>337</v>
      </c>
      <c r="AE2" s="29" t="s">
        <v>495</v>
      </c>
      <c r="AF2" s="29" t="s">
        <v>496</v>
      </c>
      <c r="AG2" s="29" t="s">
        <v>481</v>
      </c>
      <c r="AH2" s="29" t="s">
        <v>483</v>
      </c>
      <c r="AI2" s="29" t="s">
        <v>489</v>
      </c>
      <c r="AK2" s="29" t="s">
        <v>231</v>
      </c>
      <c r="AL2" s="29" t="s">
        <v>478</v>
      </c>
      <c r="AM2" s="29" t="s">
        <v>178</v>
      </c>
      <c r="AN2" s="29" t="s">
        <v>130</v>
      </c>
      <c r="AO2" s="29" t="s">
        <v>131</v>
      </c>
      <c r="AP2" s="29" t="s">
        <v>132</v>
      </c>
      <c r="AQ2" s="29" t="s">
        <v>424</v>
      </c>
      <c r="AR2" s="29" t="s">
        <v>425</v>
      </c>
      <c r="AS2" s="29" t="s">
        <v>479</v>
      </c>
      <c r="AT2" s="29" t="s">
        <v>350</v>
      </c>
      <c r="AU2" s="29" t="s">
        <v>351</v>
      </c>
      <c r="AV2" s="29" t="s">
        <v>179</v>
      </c>
      <c r="AW2" s="29" t="s">
        <v>352</v>
      </c>
      <c r="AX2" s="29" t="s">
        <v>353</v>
      </c>
      <c r="AY2" s="29" t="s">
        <v>133</v>
      </c>
      <c r="AZ2" s="29" t="s">
        <v>338</v>
      </c>
      <c r="BA2" s="29" t="s">
        <v>339</v>
      </c>
      <c r="BB2" s="29" t="s">
        <v>59</v>
      </c>
      <c r="BC2" s="29" t="s">
        <v>340</v>
      </c>
      <c r="BD2" s="29" t="s">
        <v>426</v>
      </c>
      <c r="BE2" s="29" t="s">
        <v>341</v>
      </c>
      <c r="BF2" s="29" t="s">
        <v>427</v>
      </c>
      <c r="BG2" s="29" t="s">
        <v>428</v>
      </c>
      <c r="BH2" s="29" t="s">
        <v>429</v>
      </c>
      <c r="BI2" s="29" t="s">
        <v>135</v>
      </c>
      <c r="BJ2" s="29" t="s">
        <v>136</v>
      </c>
      <c r="BK2" s="29" t="s">
        <v>480</v>
      </c>
      <c r="BL2" s="29" t="s">
        <v>481</v>
      </c>
      <c r="BM2" s="29" t="s">
        <v>137</v>
      </c>
      <c r="BN2" s="29" t="s">
        <v>138</v>
      </c>
      <c r="BO2" s="29" t="s">
        <v>139</v>
      </c>
      <c r="BP2" s="29" t="s">
        <v>483</v>
      </c>
      <c r="BQ2" s="29" t="s">
        <v>342</v>
      </c>
      <c r="BR2" s="29" t="s">
        <v>343</v>
      </c>
      <c r="BS2" s="29" t="s">
        <v>140</v>
      </c>
      <c r="BT2" s="29" t="s">
        <v>141</v>
      </c>
      <c r="BU2" s="29" t="s">
        <v>142</v>
      </c>
      <c r="BV2" s="29" t="s">
        <v>485</v>
      </c>
      <c r="BW2" s="29" t="s">
        <v>354</v>
      </c>
      <c r="BX2" s="29" t="s">
        <v>355</v>
      </c>
      <c r="BY2" s="29" t="s">
        <v>344</v>
      </c>
      <c r="BZ2" s="29" t="s">
        <v>345</v>
      </c>
      <c r="CA2" s="29" t="s">
        <v>143</v>
      </c>
      <c r="CB2" s="29" t="s">
        <v>497</v>
      </c>
      <c r="CC2" s="29" t="s">
        <v>57</v>
      </c>
      <c r="CD2" s="29" t="s">
        <v>127</v>
      </c>
      <c r="CE2" s="29" t="s">
        <v>346</v>
      </c>
      <c r="CF2" s="29" t="s">
        <v>347</v>
      </c>
      <c r="CG2" s="29" t="s">
        <v>144</v>
      </c>
      <c r="CH2" s="29" t="s">
        <v>145</v>
      </c>
      <c r="CI2" s="29" t="s">
        <v>60</v>
      </c>
      <c r="CJ2" s="29" t="s">
        <v>146</v>
      </c>
      <c r="CK2" s="29" t="s">
        <v>147</v>
      </c>
      <c r="CL2" s="29" t="s">
        <v>332</v>
      </c>
      <c r="CM2" s="29" t="s">
        <v>333</v>
      </c>
      <c r="CN2" s="29" t="s">
        <v>334</v>
      </c>
      <c r="CO2" s="29" t="s">
        <v>335</v>
      </c>
      <c r="CP2" s="29" t="s">
        <v>336</v>
      </c>
      <c r="CQ2" s="29" t="s">
        <v>337</v>
      </c>
      <c r="CR2" s="29" t="s">
        <v>148</v>
      </c>
      <c r="CS2" s="29" t="s">
        <v>149</v>
      </c>
      <c r="CT2" s="29" t="s">
        <v>150</v>
      </c>
      <c r="CU2" s="29" t="s">
        <v>151</v>
      </c>
      <c r="CV2" s="29" t="s">
        <v>152</v>
      </c>
      <c r="CW2" s="29" t="s">
        <v>153</v>
      </c>
      <c r="CX2" s="29" t="s">
        <v>154</v>
      </c>
      <c r="CY2" s="29" t="s">
        <v>348</v>
      </c>
      <c r="CZ2" s="29" t="s">
        <v>155</v>
      </c>
      <c r="DA2" s="29" t="s">
        <v>54</v>
      </c>
      <c r="DB2" s="29" t="s">
        <v>53</v>
      </c>
      <c r="DC2" s="29" t="s">
        <v>156</v>
      </c>
      <c r="DD2" s="29" t="s">
        <v>158</v>
      </c>
      <c r="DE2" s="29" t="s">
        <v>159</v>
      </c>
      <c r="DF2" s="29" t="s">
        <v>160</v>
      </c>
      <c r="DG2" s="29" t="s">
        <v>161</v>
      </c>
      <c r="DH2" s="29" t="s">
        <v>162</v>
      </c>
      <c r="DI2" s="29" t="s">
        <v>163</v>
      </c>
      <c r="DJ2" s="29" t="s">
        <v>164</v>
      </c>
      <c r="DK2" s="29" t="s">
        <v>165</v>
      </c>
      <c r="DL2" s="29" t="s">
        <v>488</v>
      </c>
      <c r="DM2" s="29" t="s">
        <v>166</v>
      </c>
      <c r="DN2" s="29" t="s">
        <v>167</v>
      </c>
      <c r="DO2" s="29" t="s">
        <v>168</v>
      </c>
      <c r="DP2" s="29" t="s">
        <v>61</v>
      </c>
      <c r="DQ2" s="29" t="s">
        <v>498</v>
      </c>
      <c r="DR2" s="29" t="s">
        <v>489</v>
      </c>
      <c r="DS2" s="29" t="s">
        <v>169</v>
      </c>
      <c r="DT2" s="29" t="s">
        <v>170</v>
      </c>
      <c r="DU2" s="29" t="s">
        <v>171</v>
      </c>
      <c r="DV2" s="29" t="s">
        <v>349</v>
      </c>
      <c r="DW2" s="29" t="s">
        <v>173</v>
      </c>
      <c r="DX2" s="29" t="s">
        <v>174</v>
      </c>
      <c r="DY2" s="29" t="s">
        <v>493</v>
      </c>
      <c r="DZ2" s="29" t="s">
        <v>499</v>
      </c>
      <c r="EC2" s="29" t="s">
        <v>140</v>
      </c>
      <c r="ED2" s="29" t="s">
        <v>59</v>
      </c>
      <c r="EE2" s="29" t="s">
        <v>57</v>
      </c>
      <c r="EF2" s="29" t="s">
        <v>60</v>
      </c>
      <c r="EG2" s="29" t="s">
        <v>54</v>
      </c>
      <c r="EH2" s="29" t="s">
        <v>53</v>
      </c>
      <c r="EI2" s="29" t="s">
        <v>61</v>
      </c>
      <c r="EJ2" s="29" t="s">
        <v>62</v>
      </c>
      <c r="EK2" s="29" t="s">
        <v>63</v>
      </c>
      <c r="EL2" s="29" t="s">
        <v>358</v>
      </c>
      <c r="EM2" s="29" t="s">
        <v>423</v>
      </c>
      <c r="EN2" s="29" t="s">
        <v>64</v>
      </c>
      <c r="EO2" s="29" t="s">
        <v>365</v>
      </c>
      <c r="EP2" s="29" t="s">
        <v>357</v>
      </c>
      <c r="EQ2" s="29" t="s">
        <v>366</v>
      </c>
      <c r="ER2" s="29" t="s">
        <v>367</v>
      </c>
      <c r="ES2" s="29" t="s">
        <v>65</v>
      </c>
      <c r="ET2" s="29" t="s">
        <v>363</v>
      </c>
      <c r="EU2" s="29" t="s">
        <v>361</v>
      </c>
      <c r="EV2" s="29" t="s">
        <v>362</v>
      </c>
      <c r="EW2" s="29" t="s">
        <v>356</v>
      </c>
      <c r="EX2" s="29" t="s">
        <v>364</v>
      </c>
      <c r="EY2" s="29" t="s">
        <v>359</v>
      </c>
      <c r="EZ2" s="77" t="s">
        <v>360</v>
      </c>
      <c r="FA2" s="77" t="s">
        <v>368</v>
      </c>
      <c r="FB2" s="77" t="s">
        <v>369</v>
      </c>
      <c r="FC2" s="77" t="s">
        <v>370</v>
      </c>
      <c r="FD2" s="77" t="s">
        <v>371</v>
      </c>
      <c r="FE2" s="77" t="s">
        <v>510</v>
      </c>
      <c r="FF2" s="77" t="s">
        <v>372</v>
      </c>
      <c r="FG2" s="29" t="s">
        <v>495</v>
      </c>
      <c r="FH2" s="29" t="s">
        <v>496</v>
      </c>
      <c r="FI2" s="29" t="s">
        <v>481</v>
      </c>
      <c r="FJ2" s="29" t="s">
        <v>483</v>
      </c>
      <c r="FK2" s="29" t="s">
        <v>489</v>
      </c>
      <c r="FL2" s="40"/>
    </row>
    <row r="3" spans="1:168" x14ac:dyDescent="0.3">
      <c r="A3" s="27" t="s">
        <v>0</v>
      </c>
      <c r="B3" s="27">
        <v>2226.3705289999998</v>
      </c>
      <c r="C3" s="27">
        <v>6.9657690766</v>
      </c>
      <c r="D3" s="27">
        <v>15280.314476</v>
      </c>
      <c r="E3" s="27">
        <v>520.73472005999997</v>
      </c>
      <c r="F3" s="27">
        <v>479.07601154999998</v>
      </c>
      <c r="G3" s="27">
        <v>157.21071072000001</v>
      </c>
      <c r="H3" s="27">
        <v>779.12658149000004</v>
      </c>
      <c r="I3" s="29">
        <v>14.386541258999999</v>
      </c>
      <c r="J3" s="29">
        <v>2.3923909620999999</v>
      </c>
      <c r="K3" s="29">
        <v>1.8590229999999999E-4</v>
      </c>
      <c r="L3" s="29">
        <v>1.9798435502</v>
      </c>
      <c r="M3" s="29">
        <v>1.4588904E-2</v>
      </c>
      <c r="N3" s="29">
        <v>2.4857380184000002</v>
      </c>
      <c r="O3" s="29">
        <v>1.4588904E-2</v>
      </c>
      <c r="P3" s="29">
        <v>1.0800039E-3</v>
      </c>
      <c r="Q3" s="29">
        <v>33.149024478000001</v>
      </c>
      <c r="R3" s="29">
        <v>1.4588904E-2</v>
      </c>
      <c r="S3" s="29">
        <v>4.37667105E-2</v>
      </c>
      <c r="T3" s="29">
        <v>1.0622989E-3</v>
      </c>
      <c r="U3" s="29">
        <v>1.3411835047</v>
      </c>
      <c r="V3" s="29">
        <v>3.4108122000000001E-3</v>
      </c>
      <c r="W3" s="29">
        <v>2.4932052583000002</v>
      </c>
      <c r="X3" s="29">
        <v>3.7398076473000001</v>
      </c>
      <c r="Y3" s="29">
        <v>0.40273526809999999</v>
      </c>
      <c r="Z3" s="29">
        <v>1.4311082E-3</v>
      </c>
      <c r="AA3" s="29">
        <v>1.5761671200000001E-2</v>
      </c>
      <c r="AB3" s="29">
        <v>6.1836343999999996E-3</v>
      </c>
      <c r="AD3" s="29">
        <v>0.35229488380000001</v>
      </c>
      <c r="AE3" s="29">
        <v>520.73472005999997</v>
      </c>
      <c r="AF3" s="29">
        <v>479.07601154999998</v>
      </c>
      <c r="AG3" s="29">
        <v>1.5582531245</v>
      </c>
      <c r="AH3" s="29">
        <v>4.2851968794999999</v>
      </c>
      <c r="AI3" s="29">
        <v>1.6361658695000001</v>
      </c>
      <c r="AJ3" s="27"/>
      <c r="AK3" s="29" t="s">
        <v>0</v>
      </c>
      <c r="AL3" s="29">
        <v>0</v>
      </c>
      <c r="AM3" s="29">
        <v>2.3923902555000001</v>
      </c>
      <c r="AN3" s="29">
        <v>14.386538163599999</v>
      </c>
      <c r="AO3" s="29">
        <v>14.386538163599999</v>
      </c>
      <c r="AP3" s="29">
        <v>18.500290152600002</v>
      </c>
      <c r="AQ3" s="8">
        <v>3.1603943516499998E-5</v>
      </c>
      <c r="AR3" s="29">
        <v>1.5429742565199999E-4</v>
      </c>
      <c r="AS3" s="29">
        <v>1.9798417124500001</v>
      </c>
      <c r="AT3" s="29">
        <v>8.8992438801299995E-3</v>
      </c>
      <c r="AU3" s="29">
        <v>5.6896207695200001E-3</v>
      </c>
      <c r="AV3" s="29">
        <v>2.4857339610500002</v>
      </c>
      <c r="AW3" s="29">
        <v>9.0451174944500001E-3</v>
      </c>
      <c r="AX3" s="29">
        <v>5.5438311415E-3</v>
      </c>
      <c r="AY3" s="29">
        <v>0</v>
      </c>
      <c r="AZ3" s="29">
        <v>2.1599772473100001E-4</v>
      </c>
      <c r="BA3" s="29">
        <v>8.6400792611199999E-4</v>
      </c>
      <c r="BB3" s="29">
        <v>2226.3703863800001</v>
      </c>
      <c r="BC3" s="29">
        <v>41.658684777399998</v>
      </c>
      <c r="BD3" s="29">
        <v>369.46335261899998</v>
      </c>
      <c r="BE3" s="29">
        <v>23.5269223604</v>
      </c>
      <c r="BF3" s="29">
        <v>0.546625943286</v>
      </c>
      <c r="BG3" s="29">
        <v>84.125718131900001</v>
      </c>
      <c r="BH3" s="29">
        <v>1.4132732566099999</v>
      </c>
      <c r="BI3" s="29">
        <v>185.054040259</v>
      </c>
      <c r="BJ3" s="29">
        <v>16.687772695</v>
      </c>
      <c r="BK3" s="29">
        <v>60.492449609300003</v>
      </c>
      <c r="BL3" s="29">
        <v>1.55825358641</v>
      </c>
      <c r="BM3" s="29">
        <v>0</v>
      </c>
      <c r="BN3" s="29">
        <v>33.149042350800002</v>
      </c>
      <c r="BO3" s="29">
        <v>33.149042350800002</v>
      </c>
      <c r="BP3" s="29">
        <v>4.2851948558600004</v>
      </c>
      <c r="BQ3" s="29">
        <v>4.2308338136399998E-3</v>
      </c>
      <c r="BR3" s="29">
        <v>8.1697794411700001E-3</v>
      </c>
      <c r="BS3" s="29">
        <v>122.242741313</v>
      </c>
      <c r="BT3" s="29">
        <v>22.1852667309</v>
      </c>
      <c r="BU3" s="29">
        <v>1.383893305</v>
      </c>
      <c r="BV3" s="29">
        <v>10.832852966900001</v>
      </c>
      <c r="BW3" s="29">
        <v>5.2520268415999997E-3</v>
      </c>
      <c r="BX3" s="29">
        <v>3.8514666991799999E-2</v>
      </c>
      <c r="BY3" s="29">
        <v>3.50555781654E-4</v>
      </c>
      <c r="BZ3" s="29">
        <v>7.1174654012099998E-4</v>
      </c>
      <c r="CA3" s="29">
        <v>0</v>
      </c>
      <c r="CB3" s="29">
        <v>1.3411853708999999</v>
      </c>
      <c r="CC3" s="29">
        <v>6.9657695130299997</v>
      </c>
      <c r="CD3" s="29">
        <v>0</v>
      </c>
      <c r="CE3" s="29">
        <v>1.73950567536E-3</v>
      </c>
      <c r="CF3" s="29">
        <v>1.67132512288E-3</v>
      </c>
      <c r="CG3" s="29">
        <v>13752.2787059</v>
      </c>
      <c r="CH3" s="29">
        <v>1405.78834439</v>
      </c>
      <c r="CI3" s="29">
        <v>15280.309791600001</v>
      </c>
      <c r="CJ3" s="29">
        <v>0</v>
      </c>
      <c r="CK3" s="29">
        <v>71.495790936999995</v>
      </c>
      <c r="CL3" s="29">
        <v>0.40273998456799998</v>
      </c>
      <c r="CM3" s="29">
        <v>1.43110307968E-3</v>
      </c>
      <c r="CN3" s="29">
        <v>1.5761619208599999E-2</v>
      </c>
      <c r="CO3" s="29">
        <v>6.1836646250499998E-3</v>
      </c>
      <c r="CP3" s="29">
        <v>0</v>
      </c>
      <c r="CQ3" s="29">
        <v>0.35229312840299998</v>
      </c>
      <c r="CR3" s="29">
        <v>0</v>
      </c>
      <c r="CS3" s="29">
        <v>291.58366437699999</v>
      </c>
      <c r="CT3" s="29">
        <v>0.27930063107300002</v>
      </c>
      <c r="CU3" s="29">
        <v>9.8210615857799999E-2</v>
      </c>
      <c r="CV3" s="29">
        <v>369.46334258799999</v>
      </c>
      <c r="CW3" s="29">
        <v>0.12551786069000001</v>
      </c>
      <c r="CX3" s="29">
        <v>0</v>
      </c>
      <c r="CY3" s="29">
        <v>2.18832196498E-3</v>
      </c>
      <c r="CZ3" s="29">
        <v>1.8204887115600001E-2</v>
      </c>
      <c r="DA3" s="29">
        <v>520.722134633</v>
      </c>
      <c r="DB3" s="29">
        <v>479.06343682099998</v>
      </c>
      <c r="DC3" s="29">
        <v>41.658697811300001</v>
      </c>
      <c r="DD3" s="29">
        <v>0</v>
      </c>
      <c r="DE3" s="29">
        <v>0</v>
      </c>
      <c r="DF3" s="29">
        <v>1.9598969422999999</v>
      </c>
      <c r="DG3" s="29">
        <v>0</v>
      </c>
      <c r="DH3" s="29">
        <v>21.031434083899999</v>
      </c>
      <c r="DI3" s="29">
        <v>0</v>
      </c>
      <c r="DJ3" s="29">
        <v>0.546625943286</v>
      </c>
      <c r="DK3" s="29">
        <v>84.1257137116</v>
      </c>
      <c r="DL3" s="29">
        <v>20.114911054899999</v>
      </c>
      <c r="DM3" s="29">
        <v>0</v>
      </c>
      <c r="DN3" s="29">
        <v>1.4132732907800001</v>
      </c>
      <c r="DO3" s="29">
        <v>1.9162663795100001E-3</v>
      </c>
      <c r="DP3" s="29">
        <v>157.21072310100001</v>
      </c>
      <c r="DQ3" s="29">
        <v>158.43633239499999</v>
      </c>
      <c r="DR3" s="29">
        <v>1.63616518445</v>
      </c>
      <c r="DS3" s="29">
        <v>0</v>
      </c>
      <c r="DT3" s="29">
        <v>1.07479705132</v>
      </c>
      <c r="DU3" s="29">
        <v>24.5193043702</v>
      </c>
      <c r="DV3" s="29">
        <v>2.4932050212900001</v>
      </c>
      <c r="DW3" s="29">
        <v>2.2053615298999998</v>
      </c>
      <c r="DX3" s="29">
        <v>779.12638023399995</v>
      </c>
      <c r="DY3" s="29">
        <v>3.73980467798</v>
      </c>
      <c r="DZ3" s="29">
        <v>21.653869612800001</v>
      </c>
      <c r="EC3" s="37">
        <f t="shared" ref="EC3:EC34" si="0">BS3/(CI3)</f>
        <v>8.000017210397144E-3</v>
      </c>
      <c r="ED3" s="55">
        <f t="shared" ref="ED3:ED34" si="1">(BB3-B3)/(B3+1E-50)</f>
        <v>-6.40594177028709E-8</v>
      </c>
      <c r="EE3" s="55">
        <f t="shared" ref="EE3:EE34" si="2">(CC3-C3)/(C3+1E-50)</f>
        <v>6.2653526824648475E-8</v>
      </c>
      <c r="EF3" s="55">
        <f t="shared" ref="EF3:EF34" si="3">(CI3-D3)/(D3+1E-50)</f>
        <v>-3.0656437119197281E-7</v>
      </c>
      <c r="EG3" s="55">
        <f t="shared" ref="EG3:EG34" si="4">(DA3-E3)/(E3+1E-50)</f>
        <v>-2.4168595861106055E-5</v>
      </c>
      <c r="EH3" s="55">
        <f t="shared" ref="EH3:EH34" si="5">(DB3-F3)/(F3+1E-50)</f>
        <v>-2.6247878618070139E-5</v>
      </c>
      <c r="EI3" s="55">
        <f t="shared" ref="EI3:EI34" si="6">(DP3-G3)/(G3+1E-50)</f>
        <v>7.8754176150446109E-8</v>
      </c>
      <c r="EJ3" s="55">
        <f t="shared" ref="EJ3:EJ34" si="7">(DX3-H3)/(H3+1E-50)</f>
        <v>-2.5830975975336118E-7</v>
      </c>
      <c r="EK3" s="55">
        <f t="shared" ref="EK3:EK34" si="8">(AO3-I3)/(I3+1E-50)</f>
        <v>-2.1515942884344941E-7</v>
      </c>
      <c r="EL3" s="55">
        <f t="shared" ref="EL3:EL34" si="9">(AM3-J3)/(J3+1E-50)</f>
        <v>-2.9535306354122367E-7</v>
      </c>
      <c r="EM3" s="55">
        <f t="shared" ref="EM3:EM34" si="10">(AQ3+AR3-K3)/(K3+1E-50)</f>
        <v>-5.0071005037947394E-6</v>
      </c>
      <c r="EN3" s="55">
        <f t="shared" ref="EN3:EN34" si="11">(AS3-L3)/(L3+1E-50)</f>
        <v>-9.2822990976732295E-7</v>
      </c>
      <c r="EO3" s="55">
        <f t="shared" ref="EO3:EO34" si="12">(AT3+AU3-M3)/(M3+1E-50)</f>
        <v>-2.6972793843390065E-6</v>
      </c>
      <c r="EP3" s="55">
        <f t="shared" ref="EP3:EP34" si="13">(AV3-N3)/(N3+1E-50)</f>
        <v>-1.632251657230879E-6</v>
      </c>
      <c r="EQ3" s="55">
        <f t="shared" ref="EQ3:EQ34" si="14">(AW3+AX3-O3)/(O3+1E-50)</f>
        <v>3.0595821317615851E-6</v>
      </c>
      <c r="ER3" s="55">
        <f t="shared" ref="ER3:ER34" si="15">(AZ3+BA3-P3)/(P3+1E-50)</f>
        <v>1.6211450716782152E-6</v>
      </c>
      <c r="ES3" s="55">
        <f t="shared" ref="ES3:ES34" si="16">(BO3-Q3)/(Q3+1E-50)</f>
        <v>5.3916518758296628E-7</v>
      </c>
      <c r="ET3" s="55">
        <f t="shared" ref="ET3:ET34" si="17">(BQ3+BR3+CY3-R3)/(R3+1E-50)</f>
        <v>2.1399681567214382E-6</v>
      </c>
      <c r="EU3" s="55">
        <f t="shared" ref="EU3:EU34" si="18">(BX3+BW3-S3)/(S3+1E-50)</f>
        <v>-3.8080540695145977E-7</v>
      </c>
      <c r="EV3" s="55">
        <f t="shared" ref="EV3:EV34" si="19">(BY3+BZ3-T3)/(T3+1E-50)</f>
        <v>3.2211037779142039E-6</v>
      </c>
      <c r="EW3" s="55">
        <f t="shared" ref="EW3:EW34" si="20">(CB3-U3)/(U3+1E-50)</f>
        <v>1.39145761435865E-6</v>
      </c>
      <c r="EX3" s="55">
        <f t="shared" ref="EX3:EX34" si="21">(CE3+CF3-V3)/(V3+1E-50)</f>
        <v>5.4527305842694686E-6</v>
      </c>
      <c r="EY3" s="55">
        <f t="shared" ref="EY3:EY34" si="22">(DV3-W3)/(W3+1E-50)</f>
        <v>-9.5062369727222582E-8</v>
      </c>
      <c r="EZ3" s="55">
        <f>(DY3-X3)/(X3+1E-50)</f>
        <v>-7.9397666407924543E-7</v>
      </c>
      <c r="FA3" s="55">
        <f t="shared" ref="FA3:FF3" si="23">(CL3-Y3)/(Y3+1E-50)</f>
        <v>1.1711087589221781E-5</v>
      </c>
      <c r="FB3" s="55">
        <f t="shared" si="23"/>
        <v>-3.5778706320229981E-6</v>
      </c>
      <c r="FC3" s="55">
        <f t="shared" si="23"/>
        <v>-3.298596915357558E-6</v>
      </c>
      <c r="FD3" s="55">
        <f t="shared" si="23"/>
        <v>4.8879102555219907E-6</v>
      </c>
      <c r="FE3" s="55">
        <f t="shared" si="23"/>
        <v>0</v>
      </c>
      <c r="FF3" s="55">
        <f t="shared" si="23"/>
        <v>-4.9827490569879502E-6</v>
      </c>
      <c r="FG3" s="55">
        <f>(SUM(BC3:BH3)-AE3)/(AE3+1E-50)</f>
        <v>-2.7455707960512826E-7</v>
      </c>
      <c r="FH3" s="55">
        <f>(SUM(BD3:BH3)-AF3)/(AF3+1E-50)</f>
        <v>-2.4889328851066416E-7</v>
      </c>
      <c r="FI3" s="55">
        <f>(BL3-AG3)/(AG3+1E-50)</f>
        <v>2.9642809166524006E-7</v>
      </c>
      <c r="FJ3" s="55">
        <f>(BP3-AH3)/(AH3+1E-50)</f>
        <v>-4.7223967917364927E-7</v>
      </c>
      <c r="FK3" s="55">
        <f>(DR3-AI3)/(AI3+1E-50)</f>
        <v>-4.1869226881579127E-7</v>
      </c>
      <c r="FL3" s="55"/>
    </row>
    <row r="4" spans="1:168" x14ac:dyDescent="0.3">
      <c r="A4" s="27" t="s">
        <v>2</v>
      </c>
      <c r="B4" s="27">
        <v>3325.1878415000001</v>
      </c>
      <c r="C4" s="27">
        <v>10.403699660999999</v>
      </c>
      <c r="D4" s="27">
        <v>22709.125819000001</v>
      </c>
      <c r="E4" s="27">
        <v>755.90699233999999</v>
      </c>
      <c r="F4" s="27">
        <v>695.43451336999999</v>
      </c>
      <c r="G4" s="27">
        <v>234.80151448000001</v>
      </c>
      <c r="H4" s="27">
        <v>1125.8417142000001</v>
      </c>
      <c r="I4" s="29">
        <v>20.883737065999998</v>
      </c>
      <c r="J4" s="29">
        <v>3.4728346503999998</v>
      </c>
      <c r="K4" s="29">
        <v>2.6985890000000003E-4</v>
      </c>
      <c r="L4" s="29">
        <v>2.8739742082999999</v>
      </c>
      <c r="M4" s="29">
        <v>2.1177489099999999E-2</v>
      </c>
      <c r="N4" s="29">
        <v>3.6083386920999998</v>
      </c>
      <c r="O4" s="29">
        <v>2.1177489099999999E-2</v>
      </c>
      <c r="P4" s="29">
        <v>1.5677515E-3</v>
      </c>
      <c r="Q4" s="29">
        <v>48.119670305</v>
      </c>
      <c r="R4" s="29">
        <v>2.1177489099999999E-2</v>
      </c>
      <c r="S4" s="29">
        <v>6.35324793E-2</v>
      </c>
      <c r="T4" s="29">
        <v>1.542051E-3</v>
      </c>
      <c r="U4" s="29">
        <v>1.9468843818999999</v>
      </c>
      <c r="V4" s="29">
        <v>4.9511913999999999E-3</v>
      </c>
      <c r="W4" s="29">
        <v>3.6026934714999999</v>
      </c>
      <c r="X4" s="29">
        <v>5.4040408761999998</v>
      </c>
      <c r="Y4" s="29">
        <v>0.58461730730000006</v>
      </c>
      <c r="Z4" s="29">
        <v>2.0774198999999999E-3</v>
      </c>
      <c r="AA4" s="29">
        <v>2.28799035E-2</v>
      </c>
      <c r="AB4" s="29">
        <v>8.9762659000000005E-3</v>
      </c>
      <c r="AD4" s="29">
        <v>0.5113971222</v>
      </c>
      <c r="AE4" s="29">
        <v>755.90699233999999</v>
      </c>
      <c r="AF4" s="29">
        <v>695.43451336999999</v>
      </c>
      <c r="AG4" s="29">
        <v>2.2516839789</v>
      </c>
      <c r="AH4" s="29">
        <v>6.1921297058000002</v>
      </c>
      <c r="AI4" s="29">
        <v>2.3642674303</v>
      </c>
      <c r="AJ4" s="27"/>
      <c r="AK4" s="29" t="s">
        <v>2</v>
      </c>
      <c r="AL4" s="29">
        <v>0</v>
      </c>
      <c r="AM4" s="29">
        <v>3.4728194810600002</v>
      </c>
      <c r="AN4" s="29">
        <v>20.883709129100001</v>
      </c>
      <c r="AO4" s="29">
        <v>20.883709129100001</v>
      </c>
      <c r="AP4" s="29">
        <v>26.724550770499999</v>
      </c>
      <c r="AQ4" s="8">
        <v>4.5874777140299997E-5</v>
      </c>
      <c r="AR4" s="29">
        <v>2.2397913909499999E-4</v>
      </c>
      <c r="AS4" s="29">
        <v>2.8739670100899999</v>
      </c>
      <c r="AT4" s="29">
        <v>1.2918272777899999E-2</v>
      </c>
      <c r="AU4" s="29">
        <v>8.2592115941099997E-3</v>
      </c>
      <c r="AV4" s="29">
        <v>3.6083428139199998</v>
      </c>
      <c r="AW4" s="29">
        <v>1.31300302584E-2</v>
      </c>
      <c r="AX4" s="29">
        <v>8.0474361458800006E-3</v>
      </c>
      <c r="AY4" s="29">
        <v>0</v>
      </c>
      <c r="AZ4" s="29">
        <v>3.1355424747999999E-4</v>
      </c>
      <c r="BA4" s="29">
        <v>1.2541800944700001E-3</v>
      </c>
      <c r="BB4" s="29">
        <v>3325.1868574099999</v>
      </c>
      <c r="BC4" s="29">
        <v>60.472454934799998</v>
      </c>
      <c r="BD4" s="29">
        <v>536.31883617999995</v>
      </c>
      <c r="BE4" s="29">
        <v>34.152078700600001</v>
      </c>
      <c r="BF4" s="29">
        <v>0.79348944889999995</v>
      </c>
      <c r="BG4" s="29">
        <v>122.118273131</v>
      </c>
      <c r="BH4" s="29">
        <v>2.0515311148199999</v>
      </c>
      <c r="BI4" s="8">
        <v>267.31856992100001</v>
      </c>
      <c r="BJ4" s="29">
        <v>24.106240005</v>
      </c>
      <c r="BK4" s="29">
        <v>87.383743375700007</v>
      </c>
      <c r="BL4" s="29">
        <v>2.25168849183</v>
      </c>
      <c r="BM4" s="29">
        <v>0</v>
      </c>
      <c r="BN4" s="29">
        <v>48.1196111414</v>
      </c>
      <c r="BO4" s="29">
        <v>48.1196111414</v>
      </c>
      <c r="BP4" s="29">
        <v>6.1921364210799998</v>
      </c>
      <c r="BQ4" s="29">
        <v>6.1415262831399997E-3</v>
      </c>
      <c r="BR4" s="29">
        <v>1.18593579388E-2</v>
      </c>
      <c r="BS4" s="29">
        <v>181.67328710699999</v>
      </c>
      <c r="BT4" s="29">
        <v>32.047597600899998</v>
      </c>
      <c r="BU4" s="29">
        <v>1.9990959079299999</v>
      </c>
      <c r="BV4" s="29">
        <v>15.648567739900001</v>
      </c>
      <c r="BW4" s="29">
        <v>7.6238936159700003E-3</v>
      </c>
      <c r="BX4" s="29">
        <v>5.5908675959099999E-2</v>
      </c>
      <c r="BY4" s="29">
        <v>5.0888331376700003E-4</v>
      </c>
      <c r="BZ4" s="29">
        <v>1.03316478888E-3</v>
      </c>
      <c r="CA4" s="29">
        <v>0</v>
      </c>
      <c r="CB4" s="29">
        <v>1.9468828405700001</v>
      </c>
      <c r="CC4" s="29">
        <v>10.403709687199999</v>
      </c>
      <c r="CD4" s="29">
        <v>0</v>
      </c>
      <c r="CE4" s="29">
        <v>2.5250873173599999E-3</v>
      </c>
      <c r="CF4" s="29">
        <v>2.4260927782099998E-3</v>
      </c>
      <c r="CG4" s="29">
        <v>20438.2094889</v>
      </c>
      <c r="CH4" s="29">
        <v>2089.2385489399999</v>
      </c>
      <c r="CI4" s="29">
        <v>22709.121325</v>
      </c>
      <c r="CJ4" s="29">
        <v>0</v>
      </c>
      <c r="CK4" s="29">
        <v>103.27845577799999</v>
      </c>
      <c r="CL4" s="29">
        <v>0.58461873294900002</v>
      </c>
      <c r="CM4" s="29">
        <v>2.0774254164299998E-3</v>
      </c>
      <c r="CN4" s="29">
        <v>2.2880170732999999E-2</v>
      </c>
      <c r="CO4" s="29">
        <v>8.9763241130299994E-3</v>
      </c>
      <c r="CP4" s="29">
        <v>0</v>
      </c>
      <c r="CQ4" s="29">
        <v>0.51139843840900001</v>
      </c>
      <c r="CR4" s="8">
        <v>0</v>
      </c>
      <c r="CS4" s="29">
        <v>421.20457336800001</v>
      </c>
      <c r="CT4" s="29">
        <v>0.40543859995499998</v>
      </c>
      <c r="CU4" s="29">
        <v>0.142564051434</v>
      </c>
      <c r="CV4" s="29">
        <v>536.31885271500005</v>
      </c>
      <c r="CW4" s="29">
        <v>0.182203654051</v>
      </c>
      <c r="CX4" s="29">
        <v>0</v>
      </c>
      <c r="CY4" s="29">
        <v>3.1766263904300001E-3</v>
      </c>
      <c r="CZ4" s="29">
        <v>2.6426418503399999E-2</v>
      </c>
      <c r="DA4" s="29">
        <v>755.88862938199998</v>
      </c>
      <c r="DB4" s="29">
        <v>695.41613718899998</v>
      </c>
      <c r="DC4" s="29">
        <v>60.472492192899999</v>
      </c>
      <c r="DD4" s="29">
        <v>0</v>
      </c>
      <c r="DE4" s="29">
        <v>0</v>
      </c>
      <c r="DF4" s="29">
        <v>2.8450190741700001</v>
      </c>
      <c r="DG4" s="29">
        <v>0</v>
      </c>
      <c r="DH4" s="29">
        <v>30.529557241399999</v>
      </c>
      <c r="DI4" s="29">
        <v>0</v>
      </c>
      <c r="DJ4" s="29">
        <v>0.79348945231699997</v>
      </c>
      <c r="DK4" s="29">
        <v>122.118273131</v>
      </c>
      <c r="DL4" s="29">
        <v>29.0568659584</v>
      </c>
      <c r="DM4" s="29">
        <v>0</v>
      </c>
      <c r="DN4" s="29">
        <v>2.0515311148199999</v>
      </c>
      <c r="DO4" s="29">
        <v>2.7817372299999998E-3</v>
      </c>
      <c r="DP4" s="29">
        <v>234.801629773</v>
      </c>
      <c r="DQ4" s="29">
        <v>228.86815134299999</v>
      </c>
      <c r="DR4" s="29">
        <v>2.36427236798</v>
      </c>
      <c r="DS4" s="29">
        <v>0</v>
      </c>
      <c r="DT4" s="29">
        <v>1.55259138582</v>
      </c>
      <c r="DU4" s="29">
        <v>35.419243552499999</v>
      </c>
      <c r="DV4" s="29">
        <v>3.60270216817</v>
      </c>
      <c r="DW4" s="29">
        <v>3.1857429055400002</v>
      </c>
      <c r="DX4" s="29">
        <v>1125.8417808900001</v>
      </c>
      <c r="DY4" s="29">
        <v>5.4040377379800004</v>
      </c>
      <c r="DZ4" s="29">
        <v>31.279927691899999</v>
      </c>
      <c r="EC4" s="37">
        <f t="shared" si="0"/>
        <v>8.0000139374392983E-3</v>
      </c>
      <c r="ED4" s="55">
        <f t="shared" si="1"/>
        <v>-2.9595019803690436E-7</v>
      </c>
      <c r="EE4" s="55">
        <f t="shared" si="2"/>
        <v>9.6371486362661401E-7</v>
      </c>
      <c r="EF4" s="55">
        <f t="shared" si="3"/>
        <v>-1.9789401126768867E-7</v>
      </c>
      <c r="EG4" s="55">
        <f t="shared" si="4"/>
        <v>-2.4292615607598511E-5</v>
      </c>
      <c r="EH4" s="55">
        <f t="shared" si="5"/>
        <v>-2.6424027923145265E-5</v>
      </c>
      <c r="EI4" s="55">
        <f t="shared" si="6"/>
        <v>4.9102323828096258E-7</v>
      </c>
      <c r="EJ4" s="55">
        <f t="shared" si="7"/>
        <v>5.9235680467799501E-8</v>
      </c>
      <c r="EK4" s="55">
        <f t="shared" si="8"/>
        <v>-1.3377347123566064E-6</v>
      </c>
      <c r="EL4" s="55">
        <f t="shared" si="9"/>
        <v>-4.3679994951471194E-6</v>
      </c>
      <c r="EM4" s="55">
        <f t="shared" si="10"/>
        <v>-1.8468039038281718E-5</v>
      </c>
      <c r="EN4" s="55">
        <f t="shared" si="11"/>
        <v>-2.50461885818968E-6</v>
      </c>
      <c r="EO4" s="55">
        <f t="shared" si="12"/>
        <v>-2.2325545663999251E-7</v>
      </c>
      <c r="EP4" s="55">
        <f t="shared" si="13"/>
        <v>1.1423040772210783E-6</v>
      </c>
      <c r="EQ4" s="55">
        <f t="shared" si="14"/>
        <v>-1.0716907887725284E-6</v>
      </c>
      <c r="ER4" s="55">
        <f t="shared" si="15"/>
        <v>-1.094436841546402E-5</v>
      </c>
      <c r="ES4" s="55">
        <f t="shared" si="16"/>
        <v>-1.2295096708805009E-6</v>
      </c>
      <c r="ET4" s="55">
        <f t="shared" si="17"/>
        <v>1.0158130597242832E-6</v>
      </c>
      <c r="EU4" s="55">
        <f t="shared" si="18"/>
        <v>1.4209278623681676E-6</v>
      </c>
      <c r="EV4" s="55">
        <f t="shared" si="19"/>
        <v>-1.878895704409926E-6</v>
      </c>
      <c r="EW4" s="55">
        <f t="shared" si="20"/>
        <v>-7.916905668277827E-7</v>
      </c>
      <c r="EX4" s="55">
        <f t="shared" si="21"/>
        <v>-2.2831737025127723E-6</v>
      </c>
      <c r="EY4" s="55">
        <f t="shared" si="22"/>
        <v>2.4139355926165653E-6</v>
      </c>
      <c r="EZ4" s="55">
        <f t="shared" ref="EZ4:EZ51" si="24">(DY4-X4)/(X4+1E-50)</f>
        <v>-5.8071729494909666E-7</v>
      </c>
      <c r="FA4" s="55">
        <f t="shared" ref="FA4:FA51" si="25">(CL4-Y4)/(Y4+1E-50)</f>
        <v>2.4386021114367102E-6</v>
      </c>
      <c r="FB4" s="55">
        <f t="shared" ref="FB4:FB51" si="26">(CM4-Z4)/(Z4+1E-50)</f>
        <v>2.6554236819733241E-6</v>
      </c>
      <c r="FC4" s="55">
        <f t="shared" ref="FC4:FC51" si="27">(CN4-AA4)/(AA4+1E-50)</f>
        <v>1.1679813247441287E-5</v>
      </c>
      <c r="FD4" s="55">
        <f t="shared" ref="FD4:FD51" si="28">(CO4-AB4)/(AB4+1E-50)</f>
        <v>6.4852167535335633E-6</v>
      </c>
      <c r="FE4" s="55">
        <f t="shared" ref="FE4:FE51" si="29">(CP4-AC4)/(AC4+1E-50)</f>
        <v>0</v>
      </c>
      <c r="FF4" s="55">
        <f t="shared" ref="FF4:FF51" si="30">(CQ4-AD4)/(AD4+1E-50)</f>
        <v>2.573751284228378E-6</v>
      </c>
      <c r="FG4" s="55">
        <f t="shared" ref="FG4:FG51" si="31">(SUM(BC4:BH4)-AE4)/(AE4+1E-50)</f>
        <v>-4.350136767308444E-7</v>
      </c>
      <c r="FH4" s="55">
        <f t="shared" ref="FH4:FH51" si="32">(SUM(BD4:BH4)-AF4)/(AF4+1E-50)</f>
        <v>-4.3827948447397879E-7</v>
      </c>
      <c r="FI4" s="55">
        <f t="shared" ref="FI4:FI51" si="33">(BL4-AG4)/(AG4+1E-50)</f>
        <v>2.0042466181809175E-6</v>
      </c>
      <c r="FJ4" s="55">
        <f t="shared" ref="FJ4:FJ51" si="34">(BP4-AH4)/(AH4+1E-50)</f>
        <v>1.0844863267859275E-6</v>
      </c>
      <c r="FK4" s="55">
        <f t="shared" ref="FK4:FK51" si="35">(DR4-AI4)/(AI4+1E-50)</f>
        <v>2.0884608639035661E-6</v>
      </c>
      <c r="FL4" s="55"/>
    </row>
    <row r="5" spans="1:168" x14ac:dyDescent="0.3">
      <c r="A5" s="27" t="s">
        <v>3</v>
      </c>
      <c r="B5" s="27">
        <v>2358.7162426999998</v>
      </c>
      <c r="C5" s="27">
        <v>7.3798455453000003</v>
      </c>
      <c r="D5" s="27">
        <v>16483.620895</v>
      </c>
      <c r="E5" s="27">
        <v>540.0064185</v>
      </c>
      <c r="F5" s="27">
        <v>496.80589280999999</v>
      </c>
      <c r="G5" s="27">
        <v>166.55604362</v>
      </c>
      <c r="H5" s="27">
        <v>805.39136642999995</v>
      </c>
      <c r="I5" s="29">
        <v>14.918964935</v>
      </c>
      <c r="J5" s="29">
        <v>2.4809296089999999</v>
      </c>
      <c r="K5" s="29">
        <v>1.9278230000000001E-4</v>
      </c>
      <c r="L5" s="29">
        <v>2.0531151439999999</v>
      </c>
      <c r="M5" s="29">
        <v>1.51288176E-2</v>
      </c>
      <c r="N5" s="29">
        <v>2.5777319618000001</v>
      </c>
      <c r="O5" s="29">
        <v>1.51288176E-2</v>
      </c>
      <c r="P5" s="29">
        <v>1.1199731000000001E-3</v>
      </c>
      <c r="Q5" s="29">
        <v>34.375818795000001</v>
      </c>
      <c r="R5" s="29">
        <v>1.51288176E-2</v>
      </c>
      <c r="S5" s="29">
        <v>4.5386454600000001E-2</v>
      </c>
      <c r="T5" s="29">
        <v>1.1016129E-3</v>
      </c>
      <c r="U5" s="29">
        <v>1.3908189899000001</v>
      </c>
      <c r="V5" s="29">
        <v>3.5370414E-3</v>
      </c>
      <c r="W5" s="29">
        <v>2.5772527339</v>
      </c>
      <c r="X5" s="29">
        <v>3.8658786806999998</v>
      </c>
      <c r="Y5" s="29">
        <v>0.41764007089999999</v>
      </c>
      <c r="Z5" s="29">
        <v>1.4840715E-3</v>
      </c>
      <c r="AA5" s="29">
        <v>1.6344986799999999E-2</v>
      </c>
      <c r="AB5" s="29">
        <v>6.4124806000000001E-3</v>
      </c>
      <c r="AD5" s="29">
        <v>0.365332828</v>
      </c>
      <c r="AE5" s="29">
        <v>540.0064185</v>
      </c>
      <c r="AF5" s="29">
        <v>496.80589280999999</v>
      </c>
      <c r="AG5" s="29">
        <v>1.6107825626000001</v>
      </c>
      <c r="AH5" s="29">
        <v>4.4296517952999999</v>
      </c>
      <c r="AI5" s="29">
        <v>1.6913219155000001</v>
      </c>
      <c r="AJ5" s="27"/>
      <c r="AK5" s="29" t="s">
        <v>3</v>
      </c>
      <c r="AL5" s="29">
        <v>0</v>
      </c>
      <c r="AM5" s="29">
        <v>2.48092806442</v>
      </c>
      <c r="AN5" s="29">
        <v>14.918960869799999</v>
      </c>
      <c r="AO5" s="29">
        <v>14.918960869799999</v>
      </c>
      <c r="AP5" s="29">
        <v>19.119681387300002</v>
      </c>
      <c r="AQ5" s="8">
        <v>3.2772827028700003E-5</v>
      </c>
      <c r="AR5" s="29">
        <v>1.6001054992099999E-4</v>
      </c>
      <c r="AS5" s="29">
        <v>2.0531158611500002</v>
      </c>
      <c r="AT5" s="29">
        <v>9.2285763879500007E-3</v>
      </c>
      <c r="AU5" s="29">
        <v>5.9002473348900002E-3</v>
      </c>
      <c r="AV5" s="29">
        <v>2.5777347166300002</v>
      </c>
      <c r="AW5" s="29">
        <v>9.3798866763700004E-3</v>
      </c>
      <c r="AX5" s="29">
        <v>5.7490029868200003E-3</v>
      </c>
      <c r="AY5" s="29">
        <v>0</v>
      </c>
      <c r="AZ5" s="29">
        <v>2.23996207543E-4</v>
      </c>
      <c r="BA5" s="29">
        <v>8.9596268650800001E-4</v>
      </c>
      <c r="BB5" s="29">
        <v>2358.71369061</v>
      </c>
      <c r="BC5" s="29">
        <v>43.200500967700002</v>
      </c>
      <c r="BD5" s="29">
        <v>383.136541432</v>
      </c>
      <c r="BE5" s="29">
        <v>24.397673406900001</v>
      </c>
      <c r="BF5" s="29">
        <v>0.56685501479900002</v>
      </c>
      <c r="BG5" s="29">
        <v>87.239064342800006</v>
      </c>
      <c r="BH5" s="29">
        <v>1.46557742743</v>
      </c>
      <c r="BI5" s="8">
        <v>191.24994498300001</v>
      </c>
      <c r="BJ5" s="29">
        <v>17.246504918300001</v>
      </c>
      <c r="BK5" s="29">
        <v>62.517824378999997</v>
      </c>
      <c r="BL5" s="29">
        <v>1.61078381261</v>
      </c>
      <c r="BM5" s="29">
        <v>0</v>
      </c>
      <c r="BN5" s="29">
        <v>34.375818350899998</v>
      </c>
      <c r="BO5" s="29">
        <v>34.375818350899998</v>
      </c>
      <c r="BP5" s="29">
        <v>4.4296484496000001</v>
      </c>
      <c r="BQ5" s="29">
        <v>4.3873342366700001E-3</v>
      </c>
      <c r="BR5" s="29">
        <v>8.4721172477799991E-3</v>
      </c>
      <c r="BS5" s="29">
        <v>131.86904905200001</v>
      </c>
      <c r="BT5" s="29">
        <v>22.928020193399998</v>
      </c>
      <c r="BU5" s="29">
        <v>1.43022430069</v>
      </c>
      <c r="BV5" s="29">
        <v>11.195544096500001</v>
      </c>
      <c r="BW5" s="29">
        <v>5.4463944946199997E-3</v>
      </c>
      <c r="BX5" s="29">
        <v>3.9940108052899999E-2</v>
      </c>
      <c r="BY5" s="29">
        <v>3.6352907938299998E-4</v>
      </c>
      <c r="BZ5" s="29">
        <v>7.38082007683E-4</v>
      </c>
      <c r="CA5" s="29">
        <v>0</v>
      </c>
      <c r="CB5" s="29">
        <v>1.3908197066900001</v>
      </c>
      <c r="CC5" s="29">
        <v>7.3798415678199998</v>
      </c>
      <c r="CD5" s="29">
        <v>0</v>
      </c>
      <c r="CE5" s="29">
        <v>1.80387634595E-3</v>
      </c>
      <c r="CF5" s="29">
        <v>1.73314262096E-3</v>
      </c>
      <c r="CG5" s="29">
        <v>14835.250824299999</v>
      </c>
      <c r="CH5" s="29">
        <v>1516.4917172800001</v>
      </c>
      <c r="CI5" s="29">
        <v>16483.611590600001</v>
      </c>
      <c r="CJ5" s="29">
        <v>0</v>
      </c>
      <c r="CK5" s="29">
        <v>73.889365612999995</v>
      </c>
      <c r="CL5" s="29">
        <v>0.41764655849299998</v>
      </c>
      <c r="CM5" s="29">
        <v>1.48405997619E-3</v>
      </c>
      <c r="CN5" s="29">
        <v>1.6344956525700002E-2</v>
      </c>
      <c r="CO5" s="29">
        <v>6.4125078861400004E-3</v>
      </c>
      <c r="CP5" s="29">
        <v>0</v>
      </c>
      <c r="CQ5" s="29">
        <v>0.36533584395800001</v>
      </c>
      <c r="CR5" s="8">
        <v>0</v>
      </c>
      <c r="CS5" s="29">
        <v>301.34585635000002</v>
      </c>
      <c r="CT5" s="29">
        <v>0.28963775853899998</v>
      </c>
      <c r="CU5" s="29">
        <v>0.101845044134</v>
      </c>
      <c r="CV5" s="29">
        <v>383.136534928</v>
      </c>
      <c r="CW5" s="29">
        <v>0.13016311397300001</v>
      </c>
      <c r="CX5" s="29">
        <v>0</v>
      </c>
      <c r="CY5" s="29">
        <v>2.2693327922100001E-3</v>
      </c>
      <c r="CZ5" s="29">
        <v>1.8878661836299999E-2</v>
      </c>
      <c r="DA5" s="29">
        <v>539.99320502399996</v>
      </c>
      <c r="DB5" s="29">
        <v>496.79271490399998</v>
      </c>
      <c r="DC5" s="29">
        <v>43.200490120600001</v>
      </c>
      <c r="DD5" s="29">
        <v>0</v>
      </c>
      <c r="DE5" s="29">
        <v>0</v>
      </c>
      <c r="DF5" s="29">
        <v>2.0324320998499998</v>
      </c>
      <c r="DG5" s="29">
        <v>0</v>
      </c>
      <c r="DH5" s="29">
        <v>21.809749218699999</v>
      </c>
      <c r="DI5" s="29">
        <v>0</v>
      </c>
      <c r="DJ5" s="29">
        <v>0.56685504897000005</v>
      </c>
      <c r="DK5" s="29">
        <v>87.239054315199994</v>
      </c>
      <c r="DL5" s="29">
        <v>20.7883839679</v>
      </c>
      <c r="DM5" s="29">
        <v>0</v>
      </c>
      <c r="DN5" s="29">
        <v>1.4655774615999999</v>
      </c>
      <c r="DO5" s="29">
        <v>1.9872526454900001E-3</v>
      </c>
      <c r="DP5" s="29">
        <v>166.55590772799999</v>
      </c>
      <c r="DQ5" s="29">
        <v>163.74080819100001</v>
      </c>
      <c r="DR5" s="29">
        <v>1.6913182712699999</v>
      </c>
      <c r="DS5" s="29">
        <v>0</v>
      </c>
      <c r="DT5" s="29">
        <v>1.11078508396</v>
      </c>
      <c r="DU5" s="29">
        <v>25.340278781799999</v>
      </c>
      <c r="DV5" s="29">
        <v>2.5772492821599999</v>
      </c>
      <c r="DW5" s="29">
        <v>2.2792017744800002</v>
      </c>
      <c r="DX5" s="29">
        <v>805.39105396800005</v>
      </c>
      <c r="DY5" s="29">
        <v>3.8658803498599998</v>
      </c>
      <c r="DZ5" s="29">
        <v>22.378829661299999</v>
      </c>
      <c r="EC5" s="37">
        <f t="shared" si="0"/>
        <v>8.0000094837954141E-3</v>
      </c>
      <c r="ED5" s="55">
        <f t="shared" si="1"/>
        <v>-1.0819826283807831E-6</v>
      </c>
      <c r="EE5" s="55">
        <f t="shared" si="2"/>
        <v>-5.3896520950974268E-7</v>
      </c>
      <c r="EF5" s="55">
        <f t="shared" si="3"/>
        <v>-5.6446335777336164E-7</v>
      </c>
      <c r="EG5" s="55">
        <f t="shared" si="4"/>
        <v>-2.4469109157510212E-5</v>
      </c>
      <c r="EH5" s="55">
        <f t="shared" si="5"/>
        <v>-2.6525261054118973E-5</v>
      </c>
      <c r="EI5" s="55">
        <f t="shared" si="6"/>
        <v>-8.1589353979257557E-7</v>
      </c>
      <c r="EJ5" s="55">
        <f t="shared" si="7"/>
        <v>-3.8796293692856849E-7</v>
      </c>
      <c r="EK5" s="55">
        <f t="shared" si="8"/>
        <v>-2.7248539146892992E-7</v>
      </c>
      <c r="EL5" s="55">
        <f t="shared" si="9"/>
        <v>-6.2258114631636446E-7</v>
      </c>
      <c r="EM5" s="55">
        <f t="shared" si="10"/>
        <v>5.5863515477894992E-6</v>
      </c>
      <c r="EN5" s="55">
        <f t="shared" si="11"/>
        <v>3.4929848058896406E-7</v>
      </c>
      <c r="EO5" s="55">
        <f t="shared" si="12"/>
        <v>4.0471371673063115E-7</v>
      </c>
      <c r="EP5" s="55">
        <f t="shared" si="13"/>
        <v>1.0687030462989743E-6</v>
      </c>
      <c r="EQ5" s="55">
        <f t="shared" si="14"/>
        <v>4.7633061555566482E-6</v>
      </c>
      <c r="ER5" s="55">
        <f t="shared" si="15"/>
        <v>-1.268418768276219E-5</v>
      </c>
      <c r="ES5" s="55">
        <f t="shared" si="16"/>
        <v>-1.291896509120573E-8</v>
      </c>
      <c r="ET5" s="55">
        <f t="shared" si="17"/>
        <v>-2.2026400795736828E-6</v>
      </c>
      <c r="EU5" s="55">
        <f t="shared" si="18"/>
        <v>1.056427967740817E-6</v>
      </c>
      <c r="EV5" s="55">
        <f t="shared" si="19"/>
        <v>-1.6457087602836311E-6</v>
      </c>
      <c r="EW5" s="55">
        <f t="shared" si="20"/>
        <v>5.1537260076747887E-7</v>
      </c>
      <c r="EX5" s="55">
        <f t="shared" si="21"/>
        <v>-6.3423317577669385E-6</v>
      </c>
      <c r="EY5" s="55">
        <f t="shared" si="22"/>
        <v>-1.3393098607079864E-6</v>
      </c>
      <c r="EZ5" s="55">
        <f t="shared" si="24"/>
        <v>4.3176729997459114E-7</v>
      </c>
      <c r="FA5" s="55">
        <f t="shared" si="25"/>
        <v>1.5533933288540483E-5</v>
      </c>
      <c r="FB5" s="55">
        <f t="shared" si="26"/>
        <v>-7.7649964978082427E-6</v>
      </c>
      <c r="FC5" s="55">
        <f t="shared" si="27"/>
        <v>-1.8522070631141846E-6</v>
      </c>
      <c r="FD5" s="55">
        <f t="shared" si="28"/>
        <v>4.2551614113653416E-6</v>
      </c>
      <c r="FE5" s="55">
        <f t="shared" si="29"/>
        <v>0</v>
      </c>
      <c r="FF5" s="55">
        <f t="shared" si="30"/>
        <v>8.2553709079977796E-6</v>
      </c>
      <c r="FG5" s="55">
        <f t="shared" si="31"/>
        <v>-3.8130726581028775E-7</v>
      </c>
      <c r="FH5" s="55">
        <f t="shared" si="32"/>
        <v>-3.6470193607413895E-7</v>
      </c>
      <c r="FI5" s="55">
        <f t="shared" si="33"/>
        <v>7.7602652833280999E-7</v>
      </c>
      <c r="FJ5" s="55">
        <f t="shared" si="34"/>
        <v>-7.5529638768958891E-7</v>
      </c>
      <c r="FK5" s="55">
        <f t="shared" si="35"/>
        <v>-2.1546637377622352E-6</v>
      </c>
      <c r="FL5" s="55"/>
    </row>
    <row r="6" spans="1:168" x14ac:dyDescent="0.3">
      <c r="A6" s="27" t="s">
        <v>4</v>
      </c>
      <c r="B6" s="27">
        <v>8497.5284185</v>
      </c>
      <c r="C6" s="27">
        <v>19.210314011000001</v>
      </c>
      <c r="D6" s="27">
        <v>43937.675540999997</v>
      </c>
      <c r="E6" s="27">
        <v>1039.7678828999999</v>
      </c>
      <c r="F6" s="27">
        <v>943.35347792000005</v>
      </c>
      <c r="G6" s="27">
        <v>39.899612060000003</v>
      </c>
      <c r="H6" s="27">
        <v>3429.6541124999999</v>
      </c>
      <c r="I6" s="29">
        <v>0.41057034590000002</v>
      </c>
      <c r="J6" s="29">
        <v>7.8126551399999994E-2</v>
      </c>
      <c r="K6" s="29">
        <v>3.7139889999999998E-4</v>
      </c>
      <c r="L6" s="29">
        <v>4.7285211100000002E-2</v>
      </c>
      <c r="M6" s="29">
        <v>2.9145969800000001E-2</v>
      </c>
      <c r="N6" s="29">
        <v>5.61824296E-2</v>
      </c>
      <c r="O6" s="29">
        <v>2.9145969800000001E-2</v>
      </c>
      <c r="P6" s="29">
        <v>1.8266567999999999E-3</v>
      </c>
      <c r="Q6" s="29">
        <v>0.86393115450000002</v>
      </c>
      <c r="R6" s="29">
        <v>2.9145969800000001E-2</v>
      </c>
      <c r="S6" s="29">
        <v>8.7437909800000005E-2</v>
      </c>
      <c r="T6" s="29">
        <v>2.1222797000000002E-3</v>
      </c>
      <c r="U6" s="29">
        <v>1.6915677470999999</v>
      </c>
      <c r="V6" s="29">
        <v>6.8141822999999999E-3</v>
      </c>
      <c r="W6" s="29">
        <v>9.6614770568000008</v>
      </c>
      <c r="X6" s="29">
        <v>14.49221543</v>
      </c>
      <c r="Y6" s="29">
        <v>0.37735115720000001</v>
      </c>
      <c r="Z6" s="29">
        <v>3.9929021E-3</v>
      </c>
      <c r="AA6" s="29">
        <v>2.2069393199999999E-2</v>
      </c>
      <c r="AB6" s="29">
        <v>8.4420168000000004E-3</v>
      </c>
      <c r="AD6" s="29">
        <v>0.32223759019999998</v>
      </c>
      <c r="AE6" s="29">
        <v>1039.7678828999999</v>
      </c>
      <c r="AF6" s="29">
        <v>943.35347792000005</v>
      </c>
      <c r="AG6" s="29">
        <v>6.0384235354999998</v>
      </c>
      <c r="AH6" s="29">
        <v>16.605665027000001</v>
      </c>
      <c r="AI6" s="29">
        <v>6.3403449457000001</v>
      </c>
      <c r="AJ6" s="27"/>
      <c r="AK6" s="29" t="s">
        <v>4</v>
      </c>
      <c r="AL6" s="29">
        <v>0</v>
      </c>
      <c r="AM6" s="29">
        <v>7.8125878110800004E-2</v>
      </c>
      <c r="AN6" s="29">
        <v>0.41057115287099999</v>
      </c>
      <c r="AO6" s="29">
        <v>0.41057115287099999</v>
      </c>
      <c r="AP6" s="29">
        <v>85.160112660199999</v>
      </c>
      <c r="AQ6" s="8">
        <v>6.3140083819699996E-5</v>
      </c>
      <c r="AR6" s="29">
        <v>3.08265406472E-4</v>
      </c>
      <c r="AS6" s="29">
        <v>4.72846838911E-2</v>
      </c>
      <c r="AT6" s="29">
        <v>1.77790065213E-2</v>
      </c>
      <c r="AU6" s="29">
        <v>1.13669551701E-2</v>
      </c>
      <c r="AV6" s="29">
        <v>5.6183254518199999E-2</v>
      </c>
      <c r="AW6" s="29">
        <v>1.8070567043099998E-2</v>
      </c>
      <c r="AX6" s="29">
        <v>1.1075465541199999E-2</v>
      </c>
      <c r="AY6" s="29">
        <v>0</v>
      </c>
      <c r="AZ6" s="29">
        <v>3.6533129747500003E-4</v>
      </c>
      <c r="BA6" s="29">
        <v>1.46132644753E-3</v>
      </c>
      <c r="BB6" s="29">
        <v>8497.4955608599994</v>
      </c>
      <c r="BC6" s="29">
        <v>96.414117160199993</v>
      </c>
      <c r="BD6" s="29">
        <v>727.51300874699996</v>
      </c>
      <c r="BE6" s="29">
        <v>46.3270451892</v>
      </c>
      <c r="BF6" s="29">
        <v>1.0763697372600001</v>
      </c>
      <c r="BG6" s="29">
        <v>165.65259586100001</v>
      </c>
      <c r="BH6" s="29">
        <v>2.7828794461999999</v>
      </c>
      <c r="BI6" s="29">
        <v>851.93391641999995</v>
      </c>
      <c r="BJ6" s="29">
        <v>76.850077038899997</v>
      </c>
      <c r="BK6" s="29">
        <v>278.51005918099997</v>
      </c>
      <c r="BL6" s="29">
        <v>6.0384046049700002</v>
      </c>
      <c r="BM6" s="29">
        <v>0</v>
      </c>
      <c r="BN6" s="29">
        <v>0.86393429871500005</v>
      </c>
      <c r="BO6" s="29">
        <v>0.86393429871500005</v>
      </c>
      <c r="BP6" s="29">
        <v>16.605687599300001</v>
      </c>
      <c r="BQ6" s="29">
        <v>8.4522387410800003E-3</v>
      </c>
      <c r="BR6" s="29">
        <v>1.63217700822E-2</v>
      </c>
      <c r="BS6" s="29">
        <v>351.50061356700002</v>
      </c>
      <c r="BT6" s="29">
        <v>102.12490536999999</v>
      </c>
      <c r="BU6" s="29">
        <v>6.3712806874099996</v>
      </c>
      <c r="BV6" s="29">
        <v>49.872127731900001</v>
      </c>
      <c r="BW6" s="29">
        <v>1.04925737099E-2</v>
      </c>
      <c r="BX6" s="29">
        <v>7.6945234929999995E-2</v>
      </c>
      <c r="BY6" s="29">
        <v>7.0035982561400003E-4</v>
      </c>
      <c r="BZ6" s="29">
        <v>1.42194411371E-3</v>
      </c>
      <c r="CA6" s="29">
        <v>0</v>
      </c>
      <c r="CB6" s="29">
        <v>1.6915718894</v>
      </c>
      <c r="CC6" s="29">
        <v>19.210283611600001</v>
      </c>
      <c r="CD6" s="29">
        <v>0</v>
      </c>
      <c r="CE6" s="29">
        <v>3.4752543739099999E-3</v>
      </c>
      <c r="CF6" s="29">
        <v>3.3389500916600002E-3</v>
      </c>
      <c r="CG6" s="29">
        <v>39543.850764199997</v>
      </c>
      <c r="CH6" s="29">
        <v>4042.2585873200001</v>
      </c>
      <c r="CI6" s="29">
        <v>43937.609965099997</v>
      </c>
      <c r="CJ6" s="29">
        <v>0</v>
      </c>
      <c r="CK6" s="29">
        <v>329.171768198</v>
      </c>
      <c r="CL6" s="29">
        <v>0.37735197598300002</v>
      </c>
      <c r="CM6" s="29">
        <v>3.9930038112899998E-3</v>
      </c>
      <c r="CN6" s="29">
        <v>2.20691848497E-2</v>
      </c>
      <c r="CO6" s="29">
        <v>8.4420280602800005E-3</v>
      </c>
      <c r="CP6" s="29">
        <v>0</v>
      </c>
      <c r="CQ6" s="29">
        <v>0.32224148147100001</v>
      </c>
      <c r="CR6" s="29">
        <v>0</v>
      </c>
      <c r="CS6" s="29">
        <v>1342.4111089099999</v>
      </c>
      <c r="CT6" s="29">
        <v>0.54997471926899999</v>
      </c>
      <c r="CU6" s="29">
        <v>0.19338706132700001</v>
      </c>
      <c r="CV6" s="29">
        <v>727.51300531899994</v>
      </c>
      <c r="CW6" s="29">
        <v>0.247158656437</v>
      </c>
      <c r="CX6" s="29">
        <v>0</v>
      </c>
      <c r="CY6" s="29">
        <v>4.3719041668500002E-3</v>
      </c>
      <c r="CZ6" s="29">
        <v>3.5847409888800003E-2</v>
      </c>
      <c r="DA6" s="29">
        <v>1039.7415798899999</v>
      </c>
      <c r="DB6" s="29">
        <v>943.32739368700004</v>
      </c>
      <c r="DC6" s="29">
        <v>96.414186199100001</v>
      </c>
      <c r="DD6" s="29">
        <v>0</v>
      </c>
      <c r="DE6" s="29">
        <v>0</v>
      </c>
      <c r="DF6" s="29">
        <v>3.8592571070999999</v>
      </c>
      <c r="DG6" s="29">
        <v>0</v>
      </c>
      <c r="DH6" s="29">
        <v>41.413149579200002</v>
      </c>
      <c r="DI6" s="29">
        <v>0</v>
      </c>
      <c r="DJ6" s="29">
        <v>1.0763690990300001</v>
      </c>
      <c r="DK6" s="29">
        <v>165.652591551</v>
      </c>
      <c r="DL6" s="29">
        <v>92.633175105099994</v>
      </c>
      <c r="DM6" s="29">
        <v>0</v>
      </c>
      <c r="DN6" s="29">
        <v>2.7828797768900002</v>
      </c>
      <c r="DO6" s="29">
        <v>3.77340802152E-3</v>
      </c>
      <c r="DP6" s="29">
        <v>39.899479410300003</v>
      </c>
      <c r="DQ6" s="29">
        <v>729.42579382700001</v>
      </c>
      <c r="DR6" s="29">
        <v>6.34034738204</v>
      </c>
      <c r="DS6" s="29">
        <v>0</v>
      </c>
      <c r="DT6" s="29">
        <v>4.9481609635100003</v>
      </c>
      <c r="DU6" s="29">
        <v>112.916483634</v>
      </c>
      <c r="DV6" s="29">
        <v>9.6614867749899993</v>
      </c>
      <c r="DW6" s="29">
        <v>10.1528881619</v>
      </c>
      <c r="DX6" s="29">
        <v>3429.6484627599998</v>
      </c>
      <c r="DY6" s="29">
        <v>14.492185925299999</v>
      </c>
      <c r="DZ6" s="29">
        <v>99.705738615800001</v>
      </c>
      <c r="EC6" s="37">
        <f t="shared" si="0"/>
        <v>7.9999939424606811E-3</v>
      </c>
      <c r="ED6" s="55">
        <f t="shared" si="1"/>
        <v>-3.8667290513700833E-6</v>
      </c>
      <c r="EE6" s="55">
        <f t="shared" si="2"/>
        <v>-1.5824520089848283E-6</v>
      </c>
      <c r="EF6" s="55">
        <f t="shared" si="3"/>
        <v>-1.4924754027763966E-6</v>
      </c>
      <c r="EG6" s="55">
        <f t="shared" si="4"/>
        <v>-2.5297001794892003E-5</v>
      </c>
      <c r="EH6" s="55">
        <f t="shared" si="5"/>
        <v>-2.7650539920114647E-5</v>
      </c>
      <c r="EI6" s="55">
        <f t="shared" si="6"/>
        <v>-3.3245862090062754E-6</v>
      </c>
      <c r="EJ6" s="55">
        <f t="shared" si="7"/>
        <v>-1.6473206378127972E-6</v>
      </c>
      <c r="EK6" s="55">
        <f t="shared" si="8"/>
        <v>1.9654877855292289E-6</v>
      </c>
      <c r="EL6" s="55">
        <f t="shared" si="9"/>
        <v>-8.617930625694947E-6</v>
      </c>
      <c r="EM6" s="55">
        <f t="shared" si="10"/>
        <v>1.7744510551863293E-5</v>
      </c>
      <c r="EN6" s="55">
        <f t="shared" si="11"/>
        <v>-1.1149551577271693E-5</v>
      </c>
      <c r="EO6" s="55">
        <f t="shared" si="12"/>
        <v>-2.7820656025136625E-7</v>
      </c>
      <c r="EP6" s="55">
        <f t="shared" si="13"/>
        <v>1.4682850241112331E-5</v>
      </c>
      <c r="EQ6" s="55">
        <f t="shared" si="14"/>
        <v>2.1541331590392366E-6</v>
      </c>
      <c r="ER6" s="55">
        <f t="shared" si="15"/>
        <v>5.1734129818511788E-7</v>
      </c>
      <c r="ES6" s="55">
        <f t="shared" si="16"/>
        <v>3.6394277294560289E-6</v>
      </c>
      <c r="ET6" s="55">
        <f t="shared" si="17"/>
        <v>-1.9491501016789829E-6</v>
      </c>
      <c r="EU6" s="55">
        <f t="shared" si="18"/>
        <v>-1.1569363933382682E-6</v>
      </c>
      <c r="EV6" s="55">
        <f t="shared" si="19"/>
        <v>1.1421361661141096E-5</v>
      </c>
      <c r="EW6" s="55">
        <f t="shared" si="20"/>
        <v>2.4487934386441896E-6</v>
      </c>
      <c r="EX6" s="55">
        <f t="shared" si="21"/>
        <v>3.252858380397917E-6</v>
      </c>
      <c r="EY6" s="55">
        <f t="shared" si="22"/>
        <v>1.0058700073886635E-6</v>
      </c>
      <c r="EZ6" s="55">
        <f t="shared" si="24"/>
        <v>-2.0358999038503478E-6</v>
      </c>
      <c r="FA6" s="55">
        <f t="shared" si="25"/>
        <v>2.1698171169983692E-6</v>
      </c>
      <c r="FB6" s="55">
        <f t="shared" si="26"/>
        <v>2.5473023743741899E-5</v>
      </c>
      <c r="FC6" s="55">
        <f t="shared" si="27"/>
        <v>-9.4406900140273402E-6</v>
      </c>
      <c r="FD6" s="55">
        <f t="shared" si="28"/>
        <v>1.3338376678060632E-6</v>
      </c>
      <c r="FE6" s="55">
        <f t="shared" si="29"/>
        <v>0</v>
      </c>
      <c r="FF6" s="55">
        <f t="shared" si="30"/>
        <v>1.207578233693555E-5</v>
      </c>
      <c r="FG6" s="55">
        <f t="shared" si="31"/>
        <v>-1.7953614172263737E-6</v>
      </c>
      <c r="FH6" s="55">
        <f t="shared" si="32"/>
        <v>-1.6737515437735605E-6</v>
      </c>
      <c r="FI6" s="55">
        <f t="shared" si="33"/>
        <v>-3.1350119593763866E-6</v>
      </c>
      <c r="FJ6" s="55">
        <f t="shared" si="34"/>
        <v>1.3593132201563732E-6</v>
      </c>
      <c r="FK6" s="55">
        <f t="shared" si="35"/>
        <v>3.8425985034449768E-7</v>
      </c>
      <c r="FL6" s="55"/>
    </row>
    <row r="7" spans="1:168" x14ac:dyDescent="0.3">
      <c r="A7" s="27" t="s">
        <v>5</v>
      </c>
      <c r="B7" s="27">
        <v>2130.7621785000001</v>
      </c>
      <c r="C7" s="27">
        <v>6.6666335283000002</v>
      </c>
      <c r="D7" s="27">
        <v>14601.46738</v>
      </c>
      <c r="E7" s="27">
        <v>487.03492757999999</v>
      </c>
      <c r="F7" s="27">
        <v>448.07210852999998</v>
      </c>
      <c r="G7" s="27">
        <v>150.45950991000001</v>
      </c>
      <c r="H7" s="27">
        <v>725.67482857000005</v>
      </c>
      <c r="I7" s="29">
        <v>13.455501351000001</v>
      </c>
      <c r="J7" s="29">
        <v>2.23756507</v>
      </c>
      <c r="K7" s="29">
        <v>1.7387150000000001E-4</v>
      </c>
      <c r="L7" s="29">
        <v>1.8517163581</v>
      </c>
      <c r="M7" s="29">
        <v>1.36447685E-2</v>
      </c>
      <c r="N7" s="29">
        <v>2.3248713523000002</v>
      </c>
      <c r="O7" s="29">
        <v>1.36447685E-2</v>
      </c>
      <c r="P7" s="29">
        <v>1.0101104E-3</v>
      </c>
      <c r="Q7" s="29">
        <v>31.003750996000001</v>
      </c>
      <c r="R7" s="29">
        <v>1.36447685E-2</v>
      </c>
      <c r="S7" s="29">
        <v>4.0934307599999997E-2</v>
      </c>
      <c r="T7" s="29">
        <v>9.935511000000001E-4</v>
      </c>
      <c r="U7" s="29">
        <v>1.2543879314999999</v>
      </c>
      <c r="V7" s="29">
        <v>3.1900786E-3</v>
      </c>
      <c r="W7" s="29">
        <v>2.3221595036</v>
      </c>
      <c r="X7" s="29">
        <v>3.4832393595000002</v>
      </c>
      <c r="Y7" s="29">
        <v>0.3766719308</v>
      </c>
      <c r="Z7" s="29">
        <v>1.3384929E-3</v>
      </c>
      <c r="AA7" s="29">
        <v>1.47416404E-2</v>
      </c>
      <c r="AB7" s="29">
        <v>5.7834547999999998E-3</v>
      </c>
      <c r="AD7" s="29">
        <v>0.32949582360000002</v>
      </c>
      <c r="AE7" s="29">
        <v>487.03492757999999</v>
      </c>
      <c r="AF7" s="29">
        <v>448.07210852999998</v>
      </c>
      <c r="AG7" s="29">
        <v>1.4513498253999999</v>
      </c>
      <c r="AH7" s="29">
        <v>3.9912112630999999</v>
      </c>
      <c r="AI7" s="29">
        <v>1.5239169652</v>
      </c>
      <c r="AJ7" s="27"/>
      <c r="AK7" s="29" t="s">
        <v>5</v>
      </c>
      <c r="AL7" s="29">
        <v>0</v>
      </c>
      <c r="AM7" s="29">
        <v>2.2375640572600002</v>
      </c>
      <c r="AN7" s="29">
        <v>13.4555007676</v>
      </c>
      <c r="AO7" s="29">
        <v>13.4555007676</v>
      </c>
      <c r="AP7" s="29">
        <v>17.226056107400002</v>
      </c>
      <c r="AQ7" s="8">
        <v>2.9558148576599998E-5</v>
      </c>
      <c r="AR7" s="29">
        <v>1.4431447751000001E-4</v>
      </c>
      <c r="AS7" s="29">
        <v>1.85171446034</v>
      </c>
      <c r="AT7" s="29">
        <v>8.3233321235499994E-3</v>
      </c>
      <c r="AU7" s="29">
        <v>5.3214796419700002E-3</v>
      </c>
      <c r="AV7" s="29">
        <v>2.3248716372299998</v>
      </c>
      <c r="AW7" s="29">
        <v>8.4597622350499994E-3</v>
      </c>
      <c r="AX7" s="29">
        <v>5.1849799970199997E-3</v>
      </c>
      <c r="AY7" s="29">
        <v>0</v>
      </c>
      <c r="AZ7" s="29">
        <v>2.02022357599E-4</v>
      </c>
      <c r="BA7" s="29">
        <v>8.0807103395700002E-4</v>
      </c>
      <c r="BB7" s="29">
        <v>2130.7617082400002</v>
      </c>
      <c r="BC7" s="29">
        <v>38.962771359199998</v>
      </c>
      <c r="BD7" s="29">
        <v>345.55302278900001</v>
      </c>
      <c r="BE7" s="29">
        <v>22.004385941900001</v>
      </c>
      <c r="BF7" s="29">
        <v>0.51124973432099996</v>
      </c>
      <c r="BG7" s="29">
        <v>78.681423660899995</v>
      </c>
      <c r="BH7" s="29">
        <v>1.32181198402</v>
      </c>
      <c r="BI7" s="29">
        <v>172.30845256500001</v>
      </c>
      <c r="BJ7" s="29">
        <v>15.538398942700001</v>
      </c>
      <c r="BK7" s="29">
        <v>56.3260033205</v>
      </c>
      <c r="BL7" s="29">
        <v>1.4513499238400001</v>
      </c>
      <c r="BM7" s="29">
        <v>0</v>
      </c>
      <c r="BN7" s="29">
        <v>31.0037463948</v>
      </c>
      <c r="BO7" s="29">
        <v>31.0037463948</v>
      </c>
      <c r="BP7" s="29">
        <v>3.9912150350500002</v>
      </c>
      <c r="BQ7" s="29">
        <v>3.9569609958299999E-3</v>
      </c>
      <c r="BR7" s="29">
        <v>7.6410612293199998E-3</v>
      </c>
      <c r="BS7" s="29">
        <v>116.811579952</v>
      </c>
      <c r="BT7" s="29">
        <v>20.657212404799999</v>
      </c>
      <c r="BU7" s="29">
        <v>1.2885762776</v>
      </c>
      <c r="BV7" s="29">
        <v>10.086732347</v>
      </c>
      <c r="BW7" s="29">
        <v>4.9121611623200003E-3</v>
      </c>
      <c r="BX7" s="29">
        <v>3.6022178717099999E-2</v>
      </c>
      <c r="BY7" s="29">
        <v>3.2787393254700003E-4</v>
      </c>
      <c r="BZ7" s="29">
        <v>6.6568681543499998E-4</v>
      </c>
      <c r="CA7" s="29">
        <v>0</v>
      </c>
      <c r="CB7" s="29">
        <v>1.25438433598</v>
      </c>
      <c r="CC7" s="29">
        <v>6.6666312087200001</v>
      </c>
      <c r="CD7" s="29">
        <v>0</v>
      </c>
      <c r="CE7" s="29">
        <v>1.6269469610299999E-3</v>
      </c>
      <c r="CF7" s="29">
        <v>1.56315659128E-3</v>
      </c>
      <c r="CG7" s="29">
        <v>13141.3183281</v>
      </c>
      <c r="CH7" s="29">
        <v>1343.3341225700001</v>
      </c>
      <c r="CI7" s="29">
        <v>14601.4640306</v>
      </c>
      <c r="CJ7" s="29">
        <v>0</v>
      </c>
      <c r="CK7" s="29">
        <v>66.571372633699994</v>
      </c>
      <c r="CL7" s="29">
        <v>0.37667727565699999</v>
      </c>
      <c r="CM7" s="29">
        <v>1.3384911464300001E-3</v>
      </c>
      <c r="CN7" s="29">
        <v>1.4741581568400001E-2</v>
      </c>
      <c r="CO7" s="29">
        <v>5.78344789175E-3</v>
      </c>
      <c r="CP7" s="29">
        <v>0</v>
      </c>
      <c r="CQ7" s="29">
        <v>0.32949463523299999</v>
      </c>
      <c r="CR7" s="29">
        <v>0</v>
      </c>
      <c r="CS7" s="29">
        <v>271.49978008699998</v>
      </c>
      <c r="CT7" s="29">
        <v>0.26122607456699998</v>
      </c>
      <c r="CU7" s="29">
        <v>9.1854882740599997E-2</v>
      </c>
      <c r="CV7" s="29">
        <v>345.55303271000002</v>
      </c>
      <c r="CW7" s="29">
        <v>0.1173948263</v>
      </c>
      <c r="CX7" s="29">
        <v>0</v>
      </c>
      <c r="CY7" s="29">
        <v>2.0467176272199999E-3</v>
      </c>
      <c r="CZ7" s="29">
        <v>1.7026751404299999E-2</v>
      </c>
      <c r="DA7" s="29">
        <v>487.02299516900001</v>
      </c>
      <c r="DB7" s="29">
        <v>448.060229462</v>
      </c>
      <c r="DC7" s="29">
        <v>38.962765706600003</v>
      </c>
      <c r="DD7" s="29">
        <v>0</v>
      </c>
      <c r="DE7" s="29">
        <v>0</v>
      </c>
      <c r="DF7" s="29">
        <v>1.8330618855900001</v>
      </c>
      <c r="DG7" s="29">
        <v>0</v>
      </c>
      <c r="DH7" s="29">
        <v>19.670354857300001</v>
      </c>
      <c r="DI7" s="29">
        <v>0</v>
      </c>
      <c r="DJ7" s="29">
        <v>0.51124959532000003</v>
      </c>
      <c r="DK7" s="29">
        <v>78.681423660899995</v>
      </c>
      <c r="DL7" s="29">
        <v>18.729477729100001</v>
      </c>
      <c r="DM7" s="29">
        <v>0</v>
      </c>
      <c r="DN7" s="29">
        <v>1.32181192449</v>
      </c>
      <c r="DO7" s="29">
        <v>1.79229397394E-3</v>
      </c>
      <c r="DP7" s="29">
        <v>150.45951352500001</v>
      </c>
      <c r="DQ7" s="29">
        <v>147.52366955799999</v>
      </c>
      <c r="DR7" s="29">
        <v>1.5239144738399999</v>
      </c>
      <c r="DS7" s="29">
        <v>0</v>
      </c>
      <c r="DT7" s="29">
        <v>1.0007631236100001</v>
      </c>
      <c r="DU7" s="29">
        <v>22.830479770899998</v>
      </c>
      <c r="DV7" s="29">
        <v>2.3221571714599998</v>
      </c>
      <c r="DW7" s="29">
        <v>2.0534650190399999</v>
      </c>
      <c r="DX7" s="29">
        <v>725.67449681000005</v>
      </c>
      <c r="DY7" s="29">
        <v>3.48323354424</v>
      </c>
      <c r="DZ7" s="29">
        <v>20.162407682800001</v>
      </c>
      <c r="EC7" s="37">
        <f t="shared" si="0"/>
        <v>7.9999909397578412E-3</v>
      </c>
      <c r="ED7" s="55">
        <f t="shared" si="1"/>
        <v>-2.2070036941436746E-7</v>
      </c>
      <c r="EE7" s="55">
        <f t="shared" si="2"/>
        <v>-3.4793872952963517E-7</v>
      </c>
      <c r="EF7" s="55">
        <f t="shared" si="3"/>
        <v>-2.2938790415827828E-7</v>
      </c>
      <c r="EG7" s="55">
        <f t="shared" si="4"/>
        <v>-2.4500113491378316E-5</v>
      </c>
      <c r="EH7" s="55">
        <f t="shared" si="5"/>
        <v>-2.6511509584822511E-5</v>
      </c>
      <c r="EI7" s="55">
        <f t="shared" si="6"/>
        <v>2.4026397529063827E-8</v>
      </c>
      <c r="EJ7" s="55">
        <f t="shared" si="7"/>
        <v>-4.571744629041821E-7</v>
      </c>
      <c r="EK7" s="55">
        <f t="shared" si="8"/>
        <v>-4.3357730424941769E-8</v>
      </c>
      <c r="EL7" s="55">
        <f t="shared" si="9"/>
        <v>-4.5260806643787241E-7</v>
      </c>
      <c r="EM7" s="55">
        <f t="shared" si="10"/>
        <v>6.4765450346846434E-6</v>
      </c>
      <c r="EN7" s="55">
        <f t="shared" si="11"/>
        <v>-1.0248653859617437E-6</v>
      </c>
      <c r="EO7" s="55">
        <f t="shared" si="12"/>
        <v>3.1708504252015748E-6</v>
      </c>
      <c r="EP7" s="55">
        <f t="shared" si="13"/>
        <v>1.2255731884369203E-7</v>
      </c>
      <c r="EQ7" s="55">
        <f t="shared" si="14"/>
        <v>-1.9251283009719044E-6</v>
      </c>
      <c r="ER7" s="55">
        <f t="shared" si="15"/>
        <v>-1.6838203032063499E-5</v>
      </c>
      <c r="ES7" s="55">
        <f t="shared" si="16"/>
        <v>-1.4840784913923038E-7</v>
      </c>
      <c r="ET7" s="55">
        <f t="shared" si="17"/>
        <v>-2.0995321394312992E-6</v>
      </c>
      <c r="EU7" s="55">
        <f t="shared" si="18"/>
        <v>7.885664103672093E-7</v>
      </c>
      <c r="EV7" s="55">
        <f t="shared" si="19"/>
        <v>9.7106047186750457E-6</v>
      </c>
      <c r="EW7" s="55">
        <f t="shared" si="20"/>
        <v>-2.8663541075808637E-6</v>
      </c>
      <c r="EX7" s="55">
        <f t="shared" si="21"/>
        <v>7.821848025907253E-6</v>
      </c>
      <c r="EY7" s="55">
        <f t="shared" si="22"/>
        <v>-1.0042979375929772E-6</v>
      </c>
      <c r="EZ7" s="55">
        <f t="shared" si="24"/>
        <v>-1.6694976715705533E-6</v>
      </c>
      <c r="FA7" s="55">
        <f t="shared" si="25"/>
        <v>1.4189687531633858E-5</v>
      </c>
      <c r="FB7" s="55">
        <f t="shared" si="26"/>
        <v>-1.3101078085118249E-6</v>
      </c>
      <c r="FC7" s="55">
        <f t="shared" si="27"/>
        <v>-3.990844872299871E-6</v>
      </c>
      <c r="FD7" s="55">
        <f t="shared" si="28"/>
        <v>-1.1944849987980041E-6</v>
      </c>
      <c r="FE7" s="55">
        <f t="shared" si="29"/>
        <v>0</v>
      </c>
      <c r="FF7" s="55">
        <f t="shared" si="30"/>
        <v>-3.6066223451421609E-6</v>
      </c>
      <c r="FG7" s="55">
        <f t="shared" si="31"/>
        <v>-5.3817630756453223E-7</v>
      </c>
      <c r="FH7" s="55">
        <f t="shared" si="32"/>
        <v>-4.7853873273921079E-7</v>
      </c>
      <c r="FI7" s="55">
        <f t="shared" si="33"/>
        <v>6.7826514620088746E-8</v>
      </c>
      <c r="FJ7" s="55">
        <f t="shared" si="34"/>
        <v>9.4506397975340918E-7</v>
      </c>
      <c r="FK7" s="55">
        <f t="shared" si="35"/>
        <v>-1.6348397300975578E-6</v>
      </c>
      <c r="FL7" s="55"/>
    </row>
    <row r="8" spans="1:168" x14ac:dyDescent="0.3">
      <c r="A8" s="27" t="s">
        <v>6</v>
      </c>
      <c r="B8" s="27">
        <v>62.883663032000001</v>
      </c>
      <c r="C8" s="27">
        <v>0.1967476568</v>
      </c>
      <c r="D8" s="27">
        <v>638.66054968000003</v>
      </c>
      <c r="E8" s="27">
        <v>15.720909287</v>
      </c>
      <c r="F8" s="27">
        <v>14.463236354999999</v>
      </c>
      <c r="G8" s="27">
        <v>4.4404046723999997</v>
      </c>
      <c r="H8" s="27">
        <v>24.831161208000001</v>
      </c>
      <c r="I8" s="29">
        <v>0.43432769469999999</v>
      </c>
      <c r="J8" s="29">
        <v>7.2225922799999995E-2</v>
      </c>
      <c r="K8" s="8">
        <v>5.6123635E-6</v>
      </c>
      <c r="L8" s="29">
        <v>5.9771196899999997E-2</v>
      </c>
      <c r="M8" s="29">
        <v>4.4043700000000001E-4</v>
      </c>
      <c r="N8" s="29">
        <v>7.5044105400000005E-2</v>
      </c>
      <c r="O8" s="29">
        <v>4.4043700000000001E-4</v>
      </c>
      <c r="P8" s="29">
        <v>3.2605199999999997E-5</v>
      </c>
      <c r="Q8" s="29">
        <v>1.0007640209999999</v>
      </c>
      <c r="R8" s="29">
        <v>4.4043700000000001E-4</v>
      </c>
      <c r="S8" s="29">
        <v>1.3213111E-3</v>
      </c>
      <c r="T8" s="29">
        <v>3.2070699999999998E-5</v>
      </c>
      <c r="U8" s="29">
        <v>4.0490152500000001E-2</v>
      </c>
      <c r="V8" s="29">
        <v>1.029719E-4</v>
      </c>
      <c r="W8" s="29">
        <v>7.94597415E-2</v>
      </c>
      <c r="X8" s="29">
        <v>0.11918957650000001</v>
      </c>
      <c r="Y8" s="29">
        <v>1.21585237E-2</v>
      </c>
      <c r="Z8" s="29">
        <v>4.3204999999999997E-5</v>
      </c>
      <c r="AA8" s="29">
        <v>4.758427E-4</v>
      </c>
      <c r="AB8" s="29">
        <v>1.8668309999999999E-4</v>
      </c>
      <c r="AD8" s="29">
        <v>1.06357341E-2</v>
      </c>
      <c r="AE8" s="29">
        <v>15.720909287</v>
      </c>
      <c r="AF8" s="29">
        <v>14.463236354999999</v>
      </c>
      <c r="AG8" s="29">
        <v>4.96623276E-2</v>
      </c>
      <c r="AH8" s="29">
        <v>0.13657140009999999</v>
      </c>
      <c r="AI8" s="29">
        <v>5.2145456200000002E-2</v>
      </c>
      <c r="AJ8" s="27"/>
      <c r="AK8" s="29" t="s">
        <v>6</v>
      </c>
      <c r="AL8" s="29">
        <v>0</v>
      </c>
      <c r="AM8" s="29">
        <v>7.2225082784699995E-2</v>
      </c>
      <c r="AN8" s="29">
        <v>0.43432763065399999</v>
      </c>
      <c r="AO8" s="29">
        <v>0.43432763065399999</v>
      </c>
      <c r="AP8" s="29">
        <v>0.59178439684799999</v>
      </c>
      <c r="AQ8" s="8">
        <v>9.5409689313599999E-7</v>
      </c>
      <c r="AR8" s="8">
        <v>4.6581313623999998E-6</v>
      </c>
      <c r="AS8" s="29">
        <v>5.9770296763199997E-2</v>
      </c>
      <c r="AT8" s="29">
        <v>2.6866517854700001E-4</v>
      </c>
      <c r="AU8" s="29">
        <v>1.7176965007099999E-4</v>
      </c>
      <c r="AV8" s="8">
        <v>7.5043708685599994E-2</v>
      </c>
      <c r="AW8" s="29">
        <v>2.7306961645100003E-4</v>
      </c>
      <c r="AX8" s="29">
        <v>1.6736088008499999E-4</v>
      </c>
      <c r="AY8" s="29">
        <v>0</v>
      </c>
      <c r="AZ8" s="8">
        <v>6.5209744429199999E-6</v>
      </c>
      <c r="BA8" s="8">
        <v>2.6083515490199999E-5</v>
      </c>
      <c r="BB8" s="29">
        <v>62.883617520100003</v>
      </c>
      <c r="BC8" s="29">
        <v>1.25767277126</v>
      </c>
      <c r="BD8" s="29">
        <v>11.1540467159</v>
      </c>
      <c r="BE8" s="29">
        <v>0.71027582687099999</v>
      </c>
      <c r="BF8" s="29">
        <v>1.6502560888900002E-2</v>
      </c>
      <c r="BG8" s="29">
        <v>2.53975603653</v>
      </c>
      <c r="BH8" s="29">
        <v>4.2666507493000001E-2</v>
      </c>
      <c r="BI8" s="29">
        <v>5.9194787178999997</v>
      </c>
      <c r="BJ8" s="29">
        <v>0.53380685278700002</v>
      </c>
      <c r="BK8" s="29">
        <v>1.93502891543</v>
      </c>
      <c r="BL8" s="29">
        <v>4.9663436622700001E-2</v>
      </c>
      <c r="BM8" s="29">
        <v>0</v>
      </c>
      <c r="BN8" s="29">
        <v>1.00076056775</v>
      </c>
      <c r="BO8" s="29">
        <v>1.00076056775</v>
      </c>
      <c r="BP8" s="29">
        <v>0.136570986566</v>
      </c>
      <c r="BQ8" s="29">
        <v>1.2772841572800001E-4</v>
      </c>
      <c r="BR8" s="29">
        <v>2.4664555554100001E-4</v>
      </c>
      <c r="BS8" s="29">
        <v>5.1092841815099996</v>
      </c>
      <c r="BT8" s="29">
        <v>0.70965815304799995</v>
      </c>
      <c r="BU8" s="29">
        <v>4.42687223457E-2</v>
      </c>
      <c r="BV8" s="29">
        <v>0.34652031509999998</v>
      </c>
      <c r="BW8" s="29">
        <v>1.5856015035499999E-4</v>
      </c>
      <c r="BX8" s="29">
        <v>1.1627516328E-3</v>
      </c>
      <c r="BY8" s="8">
        <v>1.0583475366099999E-5</v>
      </c>
      <c r="BZ8" s="8">
        <v>2.1487393420299999E-5</v>
      </c>
      <c r="CA8" s="29">
        <v>0</v>
      </c>
      <c r="CB8" s="29">
        <v>4.0490732124900002E-2</v>
      </c>
      <c r="CC8" s="29">
        <v>0.19674759613500001</v>
      </c>
      <c r="CD8" s="29">
        <v>0</v>
      </c>
      <c r="CE8" s="8">
        <v>5.2516010516E-5</v>
      </c>
      <c r="CF8" s="8">
        <v>5.0456943181399999E-5</v>
      </c>
      <c r="CG8" s="29">
        <v>574.79366894299994</v>
      </c>
      <c r="CH8" s="29">
        <v>58.756819931999999</v>
      </c>
      <c r="CI8" s="29">
        <v>638.65977305599995</v>
      </c>
      <c r="CJ8" s="29">
        <v>0</v>
      </c>
      <c r="CK8" s="29">
        <v>2.2869935504700001</v>
      </c>
      <c r="CL8" s="29">
        <v>1.2158270368200001E-2</v>
      </c>
      <c r="CM8" s="8">
        <v>4.3206220958199999E-5</v>
      </c>
      <c r="CN8" s="29">
        <v>4.7584622232499997E-4</v>
      </c>
      <c r="CO8" s="29">
        <v>1.8668466383400001E-4</v>
      </c>
      <c r="CP8" s="29">
        <v>0</v>
      </c>
      <c r="CQ8" s="29">
        <v>1.06360372184E-2</v>
      </c>
      <c r="CR8" s="29">
        <v>0</v>
      </c>
      <c r="CS8" s="29">
        <v>9.3271624217299998</v>
      </c>
      <c r="CT8" s="29">
        <v>8.4320721793200003E-3</v>
      </c>
      <c r="CU8" s="29">
        <v>2.9649739578999999E-3</v>
      </c>
      <c r="CV8" s="29">
        <v>11.1540467159</v>
      </c>
      <c r="CW8" s="29">
        <v>3.7893552031800001E-3</v>
      </c>
      <c r="CX8" s="29">
        <v>0</v>
      </c>
      <c r="CY8" s="8">
        <v>6.6066126534300006E-5</v>
      </c>
      <c r="CZ8" s="29">
        <v>5.4961333134900001E-4</v>
      </c>
      <c r="DA8" s="29">
        <v>15.720547033800001</v>
      </c>
      <c r="DB8" s="29">
        <v>14.462872145</v>
      </c>
      <c r="DC8" s="29">
        <v>1.2576748888</v>
      </c>
      <c r="DD8" s="29">
        <v>0</v>
      </c>
      <c r="DE8" s="29">
        <v>0</v>
      </c>
      <c r="DF8" s="29">
        <v>5.9169039611500003E-2</v>
      </c>
      <c r="DG8" s="29">
        <v>0</v>
      </c>
      <c r="DH8" s="29">
        <v>0.634937415191</v>
      </c>
      <c r="DI8" s="29">
        <v>0</v>
      </c>
      <c r="DJ8" s="29">
        <v>1.6502560888900002E-2</v>
      </c>
      <c r="DK8" s="29">
        <v>2.53975603653</v>
      </c>
      <c r="DL8" s="29">
        <v>0.64343307733499999</v>
      </c>
      <c r="DM8" s="29">
        <v>0</v>
      </c>
      <c r="DN8" s="29">
        <v>4.2666507493000001E-2</v>
      </c>
      <c r="DO8" s="8">
        <v>5.78546371468E-5</v>
      </c>
      <c r="DP8" s="29">
        <v>4.44040713372</v>
      </c>
      <c r="DQ8" s="29">
        <v>5.0680536458600001</v>
      </c>
      <c r="DR8" s="29">
        <v>5.2145871848599999E-2</v>
      </c>
      <c r="DS8" s="29">
        <v>0</v>
      </c>
      <c r="DT8" s="29">
        <v>3.43807110515E-2</v>
      </c>
      <c r="DU8" s="29">
        <v>0.78431916814000002</v>
      </c>
      <c r="DV8" s="29">
        <v>7.9459852073899995E-2</v>
      </c>
      <c r="DW8" s="29">
        <v>7.0544976352099997E-2</v>
      </c>
      <c r="DX8" s="29">
        <v>24.831148773399999</v>
      </c>
      <c r="DY8" s="29">
        <v>0.119189244284</v>
      </c>
      <c r="DZ8" s="29">
        <v>0.69266056041900004</v>
      </c>
      <c r="EC8" s="37">
        <f t="shared" si="0"/>
        <v>8.0000093900731706E-3</v>
      </c>
      <c r="ED8" s="55">
        <f t="shared" si="1"/>
        <v>-7.2374759680998089E-7</v>
      </c>
      <c r="EE8" s="55">
        <f t="shared" si="2"/>
        <v>-3.0833912323211679E-7</v>
      </c>
      <c r="EF8" s="55">
        <f t="shared" si="3"/>
        <v>-1.2160199975888043E-6</v>
      </c>
      <c r="EG8" s="55">
        <f t="shared" si="4"/>
        <v>-2.3042763836712347E-5</v>
      </c>
      <c r="EH8" s="55">
        <f t="shared" si="5"/>
        <v>-2.5181777512269437E-5</v>
      </c>
      <c r="EI8" s="55">
        <f t="shared" si="6"/>
        <v>5.5430083108334135E-7</v>
      </c>
      <c r="EJ8" s="55">
        <f t="shared" si="7"/>
        <v>-5.0076594879916592E-7</v>
      </c>
      <c r="EK8" s="55">
        <f t="shared" si="8"/>
        <v>-1.4746008782070414E-7</v>
      </c>
      <c r="EL8" s="55">
        <f t="shared" si="9"/>
        <v>-1.1630385150293027E-5</v>
      </c>
      <c r="EM8" s="55">
        <f t="shared" si="10"/>
        <v>-2.4097595246664709E-5</v>
      </c>
      <c r="EN8" s="55">
        <f t="shared" si="11"/>
        <v>-1.5059708466370138E-5</v>
      </c>
      <c r="EO8" s="55">
        <f t="shared" si="12"/>
        <v>-4.9300626422982795E-6</v>
      </c>
      <c r="EP8" s="55">
        <f t="shared" si="13"/>
        <v>-5.2864165399338613E-6</v>
      </c>
      <c r="EQ8" s="55">
        <f t="shared" si="14"/>
        <v>-1.4765934742013893E-5</v>
      </c>
      <c r="ER8" s="55">
        <f t="shared" si="15"/>
        <v>-2.1777718891336429E-5</v>
      </c>
      <c r="ES8" s="55">
        <f t="shared" si="16"/>
        <v>-3.4506136586536814E-6</v>
      </c>
      <c r="ET8" s="55">
        <f t="shared" si="17"/>
        <v>7.0334765244773425E-6</v>
      </c>
      <c r="EU8" s="55">
        <f t="shared" si="18"/>
        <v>5.1702812457839469E-7</v>
      </c>
      <c r="EV8" s="55">
        <f t="shared" si="19"/>
        <v>5.2629471760020956E-6</v>
      </c>
      <c r="EW8" s="55">
        <f t="shared" si="20"/>
        <v>1.4315206641919978E-5</v>
      </c>
      <c r="EX8" s="55">
        <f t="shared" si="21"/>
        <v>1.0232863528823139E-5</v>
      </c>
      <c r="EY8" s="55">
        <f t="shared" si="22"/>
        <v>1.3915713530804975E-6</v>
      </c>
      <c r="EZ8" s="55">
        <f t="shared" si="24"/>
        <v>-2.7872907158230279E-6</v>
      </c>
      <c r="FA8" s="55">
        <f t="shared" si="25"/>
        <v>-2.0835736825461803E-5</v>
      </c>
      <c r="FB8" s="55">
        <f t="shared" si="26"/>
        <v>2.8259650503448987E-5</v>
      </c>
      <c r="FC8" s="55">
        <f t="shared" si="27"/>
        <v>7.4022886133941824E-6</v>
      </c>
      <c r="FD8" s="55">
        <f t="shared" si="28"/>
        <v>8.3769446726174587E-6</v>
      </c>
      <c r="FE8" s="55">
        <f t="shared" si="29"/>
        <v>0</v>
      </c>
      <c r="FF8" s="55">
        <f t="shared" si="30"/>
        <v>2.8499997945603262E-5</v>
      </c>
      <c r="FG8" s="55">
        <f t="shared" si="31"/>
        <v>7.0809790303463154E-7</v>
      </c>
      <c r="FH8" s="55">
        <f t="shared" si="32"/>
        <v>7.8078533889873623E-7</v>
      </c>
      <c r="FI8" s="55">
        <f t="shared" si="33"/>
        <v>2.2331267050816583E-5</v>
      </c>
      <c r="FJ8" s="55">
        <f t="shared" si="34"/>
        <v>-3.0279692504066284E-6</v>
      </c>
      <c r="FK8" s="55">
        <f t="shared" si="35"/>
        <v>7.9709457023940111E-6</v>
      </c>
      <c r="FL8" s="55"/>
    </row>
    <row r="9" spans="1:168" x14ac:dyDescent="0.3">
      <c r="A9" s="27" t="s">
        <v>7</v>
      </c>
      <c r="B9" s="27">
        <v>60.020317147</v>
      </c>
      <c r="C9" s="27">
        <v>0.1877888355</v>
      </c>
      <c r="D9" s="27">
        <v>406.09244557</v>
      </c>
      <c r="E9" s="27">
        <v>14.201782601</v>
      </c>
      <c r="F9" s="27">
        <v>13.065633474</v>
      </c>
      <c r="G9" s="27">
        <v>4.2382138297000003</v>
      </c>
      <c r="H9" s="27">
        <v>21.323491750999999</v>
      </c>
      <c r="I9" s="29">
        <v>0.39235809960000001</v>
      </c>
      <c r="J9" s="29">
        <v>6.5246665600000003E-2</v>
      </c>
      <c r="K9" s="8">
        <v>5.0700368000000002E-6</v>
      </c>
      <c r="L9" s="29">
        <v>5.3995468400000003E-2</v>
      </c>
      <c r="M9" s="29">
        <v>3.9787699999999999E-4</v>
      </c>
      <c r="N9" s="29">
        <v>6.7792486200000002E-2</v>
      </c>
      <c r="O9" s="29">
        <v>3.9787699999999999E-4</v>
      </c>
      <c r="P9" s="29">
        <v>2.9454500000000001E-5</v>
      </c>
      <c r="Q9" s="29">
        <v>0.9040596608</v>
      </c>
      <c r="R9" s="29">
        <v>3.9787699999999999E-4</v>
      </c>
      <c r="S9" s="29">
        <v>1.1936312E-3</v>
      </c>
      <c r="T9" s="29">
        <v>2.8971599999999999E-5</v>
      </c>
      <c r="U9" s="29">
        <v>3.6577540800000002E-2</v>
      </c>
      <c r="V9" s="29">
        <v>9.3021699999999997E-5</v>
      </c>
      <c r="W9" s="29">
        <v>6.8235158300000001E-2</v>
      </c>
      <c r="X9" s="29">
        <v>0.1023527738</v>
      </c>
      <c r="Y9" s="29">
        <v>1.0983632300000001E-2</v>
      </c>
      <c r="Z9" s="29">
        <v>3.9029999999999997E-5</v>
      </c>
      <c r="AA9" s="29">
        <v>4.298614E-4</v>
      </c>
      <c r="AB9" s="29">
        <v>1.686437E-4</v>
      </c>
      <c r="AD9" s="29">
        <v>9.6079940999999995E-3</v>
      </c>
      <c r="AE9" s="29">
        <v>14.201782601</v>
      </c>
      <c r="AF9" s="29">
        <v>13.065633474</v>
      </c>
      <c r="AG9" s="29">
        <v>4.2646969299999997E-2</v>
      </c>
      <c r="AH9" s="29">
        <v>0.11727917459999999</v>
      </c>
      <c r="AI9" s="29">
        <v>4.4779341200000003E-2</v>
      </c>
      <c r="AJ9" s="27"/>
      <c r="AK9" s="29" t="s">
        <v>7</v>
      </c>
      <c r="AL9" s="29">
        <v>0</v>
      </c>
      <c r="AM9" s="29">
        <v>6.5246357116099996E-2</v>
      </c>
      <c r="AN9" s="29">
        <v>0.39235811404199999</v>
      </c>
      <c r="AO9" s="29">
        <v>0.39235811404199999</v>
      </c>
      <c r="AP9" s="29">
        <v>0.50644824147199996</v>
      </c>
      <c r="AQ9" s="8">
        <v>8.61890904281E-7</v>
      </c>
      <c r="AR9" s="8">
        <v>4.2082386723799996E-6</v>
      </c>
      <c r="AS9" s="29">
        <v>5.3995760639099999E-2</v>
      </c>
      <c r="AT9" s="29">
        <v>2.42718365052E-4</v>
      </c>
      <c r="AU9" s="8">
        <v>1.5517312345300001E-4</v>
      </c>
      <c r="AV9" s="8">
        <v>6.7792061144899995E-2</v>
      </c>
      <c r="AW9" s="29">
        <v>2.4668670668099999E-4</v>
      </c>
      <c r="AX9" s="29">
        <v>1.5119240287299999E-4</v>
      </c>
      <c r="AY9" s="29">
        <v>0</v>
      </c>
      <c r="AZ9" s="8">
        <v>5.8905702805899997E-6</v>
      </c>
      <c r="BA9" s="8">
        <v>2.35633018624E-5</v>
      </c>
      <c r="BB9" s="29">
        <v>60.020217397800003</v>
      </c>
      <c r="BC9" s="29">
        <v>1.1361503662400001</v>
      </c>
      <c r="BD9" s="29">
        <v>10.0762024284</v>
      </c>
      <c r="BE9" s="29">
        <v>0.641641098563</v>
      </c>
      <c r="BF9" s="29">
        <v>1.49079268286E-2</v>
      </c>
      <c r="BG9" s="29">
        <v>2.2943303515800002</v>
      </c>
      <c r="BH9" s="29">
        <v>3.8543529710000003E-2</v>
      </c>
      <c r="BI9" s="8">
        <v>5.0658914400899997</v>
      </c>
      <c r="BJ9" s="8">
        <v>0.45682948690300001</v>
      </c>
      <c r="BK9" s="29">
        <v>1.65600543559</v>
      </c>
      <c r="BL9" s="29">
        <v>4.2646022398399999E-2</v>
      </c>
      <c r="BM9" s="29">
        <v>0</v>
      </c>
      <c r="BN9" s="29">
        <v>0.90406189076800003</v>
      </c>
      <c r="BO9" s="29">
        <v>0.90406189076800003</v>
      </c>
      <c r="BP9" s="29">
        <v>0.11727831544</v>
      </c>
      <c r="BQ9" s="29">
        <v>1.15386838951E-4</v>
      </c>
      <c r="BR9" s="29">
        <v>2.2280425048E-4</v>
      </c>
      <c r="BS9" s="29">
        <v>3.2487544811700002</v>
      </c>
      <c r="BT9" s="29">
        <v>0.60732179732699998</v>
      </c>
      <c r="BU9" s="29">
        <v>3.7884783455099998E-2</v>
      </c>
      <c r="BV9" s="29">
        <v>0.296548823781</v>
      </c>
      <c r="BW9" s="8">
        <v>1.4323113808099999E-4</v>
      </c>
      <c r="BX9" s="29">
        <v>1.0503986507700001E-3</v>
      </c>
      <c r="BY9" s="8">
        <v>9.5603697151099994E-6</v>
      </c>
      <c r="BZ9" s="8">
        <v>1.9410678086600002E-5</v>
      </c>
      <c r="CA9" s="29">
        <v>0</v>
      </c>
      <c r="CB9" s="29">
        <v>3.6577227312199999E-2</v>
      </c>
      <c r="CC9" s="29">
        <v>0.187787720917</v>
      </c>
      <c r="CD9" s="29">
        <v>0</v>
      </c>
      <c r="CE9" s="8">
        <v>4.7441679480999998E-5</v>
      </c>
      <c r="CF9" s="8">
        <v>4.5581143868099999E-5</v>
      </c>
      <c r="CG9" s="29">
        <v>365.48382634199999</v>
      </c>
      <c r="CH9" s="29">
        <v>37.360281860900002</v>
      </c>
      <c r="CI9" s="29">
        <v>406.09286268400001</v>
      </c>
      <c r="CJ9" s="29">
        <v>0</v>
      </c>
      <c r="CK9" s="29">
        <v>1.9572157583600001</v>
      </c>
      <c r="CL9" s="29">
        <v>1.0983239813300001E-2</v>
      </c>
      <c r="CM9" s="8">
        <v>3.9031460396699998E-5</v>
      </c>
      <c r="CN9" s="29">
        <v>4.29851959192E-4</v>
      </c>
      <c r="CO9" s="29">
        <v>1.6864118388200001E-4</v>
      </c>
      <c r="CP9" s="29">
        <v>0</v>
      </c>
      <c r="CQ9" s="29">
        <v>9.6078921939800003E-3</v>
      </c>
      <c r="CR9" s="8">
        <v>0</v>
      </c>
      <c r="CS9" s="29">
        <v>7.9821415149100003</v>
      </c>
      <c r="CT9" s="29">
        <v>7.6172356244899996E-3</v>
      </c>
      <c r="CU9" s="29">
        <v>2.6784489381999998E-3</v>
      </c>
      <c r="CV9" s="29">
        <v>10.0762024284</v>
      </c>
      <c r="CW9" s="29">
        <v>3.4231932847199999E-3</v>
      </c>
      <c r="CX9" s="29">
        <v>0</v>
      </c>
      <c r="CY9" s="8">
        <v>5.9682677733900002E-5</v>
      </c>
      <c r="CZ9" s="29">
        <v>4.9649310780099998E-4</v>
      </c>
      <c r="DA9" s="29">
        <v>14.2014329553</v>
      </c>
      <c r="DB9" s="29">
        <v>13.0652819166</v>
      </c>
      <c r="DC9" s="29">
        <v>1.13615103865</v>
      </c>
      <c r="DD9" s="29">
        <v>0</v>
      </c>
      <c r="DE9" s="29">
        <v>0</v>
      </c>
      <c r="DF9" s="29">
        <v>5.3451471309599999E-2</v>
      </c>
      <c r="DG9" s="29">
        <v>0</v>
      </c>
      <c r="DH9" s="29">
        <v>0.57357857548400004</v>
      </c>
      <c r="DI9" s="29">
        <v>0</v>
      </c>
      <c r="DJ9" s="29">
        <v>1.49079268286E-2</v>
      </c>
      <c r="DK9" s="29">
        <v>2.2943303515800002</v>
      </c>
      <c r="DL9" s="29">
        <v>0.55065092961600004</v>
      </c>
      <c r="DM9" s="29">
        <v>0</v>
      </c>
      <c r="DN9" s="29">
        <v>3.8543529710000003E-2</v>
      </c>
      <c r="DO9" s="8">
        <v>5.2262361039899998E-5</v>
      </c>
      <c r="DP9" s="29">
        <v>4.2382437628499998</v>
      </c>
      <c r="DQ9" s="29">
        <v>4.3372360726799997</v>
      </c>
      <c r="DR9" s="29">
        <v>4.4779534653899999E-2</v>
      </c>
      <c r="DS9" s="29">
        <v>0</v>
      </c>
      <c r="DT9" s="29">
        <v>2.9422538906500002E-2</v>
      </c>
      <c r="DU9" s="29">
        <v>0.67122369226900003</v>
      </c>
      <c r="DV9" s="29">
        <v>6.8233350933399994E-2</v>
      </c>
      <c r="DW9" s="29">
        <v>6.0372424828499999E-2</v>
      </c>
      <c r="DX9" s="29">
        <v>21.323473271699999</v>
      </c>
      <c r="DY9" s="29">
        <v>0.10235212489999999</v>
      </c>
      <c r="DZ9" s="29">
        <v>0.59277783071599999</v>
      </c>
      <c r="EC9" s="37">
        <f t="shared" si="0"/>
        <v>8.0000285149015513E-3</v>
      </c>
      <c r="ED9" s="55">
        <f t="shared" si="1"/>
        <v>-1.6619239074074935E-6</v>
      </c>
      <c r="EE9" s="55">
        <f t="shared" si="2"/>
        <v>-5.9352995988192623E-6</v>
      </c>
      <c r="EF9" s="55">
        <f t="shared" si="3"/>
        <v>1.0271405059748089E-6</v>
      </c>
      <c r="EG9" s="55">
        <f t="shared" si="4"/>
        <v>-2.4619845960425252E-5</v>
      </c>
      <c r="EH9" s="55">
        <f t="shared" si="5"/>
        <v>-2.6907030623484829E-5</v>
      </c>
      <c r="EI9" s="55">
        <f t="shared" si="6"/>
        <v>7.0626804598174619E-6</v>
      </c>
      <c r="EJ9" s="55">
        <f t="shared" si="7"/>
        <v>-8.6661697883857517E-7</v>
      </c>
      <c r="EK9" s="55">
        <f t="shared" si="8"/>
        <v>3.6808211680902283E-8</v>
      </c>
      <c r="EL9" s="55">
        <f t="shared" si="9"/>
        <v>-4.7279642135124913E-6</v>
      </c>
      <c r="EM9" s="55">
        <f t="shared" si="10"/>
        <v>1.8299011360109521E-5</v>
      </c>
      <c r="EN9" s="55">
        <f t="shared" si="11"/>
        <v>5.4122893764119259E-6</v>
      </c>
      <c r="EO9" s="55">
        <f t="shared" si="12"/>
        <v>3.6414532631990204E-5</v>
      </c>
      <c r="EP9" s="55">
        <f t="shared" si="13"/>
        <v>-6.2699441167011369E-6</v>
      </c>
      <c r="EQ9" s="55">
        <f t="shared" si="14"/>
        <v>5.3020255002517466E-6</v>
      </c>
      <c r="ER9" s="55">
        <f t="shared" si="15"/>
        <v>-2.1316165950911111E-5</v>
      </c>
      <c r="ES9" s="55">
        <f t="shared" si="16"/>
        <v>2.466615973176404E-6</v>
      </c>
      <c r="ET9" s="55">
        <f t="shared" si="17"/>
        <v>-8.1252123143304955E-6</v>
      </c>
      <c r="EU9" s="55">
        <f t="shared" si="18"/>
        <v>-1.1822319992580408E-6</v>
      </c>
      <c r="EV9" s="55">
        <f t="shared" si="19"/>
        <v>-1.9059985986145145E-5</v>
      </c>
      <c r="EW9" s="55">
        <f t="shared" si="20"/>
        <v>-8.5704996330306755E-6</v>
      </c>
      <c r="EX9" s="55">
        <f t="shared" si="21"/>
        <v>1.2076204799594063E-5</v>
      </c>
      <c r="EY9" s="55">
        <f t="shared" si="22"/>
        <v>-2.6487321859218123E-5</v>
      </c>
      <c r="EZ9" s="55">
        <f t="shared" si="24"/>
        <v>-6.3398379537706625E-6</v>
      </c>
      <c r="FA9" s="55">
        <f t="shared" si="25"/>
        <v>-3.5733779980949211E-5</v>
      </c>
      <c r="FB9" s="55">
        <f t="shared" si="26"/>
        <v>3.7417286702550424E-5</v>
      </c>
      <c r="FC9" s="55">
        <f t="shared" si="27"/>
        <v>-2.1962446500193756E-5</v>
      </c>
      <c r="FD9" s="55">
        <f t="shared" si="28"/>
        <v>-1.4919727211785761E-5</v>
      </c>
      <c r="FE9" s="55">
        <f t="shared" si="29"/>
        <v>0</v>
      </c>
      <c r="FF9" s="55">
        <f t="shared" si="30"/>
        <v>-1.0606378286516989E-5</v>
      </c>
      <c r="FG9" s="55">
        <f t="shared" si="31"/>
        <v>-4.8583185604377531E-7</v>
      </c>
      <c r="FH9" s="55">
        <f t="shared" si="32"/>
        <v>-6.2292566341131287E-7</v>
      </c>
      <c r="FI9" s="55">
        <f t="shared" si="33"/>
        <v>-2.2203256539444602E-5</v>
      </c>
      <c r="FJ9" s="55">
        <f t="shared" si="34"/>
        <v>-7.3257677922923435E-6</v>
      </c>
      <c r="FK9" s="55">
        <f t="shared" si="35"/>
        <v>4.3201595827961024E-6</v>
      </c>
      <c r="FL9" s="55"/>
    </row>
    <row r="10" spans="1:168" x14ac:dyDescent="0.3">
      <c r="A10" s="27" t="s">
        <v>8</v>
      </c>
      <c r="B10" s="27">
        <v>26.796081758</v>
      </c>
      <c r="C10" s="27">
        <v>8.3838346399999999E-2</v>
      </c>
      <c r="D10" s="27">
        <v>184.87211732</v>
      </c>
      <c r="E10" s="27">
        <v>6.2063913874000001</v>
      </c>
      <c r="F10" s="27">
        <v>5.7098819845</v>
      </c>
      <c r="G10" s="27">
        <v>1.8921521616999999</v>
      </c>
      <c r="H10" s="27">
        <v>9.2586832522000009</v>
      </c>
      <c r="I10" s="29">
        <v>0.17146627610000001</v>
      </c>
      <c r="J10" s="29">
        <v>2.8513781500000002E-2</v>
      </c>
      <c r="K10" s="8">
        <v>2.2156810999999999E-6</v>
      </c>
      <c r="L10" s="29">
        <v>2.3596820399999999E-2</v>
      </c>
      <c r="M10" s="29">
        <v>1.738783E-4</v>
      </c>
      <c r="N10" s="29">
        <v>2.9626340800000001E-2</v>
      </c>
      <c r="O10" s="29">
        <v>1.738783E-4</v>
      </c>
      <c r="P10" s="29">
        <v>1.28721E-5</v>
      </c>
      <c r="Q10" s="29">
        <v>0.39508787989999999</v>
      </c>
      <c r="R10" s="29">
        <v>1.738783E-4</v>
      </c>
      <c r="S10" s="29">
        <v>5.2163470000000001E-4</v>
      </c>
      <c r="T10" s="29">
        <v>1.2661E-5</v>
      </c>
      <c r="U10" s="29">
        <v>1.5984936500000001E-2</v>
      </c>
      <c r="V10" s="29">
        <v>4.0651900000000003E-5</v>
      </c>
      <c r="W10" s="29">
        <v>2.9627777800000001E-2</v>
      </c>
      <c r="X10" s="29">
        <v>4.4441633799999998E-2</v>
      </c>
      <c r="Y10" s="29">
        <v>4.8000083000000002E-3</v>
      </c>
      <c r="Z10" s="29">
        <v>1.7056699999999999E-5</v>
      </c>
      <c r="AA10" s="29">
        <v>1.8785589999999999E-4</v>
      </c>
      <c r="AB10" s="29">
        <v>7.3699800000000002E-5</v>
      </c>
      <c r="AD10" s="29">
        <v>4.1988358999999996E-3</v>
      </c>
      <c r="AE10" s="29">
        <v>6.2063913874000001</v>
      </c>
      <c r="AF10" s="29">
        <v>5.7098819845</v>
      </c>
      <c r="AG10" s="29">
        <v>1.85173569E-2</v>
      </c>
      <c r="AH10" s="29">
        <v>5.0922702700000003E-2</v>
      </c>
      <c r="AI10" s="29">
        <v>1.94432379E-2</v>
      </c>
      <c r="AJ10" s="27"/>
      <c r="AK10" s="29" t="s">
        <v>8</v>
      </c>
      <c r="AL10" s="29">
        <v>0</v>
      </c>
      <c r="AM10" s="29">
        <v>2.8513943254300001E-2</v>
      </c>
      <c r="AN10" s="29">
        <v>0.17146554283599999</v>
      </c>
      <c r="AO10" s="29">
        <v>0.17146554283599999</v>
      </c>
      <c r="AP10" s="29">
        <v>0.21980342102200001</v>
      </c>
      <c r="AQ10" s="8">
        <v>3.7666473762199997E-7</v>
      </c>
      <c r="AR10" s="8">
        <v>1.83904054851E-6</v>
      </c>
      <c r="AS10" s="29">
        <v>2.35969816561E-2</v>
      </c>
      <c r="AT10" s="29">
        <v>1.0606877318299999E-4</v>
      </c>
      <c r="AU10" s="8">
        <v>6.7808219933099997E-5</v>
      </c>
      <c r="AV10" s="8">
        <v>2.9626109586699999E-2</v>
      </c>
      <c r="AW10" s="29">
        <v>1.07802487916E-4</v>
      </c>
      <c r="AX10" s="8">
        <v>6.6087953394299996E-5</v>
      </c>
      <c r="AY10" s="29">
        <v>0</v>
      </c>
      <c r="AZ10" s="8">
        <v>2.5744010317600002E-6</v>
      </c>
      <c r="BA10" s="8">
        <v>1.02980208006E-5</v>
      </c>
      <c r="BB10" s="29">
        <v>26.796168367</v>
      </c>
      <c r="BC10" s="29">
        <v>0.49650655599499999</v>
      </c>
      <c r="BD10" s="29">
        <v>4.40346290999</v>
      </c>
      <c r="BE10" s="29">
        <v>0.28040584886199998</v>
      </c>
      <c r="BF10" s="29">
        <v>6.5149985945499997E-3</v>
      </c>
      <c r="BG10" s="29">
        <v>1.0026509477100001</v>
      </c>
      <c r="BH10" s="29">
        <v>1.68440957467E-2</v>
      </c>
      <c r="BI10" s="8">
        <v>2.19858663652</v>
      </c>
      <c r="BJ10" s="8">
        <v>0.19826812855000001</v>
      </c>
      <c r="BK10" s="29">
        <v>0.718709369077</v>
      </c>
      <c r="BL10" s="29">
        <v>1.8517321804300001E-2</v>
      </c>
      <c r="BM10" s="29">
        <v>0</v>
      </c>
      <c r="BN10" s="29">
        <v>0.39508815732000002</v>
      </c>
      <c r="BO10" s="29">
        <v>0.39508815732000002</v>
      </c>
      <c r="BP10" s="29">
        <v>5.09226772681E-2</v>
      </c>
      <c r="BQ10" s="8">
        <v>5.0423746979900001E-5</v>
      </c>
      <c r="BR10" s="8">
        <v>9.7391018160599994E-5</v>
      </c>
      <c r="BS10" s="29">
        <v>1.4789739424699999</v>
      </c>
      <c r="BT10" s="29">
        <v>0.26358355717999998</v>
      </c>
      <c r="BU10" s="29">
        <v>1.6441862561400001E-2</v>
      </c>
      <c r="BV10" s="29">
        <v>0.128706046947</v>
      </c>
      <c r="BW10" s="8">
        <v>6.2590430838299995E-5</v>
      </c>
      <c r="BX10" s="8">
        <v>4.5903426533700002E-4</v>
      </c>
      <c r="BY10" s="8">
        <v>4.1783329750799999E-6</v>
      </c>
      <c r="BZ10" s="8">
        <v>8.4834074637499998E-6</v>
      </c>
      <c r="CA10" s="29">
        <v>0</v>
      </c>
      <c r="CB10" s="29">
        <v>1.5985550050400001E-2</v>
      </c>
      <c r="CC10" s="29">
        <v>8.3836571371899996E-2</v>
      </c>
      <c r="CD10" s="29">
        <v>0</v>
      </c>
      <c r="CE10" s="8">
        <v>2.0732496679300001E-5</v>
      </c>
      <c r="CF10" s="8">
        <v>1.9919608459099999E-5</v>
      </c>
      <c r="CG10" s="29">
        <v>166.38494882500001</v>
      </c>
      <c r="CH10" s="29">
        <v>17.0082310664</v>
      </c>
      <c r="CI10" s="29">
        <v>184.87215383399999</v>
      </c>
      <c r="CJ10" s="29">
        <v>0</v>
      </c>
      <c r="CK10" s="29">
        <v>0.84943822897200005</v>
      </c>
      <c r="CL10" s="29">
        <v>4.7997600930400003E-3</v>
      </c>
      <c r="CM10" s="8">
        <v>1.7057474274800002E-5</v>
      </c>
      <c r="CN10" s="29">
        <v>1.87858732232E-4</v>
      </c>
      <c r="CO10" s="8">
        <v>7.3698674911999997E-5</v>
      </c>
      <c r="CP10" s="29">
        <v>0</v>
      </c>
      <c r="CQ10" s="29">
        <v>4.1987752883900003E-3</v>
      </c>
      <c r="CR10" s="8">
        <v>0</v>
      </c>
      <c r="CS10" s="29">
        <v>3.4642919707700002</v>
      </c>
      <c r="CT10" s="29">
        <v>3.3288619190099998E-3</v>
      </c>
      <c r="CU10" s="29">
        <v>1.17052188914E-3</v>
      </c>
      <c r="CV10" s="29">
        <v>4.40346290999</v>
      </c>
      <c r="CW10" s="29">
        <v>1.4959850526600001E-3</v>
      </c>
      <c r="CX10" s="29">
        <v>0</v>
      </c>
      <c r="CY10" s="8">
        <v>2.60810639506E-5</v>
      </c>
      <c r="CZ10" s="29">
        <v>2.1697999856700001E-4</v>
      </c>
      <c r="DA10" s="29">
        <v>6.20623725004</v>
      </c>
      <c r="DB10" s="29">
        <v>5.7097306940500001</v>
      </c>
      <c r="DC10" s="29">
        <v>0.49650655599499999</v>
      </c>
      <c r="DD10" s="29">
        <v>0</v>
      </c>
      <c r="DE10" s="29">
        <v>0</v>
      </c>
      <c r="DF10" s="29">
        <v>2.3359127410599999E-2</v>
      </c>
      <c r="DG10" s="29">
        <v>0</v>
      </c>
      <c r="DH10" s="29">
        <v>0.25066342587200002</v>
      </c>
      <c r="DI10" s="29">
        <v>0</v>
      </c>
      <c r="DJ10" s="29">
        <v>6.5149985945499997E-3</v>
      </c>
      <c r="DK10" s="29">
        <v>1.0026509477100001</v>
      </c>
      <c r="DL10" s="29">
        <v>0.23898565511600001</v>
      </c>
      <c r="DM10" s="29">
        <v>0</v>
      </c>
      <c r="DN10" s="29">
        <v>1.68440957467E-2</v>
      </c>
      <c r="DO10" s="8">
        <v>2.2839861770199999E-5</v>
      </c>
      <c r="DP10" s="29">
        <v>1.89215128557</v>
      </c>
      <c r="DQ10" s="29">
        <v>1.8823772375800001</v>
      </c>
      <c r="DR10" s="29">
        <v>1.9443158743799999E-2</v>
      </c>
      <c r="DS10" s="29">
        <v>0</v>
      </c>
      <c r="DT10" s="29">
        <v>1.27693704933E-2</v>
      </c>
      <c r="DU10" s="29">
        <v>0.291312926413</v>
      </c>
      <c r="DV10" s="29">
        <v>2.9627373013399998E-2</v>
      </c>
      <c r="DW10" s="29">
        <v>2.6201813892399999E-2</v>
      </c>
      <c r="DX10" s="29">
        <v>9.2586795416599994</v>
      </c>
      <c r="DY10" s="29">
        <v>4.4441459984499998E-2</v>
      </c>
      <c r="DZ10" s="29">
        <v>0.25726918686700001</v>
      </c>
      <c r="EC10" s="37">
        <f t="shared" si="0"/>
        <v>7.9999822136436888E-3</v>
      </c>
      <c r="ED10" s="55">
        <f t="shared" si="1"/>
        <v>3.2321516549478391E-6</v>
      </c>
      <c r="EE10" s="55">
        <f t="shared" si="2"/>
        <v>-2.1172031370169788E-5</v>
      </c>
      <c r="EF10" s="55">
        <f t="shared" si="3"/>
        <v>1.9750950287414832E-7</v>
      </c>
      <c r="EG10" s="55">
        <f t="shared" si="4"/>
        <v>-2.4835262615398817E-5</v>
      </c>
      <c r="EH10" s="55">
        <f t="shared" si="5"/>
        <v>-2.6496248155484326E-5</v>
      </c>
      <c r="EI10" s="55">
        <f t="shared" si="6"/>
        <v>-4.6303358557357161E-7</v>
      </c>
      <c r="EJ10" s="55">
        <f t="shared" si="7"/>
        <v>-4.0076325114550177E-7</v>
      </c>
      <c r="EK10" s="55">
        <f t="shared" si="8"/>
        <v>-4.2764327580742948E-6</v>
      </c>
      <c r="EL10" s="55">
        <f t="shared" si="9"/>
        <v>5.6728463041443975E-6</v>
      </c>
      <c r="EM10" s="55">
        <f t="shared" si="10"/>
        <v>1.0915890377996567E-5</v>
      </c>
      <c r="EN10" s="55">
        <f t="shared" si="11"/>
        <v>6.8338063038713244E-6</v>
      </c>
      <c r="EO10" s="55">
        <f t="shared" si="12"/>
        <v>-7.516083950717566E-6</v>
      </c>
      <c r="EP10" s="55">
        <f t="shared" si="13"/>
        <v>-7.8043151384562124E-6</v>
      </c>
      <c r="EQ10" s="55">
        <f t="shared" si="14"/>
        <v>6.9826483810774082E-5</v>
      </c>
      <c r="ER10" s="55">
        <f t="shared" si="15"/>
        <v>2.5002319745825945E-5</v>
      </c>
      <c r="ES10" s="55">
        <f t="shared" si="16"/>
        <v>7.0217289403548788E-7</v>
      </c>
      <c r="ET10" s="55">
        <f t="shared" si="17"/>
        <v>1.0081241362495068E-4</v>
      </c>
      <c r="EU10" s="55">
        <f t="shared" si="18"/>
        <v>-1.9177835945434324E-5</v>
      </c>
      <c r="EV10" s="55">
        <f t="shared" si="19"/>
        <v>5.8481860042663786E-5</v>
      </c>
      <c r="EW10" s="55">
        <f t="shared" si="20"/>
        <v>3.8383036429321116E-5</v>
      </c>
      <c r="EX10" s="55">
        <f t="shared" si="21"/>
        <v>5.0462192417513511E-6</v>
      </c>
      <c r="EY10" s="55">
        <f t="shared" si="22"/>
        <v>-1.3662401639952593E-5</v>
      </c>
      <c r="EZ10" s="55">
        <f t="shared" si="24"/>
        <v>-3.9110960857610835E-6</v>
      </c>
      <c r="FA10" s="55">
        <f t="shared" si="25"/>
        <v>-5.1709693918637729E-5</v>
      </c>
      <c r="FB10" s="55">
        <f t="shared" si="26"/>
        <v>4.5394173550735956E-5</v>
      </c>
      <c r="FC10" s="55">
        <f t="shared" si="27"/>
        <v>1.5076619898587256E-5</v>
      </c>
      <c r="FD10" s="55">
        <f t="shared" si="28"/>
        <v>-1.5265821616955908E-5</v>
      </c>
      <c r="FE10" s="55">
        <f t="shared" si="29"/>
        <v>0</v>
      </c>
      <c r="FF10" s="55">
        <f t="shared" si="30"/>
        <v>-1.4435336708269181E-5</v>
      </c>
      <c r="FG10" s="55">
        <f t="shared" si="31"/>
        <v>-9.7165991833447026E-7</v>
      </c>
      <c r="FH10" s="55">
        <f t="shared" si="32"/>
        <v>-5.5755911550053135E-7</v>
      </c>
      <c r="FI10" s="55">
        <f t="shared" si="33"/>
        <v>-1.8952866863484548E-6</v>
      </c>
      <c r="FJ10" s="55">
        <f t="shared" si="34"/>
        <v>-4.9942164602729648E-7</v>
      </c>
      <c r="FK10" s="55">
        <f t="shared" si="35"/>
        <v>-4.0711429036673783E-6</v>
      </c>
      <c r="FL10" s="55"/>
    </row>
    <row r="11" spans="1:168" x14ac:dyDescent="0.3">
      <c r="A11" s="27" t="s">
        <v>9</v>
      </c>
      <c r="B11" s="27">
        <v>1119.7214779999999</v>
      </c>
      <c r="C11" s="27">
        <v>3.5033341337000001</v>
      </c>
      <c r="D11" s="27">
        <v>8282.7413892999994</v>
      </c>
      <c r="E11" s="27">
        <v>261.71770934</v>
      </c>
      <c r="F11" s="27">
        <v>240.78034388</v>
      </c>
      <c r="G11" s="27">
        <v>79.066878674999998</v>
      </c>
      <c r="H11" s="27">
        <v>392.9581791</v>
      </c>
      <c r="I11" s="29">
        <v>7.2305777384000001</v>
      </c>
      <c r="J11" s="29">
        <v>1.2023994528999999</v>
      </c>
      <c r="K11" s="29">
        <v>9.3433199999999998E-5</v>
      </c>
      <c r="L11" s="29">
        <v>0.99505578500000003</v>
      </c>
      <c r="M11" s="29">
        <v>7.3322834999999999E-3</v>
      </c>
      <c r="N11" s="29">
        <v>1.2493152487999999</v>
      </c>
      <c r="O11" s="29">
        <v>7.3322834999999999E-3</v>
      </c>
      <c r="P11" s="29">
        <v>5.4280259999999999E-4</v>
      </c>
      <c r="Q11" s="29">
        <v>16.660470346</v>
      </c>
      <c r="R11" s="29">
        <v>7.3322834999999999E-3</v>
      </c>
      <c r="S11" s="29">
        <v>2.1996853300000001E-2</v>
      </c>
      <c r="T11" s="29">
        <v>5.3390420000000004E-4</v>
      </c>
      <c r="U11" s="29">
        <v>0.6740698504</v>
      </c>
      <c r="V11" s="29">
        <v>1.714251E-3</v>
      </c>
      <c r="W11" s="29">
        <v>1.2574661948000001</v>
      </c>
      <c r="X11" s="29">
        <v>1.8861991518000001</v>
      </c>
      <c r="Y11" s="29">
        <v>0.20241204760000001</v>
      </c>
      <c r="Z11" s="29">
        <v>7.1926529999999996E-4</v>
      </c>
      <c r="AA11" s="29">
        <v>7.9217086000000006E-3</v>
      </c>
      <c r="AB11" s="29">
        <v>3.1078523E-3</v>
      </c>
      <c r="AD11" s="29">
        <v>0.17706101939999999</v>
      </c>
      <c r="AE11" s="29">
        <v>261.71770934</v>
      </c>
      <c r="AF11" s="29">
        <v>240.78034388</v>
      </c>
      <c r="AG11" s="29">
        <v>0.78591636300000001</v>
      </c>
      <c r="AH11" s="29">
        <v>2.1612707417000001</v>
      </c>
      <c r="AI11" s="29">
        <v>0.82521243779999998</v>
      </c>
      <c r="AJ11" s="27"/>
      <c r="AK11" s="29" t="s">
        <v>9</v>
      </c>
      <c r="AL11" s="29">
        <v>0</v>
      </c>
      <c r="AM11" s="29">
        <v>1.20239756936</v>
      </c>
      <c r="AN11" s="29">
        <v>7.23057002</v>
      </c>
      <c r="AO11" s="29">
        <v>7.23057002</v>
      </c>
      <c r="AP11" s="29">
        <v>9.3330290647900007</v>
      </c>
      <c r="AQ11" s="8">
        <v>1.58835384833E-5</v>
      </c>
      <c r="AR11" s="8">
        <v>7.7549427955699997E-5</v>
      </c>
      <c r="AS11" s="29">
        <v>0.995057350334</v>
      </c>
      <c r="AT11" s="29">
        <v>4.4727679745600003E-3</v>
      </c>
      <c r="AU11" s="29">
        <v>2.85956836919E-3</v>
      </c>
      <c r="AV11" s="29">
        <v>1.2493147975600001</v>
      </c>
      <c r="AW11" s="29">
        <v>4.54607239317E-3</v>
      </c>
      <c r="AX11" s="29">
        <v>2.7862384728600002E-3</v>
      </c>
      <c r="AY11" s="29">
        <v>0</v>
      </c>
      <c r="AZ11" s="29">
        <v>1.08559071215E-4</v>
      </c>
      <c r="BA11" s="29">
        <v>4.3423371484300002E-4</v>
      </c>
      <c r="BB11" s="29">
        <v>1119.7209533499999</v>
      </c>
      <c r="BC11" s="29">
        <v>20.937386098099999</v>
      </c>
      <c r="BD11" s="29">
        <v>185.689758402</v>
      </c>
      <c r="BE11" s="29">
        <v>11.8244881815</v>
      </c>
      <c r="BF11" s="29">
        <v>0.27473038003299999</v>
      </c>
      <c r="BG11" s="29">
        <v>42.280948889100003</v>
      </c>
      <c r="BH11" s="29">
        <v>0.71030351240400003</v>
      </c>
      <c r="BI11" s="29">
        <v>93.356317379499998</v>
      </c>
      <c r="BJ11" s="29">
        <v>8.4186517889499992</v>
      </c>
      <c r="BK11" s="29">
        <v>30.517262901300001</v>
      </c>
      <c r="BL11" s="29">
        <v>0.78592146326900003</v>
      </c>
      <c r="BM11" s="29">
        <v>0</v>
      </c>
      <c r="BN11" s="29">
        <v>16.660455209399998</v>
      </c>
      <c r="BO11" s="29">
        <v>16.660455209399998</v>
      </c>
      <c r="BP11" s="29">
        <v>2.16126896352</v>
      </c>
      <c r="BQ11" s="29">
        <v>2.1263866069499999E-3</v>
      </c>
      <c r="BR11" s="29">
        <v>4.1060285656900003E-3</v>
      </c>
      <c r="BS11" s="29">
        <v>66.261865030600006</v>
      </c>
      <c r="BT11" s="29">
        <v>11.1920347526</v>
      </c>
      <c r="BU11" s="29">
        <v>0.69814805373199995</v>
      </c>
      <c r="BV11" s="29">
        <v>5.4649598312299998</v>
      </c>
      <c r="BW11" s="29">
        <v>2.6395960995800002E-3</v>
      </c>
      <c r="BX11" s="29">
        <v>1.93572510469E-2</v>
      </c>
      <c r="BY11" s="29">
        <v>1.76185356129E-4</v>
      </c>
      <c r="BZ11" s="29">
        <v>3.5771365134999999E-4</v>
      </c>
      <c r="CA11" s="29">
        <v>0</v>
      </c>
      <c r="CB11" s="29">
        <v>0.67407164919200002</v>
      </c>
      <c r="CC11" s="29">
        <v>3.5033335136999999</v>
      </c>
      <c r="CD11" s="29">
        <v>0</v>
      </c>
      <c r="CE11" s="29">
        <v>8.7429119066100003E-4</v>
      </c>
      <c r="CF11" s="29">
        <v>8.3998928796200003E-4</v>
      </c>
      <c r="CG11" s="29">
        <v>7454.4618476300002</v>
      </c>
      <c r="CH11" s="29">
        <v>762.01192552800001</v>
      </c>
      <c r="CI11" s="29">
        <v>8282.7356381900008</v>
      </c>
      <c r="CJ11" s="29">
        <v>0</v>
      </c>
      <c r="CK11" s="29">
        <v>36.068223890600002</v>
      </c>
      <c r="CL11" s="29">
        <v>0.20240949759499999</v>
      </c>
      <c r="CM11" s="29">
        <v>7.1926860724999997E-4</v>
      </c>
      <c r="CN11" s="29">
        <v>7.9218213332900005E-3</v>
      </c>
      <c r="CO11" s="29">
        <v>3.1078642368800001E-3</v>
      </c>
      <c r="CP11" s="29">
        <v>0</v>
      </c>
      <c r="CQ11" s="29">
        <v>0.17706094667200001</v>
      </c>
      <c r="CR11" s="29">
        <v>0</v>
      </c>
      <c r="CS11" s="29">
        <v>147.09825898899999</v>
      </c>
      <c r="CT11" s="29">
        <v>0.14037492422200001</v>
      </c>
      <c r="CU11" s="29">
        <v>4.9359935162100001E-2</v>
      </c>
      <c r="CV11" s="29">
        <v>185.689758512</v>
      </c>
      <c r="CW11" s="29">
        <v>6.3084389380300004E-2</v>
      </c>
      <c r="CX11" s="29">
        <v>0</v>
      </c>
      <c r="CY11" s="29">
        <v>1.0998398121699999E-3</v>
      </c>
      <c r="CZ11" s="29">
        <v>9.1496549700399998E-3</v>
      </c>
      <c r="DA11" s="29">
        <v>261.71136598700002</v>
      </c>
      <c r="DB11" s="29">
        <v>240.77397179799999</v>
      </c>
      <c r="DC11" s="29">
        <v>20.937394189100001</v>
      </c>
      <c r="DD11" s="29">
        <v>0</v>
      </c>
      <c r="DE11" s="29">
        <v>0</v>
      </c>
      <c r="DF11" s="29">
        <v>0.98503439717399999</v>
      </c>
      <c r="DG11" s="29">
        <v>0</v>
      </c>
      <c r="DH11" s="29">
        <v>10.570264011800001</v>
      </c>
      <c r="DI11" s="29">
        <v>0</v>
      </c>
      <c r="DJ11" s="29">
        <v>0.27473041001600002</v>
      </c>
      <c r="DK11" s="29">
        <v>42.280948889100003</v>
      </c>
      <c r="DL11" s="29">
        <v>10.1475857192</v>
      </c>
      <c r="DM11" s="29">
        <v>0</v>
      </c>
      <c r="DN11" s="29">
        <v>0.71030354657500006</v>
      </c>
      <c r="DO11" s="29">
        <v>9.63127719263E-4</v>
      </c>
      <c r="DP11" s="29">
        <v>79.066728554799994</v>
      </c>
      <c r="DQ11" s="29">
        <v>79.928061553399999</v>
      </c>
      <c r="DR11" s="29">
        <v>0.82521337696099994</v>
      </c>
      <c r="DS11" s="29">
        <v>0</v>
      </c>
      <c r="DT11" s="29">
        <v>0.54221102385999997</v>
      </c>
      <c r="DU11" s="29">
        <v>12.3694912753</v>
      </c>
      <c r="DV11" s="29">
        <v>1.2574607020499999</v>
      </c>
      <c r="DW11" s="29">
        <v>1.1125619680000001</v>
      </c>
      <c r="DX11" s="29">
        <v>392.95799002400003</v>
      </c>
      <c r="DY11" s="29">
        <v>1.88620009574</v>
      </c>
      <c r="DZ11" s="29">
        <v>10.9239600038</v>
      </c>
      <c r="EC11" s="37">
        <f t="shared" si="0"/>
        <v>7.9999975762935251E-3</v>
      </c>
      <c r="ED11" s="55">
        <f t="shared" si="1"/>
        <v>-4.6855402017078134E-7</v>
      </c>
      <c r="EE11" s="55">
        <f t="shared" si="2"/>
        <v>-1.7697426981478529E-7</v>
      </c>
      <c r="EF11" s="55">
        <f t="shared" si="3"/>
        <v>-6.9434861336576462E-7</v>
      </c>
      <c r="EG11" s="55">
        <f t="shared" si="4"/>
        <v>-2.4237385448518899E-5</v>
      </c>
      <c r="EH11" s="55">
        <f t="shared" si="5"/>
        <v>-2.6464294789729759E-5</v>
      </c>
      <c r="EI11" s="55">
        <f t="shared" si="6"/>
        <v>-1.8986483660412025E-6</v>
      </c>
      <c r="EJ11" s="55">
        <f t="shared" si="7"/>
        <v>-4.8116061714936231E-7</v>
      </c>
      <c r="EK11" s="55">
        <f t="shared" si="8"/>
        <v>-1.0674665675790026E-6</v>
      </c>
      <c r="EL11" s="55">
        <f t="shared" si="9"/>
        <v>-1.5664844120035825E-6</v>
      </c>
      <c r="EM11" s="55">
        <f t="shared" si="10"/>
        <v>-2.4997645377462087E-6</v>
      </c>
      <c r="EN11" s="55">
        <f t="shared" si="11"/>
        <v>1.5731118029483074E-6</v>
      </c>
      <c r="EO11" s="55">
        <f t="shared" si="12"/>
        <v>7.2069976564338136E-6</v>
      </c>
      <c r="EP11" s="55">
        <f t="shared" si="13"/>
        <v>-3.6118986000023186E-7</v>
      </c>
      <c r="EQ11" s="55">
        <f t="shared" si="14"/>
        <v>3.7322656714304942E-6</v>
      </c>
      <c r="ER11" s="55">
        <f t="shared" si="15"/>
        <v>-1.8080130787854684E-5</v>
      </c>
      <c r="ES11" s="55">
        <f t="shared" si="16"/>
        <v>-9.0853377410721296E-7</v>
      </c>
      <c r="ET11" s="55">
        <f t="shared" si="17"/>
        <v>-3.8889917445285995E-6</v>
      </c>
      <c r="EU11" s="55">
        <f t="shared" si="18"/>
        <v>-2.7974546700768653E-7</v>
      </c>
      <c r="EV11" s="55">
        <f t="shared" si="19"/>
        <v>-9.7255668715263424E-6</v>
      </c>
      <c r="EW11" s="55">
        <f t="shared" si="20"/>
        <v>2.6685543033129305E-6</v>
      </c>
      <c r="EX11" s="55">
        <f t="shared" si="21"/>
        <v>1.7196211640003983E-5</v>
      </c>
      <c r="EY11" s="55">
        <f t="shared" si="22"/>
        <v>-4.3681094751358568E-6</v>
      </c>
      <c r="EZ11" s="55">
        <f t="shared" si="24"/>
        <v>5.0044556485005454E-7</v>
      </c>
      <c r="FA11" s="55">
        <f t="shared" si="25"/>
        <v>-1.2598089047829134E-5</v>
      </c>
      <c r="FB11" s="55">
        <f t="shared" si="26"/>
        <v>4.5980947503127812E-6</v>
      </c>
      <c r="FC11" s="55">
        <f t="shared" si="27"/>
        <v>1.4230931190769954E-5</v>
      </c>
      <c r="FD11" s="55">
        <f t="shared" si="28"/>
        <v>3.8408775089076357E-6</v>
      </c>
      <c r="FE11" s="55">
        <f t="shared" si="29"/>
        <v>0</v>
      </c>
      <c r="FF11" s="55">
        <f t="shared" si="30"/>
        <v>-4.1075105198157222E-7</v>
      </c>
      <c r="FG11" s="55">
        <f t="shared" si="31"/>
        <v>-3.5869511193707478E-7</v>
      </c>
      <c r="FH11" s="55">
        <f t="shared" si="32"/>
        <v>-4.7559929999534291E-7</v>
      </c>
      <c r="FI11" s="55">
        <f t="shared" si="33"/>
        <v>6.4895824035980555E-6</v>
      </c>
      <c r="FJ11" s="55">
        <f t="shared" si="34"/>
        <v>-8.227474539978613E-7</v>
      </c>
      <c r="FK11" s="55">
        <f t="shared" si="35"/>
        <v>1.1380839126376937E-6</v>
      </c>
      <c r="FL11" s="55"/>
    </row>
    <row r="12" spans="1:168" x14ac:dyDescent="0.3">
      <c r="A12" s="27" t="s">
        <v>10</v>
      </c>
      <c r="B12" s="27">
        <v>2940.2335607999999</v>
      </c>
      <c r="C12" s="27">
        <v>9.1992716781000006</v>
      </c>
      <c r="D12" s="27">
        <v>20127.113121999999</v>
      </c>
      <c r="E12" s="27">
        <v>688.79436930999998</v>
      </c>
      <c r="F12" s="27">
        <v>633.69084996000004</v>
      </c>
      <c r="G12" s="27">
        <v>207.61871626000001</v>
      </c>
      <c r="H12" s="27">
        <v>1030.2470862</v>
      </c>
      <c r="I12" s="29">
        <v>19.029589166000001</v>
      </c>
      <c r="J12" s="29">
        <v>3.1645001444999998</v>
      </c>
      <c r="K12" s="29">
        <v>2.4589959999999999E-4</v>
      </c>
      <c r="L12" s="29">
        <v>2.6188098309000001</v>
      </c>
      <c r="M12" s="29">
        <v>1.92972662E-2</v>
      </c>
      <c r="N12" s="29">
        <v>3.2879744864</v>
      </c>
      <c r="O12" s="29">
        <v>1.92972662E-2</v>
      </c>
      <c r="P12" s="29">
        <v>1.4285596E-3</v>
      </c>
      <c r="Q12" s="29">
        <v>43.847392606</v>
      </c>
      <c r="R12" s="29">
        <v>1.92972662E-2</v>
      </c>
      <c r="S12" s="29">
        <v>5.7891787600000001E-2</v>
      </c>
      <c r="T12" s="29">
        <v>1.4051402999999999E-3</v>
      </c>
      <c r="U12" s="29">
        <v>1.7740317307</v>
      </c>
      <c r="V12" s="29">
        <v>4.5116033999999996E-3</v>
      </c>
      <c r="W12" s="29">
        <v>3.2967907798999998</v>
      </c>
      <c r="X12" s="29">
        <v>4.9451862855000002</v>
      </c>
      <c r="Y12" s="29">
        <v>0.53271236749999995</v>
      </c>
      <c r="Z12" s="29">
        <v>1.892978E-3</v>
      </c>
      <c r="AA12" s="29">
        <v>2.08485237E-2</v>
      </c>
      <c r="AB12" s="29">
        <v>8.1793122999999999E-3</v>
      </c>
      <c r="AD12" s="29">
        <v>0.46599301500000001</v>
      </c>
      <c r="AE12" s="29">
        <v>688.79436930999998</v>
      </c>
      <c r="AF12" s="29">
        <v>633.69084996000004</v>
      </c>
      <c r="AG12" s="29">
        <v>2.0604943786000001</v>
      </c>
      <c r="AH12" s="29">
        <v>5.6663594381999998</v>
      </c>
      <c r="AI12" s="29">
        <v>2.1635192844</v>
      </c>
      <c r="AJ12" s="27"/>
      <c r="AK12" s="29" t="s">
        <v>10</v>
      </c>
      <c r="AL12" s="29">
        <v>0</v>
      </c>
      <c r="AM12" s="29">
        <v>3.16449674307</v>
      </c>
      <c r="AN12" s="29">
        <v>19.029599203499998</v>
      </c>
      <c r="AO12" s="29">
        <v>19.029599203499998</v>
      </c>
      <c r="AP12" s="29">
        <v>24.462558829500001</v>
      </c>
      <c r="AQ12" s="8">
        <v>4.1802894469199999E-5</v>
      </c>
      <c r="AR12" s="29">
        <v>2.0409821130800001E-4</v>
      </c>
      <c r="AS12" s="29">
        <v>2.6188053081499998</v>
      </c>
      <c r="AT12" s="29">
        <v>1.17712574231E-2</v>
      </c>
      <c r="AU12" s="29">
        <v>7.52592271896E-3</v>
      </c>
      <c r="AV12" s="29">
        <v>3.2879769091800002</v>
      </c>
      <c r="AW12" s="29">
        <v>1.196428768E-2</v>
      </c>
      <c r="AX12" s="29">
        <v>7.3329457612299996E-3</v>
      </c>
      <c r="AY12" s="29">
        <v>0</v>
      </c>
      <c r="AZ12" s="29">
        <v>2.8571233859700003E-4</v>
      </c>
      <c r="BA12" s="29">
        <v>1.1428530997000001E-3</v>
      </c>
      <c r="BB12" s="29">
        <v>2940.2337225800002</v>
      </c>
      <c r="BC12" s="29">
        <v>55.103492128699997</v>
      </c>
      <c r="BD12" s="29">
        <v>488.70222201399997</v>
      </c>
      <c r="BE12" s="29">
        <v>31.1199207712</v>
      </c>
      <c r="BF12" s="29">
        <v>0.72304169169499999</v>
      </c>
      <c r="BG12" s="29">
        <v>111.276069988</v>
      </c>
      <c r="BH12" s="29">
        <v>1.8693847774400001</v>
      </c>
      <c r="BI12" s="29">
        <v>244.693660601</v>
      </c>
      <c r="BJ12" s="29">
        <v>22.065915392299999</v>
      </c>
      <c r="BK12" s="29">
        <v>79.988005689700003</v>
      </c>
      <c r="BL12" s="29">
        <v>2.0604913698999998</v>
      </c>
      <c r="BM12" s="29">
        <v>0</v>
      </c>
      <c r="BN12" s="29">
        <v>43.847433887199998</v>
      </c>
      <c r="BO12" s="29">
        <v>43.847433887199998</v>
      </c>
      <c r="BP12" s="29">
        <v>5.66635953753</v>
      </c>
      <c r="BQ12" s="29">
        <v>5.5961531005400003E-3</v>
      </c>
      <c r="BR12" s="29">
        <v>1.08065272578E-2</v>
      </c>
      <c r="BS12" s="29">
        <v>161.016806057</v>
      </c>
      <c r="BT12" s="29">
        <v>29.3350934503</v>
      </c>
      <c r="BU12" s="29">
        <v>1.8298975097500001</v>
      </c>
      <c r="BV12" s="29">
        <v>14.3240831354</v>
      </c>
      <c r="BW12" s="29">
        <v>6.9470201704200001E-3</v>
      </c>
      <c r="BX12" s="29">
        <v>5.0944720298500001E-2</v>
      </c>
      <c r="BY12" s="29">
        <v>4.6369391502300002E-4</v>
      </c>
      <c r="BZ12" s="29">
        <v>9.4144412549799995E-4</v>
      </c>
      <c r="CA12" s="29">
        <v>0</v>
      </c>
      <c r="CB12" s="29">
        <v>1.77402895892</v>
      </c>
      <c r="CC12" s="29">
        <v>9.19927057624</v>
      </c>
      <c r="CD12" s="29">
        <v>0</v>
      </c>
      <c r="CE12" s="29">
        <v>2.3009183631999999E-3</v>
      </c>
      <c r="CF12" s="29">
        <v>2.2106985433099999E-3</v>
      </c>
      <c r="CG12" s="29">
        <v>18114.395227600002</v>
      </c>
      <c r="CH12" s="29">
        <v>1851.69412556</v>
      </c>
      <c r="CI12" s="29">
        <v>20127.106159200001</v>
      </c>
      <c r="CJ12" s="29">
        <v>0</v>
      </c>
      <c r="CK12" s="29">
        <v>94.5373672825</v>
      </c>
      <c r="CL12" s="29">
        <v>0.53271257449200005</v>
      </c>
      <c r="CM12" s="29">
        <v>1.8929787161299999E-3</v>
      </c>
      <c r="CN12" s="29">
        <v>2.0848580702300001E-2</v>
      </c>
      <c r="CO12" s="29">
        <v>8.1793135355400001E-3</v>
      </c>
      <c r="CP12" s="29">
        <v>0</v>
      </c>
      <c r="CQ12" s="29">
        <v>0.46599700840800001</v>
      </c>
      <c r="CR12" s="8">
        <v>0</v>
      </c>
      <c r="CS12" s="29">
        <v>385.555823428</v>
      </c>
      <c r="CT12" s="29">
        <v>0.36944212367899998</v>
      </c>
      <c r="CU12" s="29">
        <v>0.129906647683</v>
      </c>
      <c r="CV12" s="29">
        <v>488.70222279699999</v>
      </c>
      <c r="CW12" s="29">
        <v>0.166027114808</v>
      </c>
      <c r="CX12" s="29">
        <v>0</v>
      </c>
      <c r="CY12" s="29">
        <v>2.8945917432499999E-3</v>
      </c>
      <c r="CZ12" s="29">
        <v>2.4080266812100001E-2</v>
      </c>
      <c r="DA12" s="29">
        <v>688.77767531699999</v>
      </c>
      <c r="DB12" s="29">
        <v>633.67416698399995</v>
      </c>
      <c r="DC12" s="29">
        <v>55.103508332499999</v>
      </c>
      <c r="DD12" s="29">
        <v>0</v>
      </c>
      <c r="DE12" s="29">
        <v>0</v>
      </c>
      <c r="DF12" s="29">
        <v>2.5924276631200001</v>
      </c>
      <c r="DG12" s="29">
        <v>0</v>
      </c>
      <c r="DH12" s="29">
        <v>27.819029373399999</v>
      </c>
      <c r="DI12" s="29">
        <v>0</v>
      </c>
      <c r="DJ12" s="29">
        <v>0.72304169169499999</v>
      </c>
      <c r="DK12" s="29">
        <v>111.276069768</v>
      </c>
      <c r="DL12" s="29">
        <v>26.597568938599998</v>
      </c>
      <c r="DM12" s="29">
        <v>0</v>
      </c>
      <c r="DN12" s="29">
        <v>1.86938481161</v>
      </c>
      <c r="DO12" s="29">
        <v>2.5347270735999999E-3</v>
      </c>
      <c r="DP12" s="29">
        <v>207.618446474</v>
      </c>
      <c r="DQ12" s="29">
        <v>209.49731314100001</v>
      </c>
      <c r="DR12" s="29">
        <v>2.1635145501599999</v>
      </c>
      <c r="DS12" s="29">
        <v>0</v>
      </c>
      <c r="DT12" s="29">
        <v>1.4211812775999999</v>
      </c>
      <c r="DU12" s="29">
        <v>32.421397190599997</v>
      </c>
      <c r="DV12" s="29">
        <v>3.29679424447</v>
      </c>
      <c r="DW12" s="29">
        <v>2.9161086677000001</v>
      </c>
      <c r="DX12" s="29">
        <v>1030.2467498599999</v>
      </c>
      <c r="DY12" s="29">
        <v>4.94518721679</v>
      </c>
      <c r="DZ12" s="29">
        <v>28.632495567300001</v>
      </c>
      <c r="EC12" s="37">
        <f t="shared" si="0"/>
        <v>7.9999978528160157E-3</v>
      </c>
      <c r="ED12" s="55">
        <f t="shared" si="1"/>
        <v>5.5022839846077898E-8</v>
      </c>
      <c r="EE12" s="55">
        <f t="shared" si="2"/>
        <v>-1.1977687355372054E-7</v>
      </c>
      <c r="EF12" s="55">
        <f t="shared" si="3"/>
        <v>-3.4594131588005007E-7</v>
      </c>
      <c r="EG12" s="55">
        <f t="shared" si="4"/>
        <v>-2.4236541040126495E-5</v>
      </c>
      <c r="EH12" s="55">
        <f t="shared" si="5"/>
        <v>-2.6326679643767607E-5</v>
      </c>
      <c r="EI12" s="55">
        <f t="shared" si="6"/>
        <v>-1.2994300556237204E-6</v>
      </c>
      <c r="EJ12" s="55">
        <f t="shared" si="7"/>
        <v>-3.264653738008493E-7</v>
      </c>
      <c r="EK12" s="55">
        <f t="shared" si="8"/>
        <v>5.27468034639919E-7</v>
      </c>
      <c r="EL12" s="55">
        <f t="shared" si="9"/>
        <v>-1.0748711785634812E-6</v>
      </c>
      <c r="EM12" s="55">
        <f t="shared" si="10"/>
        <v>6.1235447313906351E-6</v>
      </c>
      <c r="EN12" s="55">
        <f t="shared" si="11"/>
        <v>-1.7270249817019267E-6</v>
      </c>
      <c r="EO12" s="55">
        <f t="shared" si="12"/>
        <v>-4.4595923126072766E-6</v>
      </c>
      <c r="EP12" s="55">
        <f t="shared" si="13"/>
        <v>7.3686094895163918E-7</v>
      </c>
      <c r="EQ12" s="55">
        <f t="shared" si="14"/>
        <v>-1.697586054895449E-6</v>
      </c>
      <c r="ER12" s="55">
        <f t="shared" si="15"/>
        <v>4.08684173915182E-6</v>
      </c>
      <c r="ES12" s="55">
        <f t="shared" si="16"/>
        <v>9.4147445365456915E-7</v>
      </c>
      <c r="ET12" s="55">
        <f t="shared" si="17"/>
        <v>3.0582518460267663E-7</v>
      </c>
      <c r="EU12" s="55">
        <f t="shared" si="18"/>
        <v>-8.1412376350766007E-7</v>
      </c>
      <c r="EV12" s="55">
        <f t="shared" si="19"/>
        <v>-1.6080095346707105E-6</v>
      </c>
      <c r="EW12" s="55">
        <f t="shared" si="20"/>
        <v>-1.5624185024426455E-6</v>
      </c>
      <c r="EX12" s="55">
        <f t="shared" si="21"/>
        <v>2.9937272413405837E-6</v>
      </c>
      <c r="EY12" s="55">
        <f t="shared" si="22"/>
        <v>1.0508916796738178E-6</v>
      </c>
      <c r="EZ12" s="55">
        <f t="shared" si="24"/>
        <v>1.883225314513296E-7</v>
      </c>
      <c r="FA12" s="55">
        <f t="shared" si="25"/>
        <v>3.8856240764069305E-7</v>
      </c>
      <c r="FB12" s="55">
        <f t="shared" si="26"/>
        <v>3.7830867549352403E-7</v>
      </c>
      <c r="FC12" s="55">
        <f t="shared" si="27"/>
        <v>2.7341168526810652E-6</v>
      </c>
      <c r="FD12" s="55">
        <f t="shared" si="28"/>
        <v>1.5105670927515342E-7</v>
      </c>
      <c r="FE12" s="55">
        <f t="shared" si="29"/>
        <v>0</v>
      </c>
      <c r="FF12" s="55">
        <f t="shared" si="30"/>
        <v>8.5696735175367053E-6</v>
      </c>
      <c r="FG12" s="55">
        <f t="shared" si="31"/>
        <v>-3.4544266840237066E-7</v>
      </c>
      <c r="FH12" s="55">
        <f t="shared" si="32"/>
        <v>-3.3252439267555432E-7</v>
      </c>
      <c r="FI12" s="55">
        <f t="shared" si="33"/>
        <v>-1.4601835518208274E-6</v>
      </c>
      <c r="FJ12" s="55">
        <f t="shared" si="34"/>
        <v>1.7529773977160345E-8</v>
      </c>
      <c r="FK12" s="55">
        <f t="shared" si="35"/>
        <v>-2.1882125267670163E-6</v>
      </c>
      <c r="FL12" s="55"/>
    </row>
    <row r="13" spans="1:168" x14ac:dyDescent="0.3">
      <c r="A13" s="27" t="s">
        <v>12</v>
      </c>
      <c r="B13" s="27">
        <v>1174.8989681</v>
      </c>
      <c r="C13" s="27">
        <v>3.6759715942</v>
      </c>
      <c r="D13" s="27">
        <v>8153.7763395000002</v>
      </c>
      <c r="E13" s="27">
        <v>271.82092789000001</v>
      </c>
      <c r="F13" s="27">
        <v>250.07525648999999</v>
      </c>
      <c r="G13" s="27">
        <v>82.963155728999993</v>
      </c>
      <c r="H13" s="27">
        <v>405.64989155000001</v>
      </c>
      <c r="I13" s="29">
        <v>7.5097015847000002</v>
      </c>
      <c r="J13" s="29">
        <v>1.2488160312000001</v>
      </c>
      <c r="K13" s="29">
        <v>9.7040099999999999E-5</v>
      </c>
      <c r="L13" s="29">
        <v>1.0334687896999999</v>
      </c>
      <c r="M13" s="29">
        <v>7.6153362000000004E-3</v>
      </c>
      <c r="N13" s="29">
        <v>1.2975431583000001</v>
      </c>
      <c r="O13" s="29">
        <v>7.6153362000000004E-3</v>
      </c>
      <c r="P13" s="29">
        <v>5.6375659999999999E-4</v>
      </c>
      <c r="Q13" s="29">
        <v>17.303622955000002</v>
      </c>
      <c r="R13" s="29">
        <v>7.6153362000000004E-3</v>
      </c>
      <c r="S13" s="29">
        <v>2.28460082E-2</v>
      </c>
      <c r="T13" s="29">
        <v>5.5451470000000001E-4</v>
      </c>
      <c r="U13" s="29">
        <v>0.70009131759999998</v>
      </c>
      <c r="V13" s="29">
        <v>1.780427E-3</v>
      </c>
      <c r="W13" s="29">
        <v>1.2980794293</v>
      </c>
      <c r="X13" s="29">
        <v>1.9471198534</v>
      </c>
      <c r="Y13" s="29">
        <v>0.2102258313</v>
      </c>
      <c r="Z13" s="29">
        <v>7.4703119999999996E-4</v>
      </c>
      <c r="AA13" s="29">
        <v>8.2275132999999993E-3</v>
      </c>
      <c r="AB13" s="29">
        <v>3.2278264000000002E-3</v>
      </c>
      <c r="AD13" s="29">
        <v>0.1838961761</v>
      </c>
      <c r="AE13" s="29">
        <v>271.82092789000001</v>
      </c>
      <c r="AF13" s="29">
        <v>250.07525648999999</v>
      </c>
      <c r="AG13" s="29">
        <v>0.81129974189999998</v>
      </c>
      <c r="AH13" s="29">
        <v>2.2310744584000002</v>
      </c>
      <c r="AI13" s="29">
        <v>0.85186529529999999</v>
      </c>
      <c r="AJ13" s="27"/>
      <c r="AK13" s="29" t="s">
        <v>12</v>
      </c>
      <c r="AL13" s="29">
        <v>0</v>
      </c>
      <c r="AM13" s="29">
        <v>1.2488158391199999</v>
      </c>
      <c r="AN13" s="29">
        <v>7.5096979578400003</v>
      </c>
      <c r="AO13" s="29">
        <v>7.5096979578400003</v>
      </c>
      <c r="AP13" s="29">
        <v>9.6303849572499995</v>
      </c>
      <c r="AQ13" s="8">
        <v>1.64969015518E-5</v>
      </c>
      <c r="AR13" s="8">
        <v>8.0543184870900006E-5</v>
      </c>
      <c r="AS13" s="29">
        <v>1.0334684865099999</v>
      </c>
      <c r="AT13" s="29">
        <v>4.6453375139199997E-3</v>
      </c>
      <c r="AU13" s="29">
        <v>2.9699726735599999E-3</v>
      </c>
      <c r="AV13" s="29">
        <v>1.29754827726</v>
      </c>
      <c r="AW13" s="29">
        <v>4.7215049843799999E-3</v>
      </c>
      <c r="AX13" s="29">
        <v>2.8938038803300002E-3</v>
      </c>
      <c r="AY13" s="29">
        <v>0</v>
      </c>
      <c r="AZ13" s="29">
        <v>1.1275028943900001E-4</v>
      </c>
      <c r="BA13" s="29">
        <v>4.5099677981500001E-4</v>
      </c>
      <c r="BB13" s="29">
        <v>1174.89871324</v>
      </c>
      <c r="BC13" s="29">
        <v>21.745673200500001</v>
      </c>
      <c r="BD13" s="29">
        <v>192.85798638599999</v>
      </c>
      <c r="BE13" s="29">
        <v>12.280936842399999</v>
      </c>
      <c r="BF13" s="29">
        <v>0.285335719993</v>
      </c>
      <c r="BG13" s="29">
        <v>43.913222747600003</v>
      </c>
      <c r="BH13" s="29">
        <v>0.73772163722499995</v>
      </c>
      <c r="BI13" s="29">
        <v>96.330372279000002</v>
      </c>
      <c r="BJ13" s="29">
        <v>8.6868981884099998</v>
      </c>
      <c r="BK13" s="29">
        <v>31.4895576087</v>
      </c>
      <c r="BL13" s="29">
        <v>0.81129773256000004</v>
      </c>
      <c r="BM13" s="29">
        <v>0</v>
      </c>
      <c r="BN13" s="29">
        <v>17.303634663099999</v>
      </c>
      <c r="BO13" s="29">
        <v>17.303634663099999</v>
      </c>
      <c r="BP13" s="29">
        <v>2.2310744676000001</v>
      </c>
      <c r="BQ13" s="29">
        <v>2.2084720415600002E-3</v>
      </c>
      <c r="BR13" s="29">
        <v>4.2645868772599998E-3</v>
      </c>
      <c r="BS13" s="29">
        <v>65.230185744600007</v>
      </c>
      <c r="BT13" s="29">
        <v>11.548597689299999</v>
      </c>
      <c r="BU13" s="29">
        <v>0.72038965460100002</v>
      </c>
      <c r="BV13" s="29">
        <v>5.6390702404399997</v>
      </c>
      <c r="BW13" s="29">
        <v>2.7415059604600001E-3</v>
      </c>
      <c r="BX13" s="29">
        <v>2.0104486137299999E-2</v>
      </c>
      <c r="BY13" s="29">
        <v>1.8298882989799999E-4</v>
      </c>
      <c r="BZ13" s="29">
        <v>3.7152438601700002E-4</v>
      </c>
      <c r="CA13" s="29">
        <v>0</v>
      </c>
      <c r="CB13" s="29">
        <v>0.70008983174799999</v>
      </c>
      <c r="CC13" s="29">
        <v>3.6759694509199998</v>
      </c>
      <c r="CD13" s="29">
        <v>0</v>
      </c>
      <c r="CE13" s="29">
        <v>9.0802382678899999E-4</v>
      </c>
      <c r="CF13" s="29">
        <v>8.7241298549799997E-4</v>
      </c>
      <c r="CG13" s="29">
        <v>7338.3946979299999</v>
      </c>
      <c r="CH13" s="29">
        <v>750.14713965800001</v>
      </c>
      <c r="CI13" s="29">
        <v>8153.7720233299997</v>
      </c>
      <c r="CJ13" s="29">
        <v>0</v>
      </c>
      <c r="CK13" s="29">
        <v>37.217335535499998</v>
      </c>
      <c r="CL13" s="29">
        <v>0.21022012934500001</v>
      </c>
      <c r="CM13" s="29">
        <v>7.4702703019499997E-4</v>
      </c>
      <c r="CN13" s="29">
        <v>8.2272643424300008E-3</v>
      </c>
      <c r="CO13" s="29">
        <v>3.227845217E-3</v>
      </c>
      <c r="CP13" s="29">
        <v>0</v>
      </c>
      <c r="CQ13" s="29">
        <v>0.18389720371500001</v>
      </c>
      <c r="CR13" s="8">
        <v>0</v>
      </c>
      <c r="CS13" s="29">
        <v>151.78496387199999</v>
      </c>
      <c r="CT13" s="29">
        <v>0.145793750493</v>
      </c>
      <c r="CU13" s="29">
        <v>5.1265499516399998E-2</v>
      </c>
      <c r="CV13" s="29">
        <v>192.85796952000001</v>
      </c>
      <c r="CW13" s="29">
        <v>6.5519789391099995E-2</v>
      </c>
      <c r="CX13" s="29">
        <v>0</v>
      </c>
      <c r="CY13" s="29">
        <v>1.1423053552599999E-3</v>
      </c>
      <c r="CZ13" s="29">
        <v>9.5028649124500007E-3</v>
      </c>
      <c r="DA13" s="29">
        <v>271.81432636300002</v>
      </c>
      <c r="DB13" s="29">
        <v>250.06866341200001</v>
      </c>
      <c r="DC13" s="29">
        <v>21.745662951300002</v>
      </c>
      <c r="DD13" s="29">
        <v>0</v>
      </c>
      <c r="DE13" s="29">
        <v>0</v>
      </c>
      <c r="DF13" s="29">
        <v>1.0230554804200001</v>
      </c>
      <c r="DG13" s="29">
        <v>0</v>
      </c>
      <c r="DH13" s="29">
        <v>10.9782795239</v>
      </c>
      <c r="DI13" s="29">
        <v>0</v>
      </c>
      <c r="DJ13" s="29">
        <v>0.285335719993</v>
      </c>
      <c r="DK13" s="29">
        <v>43.913219330399997</v>
      </c>
      <c r="DL13" s="29">
        <v>10.4708634083</v>
      </c>
      <c r="DM13" s="29">
        <v>0</v>
      </c>
      <c r="DN13" s="29">
        <v>0.73772163722499995</v>
      </c>
      <c r="DO13" s="29">
        <v>1.0002954810800001E-3</v>
      </c>
      <c r="DP13" s="29">
        <v>82.963065627899994</v>
      </c>
      <c r="DQ13" s="29">
        <v>82.474523707399996</v>
      </c>
      <c r="DR13" s="29">
        <v>0.85186526437999999</v>
      </c>
      <c r="DS13" s="29">
        <v>0</v>
      </c>
      <c r="DT13" s="29">
        <v>0.55948499407499996</v>
      </c>
      <c r="DU13" s="29">
        <v>12.7635813415</v>
      </c>
      <c r="DV13" s="29">
        <v>1.29807906956</v>
      </c>
      <c r="DW13" s="29">
        <v>1.1480078927699999</v>
      </c>
      <c r="DX13" s="29">
        <v>405.64976762700002</v>
      </c>
      <c r="DY13" s="29">
        <v>1.9471200518</v>
      </c>
      <c r="DZ13" s="29">
        <v>11.271980576100001</v>
      </c>
      <c r="EC13" s="37">
        <f t="shared" si="0"/>
        <v>8.0000011722133006E-3</v>
      </c>
      <c r="ED13" s="55">
        <f t="shared" si="1"/>
        <v>-2.1692077953995021E-7</v>
      </c>
      <c r="EE13" s="55">
        <f t="shared" si="2"/>
        <v>-5.8305129547950949E-7</v>
      </c>
      <c r="EF13" s="55">
        <f t="shared" si="3"/>
        <v>-5.2934613616807592E-7</v>
      </c>
      <c r="EG13" s="55">
        <f t="shared" si="4"/>
        <v>-2.4286308825559273E-5</v>
      </c>
      <c r="EH13" s="55">
        <f t="shared" si="5"/>
        <v>-2.6364375638434936E-5</v>
      </c>
      <c r="EI13" s="55">
        <f t="shared" si="6"/>
        <v>-1.0860375212093543E-6</v>
      </c>
      <c r="EJ13" s="55">
        <f t="shared" si="7"/>
        <v>-3.0549250122102042E-7</v>
      </c>
      <c r="EK13" s="55">
        <f t="shared" si="8"/>
        <v>-4.8295660739338455E-7</v>
      </c>
      <c r="EL13" s="55">
        <f t="shared" si="9"/>
        <v>-1.5380968479643225E-7</v>
      </c>
      <c r="EM13" s="55">
        <f t="shared" si="10"/>
        <v>-1.3991432404377403E-7</v>
      </c>
      <c r="EN13" s="55">
        <f t="shared" si="11"/>
        <v>-2.9337122031815216E-7</v>
      </c>
      <c r="EO13" s="55">
        <f t="shared" si="12"/>
        <v>-3.4158071709104248E-6</v>
      </c>
      <c r="EP13" s="55">
        <f t="shared" si="13"/>
        <v>3.9451173297312455E-6</v>
      </c>
      <c r="EQ13" s="55">
        <f t="shared" si="14"/>
        <v>-3.5895053458429057E-6</v>
      </c>
      <c r="ER13" s="55">
        <f t="shared" si="15"/>
        <v>-1.6905781679585523E-5</v>
      </c>
      <c r="ES13" s="55">
        <f t="shared" si="16"/>
        <v>6.7662708714317018E-7</v>
      </c>
      <c r="ET13" s="55">
        <f t="shared" si="17"/>
        <v>3.6865187907379156E-6</v>
      </c>
      <c r="EU13" s="55">
        <f t="shared" si="18"/>
        <v>-7.0481634510245055E-7</v>
      </c>
      <c r="EV13" s="55">
        <f t="shared" si="19"/>
        <v>-2.6763672810942262E-6</v>
      </c>
      <c r="EW13" s="55">
        <f t="shared" si="20"/>
        <v>-2.1223688433782226E-6</v>
      </c>
      <c r="EX13" s="55">
        <f t="shared" si="21"/>
        <v>5.5111987180972551E-6</v>
      </c>
      <c r="EY13" s="55">
        <f t="shared" si="22"/>
        <v>-2.7713250198028077E-7</v>
      </c>
      <c r="EZ13" s="55">
        <f t="shared" si="24"/>
        <v>1.0189408712460557E-7</v>
      </c>
      <c r="FA13" s="55">
        <f t="shared" si="25"/>
        <v>-2.7122998942293148E-5</v>
      </c>
      <c r="FB13" s="55">
        <f t="shared" si="26"/>
        <v>-5.5818351361832302E-6</v>
      </c>
      <c r="FC13" s="55">
        <f t="shared" si="27"/>
        <v>-3.0259151328087959E-5</v>
      </c>
      <c r="FD13" s="55">
        <f t="shared" si="28"/>
        <v>5.829619585439219E-6</v>
      </c>
      <c r="FE13" s="55">
        <f t="shared" si="29"/>
        <v>0</v>
      </c>
      <c r="FF13" s="55">
        <f t="shared" si="30"/>
        <v>5.5880172269113229E-6</v>
      </c>
      <c r="FG13" s="55">
        <f t="shared" si="31"/>
        <v>-1.8893424610196973E-7</v>
      </c>
      <c r="FH13" s="55">
        <f t="shared" si="32"/>
        <v>-2.1256314098404995E-7</v>
      </c>
      <c r="FI13" s="55">
        <f t="shared" si="33"/>
        <v>-2.4766925171656189E-6</v>
      </c>
      <c r="FJ13" s="55">
        <f t="shared" si="34"/>
        <v>4.1235736612890591E-9</v>
      </c>
      <c r="FK13" s="55">
        <f t="shared" si="35"/>
        <v>-3.6296818493973593E-8</v>
      </c>
      <c r="FL13" s="55"/>
    </row>
    <row r="14" spans="1:168" x14ac:dyDescent="0.3">
      <c r="A14" s="27" t="s">
        <v>13</v>
      </c>
      <c r="B14" s="27">
        <v>6408.1895581999997</v>
      </c>
      <c r="C14" s="27">
        <v>19.094911970999998</v>
      </c>
      <c r="D14" s="27">
        <v>39108.943094000002</v>
      </c>
      <c r="E14" s="27">
        <v>1220.2958596000001</v>
      </c>
      <c r="F14" s="27">
        <v>1122.6721135</v>
      </c>
      <c r="G14" s="27">
        <v>222.15668339000001</v>
      </c>
      <c r="H14" s="27">
        <v>1760.6839309</v>
      </c>
      <c r="I14" s="29">
        <v>32.653324816000001</v>
      </c>
      <c r="J14" s="29">
        <v>5.4300422032000002</v>
      </c>
      <c r="K14" s="29">
        <v>4.3564560000000001E-4</v>
      </c>
      <c r="L14" s="29">
        <v>4.4936781239999997</v>
      </c>
      <c r="M14" s="29">
        <v>3.4187804699999998E-2</v>
      </c>
      <c r="N14" s="29">
        <v>5.6419135398</v>
      </c>
      <c r="O14" s="29">
        <v>3.4187804699999998E-2</v>
      </c>
      <c r="P14" s="29">
        <v>2.5308937E-3</v>
      </c>
      <c r="Q14" s="29">
        <v>75.238787747999993</v>
      </c>
      <c r="R14" s="29">
        <v>3.4187804699999998E-2</v>
      </c>
      <c r="S14" s="29">
        <v>0.10256341720000001</v>
      </c>
      <c r="T14" s="29">
        <v>2.4894035E-3</v>
      </c>
      <c r="U14" s="29">
        <v>3.0441032982</v>
      </c>
      <c r="V14" s="29">
        <v>7.9929383000000003E-3</v>
      </c>
      <c r="W14" s="29">
        <v>5.6341895459</v>
      </c>
      <c r="X14" s="29">
        <v>8.4512833801999996</v>
      </c>
      <c r="Y14" s="29">
        <v>0.9437745957</v>
      </c>
      <c r="Z14" s="29">
        <v>3.353675E-3</v>
      </c>
      <c r="AA14" s="29">
        <v>3.6936079699999999E-2</v>
      </c>
      <c r="AB14" s="29">
        <v>1.44907987E-2</v>
      </c>
      <c r="AD14" s="29">
        <v>0.8255719493</v>
      </c>
      <c r="AE14" s="29">
        <v>1220.2958596000001</v>
      </c>
      <c r="AF14" s="29">
        <v>1122.6721135</v>
      </c>
      <c r="AG14" s="29">
        <v>3.5213682416999998</v>
      </c>
      <c r="AH14" s="29">
        <v>9.6837627579000003</v>
      </c>
      <c r="AI14" s="29">
        <v>3.6974369114000001</v>
      </c>
      <c r="AJ14" s="27"/>
      <c r="AK14" s="29" t="s">
        <v>13</v>
      </c>
      <c r="AL14" s="29">
        <v>0</v>
      </c>
      <c r="AM14" s="29">
        <v>5.43004281266</v>
      </c>
      <c r="AN14" s="29">
        <v>32.653295635699997</v>
      </c>
      <c r="AO14" s="29">
        <v>32.653295635699997</v>
      </c>
      <c r="AP14" s="29">
        <v>41.794484217300003</v>
      </c>
      <c r="AQ14" s="8">
        <v>7.4059729801499998E-5</v>
      </c>
      <c r="AR14" s="29">
        <v>3.61584348286E-4</v>
      </c>
      <c r="AS14" s="29">
        <v>4.4936778883899997</v>
      </c>
      <c r="AT14" s="29">
        <v>2.0854555520600001E-2</v>
      </c>
      <c r="AU14" s="29">
        <v>1.33332644874E-2</v>
      </c>
      <c r="AV14" s="29">
        <v>5.64190365307</v>
      </c>
      <c r="AW14" s="29">
        <v>2.1196355673899998E-2</v>
      </c>
      <c r="AX14" s="29">
        <v>1.2991338113E-2</v>
      </c>
      <c r="AY14" s="29">
        <v>0</v>
      </c>
      <c r="AZ14" s="29">
        <v>5.06177576239E-4</v>
      </c>
      <c r="BA14" s="29">
        <v>2.0246897680200001E-3</v>
      </c>
      <c r="BB14" s="29">
        <v>6408.1879083900003</v>
      </c>
      <c r="BC14" s="29">
        <v>97.623737818600006</v>
      </c>
      <c r="BD14" s="29">
        <v>865.80447925199996</v>
      </c>
      <c r="BE14" s="29">
        <v>55.1332952518</v>
      </c>
      <c r="BF14" s="29">
        <v>1.28096885486</v>
      </c>
      <c r="BG14" s="29">
        <v>197.141208017</v>
      </c>
      <c r="BH14" s="29">
        <v>3.3118792633299998</v>
      </c>
      <c r="BI14" s="29">
        <v>418.06120773200001</v>
      </c>
      <c r="BJ14" s="29">
        <v>37.699791095499997</v>
      </c>
      <c r="BK14" s="29">
        <v>136.66027045600001</v>
      </c>
      <c r="BL14" s="29">
        <v>3.5213708283299998</v>
      </c>
      <c r="BM14" s="29">
        <v>0</v>
      </c>
      <c r="BN14" s="29">
        <v>75.238826724299997</v>
      </c>
      <c r="BO14" s="29">
        <v>75.238826724299997</v>
      </c>
      <c r="BP14" s="29">
        <v>9.6837586470199994</v>
      </c>
      <c r="BQ14" s="29">
        <v>9.9144770106100004E-3</v>
      </c>
      <c r="BR14" s="29">
        <v>1.9145116678499999E-2</v>
      </c>
      <c r="BS14" s="29">
        <v>312.871577183</v>
      </c>
      <c r="BT14" s="29">
        <v>50.119286175399999</v>
      </c>
      <c r="BU14" s="29">
        <v>3.12639235942</v>
      </c>
      <c r="BV14" s="29">
        <v>24.4727634628</v>
      </c>
      <c r="BW14" s="29">
        <v>1.2307631051000001E-2</v>
      </c>
      <c r="BX14" s="29">
        <v>9.0255708571000001E-2</v>
      </c>
      <c r="BY14" s="29">
        <v>8.2150563821100004E-4</v>
      </c>
      <c r="BZ14" s="29">
        <v>1.6678913463099999E-3</v>
      </c>
      <c r="CA14" s="29">
        <v>0</v>
      </c>
      <c r="CB14" s="29">
        <v>3.0440957542199998</v>
      </c>
      <c r="CC14" s="29">
        <v>19.094920356300001</v>
      </c>
      <c r="CD14" s="29">
        <v>0</v>
      </c>
      <c r="CE14" s="29">
        <v>4.0763822880700001E-3</v>
      </c>
      <c r="CF14" s="29">
        <v>3.9165193769699997E-3</v>
      </c>
      <c r="CG14" s="29">
        <v>35198.032726600002</v>
      </c>
      <c r="CH14" s="29">
        <v>3598.0231147999998</v>
      </c>
      <c r="CI14" s="29">
        <v>39108.927418599997</v>
      </c>
      <c r="CJ14" s="29">
        <v>0</v>
      </c>
      <c r="CK14" s="29">
        <v>161.518388453</v>
      </c>
      <c r="CL14" s="29">
        <v>0.94378067597899995</v>
      </c>
      <c r="CM14" s="29">
        <v>3.3536758472300001E-3</v>
      </c>
      <c r="CN14" s="29">
        <v>3.6936321925400001E-2</v>
      </c>
      <c r="CO14" s="29">
        <v>1.4490798496000001E-2</v>
      </c>
      <c r="CP14" s="29">
        <v>0</v>
      </c>
      <c r="CQ14" s="29">
        <v>0.82557497571899996</v>
      </c>
      <c r="CR14" s="29">
        <v>0</v>
      </c>
      <c r="CS14" s="29">
        <v>658.72386134299995</v>
      </c>
      <c r="CT14" s="29">
        <v>0.65451771380699997</v>
      </c>
      <c r="CU14" s="29">
        <v>0.230147426159</v>
      </c>
      <c r="CV14" s="29">
        <v>865.80445577299997</v>
      </c>
      <c r="CW14" s="29">
        <v>0.29414002810899997</v>
      </c>
      <c r="CX14" s="29">
        <v>0</v>
      </c>
      <c r="CY14" s="29">
        <v>5.1281540347300003E-3</v>
      </c>
      <c r="CZ14" s="29">
        <v>4.2661556727700001E-2</v>
      </c>
      <c r="DA14" s="29">
        <v>1220.2663406900001</v>
      </c>
      <c r="DB14" s="29">
        <v>1122.6425973600001</v>
      </c>
      <c r="DC14" s="29">
        <v>97.623743329099995</v>
      </c>
      <c r="DD14" s="29">
        <v>0</v>
      </c>
      <c r="DE14" s="29">
        <v>0</v>
      </c>
      <c r="DF14" s="29">
        <v>4.5928537432800001</v>
      </c>
      <c r="DG14" s="29">
        <v>0</v>
      </c>
      <c r="DH14" s="29">
        <v>49.285274019100001</v>
      </c>
      <c r="DI14" s="29">
        <v>0</v>
      </c>
      <c r="DJ14" s="29">
        <v>1.2809689287199999</v>
      </c>
      <c r="DK14" s="29">
        <v>197.14120790699999</v>
      </c>
      <c r="DL14" s="29">
        <v>45.4421670296</v>
      </c>
      <c r="DM14" s="29">
        <v>0</v>
      </c>
      <c r="DN14" s="29">
        <v>3.3118796050400001</v>
      </c>
      <c r="DO14" s="29">
        <v>4.4906585746000002E-3</v>
      </c>
      <c r="DP14" s="29">
        <v>222.15666573300001</v>
      </c>
      <c r="DQ14" s="29">
        <v>357.92787922399998</v>
      </c>
      <c r="DR14" s="29">
        <v>3.6974313800999998</v>
      </c>
      <c r="DS14" s="29">
        <v>0</v>
      </c>
      <c r="DT14" s="29">
        <v>2.4281078488299999</v>
      </c>
      <c r="DU14" s="29">
        <v>55.392257061599999</v>
      </c>
      <c r="DV14" s="29">
        <v>5.6341848888000001</v>
      </c>
      <c r="DW14" s="29">
        <v>4.98219752376</v>
      </c>
      <c r="DX14" s="29">
        <v>1760.6833451800001</v>
      </c>
      <c r="DY14" s="29">
        <v>8.4512704978799995</v>
      </c>
      <c r="DZ14" s="29">
        <v>48.918776236200003</v>
      </c>
      <c r="EC14" s="37">
        <f t="shared" si="0"/>
        <v>8.0000040357588523E-3</v>
      </c>
      <c r="ED14" s="55">
        <f t="shared" si="1"/>
        <v>-2.5745337032422437E-7</v>
      </c>
      <c r="EE14" s="55">
        <f t="shared" si="2"/>
        <v>4.3913792404673154E-7</v>
      </c>
      <c r="EF14" s="55">
        <f t="shared" si="3"/>
        <v>-4.0081369541856912E-7</v>
      </c>
      <c r="EG14" s="55">
        <f t="shared" si="4"/>
        <v>-2.4189961612796788E-5</v>
      </c>
      <c r="EH14" s="55">
        <f t="shared" si="5"/>
        <v>-2.6290971019065502E-5</v>
      </c>
      <c r="EI14" s="55">
        <f t="shared" si="6"/>
        <v>-7.9479940604731803E-8</v>
      </c>
      <c r="EJ14" s="55">
        <f t="shared" si="7"/>
        <v>-3.3266618136884403E-7</v>
      </c>
      <c r="EK14" s="55">
        <f t="shared" si="8"/>
        <v>-8.9363947372288359E-7</v>
      </c>
      <c r="EL14" s="55">
        <f t="shared" si="9"/>
        <v>1.1223853830115966E-7</v>
      </c>
      <c r="EM14" s="55">
        <f t="shared" si="10"/>
        <v>-3.4934646418916911E-6</v>
      </c>
      <c r="EN14" s="55">
        <f t="shared" si="11"/>
        <v>-5.2431436665696886E-8</v>
      </c>
      <c r="EO14" s="55">
        <f t="shared" si="12"/>
        <v>4.4776200560042317E-7</v>
      </c>
      <c r="EP14" s="55">
        <f t="shared" si="13"/>
        <v>-1.7523717671805829E-6</v>
      </c>
      <c r="EQ14" s="55">
        <f t="shared" si="14"/>
        <v>-3.2442299520606726E-6</v>
      </c>
      <c r="ER14" s="55">
        <f t="shared" si="15"/>
        <v>-1.0413610417452372E-5</v>
      </c>
      <c r="ES14" s="55">
        <f t="shared" si="16"/>
        <v>5.1803466231969756E-7</v>
      </c>
      <c r="ET14" s="55">
        <f t="shared" si="17"/>
        <v>-1.6665638668028977E-6</v>
      </c>
      <c r="EU14" s="55">
        <f t="shared" si="18"/>
        <v>-7.5639055452678589E-7</v>
      </c>
      <c r="EV14" s="55">
        <f t="shared" si="19"/>
        <v>-2.6172852251851978E-6</v>
      </c>
      <c r="EW14" s="55">
        <f t="shared" si="20"/>
        <v>-2.4782273337134035E-6</v>
      </c>
      <c r="EX14" s="55">
        <f t="shared" si="21"/>
        <v>-4.5834158386256618E-6</v>
      </c>
      <c r="EY14" s="55">
        <f t="shared" si="22"/>
        <v>-8.2657850999168449E-7</v>
      </c>
      <c r="EZ14" s="55">
        <f t="shared" si="24"/>
        <v>-1.52430340109705E-6</v>
      </c>
      <c r="FA14" s="55">
        <f t="shared" si="25"/>
        <v>6.4425118324401516E-6</v>
      </c>
      <c r="FB14" s="55">
        <f t="shared" si="26"/>
        <v>2.526273416868921E-7</v>
      </c>
      <c r="FC14" s="55">
        <f t="shared" si="27"/>
        <v>6.5579618077805576E-6</v>
      </c>
      <c r="FD14" s="55">
        <f t="shared" si="28"/>
        <v>-1.4077898907315319E-8</v>
      </c>
      <c r="FE14" s="55">
        <f t="shared" si="29"/>
        <v>0</v>
      </c>
      <c r="FF14" s="55">
        <f t="shared" si="30"/>
        <v>3.6658452392053928E-6</v>
      </c>
      <c r="FG14" s="55">
        <f t="shared" si="31"/>
        <v>-2.3858346139204514E-7</v>
      </c>
      <c r="FH14" s="55">
        <f t="shared" si="32"/>
        <v>-2.5195335912428174E-7</v>
      </c>
      <c r="FI14" s="55">
        <f t="shared" si="33"/>
        <v>7.3455254390520297E-7</v>
      </c>
      <c r="FJ14" s="55">
        <f t="shared" si="34"/>
        <v>-4.2451267173991121E-7</v>
      </c>
      <c r="FK14" s="55">
        <f t="shared" si="35"/>
        <v>-1.4959822527859042E-6</v>
      </c>
      <c r="FL14" s="55"/>
    </row>
    <row r="15" spans="1:168" x14ac:dyDescent="0.3">
      <c r="A15" s="27" t="s">
        <v>14</v>
      </c>
      <c r="B15" s="27">
        <v>2916.1041574000001</v>
      </c>
      <c r="C15" s="27">
        <v>9.1237775721999999</v>
      </c>
      <c r="D15" s="27">
        <v>20091.945618999998</v>
      </c>
      <c r="E15" s="27">
        <v>681.37657829</v>
      </c>
      <c r="F15" s="27">
        <v>626.86636686999998</v>
      </c>
      <c r="G15" s="27">
        <v>205.91489816999999</v>
      </c>
      <c r="H15" s="27">
        <v>1020.0329303</v>
      </c>
      <c r="I15" s="29">
        <v>18.824652087</v>
      </c>
      <c r="J15" s="29">
        <v>3.1304211286000001</v>
      </c>
      <c r="K15" s="29">
        <v>2.4325139999999999E-4</v>
      </c>
      <c r="L15" s="29">
        <v>2.5906069299999999</v>
      </c>
      <c r="M15" s="29">
        <v>1.9089445199999999E-2</v>
      </c>
      <c r="N15" s="29">
        <v>3.2525650384000002</v>
      </c>
      <c r="O15" s="29">
        <v>1.9089445199999999E-2</v>
      </c>
      <c r="P15" s="29">
        <v>1.4131753999999999E-3</v>
      </c>
      <c r="Q15" s="29">
        <v>43.375183002999997</v>
      </c>
      <c r="R15" s="29">
        <v>1.9089445199999999E-2</v>
      </c>
      <c r="S15" s="29">
        <v>5.72683347E-2</v>
      </c>
      <c r="T15" s="29">
        <v>1.3900081999999999E-3</v>
      </c>
      <c r="U15" s="29">
        <v>1.7549264026</v>
      </c>
      <c r="V15" s="29">
        <v>4.4630160999999998E-3</v>
      </c>
      <c r="W15" s="29">
        <v>3.2641060343000001</v>
      </c>
      <c r="X15" s="29">
        <v>4.8961583160000002</v>
      </c>
      <c r="Y15" s="29">
        <v>0.52697540099999995</v>
      </c>
      <c r="Z15" s="29">
        <v>1.8725918999999999E-3</v>
      </c>
      <c r="AA15" s="29">
        <v>2.0623998300000002E-2</v>
      </c>
      <c r="AB15" s="29">
        <v>8.0912273E-3</v>
      </c>
      <c r="AD15" s="29">
        <v>0.46097456269999998</v>
      </c>
      <c r="AE15" s="29">
        <v>681.37657829</v>
      </c>
      <c r="AF15" s="29">
        <v>626.86636686999998</v>
      </c>
      <c r="AG15" s="29">
        <v>2.040065926</v>
      </c>
      <c r="AH15" s="29">
        <v>5.6101819152000001</v>
      </c>
      <c r="AI15" s="29">
        <v>2.1420694508999998</v>
      </c>
      <c r="AJ15" s="27"/>
      <c r="AK15" s="29" t="s">
        <v>14</v>
      </c>
      <c r="AL15" s="29">
        <v>0</v>
      </c>
      <c r="AM15" s="29">
        <v>3.13042130433</v>
      </c>
      <c r="AN15" s="29">
        <v>18.824628835199999</v>
      </c>
      <c r="AO15" s="29">
        <v>18.824628835199999</v>
      </c>
      <c r="AP15" s="29">
        <v>24.221470299300002</v>
      </c>
      <c r="AQ15" s="8">
        <v>4.1352551590900003E-5</v>
      </c>
      <c r="AR15" s="29">
        <v>2.0189693660100001E-4</v>
      </c>
      <c r="AS15" s="29">
        <v>2.5906052818999998</v>
      </c>
      <c r="AT15" s="29">
        <v>1.16445419554E-2</v>
      </c>
      <c r="AU15" s="29">
        <v>7.4448701006999997E-3</v>
      </c>
      <c r="AV15" s="29">
        <v>3.2525547646500002</v>
      </c>
      <c r="AW15" s="29">
        <v>1.1835466262300001E-2</v>
      </c>
      <c r="AX15" s="29">
        <v>7.2539913798199997E-3</v>
      </c>
      <c r="AY15" s="29">
        <v>0</v>
      </c>
      <c r="AZ15" s="29">
        <v>2.82631466647E-4</v>
      </c>
      <c r="BA15" s="29">
        <v>1.13053254571E-3</v>
      </c>
      <c r="BB15" s="29">
        <v>2916.1018157499998</v>
      </c>
      <c r="BC15" s="29">
        <v>54.510253061299998</v>
      </c>
      <c r="BD15" s="29">
        <v>483.43918662599998</v>
      </c>
      <c r="BE15" s="29">
        <v>30.7847794473</v>
      </c>
      <c r="BF15" s="29">
        <v>0.71525331865099995</v>
      </c>
      <c r="BG15" s="29">
        <v>110.07776278</v>
      </c>
      <c r="BH15" s="29">
        <v>1.84925241775</v>
      </c>
      <c r="BI15" s="29">
        <v>242.28200572</v>
      </c>
      <c r="BJ15" s="29">
        <v>21.848496120899998</v>
      </c>
      <c r="BK15" s="29">
        <v>79.199756422600004</v>
      </c>
      <c r="BL15" s="29">
        <v>2.0400676523999999</v>
      </c>
      <c r="BM15" s="29">
        <v>0</v>
      </c>
      <c r="BN15" s="29">
        <v>43.375177116300002</v>
      </c>
      <c r="BO15" s="29">
        <v>43.375177116300002</v>
      </c>
      <c r="BP15" s="29">
        <v>5.6101669895899997</v>
      </c>
      <c r="BQ15" s="29">
        <v>5.5358794750099997E-3</v>
      </c>
      <c r="BR15" s="29">
        <v>1.0689894917799999E-2</v>
      </c>
      <c r="BS15" s="29">
        <v>160.735571975</v>
      </c>
      <c r="BT15" s="29">
        <v>29.046024101299999</v>
      </c>
      <c r="BU15" s="29">
        <v>1.8118668959599999</v>
      </c>
      <c r="BV15" s="29">
        <v>14.1829167702</v>
      </c>
      <c r="BW15" s="29">
        <v>6.8721785286400003E-3</v>
      </c>
      <c r="BX15" s="29">
        <v>5.0396108539100003E-2</v>
      </c>
      <c r="BY15" s="29">
        <v>4.5870039372299999E-4</v>
      </c>
      <c r="BZ15" s="29">
        <v>9.3131179188399998E-4</v>
      </c>
      <c r="CA15" s="29">
        <v>0</v>
      </c>
      <c r="CB15" s="29">
        <v>1.75492514377</v>
      </c>
      <c r="CC15" s="29">
        <v>9.1237782658400004</v>
      </c>
      <c r="CD15" s="29">
        <v>0</v>
      </c>
      <c r="CE15" s="29">
        <v>2.2761395038499999E-3</v>
      </c>
      <c r="CF15" s="29">
        <v>2.18689530272E-3</v>
      </c>
      <c r="CG15" s="29">
        <v>18082.744649299999</v>
      </c>
      <c r="CH15" s="29">
        <v>1848.45912385</v>
      </c>
      <c r="CI15" s="29">
        <v>20091.9393451</v>
      </c>
      <c r="CJ15" s="29">
        <v>0</v>
      </c>
      <c r="CK15" s="29">
        <v>93.605774379099998</v>
      </c>
      <c r="CL15" s="29">
        <v>0.52697529356499995</v>
      </c>
      <c r="CM15" s="29">
        <v>1.87256873659E-3</v>
      </c>
      <c r="CN15" s="29">
        <v>2.0623992782E-2</v>
      </c>
      <c r="CO15" s="29">
        <v>8.0911631575900003E-3</v>
      </c>
      <c r="CP15" s="29">
        <v>0</v>
      </c>
      <c r="CQ15" s="29">
        <v>0.460969752249</v>
      </c>
      <c r="CR15" s="29">
        <v>0</v>
      </c>
      <c r="CS15" s="29">
        <v>381.755989344</v>
      </c>
      <c r="CT15" s="29">
        <v>0.36546291749799997</v>
      </c>
      <c r="CU15" s="29">
        <v>0.12850765442600001</v>
      </c>
      <c r="CV15" s="29">
        <v>483.43919015300003</v>
      </c>
      <c r="CW15" s="29">
        <v>0.16423881662500001</v>
      </c>
      <c r="CX15" s="29">
        <v>0</v>
      </c>
      <c r="CY15" s="29">
        <v>2.86342303852E-3</v>
      </c>
      <c r="CZ15" s="29">
        <v>2.3820896196500001E-2</v>
      </c>
      <c r="DA15" s="29">
        <v>681.36023697099995</v>
      </c>
      <c r="DB15" s="29">
        <v>626.84993169500001</v>
      </c>
      <c r="DC15" s="29">
        <v>54.510305275599997</v>
      </c>
      <c r="DD15" s="29">
        <v>0</v>
      </c>
      <c r="DE15" s="29">
        <v>0</v>
      </c>
      <c r="DF15" s="29">
        <v>2.56451286838</v>
      </c>
      <c r="DG15" s="29">
        <v>0</v>
      </c>
      <c r="DH15" s="29">
        <v>27.5194222969</v>
      </c>
      <c r="DI15" s="29">
        <v>0</v>
      </c>
      <c r="DJ15" s="29">
        <v>0.71525342546399995</v>
      </c>
      <c r="DK15" s="29">
        <v>110.07776278</v>
      </c>
      <c r="DL15" s="29">
        <v>26.335458608300002</v>
      </c>
      <c r="DM15" s="29">
        <v>0</v>
      </c>
      <c r="DN15" s="29">
        <v>1.84925241775</v>
      </c>
      <c r="DO15" s="29">
        <v>2.5074689213299998E-3</v>
      </c>
      <c r="DP15" s="29">
        <v>205.91472585299999</v>
      </c>
      <c r="DQ15" s="29">
        <v>207.43288229999999</v>
      </c>
      <c r="DR15" s="29">
        <v>2.1420614690500002</v>
      </c>
      <c r="DS15" s="29">
        <v>0</v>
      </c>
      <c r="DT15" s="29">
        <v>1.40717997993</v>
      </c>
      <c r="DU15" s="29">
        <v>32.101875663800001</v>
      </c>
      <c r="DV15" s="29">
        <v>3.2641030850399999</v>
      </c>
      <c r="DW15" s="29">
        <v>2.8873666612100002</v>
      </c>
      <c r="DX15" s="29">
        <v>1020.03256368</v>
      </c>
      <c r="DY15" s="29">
        <v>4.8961630918600001</v>
      </c>
      <c r="DZ15" s="29">
        <v>28.350319452400001</v>
      </c>
      <c r="EC15" s="37">
        <f t="shared" si="0"/>
        <v>8.0000028476195865E-3</v>
      </c>
      <c r="ED15" s="55">
        <f t="shared" si="1"/>
        <v>-8.0300629672204005E-7</v>
      </c>
      <c r="EE15" s="55">
        <f t="shared" si="2"/>
        <v>7.6025527262098292E-8</v>
      </c>
      <c r="EF15" s="55">
        <f t="shared" si="3"/>
        <v>-3.1225945548545237E-7</v>
      </c>
      <c r="EG15" s="55">
        <f t="shared" si="4"/>
        <v>-2.398280117150329E-5</v>
      </c>
      <c r="EH15" s="55">
        <f t="shared" si="5"/>
        <v>-2.6217988184677871E-5</v>
      </c>
      <c r="EI15" s="55">
        <f t="shared" si="6"/>
        <v>-8.3683600130363073E-7</v>
      </c>
      <c r="EJ15" s="55">
        <f t="shared" si="7"/>
        <v>-3.5941976884481147E-7</v>
      </c>
      <c r="EK15" s="55">
        <f t="shared" si="8"/>
        <v>-1.2351782064488605E-6</v>
      </c>
      <c r="EL15" s="55">
        <f t="shared" si="9"/>
        <v>5.6136217034674875E-8</v>
      </c>
      <c r="EM15" s="55">
        <f t="shared" si="10"/>
        <v>-7.8593919705568936E-6</v>
      </c>
      <c r="EN15" s="55">
        <f t="shared" si="11"/>
        <v>-6.3618296583072066E-7</v>
      </c>
      <c r="EO15" s="55">
        <f t="shared" si="12"/>
        <v>-1.7362421826451301E-6</v>
      </c>
      <c r="EP15" s="55">
        <f t="shared" si="13"/>
        <v>-3.1586608964846392E-6</v>
      </c>
      <c r="EQ15" s="55">
        <f t="shared" si="14"/>
        <v>6.5178007378417757E-7</v>
      </c>
      <c r="ER15" s="55">
        <f t="shared" si="15"/>
        <v>-8.0581950406125276E-6</v>
      </c>
      <c r="ES15" s="55">
        <f t="shared" si="16"/>
        <v>-1.3571585380077245E-7</v>
      </c>
      <c r="ET15" s="55">
        <f t="shared" si="17"/>
        <v>-1.2979354161691846E-5</v>
      </c>
      <c r="EU15" s="55">
        <f t="shared" si="18"/>
        <v>-8.3173817165975035E-7</v>
      </c>
      <c r="EV15" s="55">
        <f t="shared" si="19"/>
        <v>2.8673262503295468E-6</v>
      </c>
      <c r="EW15" s="55">
        <f t="shared" si="20"/>
        <v>-7.1731213237895901E-7</v>
      </c>
      <c r="EX15" s="55">
        <f t="shared" si="21"/>
        <v>4.191463705368253E-6</v>
      </c>
      <c r="EY15" s="55">
        <f t="shared" si="22"/>
        <v>-9.035429514931093E-7</v>
      </c>
      <c r="EZ15" s="55">
        <f t="shared" si="24"/>
        <v>9.7543005999421032E-7</v>
      </c>
      <c r="FA15" s="55">
        <f t="shared" si="25"/>
        <v>-2.0387099626198221E-7</v>
      </c>
      <c r="FB15" s="55">
        <f t="shared" si="26"/>
        <v>-1.2369705326600029E-5</v>
      </c>
      <c r="FC15" s="55">
        <f t="shared" si="27"/>
        <v>-2.6755238829562579E-7</v>
      </c>
      <c r="FD15" s="55">
        <f t="shared" si="28"/>
        <v>-7.9274018169940359E-6</v>
      </c>
      <c r="FE15" s="55">
        <f t="shared" si="29"/>
        <v>0</v>
      </c>
      <c r="FF15" s="55">
        <f t="shared" si="30"/>
        <v>-1.0435393597004092E-5</v>
      </c>
      <c r="FG15" s="55">
        <f t="shared" si="31"/>
        <v>-1.330233556813419E-7</v>
      </c>
      <c r="FH15" s="55">
        <f t="shared" si="32"/>
        <v>-2.1101833818172245E-7</v>
      </c>
      <c r="FI15" s="55">
        <f t="shared" si="33"/>
        <v>8.4624716184110755E-7</v>
      </c>
      <c r="FJ15" s="55">
        <f t="shared" si="34"/>
        <v>-2.6604502716647497E-6</v>
      </c>
      <c r="FK15" s="55">
        <f t="shared" si="35"/>
        <v>-3.7262330575989852E-6</v>
      </c>
      <c r="FL15" s="55"/>
    </row>
    <row r="16" spans="1:168" x14ac:dyDescent="0.3">
      <c r="A16" s="27" t="s">
        <v>15</v>
      </c>
      <c r="B16" s="27">
        <v>3411.2291396999999</v>
      </c>
      <c r="C16" s="27">
        <v>10.672901654</v>
      </c>
      <c r="D16" s="27">
        <v>23393.196308999999</v>
      </c>
      <c r="E16" s="27">
        <v>789.09836170000005</v>
      </c>
      <c r="F16" s="27">
        <v>725.97055746000001</v>
      </c>
      <c r="G16" s="27">
        <v>240.87708660000001</v>
      </c>
      <c r="H16" s="27">
        <v>1176.5146697</v>
      </c>
      <c r="I16" s="29">
        <v>21.800724503000001</v>
      </c>
      <c r="J16" s="29">
        <v>3.6253224390000001</v>
      </c>
      <c r="K16" s="29">
        <v>2.8170810000000001E-4</v>
      </c>
      <c r="L16" s="29">
        <v>3.0001672051999999</v>
      </c>
      <c r="M16" s="29">
        <v>2.21073785E-2</v>
      </c>
      <c r="N16" s="29">
        <v>3.7667777042999999</v>
      </c>
      <c r="O16" s="29">
        <v>2.21073785E-2</v>
      </c>
      <c r="P16" s="29">
        <v>1.6365901000000001E-3</v>
      </c>
      <c r="Q16" s="29">
        <v>50.232556000999999</v>
      </c>
      <c r="R16" s="29">
        <v>2.21073785E-2</v>
      </c>
      <c r="S16" s="29">
        <v>6.6322137399999995E-2</v>
      </c>
      <c r="T16" s="29">
        <v>1.6097607E-3</v>
      </c>
      <c r="U16" s="29">
        <v>2.0323706662999999</v>
      </c>
      <c r="V16" s="29">
        <v>5.1685936999999998E-3</v>
      </c>
      <c r="W16" s="29">
        <v>3.7648470743</v>
      </c>
      <c r="X16" s="29">
        <v>5.6472694586000003</v>
      </c>
      <c r="Y16" s="29">
        <v>0.6102872721</v>
      </c>
      <c r="Z16" s="29">
        <v>2.1686381000000001E-3</v>
      </c>
      <c r="AA16" s="29">
        <v>2.3884537899999999E-2</v>
      </c>
      <c r="AB16" s="29">
        <v>9.3704028999999998E-3</v>
      </c>
      <c r="AD16" s="29">
        <v>0.53385208370000004</v>
      </c>
      <c r="AE16" s="29">
        <v>789.09836170000005</v>
      </c>
      <c r="AF16" s="29">
        <v>725.97055746000001</v>
      </c>
      <c r="AG16" s="29">
        <v>2.3530292219</v>
      </c>
      <c r="AH16" s="29">
        <v>6.4708300805999999</v>
      </c>
      <c r="AI16" s="29">
        <v>2.4706803651000002</v>
      </c>
      <c r="AJ16" s="27"/>
      <c r="AK16" s="29" t="s">
        <v>15</v>
      </c>
      <c r="AL16" s="29">
        <v>0</v>
      </c>
      <c r="AM16" s="29">
        <v>3.62532315178</v>
      </c>
      <c r="AN16" s="29">
        <v>21.8007447522</v>
      </c>
      <c r="AO16" s="29">
        <v>21.8007447522</v>
      </c>
      <c r="AP16" s="29">
        <v>27.929369644600001</v>
      </c>
      <c r="AQ16" s="8">
        <v>4.7890303822900002E-5</v>
      </c>
      <c r="AR16" s="29">
        <v>2.3381587552799999E-4</v>
      </c>
      <c r="AS16" s="29">
        <v>3.00016496281</v>
      </c>
      <c r="AT16" s="29">
        <v>1.34854936625E-2</v>
      </c>
      <c r="AU16" s="29">
        <v>8.6218402749299993E-3</v>
      </c>
      <c r="AV16" s="29">
        <v>3.7667794989500001</v>
      </c>
      <c r="AW16" s="29">
        <v>1.37065722875E-2</v>
      </c>
      <c r="AX16" s="29">
        <v>8.4007597809999997E-3</v>
      </c>
      <c r="AY16" s="29">
        <v>0</v>
      </c>
      <c r="AZ16" s="29">
        <v>3.2732059875800003E-4</v>
      </c>
      <c r="BA16" s="29">
        <v>1.3092574218499999E-3</v>
      </c>
      <c r="BB16" s="29">
        <v>3411.2267447499999</v>
      </c>
      <c r="BC16" s="29">
        <v>63.1277569266</v>
      </c>
      <c r="BD16" s="29">
        <v>559.86830506399997</v>
      </c>
      <c r="BE16" s="29">
        <v>35.651682858900003</v>
      </c>
      <c r="BF16" s="29">
        <v>0.828331763592</v>
      </c>
      <c r="BG16" s="29">
        <v>127.480385162</v>
      </c>
      <c r="BH16" s="29">
        <v>2.14161353742</v>
      </c>
      <c r="BI16" s="29">
        <v>279.371639625</v>
      </c>
      <c r="BJ16" s="29">
        <v>25.1931341011</v>
      </c>
      <c r="BK16" s="29">
        <v>91.323816637899995</v>
      </c>
      <c r="BL16" s="29">
        <v>2.3530250433500002</v>
      </c>
      <c r="BM16" s="29">
        <v>0</v>
      </c>
      <c r="BN16" s="29">
        <v>50.2326076306</v>
      </c>
      <c r="BO16" s="29">
        <v>50.2326076306</v>
      </c>
      <c r="BP16" s="29">
        <v>6.4708218637400003</v>
      </c>
      <c r="BQ16" s="29">
        <v>6.4111660727099997E-3</v>
      </c>
      <c r="BR16" s="29">
        <v>1.2380173086499999E-2</v>
      </c>
      <c r="BS16" s="29">
        <v>187.14551166300001</v>
      </c>
      <c r="BT16" s="29">
        <v>33.4924580347</v>
      </c>
      <c r="BU16" s="29">
        <v>2.0892211680699999</v>
      </c>
      <c r="BV16" s="29">
        <v>16.354061494300002</v>
      </c>
      <c r="BW16" s="29">
        <v>7.9586296867200004E-3</v>
      </c>
      <c r="BX16" s="29">
        <v>5.8363471975399997E-2</v>
      </c>
      <c r="BY16" s="29">
        <v>5.3122334343400004E-4</v>
      </c>
      <c r="BZ16" s="29">
        <v>1.07853182245E-3</v>
      </c>
      <c r="CA16" s="29">
        <v>0</v>
      </c>
      <c r="CB16" s="29">
        <v>2.0323662490699999</v>
      </c>
      <c r="CC16" s="29">
        <v>10.672899407099999</v>
      </c>
      <c r="CD16" s="29">
        <v>0</v>
      </c>
      <c r="CE16" s="29">
        <v>2.6359656500599998E-3</v>
      </c>
      <c r="CF16" s="29">
        <v>2.5326105858600001E-3</v>
      </c>
      <c r="CG16" s="29">
        <v>21053.867634400001</v>
      </c>
      <c r="CH16" s="29">
        <v>2152.17343179</v>
      </c>
      <c r="CI16" s="29">
        <v>23393.186577799999</v>
      </c>
      <c r="CJ16" s="29">
        <v>0</v>
      </c>
      <c r="CK16" s="29">
        <v>107.935162811</v>
      </c>
      <c r="CL16" s="29">
        <v>0.61029498583099995</v>
      </c>
      <c r="CM16" s="29">
        <v>2.16865924815E-3</v>
      </c>
      <c r="CN16" s="29">
        <v>2.3884501720599999E-2</v>
      </c>
      <c r="CO16" s="29">
        <v>9.3703377406299995E-3</v>
      </c>
      <c r="CP16" s="29">
        <v>0</v>
      </c>
      <c r="CQ16" s="29">
        <v>0.53384582071300002</v>
      </c>
      <c r="CR16" s="29">
        <v>0</v>
      </c>
      <c r="CS16" s="29">
        <v>440.19570686200001</v>
      </c>
      <c r="CT16" s="29">
        <v>0.423240337026</v>
      </c>
      <c r="CU16" s="29">
        <v>0.14882387119900001</v>
      </c>
      <c r="CV16" s="29">
        <v>559.86830208799995</v>
      </c>
      <c r="CW16" s="29">
        <v>0.190204118487</v>
      </c>
      <c r="CX16" s="29">
        <v>0</v>
      </c>
      <c r="CY16" s="29">
        <v>3.3161276482299999E-3</v>
      </c>
      <c r="CZ16" s="29">
        <v>2.7586848239100001E-2</v>
      </c>
      <c r="DA16" s="29">
        <v>789.07922636700005</v>
      </c>
      <c r="DB16" s="29">
        <v>725.95145409999998</v>
      </c>
      <c r="DC16" s="29">
        <v>63.127772267499999</v>
      </c>
      <c r="DD16" s="29">
        <v>0</v>
      </c>
      <c r="DE16" s="29">
        <v>0</v>
      </c>
      <c r="DF16" s="29">
        <v>2.9699460386899998</v>
      </c>
      <c r="DG16" s="29">
        <v>0</v>
      </c>
      <c r="DH16" s="29">
        <v>31.8701265742</v>
      </c>
      <c r="DI16" s="29">
        <v>0</v>
      </c>
      <c r="DJ16" s="29">
        <v>0.82833173614400002</v>
      </c>
      <c r="DK16" s="29">
        <v>127.480375131</v>
      </c>
      <c r="DL16" s="29">
        <v>30.366941185600002</v>
      </c>
      <c r="DM16" s="29">
        <v>0</v>
      </c>
      <c r="DN16" s="29">
        <v>2.14161347779</v>
      </c>
      <c r="DO16" s="29">
        <v>2.90387907867E-3</v>
      </c>
      <c r="DP16" s="29">
        <v>240.87688740799999</v>
      </c>
      <c r="DQ16" s="29">
        <v>239.18665587999999</v>
      </c>
      <c r="DR16" s="29">
        <v>2.47067855859</v>
      </c>
      <c r="DS16" s="29">
        <v>0</v>
      </c>
      <c r="DT16" s="29">
        <v>1.62259474519</v>
      </c>
      <c r="DU16" s="29">
        <v>37.016136407899999</v>
      </c>
      <c r="DV16" s="29">
        <v>3.7648474689799998</v>
      </c>
      <c r="DW16" s="29">
        <v>3.3293759388200002</v>
      </c>
      <c r="DX16" s="29">
        <v>1176.5143765099999</v>
      </c>
      <c r="DY16" s="29">
        <v>5.6472652349999999</v>
      </c>
      <c r="DZ16" s="29">
        <v>32.6902437428</v>
      </c>
      <c r="EC16" s="37">
        <f t="shared" si="0"/>
        <v>8.0000008139378513E-3</v>
      </c>
      <c r="ED16" s="55">
        <f t="shared" si="1"/>
        <v>-7.0207831311597408E-7</v>
      </c>
      <c r="EE16" s="55">
        <f t="shared" si="2"/>
        <v>-2.1052381760925652E-7</v>
      </c>
      <c r="EF16" s="55">
        <f t="shared" si="3"/>
        <v>-4.159841977670098E-7</v>
      </c>
      <c r="EG16" s="55">
        <f t="shared" si="4"/>
        <v>-2.4249616941016084E-5</v>
      </c>
      <c r="EH16" s="55">
        <f t="shared" si="5"/>
        <v>-2.6314235203792761E-5</v>
      </c>
      <c r="EI16" s="55">
        <f t="shared" si="6"/>
        <v>-8.269445750804353E-7</v>
      </c>
      <c r="EJ16" s="55">
        <f t="shared" si="7"/>
        <v>-2.4920216266223994E-7</v>
      </c>
      <c r="EK16" s="55">
        <f t="shared" si="8"/>
        <v>9.2883151639107075E-7</v>
      </c>
      <c r="EL16" s="55">
        <f t="shared" si="9"/>
        <v>1.9661147715965043E-7</v>
      </c>
      <c r="EM16" s="55">
        <f t="shared" si="10"/>
        <v>-6.8178696318947074E-6</v>
      </c>
      <c r="EN16" s="55">
        <f t="shared" si="11"/>
        <v>-7.4742167570537346E-7</v>
      </c>
      <c r="EO16" s="55">
        <f t="shared" si="12"/>
        <v>-2.0157328920141924E-6</v>
      </c>
      <c r="EP16" s="55">
        <f t="shared" si="13"/>
        <v>4.7644170722246536E-7</v>
      </c>
      <c r="EQ16" s="55">
        <f t="shared" si="14"/>
        <v>-2.1002716356654199E-6</v>
      </c>
      <c r="ER16" s="55">
        <f t="shared" si="15"/>
        <v>-7.3808292009756318E-6</v>
      </c>
      <c r="ES16" s="55">
        <f t="shared" si="16"/>
        <v>1.0278115252678482E-6</v>
      </c>
      <c r="ET16" s="55">
        <f t="shared" si="17"/>
        <v>3.9944781331411341E-6</v>
      </c>
      <c r="EU16" s="55">
        <f t="shared" si="18"/>
        <v>-5.3885295926169842E-7</v>
      </c>
      <c r="EV16" s="55">
        <f t="shared" si="19"/>
        <v>-3.4378501101931411E-6</v>
      </c>
      <c r="EW16" s="55">
        <f t="shared" si="20"/>
        <v>-2.1734371949185567E-6</v>
      </c>
      <c r="EX16" s="55">
        <f t="shared" si="21"/>
        <v>-3.3788842794605388E-6</v>
      </c>
      <c r="EY16" s="55">
        <f t="shared" si="22"/>
        <v>1.0483294327877877E-7</v>
      </c>
      <c r="EZ16" s="55">
        <f t="shared" si="24"/>
        <v>-7.4790127005116801E-7</v>
      </c>
      <c r="FA16" s="55">
        <f t="shared" si="25"/>
        <v>1.2639508232581315E-5</v>
      </c>
      <c r="FB16" s="55">
        <f t="shared" si="26"/>
        <v>9.751811517038632E-6</v>
      </c>
      <c r="FC16" s="55">
        <f t="shared" si="27"/>
        <v>-1.514762402005564E-6</v>
      </c>
      <c r="FD16" s="55">
        <f t="shared" si="28"/>
        <v>-6.9537426187210413E-6</v>
      </c>
      <c r="FE16" s="55">
        <f t="shared" si="29"/>
        <v>0</v>
      </c>
      <c r="FF16" s="55">
        <f t="shared" si="30"/>
        <v>-1.1731689715640185E-5</v>
      </c>
      <c r="FG16" s="55">
        <f t="shared" si="31"/>
        <v>-3.6293002484595178E-7</v>
      </c>
      <c r="FH16" s="55">
        <f t="shared" si="32"/>
        <v>-3.2931650688701287E-7</v>
      </c>
      <c r="FI16" s="55">
        <f t="shared" si="33"/>
        <v>-1.7758173000568305E-6</v>
      </c>
      <c r="FJ16" s="55">
        <f t="shared" si="34"/>
        <v>-1.2698309022448442E-6</v>
      </c>
      <c r="FK16" s="55">
        <f t="shared" si="35"/>
        <v>-7.3117916253979503E-7</v>
      </c>
      <c r="FL16" s="55"/>
    </row>
    <row r="17" spans="1:168" x14ac:dyDescent="0.3">
      <c r="A17" s="27" t="s">
        <v>16</v>
      </c>
      <c r="B17" s="27">
        <v>4948.8972866000004</v>
      </c>
      <c r="C17" s="27">
        <v>15.483888621</v>
      </c>
      <c r="D17" s="27">
        <v>34483.554315000001</v>
      </c>
      <c r="E17" s="27">
        <v>1138.8928966999999</v>
      </c>
      <c r="F17" s="27">
        <v>1047.7817442</v>
      </c>
      <c r="G17" s="27">
        <v>349.45643071000001</v>
      </c>
      <c r="H17" s="27">
        <v>1698.3149742999999</v>
      </c>
      <c r="I17" s="29">
        <v>31.464638934</v>
      </c>
      <c r="J17" s="29">
        <v>5.2323713687</v>
      </c>
      <c r="K17" s="29">
        <v>4.0658479999999998E-4</v>
      </c>
      <c r="L17" s="29">
        <v>4.3300930736999996</v>
      </c>
      <c r="M17" s="29">
        <v>3.1907227000000003E-2</v>
      </c>
      <c r="N17" s="29">
        <v>5.4365296658000002</v>
      </c>
      <c r="O17" s="29">
        <v>3.1907227000000003E-2</v>
      </c>
      <c r="P17" s="29">
        <v>2.3620638E-3</v>
      </c>
      <c r="Q17" s="29">
        <v>72.499840805999995</v>
      </c>
      <c r="R17" s="29">
        <v>3.1907227000000003E-2</v>
      </c>
      <c r="S17" s="29">
        <v>9.5721674100000001E-2</v>
      </c>
      <c r="T17" s="29">
        <v>2.3233415000000002E-3</v>
      </c>
      <c r="U17" s="29">
        <v>2.9332873885000001</v>
      </c>
      <c r="V17" s="29">
        <v>7.4597476000000003E-3</v>
      </c>
      <c r="W17" s="29">
        <v>5.4346082472999999</v>
      </c>
      <c r="X17" s="29">
        <v>8.1519124910999992</v>
      </c>
      <c r="Y17" s="29">
        <v>0.88081773080000003</v>
      </c>
      <c r="Z17" s="29">
        <v>3.1299601999999998E-3</v>
      </c>
      <c r="AA17" s="29">
        <v>3.44721682E-2</v>
      </c>
      <c r="AB17" s="29">
        <v>1.3524152100000001E-2</v>
      </c>
      <c r="AD17" s="29">
        <v>0.77050009429999999</v>
      </c>
      <c r="AE17" s="29">
        <v>1138.8928966999999</v>
      </c>
      <c r="AF17" s="29">
        <v>1047.7817442</v>
      </c>
      <c r="AG17" s="29">
        <v>3.3966300613999998</v>
      </c>
      <c r="AH17" s="29">
        <v>9.3407325062000002</v>
      </c>
      <c r="AI17" s="29">
        <v>3.5664618959999999</v>
      </c>
      <c r="AJ17" s="27"/>
      <c r="AK17" s="29" t="s">
        <v>16</v>
      </c>
      <c r="AL17" s="29">
        <v>0</v>
      </c>
      <c r="AM17" s="29">
        <v>5.2323625329099999</v>
      </c>
      <c r="AN17" s="29">
        <v>31.464651676500001</v>
      </c>
      <c r="AO17" s="29">
        <v>31.464651676500001</v>
      </c>
      <c r="AP17" s="29">
        <v>40.3168669509</v>
      </c>
      <c r="AQ17" s="8">
        <v>6.9118671042800006E-5</v>
      </c>
      <c r="AR17" s="29">
        <v>3.3746384017599998E-4</v>
      </c>
      <c r="AS17" s="29">
        <v>4.3300909158899996</v>
      </c>
      <c r="AT17" s="29">
        <v>1.9463458188799999E-2</v>
      </c>
      <c r="AU17" s="29">
        <v>1.24438320387E-2</v>
      </c>
      <c r="AV17" s="29">
        <v>5.4365222817500003</v>
      </c>
      <c r="AW17" s="29">
        <v>1.9782502988900001E-2</v>
      </c>
      <c r="AX17" s="29">
        <v>1.2124747473799999E-2</v>
      </c>
      <c r="AY17" s="29">
        <v>0</v>
      </c>
      <c r="AZ17" s="29">
        <v>4.7241475913999999E-4</v>
      </c>
      <c r="BA17" s="29">
        <v>1.8896279422599999E-3</v>
      </c>
      <c r="BB17" s="29">
        <v>4948.8955800900003</v>
      </c>
      <c r="BC17" s="29">
        <v>91.111143640999998</v>
      </c>
      <c r="BD17" s="29">
        <v>808.04895345499995</v>
      </c>
      <c r="BE17" s="29">
        <v>51.455469126499999</v>
      </c>
      <c r="BF17" s="29">
        <v>1.19551694737</v>
      </c>
      <c r="BG17" s="29">
        <v>183.99042695599999</v>
      </c>
      <c r="BH17" s="29">
        <v>3.09095699036</v>
      </c>
      <c r="BI17" s="29">
        <v>403.28032463900001</v>
      </c>
      <c r="BJ17" s="29">
        <v>36.366882903700002</v>
      </c>
      <c r="BK17" s="29">
        <v>131.82870423400001</v>
      </c>
      <c r="BL17" s="29">
        <v>3.3966258436799999</v>
      </c>
      <c r="BM17" s="29">
        <v>0</v>
      </c>
      <c r="BN17" s="29">
        <v>72.499858684800003</v>
      </c>
      <c r="BO17" s="29">
        <v>72.499858684800003</v>
      </c>
      <c r="BP17" s="29">
        <v>9.3407240168799994</v>
      </c>
      <c r="BQ17" s="29">
        <v>9.2531471704900004E-3</v>
      </c>
      <c r="BR17" s="29">
        <v>1.7868156373800001E-2</v>
      </c>
      <c r="BS17" s="29">
        <v>275.868349276</v>
      </c>
      <c r="BT17" s="29">
        <v>48.347320129000003</v>
      </c>
      <c r="BU17" s="29">
        <v>3.0158605703100001</v>
      </c>
      <c r="BV17" s="29">
        <v>23.607544607299999</v>
      </c>
      <c r="BW17" s="29">
        <v>1.14866198218E-2</v>
      </c>
      <c r="BX17" s="29">
        <v>8.42351160017E-2</v>
      </c>
      <c r="BY17" s="29">
        <v>7.6671162177499998E-4</v>
      </c>
      <c r="BZ17" s="29">
        <v>1.55666607384E-3</v>
      </c>
      <c r="CA17" s="29">
        <v>0</v>
      </c>
      <c r="CB17" s="29">
        <v>2.9332808702399999</v>
      </c>
      <c r="CC17" s="29">
        <v>15.483881544700001</v>
      </c>
      <c r="CD17" s="29">
        <v>0</v>
      </c>
      <c r="CE17" s="29">
        <v>3.8045481813500002E-3</v>
      </c>
      <c r="CF17" s="29">
        <v>3.6552728799499998E-3</v>
      </c>
      <c r="CG17" s="29">
        <v>31035.182836100001</v>
      </c>
      <c r="CH17" s="29">
        <v>3172.4859318200001</v>
      </c>
      <c r="CI17" s="29">
        <v>34483.537117200001</v>
      </c>
      <c r="CJ17" s="29">
        <v>0</v>
      </c>
      <c r="CK17" s="29">
        <v>155.807616338</v>
      </c>
      <c r="CL17" s="29">
        <v>0.88081743837799997</v>
      </c>
      <c r="CM17" s="29">
        <v>3.12990131126E-3</v>
      </c>
      <c r="CN17" s="29">
        <v>3.4472884058600002E-2</v>
      </c>
      <c r="CO17" s="29">
        <v>1.3524211277000001E-2</v>
      </c>
      <c r="CP17" s="29">
        <v>0</v>
      </c>
      <c r="CQ17" s="29">
        <v>0.77050174724700005</v>
      </c>
      <c r="CR17" s="29">
        <v>0</v>
      </c>
      <c r="CS17" s="29">
        <v>635.43518741299999</v>
      </c>
      <c r="CT17" s="29">
        <v>0.610856509863</v>
      </c>
      <c r="CU17" s="29">
        <v>0.21479500705999999</v>
      </c>
      <c r="CV17" s="29">
        <v>808.04893978600001</v>
      </c>
      <c r="CW17" s="29">
        <v>0.274518816901</v>
      </c>
      <c r="CX17" s="29">
        <v>0</v>
      </c>
      <c r="CY17" s="29">
        <v>4.7860109861799999E-3</v>
      </c>
      <c r="CZ17" s="29">
        <v>3.9815690123799999E-2</v>
      </c>
      <c r="DA17" s="29">
        <v>1138.8652237399999</v>
      </c>
      <c r="DB17" s="29">
        <v>1047.7540722199999</v>
      </c>
      <c r="DC17" s="29">
        <v>91.111151519299995</v>
      </c>
      <c r="DD17" s="29">
        <v>0</v>
      </c>
      <c r="DE17" s="29">
        <v>0</v>
      </c>
      <c r="DF17" s="29">
        <v>4.2864728215300003</v>
      </c>
      <c r="DG17" s="29">
        <v>0</v>
      </c>
      <c r="DH17" s="29">
        <v>45.997598432799997</v>
      </c>
      <c r="DI17" s="29">
        <v>0</v>
      </c>
      <c r="DJ17" s="29">
        <v>1.19551698496</v>
      </c>
      <c r="DK17" s="29">
        <v>183.990410091</v>
      </c>
      <c r="DL17" s="29">
        <v>43.835634343300001</v>
      </c>
      <c r="DM17" s="29">
        <v>0</v>
      </c>
      <c r="DN17" s="29">
        <v>3.09095699036</v>
      </c>
      <c r="DO17" s="29">
        <v>4.1910901997900003E-3</v>
      </c>
      <c r="DP17" s="29">
        <v>349.45620836699999</v>
      </c>
      <c r="DQ17" s="29">
        <v>345.27298570699998</v>
      </c>
      <c r="DR17" s="29">
        <v>3.5664624620600001</v>
      </c>
      <c r="DS17" s="29">
        <v>0</v>
      </c>
      <c r="DT17" s="29">
        <v>2.3422559118600002</v>
      </c>
      <c r="DU17" s="29">
        <v>53.433899416700001</v>
      </c>
      <c r="DV17" s="29">
        <v>5.4346124928200004</v>
      </c>
      <c r="DW17" s="29">
        <v>4.8060523597799998</v>
      </c>
      <c r="DX17" s="29">
        <v>1698.3145468600001</v>
      </c>
      <c r="DY17" s="29">
        <v>8.1519045190099995</v>
      </c>
      <c r="DZ17" s="29">
        <v>47.189340435399998</v>
      </c>
      <c r="EC17" s="37">
        <f t="shared" si="0"/>
        <v>8.0000015177793329E-3</v>
      </c>
      <c r="ED17" s="55">
        <f t="shared" si="1"/>
        <v>-3.4482631205481882E-7</v>
      </c>
      <c r="EE17" s="55">
        <f t="shared" si="2"/>
        <v>-4.5701052058077383E-7</v>
      </c>
      <c r="EF17" s="55">
        <f t="shared" si="3"/>
        <v>-4.9872469185602683E-7</v>
      </c>
      <c r="EG17" s="55">
        <f t="shared" si="4"/>
        <v>-2.4298123274104066E-5</v>
      </c>
      <c r="EH17" s="55">
        <f t="shared" si="5"/>
        <v>-2.6410061211057069E-5</v>
      </c>
      <c r="EI17" s="55">
        <f t="shared" si="6"/>
        <v>-6.3625385163699582E-7</v>
      </c>
      <c r="EJ17" s="55">
        <f t="shared" si="7"/>
        <v>-2.5168476184200565E-7</v>
      </c>
      <c r="EK17" s="55">
        <f t="shared" si="8"/>
        <v>4.0497842761419092E-7</v>
      </c>
      <c r="EL17" s="55">
        <f t="shared" si="9"/>
        <v>-1.6886779201035542E-6</v>
      </c>
      <c r="EM17" s="55">
        <f t="shared" si="10"/>
        <v>-5.6292837312009992E-6</v>
      </c>
      <c r="EN17" s="55">
        <f t="shared" si="11"/>
        <v>-4.98328780302711E-7</v>
      </c>
      <c r="EO17" s="55">
        <f t="shared" si="12"/>
        <v>1.9816043554208551E-6</v>
      </c>
      <c r="EP17" s="55">
        <f t="shared" si="13"/>
        <v>-1.3582285858465377E-6</v>
      </c>
      <c r="EQ17" s="55">
        <f t="shared" si="14"/>
        <v>7.3534124410575236E-7</v>
      </c>
      <c r="ER17" s="55">
        <f t="shared" si="15"/>
        <v>-8.9322735483896167E-6</v>
      </c>
      <c r="ES17" s="55">
        <f t="shared" si="16"/>
        <v>2.4660467953738537E-7</v>
      </c>
      <c r="ET17" s="55">
        <f t="shared" si="17"/>
        <v>2.7432803858855898E-6</v>
      </c>
      <c r="EU17" s="55">
        <f t="shared" si="18"/>
        <v>6.4482261276782978E-7</v>
      </c>
      <c r="EV17" s="55">
        <f t="shared" si="19"/>
        <v>1.5579119556907961E-5</v>
      </c>
      <c r="EW17" s="55">
        <f t="shared" si="20"/>
        <v>-2.2221688968335976E-6</v>
      </c>
      <c r="EX17" s="55">
        <f t="shared" si="21"/>
        <v>9.847692433947063E-6</v>
      </c>
      <c r="EY17" s="55">
        <f t="shared" si="22"/>
        <v>7.8120074295229402E-7</v>
      </c>
      <c r="EZ17" s="55">
        <f t="shared" si="24"/>
        <v>-9.7794106700737955E-7</v>
      </c>
      <c r="FA17" s="55">
        <f t="shared" si="25"/>
        <v>-3.3198922981859689E-7</v>
      </c>
      <c r="FB17" s="55">
        <f t="shared" si="26"/>
        <v>-1.8814533168768504E-5</v>
      </c>
      <c r="FC17" s="55">
        <f t="shared" si="27"/>
        <v>2.0766277184791373E-5</v>
      </c>
      <c r="FD17" s="55">
        <f t="shared" si="28"/>
        <v>4.3756532433479842E-6</v>
      </c>
      <c r="FE17" s="55">
        <f t="shared" si="29"/>
        <v>0</v>
      </c>
      <c r="FF17" s="55">
        <f t="shared" si="30"/>
        <v>2.1452911067509842E-6</v>
      </c>
      <c r="FG17" s="55">
        <f t="shared" si="31"/>
        <v>-3.7719417802417667E-7</v>
      </c>
      <c r="FH17" s="55">
        <f t="shared" si="32"/>
        <v>-4.0153855740164766E-7</v>
      </c>
      <c r="FI17" s="55">
        <f t="shared" si="33"/>
        <v>-1.2417366400458599E-6</v>
      </c>
      <c r="FJ17" s="55">
        <f t="shared" si="34"/>
        <v>-9.0884949281158276E-7</v>
      </c>
      <c r="FK17" s="55">
        <f t="shared" si="35"/>
        <v>1.5871752361675796E-7</v>
      </c>
      <c r="FL17" s="55"/>
    </row>
    <row r="18" spans="1:168" x14ac:dyDescent="0.3">
      <c r="A18" s="27" t="s">
        <v>17</v>
      </c>
      <c r="B18" s="27">
        <v>2132.9972106999999</v>
      </c>
      <c r="C18" s="27">
        <v>6.6736257265000001</v>
      </c>
      <c r="D18" s="27">
        <v>14989.774659999999</v>
      </c>
      <c r="E18" s="27">
        <v>497.05646167999998</v>
      </c>
      <c r="F18" s="27">
        <v>457.29195878000002</v>
      </c>
      <c r="G18" s="27">
        <v>150.61725386000001</v>
      </c>
      <c r="H18" s="27">
        <v>742.96751791999998</v>
      </c>
      <c r="I18" s="29">
        <v>13.732372100999999</v>
      </c>
      <c r="J18" s="29">
        <v>2.2836072482000001</v>
      </c>
      <c r="K18" s="29">
        <v>1.774492E-4</v>
      </c>
      <c r="L18" s="29">
        <v>1.8898184953999999</v>
      </c>
      <c r="M18" s="29">
        <v>1.39255326E-2</v>
      </c>
      <c r="N18" s="29">
        <v>2.3727094285999999</v>
      </c>
      <c r="O18" s="29">
        <v>1.39255326E-2</v>
      </c>
      <c r="P18" s="29">
        <v>1.0308953000000001E-3</v>
      </c>
      <c r="Q18" s="29">
        <v>31.641708649000002</v>
      </c>
      <c r="R18" s="29">
        <v>1.39255326E-2</v>
      </c>
      <c r="S18" s="29">
        <v>4.1776604299999999E-2</v>
      </c>
      <c r="T18" s="29">
        <v>1.0139953000000001E-3</v>
      </c>
      <c r="U18" s="29">
        <v>1.2801992116000001</v>
      </c>
      <c r="V18" s="29">
        <v>3.2557200000000001E-3</v>
      </c>
      <c r="W18" s="29">
        <v>2.3774956713000002</v>
      </c>
      <c r="X18" s="29">
        <v>3.5662441362999999</v>
      </c>
      <c r="Y18" s="29">
        <v>0.38442259960000003</v>
      </c>
      <c r="Z18" s="29">
        <v>1.3660345999999999E-3</v>
      </c>
      <c r="AA18" s="29">
        <v>1.5044973E-2</v>
      </c>
      <c r="AB18" s="29">
        <v>5.9024580999999998E-3</v>
      </c>
      <c r="AD18" s="29">
        <v>0.33627575300000001</v>
      </c>
      <c r="AE18" s="29">
        <v>497.05646167999998</v>
      </c>
      <c r="AF18" s="29">
        <v>457.29195878000002</v>
      </c>
      <c r="AG18" s="29">
        <v>1.4859349930000001</v>
      </c>
      <c r="AH18" s="29">
        <v>4.0863210302999997</v>
      </c>
      <c r="AI18" s="29">
        <v>1.5602316079</v>
      </c>
      <c r="AJ18" s="27"/>
      <c r="AK18" s="29" t="s">
        <v>17</v>
      </c>
      <c r="AL18" s="29">
        <v>0</v>
      </c>
      <c r="AM18" s="29">
        <v>2.2836024940400002</v>
      </c>
      <c r="AN18" s="29">
        <v>13.732377062899999</v>
      </c>
      <c r="AO18" s="29">
        <v>13.732377062899999</v>
      </c>
      <c r="AP18" s="29">
        <v>17.6404692887</v>
      </c>
      <c r="AQ18" s="8">
        <v>3.01661801812E-5</v>
      </c>
      <c r="AR18" s="29">
        <v>1.4728035264899999E-4</v>
      </c>
      <c r="AS18" s="29">
        <v>1.88981914887</v>
      </c>
      <c r="AT18" s="29">
        <v>8.4945603349899992E-3</v>
      </c>
      <c r="AU18" s="29">
        <v>5.4309586962300004E-3</v>
      </c>
      <c r="AV18" s="29">
        <v>2.3727076382500001</v>
      </c>
      <c r="AW18" s="29">
        <v>8.6338480912800004E-3</v>
      </c>
      <c r="AX18" s="29">
        <v>5.2916806704900003E-3</v>
      </c>
      <c r="AY18" s="29">
        <v>0</v>
      </c>
      <c r="AZ18" s="29">
        <v>2.0618133093800001E-4</v>
      </c>
      <c r="BA18" s="29">
        <v>8.2471981968599997E-4</v>
      </c>
      <c r="BB18" s="29">
        <v>2132.99656856</v>
      </c>
      <c r="BC18" s="29">
        <v>39.764475479200001</v>
      </c>
      <c r="BD18" s="29">
        <v>352.66339956500002</v>
      </c>
      <c r="BE18" s="29">
        <v>22.457154236899999</v>
      </c>
      <c r="BF18" s="29">
        <v>0.52177018700699995</v>
      </c>
      <c r="BG18" s="29">
        <v>80.300428356699996</v>
      </c>
      <c r="BH18" s="29">
        <v>1.34901165767</v>
      </c>
      <c r="BI18" s="29">
        <v>176.45367590000001</v>
      </c>
      <c r="BJ18" s="29">
        <v>15.9122162227</v>
      </c>
      <c r="BK18" s="29">
        <v>57.681115613000003</v>
      </c>
      <c r="BL18" s="29">
        <v>1.4859361528799999</v>
      </c>
      <c r="BM18" s="29">
        <v>0</v>
      </c>
      <c r="BN18" s="29">
        <v>31.6416948926</v>
      </c>
      <c r="BO18" s="29">
        <v>31.6416948926</v>
      </c>
      <c r="BP18" s="29">
        <v>4.0863205445700004</v>
      </c>
      <c r="BQ18" s="29">
        <v>4.0383750956799998E-3</v>
      </c>
      <c r="BR18" s="29">
        <v>7.7983517943800004E-3</v>
      </c>
      <c r="BS18" s="29">
        <v>119.918229078</v>
      </c>
      <c r="BT18" s="29">
        <v>21.154170057399998</v>
      </c>
      <c r="BU18" s="29">
        <v>1.31957846212</v>
      </c>
      <c r="BV18" s="29">
        <v>10.329397627200001</v>
      </c>
      <c r="BW18" s="29">
        <v>5.01315436214E-3</v>
      </c>
      <c r="BX18" s="29">
        <v>3.6763455559300003E-2</v>
      </c>
      <c r="BY18" s="29">
        <v>3.3461893628900001E-4</v>
      </c>
      <c r="BZ18" s="29">
        <v>6.79380859725E-4</v>
      </c>
      <c r="CA18" s="29">
        <v>0</v>
      </c>
      <c r="CB18" s="29">
        <v>1.28020041579</v>
      </c>
      <c r="CC18" s="29">
        <v>6.6736278307800001</v>
      </c>
      <c r="CD18" s="29">
        <v>0</v>
      </c>
      <c r="CE18" s="29">
        <v>1.6604219567999999E-3</v>
      </c>
      <c r="CF18" s="29">
        <v>1.59527342222E-3</v>
      </c>
      <c r="CG18" s="29">
        <v>13490.791132799999</v>
      </c>
      <c r="CH18" s="29">
        <v>1379.0596496000001</v>
      </c>
      <c r="CI18" s="29">
        <v>14989.7690114</v>
      </c>
      <c r="CJ18" s="29">
        <v>0</v>
      </c>
      <c r="CK18" s="29">
        <v>68.172942664800004</v>
      </c>
      <c r="CL18" s="29">
        <v>0.38442197600400002</v>
      </c>
      <c r="CM18" s="29">
        <v>1.3660344826299999E-3</v>
      </c>
      <c r="CN18" s="29">
        <v>1.5044864258299999E-2</v>
      </c>
      <c r="CO18" s="29">
        <v>5.9024228470200002E-3</v>
      </c>
      <c r="CP18" s="29">
        <v>0</v>
      </c>
      <c r="CQ18" s="29">
        <v>0.33627819305599999</v>
      </c>
      <c r="CR18" s="29">
        <v>0</v>
      </c>
      <c r="CS18" s="29">
        <v>278.03196130100002</v>
      </c>
      <c r="CT18" s="29">
        <v>0.26660127119499999</v>
      </c>
      <c r="CU18" s="29">
        <v>9.3744861300200003E-2</v>
      </c>
      <c r="CV18" s="29">
        <v>352.663399223</v>
      </c>
      <c r="CW18" s="29">
        <v>0.11981044780900001</v>
      </c>
      <c r="CX18" s="29">
        <v>0</v>
      </c>
      <c r="CY18" s="29">
        <v>2.0888008947800001E-3</v>
      </c>
      <c r="CZ18" s="29">
        <v>1.73771369287E-2</v>
      </c>
      <c r="DA18" s="29">
        <v>497.04438737499999</v>
      </c>
      <c r="DB18" s="29">
        <v>457.27990579800002</v>
      </c>
      <c r="DC18" s="29">
        <v>39.764481576999998</v>
      </c>
      <c r="DD18" s="29">
        <v>0</v>
      </c>
      <c r="DE18" s="29">
        <v>0</v>
      </c>
      <c r="DF18" s="29">
        <v>1.8707800622099999</v>
      </c>
      <c r="DG18" s="29">
        <v>0</v>
      </c>
      <c r="DH18" s="29">
        <v>20.075146704600002</v>
      </c>
      <c r="DI18" s="29">
        <v>0</v>
      </c>
      <c r="DJ18" s="29">
        <v>0.52177018700699995</v>
      </c>
      <c r="DK18" s="29">
        <v>80.3004350808</v>
      </c>
      <c r="DL18" s="29">
        <v>19.1800614486</v>
      </c>
      <c r="DM18" s="29">
        <v>0</v>
      </c>
      <c r="DN18" s="29">
        <v>1.34901165767</v>
      </c>
      <c r="DO18" s="29">
        <v>1.82916497025E-3</v>
      </c>
      <c r="DP18" s="29">
        <v>150.61717128399999</v>
      </c>
      <c r="DQ18" s="29">
        <v>151.07286988000001</v>
      </c>
      <c r="DR18" s="29">
        <v>1.56022709403</v>
      </c>
      <c r="DS18" s="29">
        <v>0</v>
      </c>
      <c r="DT18" s="29">
        <v>1.0248460244099999</v>
      </c>
      <c r="DU18" s="29">
        <v>23.3797934312</v>
      </c>
      <c r="DV18" s="29">
        <v>2.3774919005599999</v>
      </c>
      <c r="DW18" s="29">
        <v>2.1028690008900002</v>
      </c>
      <c r="DX18" s="29">
        <v>742.96724071799997</v>
      </c>
      <c r="DY18" s="29">
        <v>3.5662414304699999</v>
      </c>
      <c r="DZ18" s="29">
        <v>20.647493811899999</v>
      </c>
      <c r="EC18" s="37">
        <f t="shared" si="0"/>
        <v>8.0000051359563947E-3</v>
      </c>
      <c r="ED18" s="55">
        <f t="shared" si="1"/>
        <v>-3.0105055770029446E-7</v>
      </c>
      <c r="EE18" s="55">
        <f t="shared" si="2"/>
        <v>3.1531285784729386E-7</v>
      </c>
      <c r="EF18" s="55">
        <f t="shared" si="3"/>
        <v>-3.7683021443124311E-7</v>
      </c>
      <c r="EG18" s="55">
        <f t="shared" si="4"/>
        <v>-2.429161660868227E-5</v>
      </c>
      <c r="EH18" s="55">
        <f t="shared" si="5"/>
        <v>-2.635730143201307E-5</v>
      </c>
      <c r="EI18" s="55">
        <f t="shared" si="6"/>
        <v>-5.4825060140794818E-7</v>
      </c>
      <c r="EJ18" s="55">
        <f t="shared" si="7"/>
        <v>-3.7310110243127794E-7</v>
      </c>
      <c r="EK18" s="55">
        <f t="shared" si="8"/>
        <v>3.6132868842446301E-7</v>
      </c>
      <c r="EL18" s="55">
        <f t="shared" si="9"/>
        <v>-2.0818641224953538E-6</v>
      </c>
      <c r="EM18" s="55">
        <f t="shared" si="10"/>
        <v>-1.5030610450849001E-5</v>
      </c>
      <c r="EN18" s="55">
        <f t="shared" si="11"/>
        <v>3.457845299440767E-7</v>
      </c>
      <c r="EO18" s="55">
        <f t="shared" si="12"/>
        <v>-9.7438140359709568E-7</v>
      </c>
      <c r="EP18" s="55">
        <f t="shared" si="13"/>
        <v>-7.5455931443944668E-7</v>
      </c>
      <c r="EQ18" s="55">
        <f t="shared" si="14"/>
        <v>-2.7562536455202038E-7</v>
      </c>
      <c r="ER18" s="55">
        <f t="shared" si="15"/>
        <v>5.6752843861157466E-6</v>
      </c>
      <c r="ES18" s="55">
        <f t="shared" si="16"/>
        <v>-4.3475528309613003E-7</v>
      </c>
      <c r="ET18" s="55">
        <f t="shared" si="17"/>
        <v>-3.4577923431765693E-7</v>
      </c>
      <c r="EU18" s="55">
        <f t="shared" si="18"/>
        <v>1.3455952428836578E-7</v>
      </c>
      <c r="EV18" s="55">
        <f t="shared" si="19"/>
        <v>4.4339594078015931E-6</v>
      </c>
      <c r="EW18" s="55">
        <f t="shared" si="20"/>
        <v>9.4062704384272853E-7</v>
      </c>
      <c r="EX18" s="55">
        <f t="shared" si="21"/>
        <v>-7.5623763715669468E-6</v>
      </c>
      <c r="EY18" s="55">
        <f t="shared" si="22"/>
        <v>-1.5860134029939089E-6</v>
      </c>
      <c r="EZ18" s="55">
        <f t="shared" si="24"/>
        <v>-7.5873380975754833E-7</v>
      </c>
      <c r="FA18" s="55">
        <f t="shared" si="25"/>
        <v>-1.6221626945277554E-6</v>
      </c>
      <c r="FB18" s="55">
        <f t="shared" si="26"/>
        <v>-8.5920224863795382E-8</v>
      </c>
      <c r="FC18" s="55">
        <f t="shared" si="27"/>
        <v>-7.2277763476496873E-6</v>
      </c>
      <c r="FD18" s="55">
        <f t="shared" si="28"/>
        <v>-5.9725930116450863E-6</v>
      </c>
      <c r="FE18" s="55">
        <f t="shared" si="29"/>
        <v>0</v>
      </c>
      <c r="FF18" s="55">
        <f t="shared" si="30"/>
        <v>7.2561163812928166E-6</v>
      </c>
      <c r="FG18" s="55">
        <f t="shared" si="31"/>
        <v>-4.4702672634523738E-7</v>
      </c>
      <c r="FH18" s="55">
        <f t="shared" si="32"/>
        <v>-4.2593515860592568E-7</v>
      </c>
      <c r="FI18" s="55">
        <f t="shared" si="33"/>
        <v>7.8057250504739106E-7</v>
      </c>
      <c r="FJ18" s="55">
        <f t="shared" si="34"/>
        <v>-1.1886731260994757E-7</v>
      </c>
      <c r="FK18" s="55">
        <f t="shared" si="35"/>
        <v>-2.8930768849605056E-6</v>
      </c>
      <c r="FL18" s="55"/>
    </row>
    <row r="19" spans="1:168" x14ac:dyDescent="0.3">
      <c r="A19" s="27" t="s">
        <v>18</v>
      </c>
      <c r="B19" s="27">
        <v>1424.0119399</v>
      </c>
      <c r="C19" s="27">
        <v>4.4553850677</v>
      </c>
      <c r="D19" s="27">
        <v>10319.239753</v>
      </c>
      <c r="E19" s="27">
        <v>328.82890258999998</v>
      </c>
      <c r="F19" s="27">
        <v>302.52265718000001</v>
      </c>
      <c r="G19" s="27">
        <v>100.5537566</v>
      </c>
      <c r="H19" s="27">
        <v>490.75393222999998</v>
      </c>
      <c r="I19" s="29">
        <v>9.0846861296999997</v>
      </c>
      <c r="J19" s="29">
        <v>1.5107260677000001</v>
      </c>
      <c r="K19" s="29">
        <v>1.173919E-4</v>
      </c>
      <c r="L19" s="29">
        <v>1.2502140406</v>
      </c>
      <c r="M19" s="29">
        <v>9.2124718999999997E-3</v>
      </c>
      <c r="N19" s="29">
        <v>1.5696717328000001</v>
      </c>
      <c r="O19" s="29">
        <v>9.2124718999999997E-3</v>
      </c>
      <c r="P19" s="29">
        <v>6.8199120000000002E-4</v>
      </c>
      <c r="Q19" s="29">
        <v>20.932649439999999</v>
      </c>
      <c r="R19" s="29">
        <v>9.2124718999999997E-3</v>
      </c>
      <c r="S19" s="29">
        <v>2.76374143E-2</v>
      </c>
      <c r="T19" s="29">
        <v>6.70811E-4</v>
      </c>
      <c r="U19" s="29">
        <v>0.84691891200000002</v>
      </c>
      <c r="V19" s="29">
        <v>2.1538297000000001E-3</v>
      </c>
      <c r="W19" s="29">
        <v>1.5704124806999999</v>
      </c>
      <c r="X19" s="29">
        <v>2.3556186207000001</v>
      </c>
      <c r="Y19" s="29">
        <v>0.25431574489999997</v>
      </c>
      <c r="Z19" s="29">
        <v>9.0370360000000005E-4</v>
      </c>
      <c r="AA19" s="29">
        <v>9.9530396999999993E-3</v>
      </c>
      <c r="AB19" s="29">
        <v>3.9047858999999999E-3</v>
      </c>
      <c r="AD19" s="29">
        <v>0.22246407709999999</v>
      </c>
      <c r="AE19" s="29">
        <v>328.82890258999998</v>
      </c>
      <c r="AF19" s="29">
        <v>302.52265718000001</v>
      </c>
      <c r="AG19" s="29">
        <v>0.98150772959999999</v>
      </c>
      <c r="AH19" s="29">
        <v>2.6991461558999998</v>
      </c>
      <c r="AI19" s="29">
        <v>1.0305833035</v>
      </c>
      <c r="AJ19" s="27"/>
      <c r="AK19" s="29" t="s">
        <v>18</v>
      </c>
      <c r="AL19" s="29">
        <v>0</v>
      </c>
      <c r="AM19" s="29">
        <v>1.51072694996</v>
      </c>
      <c r="AN19" s="29">
        <v>9.0846830352700003</v>
      </c>
      <c r="AO19" s="29">
        <v>9.0846830352700003</v>
      </c>
      <c r="AP19" s="29">
        <v>11.650848744699999</v>
      </c>
      <c r="AQ19" s="8">
        <v>1.9956837445699998E-5</v>
      </c>
      <c r="AR19" s="8">
        <v>9.7435126514399995E-5</v>
      </c>
      <c r="AS19" s="29">
        <v>1.25021399485</v>
      </c>
      <c r="AT19" s="29">
        <v>5.6195981016800003E-3</v>
      </c>
      <c r="AU19" s="29">
        <v>3.5928508144799998E-3</v>
      </c>
      <c r="AV19" s="29">
        <v>1.5696723053599999</v>
      </c>
      <c r="AW19" s="29">
        <v>5.7117651169800001E-3</v>
      </c>
      <c r="AX19" s="29">
        <v>3.50073266927E-3</v>
      </c>
      <c r="AY19" s="29">
        <v>0</v>
      </c>
      <c r="AZ19" s="29">
        <v>1.3639791207499999E-4</v>
      </c>
      <c r="BA19" s="29">
        <v>5.4559263904299996E-4</v>
      </c>
      <c r="BB19" s="29">
        <v>1424.0112596399999</v>
      </c>
      <c r="BC19" s="29">
        <v>26.306204511499999</v>
      </c>
      <c r="BD19" s="29">
        <v>233.30541285499999</v>
      </c>
      <c r="BE19" s="29">
        <v>14.8565677724</v>
      </c>
      <c r="BF19" s="29">
        <v>0.345178469461</v>
      </c>
      <c r="BG19" s="29">
        <v>53.122946771400002</v>
      </c>
      <c r="BH19" s="29">
        <v>0.89244139160699998</v>
      </c>
      <c r="BI19" s="8">
        <v>116.540814535</v>
      </c>
      <c r="BJ19" s="8">
        <v>10.5093848105</v>
      </c>
      <c r="BK19" s="29">
        <v>38.096107746000001</v>
      </c>
      <c r="BL19" s="29">
        <v>0.98150478735799995</v>
      </c>
      <c r="BM19" s="29">
        <v>0</v>
      </c>
      <c r="BN19" s="29">
        <v>20.932619997500002</v>
      </c>
      <c r="BO19" s="29">
        <v>20.932619997500002</v>
      </c>
      <c r="BP19" s="29">
        <v>2.6991440691599999</v>
      </c>
      <c r="BQ19" s="29">
        <v>2.6716200822500002E-3</v>
      </c>
      <c r="BR19" s="29">
        <v>5.1589827026199998E-3</v>
      </c>
      <c r="BS19" s="29">
        <v>82.553864371800003</v>
      </c>
      <c r="BT19" s="29">
        <v>13.971496606700001</v>
      </c>
      <c r="BU19" s="29">
        <v>0.87152875302999999</v>
      </c>
      <c r="BV19" s="29">
        <v>6.8221648988799997</v>
      </c>
      <c r="BW19" s="29">
        <v>3.3164658359200001E-3</v>
      </c>
      <c r="BX19" s="29">
        <v>2.43208823924E-2</v>
      </c>
      <c r="BY19" s="29">
        <v>2.21368191946E-4</v>
      </c>
      <c r="BZ19" s="29">
        <v>4.49441474479E-4</v>
      </c>
      <c r="CA19" s="29">
        <v>0</v>
      </c>
      <c r="CB19" s="29">
        <v>0.84691797861600004</v>
      </c>
      <c r="CC19" s="29">
        <v>4.4553804710399998</v>
      </c>
      <c r="CD19" s="29">
        <v>0</v>
      </c>
      <c r="CE19" s="29">
        <v>1.0984436026900001E-3</v>
      </c>
      <c r="CF19" s="29">
        <v>1.05538779674E-3</v>
      </c>
      <c r="CG19" s="29">
        <v>9287.3137753200008</v>
      </c>
      <c r="CH19" s="29">
        <v>949.36986783700002</v>
      </c>
      <c r="CI19" s="29">
        <v>10319.2375075</v>
      </c>
      <c r="CJ19" s="29">
        <v>0</v>
      </c>
      <c r="CK19" s="29">
        <v>45.0255493254</v>
      </c>
      <c r="CL19" s="29">
        <v>0.254314752127</v>
      </c>
      <c r="CM19" s="29">
        <v>9.0369302750099997E-4</v>
      </c>
      <c r="CN19" s="29">
        <v>9.9530650550199995E-3</v>
      </c>
      <c r="CO19" s="29">
        <v>3.9048187570900001E-3</v>
      </c>
      <c r="CP19" s="29">
        <v>0</v>
      </c>
      <c r="CQ19" s="29">
        <v>0.222462156972</v>
      </c>
      <c r="CR19" s="8">
        <v>0</v>
      </c>
      <c r="CS19" s="29">
        <v>183.629564475</v>
      </c>
      <c r="CT19" s="29">
        <v>0.17637064442700001</v>
      </c>
      <c r="CU19" s="29">
        <v>6.2017199248399997E-2</v>
      </c>
      <c r="CV19" s="29">
        <v>233.30541274500001</v>
      </c>
      <c r="CW19" s="29">
        <v>7.9260946960099998E-2</v>
      </c>
      <c r="CX19" s="29">
        <v>0</v>
      </c>
      <c r="CY19" s="29">
        <v>1.3818622932800001E-3</v>
      </c>
      <c r="CZ19" s="29">
        <v>1.14958417947E-2</v>
      </c>
      <c r="DA19" s="29">
        <v>328.82094168100002</v>
      </c>
      <c r="DB19" s="29">
        <v>302.51470166399997</v>
      </c>
      <c r="DC19" s="29">
        <v>26.306240017</v>
      </c>
      <c r="DD19" s="29">
        <v>0</v>
      </c>
      <c r="DE19" s="29">
        <v>0</v>
      </c>
      <c r="DF19" s="29">
        <v>1.23761930817</v>
      </c>
      <c r="DG19" s="29">
        <v>0</v>
      </c>
      <c r="DH19" s="29">
        <v>13.2807415878</v>
      </c>
      <c r="DI19" s="29">
        <v>0</v>
      </c>
      <c r="DJ19" s="29">
        <v>0.34517841324300003</v>
      </c>
      <c r="DK19" s="29">
        <v>53.122953385300001</v>
      </c>
      <c r="DL19" s="29">
        <v>12.6676857396</v>
      </c>
      <c r="DM19" s="29">
        <v>0</v>
      </c>
      <c r="DN19" s="29">
        <v>0.89244151936500005</v>
      </c>
      <c r="DO19" s="29">
        <v>1.2100725269699999E-3</v>
      </c>
      <c r="DP19" s="29">
        <v>100.553828857</v>
      </c>
      <c r="DQ19" s="29">
        <v>99.777678633999997</v>
      </c>
      <c r="DR19" s="29">
        <v>1.0305811660099999</v>
      </c>
      <c r="DS19" s="29">
        <v>0</v>
      </c>
      <c r="DT19" s="29">
        <v>0.67687547431999995</v>
      </c>
      <c r="DU19" s="29">
        <v>15.441433272099999</v>
      </c>
      <c r="DV19" s="29">
        <v>1.5704102391000001</v>
      </c>
      <c r="DW19" s="29">
        <v>1.38886336861</v>
      </c>
      <c r="DX19" s="29">
        <v>490.75374515499999</v>
      </c>
      <c r="DY19" s="29">
        <v>2.3556160895499998</v>
      </c>
      <c r="DZ19" s="29">
        <v>13.636880917299999</v>
      </c>
      <c r="EC19" s="37">
        <f t="shared" si="0"/>
        <v>7.9999965415855617E-3</v>
      </c>
      <c r="ED19" s="55">
        <f t="shared" si="1"/>
        <v>-4.7770666875785122E-7</v>
      </c>
      <c r="EE19" s="55">
        <f t="shared" si="2"/>
        <v>-1.0317088041420224E-6</v>
      </c>
      <c r="EF19" s="55">
        <f t="shared" si="3"/>
        <v>-2.1760323954016666E-7</v>
      </c>
      <c r="EG19" s="55">
        <f t="shared" si="4"/>
        <v>-2.4209882213085782E-5</v>
      </c>
      <c r="EH19" s="55">
        <f t="shared" si="5"/>
        <v>-2.6297256787959127E-5</v>
      </c>
      <c r="EI19" s="55">
        <f t="shared" si="6"/>
        <v>7.1859075625379333E-7</v>
      </c>
      <c r="EJ19" s="55">
        <f t="shared" si="7"/>
        <v>-3.8119918700436361E-7</v>
      </c>
      <c r="EK19" s="55">
        <f t="shared" si="8"/>
        <v>-3.4062046340096388E-7</v>
      </c>
      <c r="EL19" s="55">
        <f t="shared" si="9"/>
        <v>5.8399733665087178E-7</v>
      </c>
      <c r="EM19" s="55">
        <f t="shared" si="10"/>
        <v>5.448425316654209E-7</v>
      </c>
      <c r="EN19" s="55">
        <f t="shared" si="11"/>
        <v>-3.6593733972670354E-8</v>
      </c>
      <c r="EO19" s="55">
        <f t="shared" si="12"/>
        <v>-2.4948613411364361E-6</v>
      </c>
      <c r="EP19" s="55">
        <f t="shared" si="13"/>
        <v>3.6476416558444465E-7</v>
      </c>
      <c r="EQ19" s="55">
        <f t="shared" si="14"/>
        <v>2.8099135911019102E-6</v>
      </c>
      <c r="ER19" s="55">
        <f t="shared" si="15"/>
        <v>-9.5145215965605593E-7</v>
      </c>
      <c r="ES19" s="55">
        <f t="shared" si="16"/>
        <v>-1.4065348049484859E-6</v>
      </c>
      <c r="ET19" s="55">
        <f t="shared" si="17"/>
        <v>-7.4050158023544187E-7</v>
      </c>
      <c r="EU19" s="55">
        <f t="shared" si="18"/>
        <v>-2.3906606921146425E-6</v>
      </c>
      <c r="EV19" s="55">
        <f t="shared" si="19"/>
        <v>-1.9880040726743151E-6</v>
      </c>
      <c r="EW19" s="55">
        <f t="shared" si="20"/>
        <v>-1.1020937031327272E-6</v>
      </c>
      <c r="EX19" s="55">
        <f t="shared" si="21"/>
        <v>7.8902709900221132E-7</v>
      </c>
      <c r="EY19" s="55">
        <f t="shared" si="22"/>
        <v>-1.4273956857769935E-6</v>
      </c>
      <c r="EZ19" s="55">
        <f t="shared" si="24"/>
        <v>-1.0745160434799548E-6</v>
      </c>
      <c r="FA19" s="55">
        <f t="shared" si="25"/>
        <v>-3.9037024639004186E-6</v>
      </c>
      <c r="FB19" s="55">
        <f t="shared" si="26"/>
        <v>-1.1699078104899212E-5</v>
      </c>
      <c r="FC19" s="55">
        <f t="shared" si="27"/>
        <v>2.5474649719550884E-6</v>
      </c>
      <c r="FD19" s="55">
        <f t="shared" si="28"/>
        <v>8.4145689012478838E-6</v>
      </c>
      <c r="FE19" s="55">
        <f t="shared" si="29"/>
        <v>0</v>
      </c>
      <c r="FF19" s="55">
        <f t="shared" si="30"/>
        <v>-8.6311822790381032E-6</v>
      </c>
      <c r="FG19" s="55">
        <f t="shared" si="31"/>
        <v>-4.5865381889817576E-7</v>
      </c>
      <c r="FH19" s="55">
        <f t="shared" si="32"/>
        <v>-3.6334512269238408E-7</v>
      </c>
      <c r="FI19" s="55">
        <f t="shared" si="33"/>
        <v>-2.9976758320955547E-6</v>
      </c>
      <c r="FJ19" s="55">
        <f t="shared" si="34"/>
        <v>-7.7311115418688371E-7</v>
      </c>
      <c r="FK19" s="55">
        <f t="shared" si="35"/>
        <v>-2.0740584413215363E-6</v>
      </c>
      <c r="FL19" s="55"/>
    </row>
    <row r="20" spans="1:168" x14ac:dyDescent="0.3">
      <c r="A20" s="27" t="s">
        <v>19</v>
      </c>
      <c r="B20" s="27">
        <v>126.36101189999999</v>
      </c>
      <c r="C20" s="27">
        <v>0.39535253069999998</v>
      </c>
      <c r="D20" s="27">
        <v>1283.3534956999999</v>
      </c>
      <c r="E20" s="27">
        <v>31.590245519</v>
      </c>
      <c r="F20" s="27">
        <v>29.063023419</v>
      </c>
      <c r="G20" s="27">
        <v>8.9227256960000005</v>
      </c>
      <c r="H20" s="27">
        <v>49.896783294999999</v>
      </c>
      <c r="I20" s="29">
        <v>0.87275588920000002</v>
      </c>
      <c r="J20" s="29">
        <v>0.14513375619999999</v>
      </c>
      <c r="K20" s="29">
        <v>1.12777E-5</v>
      </c>
      <c r="L20" s="29">
        <v>0.1201066665</v>
      </c>
      <c r="M20" s="29">
        <v>8.8503219999999997E-4</v>
      </c>
      <c r="N20" s="29">
        <v>0.15079662860000001</v>
      </c>
      <c r="O20" s="29">
        <v>8.8503219999999997E-4</v>
      </c>
      <c r="P20" s="29">
        <v>6.5518200000000006E-5</v>
      </c>
      <c r="Q20" s="29">
        <v>2.0109768218999999</v>
      </c>
      <c r="R20" s="29">
        <v>8.8503219999999997E-4</v>
      </c>
      <c r="S20" s="29">
        <v>2.6550968999999999E-3</v>
      </c>
      <c r="T20" s="29">
        <v>6.4444100000000002E-5</v>
      </c>
      <c r="U20" s="29">
        <v>8.1362585900000006E-2</v>
      </c>
      <c r="V20" s="29">
        <v>2.069161E-4</v>
      </c>
      <c r="W20" s="29">
        <v>0.15966968279999999</v>
      </c>
      <c r="X20" s="29">
        <v>0.2395045995</v>
      </c>
      <c r="Y20" s="29">
        <v>2.44318366E-2</v>
      </c>
      <c r="Z20" s="29">
        <v>8.6817799999999994E-5</v>
      </c>
      <c r="AA20" s="29">
        <v>9.5617770000000003E-4</v>
      </c>
      <c r="AB20" s="29">
        <v>3.7512860000000001E-4</v>
      </c>
      <c r="AD20" s="29">
        <v>2.1371879199999999E-2</v>
      </c>
      <c r="AE20" s="29">
        <v>31.590245519</v>
      </c>
      <c r="AF20" s="29">
        <v>29.063023419</v>
      </c>
      <c r="AG20" s="29">
        <v>9.9793559899999995E-2</v>
      </c>
      <c r="AH20" s="29">
        <v>0.2744323119</v>
      </c>
      <c r="AI20" s="29">
        <v>0.1047832801</v>
      </c>
      <c r="AJ20" s="27"/>
      <c r="AK20" s="29" t="s">
        <v>19</v>
      </c>
      <c r="AL20" s="29">
        <v>0</v>
      </c>
      <c r="AM20" s="29">
        <v>0.14513418127399999</v>
      </c>
      <c r="AN20" s="29">
        <v>0.87275480907799996</v>
      </c>
      <c r="AO20" s="29">
        <v>0.87275480907799996</v>
      </c>
      <c r="AP20" s="29">
        <v>1.18916030103</v>
      </c>
      <c r="AQ20" s="8">
        <v>1.9172419297099999E-6</v>
      </c>
      <c r="AR20" s="8">
        <v>9.3603110721599998E-6</v>
      </c>
      <c r="AS20" s="29">
        <v>0.120107156252</v>
      </c>
      <c r="AT20" s="29">
        <v>5.3987159289499995E-4</v>
      </c>
      <c r="AU20" s="29">
        <v>3.4515573339499999E-4</v>
      </c>
      <c r="AV20" s="29">
        <v>0.15079650999899999</v>
      </c>
      <c r="AW20" s="29">
        <v>5.4871419390799996E-4</v>
      </c>
      <c r="AX20" s="29">
        <v>3.3631657600200003E-4</v>
      </c>
      <c r="AY20" s="29">
        <v>0</v>
      </c>
      <c r="AZ20" s="8">
        <v>1.31036302408E-5</v>
      </c>
      <c r="BA20" s="8">
        <v>5.2415535750700001E-5</v>
      </c>
      <c r="BB20" s="29">
        <v>126.36108180399999</v>
      </c>
      <c r="BC20" s="29">
        <v>2.5272270264599999</v>
      </c>
      <c r="BD20" s="29">
        <v>22.413391954200002</v>
      </c>
      <c r="BE20" s="29">
        <v>1.4272556997700001</v>
      </c>
      <c r="BF20" s="29">
        <v>3.3160873471200003E-2</v>
      </c>
      <c r="BG20" s="29">
        <v>5.1034492788100003</v>
      </c>
      <c r="BH20" s="29">
        <v>8.5735958376700006E-2</v>
      </c>
      <c r="BI20" s="29">
        <v>11.8949045929</v>
      </c>
      <c r="BJ20" s="29">
        <v>1.0726532366299999</v>
      </c>
      <c r="BK20" s="29">
        <v>3.8883199886700002</v>
      </c>
      <c r="BL20" s="29">
        <v>9.9792049110100006E-2</v>
      </c>
      <c r="BM20" s="29">
        <v>0</v>
      </c>
      <c r="BN20" s="29">
        <v>2.0109794984399998</v>
      </c>
      <c r="BO20" s="29">
        <v>2.0109794984399998</v>
      </c>
      <c r="BP20" s="29">
        <v>0.274431671913</v>
      </c>
      <c r="BQ20" s="29">
        <v>2.5665606860500001E-4</v>
      </c>
      <c r="BR20" s="29">
        <v>4.9561016617000002E-4</v>
      </c>
      <c r="BS20" s="29">
        <v>10.2667993086</v>
      </c>
      <c r="BT20" s="29">
        <v>1.42601648402</v>
      </c>
      <c r="BU20" s="29">
        <v>8.8955707406899995E-2</v>
      </c>
      <c r="BV20" s="29">
        <v>0.69631198937399996</v>
      </c>
      <c r="BW20" s="29">
        <v>3.1861213093200002E-4</v>
      </c>
      <c r="BX20" s="29">
        <v>2.3365056961900002E-3</v>
      </c>
      <c r="BY20" s="8">
        <v>2.1266854169800001E-5</v>
      </c>
      <c r="BZ20" s="8">
        <v>4.3177726373299999E-5</v>
      </c>
      <c r="CA20" s="29">
        <v>0</v>
      </c>
      <c r="CB20" s="29">
        <v>8.1362578158099996E-2</v>
      </c>
      <c r="CC20" s="29">
        <v>0.39535298643599998</v>
      </c>
      <c r="CD20" s="29">
        <v>0</v>
      </c>
      <c r="CE20" s="29">
        <v>1.05526627976E-4</v>
      </c>
      <c r="CF20" s="29">
        <v>1.01386999344E-4</v>
      </c>
      <c r="CG20" s="29">
        <v>1155.0178731999999</v>
      </c>
      <c r="CH20" s="29">
        <v>118.06813218000001</v>
      </c>
      <c r="CI20" s="29">
        <v>1283.3528046900001</v>
      </c>
      <c r="CJ20" s="29">
        <v>0</v>
      </c>
      <c r="CK20" s="29">
        <v>4.59559247387</v>
      </c>
      <c r="CL20" s="29">
        <v>2.4431761941899999E-2</v>
      </c>
      <c r="CM20" s="8">
        <v>8.68194141261E-5</v>
      </c>
      <c r="CN20" s="29">
        <v>9.5618638720900003E-4</v>
      </c>
      <c r="CO20" s="29">
        <v>3.7513263975899998E-4</v>
      </c>
      <c r="CP20" s="29">
        <v>0</v>
      </c>
      <c r="CQ20" s="29">
        <v>2.1372079516300001E-2</v>
      </c>
      <c r="CR20" s="29">
        <v>0</v>
      </c>
      <c r="CS20" s="29">
        <v>18.742321733200001</v>
      </c>
      <c r="CT20" s="29">
        <v>1.6943746534599999E-2</v>
      </c>
      <c r="CU20" s="29">
        <v>5.9579378958000001E-3</v>
      </c>
      <c r="CV20" s="29">
        <v>22.413395261200002</v>
      </c>
      <c r="CW20" s="29">
        <v>7.6145149776500002E-3</v>
      </c>
      <c r="CX20" s="29">
        <v>0</v>
      </c>
      <c r="CY20" s="29">
        <v>1.3275328295799999E-4</v>
      </c>
      <c r="CZ20" s="29">
        <v>1.1044085274800001E-3</v>
      </c>
      <c r="DA20" s="29">
        <v>31.589467731500001</v>
      </c>
      <c r="DB20" s="29">
        <v>29.062240705099999</v>
      </c>
      <c r="DC20" s="29">
        <v>2.5272270264599999</v>
      </c>
      <c r="DD20" s="29">
        <v>0</v>
      </c>
      <c r="DE20" s="29">
        <v>0</v>
      </c>
      <c r="DF20" s="29">
        <v>0.11889696236199999</v>
      </c>
      <c r="DG20" s="29">
        <v>0</v>
      </c>
      <c r="DH20" s="29">
        <v>1.27586550924</v>
      </c>
      <c r="DI20" s="29">
        <v>0</v>
      </c>
      <c r="DJ20" s="29">
        <v>3.3160873471200003E-2</v>
      </c>
      <c r="DK20" s="29">
        <v>5.1034492788100003</v>
      </c>
      <c r="DL20" s="29">
        <v>1.29294221925</v>
      </c>
      <c r="DM20" s="29">
        <v>0</v>
      </c>
      <c r="DN20" s="29">
        <v>8.5735958376700006E-2</v>
      </c>
      <c r="DO20" s="29">
        <v>1.1625370459200001E-4</v>
      </c>
      <c r="DP20" s="29">
        <v>8.92271009243</v>
      </c>
      <c r="DQ20" s="29">
        <v>10.1839220601</v>
      </c>
      <c r="DR20" s="29">
        <v>0.10478304776</v>
      </c>
      <c r="DS20" s="29">
        <v>0</v>
      </c>
      <c r="DT20" s="29">
        <v>6.9084818013399996E-2</v>
      </c>
      <c r="DU20" s="29">
        <v>1.5760471685199999</v>
      </c>
      <c r="DV20" s="29">
        <v>0.15966921143999999</v>
      </c>
      <c r="DW20" s="29">
        <v>0.14175549433199999</v>
      </c>
      <c r="DX20" s="29">
        <v>49.8967654888</v>
      </c>
      <c r="DY20" s="29">
        <v>0.239504996016</v>
      </c>
      <c r="DZ20" s="29">
        <v>1.3918634481900001</v>
      </c>
      <c r="EC20" s="37">
        <f t="shared" si="0"/>
        <v>7.9999819777383761E-3</v>
      </c>
      <c r="ED20" s="55">
        <f t="shared" si="1"/>
        <v>5.5320861196795331E-7</v>
      </c>
      <c r="EE20" s="55">
        <f t="shared" si="2"/>
        <v>1.1527332307360632E-6</v>
      </c>
      <c r="EF20" s="55">
        <f t="shared" si="3"/>
        <v>-5.3844089112644105E-7</v>
      </c>
      <c r="EG20" s="55">
        <f t="shared" si="4"/>
        <v>-2.4621128681351745E-5</v>
      </c>
      <c r="EH20" s="55">
        <f t="shared" si="5"/>
        <v>-2.6931606141489625E-5</v>
      </c>
      <c r="EI20" s="55">
        <f t="shared" si="6"/>
        <v>-1.7487447818234405E-6</v>
      </c>
      <c r="EJ20" s="55">
        <f t="shared" si="7"/>
        <v>-3.5686067964825545E-7</v>
      </c>
      <c r="EK20" s="55">
        <f t="shared" si="8"/>
        <v>-1.2375992112220912E-6</v>
      </c>
      <c r="EL20" s="55">
        <f t="shared" si="9"/>
        <v>2.9288430970748559E-6</v>
      </c>
      <c r="EM20" s="55">
        <f t="shared" si="10"/>
        <v>-1.3034406838339201E-5</v>
      </c>
      <c r="EN20" s="55">
        <f t="shared" si="11"/>
        <v>4.0776421015426837E-6</v>
      </c>
      <c r="EO20" s="55">
        <f t="shared" si="12"/>
        <v>-5.5068165881741305E-6</v>
      </c>
      <c r="EP20" s="55">
        <f t="shared" si="13"/>
        <v>-7.8649636349312686E-7</v>
      </c>
      <c r="EQ20" s="55">
        <f t="shared" si="14"/>
        <v>-1.6158621121128386E-6</v>
      </c>
      <c r="ER20" s="55">
        <f t="shared" si="15"/>
        <v>1.4743865063341448E-5</v>
      </c>
      <c r="ES20" s="55">
        <f t="shared" si="16"/>
        <v>1.3309651164097273E-6</v>
      </c>
      <c r="ET20" s="55">
        <f t="shared" si="17"/>
        <v>-1.4329723822388921E-5</v>
      </c>
      <c r="EU20" s="55">
        <f t="shared" si="18"/>
        <v>7.8818675130638511E-6</v>
      </c>
      <c r="EV20" s="55">
        <f t="shared" si="19"/>
        <v>7.4567431307952603E-6</v>
      </c>
      <c r="EW20" s="55">
        <f t="shared" si="20"/>
        <v>-9.515307219311229E-8</v>
      </c>
      <c r="EX20" s="55">
        <f t="shared" si="21"/>
        <v>-1.195015757589784E-5</v>
      </c>
      <c r="EY20" s="55">
        <f t="shared" si="22"/>
        <v>-2.95209454755626E-6</v>
      </c>
      <c r="EZ20" s="55">
        <f t="shared" si="24"/>
        <v>1.6555673704560388E-6</v>
      </c>
      <c r="FA20" s="55">
        <f t="shared" si="25"/>
        <v>-3.0557710917561822E-6</v>
      </c>
      <c r="FB20" s="55">
        <f t="shared" si="26"/>
        <v>1.8592110143377245E-5</v>
      </c>
      <c r="FC20" s="55">
        <f t="shared" si="27"/>
        <v>9.0853499302581694E-6</v>
      </c>
      <c r="FD20" s="55">
        <f t="shared" si="28"/>
        <v>1.0768997618349552E-5</v>
      </c>
      <c r="FE20" s="55">
        <f t="shared" si="29"/>
        <v>0</v>
      </c>
      <c r="FF20" s="55">
        <f t="shared" si="30"/>
        <v>9.3728912711785417E-6</v>
      </c>
      <c r="FG20" s="55">
        <f t="shared" si="31"/>
        <v>-7.827704942503956E-7</v>
      </c>
      <c r="FH20" s="55">
        <f t="shared" si="32"/>
        <v>-1.0203471150163885E-6</v>
      </c>
      <c r="FI20" s="55">
        <f t="shared" si="33"/>
        <v>-1.5139152280996779E-5</v>
      </c>
      <c r="FJ20" s="55">
        <f t="shared" si="34"/>
        <v>-2.3320395312612815E-6</v>
      </c>
      <c r="FK20" s="55">
        <f t="shared" si="35"/>
        <v>-2.2173384893222263E-6</v>
      </c>
      <c r="FL20" s="55"/>
    </row>
    <row r="21" spans="1:168" x14ac:dyDescent="0.3">
      <c r="A21" s="27" t="s">
        <v>20</v>
      </c>
      <c r="B21" s="27">
        <v>419.38103393</v>
      </c>
      <c r="C21" s="27">
        <v>1.6275730579000001</v>
      </c>
      <c r="D21" s="27">
        <v>2193.1984118999999</v>
      </c>
      <c r="E21" s="27">
        <v>58.212173360999998</v>
      </c>
      <c r="F21" s="27">
        <v>56.301908722</v>
      </c>
      <c r="G21" s="27">
        <v>1.6805123770999999</v>
      </c>
      <c r="H21" s="27">
        <v>103.19389086</v>
      </c>
      <c r="I21" s="29">
        <v>1.2873918547000001</v>
      </c>
      <c r="J21" s="29">
        <v>0.35811710330000002</v>
      </c>
      <c r="K21" s="29">
        <v>2.0781700000000001E-5</v>
      </c>
      <c r="L21" s="29">
        <v>0.1771680263</v>
      </c>
      <c r="M21" s="29">
        <v>1.3055007E-3</v>
      </c>
      <c r="N21" s="29">
        <v>0.22243842690000001</v>
      </c>
      <c r="O21" s="29">
        <v>1.3055007E-3</v>
      </c>
      <c r="P21" s="29">
        <v>3.9132699999999999E-5</v>
      </c>
      <c r="Q21" s="29">
        <v>2.9663686992999998</v>
      </c>
      <c r="R21" s="29">
        <v>1.3055007E-3</v>
      </c>
      <c r="S21" s="29">
        <v>3.9165025999999999E-3</v>
      </c>
      <c r="T21" s="29">
        <v>1.1875280000000001E-4</v>
      </c>
      <c r="U21" s="29">
        <v>0.12001699189999999</v>
      </c>
      <c r="V21" s="29">
        <v>3.8128970000000001E-4</v>
      </c>
      <c r="W21" s="29">
        <v>0.3302204138</v>
      </c>
      <c r="X21" s="29">
        <v>0.49533065240000002</v>
      </c>
      <c r="Y21" s="29">
        <v>3.6039120100000002E-2</v>
      </c>
      <c r="Z21" s="29">
        <v>1.28064E-4</v>
      </c>
      <c r="AA21" s="29">
        <v>1.4104469E-3</v>
      </c>
      <c r="AB21" s="29">
        <v>5.5334779999999999E-4</v>
      </c>
      <c r="AD21" s="29">
        <v>3.1525414100000003E-2</v>
      </c>
      <c r="AE21" s="29">
        <v>58.212173360999998</v>
      </c>
      <c r="AF21" s="29">
        <v>56.301908722</v>
      </c>
      <c r="AG21" s="29">
        <v>0.20638776719999999</v>
      </c>
      <c r="AH21" s="29">
        <v>0.56756634900000003</v>
      </c>
      <c r="AI21" s="29">
        <v>0.2167071757</v>
      </c>
      <c r="AJ21" s="27"/>
      <c r="AK21" s="29" t="s">
        <v>20</v>
      </c>
      <c r="AL21" s="29">
        <v>0</v>
      </c>
      <c r="AM21" s="29">
        <v>0.35811762413499998</v>
      </c>
      <c r="AN21" s="29">
        <v>1.2873920830100001</v>
      </c>
      <c r="AO21" s="29">
        <v>1.2873920830100001</v>
      </c>
      <c r="AP21" s="29">
        <v>2.4105593016300002</v>
      </c>
      <c r="AQ21" s="8">
        <v>3.5329483148399998E-6</v>
      </c>
      <c r="AR21" s="8">
        <v>1.7248998955E-5</v>
      </c>
      <c r="AS21" s="29">
        <v>0.17716774086600001</v>
      </c>
      <c r="AT21" s="29">
        <v>7.9634879732400001E-4</v>
      </c>
      <c r="AU21" s="29">
        <v>5.0914790632599998E-4</v>
      </c>
      <c r="AV21" s="29">
        <v>0.22243798407000001</v>
      </c>
      <c r="AW21" s="29">
        <v>8.0943689214400003E-4</v>
      </c>
      <c r="AX21" s="29">
        <v>4.9608586881399997E-4</v>
      </c>
      <c r="AY21" s="29">
        <v>0</v>
      </c>
      <c r="AZ21" s="8">
        <v>7.8266362539100004E-6</v>
      </c>
      <c r="BA21" s="8">
        <v>3.13058428942E-5</v>
      </c>
      <c r="BB21" s="29">
        <v>419.38068777500001</v>
      </c>
      <c r="BC21" s="29">
        <v>1.9102658858999999</v>
      </c>
      <c r="BD21" s="29">
        <v>43.420025684899997</v>
      </c>
      <c r="BE21" s="29">
        <v>2.7649284077699998</v>
      </c>
      <c r="BF21" s="29">
        <v>6.4240523156799997E-2</v>
      </c>
      <c r="BG21" s="29">
        <v>9.88662011023</v>
      </c>
      <c r="BH21" s="29">
        <v>0.16609040354499999</v>
      </c>
      <c r="BI21" s="29">
        <v>24.117197546500002</v>
      </c>
      <c r="BJ21" s="29">
        <v>2.1760770308900002</v>
      </c>
      <c r="BK21" s="29">
        <v>7.8847653756599998</v>
      </c>
      <c r="BL21" s="29">
        <v>0.20638793690400001</v>
      </c>
      <c r="BM21" s="29">
        <v>0</v>
      </c>
      <c r="BN21" s="29">
        <v>2.9663642646800001</v>
      </c>
      <c r="BO21" s="29">
        <v>2.9663642646800001</v>
      </c>
      <c r="BP21" s="29">
        <v>0.56756590611400004</v>
      </c>
      <c r="BQ21" s="29">
        <v>3.7859397320100002E-4</v>
      </c>
      <c r="BR21" s="29">
        <v>7.3106773803899999E-4</v>
      </c>
      <c r="BS21" s="29">
        <v>17.545583591700002</v>
      </c>
      <c r="BT21" s="29">
        <v>2.8908310607800001</v>
      </c>
      <c r="BU21" s="29">
        <v>0.180367848966</v>
      </c>
      <c r="BV21" s="29">
        <v>1.4118420329000001</v>
      </c>
      <c r="BW21" s="29">
        <v>4.6997654337300001E-4</v>
      </c>
      <c r="BX21" s="29">
        <v>3.4465069858999999E-3</v>
      </c>
      <c r="BY21" s="8">
        <v>3.91882392456E-5</v>
      </c>
      <c r="BZ21" s="8">
        <v>7.9564960972700001E-5</v>
      </c>
      <c r="CA21" s="29">
        <v>0</v>
      </c>
      <c r="CB21" s="29">
        <v>0.120017063945</v>
      </c>
      <c r="CC21" s="29">
        <v>1.62757220689</v>
      </c>
      <c r="CD21" s="29">
        <v>0</v>
      </c>
      <c r="CE21" s="29">
        <v>1.94454360886E-4</v>
      </c>
      <c r="CF21" s="29">
        <v>1.8683048471899999E-4</v>
      </c>
      <c r="CG21" s="29">
        <v>1973.87744322</v>
      </c>
      <c r="CH21" s="29">
        <v>201.77449208799999</v>
      </c>
      <c r="CI21" s="29">
        <v>2193.1975189</v>
      </c>
      <c r="CJ21" s="29">
        <v>0</v>
      </c>
      <c r="CK21" s="29">
        <v>9.3190777941899992</v>
      </c>
      <c r="CL21" s="29">
        <v>3.6038657836999999E-2</v>
      </c>
      <c r="CM21" s="29">
        <v>1.28060009132E-4</v>
      </c>
      <c r="CN21" s="29">
        <v>1.41041437776E-3</v>
      </c>
      <c r="CO21" s="29">
        <v>5.5334932425499998E-4</v>
      </c>
      <c r="CP21" s="29">
        <v>0</v>
      </c>
      <c r="CQ21" s="29">
        <v>3.1525493666300003E-2</v>
      </c>
      <c r="CR21" s="29">
        <v>0</v>
      </c>
      <c r="CS21" s="29">
        <v>38.0030337639</v>
      </c>
      <c r="CT21" s="29">
        <v>3.2824084282699999E-2</v>
      </c>
      <c r="CU21" s="29">
        <v>1.15418898714E-2</v>
      </c>
      <c r="CV21" s="29">
        <v>43.420025684899997</v>
      </c>
      <c r="CW21" s="29">
        <v>1.47511038597E-2</v>
      </c>
      <c r="CX21" s="29">
        <v>0</v>
      </c>
      <c r="CY21" s="29">
        <v>1.9582507740999999E-4</v>
      </c>
      <c r="CZ21" s="29">
        <v>2.1394538678399999E-3</v>
      </c>
      <c r="DA21" s="29">
        <v>58.210705711199999</v>
      </c>
      <c r="DB21" s="29">
        <v>56.3004360885</v>
      </c>
      <c r="DC21" s="29">
        <v>1.91026962273</v>
      </c>
      <c r="DD21" s="29">
        <v>0</v>
      </c>
      <c r="DE21" s="29">
        <v>0</v>
      </c>
      <c r="DF21" s="29">
        <v>0.230330876899</v>
      </c>
      <c r="DG21" s="29">
        <v>0</v>
      </c>
      <c r="DH21" s="29">
        <v>2.47165020001</v>
      </c>
      <c r="DI21" s="29">
        <v>0</v>
      </c>
      <c r="DJ21" s="29">
        <v>6.4240523156799997E-2</v>
      </c>
      <c r="DK21" s="29">
        <v>9.8866166930699997</v>
      </c>
      <c r="DL21" s="29">
        <v>2.6229950689399999</v>
      </c>
      <c r="DM21" s="29">
        <v>0</v>
      </c>
      <c r="DN21" s="29">
        <v>0.16609036937300001</v>
      </c>
      <c r="DO21" s="29">
        <v>2.2520913449800001E-4</v>
      </c>
      <c r="DP21" s="29">
        <v>1.68050763125</v>
      </c>
      <c r="DQ21" s="29">
        <v>20.649895317999999</v>
      </c>
      <c r="DR21" s="29">
        <v>0.21670604683399999</v>
      </c>
      <c r="DS21" s="29">
        <v>0</v>
      </c>
      <c r="DT21" s="29">
        <v>0.14007906626300001</v>
      </c>
      <c r="DU21" s="29">
        <v>3.1973559370300002</v>
      </c>
      <c r="DV21" s="29">
        <v>0.33022076667799999</v>
      </c>
      <c r="DW21" s="29">
        <v>0.28741764265300002</v>
      </c>
      <c r="DX21" s="29">
        <v>103.19385728899999</v>
      </c>
      <c r="DY21" s="29">
        <v>0.49532810296699997</v>
      </c>
      <c r="DZ21" s="29">
        <v>2.8229504706399999</v>
      </c>
      <c r="EC21" s="37">
        <f t="shared" si="0"/>
        <v>8.0000015687141587E-3</v>
      </c>
      <c r="ED21" s="55">
        <f t="shared" si="1"/>
        <v>-8.2539497970271819E-7</v>
      </c>
      <c r="EE21" s="55">
        <f t="shared" si="2"/>
        <v>-5.2287053775808471E-7</v>
      </c>
      <c r="EF21" s="55">
        <f t="shared" si="3"/>
        <v>-4.0716790376107501E-7</v>
      </c>
      <c r="EG21" s="55">
        <f t="shared" si="4"/>
        <v>-2.5212077049537783E-5</v>
      </c>
      <c r="EH21" s="55">
        <f t="shared" si="5"/>
        <v>-2.6156013773386784E-5</v>
      </c>
      <c r="EI21" s="55">
        <f t="shared" si="6"/>
        <v>-2.8240494176342976E-6</v>
      </c>
      <c r="EJ21" s="55">
        <f t="shared" si="7"/>
        <v>-3.2531964560336585E-7</v>
      </c>
      <c r="EK21" s="55">
        <f t="shared" si="8"/>
        <v>1.773430515216873E-7</v>
      </c>
      <c r="EL21" s="55">
        <f t="shared" si="9"/>
        <v>1.4543706378793234E-6</v>
      </c>
      <c r="EM21" s="55">
        <f t="shared" si="10"/>
        <v>1.1898441417202907E-5</v>
      </c>
      <c r="EN21" s="55">
        <f t="shared" si="11"/>
        <v>-1.6110920573672896E-6</v>
      </c>
      <c r="EO21" s="55">
        <f t="shared" si="12"/>
        <v>-3.0611626635327589E-6</v>
      </c>
      <c r="EP21" s="55">
        <f t="shared" si="13"/>
        <v>-1.9907981106233881E-6</v>
      </c>
      <c r="EQ21" s="55">
        <f t="shared" si="14"/>
        <v>1.6898465087044421E-5</v>
      </c>
      <c r="ER21" s="55">
        <f t="shared" si="15"/>
        <v>-5.643666038853487E-6</v>
      </c>
      <c r="ES21" s="55">
        <f t="shared" si="16"/>
        <v>-1.4949658822609624E-6</v>
      </c>
      <c r="ET21" s="55">
        <f t="shared" si="17"/>
        <v>-1.0655949858856802E-5</v>
      </c>
      <c r="EU21" s="55">
        <f t="shared" si="18"/>
        <v>-4.8693257602293566E-6</v>
      </c>
      <c r="EV21" s="55">
        <f t="shared" si="19"/>
        <v>3.370179903142421E-6</v>
      </c>
      <c r="EW21" s="55">
        <f t="shared" si="20"/>
        <v>6.0028999949847151E-7</v>
      </c>
      <c r="EX21" s="55">
        <f t="shared" si="21"/>
        <v>-1.2731513597184815E-5</v>
      </c>
      <c r="EY21" s="55">
        <f t="shared" si="22"/>
        <v>1.0686135236963624E-6</v>
      </c>
      <c r="EZ21" s="55">
        <f t="shared" si="24"/>
        <v>-5.1469316257542926E-6</v>
      </c>
      <c r="FA21" s="55">
        <f t="shared" si="25"/>
        <v>-1.2826700505471121E-5</v>
      </c>
      <c r="FB21" s="55">
        <f t="shared" si="26"/>
        <v>-3.1163074712661845E-5</v>
      </c>
      <c r="FC21" s="55">
        <f t="shared" si="27"/>
        <v>-2.3058110163532585E-5</v>
      </c>
      <c r="FD21" s="55">
        <f t="shared" si="28"/>
        <v>2.7546056928320466E-6</v>
      </c>
      <c r="FE21" s="55">
        <f t="shared" si="29"/>
        <v>0</v>
      </c>
      <c r="FF21" s="55">
        <f t="shared" si="30"/>
        <v>2.5238780289328598E-6</v>
      </c>
      <c r="FG21" s="55">
        <f t="shared" si="31"/>
        <v>-4.0292228710067714E-8</v>
      </c>
      <c r="FH21" s="55">
        <f t="shared" si="32"/>
        <v>-6.3805975495056953E-8</v>
      </c>
      <c r="FI21" s="55">
        <f t="shared" si="33"/>
        <v>8.2225803554918797E-7</v>
      </c>
      <c r="FJ21" s="55">
        <f t="shared" si="34"/>
        <v>-7.8032462771147776E-7</v>
      </c>
      <c r="FK21" s="55">
        <f t="shared" si="35"/>
        <v>-5.209176836735595E-6</v>
      </c>
      <c r="FL21" s="55"/>
    </row>
    <row r="22" spans="1:168" x14ac:dyDescent="0.3">
      <c r="A22" s="27" t="s">
        <v>128</v>
      </c>
      <c r="B22" s="27">
        <v>612.83461987999999</v>
      </c>
      <c r="C22" s="27">
        <v>2.4671973614999998</v>
      </c>
      <c r="D22" s="27">
        <v>4752.9688796</v>
      </c>
      <c r="E22" s="27">
        <v>151.24302972999999</v>
      </c>
      <c r="F22" s="27">
        <v>138.96575056</v>
      </c>
      <c r="G22" s="27">
        <v>278.37052861000001</v>
      </c>
      <c r="H22" s="27">
        <v>224.59130768</v>
      </c>
      <c r="I22" s="29">
        <v>1.2566590286999999</v>
      </c>
      <c r="J22" s="29">
        <v>0.20897446010000001</v>
      </c>
      <c r="K22" s="29">
        <v>1.62385E-5</v>
      </c>
      <c r="L22" s="29">
        <v>0.17293861529999999</v>
      </c>
      <c r="M22" s="29">
        <v>1.2743355000000001E-3</v>
      </c>
      <c r="N22" s="29">
        <v>0.21712830420000001</v>
      </c>
      <c r="O22" s="29">
        <v>1.2743355000000001E-3</v>
      </c>
      <c r="P22" s="29">
        <v>9.4337899999999997E-5</v>
      </c>
      <c r="Q22" s="29">
        <v>2.8955550693999998</v>
      </c>
      <c r="R22" s="29">
        <v>1.2743355000000001E-3</v>
      </c>
      <c r="S22" s="29">
        <v>3.8230063E-3</v>
      </c>
      <c r="T22" s="29">
        <v>9.2791400000000001E-5</v>
      </c>
      <c r="U22" s="29">
        <v>0.11715190809999999</v>
      </c>
      <c r="V22" s="29">
        <v>2.979333E-4</v>
      </c>
      <c r="W22" s="29">
        <v>0.22187853269999999</v>
      </c>
      <c r="X22" s="29">
        <v>0.33281793949999999</v>
      </c>
      <c r="Y22" s="29">
        <v>3.5178776100000003E-2</v>
      </c>
      <c r="Z22" s="29">
        <v>1.2500679999999999E-4</v>
      </c>
      <c r="AA22" s="29">
        <v>1.3767762E-3</v>
      </c>
      <c r="AB22" s="29">
        <v>5.4013810000000005E-4</v>
      </c>
      <c r="AD22" s="29">
        <v>3.0772831699999999E-2</v>
      </c>
      <c r="AE22" s="29">
        <v>151.24302972999999</v>
      </c>
      <c r="AF22" s="29">
        <v>138.96575056</v>
      </c>
      <c r="AG22" s="29">
        <v>0.13867413449999999</v>
      </c>
      <c r="AH22" s="29">
        <v>0.38135387069999999</v>
      </c>
      <c r="AI22" s="29">
        <v>0.14560779230000001</v>
      </c>
      <c r="AJ22" s="27"/>
      <c r="AK22" s="29" t="s">
        <v>128</v>
      </c>
      <c r="AL22" s="29">
        <v>0</v>
      </c>
      <c r="AM22" s="29">
        <v>0.208974020298</v>
      </c>
      <c r="AN22" s="29">
        <v>1.2566595011899999</v>
      </c>
      <c r="AO22" s="29">
        <v>1.2566595011899999</v>
      </c>
      <c r="AP22" s="29">
        <v>4.8785946758499996</v>
      </c>
      <c r="AQ22" s="8">
        <v>2.7604604683699999E-6</v>
      </c>
      <c r="AR22" s="8">
        <v>1.3478059602E-5</v>
      </c>
      <c r="AS22" s="29">
        <v>0.17293778849200001</v>
      </c>
      <c r="AT22" s="29">
        <v>7.77344411559E-4</v>
      </c>
      <c r="AU22" s="29">
        <v>4.9699292316299996E-4</v>
      </c>
      <c r="AV22" s="29">
        <v>0.21712753797500001</v>
      </c>
      <c r="AW22" s="29">
        <v>7.9008050177200001E-4</v>
      </c>
      <c r="AX22" s="29">
        <v>4.8424750188800001E-4</v>
      </c>
      <c r="AY22" s="29">
        <v>0</v>
      </c>
      <c r="AZ22" s="8">
        <v>1.8867820235099999E-5</v>
      </c>
      <c r="BA22" s="8">
        <v>7.5469201982000006E-5</v>
      </c>
      <c r="BB22" s="29">
        <v>612.83438377000004</v>
      </c>
      <c r="BC22" s="29">
        <v>12.277272596</v>
      </c>
      <c r="BD22" s="29">
        <v>107.170352464</v>
      </c>
      <c r="BE22" s="29">
        <v>6.8244672475800003</v>
      </c>
      <c r="BF22" s="29">
        <v>0.15855984534600001</v>
      </c>
      <c r="BG22" s="29">
        <v>24.402394351800002</v>
      </c>
      <c r="BH22" s="29">
        <v>0.409949376368</v>
      </c>
      <c r="BI22" s="29">
        <v>48.836868734399999</v>
      </c>
      <c r="BJ22" s="29">
        <v>4.4133001045500002</v>
      </c>
      <c r="BK22" s="29">
        <v>15.9723069481</v>
      </c>
      <c r="BL22" s="29">
        <v>0.13867474206399999</v>
      </c>
      <c r="BM22" s="29">
        <v>0</v>
      </c>
      <c r="BN22" s="29">
        <v>2.8955601936600002</v>
      </c>
      <c r="BO22" s="29">
        <v>2.8955601936600002</v>
      </c>
      <c r="BP22" s="29">
        <v>0.381353459068</v>
      </c>
      <c r="BQ22" s="29">
        <v>3.6957080719599998E-4</v>
      </c>
      <c r="BR22" s="29">
        <v>7.1362513844700002E-4</v>
      </c>
      <c r="BS22" s="29">
        <v>38.0237101341</v>
      </c>
      <c r="BT22" s="29">
        <v>5.8513111416800001</v>
      </c>
      <c r="BU22" s="29">
        <v>0.36531179499700001</v>
      </c>
      <c r="BV22" s="29">
        <v>2.8592072759399998</v>
      </c>
      <c r="BW22" s="29">
        <v>4.5877385649000001E-4</v>
      </c>
      <c r="BX22" s="29">
        <v>3.3642279799599999E-3</v>
      </c>
      <c r="BY22" s="8">
        <v>3.0620872589400003E-5</v>
      </c>
      <c r="BZ22" s="8">
        <v>6.2171517496400005E-5</v>
      </c>
      <c r="CA22" s="29">
        <v>0</v>
      </c>
      <c r="CB22" s="29">
        <v>0.117151881954</v>
      </c>
      <c r="CC22" s="29">
        <v>2.4671957253499999</v>
      </c>
      <c r="CD22" s="29">
        <v>0</v>
      </c>
      <c r="CE22" s="29">
        <v>1.5194472351299999E-4</v>
      </c>
      <c r="CF22" s="29">
        <v>1.4598692108E-4</v>
      </c>
      <c r="CG22" s="29">
        <v>4277.6709160800001</v>
      </c>
      <c r="CH22" s="29">
        <v>437.27255856300002</v>
      </c>
      <c r="CI22" s="29">
        <v>4752.9671847700001</v>
      </c>
      <c r="CJ22" s="29">
        <v>0</v>
      </c>
      <c r="CK22" s="29">
        <v>18.878438945199999</v>
      </c>
      <c r="CL22" s="29">
        <v>3.5179033715299998E-2</v>
      </c>
      <c r="CM22" s="29">
        <v>1.250085216E-4</v>
      </c>
      <c r="CN22" s="29">
        <v>1.37676639653E-3</v>
      </c>
      <c r="CO22" s="29">
        <v>5.4014969969699996E-4</v>
      </c>
      <c r="CP22" s="29">
        <v>0</v>
      </c>
      <c r="CQ22" s="29">
        <v>3.0772501675000001E-2</v>
      </c>
      <c r="CR22" s="29">
        <v>0</v>
      </c>
      <c r="CS22" s="29">
        <v>76.969569926800006</v>
      </c>
      <c r="CT22" s="29">
        <v>8.1017048893000002E-2</v>
      </c>
      <c r="CU22" s="29">
        <v>2.8488010934899999E-2</v>
      </c>
      <c r="CV22" s="29">
        <v>107.170352464</v>
      </c>
      <c r="CW22" s="29">
        <v>3.6408938529599998E-2</v>
      </c>
      <c r="CX22" s="29">
        <v>0</v>
      </c>
      <c r="CY22" s="29">
        <v>1.91143269565E-4</v>
      </c>
      <c r="CZ22" s="29">
        <v>5.2807170863699996E-3</v>
      </c>
      <c r="DA22" s="29">
        <v>151.23937856399999</v>
      </c>
      <c r="DB22" s="29">
        <v>138.962105638</v>
      </c>
      <c r="DC22" s="29">
        <v>12.2772729267</v>
      </c>
      <c r="DD22" s="29">
        <v>0</v>
      </c>
      <c r="DE22" s="29">
        <v>0</v>
      </c>
      <c r="DF22" s="29">
        <v>0.56850785154100003</v>
      </c>
      <c r="DG22" s="29">
        <v>0</v>
      </c>
      <c r="DH22" s="29">
        <v>6.1005911506499997</v>
      </c>
      <c r="DI22" s="29">
        <v>0</v>
      </c>
      <c r="DJ22" s="29">
        <v>0.15855984534600001</v>
      </c>
      <c r="DK22" s="29">
        <v>24.402394351800002</v>
      </c>
      <c r="DL22" s="29">
        <v>5.3197848416399998</v>
      </c>
      <c r="DM22" s="29">
        <v>0</v>
      </c>
      <c r="DN22" s="29">
        <v>0.409949376368</v>
      </c>
      <c r="DO22" s="29">
        <v>5.5588274166799997E-4</v>
      </c>
      <c r="DP22" s="29">
        <v>278.37059230400001</v>
      </c>
      <c r="DQ22" s="29">
        <v>41.824912199099998</v>
      </c>
      <c r="DR22" s="29">
        <v>0.14560813141500001</v>
      </c>
      <c r="DS22" s="29">
        <v>0</v>
      </c>
      <c r="DT22" s="29">
        <v>0.28368810960899998</v>
      </c>
      <c r="DU22" s="29">
        <v>6.4847979435400003</v>
      </c>
      <c r="DV22" s="29">
        <v>0.22188071562600001</v>
      </c>
      <c r="DW22" s="29">
        <v>0.58203367818899998</v>
      </c>
      <c r="DX22" s="29">
        <v>224.59124269</v>
      </c>
      <c r="DY22" s="29">
        <v>0.332818725604</v>
      </c>
      <c r="DZ22" s="29">
        <v>5.72137053266</v>
      </c>
      <c r="EC22" s="37">
        <f t="shared" si="0"/>
        <v>7.9999942469495492E-3</v>
      </c>
      <c r="ED22" s="55">
        <f t="shared" si="1"/>
        <v>-3.852752313379404E-7</v>
      </c>
      <c r="EE22" s="55">
        <f t="shared" si="2"/>
        <v>-6.631613771399735E-7</v>
      </c>
      <c r="EF22" s="55">
        <f t="shared" si="3"/>
        <v>-3.5658344138967128E-7</v>
      </c>
      <c r="EG22" s="55">
        <f t="shared" si="4"/>
        <v>-2.4141053022512567E-5</v>
      </c>
      <c r="EH22" s="55">
        <f t="shared" si="5"/>
        <v>-2.6228923208188696E-5</v>
      </c>
      <c r="EI22" s="55">
        <f t="shared" si="6"/>
        <v>2.288101413716086E-7</v>
      </c>
      <c r="EJ22" s="55">
        <f t="shared" si="7"/>
        <v>-2.8937005919697757E-7</v>
      </c>
      <c r="EK22" s="55">
        <f t="shared" si="8"/>
        <v>3.7598902265711103E-7</v>
      </c>
      <c r="EL22" s="55">
        <f t="shared" si="9"/>
        <v>-2.1045729693593463E-6</v>
      </c>
      <c r="EM22" s="55">
        <f t="shared" si="10"/>
        <v>1.2359743819381557E-6</v>
      </c>
      <c r="EN22" s="55">
        <f t="shared" si="11"/>
        <v>-4.7809333881130287E-6</v>
      </c>
      <c r="EO22" s="55">
        <f t="shared" si="12"/>
        <v>1.4397480098279221E-6</v>
      </c>
      <c r="EP22" s="55">
        <f t="shared" si="13"/>
        <v>-3.5289042708049022E-6</v>
      </c>
      <c r="EQ22" s="55">
        <f t="shared" si="14"/>
        <v>-5.8825481987552583E-6</v>
      </c>
      <c r="ER22" s="55">
        <f t="shared" si="15"/>
        <v>-9.3046686432042687E-6</v>
      </c>
      <c r="ES22" s="55">
        <f t="shared" si="16"/>
        <v>1.7696986855732249E-6</v>
      </c>
      <c r="ET22" s="55">
        <f t="shared" si="17"/>
        <v>2.9154080695135345E-6</v>
      </c>
      <c r="EU22" s="55">
        <f t="shared" si="18"/>
        <v>-1.1675497369955259E-6</v>
      </c>
      <c r="EV22" s="55">
        <f t="shared" si="19"/>
        <v>1.0670016833536014E-5</v>
      </c>
      <c r="EW22" s="55">
        <f t="shared" si="20"/>
        <v>-2.2318031702693343E-7</v>
      </c>
      <c r="EX22" s="55">
        <f t="shared" si="21"/>
        <v>-5.5563006888097495E-6</v>
      </c>
      <c r="EY22" s="55">
        <f t="shared" si="22"/>
        <v>9.8383830713701481E-6</v>
      </c>
      <c r="EZ22" s="55">
        <f t="shared" si="24"/>
        <v>2.361964025096285E-6</v>
      </c>
      <c r="FA22" s="55">
        <f t="shared" si="25"/>
        <v>7.3230319117047859E-6</v>
      </c>
      <c r="FB22" s="55">
        <f t="shared" si="26"/>
        <v>1.3772050800523898E-5</v>
      </c>
      <c r="FC22" s="55">
        <f t="shared" si="27"/>
        <v>-7.1205981044590351E-6</v>
      </c>
      <c r="FD22" s="55">
        <f t="shared" si="28"/>
        <v>2.1475428228289282E-5</v>
      </c>
      <c r="FE22" s="55">
        <f t="shared" si="29"/>
        <v>0</v>
      </c>
      <c r="FF22" s="55">
        <f t="shared" si="30"/>
        <v>-1.0724557402313223E-5</v>
      </c>
      <c r="FG22" s="55">
        <f t="shared" si="31"/>
        <v>-2.2380473365354844E-7</v>
      </c>
      <c r="FH22" s="55">
        <f t="shared" si="32"/>
        <v>-1.9627070611966955E-7</v>
      </c>
      <c r="FI22" s="55">
        <f t="shared" si="33"/>
        <v>4.3812352043139831E-6</v>
      </c>
      <c r="FJ22" s="55">
        <f t="shared" si="34"/>
        <v>-1.0793964126554223E-6</v>
      </c>
      <c r="FK22" s="55">
        <f t="shared" si="35"/>
        <v>2.3289618957955588E-6</v>
      </c>
      <c r="FL22" s="55"/>
    </row>
    <row r="23" spans="1:168" x14ac:dyDescent="0.3">
      <c r="A23" s="27" t="s">
        <v>22</v>
      </c>
      <c r="B23" s="27">
        <v>806.86464320000005</v>
      </c>
      <c r="C23" s="27">
        <v>2.5244824536000001</v>
      </c>
      <c r="D23" s="27">
        <v>6172.0182355999996</v>
      </c>
      <c r="E23" s="27">
        <v>190.35531330000001</v>
      </c>
      <c r="F23" s="27">
        <v>175.12685812999999</v>
      </c>
      <c r="G23" s="27">
        <v>56.975141159000003</v>
      </c>
      <c r="H23" s="27">
        <v>287.10566783000002</v>
      </c>
      <c r="I23" s="29">
        <v>5.2590188738999997</v>
      </c>
      <c r="J23" s="29">
        <v>0.87454176709999998</v>
      </c>
      <c r="K23" s="29">
        <v>6.79568E-5</v>
      </c>
      <c r="L23" s="29">
        <v>0.72373445359999999</v>
      </c>
      <c r="M23" s="29">
        <v>5.3329930000000003E-3</v>
      </c>
      <c r="N23" s="29">
        <v>0.90866493869999998</v>
      </c>
      <c r="O23" s="29">
        <v>5.3329930000000003E-3</v>
      </c>
      <c r="P23" s="29">
        <v>3.9479689999999997E-4</v>
      </c>
      <c r="Q23" s="29">
        <v>12.117671342</v>
      </c>
      <c r="R23" s="29">
        <v>5.3329930000000003E-3</v>
      </c>
      <c r="S23" s="29">
        <v>1.5998979699999999E-2</v>
      </c>
      <c r="T23" s="29">
        <v>3.8832480000000001E-4</v>
      </c>
      <c r="U23" s="29">
        <v>0.49027155500000003</v>
      </c>
      <c r="V23" s="29">
        <v>1.2468272999999999E-3</v>
      </c>
      <c r="W23" s="29">
        <v>0.91873837229999999</v>
      </c>
      <c r="X23" s="29">
        <v>1.3781073429999999</v>
      </c>
      <c r="Y23" s="29">
        <v>0.14722044649999999</v>
      </c>
      <c r="Z23" s="29">
        <v>5.2314349999999996E-4</v>
      </c>
      <c r="AA23" s="29">
        <v>5.7617001000000003E-3</v>
      </c>
      <c r="AB23" s="29">
        <v>2.2604358000000001E-3</v>
      </c>
      <c r="AD23" s="29">
        <v>0.12878188460000001</v>
      </c>
      <c r="AE23" s="29">
        <v>190.35531330000001</v>
      </c>
      <c r="AF23" s="29">
        <v>175.12685812999999</v>
      </c>
      <c r="AG23" s="29">
        <v>0.57421139229999996</v>
      </c>
      <c r="AH23" s="29">
        <v>1.5790811466000001</v>
      </c>
      <c r="AI23" s="29">
        <v>0.60292198419999998</v>
      </c>
      <c r="AJ23" s="27"/>
      <c r="AK23" s="29" t="s">
        <v>22</v>
      </c>
      <c r="AL23" s="29">
        <v>0</v>
      </c>
      <c r="AM23" s="29">
        <v>0.87454092055099997</v>
      </c>
      <c r="AN23" s="29">
        <v>5.2590097579200004</v>
      </c>
      <c r="AO23" s="29">
        <v>5.2590097579200004</v>
      </c>
      <c r="AP23" s="29">
        <v>6.8210978559699997</v>
      </c>
      <c r="AQ23" s="8">
        <v>1.15527416481E-5</v>
      </c>
      <c r="AR23" s="8">
        <v>5.6404547276500001E-5</v>
      </c>
      <c r="AS23" s="29">
        <v>0.72373365088800001</v>
      </c>
      <c r="AT23" s="29">
        <v>3.25310872567E-3</v>
      </c>
      <c r="AU23" s="29">
        <v>2.0798579033999998E-3</v>
      </c>
      <c r="AV23" s="29">
        <v>0.908664733585</v>
      </c>
      <c r="AW23" s="29">
        <v>3.30646364358E-3</v>
      </c>
      <c r="AX23" s="29">
        <v>2.02655267944E-3</v>
      </c>
      <c r="AY23" s="29">
        <v>0</v>
      </c>
      <c r="AZ23" s="8">
        <v>7.8959438657999993E-5</v>
      </c>
      <c r="BA23" s="29">
        <v>3.1583712441199998E-4</v>
      </c>
      <c r="BB23" s="29">
        <v>806.864697557</v>
      </c>
      <c r="BC23" s="29">
        <v>15.2284540918</v>
      </c>
      <c r="BD23" s="29">
        <v>135.057801477</v>
      </c>
      <c r="BE23" s="29">
        <v>8.6002954203400002</v>
      </c>
      <c r="BF23" s="29">
        <v>0.199819559891</v>
      </c>
      <c r="BG23" s="29">
        <v>30.752237952200002</v>
      </c>
      <c r="BH23" s="29">
        <v>0.51662444731799995</v>
      </c>
      <c r="BI23" s="29">
        <v>68.229922428099997</v>
      </c>
      <c r="BJ23" s="29">
        <v>6.1528243414399997</v>
      </c>
      <c r="BK23" s="29">
        <v>22.303748715899999</v>
      </c>
      <c r="BL23" s="29">
        <v>0.57420927818599998</v>
      </c>
      <c r="BM23" s="29">
        <v>0</v>
      </c>
      <c r="BN23" s="29">
        <v>12.117668289399999</v>
      </c>
      <c r="BO23" s="29">
        <v>12.117668289399999</v>
      </c>
      <c r="BP23" s="29">
        <v>1.57907786085</v>
      </c>
      <c r="BQ23" s="29">
        <v>1.54659023536E-3</v>
      </c>
      <c r="BR23" s="29">
        <v>2.98646519832E-3</v>
      </c>
      <c r="BS23" s="29">
        <v>49.376138740800002</v>
      </c>
      <c r="BT23" s="29">
        <v>8.1797504425599996</v>
      </c>
      <c r="BU23" s="29">
        <v>0.51024620387399999</v>
      </c>
      <c r="BV23" s="29">
        <v>3.9941023633300001</v>
      </c>
      <c r="BW23" s="29">
        <v>1.91985317758E-3</v>
      </c>
      <c r="BX23" s="29">
        <v>1.40791128932E-2</v>
      </c>
      <c r="BY23" s="29">
        <v>1.2814812682100001E-4</v>
      </c>
      <c r="BZ23" s="29">
        <v>2.6017963844199998E-4</v>
      </c>
      <c r="CA23" s="29">
        <v>0</v>
      </c>
      <c r="CB23" s="29">
        <v>0.49026753774699999</v>
      </c>
      <c r="CC23" s="29">
        <v>2.52448254379</v>
      </c>
      <c r="CD23" s="29">
        <v>0</v>
      </c>
      <c r="CE23" s="29">
        <v>6.3586882659000005E-4</v>
      </c>
      <c r="CF23" s="29">
        <v>6.1094546702199996E-4</v>
      </c>
      <c r="CG23" s="29">
        <v>5554.8139175200004</v>
      </c>
      <c r="CH23" s="29">
        <v>567.82571969900005</v>
      </c>
      <c r="CI23" s="29">
        <v>6172.0157759599997</v>
      </c>
      <c r="CJ23" s="29">
        <v>0</v>
      </c>
      <c r="CK23" s="29">
        <v>26.360685460399999</v>
      </c>
      <c r="CL23" s="29">
        <v>0.147223018841</v>
      </c>
      <c r="CM23" s="29">
        <v>5.2314213869700005E-4</v>
      </c>
      <c r="CN23" s="29">
        <v>5.7616879088000002E-3</v>
      </c>
      <c r="CO23" s="29">
        <v>2.26043892701E-3</v>
      </c>
      <c r="CP23" s="29">
        <v>0</v>
      </c>
      <c r="CQ23" s="29">
        <v>0.12878268889799999</v>
      </c>
      <c r="CR23" s="29">
        <v>0</v>
      </c>
      <c r="CS23" s="29">
        <v>107.507446144</v>
      </c>
      <c r="CT23" s="29">
        <v>0.10209890757700001</v>
      </c>
      <c r="CU23" s="29">
        <v>3.5900985201500001E-2</v>
      </c>
      <c r="CV23" s="29">
        <v>135.05781172900001</v>
      </c>
      <c r="CW23" s="29">
        <v>4.5883112011299999E-2</v>
      </c>
      <c r="CX23" s="29">
        <v>0</v>
      </c>
      <c r="CY23" s="29">
        <v>7.9995280780700004E-4</v>
      </c>
      <c r="CZ23" s="29">
        <v>6.6548140340699996E-3</v>
      </c>
      <c r="DA23" s="29">
        <v>190.35068308499999</v>
      </c>
      <c r="DB23" s="29">
        <v>175.122242618</v>
      </c>
      <c r="DC23" s="29">
        <v>15.2284404672</v>
      </c>
      <c r="DD23" s="29">
        <v>0</v>
      </c>
      <c r="DE23" s="29">
        <v>0</v>
      </c>
      <c r="DF23" s="29">
        <v>0.71644531149699997</v>
      </c>
      <c r="DG23" s="29">
        <v>0</v>
      </c>
      <c r="DH23" s="29">
        <v>7.6880652636500004</v>
      </c>
      <c r="DI23" s="29">
        <v>0</v>
      </c>
      <c r="DJ23" s="29">
        <v>0.19981956992200001</v>
      </c>
      <c r="DK23" s="29">
        <v>30.752237952200002</v>
      </c>
      <c r="DL23" s="29">
        <v>7.4164253070399999</v>
      </c>
      <c r="DM23" s="29">
        <v>0</v>
      </c>
      <c r="DN23" s="29">
        <v>0.51662445734899998</v>
      </c>
      <c r="DO23" s="29">
        <v>7.0051587602299999E-4</v>
      </c>
      <c r="DP23" s="29">
        <v>56.975101317799997</v>
      </c>
      <c r="DQ23" s="29">
        <v>58.415774679199998</v>
      </c>
      <c r="DR23" s="29">
        <v>0.60292266413600004</v>
      </c>
      <c r="DS23" s="29">
        <v>0</v>
      </c>
      <c r="DT23" s="29">
        <v>0.396280097906</v>
      </c>
      <c r="DU23" s="29">
        <v>9.0403323855700002</v>
      </c>
      <c r="DV23" s="29">
        <v>0.91873931860299995</v>
      </c>
      <c r="DW23" s="29">
        <v>0.81312330832699997</v>
      </c>
      <c r="DX23" s="29">
        <v>287.10553961300002</v>
      </c>
      <c r="DY23" s="29">
        <v>1.3781063165</v>
      </c>
      <c r="DZ23" s="29">
        <v>7.9838128665000001</v>
      </c>
      <c r="EC23" s="37">
        <f t="shared" si="0"/>
        <v>8.0000020306364179E-3</v>
      </c>
      <c r="ED23" s="55">
        <f t="shared" si="1"/>
        <v>6.7368176820859789E-8</v>
      </c>
      <c r="EE23" s="55">
        <f t="shared" si="2"/>
        <v>3.572613459215112E-8</v>
      </c>
      <c r="EF23" s="55">
        <f t="shared" si="3"/>
        <v>-3.9851470069917402E-7</v>
      </c>
      <c r="EG23" s="55">
        <f t="shared" si="4"/>
        <v>-2.4324064927585836E-5</v>
      </c>
      <c r="EH23" s="55">
        <f t="shared" si="5"/>
        <v>-2.6355249270562963E-5</v>
      </c>
      <c r="EI23" s="55">
        <f t="shared" si="6"/>
        <v>-6.9927338829189258E-7</v>
      </c>
      <c r="EJ23" s="55">
        <f t="shared" si="7"/>
        <v>-4.4658470508734708E-7</v>
      </c>
      <c r="EK23" s="55">
        <f t="shared" si="8"/>
        <v>-1.7333993693290652E-6</v>
      </c>
      <c r="EL23" s="55">
        <f t="shared" si="9"/>
        <v>-9.6799150350255468E-7</v>
      </c>
      <c r="EM23" s="55">
        <f t="shared" si="10"/>
        <v>7.1946383584540106E-6</v>
      </c>
      <c r="EN23" s="55">
        <f t="shared" si="11"/>
        <v>-1.1091250333435044E-6</v>
      </c>
      <c r="EO23" s="55">
        <f t="shared" si="12"/>
        <v>-4.94486491927693E-6</v>
      </c>
      <c r="EP23" s="55">
        <f t="shared" si="13"/>
        <v>-2.2573227077335114E-7</v>
      </c>
      <c r="EQ23" s="55">
        <f t="shared" si="14"/>
        <v>4.3733453240374082E-6</v>
      </c>
      <c r="ER23" s="55">
        <f t="shared" si="15"/>
        <v>-8.5342615408906124E-7</v>
      </c>
      <c r="ES23" s="55">
        <f t="shared" si="16"/>
        <v>-2.5191308743869262E-7</v>
      </c>
      <c r="ET23" s="55">
        <f t="shared" si="17"/>
        <v>2.8579611860691967E-6</v>
      </c>
      <c r="EU23" s="55">
        <f t="shared" si="18"/>
        <v>-8.5188057330413765E-7</v>
      </c>
      <c r="EV23" s="55">
        <f t="shared" si="19"/>
        <v>7.636038182436399E-6</v>
      </c>
      <c r="EW23" s="55">
        <f t="shared" si="20"/>
        <v>-8.1939344819477414E-6</v>
      </c>
      <c r="EX23" s="55">
        <f t="shared" si="21"/>
        <v>-1.0431587437999083E-5</v>
      </c>
      <c r="EY23" s="55">
        <f t="shared" si="22"/>
        <v>1.0300026955346587E-6</v>
      </c>
      <c r="EZ23" s="55">
        <f t="shared" si="24"/>
        <v>-7.448621510537204E-7</v>
      </c>
      <c r="FA23" s="55">
        <f t="shared" si="25"/>
        <v>1.7472715653068244E-5</v>
      </c>
      <c r="FB23" s="55">
        <f t="shared" si="26"/>
        <v>-2.602159827855806E-6</v>
      </c>
      <c r="FC23" s="55">
        <f t="shared" si="27"/>
        <v>-2.1159032557130315E-6</v>
      </c>
      <c r="FD23" s="55">
        <f t="shared" si="28"/>
        <v>1.3833659862825332E-6</v>
      </c>
      <c r="FE23" s="55">
        <f t="shared" si="29"/>
        <v>0</v>
      </c>
      <c r="FF23" s="55">
        <f t="shared" si="30"/>
        <v>6.2454280932222222E-6</v>
      </c>
      <c r="FG23" s="55">
        <f t="shared" si="31"/>
        <v>-4.2211299286036229E-7</v>
      </c>
      <c r="FH23" s="55">
        <f t="shared" si="32"/>
        <v>-4.5266186935343951E-7</v>
      </c>
      <c r="FI23" s="55">
        <f t="shared" si="33"/>
        <v>-3.6817695161107178E-6</v>
      </c>
      <c r="FJ23" s="55">
        <f t="shared" si="34"/>
        <v>-2.0807987019263024E-6</v>
      </c>
      <c r="FK23" s="55">
        <f t="shared" si="35"/>
        <v>1.1277346288191084E-6</v>
      </c>
      <c r="FL23" s="55"/>
    </row>
    <row r="24" spans="1:168" x14ac:dyDescent="0.3">
      <c r="A24" s="27" t="s">
        <v>23</v>
      </c>
      <c r="B24" s="27">
        <v>2516.2612041000002</v>
      </c>
      <c r="C24" s="27">
        <v>7.8727660939000002</v>
      </c>
      <c r="D24" s="27">
        <v>17705.103505999999</v>
      </c>
      <c r="E24" s="27">
        <v>569.78910072999997</v>
      </c>
      <c r="F24" s="27">
        <v>524.20603015999995</v>
      </c>
      <c r="G24" s="27">
        <v>177.68073821999999</v>
      </c>
      <c r="H24" s="27">
        <v>851.70887958000003</v>
      </c>
      <c r="I24" s="29">
        <v>15.741784791000001</v>
      </c>
      <c r="J24" s="29">
        <v>2.6177597267000001</v>
      </c>
      <c r="K24" s="29">
        <v>2.0341470000000001E-4</v>
      </c>
      <c r="L24" s="29">
        <v>2.1663489914</v>
      </c>
      <c r="M24" s="29">
        <v>1.5963212099999999E-2</v>
      </c>
      <c r="N24" s="29">
        <v>2.7199005584</v>
      </c>
      <c r="O24" s="29">
        <v>1.5963212099999999E-2</v>
      </c>
      <c r="P24" s="29">
        <v>1.1817425999999999E-3</v>
      </c>
      <c r="Q24" s="29">
        <v>36.271736044000001</v>
      </c>
      <c r="R24" s="29">
        <v>1.5963212099999999E-2</v>
      </c>
      <c r="S24" s="29">
        <v>4.7889635600000001E-2</v>
      </c>
      <c r="T24" s="29">
        <v>1.1623699E-3</v>
      </c>
      <c r="U24" s="29">
        <v>1.46752657</v>
      </c>
      <c r="V24" s="29">
        <v>3.7321195000000001E-3</v>
      </c>
      <c r="W24" s="29">
        <v>2.7254682464000002</v>
      </c>
      <c r="X24" s="29">
        <v>4.0882023945999997</v>
      </c>
      <c r="Y24" s="29">
        <v>0.44067392709999997</v>
      </c>
      <c r="Z24" s="29">
        <v>1.5659217999999999E-3</v>
      </c>
      <c r="AA24" s="29">
        <v>1.7246454099999999E-2</v>
      </c>
      <c r="AB24" s="29">
        <v>6.7661466E-3</v>
      </c>
      <c r="AD24" s="29">
        <v>0.38548187179999999</v>
      </c>
      <c r="AE24" s="29">
        <v>569.78910072999997</v>
      </c>
      <c r="AF24" s="29">
        <v>524.20603015999995</v>
      </c>
      <c r="AG24" s="29">
        <v>1.7034175082</v>
      </c>
      <c r="AH24" s="29">
        <v>4.6843978584999997</v>
      </c>
      <c r="AI24" s="29">
        <v>1.7885887045</v>
      </c>
      <c r="AJ24" s="27"/>
      <c r="AK24" s="29" t="s">
        <v>23</v>
      </c>
      <c r="AL24" s="29">
        <v>0</v>
      </c>
      <c r="AM24" s="29">
        <v>2.6177567722699999</v>
      </c>
      <c r="AN24" s="29">
        <v>15.741767952</v>
      </c>
      <c r="AO24" s="29">
        <v>15.741767952</v>
      </c>
      <c r="AP24" s="29">
        <v>20.222398842299999</v>
      </c>
      <c r="AQ24" s="8">
        <v>3.4580410732100001E-5</v>
      </c>
      <c r="AR24" s="29">
        <v>1.68835300628E-4</v>
      </c>
      <c r="AS24" s="29">
        <v>2.1663483112500002</v>
      </c>
      <c r="AT24" s="29">
        <v>9.7375342956500001E-3</v>
      </c>
      <c r="AU24" s="29">
        <v>6.2256507647299999E-3</v>
      </c>
      <c r="AV24" s="29">
        <v>2.7198981347200002</v>
      </c>
      <c r="AW24" s="29">
        <v>9.8971873983800009E-3</v>
      </c>
      <c r="AX24" s="29">
        <v>6.0660104102300003E-3</v>
      </c>
      <c r="AY24" s="29">
        <v>0</v>
      </c>
      <c r="AZ24" s="29">
        <v>2.3635187111799999E-4</v>
      </c>
      <c r="BA24" s="29">
        <v>9.4538393822599998E-4</v>
      </c>
      <c r="BB24" s="29">
        <v>2516.25932994</v>
      </c>
      <c r="BC24" s="29">
        <v>45.583076846499999</v>
      </c>
      <c r="BD24" s="29">
        <v>404.26755461099998</v>
      </c>
      <c r="BE24" s="29">
        <v>25.743235434900001</v>
      </c>
      <c r="BF24" s="29">
        <v>0.59811799247099995</v>
      </c>
      <c r="BG24" s="29">
        <v>92.050520356899995</v>
      </c>
      <c r="BH24" s="29">
        <v>1.5464059042</v>
      </c>
      <c r="BI24" s="29">
        <v>202.28021771799999</v>
      </c>
      <c r="BJ24" s="29">
        <v>18.241174947800001</v>
      </c>
      <c r="BK24" s="29">
        <v>66.123531556800003</v>
      </c>
      <c r="BL24" s="29">
        <v>1.7034227795600001</v>
      </c>
      <c r="BM24" s="29">
        <v>0</v>
      </c>
      <c r="BN24" s="29">
        <v>36.271698064200002</v>
      </c>
      <c r="BO24" s="29">
        <v>36.271698064200002</v>
      </c>
      <c r="BP24" s="29">
        <v>4.6843952531299999</v>
      </c>
      <c r="BQ24" s="29">
        <v>4.6293244248600002E-3</v>
      </c>
      <c r="BR24" s="29">
        <v>8.9394110891200008E-3</v>
      </c>
      <c r="BS24" s="29">
        <v>141.64076292300001</v>
      </c>
      <c r="BT24" s="29">
        <v>24.250356701299999</v>
      </c>
      <c r="BU24" s="29">
        <v>1.5127100744999999</v>
      </c>
      <c r="BV24" s="29">
        <v>11.8412268256</v>
      </c>
      <c r="BW24" s="29">
        <v>5.7468045955299998E-3</v>
      </c>
      <c r="BX24" s="29">
        <v>4.2142880625199997E-2</v>
      </c>
      <c r="BY24" s="29">
        <v>3.8358043574399997E-4</v>
      </c>
      <c r="BZ24" s="29">
        <v>7.7878771672800005E-4</v>
      </c>
      <c r="CA24" s="29">
        <v>0</v>
      </c>
      <c r="CB24" s="29">
        <v>1.4675244132900001</v>
      </c>
      <c r="CC24" s="29">
        <v>7.8727495672899996</v>
      </c>
      <c r="CD24" s="29">
        <v>0</v>
      </c>
      <c r="CE24" s="29">
        <v>1.9033765450300001E-3</v>
      </c>
      <c r="CF24" s="29">
        <v>1.8287318198600001E-3</v>
      </c>
      <c r="CG24" s="29">
        <v>15934.5877817</v>
      </c>
      <c r="CH24" s="29">
        <v>1628.8693869000001</v>
      </c>
      <c r="CI24" s="29">
        <v>17705.0979315</v>
      </c>
      <c r="CJ24" s="29">
        <v>0</v>
      </c>
      <c r="CK24" s="29">
        <v>78.151019291099999</v>
      </c>
      <c r="CL24" s="29">
        <v>0.44067328003900003</v>
      </c>
      <c r="CM24" s="29">
        <v>1.5659255756000001E-3</v>
      </c>
      <c r="CN24" s="29">
        <v>1.7246404501900001E-2</v>
      </c>
      <c r="CO24" s="29">
        <v>6.7661548844400003E-3</v>
      </c>
      <c r="CP24" s="29">
        <v>0</v>
      </c>
      <c r="CQ24" s="29">
        <v>0.38548325542900003</v>
      </c>
      <c r="CR24" s="29">
        <v>0</v>
      </c>
      <c r="CS24" s="29">
        <v>318.72575375500003</v>
      </c>
      <c r="CT24" s="29">
        <v>0.305611746006</v>
      </c>
      <c r="CU24" s="29">
        <v>0.107462131649</v>
      </c>
      <c r="CV24" s="29">
        <v>404.26756486300002</v>
      </c>
      <c r="CW24" s="29">
        <v>0.137342002899</v>
      </c>
      <c r="CX24" s="29">
        <v>0</v>
      </c>
      <c r="CY24" s="29">
        <v>2.3945013971800001E-3</v>
      </c>
      <c r="CZ24" s="29">
        <v>1.9919831500700001E-2</v>
      </c>
      <c r="DA24" s="29">
        <v>569.77525400000002</v>
      </c>
      <c r="DB24" s="29">
        <v>524.19217143200001</v>
      </c>
      <c r="DC24" s="29">
        <v>45.583082568599998</v>
      </c>
      <c r="DD24" s="29">
        <v>0</v>
      </c>
      <c r="DE24" s="29">
        <v>0</v>
      </c>
      <c r="DF24" s="29">
        <v>2.1445268629899998</v>
      </c>
      <c r="DG24" s="29">
        <v>0</v>
      </c>
      <c r="DH24" s="29">
        <v>23.012606422099999</v>
      </c>
      <c r="DI24" s="29">
        <v>0</v>
      </c>
      <c r="DJ24" s="29">
        <v>0.59811799247099995</v>
      </c>
      <c r="DK24" s="29">
        <v>92.050516939800005</v>
      </c>
      <c r="DL24" s="29">
        <v>21.987304881899998</v>
      </c>
      <c r="DM24" s="29">
        <v>0</v>
      </c>
      <c r="DN24" s="29">
        <v>1.5464058358499999</v>
      </c>
      <c r="DO24" s="29">
        <v>2.0968036497499998E-3</v>
      </c>
      <c r="DP24" s="29">
        <v>177.68082253599999</v>
      </c>
      <c r="DQ24" s="29">
        <v>173.18461747000001</v>
      </c>
      <c r="DR24" s="29">
        <v>1.7885874537599999</v>
      </c>
      <c r="DS24" s="29">
        <v>0</v>
      </c>
      <c r="DT24" s="29">
        <v>1.17484726329</v>
      </c>
      <c r="DU24" s="29">
        <v>26.801733619499998</v>
      </c>
      <c r="DV24" s="29">
        <v>2.7254682180800001</v>
      </c>
      <c r="DW24" s="29">
        <v>2.41064999004</v>
      </c>
      <c r="DX24" s="29">
        <v>851.70846997000001</v>
      </c>
      <c r="DY24" s="29">
        <v>4.0882021371399997</v>
      </c>
      <c r="DZ24" s="29">
        <v>23.669556995400001</v>
      </c>
      <c r="EC24" s="37">
        <f t="shared" si="0"/>
        <v>7.9999988405034493E-3</v>
      </c>
      <c r="ED24" s="55">
        <f t="shared" si="1"/>
        <v>-7.4481933636961775E-7</v>
      </c>
      <c r="EE24" s="55">
        <f t="shared" si="2"/>
        <v>-2.099212627861058E-6</v>
      </c>
      <c r="EF24" s="55">
        <f t="shared" si="3"/>
        <v>-3.1485272013052361E-7</v>
      </c>
      <c r="EG24" s="55">
        <f t="shared" si="4"/>
        <v>-2.4301500295836893E-5</v>
      </c>
      <c r="EH24" s="55">
        <f t="shared" si="5"/>
        <v>-2.6437559285068844E-5</v>
      </c>
      <c r="EI24" s="55">
        <f t="shared" si="6"/>
        <v>4.745365245748215E-7</v>
      </c>
      <c r="EJ24" s="55">
        <f t="shared" si="7"/>
        <v>-4.8092723915441691E-7</v>
      </c>
      <c r="EK24" s="55">
        <f t="shared" si="8"/>
        <v>-1.0697008137367404E-6</v>
      </c>
      <c r="EL24" s="55">
        <f t="shared" si="9"/>
        <v>-1.1286100745105366E-6</v>
      </c>
      <c r="EM24" s="55">
        <f t="shared" si="10"/>
        <v>4.9719125510431497E-6</v>
      </c>
      <c r="EN24" s="55">
        <f t="shared" si="11"/>
        <v>-3.1396141737854881E-7</v>
      </c>
      <c r="EO24" s="55">
        <f t="shared" si="12"/>
        <v>-1.6938708718855271E-6</v>
      </c>
      <c r="EP24" s="55">
        <f t="shared" si="13"/>
        <v>-8.9109140123622962E-7</v>
      </c>
      <c r="EQ24" s="55">
        <f t="shared" si="14"/>
        <v>-8.9527031959346849E-7</v>
      </c>
      <c r="ER24" s="55">
        <f t="shared" si="15"/>
        <v>-5.7463071907261897E-6</v>
      </c>
      <c r="ES24" s="55">
        <f t="shared" si="16"/>
        <v>-1.0470907693042083E-6</v>
      </c>
      <c r="ET24" s="55">
        <f t="shared" si="17"/>
        <v>1.5542711483189215E-6</v>
      </c>
      <c r="EU24" s="55">
        <f t="shared" si="18"/>
        <v>1.0361475792299885E-6</v>
      </c>
      <c r="EV24" s="55">
        <f t="shared" si="19"/>
        <v>-1.5034181459026201E-6</v>
      </c>
      <c r="EW24" s="55">
        <f t="shared" si="20"/>
        <v>-1.4696224545516224E-6</v>
      </c>
      <c r="EX24" s="55">
        <f t="shared" si="21"/>
        <v>-2.9835888159151491E-6</v>
      </c>
      <c r="EY24" s="55">
        <f t="shared" si="22"/>
        <v>-1.0390875094644161E-8</v>
      </c>
      <c r="EZ24" s="55">
        <f t="shared" si="24"/>
        <v>-6.2976334128204142E-8</v>
      </c>
      <c r="FA24" s="55">
        <f t="shared" si="25"/>
        <v>-1.4683441886516862E-6</v>
      </c>
      <c r="FB24" s="55">
        <f t="shared" si="26"/>
        <v>2.4111037985287731E-6</v>
      </c>
      <c r="FC24" s="55">
        <f t="shared" si="27"/>
        <v>-2.875843330518404E-6</v>
      </c>
      <c r="FD24" s="55">
        <f t="shared" si="28"/>
        <v>1.2243955814266768E-6</v>
      </c>
      <c r="FE24" s="55">
        <f t="shared" si="29"/>
        <v>0</v>
      </c>
      <c r="FF24" s="55">
        <f t="shared" si="30"/>
        <v>3.5893490751701477E-6</v>
      </c>
      <c r="FG24" s="55">
        <f t="shared" si="31"/>
        <v>-3.3272666816821076E-7</v>
      </c>
      <c r="FH24" s="55">
        <f t="shared" si="32"/>
        <v>-3.7363272795866859E-7</v>
      </c>
      <c r="FI24" s="55">
        <f t="shared" si="33"/>
        <v>3.0945789712053153E-6</v>
      </c>
      <c r="FJ24" s="55">
        <f t="shared" si="34"/>
        <v>-5.5618034130350219E-7</v>
      </c>
      <c r="FK24" s="55">
        <f t="shared" si="35"/>
        <v>-6.9928877268826885E-7</v>
      </c>
      <c r="FL24" s="55"/>
    </row>
    <row r="25" spans="1:168" x14ac:dyDescent="0.3">
      <c r="A25" s="27" t="s">
        <v>24</v>
      </c>
      <c r="B25" s="27">
        <v>1045.650355</v>
      </c>
      <c r="C25" s="27">
        <v>3.2715829250000001</v>
      </c>
      <c r="D25" s="27">
        <v>7598.1729237</v>
      </c>
      <c r="E25" s="27">
        <v>242.86014015999999</v>
      </c>
      <c r="F25" s="27">
        <v>223.43131058</v>
      </c>
      <c r="G25" s="27">
        <v>73.836487145000007</v>
      </c>
      <c r="H25" s="27">
        <v>363.39620023999998</v>
      </c>
      <c r="I25" s="29">
        <v>6.7095909554000004</v>
      </c>
      <c r="J25" s="29">
        <v>1.1157626288</v>
      </c>
      <c r="K25" s="29">
        <v>8.6701100000000002E-5</v>
      </c>
      <c r="L25" s="29">
        <v>0.92335899619999995</v>
      </c>
      <c r="M25" s="29">
        <v>6.8039683999999998E-3</v>
      </c>
      <c r="N25" s="29">
        <v>1.1592977648</v>
      </c>
      <c r="O25" s="29">
        <v>6.8039683999999998E-3</v>
      </c>
      <c r="P25" s="29">
        <v>5.0369189999999999E-4</v>
      </c>
      <c r="Q25" s="29">
        <v>15.460031752000001</v>
      </c>
      <c r="R25" s="29">
        <v>6.8039683999999998E-3</v>
      </c>
      <c r="S25" s="29">
        <v>2.0411901699999999E-2</v>
      </c>
      <c r="T25" s="29">
        <v>4.9543459999999999E-4</v>
      </c>
      <c r="U25" s="29">
        <v>0.62550106029999997</v>
      </c>
      <c r="V25" s="29">
        <v>1.5907337E-3</v>
      </c>
      <c r="W25" s="29">
        <v>1.1628677478</v>
      </c>
      <c r="X25" s="29">
        <v>1.7443019749999999</v>
      </c>
      <c r="Y25" s="29">
        <v>0.18782755030000001</v>
      </c>
      <c r="Z25" s="29">
        <v>6.6743990000000001E-4</v>
      </c>
      <c r="AA25" s="29">
        <v>7.3509229000000001E-3</v>
      </c>
      <c r="AB25" s="29">
        <v>2.8839211999999999E-3</v>
      </c>
      <c r="AD25" s="29">
        <v>0.1643031968</v>
      </c>
      <c r="AE25" s="29">
        <v>242.86014015999999</v>
      </c>
      <c r="AF25" s="29">
        <v>223.43131058</v>
      </c>
      <c r="AG25" s="29">
        <v>0.72679249700000004</v>
      </c>
      <c r="AH25" s="29">
        <v>1.9986788542</v>
      </c>
      <c r="AI25" s="29">
        <v>0.7631321955</v>
      </c>
      <c r="AJ25" s="27"/>
      <c r="AK25" s="29" t="s">
        <v>24</v>
      </c>
      <c r="AL25" s="29">
        <v>0</v>
      </c>
      <c r="AM25" s="29">
        <v>1.11576292721</v>
      </c>
      <c r="AN25" s="29">
        <v>6.7096018117399998</v>
      </c>
      <c r="AO25" s="29">
        <v>6.7096018117399998</v>
      </c>
      <c r="AP25" s="29">
        <v>8.6288551758699992</v>
      </c>
      <c r="AQ25" s="8">
        <v>1.47389493462E-5</v>
      </c>
      <c r="AR25" s="8">
        <v>7.1962586845000003E-5</v>
      </c>
      <c r="AS25" s="29">
        <v>0.92336319885100004</v>
      </c>
      <c r="AT25" s="29">
        <v>4.15040487697E-3</v>
      </c>
      <c r="AU25" s="29">
        <v>2.6535290025599999E-3</v>
      </c>
      <c r="AV25" s="29">
        <v>1.1592975246899999</v>
      </c>
      <c r="AW25" s="29">
        <v>4.2184367994800003E-3</v>
      </c>
      <c r="AX25" s="29">
        <v>2.5855284502500002E-3</v>
      </c>
      <c r="AY25" s="29">
        <v>0</v>
      </c>
      <c r="AZ25" s="29">
        <v>1.00737823011E-4</v>
      </c>
      <c r="BA25" s="29">
        <v>4.0295451171000002E-4</v>
      </c>
      <c r="BB25" s="29">
        <v>1045.6510539200001</v>
      </c>
      <c r="BC25" s="29">
        <v>19.428822849500001</v>
      </c>
      <c r="BD25" s="29">
        <v>172.31013686599999</v>
      </c>
      <c r="BE25" s="29">
        <v>10.9724888588</v>
      </c>
      <c r="BF25" s="29">
        <v>0.25493526345900003</v>
      </c>
      <c r="BG25" s="29">
        <v>39.234509740199996</v>
      </c>
      <c r="BH25" s="29">
        <v>0.65912246158200005</v>
      </c>
      <c r="BI25" s="29">
        <v>86.312504853999997</v>
      </c>
      <c r="BJ25" s="29">
        <v>7.7834654624799997</v>
      </c>
      <c r="BK25" s="29">
        <v>28.214740169300001</v>
      </c>
      <c r="BL25" s="29">
        <v>0.72679915790000005</v>
      </c>
      <c r="BM25" s="29">
        <v>0</v>
      </c>
      <c r="BN25" s="29">
        <v>15.460019305299999</v>
      </c>
      <c r="BO25" s="29">
        <v>15.460019305299999</v>
      </c>
      <c r="BP25" s="29">
        <v>1.9986813422900001</v>
      </c>
      <c r="BQ25" s="29">
        <v>1.9731543405399998E-3</v>
      </c>
      <c r="BR25" s="29">
        <v>3.8101286457800001E-3</v>
      </c>
      <c r="BS25" s="29">
        <v>60.785213648099997</v>
      </c>
      <c r="BT25" s="29">
        <v>10.3475821658</v>
      </c>
      <c r="BU25" s="29">
        <v>0.64547079600500001</v>
      </c>
      <c r="BV25" s="29">
        <v>5.0526315395100001</v>
      </c>
      <c r="BW25" s="29">
        <v>2.44941275185E-3</v>
      </c>
      <c r="BX25" s="29">
        <v>1.7962530507800001E-2</v>
      </c>
      <c r="BY25" s="29">
        <v>1.6349196102300001E-4</v>
      </c>
      <c r="BZ25" s="29">
        <v>3.3194236955399998E-4</v>
      </c>
      <c r="CA25" s="29">
        <v>0</v>
      </c>
      <c r="CB25" s="29">
        <v>0.62549636733799996</v>
      </c>
      <c r="CC25" s="29">
        <v>3.2715861189900002</v>
      </c>
      <c r="CD25" s="29">
        <v>0</v>
      </c>
      <c r="CE25" s="29">
        <v>8.1126848974600002E-4</v>
      </c>
      <c r="CF25" s="29">
        <v>7.7946075414600004E-4</v>
      </c>
      <c r="CG25" s="29">
        <v>6838.3525722000004</v>
      </c>
      <c r="CH25" s="29">
        <v>699.030905996</v>
      </c>
      <c r="CI25" s="29">
        <v>7598.1686918400001</v>
      </c>
      <c r="CJ25" s="29">
        <v>0</v>
      </c>
      <c r="CK25" s="29">
        <v>33.3469286662</v>
      </c>
      <c r="CL25" s="29">
        <v>0.18782823753799999</v>
      </c>
      <c r="CM25" s="29">
        <v>6.6743637866699998E-4</v>
      </c>
      <c r="CN25" s="29">
        <v>7.3510296791600002E-3</v>
      </c>
      <c r="CO25" s="29">
        <v>2.8839088175200002E-3</v>
      </c>
      <c r="CP25" s="29">
        <v>0</v>
      </c>
      <c r="CQ25" s="29">
        <v>0.16430409957600001</v>
      </c>
      <c r="CR25" s="8">
        <v>0</v>
      </c>
      <c r="CS25" s="29">
        <v>135.99975668799999</v>
      </c>
      <c r="CT25" s="29">
        <v>0.130260217851</v>
      </c>
      <c r="CU25" s="29">
        <v>4.5803438023999998E-2</v>
      </c>
      <c r="CV25" s="29">
        <v>172.31013279800001</v>
      </c>
      <c r="CW25" s="29">
        <v>5.85390109085E-2</v>
      </c>
      <c r="CX25" s="29">
        <v>0</v>
      </c>
      <c r="CY25" s="29">
        <v>1.02059305571E-3</v>
      </c>
      <c r="CZ25" s="29">
        <v>8.4904243426599992E-3</v>
      </c>
      <c r="DA25" s="29">
        <v>242.85420055</v>
      </c>
      <c r="DB25" s="29">
        <v>223.42537516900001</v>
      </c>
      <c r="DC25" s="29">
        <v>19.428825380399999</v>
      </c>
      <c r="DD25" s="29">
        <v>0</v>
      </c>
      <c r="DE25" s="29">
        <v>0</v>
      </c>
      <c r="DF25" s="29">
        <v>0.91405583383800004</v>
      </c>
      <c r="DG25" s="29">
        <v>0</v>
      </c>
      <c r="DH25" s="29">
        <v>9.8086326572899996</v>
      </c>
      <c r="DI25" s="29">
        <v>0</v>
      </c>
      <c r="DJ25" s="29">
        <v>0.25493522928700002</v>
      </c>
      <c r="DK25" s="29">
        <v>39.234509398500002</v>
      </c>
      <c r="DL25" s="29">
        <v>9.3819478307399997</v>
      </c>
      <c r="DM25" s="29">
        <v>0</v>
      </c>
      <c r="DN25" s="29">
        <v>0.65912242741000004</v>
      </c>
      <c r="DO25" s="29">
        <v>8.9373330098099996E-4</v>
      </c>
      <c r="DP25" s="29">
        <v>73.8365411188</v>
      </c>
      <c r="DQ25" s="29">
        <v>73.897602985000006</v>
      </c>
      <c r="DR25" s="29">
        <v>0.76313142435000003</v>
      </c>
      <c r="DS25" s="29">
        <v>0</v>
      </c>
      <c r="DT25" s="29">
        <v>0.50130309877000001</v>
      </c>
      <c r="DU25" s="29">
        <v>11.436234475999999</v>
      </c>
      <c r="DV25" s="29">
        <v>1.1628694526700001</v>
      </c>
      <c r="DW25" s="29">
        <v>1.0286182704</v>
      </c>
      <c r="DX25" s="29">
        <v>363.39609642300002</v>
      </c>
      <c r="DY25" s="29">
        <v>1.7443004152099999</v>
      </c>
      <c r="DZ25" s="29">
        <v>10.0997505973</v>
      </c>
      <c r="EC25" s="37">
        <f t="shared" si="0"/>
        <v>7.9999821158721913E-3</v>
      </c>
      <c r="ED25" s="55">
        <f t="shared" si="1"/>
        <v>6.6840698400031452E-7</v>
      </c>
      <c r="EE25" s="55">
        <f t="shared" si="2"/>
        <v>9.7628275769254356E-7</v>
      </c>
      <c r="EF25" s="55">
        <f t="shared" si="3"/>
        <v>-5.5695757945845583E-7</v>
      </c>
      <c r="EG25" s="55">
        <f t="shared" si="4"/>
        <v>-2.4456915803768108E-5</v>
      </c>
      <c r="EH25" s="55">
        <f t="shared" si="5"/>
        <v>-2.6564813072027581E-5</v>
      </c>
      <c r="EI25" s="55">
        <f t="shared" si="6"/>
        <v>7.3099089731817859E-7</v>
      </c>
      <c r="EJ25" s="55">
        <f t="shared" si="7"/>
        <v>-2.8568543066453774E-7</v>
      </c>
      <c r="EK25" s="55">
        <f t="shared" si="8"/>
        <v>1.6180330621621067E-6</v>
      </c>
      <c r="EL25" s="55">
        <f t="shared" si="9"/>
        <v>2.6744935915674306E-7</v>
      </c>
      <c r="EM25" s="55">
        <f t="shared" si="10"/>
        <v>5.0309765390277711E-6</v>
      </c>
      <c r="EN25" s="55">
        <f t="shared" si="11"/>
        <v>4.5514810787478087E-6</v>
      </c>
      <c r="EO25" s="55">
        <f t="shared" si="12"/>
        <v>-5.0735788249519874E-6</v>
      </c>
      <c r="EP25" s="55">
        <f t="shared" si="13"/>
        <v>-2.0711676274666499E-7</v>
      </c>
      <c r="EQ25" s="55">
        <f t="shared" si="14"/>
        <v>-4.6300479568026516E-7</v>
      </c>
      <c r="ER25" s="55">
        <f t="shared" si="15"/>
        <v>8.630692692955738E-7</v>
      </c>
      <c r="ES25" s="55">
        <f t="shared" si="16"/>
        <v>-8.0508890285582939E-7</v>
      </c>
      <c r="ET25" s="55">
        <f t="shared" si="17"/>
        <v>-1.3574132707505901E-5</v>
      </c>
      <c r="EU25" s="55">
        <f t="shared" si="18"/>
        <v>2.0360498797943643E-6</v>
      </c>
      <c r="EV25" s="55">
        <f t="shared" si="19"/>
        <v>-5.4381143337393758E-7</v>
      </c>
      <c r="EW25" s="55">
        <f t="shared" si="20"/>
        <v>-7.5027242923572334E-6</v>
      </c>
      <c r="EX25" s="55">
        <f t="shared" si="21"/>
        <v>-2.8012910017283878E-6</v>
      </c>
      <c r="EY25" s="55">
        <f t="shared" si="22"/>
        <v>1.4660910523046601E-6</v>
      </c>
      <c r="EZ25" s="55">
        <f t="shared" si="24"/>
        <v>-8.9422016508906831E-7</v>
      </c>
      <c r="FA25" s="55">
        <f t="shared" si="25"/>
        <v>3.658877512283939E-6</v>
      </c>
      <c r="FB25" s="55">
        <f t="shared" si="26"/>
        <v>-5.2758802703247435E-6</v>
      </c>
      <c r="FC25" s="55">
        <f t="shared" si="27"/>
        <v>1.4525952924921243E-5</v>
      </c>
      <c r="FD25" s="55">
        <f t="shared" si="28"/>
        <v>-4.2936263305960353E-6</v>
      </c>
      <c r="FE25" s="55">
        <f t="shared" si="29"/>
        <v>0</v>
      </c>
      <c r="FF25" s="55">
        <f t="shared" si="30"/>
        <v>5.4945735542214257E-6</v>
      </c>
      <c r="FG25" s="55">
        <f t="shared" si="31"/>
        <v>-5.1107793526723188E-7</v>
      </c>
      <c r="FH25" s="55">
        <f t="shared" si="32"/>
        <v>-5.2539618863948523E-7</v>
      </c>
      <c r="FI25" s="55">
        <f t="shared" si="33"/>
        <v>9.1647891626633388E-6</v>
      </c>
      <c r="FJ25" s="55">
        <f t="shared" si="34"/>
        <v>1.2448673256344801E-6</v>
      </c>
      <c r="FK25" s="55">
        <f t="shared" si="35"/>
        <v>-1.0105064424154715E-6</v>
      </c>
      <c r="FL25" s="55"/>
    </row>
    <row r="26" spans="1:168" x14ac:dyDescent="0.3">
      <c r="A26" s="27" t="s">
        <v>25</v>
      </c>
      <c r="B26" s="27">
        <v>4723.9302994</v>
      </c>
      <c r="C26" s="27">
        <v>14.780020304000001</v>
      </c>
      <c r="D26" s="27">
        <v>32362.399928999999</v>
      </c>
      <c r="E26" s="27">
        <v>1082.3128919999999</v>
      </c>
      <c r="F26" s="27">
        <v>995.72787771000003</v>
      </c>
      <c r="G26" s="27">
        <v>333.57077452999999</v>
      </c>
      <c r="H26" s="27">
        <v>1612.7184414999999</v>
      </c>
      <c r="I26" s="29">
        <v>29.901479330000001</v>
      </c>
      <c r="J26" s="29">
        <v>4.9724269480999999</v>
      </c>
      <c r="K26" s="29">
        <v>3.8638570000000002E-4</v>
      </c>
      <c r="L26" s="29">
        <v>4.1149749267000004</v>
      </c>
      <c r="M26" s="29">
        <v>3.03220747E-2</v>
      </c>
      <c r="N26" s="29">
        <v>5.1664441525999996</v>
      </c>
      <c r="O26" s="29">
        <v>3.03220747E-2</v>
      </c>
      <c r="P26" s="29">
        <v>2.2447170999999998E-3</v>
      </c>
      <c r="Q26" s="29">
        <v>68.898060466000004</v>
      </c>
      <c r="R26" s="29">
        <v>3.03220747E-2</v>
      </c>
      <c r="S26" s="29">
        <v>9.0966228499999996E-2</v>
      </c>
      <c r="T26" s="29">
        <v>2.2079183999999998E-3</v>
      </c>
      <c r="U26" s="29">
        <v>2.7875623649999999</v>
      </c>
      <c r="V26" s="29">
        <v>7.0891490999999999E-3</v>
      </c>
      <c r="W26" s="29">
        <v>5.1606993672000003</v>
      </c>
      <c r="X26" s="29">
        <v>7.7410492267000004</v>
      </c>
      <c r="Y26" s="29">
        <v>0.8370588457</v>
      </c>
      <c r="Z26" s="29">
        <v>2.9744639E-3</v>
      </c>
      <c r="AA26" s="29">
        <v>3.2759597100000003E-2</v>
      </c>
      <c r="AB26" s="29">
        <v>1.28522763E-2</v>
      </c>
      <c r="AD26" s="29">
        <v>0.73222178550000006</v>
      </c>
      <c r="AE26" s="29">
        <v>1082.3128919999999</v>
      </c>
      <c r="AF26" s="29">
        <v>995.72787771000003</v>
      </c>
      <c r="AG26" s="29">
        <v>3.2254370323999999</v>
      </c>
      <c r="AH26" s="29">
        <v>8.8699517706000002</v>
      </c>
      <c r="AI26" s="29">
        <v>3.3867088936999998</v>
      </c>
      <c r="AJ26" s="27"/>
      <c r="AK26" s="29" t="s">
        <v>25</v>
      </c>
      <c r="AL26" s="29">
        <v>0</v>
      </c>
      <c r="AM26" s="29">
        <v>4.9724282757799996</v>
      </c>
      <c r="AN26" s="29">
        <v>29.901467788400002</v>
      </c>
      <c r="AO26" s="29">
        <v>29.901467788400002</v>
      </c>
      <c r="AP26" s="29">
        <v>38.2828434762</v>
      </c>
      <c r="AQ26" s="8">
        <v>6.5685596433400002E-5</v>
      </c>
      <c r="AR26" s="29">
        <v>3.2069755225800001E-4</v>
      </c>
      <c r="AS26" s="29">
        <v>4.11497345049</v>
      </c>
      <c r="AT26" s="29">
        <v>1.8496493813699999E-2</v>
      </c>
      <c r="AU26" s="29">
        <v>1.18256396012E-2</v>
      </c>
      <c r="AV26" s="29">
        <v>5.1664394315399997</v>
      </c>
      <c r="AW26" s="29">
        <v>1.8799693644300002E-2</v>
      </c>
      <c r="AX26" s="29">
        <v>1.15223678047E-2</v>
      </c>
      <c r="AY26" s="29">
        <v>0</v>
      </c>
      <c r="AZ26" s="29">
        <v>4.48945986509E-4</v>
      </c>
      <c r="BA26" s="29">
        <v>1.79576814646E-3</v>
      </c>
      <c r="BB26" s="29">
        <v>4723.9279716199999</v>
      </c>
      <c r="BC26" s="29">
        <v>86.585014618399995</v>
      </c>
      <c r="BD26" s="29">
        <v>767.90505480399997</v>
      </c>
      <c r="BE26" s="29">
        <v>48.899190497100001</v>
      </c>
      <c r="BF26" s="29">
        <v>1.13612403068</v>
      </c>
      <c r="BG26" s="29">
        <v>174.84982231999999</v>
      </c>
      <c r="BH26" s="29">
        <v>2.9373979294599999</v>
      </c>
      <c r="BI26" s="29">
        <v>382.934737579</v>
      </c>
      <c r="BJ26" s="29">
        <v>34.532225876799998</v>
      </c>
      <c r="BK26" s="29">
        <v>125.17782504100001</v>
      </c>
      <c r="BL26" s="29">
        <v>3.2254370533899999</v>
      </c>
      <c r="BM26" s="29">
        <v>0</v>
      </c>
      <c r="BN26" s="29">
        <v>68.898039788899993</v>
      </c>
      <c r="BO26" s="29">
        <v>68.898039788899993</v>
      </c>
      <c r="BP26" s="29">
        <v>8.8699508707299994</v>
      </c>
      <c r="BQ26" s="29">
        <v>8.7933903408099999E-3</v>
      </c>
      <c r="BR26" s="29">
        <v>1.6980379515400001E-2</v>
      </c>
      <c r="BS26" s="29">
        <v>258.89893356099998</v>
      </c>
      <c r="BT26" s="29">
        <v>45.908133488300003</v>
      </c>
      <c r="BU26" s="29">
        <v>2.86370327718</v>
      </c>
      <c r="BV26" s="29">
        <v>22.416541539200001</v>
      </c>
      <c r="BW26" s="29">
        <v>1.09159957947E-2</v>
      </c>
      <c r="BX26" s="29">
        <v>8.0050280709299995E-2</v>
      </c>
      <c r="BY26" s="29">
        <v>7.2861978492299998E-4</v>
      </c>
      <c r="BZ26" s="29">
        <v>1.4793062048499999E-3</v>
      </c>
      <c r="CA26" s="29">
        <v>0</v>
      </c>
      <c r="CB26" s="29">
        <v>2.7875609749299999</v>
      </c>
      <c r="CC26" s="29">
        <v>14.780002979900001</v>
      </c>
      <c r="CD26" s="29">
        <v>0</v>
      </c>
      <c r="CE26" s="29">
        <v>3.6154602216099999E-3</v>
      </c>
      <c r="CF26" s="29">
        <v>3.47366119595E-3</v>
      </c>
      <c r="CG26" s="29">
        <v>29126.1482798</v>
      </c>
      <c r="CH26" s="29">
        <v>2977.3375792299998</v>
      </c>
      <c r="CI26" s="29">
        <v>32362.384792600002</v>
      </c>
      <c r="CJ26" s="29">
        <v>0</v>
      </c>
      <c r="CK26" s="29">
        <v>147.946730643</v>
      </c>
      <c r="CL26" s="29">
        <v>0.83705896638800004</v>
      </c>
      <c r="CM26" s="29">
        <v>2.9744674075599998E-3</v>
      </c>
      <c r="CN26" s="29">
        <v>3.2759623633299997E-2</v>
      </c>
      <c r="CO26" s="29">
        <v>1.28521842226E-2</v>
      </c>
      <c r="CP26" s="29">
        <v>0</v>
      </c>
      <c r="CQ26" s="29">
        <v>0.73221602451599999</v>
      </c>
      <c r="CR26" s="29">
        <v>0</v>
      </c>
      <c r="CS26" s="29">
        <v>603.37654416999999</v>
      </c>
      <c r="CT26" s="29">
        <v>0.58050944772400004</v>
      </c>
      <c r="CU26" s="29">
        <v>0.20412413764699999</v>
      </c>
      <c r="CV26" s="29">
        <v>767.90504797000006</v>
      </c>
      <c r="CW26" s="29">
        <v>0.260880221754</v>
      </c>
      <c r="CX26" s="29">
        <v>0</v>
      </c>
      <c r="CY26" s="29">
        <v>4.5483285753000003E-3</v>
      </c>
      <c r="CZ26" s="29">
        <v>3.78377187041E-2</v>
      </c>
      <c r="DA26" s="29">
        <v>1082.2866905599999</v>
      </c>
      <c r="DB26" s="29">
        <v>995.70167541299998</v>
      </c>
      <c r="DC26" s="29">
        <v>86.5850151442</v>
      </c>
      <c r="DD26" s="29">
        <v>0</v>
      </c>
      <c r="DE26" s="29">
        <v>0</v>
      </c>
      <c r="DF26" s="29">
        <v>4.0735209916699997</v>
      </c>
      <c r="DG26" s="29">
        <v>0</v>
      </c>
      <c r="DH26" s="29">
        <v>43.712431175600003</v>
      </c>
      <c r="DI26" s="29">
        <v>0</v>
      </c>
      <c r="DJ26" s="29">
        <v>1.1361240341000001</v>
      </c>
      <c r="DK26" s="29">
        <v>174.849818903</v>
      </c>
      <c r="DL26" s="29">
        <v>41.623970536800002</v>
      </c>
      <c r="DM26" s="29">
        <v>0</v>
      </c>
      <c r="DN26" s="29">
        <v>2.9373978963899998</v>
      </c>
      <c r="DO26" s="29">
        <v>3.9829163804400002E-3</v>
      </c>
      <c r="DP26" s="29">
        <v>333.57064233400001</v>
      </c>
      <c r="DQ26" s="29">
        <v>327.85385535400002</v>
      </c>
      <c r="DR26" s="29">
        <v>3.38670972713</v>
      </c>
      <c r="DS26" s="29">
        <v>0</v>
      </c>
      <c r="DT26" s="29">
        <v>2.22408762359</v>
      </c>
      <c r="DU26" s="29">
        <v>50.738054130000002</v>
      </c>
      <c r="DV26" s="29">
        <v>5.1607020676799999</v>
      </c>
      <c r="DW26" s="29">
        <v>4.5635795749100003</v>
      </c>
      <c r="DX26" s="29">
        <v>1612.7179843700001</v>
      </c>
      <c r="DY26" s="29">
        <v>7.7410369041099996</v>
      </c>
      <c r="DZ26" s="29">
        <v>44.808588954900003</v>
      </c>
      <c r="EC26" s="37">
        <f t="shared" si="0"/>
        <v>7.9999955262938446E-3</v>
      </c>
      <c r="ED26" s="55">
        <f t="shared" si="1"/>
        <v>-4.9276340939716867E-7</v>
      </c>
      <c r="EE26" s="55">
        <f t="shared" si="2"/>
        <v>-1.1721296482383027E-6</v>
      </c>
      <c r="EF26" s="55">
        <f t="shared" si="3"/>
        <v>-4.6771562154786695E-7</v>
      </c>
      <c r="EG26" s="55">
        <f t="shared" si="4"/>
        <v>-2.4208747944972791E-5</v>
      </c>
      <c r="EH26" s="55">
        <f t="shared" si="5"/>
        <v>-2.6314716687771249E-5</v>
      </c>
      <c r="EI26" s="55">
        <f t="shared" si="6"/>
        <v>-3.9630570204371405E-7</v>
      </c>
      <c r="EJ26" s="55">
        <f t="shared" si="7"/>
        <v>-2.8345307407387731E-7</v>
      </c>
      <c r="EK26" s="55">
        <f t="shared" si="8"/>
        <v>-3.8598759184789425E-7</v>
      </c>
      <c r="EL26" s="55">
        <f t="shared" si="9"/>
        <v>2.6700844749985271E-7</v>
      </c>
      <c r="EM26" s="55">
        <f t="shared" si="10"/>
        <v>-6.603009893964034E-6</v>
      </c>
      <c r="EN26" s="55">
        <f t="shared" si="11"/>
        <v>-3.5874094660536962E-7</v>
      </c>
      <c r="EO26" s="55">
        <f t="shared" si="12"/>
        <v>1.9363747559640503E-6</v>
      </c>
      <c r="EP26" s="55">
        <f t="shared" si="13"/>
        <v>-9.1379290289006415E-7</v>
      </c>
      <c r="EQ26" s="55">
        <f t="shared" si="14"/>
        <v>-4.370083554559557E-7</v>
      </c>
      <c r="ER26" s="55">
        <f t="shared" si="15"/>
        <v>-1.3217839342855424E-6</v>
      </c>
      <c r="ES26" s="55">
        <f t="shared" si="16"/>
        <v>-3.0011149618734509E-7</v>
      </c>
      <c r="ET26" s="55">
        <f t="shared" si="17"/>
        <v>7.8264796307556207E-7</v>
      </c>
      <c r="EU26" s="55">
        <f t="shared" si="18"/>
        <v>5.2771232564918688E-7</v>
      </c>
      <c r="EV26" s="55">
        <f t="shared" si="19"/>
        <v>3.437524231052644E-6</v>
      </c>
      <c r="EW26" s="55">
        <f t="shared" si="20"/>
        <v>-4.9866866386532031E-7</v>
      </c>
      <c r="EX26" s="55">
        <f t="shared" si="21"/>
        <v>-3.9049030581131021E-6</v>
      </c>
      <c r="EY26" s="55">
        <f t="shared" si="22"/>
        <v>5.2327791399384171E-7</v>
      </c>
      <c r="EZ26" s="55">
        <f t="shared" si="24"/>
        <v>-1.5918501019645532E-6</v>
      </c>
      <c r="FA26" s="55">
        <f t="shared" si="25"/>
        <v>1.4418102222818622E-7</v>
      </c>
      <c r="FB26" s="55">
        <f t="shared" si="26"/>
        <v>1.1792242628419781E-6</v>
      </c>
      <c r="FC26" s="55">
        <f t="shared" si="27"/>
        <v>8.0993975333828184E-7</v>
      </c>
      <c r="FD26" s="55">
        <f t="shared" si="28"/>
        <v>-7.1642873099259084E-6</v>
      </c>
      <c r="FE26" s="55">
        <f t="shared" si="29"/>
        <v>0</v>
      </c>
      <c r="FF26" s="55">
        <f t="shared" si="30"/>
        <v>-7.8678128869595247E-6</v>
      </c>
      <c r="FG26" s="55">
        <f t="shared" si="31"/>
        <v>-2.6591234575836158E-7</v>
      </c>
      <c r="FH26" s="55">
        <f t="shared" si="32"/>
        <v>-2.8936496269654647E-7</v>
      </c>
      <c r="FI26" s="55">
        <f t="shared" si="33"/>
        <v>6.5076452429595876E-9</v>
      </c>
      <c r="FJ26" s="55">
        <f t="shared" si="34"/>
        <v>-1.0145150999799606E-7</v>
      </c>
      <c r="FK26" s="55">
        <f t="shared" si="35"/>
        <v>2.4608846708816258E-7</v>
      </c>
      <c r="FL26" s="55"/>
    </row>
    <row r="27" spans="1:168" x14ac:dyDescent="0.3">
      <c r="A27" s="27" t="s">
        <v>26</v>
      </c>
      <c r="B27" s="27">
        <v>3344.2311095</v>
      </c>
      <c r="C27" s="27">
        <v>10.463279462999999</v>
      </c>
      <c r="D27" s="27">
        <v>23022.166705</v>
      </c>
      <c r="E27" s="27">
        <v>750.39447151000002</v>
      </c>
      <c r="F27" s="27">
        <v>690.36287055000003</v>
      </c>
      <c r="G27" s="27">
        <v>236.14614222</v>
      </c>
      <c r="H27" s="27">
        <v>1119.0935242</v>
      </c>
      <c r="I27" s="29">
        <v>20.731434218</v>
      </c>
      <c r="J27" s="29">
        <v>3.4475077489000001</v>
      </c>
      <c r="K27" s="29">
        <v>2.6789080000000001E-4</v>
      </c>
      <c r="L27" s="29">
        <v>2.8530142053000001</v>
      </c>
      <c r="M27" s="29">
        <v>2.10230507E-2</v>
      </c>
      <c r="N27" s="29">
        <v>3.5820234028</v>
      </c>
      <c r="O27" s="29">
        <v>2.10230507E-2</v>
      </c>
      <c r="P27" s="29">
        <v>1.5563182E-3</v>
      </c>
      <c r="Q27" s="29">
        <v>47.768728989000003</v>
      </c>
      <c r="R27" s="29">
        <v>2.10230507E-2</v>
      </c>
      <c r="S27" s="29">
        <v>6.3069145899999998E-2</v>
      </c>
      <c r="T27" s="29">
        <v>1.5308048E-3</v>
      </c>
      <c r="U27" s="29">
        <v>1.9326860902</v>
      </c>
      <c r="V27" s="29">
        <v>4.9150825999999996E-3</v>
      </c>
      <c r="W27" s="29">
        <v>3.5810996444000001</v>
      </c>
      <c r="X27" s="29">
        <v>5.3716487252</v>
      </c>
      <c r="Y27" s="29">
        <v>0.58035376640000003</v>
      </c>
      <c r="Z27" s="29">
        <v>2.0622698000000001E-3</v>
      </c>
      <c r="AA27" s="29">
        <v>2.27130405E-2</v>
      </c>
      <c r="AB27" s="29">
        <v>8.9108030999999997E-3</v>
      </c>
      <c r="AD27" s="29">
        <v>0.5076676483</v>
      </c>
      <c r="AE27" s="29">
        <v>750.39447151000002</v>
      </c>
      <c r="AF27" s="29">
        <v>690.36287055000003</v>
      </c>
      <c r="AG27" s="29">
        <v>2.2381866229999998</v>
      </c>
      <c r="AH27" s="29">
        <v>6.1550131227999998</v>
      </c>
      <c r="AI27" s="29">
        <v>2.3500962199000002</v>
      </c>
      <c r="AJ27" s="27"/>
      <c r="AK27" s="29" t="s">
        <v>26</v>
      </c>
      <c r="AL27" s="29">
        <v>0</v>
      </c>
      <c r="AM27" s="29">
        <v>3.44749379767</v>
      </c>
      <c r="AN27" s="29">
        <v>20.731431471800001</v>
      </c>
      <c r="AO27" s="29">
        <v>20.731431471800001</v>
      </c>
      <c r="AP27" s="29">
        <v>26.566688787</v>
      </c>
      <c r="AQ27" s="8">
        <v>4.5541263501899997E-5</v>
      </c>
      <c r="AR27" s="29">
        <v>2.22351525874E-4</v>
      </c>
      <c r="AS27" s="29">
        <v>2.8530114813499998</v>
      </c>
      <c r="AT27" s="29">
        <v>1.2824068343300001E-2</v>
      </c>
      <c r="AU27" s="29">
        <v>8.1989825228600006E-3</v>
      </c>
      <c r="AV27" s="29">
        <v>3.58203112633</v>
      </c>
      <c r="AW27" s="29">
        <v>1.30342709811E-2</v>
      </c>
      <c r="AX27" s="29">
        <v>7.9887992856999997E-3</v>
      </c>
      <c r="AY27" s="29">
        <v>0</v>
      </c>
      <c r="AZ27" s="29">
        <v>3.1126470741900001E-4</v>
      </c>
      <c r="BA27" s="29">
        <v>1.2450593848E-3</v>
      </c>
      <c r="BB27" s="29">
        <v>3344.23074636</v>
      </c>
      <c r="BC27" s="29">
        <v>60.031548245400003</v>
      </c>
      <c r="BD27" s="29">
        <v>532.40766230700001</v>
      </c>
      <c r="BE27" s="29">
        <v>33.903036140399998</v>
      </c>
      <c r="BF27" s="29">
        <v>0.78770505828500004</v>
      </c>
      <c r="BG27" s="29">
        <v>121.227684982</v>
      </c>
      <c r="BH27" s="29">
        <v>2.0365702292300001</v>
      </c>
      <c r="BI27" s="29">
        <v>265.74069845600002</v>
      </c>
      <c r="BJ27" s="29">
        <v>23.963965188</v>
      </c>
      <c r="BK27" s="29">
        <v>86.868250113100004</v>
      </c>
      <c r="BL27" s="29">
        <v>2.2381897153799999</v>
      </c>
      <c r="BM27" s="29">
        <v>0</v>
      </c>
      <c r="BN27" s="29">
        <v>47.768726425399997</v>
      </c>
      <c r="BO27" s="29">
        <v>47.768726425399997</v>
      </c>
      <c r="BP27" s="29">
        <v>6.1550249027800001</v>
      </c>
      <c r="BQ27" s="29">
        <v>6.0966412510699997E-3</v>
      </c>
      <c r="BR27" s="29">
        <v>1.17731688921E-2</v>
      </c>
      <c r="BS27" s="29">
        <v>184.177278621</v>
      </c>
      <c r="BT27" s="29">
        <v>31.858406155499999</v>
      </c>
      <c r="BU27" s="29">
        <v>1.9872938523699999</v>
      </c>
      <c r="BV27" s="29">
        <v>15.556151911600001</v>
      </c>
      <c r="BW27" s="29">
        <v>7.56832506049E-3</v>
      </c>
      <c r="BX27" s="29">
        <v>5.5500738383000001E-2</v>
      </c>
      <c r="BY27" s="29">
        <v>5.0516962637200003E-4</v>
      </c>
      <c r="BZ27" s="29">
        <v>1.02564893048E-3</v>
      </c>
      <c r="CA27" s="29">
        <v>0</v>
      </c>
      <c r="CB27" s="29">
        <v>1.9326828374</v>
      </c>
      <c r="CC27" s="29">
        <v>10.4632890069</v>
      </c>
      <c r="CD27" s="29">
        <v>0</v>
      </c>
      <c r="CE27" s="29">
        <v>2.50669345613E-3</v>
      </c>
      <c r="CF27" s="29">
        <v>2.4083813411799999E-3</v>
      </c>
      <c r="CG27" s="29">
        <v>20719.942052300001</v>
      </c>
      <c r="CH27" s="29">
        <v>2118.0387523899999</v>
      </c>
      <c r="CI27" s="29">
        <v>23022.158083300001</v>
      </c>
      <c r="CJ27" s="29">
        <v>0</v>
      </c>
      <c r="CK27" s="29">
        <v>102.66906403900001</v>
      </c>
      <c r="CL27" s="29">
        <v>0.58035312771000003</v>
      </c>
      <c r="CM27" s="29">
        <v>2.06225142629E-3</v>
      </c>
      <c r="CN27" s="29">
        <v>2.2713250113299999E-2</v>
      </c>
      <c r="CO27" s="29">
        <v>8.9107477306200004E-3</v>
      </c>
      <c r="CP27" s="29">
        <v>0</v>
      </c>
      <c r="CQ27" s="29">
        <v>0.50766975394900005</v>
      </c>
      <c r="CR27" s="8">
        <v>0</v>
      </c>
      <c r="CS27" s="29">
        <v>418.71866784600002</v>
      </c>
      <c r="CT27" s="29">
        <v>0.40248151633899998</v>
      </c>
      <c r="CU27" s="29">
        <v>0.14152428876100001</v>
      </c>
      <c r="CV27" s="29">
        <v>532.40763870700005</v>
      </c>
      <c r="CW27" s="29">
        <v>0.18087523900899999</v>
      </c>
      <c r="CX27" s="29">
        <v>0</v>
      </c>
      <c r="CY27" s="29">
        <v>3.15346165666E-3</v>
      </c>
      <c r="CZ27" s="29">
        <v>2.6233781422800001E-2</v>
      </c>
      <c r="DA27" s="29">
        <v>750.37629085200001</v>
      </c>
      <c r="DB27" s="29">
        <v>690.34470585700001</v>
      </c>
      <c r="DC27" s="29">
        <v>60.031584995300001</v>
      </c>
      <c r="DD27" s="29">
        <v>0</v>
      </c>
      <c r="DE27" s="29">
        <v>0</v>
      </c>
      <c r="DF27" s="29">
        <v>2.82427358753</v>
      </c>
      <c r="DG27" s="29">
        <v>0</v>
      </c>
      <c r="DH27" s="29">
        <v>30.306950066399999</v>
      </c>
      <c r="DI27" s="29">
        <v>0</v>
      </c>
      <c r="DJ27" s="29">
        <v>0.78770502753000005</v>
      </c>
      <c r="DK27" s="29">
        <v>121.227691937</v>
      </c>
      <c r="DL27" s="29">
        <v>28.885336973299999</v>
      </c>
      <c r="DM27" s="29">
        <v>0</v>
      </c>
      <c r="DN27" s="29">
        <v>2.0365702292300001</v>
      </c>
      <c r="DO27" s="29">
        <v>2.7614770261899999E-3</v>
      </c>
      <c r="DP27" s="29">
        <v>236.14597645200001</v>
      </c>
      <c r="DQ27" s="29">
        <v>227.51746071700001</v>
      </c>
      <c r="DR27" s="29">
        <v>2.3500972325</v>
      </c>
      <c r="DS27" s="29">
        <v>0</v>
      </c>
      <c r="DT27" s="29">
        <v>1.5434259988200001</v>
      </c>
      <c r="DU27" s="29">
        <v>35.210139891700003</v>
      </c>
      <c r="DV27" s="29">
        <v>3.5810996634899999</v>
      </c>
      <c r="DW27" s="29">
        <v>3.1669369484100001</v>
      </c>
      <c r="DX27" s="29">
        <v>1119.0930175200001</v>
      </c>
      <c r="DY27" s="29">
        <v>5.3716518618100002</v>
      </c>
      <c r="DZ27" s="29">
        <v>31.095307308700001</v>
      </c>
      <c r="EC27" s="37">
        <f t="shared" si="0"/>
        <v>8.0000006061377894E-3</v>
      </c>
      <c r="ED27" s="55">
        <f t="shared" si="1"/>
        <v>-1.0858699297390189E-7</v>
      </c>
      <c r="EE27" s="55">
        <f t="shared" si="2"/>
        <v>9.121327624586826E-7</v>
      </c>
      <c r="EF27" s="55">
        <f t="shared" si="3"/>
        <v>-3.7449559415445712E-7</v>
      </c>
      <c r="EG27" s="55">
        <f t="shared" si="4"/>
        <v>-2.4228134255068799E-5</v>
      </c>
      <c r="EH27" s="55">
        <f t="shared" si="5"/>
        <v>-2.6311804668095061E-5</v>
      </c>
      <c r="EI27" s="55">
        <f t="shared" si="6"/>
        <v>-7.0197208571625241E-7</v>
      </c>
      <c r="EJ27" s="55">
        <f t="shared" si="7"/>
        <v>-4.5275929936797174E-7</v>
      </c>
      <c r="EK27" s="55">
        <f t="shared" si="8"/>
        <v>-1.3246550966857624E-7</v>
      </c>
      <c r="EL27" s="55">
        <f t="shared" si="9"/>
        <v>-4.0467581268217667E-6</v>
      </c>
      <c r="EM27" s="55">
        <f t="shared" si="10"/>
        <v>7.426070249376794E-6</v>
      </c>
      <c r="EN27" s="55">
        <f t="shared" si="11"/>
        <v>-9.5476215827007275E-7</v>
      </c>
      <c r="EO27" s="55">
        <f t="shared" si="12"/>
        <v>7.9037053815609278E-9</v>
      </c>
      <c r="EP27" s="55">
        <f t="shared" si="13"/>
        <v>2.1561919427902195E-6</v>
      </c>
      <c r="EQ27" s="55">
        <f t="shared" si="14"/>
        <v>9.3073076210124017E-7</v>
      </c>
      <c r="ER27" s="55">
        <f t="shared" si="15"/>
        <v>3.7859989043633374E-6</v>
      </c>
      <c r="ES27" s="55">
        <f t="shared" si="16"/>
        <v>-5.366690846319477E-8</v>
      </c>
      <c r="ET27" s="55">
        <f t="shared" si="17"/>
        <v>1.0517019302059289E-5</v>
      </c>
      <c r="EU27" s="55">
        <f t="shared" si="18"/>
        <v>-1.3073985515149286E-6</v>
      </c>
      <c r="EV27" s="55">
        <f t="shared" si="19"/>
        <v>8.9866794251007394E-6</v>
      </c>
      <c r="EW27" s="55">
        <f t="shared" si="20"/>
        <v>-1.6830462104082347E-6</v>
      </c>
      <c r="EX27" s="55">
        <f t="shared" si="21"/>
        <v>-1.5874992620042901E-6</v>
      </c>
      <c r="EY27" s="55">
        <f t="shared" si="22"/>
        <v>5.3307647646747624E-9</v>
      </c>
      <c r="EZ27" s="55">
        <f t="shared" si="24"/>
        <v>5.8391941853185734E-7</v>
      </c>
      <c r="FA27" s="55">
        <f t="shared" si="25"/>
        <v>-1.1005184026989224E-6</v>
      </c>
      <c r="FB27" s="55">
        <f t="shared" si="26"/>
        <v>-8.9094598582969959E-6</v>
      </c>
      <c r="FC27" s="55">
        <f t="shared" si="27"/>
        <v>9.2287644183352141E-6</v>
      </c>
      <c r="FD27" s="55">
        <f t="shared" si="28"/>
        <v>-6.2137362230965458E-6</v>
      </c>
      <c r="FE27" s="55">
        <f t="shared" si="29"/>
        <v>0</v>
      </c>
      <c r="FF27" s="55">
        <f t="shared" si="30"/>
        <v>4.1476919143882174E-6</v>
      </c>
      <c r="FG27" s="55">
        <f t="shared" si="31"/>
        <v>-3.5254482132049484E-7</v>
      </c>
      <c r="FH27" s="55">
        <f t="shared" si="32"/>
        <v>-3.0684310228849968E-7</v>
      </c>
      <c r="FI27" s="55">
        <f t="shared" si="33"/>
        <v>1.3816452874355705E-6</v>
      </c>
      <c r="FJ27" s="55">
        <f t="shared" si="34"/>
        <v>1.9138838155700496E-6</v>
      </c>
      <c r="FK27" s="55">
        <f t="shared" si="35"/>
        <v>4.3087597489652001E-7</v>
      </c>
      <c r="FL27" s="55"/>
    </row>
    <row r="28" spans="1:168" x14ac:dyDescent="0.3">
      <c r="A28" s="27" t="s">
        <v>27</v>
      </c>
      <c r="B28" s="27">
        <v>10236.461031999999</v>
      </c>
      <c r="C28" s="27">
        <v>32.027378304999999</v>
      </c>
      <c r="D28" s="27">
        <v>69700.483345000001</v>
      </c>
      <c r="E28" s="27">
        <v>2344.1405762999998</v>
      </c>
      <c r="F28" s="27">
        <v>2156.6090436999998</v>
      </c>
      <c r="G28" s="27">
        <v>722.82719424000004</v>
      </c>
      <c r="H28" s="27">
        <v>3488.9883709999999</v>
      </c>
      <c r="I28" s="29">
        <v>64.762476277999994</v>
      </c>
      <c r="J28" s="29">
        <v>10.769591448</v>
      </c>
      <c r="K28" s="29">
        <v>8.368583E-4</v>
      </c>
      <c r="L28" s="29">
        <v>8.9124674232000007</v>
      </c>
      <c r="M28" s="29">
        <v>6.5673437700000004E-2</v>
      </c>
      <c r="N28" s="29">
        <v>11.189801836999999</v>
      </c>
      <c r="O28" s="29">
        <v>6.5673437700000004E-2</v>
      </c>
      <c r="P28" s="29">
        <v>4.8617464999999999E-3</v>
      </c>
      <c r="Q28" s="29">
        <v>149.22367985</v>
      </c>
      <c r="R28" s="29">
        <v>6.5673437700000004E-2</v>
      </c>
      <c r="S28" s="29">
        <v>0.19702029190000001</v>
      </c>
      <c r="T28" s="29">
        <v>4.7820466000000001E-3</v>
      </c>
      <c r="U28" s="29">
        <v>6.0374752204000002</v>
      </c>
      <c r="V28" s="29">
        <v>1.53541196E-2</v>
      </c>
      <c r="W28" s="29">
        <v>11.164763647999999</v>
      </c>
      <c r="X28" s="29">
        <v>16.747143748999999</v>
      </c>
      <c r="Y28" s="29">
        <v>1.8129538427</v>
      </c>
      <c r="Z28" s="29">
        <v>6.4422788999999999E-3</v>
      </c>
      <c r="AA28" s="29">
        <v>7.0952759500000004E-2</v>
      </c>
      <c r="AB28" s="29">
        <v>2.7836255599999998E-2</v>
      </c>
      <c r="AD28" s="29">
        <v>1.5858913383</v>
      </c>
      <c r="AE28" s="29">
        <v>2344.1405762999998</v>
      </c>
      <c r="AF28" s="29">
        <v>2156.6090436999998</v>
      </c>
      <c r="AG28" s="29">
        <v>6.9779774837000001</v>
      </c>
      <c r="AH28" s="29">
        <v>19.189434231</v>
      </c>
      <c r="AI28" s="29">
        <v>7.3268758774</v>
      </c>
      <c r="AJ28" s="27"/>
      <c r="AK28" s="29" t="s">
        <v>27</v>
      </c>
      <c r="AL28" s="29">
        <v>0</v>
      </c>
      <c r="AM28" s="29">
        <v>10.769580656700001</v>
      </c>
      <c r="AN28" s="29">
        <v>64.762464735600005</v>
      </c>
      <c r="AO28" s="29">
        <v>64.762464735600005</v>
      </c>
      <c r="AP28" s="29">
        <v>82.815219104400001</v>
      </c>
      <c r="AQ28" s="29">
        <v>1.4226463598900001E-4</v>
      </c>
      <c r="AR28" s="29">
        <v>6.9460215104999998E-4</v>
      </c>
      <c r="AS28" s="29">
        <v>8.9124828149000006</v>
      </c>
      <c r="AT28" s="29">
        <v>4.00608322823E-2</v>
      </c>
      <c r="AU28" s="29">
        <v>2.56126108809E-2</v>
      </c>
      <c r="AV28" s="29">
        <v>11.1897886409</v>
      </c>
      <c r="AW28" s="29">
        <v>4.0717497804699999E-2</v>
      </c>
      <c r="AX28" s="29">
        <v>2.49559230466E-2</v>
      </c>
      <c r="AY28" s="29">
        <v>0</v>
      </c>
      <c r="AZ28" s="29">
        <v>9.7234392753399999E-4</v>
      </c>
      <c r="BA28" s="29">
        <v>3.8893910324799999E-3</v>
      </c>
      <c r="BB28" s="29">
        <v>10236.4562117</v>
      </c>
      <c r="BC28" s="29">
        <v>187.531459192</v>
      </c>
      <c r="BD28" s="29">
        <v>1663.17638827</v>
      </c>
      <c r="BE28" s="29">
        <v>105.90888680499999</v>
      </c>
      <c r="BF28" s="29">
        <v>2.4606964468100001</v>
      </c>
      <c r="BG28" s="29">
        <v>378.70046686299997</v>
      </c>
      <c r="BH28" s="29">
        <v>6.3620005115799998</v>
      </c>
      <c r="BI28" s="29">
        <v>828.38302404299998</v>
      </c>
      <c r="BJ28" s="29">
        <v>74.701689943700003</v>
      </c>
      <c r="BK28" s="29">
        <v>270.79079134099999</v>
      </c>
      <c r="BL28" s="29">
        <v>6.9779678458200003</v>
      </c>
      <c r="BM28" s="29">
        <v>0</v>
      </c>
      <c r="BN28" s="29">
        <v>149.22354511099999</v>
      </c>
      <c r="BO28" s="29">
        <v>149.22354511099999</v>
      </c>
      <c r="BP28" s="29">
        <v>19.1894120141</v>
      </c>
      <c r="BQ28" s="29">
        <v>1.9045001569099999E-2</v>
      </c>
      <c r="BR28" s="29">
        <v>3.67767748785E-2</v>
      </c>
      <c r="BS28" s="29">
        <v>557.60307157800003</v>
      </c>
      <c r="BT28" s="29">
        <v>99.310894866400005</v>
      </c>
      <c r="BU28" s="29">
        <v>6.1949097236300004</v>
      </c>
      <c r="BV28" s="29">
        <v>48.492571409</v>
      </c>
      <c r="BW28" s="29">
        <v>2.3642431114900001E-2</v>
      </c>
      <c r="BX28" s="29">
        <v>0.17337794056299999</v>
      </c>
      <c r="BY28" s="29">
        <v>1.5780660680000001E-3</v>
      </c>
      <c r="BZ28" s="29">
        <v>3.2039216270100001E-3</v>
      </c>
      <c r="CA28" s="29">
        <v>0</v>
      </c>
      <c r="CB28" s="29">
        <v>6.03747548631</v>
      </c>
      <c r="CC28" s="29">
        <v>32.027357977000001</v>
      </c>
      <c r="CD28" s="29">
        <v>0</v>
      </c>
      <c r="CE28" s="29">
        <v>7.8305473679599995E-3</v>
      </c>
      <c r="CF28" s="29">
        <v>7.5235316390799998E-3</v>
      </c>
      <c r="CG28" s="29">
        <v>62730.399786399998</v>
      </c>
      <c r="CH28" s="29">
        <v>6412.4413507400004</v>
      </c>
      <c r="CI28" s="29">
        <v>69700.444208700006</v>
      </c>
      <c r="CJ28" s="29">
        <v>0</v>
      </c>
      <c r="CK28" s="29">
        <v>320.04604774699999</v>
      </c>
      <c r="CL28" s="29">
        <v>1.8129479636800001</v>
      </c>
      <c r="CM28" s="29">
        <v>6.4423741157099996E-3</v>
      </c>
      <c r="CN28" s="29">
        <v>7.0953811122500002E-2</v>
      </c>
      <c r="CO28" s="29">
        <v>2.7836260683400001E-2</v>
      </c>
      <c r="CP28" s="29">
        <v>0</v>
      </c>
      <c r="CQ28" s="29">
        <v>1.5858815039900001</v>
      </c>
      <c r="CR28" s="29">
        <v>0</v>
      </c>
      <c r="CS28" s="29">
        <v>1305.2545553699999</v>
      </c>
      <c r="CT28" s="29">
        <v>1.2573037914</v>
      </c>
      <c r="CU28" s="29">
        <v>0.44210489133999997</v>
      </c>
      <c r="CV28" s="29">
        <v>1663.1763977400001</v>
      </c>
      <c r="CW28" s="29">
        <v>0.56503149489899995</v>
      </c>
      <c r="CX28" s="29">
        <v>0</v>
      </c>
      <c r="CY28" s="29">
        <v>9.8510024923300007E-3</v>
      </c>
      <c r="CZ28" s="29">
        <v>8.1950910872599994E-2</v>
      </c>
      <c r="DA28" s="29">
        <v>2344.0837401899998</v>
      </c>
      <c r="DB28" s="29">
        <v>2156.5523563800002</v>
      </c>
      <c r="DC28" s="29">
        <v>187.53138381599999</v>
      </c>
      <c r="DD28" s="29">
        <v>0</v>
      </c>
      <c r="DE28" s="29">
        <v>0</v>
      </c>
      <c r="DF28" s="29">
        <v>8.8226695540600009</v>
      </c>
      <c r="DG28" s="29">
        <v>0</v>
      </c>
      <c r="DH28" s="29">
        <v>94.675092859800003</v>
      </c>
      <c r="DI28" s="29">
        <v>0</v>
      </c>
      <c r="DJ28" s="29">
        <v>2.4606961050899998</v>
      </c>
      <c r="DK28" s="29">
        <v>378.70048009099997</v>
      </c>
      <c r="DL28" s="29">
        <v>90.043078344999998</v>
      </c>
      <c r="DM28" s="29">
        <v>0</v>
      </c>
      <c r="DN28" s="29">
        <v>6.3620024957399997</v>
      </c>
      <c r="DO28" s="29">
        <v>8.6264465660300001E-3</v>
      </c>
      <c r="DP28" s="29">
        <v>722.82701981499997</v>
      </c>
      <c r="DQ28" s="29">
        <v>709.23004158900005</v>
      </c>
      <c r="DR28" s="29">
        <v>7.3268670891600003</v>
      </c>
      <c r="DS28" s="29">
        <v>0</v>
      </c>
      <c r="DT28" s="29">
        <v>4.8112541351300004</v>
      </c>
      <c r="DU28" s="29">
        <v>109.75904024800001</v>
      </c>
      <c r="DV28" s="29">
        <v>11.164741407299999</v>
      </c>
      <c r="DW28" s="29">
        <v>9.8721478799</v>
      </c>
      <c r="DX28" s="29">
        <v>3488.9869749300001</v>
      </c>
      <c r="DY28" s="29">
        <v>16.7471369933</v>
      </c>
      <c r="DZ28" s="29">
        <v>96.932021446899995</v>
      </c>
      <c r="EC28" s="37">
        <f t="shared" si="0"/>
        <v>7.9999930833783706E-3</v>
      </c>
      <c r="ED28" s="55">
        <f t="shared" si="1"/>
        <v>-4.7089516422585625E-7</v>
      </c>
      <c r="EE28" s="55">
        <f t="shared" si="2"/>
        <v>-6.3470696241117064E-7</v>
      </c>
      <c r="EF28" s="55">
        <f t="shared" si="3"/>
        <v>-5.614925193661857E-7</v>
      </c>
      <c r="EG28" s="55">
        <f t="shared" si="4"/>
        <v>-2.4246033098262213E-5</v>
      </c>
      <c r="EH28" s="55">
        <f t="shared" si="5"/>
        <v>-2.6285394733542704E-5</v>
      </c>
      <c r="EI28" s="55">
        <f t="shared" si="6"/>
        <v>-2.4130940487340536E-7</v>
      </c>
      <c r="EJ28" s="55">
        <f t="shared" si="7"/>
        <v>-4.0013604270849173E-7</v>
      </c>
      <c r="EK28" s="55">
        <f t="shared" si="8"/>
        <v>-1.7822666229032575E-7</v>
      </c>
      <c r="EL28" s="55">
        <f t="shared" si="9"/>
        <v>-1.0020157265457556E-6</v>
      </c>
      <c r="EM28" s="55">
        <f t="shared" si="10"/>
        <v>1.0141548455656013E-5</v>
      </c>
      <c r="EN28" s="55">
        <f t="shared" si="11"/>
        <v>1.7269852745605616E-6</v>
      </c>
      <c r="EO28" s="55">
        <f t="shared" si="12"/>
        <v>8.3187361509127948E-8</v>
      </c>
      <c r="EP28" s="55">
        <f t="shared" si="13"/>
        <v>-1.1792970234519046E-6</v>
      </c>
      <c r="EQ28" s="55">
        <f t="shared" si="14"/>
        <v>-2.5655273417525961E-7</v>
      </c>
      <c r="ER28" s="55">
        <f t="shared" si="15"/>
        <v>-2.3736297233458791E-6</v>
      </c>
      <c r="ES28" s="55">
        <f t="shared" si="16"/>
        <v>-9.0293310109315094E-7</v>
      </c>
      <c r="ET28" s="55">
        <f t="shared" si="17"/>
        <v>-1.0030844936165995E-5</v>
      </c>
      <c r="EU28" s="55">
        <f t="shared" si="18"/>
        <v>4.0492225045065595E-7</v>
      </c>
      <c r="EV28" s="55">
        <f t="shared" si="19"/>
        <v>-1.2317945625924077E-5</v>
      </c>
      <c r="EW28" s="55">
        <f t="shared" si="20"/>
        <v>4.4043244914455193E-8</v>
      </c>
      <c r="EX28" s="55">
        <f t="shared" si="21"/>
        <v>-2.6437829753721229E-6</v>
      </c>
      <c r="EY28" s="55">
        <f t="shared" si="22"/>
        <v>-1.9920439609021345E-6</v>
      </c>
      <c r="EZ28" s="55">
        <f t="shared" si="24"/>
        <v>-4.0339416085922796E-7</v>
      </c>
      <c r="FA28" s="55">
        <f t="shared" si="25"/>
        <v>-3.2427852609733552E-6</v>
      </c>
      <c r="FB28" s="55">
        <f t="shared" si="26"/>
        <v>1.4779818054701896E-5</v>
      </c>
      <c r="FC28" s="55">
        <f t="shared" si="27"/>
        <v>1.4821446091859277E-5</v>
      </c>
      <c r="FD28" s="55">
        <f t="shared" si="28"/>
        <v>1.8261795250291375E-7</v>
      </c>
      <c r="FE28" s="55">
        <f t="shared" si="29"/>
        <v>0</v>
      </c>
      <c r="FF28" s="55">
        <f t="shared" si="30"/>
        <v>-6.2011247318135259E-6</v>
      </c>
      <c r="FG28" s="55">
        <f t="shared" si="31"/>
        <v>-2.8932207248801041E-7</v>
      </c>
      <c r="FH28" s="55">
        <f t="shared" si="32"/>
        <v>-2.8044193340022541E-7</v>
      </c>
      <c r="FI28" s="55">
        <f t="shared" si="33"/>
        <v>-1.3811853108398339E-6</v>
      </c>
      <c r="FJ28" s="55">
        <f t="shared" si="34"/>
        <v>-1.1577673282214038E-6</v>
      </c>
      <c r="FK28" s="55">
        <f t="shared" si="35"/>
        <v>-1.1994525561476672E-6</v>
      </c>
      <c r="FL28" s="55"/>
    </row>
    <row r="29" spans="1:168" x14ac:dyDescent="0.3">
      <c r="A29" s="27" t="s">
        <v>28</v>
      </c>
      <c r="B29" s="27">
        <v>962.35659240999996</v>
      </c>
      <c r="C29" s="27">
        <v>2.9857861815</v>
      </c>
      <c r="D29" s="27">
        <v>6451.8709914000001</v>
      </c>
      <c r="E29" s="27">
        <v>215.99088710999999</v>
      </c>
      <c r="F29" s="27">
        <v>199.37590320000001</v>
      </c>
      <c r="G29" s="27">
        <v>67.386323024999996</v>
      </c>
      <c r="H29" s="27">
        <v>326.29755693999999</v>
      </c>
      <c r="I29" s="29">
        <v>5.9672637076999999</v>
      </c>
      <c r="J29" s="29">
        <v>0.99231828639999997</v>
      </c>
      <c r="K29" s="29">
        <v>7.7108700000000003E-5</v>
      </c>
      <c r="L29" s="29">
        <v>0.8212016097</v>
      </c>
      <c r="M29" s="29">
        <v>6.0511990999999998E-3</v>
      </c>
      <c r="N29" s="29">
        <v>1.0310368451</v>
      </c>
      <c r="O29" s="29">
        <v>6.0511990999999998E-3</v>
      </c>
      <c r="P29" s="29">
        <v>4.4796510000000002E-4</v>
      </c>
      <c r="Q29" s="29">
        <v>13.749583353</v>
      </c>
      <c r="R29" s="29">
        <v>6.0511990999999998E-3</v>
      </c>
      <c r="S29" s="29">
        <v>1.8153601299999999E-2</v>
      </c>
      <c r="T29" s="29">
        <v>4.4062140000000001E-4</v>
      </c>
      <c r="U29" s="29">
        <v>0.55629755849999996</v>
      </c>
      <c r="V29" s="29">
        <v>1.4147400000000001E-3</v>
      </c>
      <c r="W29" s="29">
        <v>1.0441521851</v>
      </c>
      <c r="X29" s="29">
        <v>1.5662285532</v>
      </c>
      <c r="Y29" s="29">
        <v>0.16704696529999999</v>
      </c>
      <c r="Z29" s="29">
        <v>5.9359639999999997E-4</v>
      </c>
      <c r="AA29" s="29">
        <v>6.5376408000000002E-3</v>
      </c>
      <c r="AB29" s="29">
        <v>2.5648532999999999E-3</v>
      </c>
      <c r="AD29" s="29">
        <v>0.14612525609999999</v>
      </c>
      <c r="AE29" s="29">
        <v>215.99088710999999</v>
      </c>
      <c r="AF29" s="29">
        <v>199.37590320000001</v>
      </c>
      <c r="AG29" s="29">
        <v>0.65259510809999999</v>
      </c>
      <c r="AH29" s="29">
        <v>1.794636358</v>
      </c>
      <c r="AI29" s="29">
        <v>0.6852247266</v>
      </c>
      <c r="AJ29" s="27"/>
      <c r="AK29" s="29" t="s">
        <v>28</v>
      </c>
      <c r="AL29" s="29">
        <v>0</v>
      </c>
      <c r="AM29" s="29">
        <v>0.99231276544000002</v>
      </c>
      <c r="AN29" s="29">
        <v>5.9672635897599999</v>
      </c>
      <c r="AO29" s="29">
        <v>5.9672635897599999</v>
      </c>
      <c r="AP29" s="29">
        <v>7.75311484765</v>
      </c>
      <c r="AQ29" s="8">
        <v>1.3108483165000001E-5</v>
      </c>
      <c r="AR29" s="8">
        <v>6.3999398138200002E-5</v>
      </c>
      <c r="AS29" s="29">
        <v>0.82120292029700004</v>
      </c>
      <c r="AT29" s="29">
        <v>3.6912061597099998E-3</v>
      </c>
      <c r="AU29" s="29">
        <v>2.3599720784599999E-3</v>
      </c>
      <c r="AV29" s="29">
        <v>1.0310342215499999</v>
      </c>
      <c r="AW29" s="29">
        <v>3.75173199513E-3</v>
      </c>
      <c r="AX29" s="29">
        <v>2.2994664153399998E-3</v>
      </c>
      <c r="AY29" s="29">
        <v>0</v>
      </c>
      <c r="AZ29" s="8">
        <v>8.9593804681500002E-5</v>
      </c>
      <c r="BA29" s="29">
        <v>3.5836419363199999E-4</v>
      </c>
      <c r="BB29" s="29">
        <v>962.35669655000004</v>
      </c>
      <c r="BC29" s="29">
        <v>16.614982115</v>
      </c>
      <c r="BD29" s="29">
        <v>153.758655952</v>
      </c>
      <c r="BE29" s="29">
        <v>9.7911567089399991</v>
      </c>
      <c r="BF29" s="29">
        <v>0.22748791767900001</v>
      </c>
      <c r="BG29" s="29">
        <v>35.0104083401</v>
      </c>
      <c r="BH29" s="29">
        <v>0.58815920876100003</v>
      </c>
      <c r="BI29" s="8">
        <v>77.552515392199993</v>
      </c>
      <c r="BJ29" s="29">
        <v>6.9935124579499996</v>
      </c>
      <c r="BK29" s="29">
        <v>25.351208079300001</v>
      </c>
      <c r="BL29" s="29">
        <v>0.65259436443100005</v>
      </c>
      <c r="BM29" s="29">
        <v>0</v>
      </c>
      <c r="BN29" s="29">
        <v>13.7495701897</v>
      </c>
      <c r="BO29" s="29">
        <v>13.7495701897</v>
      </c>
      <c r="BP29" s="29">
        <v>1.79463269226</v>
      </c>
      <c r="BQ29" s="29">
        <v>1.75484799391E-3</v>
      </c>
      <c r="BR29" s="29">
        <v>3.3887239251500002E-3</v>
      </c>
      <c r="BS29" s="29">
        <v>51.614901414800002</v>
      </c>
      <c r="BT29" s="29">
        <v>9.2973701592300007</v>
      </c>
      <c r="BU29" s="29">
        <v>0.57996139145100001</v>
      </c>
      <c r="BV29" s="29">
        <v>4.5398226302699998</v>
      </c>
      <c r="BW29" s="29">
        <v>2.1784248086100001E-3</v>
      </c>
      <c r="BX29" s="29">
        <v>1.5975111030299999E-2</v>
      </c>
      <c r="BY29" s="29">
        <v>1.4540366408200001E-4</v>
      </c>
      <c r="BZ29" s="29">
        <v>2.9520620711299999E-4</v>
      </c>
      <c r="CA29" s="29">
        <v>0</v>
      </c>
      <c r="CB29" s="29">
        <v>0.55630006632899998</v>
      </c>
      <c r="CC29" s="29">
        <v>2.98579064733</v>
      </c>
      <c r="CD29" s="29">
        <v>0</v>
      </c>
      <c r="CE29" s="29">
        <v>7.2151502725499995E-4</v>
      </c>
      <c r="CF29" s="29">
        <v>6.9321675733200003E-4</v>
      </c>
      <c r="CG29" s="29">
        <v>5806.6836918600002</v>
      </c>
      <c r="CH29" s="29">
        <v>593.57206018600004</v>
      </c>
      <c r="CI29" s="29">
        <v>6451.8706534599996</v>
      </c>
      <c r="CJ29" s="29">
        <v>0</v>
      </c>
      <c r="CK29" s="29">
        <v>29.962396956900001</v>
      </c>
      <c r="CL29" s="29">
        <v>0.16704457597</v>
      </c>
      <c r="CM29" s="29">
        <v>5.9359790732899998E-4</v>
      </c>
      <c r="CN29" s="29">
        <v>6.5378286871999999E-3</v>
      </c>
      <c r="CO29" s="29">
        <v>2.5648125201799999E-3</v>
      </c>
      <c r="CP29" s="29">
        <v>0</v>
      </c>
      <c r="CQ29" s="29">
        <v>0.146124547809</v>
      </c>
      <c r="CR29" s="8">
        <v>0</v>
      </c>
      <c r="CS29" s="29">
        <v>122.196732127</v>
      </c>
      <c r="CT29" s="29">
        <v>0.116236279039</v>
      </c>
      <c r="CU29" s="29">
        <v>4.0872089375400003E-2</v>
      </c>
      <c r="CV29" s="29">
        <v>153.75865628299999</v>
      </c>
      <c r="CW29" s="29">
        <v>5.2236400403400003E-2</v>
      </c>
      <c r="CX29" s="29">
        <v>0</v>
      </c>
      <c r="CY29" s="29">
        <v>9.0769291599799998E-4</v>
      </c>
      <c r="CZ29" s="29">
        <v>7.5763021434400004E-3</v>
      </c>
      <c r="DA29" s="29">
        <v>215.98569918699999</v>
      </c>
      <c r="DB29" s="29">
        <v>199.370704042</v>
      </c>
      <c r="DC29" s="29">
        <v>16.6149951443</v>
      </c>
      <c r="DD29" s="29">
        <v>0</v>
      </c>
      <c r="DE29" s="29">
        <v>0</v>
      </c>
      <c r="DF29" s="29">
        <v>0.81564783820300002</v>
      </c>
      <c r="DG29" s="29">
        <v>0</v>
      </c>
      <c r="DH29" s="29">
        <v>8.7526157773800008</v>
      </c>
      <c r="DI29" s="29">
        <v>0</v>
      </c>
      <c r="DJ29" s="29">
        <v>0.22748788350800001</v>
      </c>
      <c r="DK29" s="29">
        <v>35.0104184813</v>
      </c>
      <c r="DL29" s="29">
        <v>8.4297888819000004</v>
      </c>
      <c r="DM29" s="29">
        <v>0</v>
      </c>
      <c r="DN29" s="29">
        <v>0.58815920876100003</v>
      </c>
      <c r="DO29" s="29">
        <v>7.9749923995700003E-4</v>
      </c>
      <c r="DP29" s="29">
        <v>67.386466617500005</v>
      </c>
      <c r="DQ29" s="29">
        <v>66.397293872600002</v>
      </c>
      <c r="DR29" s="29">
        <v>0.68522535248899996</v>
      </c>
      <c r="DS29" s="29">
        <v>0</v>
      </c>
      <c r="DT29" s="29">
        <v>0.450429314044</v>
      </c>
      <c r="DU29" s="29">
        <v>10.275538425400001</v>
      </c>
      <c r="DV29" s="29">
        <v>1.04414961205</v>
      </c>
      <c r="DW29" s="29">
        <v>0.92421966615200002</v>
      </c>
      <c r="DX29" s="29">
        <v>326.29750061999999</v>
      </c>
      <c r="DY29" s="29">
        <v>1.5662263814799999</v>
      </c>
      <c r="DZ29" s="29">
        <v>9.0746894678899999</v>
      </c>
      <c r="EC29" s="37">
        <f t="shared" si="0"/>
        <v>7.9999901093987438E-3</v>
      </c>
      <c r="ED29" s="55">
        <f t="shared" si="1"/>
        <v>1.0821352593955216E-7</v>
      </c>
      <c r="EE29" s="55">
        <f t="shared" si="2"/>
        <v>1.4956965196277597E-6</v>
      </c>
      <c r="EF29" s="55">
        <f t="shared" si="3"/>
        <v>-5.2378604735546188E-8</v>
      </c>
      <c r="EG29" s="55">
        <f t="shared" si="4"/>
        <v>-2.4019175389339155E-5</v>
      </c>
      <c r="EH29" s="55">
        <f t="shared" si="5"/>
        <v>-2.6077163371117878E-5</v>
      </c>
      <c r="EI29" s="55">
        <f t="shared" si="6"/>
        <v>2.130884926845346E-6</v>
      </c>
      <c r="EJ29" s="55">
        <f t="shared" si="7"/>
        <v>-1.7260319239574796E-7</v>
      </c>
      <c r="EK29" s="55">
        <f t="shared" si="8"/>
        <v>-1.9764502754629407E-8</v>
      </c>
      <c r="EL29" s="55">
        <f t="shared" si="9"/>
        <v>-5.5636987402286217E-6</v>
      </c>
      <c r="EM29" s="55">
        <f t="shared" si="10"/>
        <v>-1.0617437461615586E-5</v>
      </c>
      <c r="EN29" s="55">
        <f t="shared" si="11"/>
        <v>1.5959503544030936E-6</v>
      </c>
      <c r="EO29" s="55">
        <f t="shared" si="12"/>
        <v>-3.4475530642526253E-6</v>
      </c>
      <c r="EP29" s="55">
        <f t="shared" si="13"/>
        <v>-2.5445744374746024E-6</v>
      </c>
      <c r="EQ29" s="55">
        <f t="shared" si="14"/>
        <v>-1.1394931625005238E-7</v>
      </c>
      <c r="ER29" s="55">
        <f t="shared" si="15"/>
        <v>-1.5853213788400894E-5</v>
      </c>
      <c r="ES29" s="55">
        <f t="shared" si="16"/>
        <v>-9.5735991864491692E-7</v>
      </c>
      <c r="ET29" s="55">
        <f t="shared" si="17"/>
        <v>1.0863145785611253E-5</v>
      </c>
      <c r="EU29" s="55">
        <f t="shared" si="18"/>
        <v>-3.6059561360971576E-6</v>
      </c>
      <c r="EV29" s="55">
        <f t="shared" si="19"/>
        <v>-2.6164877602440774E-5</v>
      </c>
      <c r="EW29" s="55">
        <f t="shared" si="20"/>
        <v>4.5080711962539077E-6</v>
      </c>
      <c r="EX29" s="55">
        <f t="shared" si="21"/>
        <v>-5.8070125959989963E-6</v>
      </c>
      <c r="EY29" s="55">
        <f t="shared" si="22"/>
        <v>-2.4642480633298783E-6</v>
      </c>
      <c r="EZ29" s="55">
        <f t="shared" si="24"/>
        <v>-1.3865920115028798E-6</v>
      </c>
      <c r="FA29" s="55">
        <f t="shared" si="25"/>
        <v>-1.4303342749747551E-5</v>
      </c>
      <c r="FB29" s="55">
        <f t="shared" si="26"/>
        <v>2.5393162761877865E-6</v>
      </c>
      <c r="FC29" s="55">
        <f t="shared" si="27"/>
        <v>2.8739296903507023E-5</v>
      </c>
      <c r="FD29" s="55">
        <f t="shared" si="28"/>
        <v>-1.5899474640519648E-5</v>
      </c>
      <c r="FE29" s="55">
        <f t="shared" si="29"/>
        <v>0</v>
      </c>
      <c r="FF29" s="55">
        <f t="shared" si="30"/>
        <v>-4.8471497596919221E-6</v>
      </c>
      <c r="FG29" s="55">
        <f t="shared" si="31"/>
        <v>-1.7069016417397161E-7</v>
      </c>
      <c r="FH29" s="55">
        <f t="shared" si="32"/>
        <v>-1.7591152900181549E-7</v>
      </c>
      <c r="FI29" s="55">
        <f t="shared" si="33"/>
        <v>-1.1395565040342286E-6</v>
      </c>
      <c r="FJ29" s="55">
        <f t="shared" si="34"/>
        <v>-2.0426087901601274E-6</v>
      </c>
      <c r="FK29" s="55">
        <f t="shared" si="35"/>
        <v>9.1340690968153E-7</v>
      </c>
      <c r="FL29" s="55"/>
    </row>
    <row r="30" spans="1:168" x14ac:dyDescent="0.3">
      <c r="A30" s="27" t="s">
        <v>29</v>
      </c>
      <c r="B30" s="27">
        <v>37.765857529999998</v>
      </c>
      <c r="C30" s="27">
        <v>0.1181601113</v>
      </c>
      <c r="D30" s="27">
        <v>383.55932289999998</v>
      </c>
      <c r="E30" s="27">
        <v>9.4414617780000007</v>
      </c>
      <c r="F30" s="27">
        <v>8.6861464490000007</v>
      </c>
      <c r="G30" s="27">
        <v>2.6667599270000002</v>
      </c>
      <c r="H30" s="27">
        <v>14.912789347</v>
      </c>
      <c r="I30" s="29">
        <v>0.26084294209999997</v>
      </c>
      <c r="J30" s="29">
        <v>4.3376535899999999E-2</v>
      </c>
      <c r="K30" s="8">
        <v>3.3706014999999999E-6</v>
      </c>
      <c r="L30" s="29">
        <v>3.5896625699999997E-2</v>
      </c>
      <c r="M30" s="29">
        <v>2.64512E-4</v>
      </c>
      <c r="N30" s="29">
        <v>4.5069016699999999E-2</v>
      </c>
      <c r="O30" s="29">
        <v>2.64512E-4</v>
      </c>
      <c r="P30" s="29">
        <v>1.9581599999999999E-5</v>
      </c>
      <c r="Q30" s="29">
        <v>0.60102614759999995</v>
      </c>
      <c r="R30" s="29">
        <v>2.64512E-4</v>
      </c>
      <c r="S30" s="29">
        <v>7.9353590000000003E-4</v>
      </c>
      <c r="T30" s="29">
        <v>1.92606E-5</v>
      </c>
      <c r="U30" s="29">
        <v>2.4317056199999999E-2</v>
      </c>
      <c r="V30" s="29">
        <v>6.1841599999999994E-5</v>
      </c>
      <c r="W30" s="29">
        <v>4.7720949200000001E-2</v>
      </c>
      <c r="X30" s="29">
        <v>7.1581383299999995E-2</v>
      </c>
      <c r="Y30" s="29">
        <v>7.3020100999999999E-3</v>
      </c>
      <c r="Z30" s="29">
        <v>2.5947499999999998E-5</v>
      </c>
      <c r="AA30" s="29">
        <v>2.857755E-4</v>
      </c>
      <c r="AB30" s="29">
        <v>1.121157E-4</v>
      </c>
      <c r="AD30" s="29">
        <v>6.3874724000000001E-3</v>
      </c>
      <c r="AE30" s="29">
        <v>9.4414617780000007</v>
      </c>
      <c r="AF30" s="29">
        <v>8.6861464490000007</v>
      </c>
      <c r="AG30" s="29">
        <v>2.9825570900000001E-2</v>
      </c>
      <c r="AH30" s="29">
        <v>8.2020358700000004E-2</v>
      </c>
      <c r="AI30" s="29">
        <v>3.1316854499999998E-2</v>
      </c>
      <c r="AJ30" s="27"/>
      <c r="AK30" s="29" t="s">
        <v>29</v>
      </c>
      <c r="AL30" s="29">
        <v>0</v>
      </c>
      <c r="AM30" s="29">
        <v>4.3376927646100003E-2</v>
      </c>
      <c r="AN30" s="29">
        <v>0.26084345767299999</v>
      </c>
      <c r="AO30" s="29">
        <v>0.26084345767299999</v>
      </c>
      <c r="AP30" s="29">
        <v>0.35540716919900001</v>
      </c>
      <c r="AQ30" s="8">
        <v>5.7301126010699999E-7</v>
      </c>
      <c r="AR30" s="8">
        <v>2.7975557466200001E-6</v>
      </c>
      <c r="AS30" s="29">
        <v>3.5897523026400001E-2</v>
      </c>
      <c r="AT30" s="29">
        <v>1.6135268771E-4</v>
      </c>
      <c r="AU30" s="29">
        <v>1.0315942834200001E-4</v>
      </c>
      <c r="AV30" s="8">
        <v>4.5069441842199999E-2</v>
      </c>
      <c r="AW30" s="29">
        <v>1.63988389358E-4</v>
      </c>
      <c r="AX30" s="29">
        <v>1.00515909103E-4</v>
      </c>
      <c r="AY30" s="29">
        <v>0</v>
      </c>
      <c r="AZ30" s="8">
        <v>3.9162897204000004E-6</v>
      </c>
      <c r="BA30" s="8">
        <v>1.5666321092200001E-5</v>
      </c>
      <c r="BB30" s="29">
        <v>37.765856009499998</v>
      </c>
      <c r="BC30" s="29">
        <v>0.755315481407</v>
      </c>
      <c r="BD30" s="29">
        <v>6.6987583569</v>
      </c>
      <c r="BE30" s="29">
        <v>0.42656758830899999</v>
      </c>
      <c r="BF30" s="29">
        <v>9.9109266577400001E-3</v>
      </c>
      <c r="BG30" s="29">
        <v>1.5252868984800001</v>
      </c>
      <c r="BH30" s="29">
        <v>2.5624133556E-2</v>
      </c>
      <c r="BI30" s="29">
        <v>3.5550638139199999</v>
      </c>
      <c r="BJ30" s="29">
        <v>0.320587008161</v>
      </c>
      <c r="BK30" s="29">
        <v>1.1621167539299999</v>
      </c>
      <c r="BL30" s="29">
        <v>2.9826730742500002E-2</v>
      </c>
      <c r="BM30" s="29">
        <v>0</v>
      </c>
      <c r="BN30" s="29">
        <v>0.601024793994</v>
      </c>
      <c r="BO30" s="29">
        <v>0.601024793994</v>
      </c>
      <c r="BP30" s="29">
        <v>8.2020606681699998E-2</v>
      </c>
      <c r="BQ30" s="8">
        <v>7.6707382468300001E-5</v>
      </c>
      <c r="BR30" s="29">
        <v>1.4812743157100001E-4</v>
      </c>
      <c r="BS30" s="29">
        <v>3.0684677039400001</v>
      </c>
      <c r="BT30" s="29">
        <v>0.42619748526200002</v>
      </c>
      <c r="BU30" s="29">
        <v>2.65851345953E-2</v>
      </c>
      <c r="BV30" s="29">
        <v>0.208108718533</v>
      </c>
      <c r="BW30" s="8">
        <v>9.5223118768500005E-5</v>
      </c>
      <c r="BX30" s="29">
        <v>6.9832385896999999E-4</v>
      </c>
      <c r="BY30" s="8">
        <v>6.35605549034E-6</v>
      </c>
      <c r="BZ30" s="8">
        <v>1.29045683075E-5</v>
      </c>
      <c r="CA30" s="29">
        <v>0</v>
      </c>
      <c r="CB30" s="29">
        <v>2.4317250666799999E-2</v>
      </c>
      <c r="CC30" s="29">
        <v>0.118160050817</v>
      </c>
      <c r="CD30" s="29">
        <v>0</v>
      </c>
      <c r="CE30" s="8">
        <v>3.1539627088200002E-5</v>
      </c>
      <c r="CF30" s="8">
        <v>3.03020539361E-5</v>
      </c>
      <c r="CG30" s="29">
        <v>345.20275169899998</v>
      </c>
      <c r="CH30" s="29">
        <v>35.287373803599998</v>
      </c>
      <c r="CI30" s="29">
        <v>383.55859320600001</v>
      </c>
      <c r="CJ30" s="29">
        <v>0</v>
      </c>
      <c r="CK30" s="29">
        <v>1.37350051378</v>
      </c>
      <c r="CL30" s="29">
        <v>7.3016216100399997E-3</v>
      </c>
      <c r="CM30" s="8">
        <v>2.5947398707E-5</v>
      </c>
      <c r="CN30" s="29">
        <v>2.85767085214E-4</v>
      </c>
      <c r="CO30" s="29">
        <v>1.1211387952799999E-4</v>
      </c>
      <c r="CP30" s="29">
        <v>0</v>
      </c>
      <c r="CQ30" s="29">
        <v>6.3873980747000004E-3</v>
      </c>
      <c r="CR30" s="29">
        <v>0</v>
      </c>
      <c r="CS30" s="29">
        <v>5.6015848534300003</v>
      </c>
      <c r="CT30" s="29">
        <v>5.0640071209300001E-3</v>
      </c>
      <c r="CU30" s="29">
        <v>1.7806589064E-3</v>
      </c>
      <c r="CV30" s="29">
        <v>6.6987583569</v>
      </c>
      <c r="CW30" s="29">
        <v>2.2757570947500002E-3</v>
      </c>
      <c r="CX30" s="29">
        <v>0</v>
      </c>
      <c r="CY30" s="8">
        <v>3.9676363365799998E-5</v>
      </c>
      <c r="CZ30" s="29">
        <v>3.3007034948800003E-4</v>
      </c>
      <c r="DA30" s="29">
        <v>9.4412378102600005</v>
      </c>
      <c r="DB30" s="29">
        <v>8.6859223288499994</v>
      </c>
      <c r="DC30" s="29">
        <v>0.755315481407</v>
      </c>
      <c r="DD30" s="29">
        <v>0</v>
      </c>
      <c r="DE30" s="29">
        <v>0</v>
      </c>
      <c r="DF30" s="29">
        <v>3.5534985366799998E-2</v>
      </c>
      <c r="DG30" s="29">
        <v>0</v>
      </c>
      <c r="DH30" s="29">
        <v>0.38132179544400002</v>
      </c>
      <c r="DI30" s="29">
        <v>0</v>
      </c>
      <c r="DJ30" s="29">
        <v>9.9109201541000003E-3</v>
      </c>
      <c r="DK30" s="29">
        <v>1.5252868984800001</v>
      </c>
      <c r="DL30" s="29">
        <v>0.386425577051</v>
      </c>
      <c r="DM30" s="29">
        <v>0</v>
      </c>
      <c r="DN30" s="29">
        <v>2.5624133556E-2</v>
      </c>
      <c r="DO30" s="8">
        <v>3.4745478706100002E-5</v>
      </c>
      <c r="DP30" s="29">
        <v>2.66675128888</v>
      </c>
      <c r="DQ30" s="29">
        <v>3.0437069757900002</v>
      </c>
      <c r="DR30" s="29">
        <v>3.1316467345699997E-2</v>
      </c>
      <c r="DS30" s="29">
        <v>0</v>
      </c>
      <c r="DT30" s="29">
        <v>2.0647057449E-2</v>
      </c>
      <c r="DU30" s="29">
        <v>0.47103845069900002</v>
      </c>
      <c r="DV30" s="29">
        <v>4.7722274729400001E-2</v>
      </c>
      <c r="DW30" s="29">
        <v>4.2366992820599997E-2</v>
      </c>
      <c r="DX30" s="29">
        <v>14.9127959567</v>
      </c>
      <c r="DY30" s="29">
        <v>7.1582148409900001E-2</v>
      </c>
      <c r="DZ30" s="29">
        <v>0.41598870737400001</v>
      </c>
      <c r="EC30" s="37">
        <f t="shared" si="0"/>
        <v>7.9999972840968277E-3</v>
      </c>
      <c r="ED30" s="55">
        <f t="shared" si="1"/>
        <v>-4.0261233270754191E-8</v>
      </c>
      <c r="EE30" s="55">
        <f t="shared" si="2"/>
        <v>-5.1187324835635986E-7</v>
      </c>
      <c r="EF30" s="55">
        <f t="shared" si="3"/>
        <v>-1.9024280115390578E-6</v>
      </c>
      <c r="EG30" s="55">
        <f t="shared" si="4"/>
        <v>-2.3721722892751338E-5</v>
      </c>
      <c r="EH30" s="55">
        <f t="shared" si="5"/>
        <v>-2.5802022947366434E-5</v>
      </c>
      <c r="EI30" s="55">
        <f t="shared" si="6"/>
        <v>-3.2391817173806341E-6</v>
      </c>
      <c r="EJ30" s="55">
        <f t="shared" si="7"/>
        <v>4.4322358788637986E-7</v>
      </c>
      <c r="EK30" s="55">
        <f t="shared" si="8"/>
        <v>1.9765648856137286E-6</v>
      </c>
      <c r="EL30" s="55">
        <f t="shared" si="9"/>
        <v>9.031290578544957E-6</v>
      </c>
      <c r="EM30" s="55">
        <f t="shared" si="10"/>
        <v>-1.0233566026611522E-5</v>
      </c>
      <c r="EN30" s="55">
        <f t="shared" si="11"/>
        <v>2.4997513902927945E-5</v>
      </c>
      <c r="EO30" s="55">
        <f t="shared" si="12"/>
        <v>4.3874001930677441E-7</v>
      </c>
      <c r="EP30" s="55">
        <f t="shared" si="13"/>
        <v>9.4331368006108963E-6</v>
      </c>
      <c r="EQ30" s="55">
        <f t="shared" si="14"/>
        <v>-2.9116028762463115E-5</v>
      </c>
      <c r="ER30" s="55">
        <f t="shared" si="15"/>
        <v>5.1620531519403696E-5</v>
      </c>
      <c r="ES30" s="55">
        <f t="shared" si="16"/>
        <v>-2.2521582552761388E-6</v>
      </c>
      <c r="ET30" s="55">
        <f t="shared" si="17"/>
        <v>-3.1098585320121054E-6</v>
      </c>
      <c r="EU30" s="55">
        <f t="shared" si="18"/>
        <v>1.3959971439158481E-5</v>
      </c>
      <c r="EV30" s="55">
        <f t="shared" si="19"/>
        <v>1.2355710622047058E-6</v>
      </c>
      <c r="EW30" s="55">
        <f t="shared" si="20"/>
        <v>7.9971357717194269E-6</v>
      </c>
      <c r="EX30" s="55">
        <f t="shared" si="21"/>
        <v>1.3101908748811822E-6</v>
      </c>
      <c r="EY30" s="55">
        <f t="shared" si="22"/>
        <v>2.7776677166334945E-5</v>
      </c>
      <c r="EZ30" s="55">
        <f t="shared" si="24"/>
        <v>1.0688671617296842E-5</v>
      </c>
      <c r="FA30" s="55">
        <f t="shared" si="25"/>
        <v>-5.3203152923621241E-5</v>
      </c>
      <c r="FB30" s="55">
        <f t="shared" si="26"/>
        <v>-3.9037672222323739E-6</v>
      </c>
      <c r="FC30" s="55">
        <f t="shared" si="27"/>
        <v>-2.9445442313977759E-5</v>
      </c>
      <c r="FD30" s="55">
        <f t="shared" si="28"/>
        <v>-1.6237440429912183E-5</v>
      </c>
      <c r="FE30" s="55">
        <f t="shared" si="29"/>
        <v>0</v>
      </c>
      <c r="FF30" s="55">
        <f t="shared" si="30"/>
        <v>-1.1636105073376417E-5</v>
      </c>
      <c r="FG30" s="55">
        <f t="shared" si="31"/>
        <v>1.7023950094761931E-7</v>
      </c>
      <c r="FH30" s="55">
        <f t="shared" si="32"/>
        <v>1.6749691581274234E-7</v>
      </c>
      <c r="FI30" s="55">
        <f t="shared" si="33"/>
        <v>3.8887520506804313E-5</v>
      </c>
      <c r="FJ30" s="55">
        <f t="shared" si="34"/>
        <v>3.023416428852559E-6</v>
      </c>
      <c r="FK30" s="55">
        <f t="shared" si="35"/>
        <v>-1.236248998126099E-5</v>
      </c>
      <c r="FL30" s="55"/>
    </row>
    <row r="31" spans="1:168" x14ac:dyDescent="0.3">
      <c r="A31" s="27" t="s">
        <v>30</v>
      </c>
      <c r="B31" s="27">
        <v>243.87944329000001</v>
      </c>
      <c r="C31" s="27">
        <v>0.76303915690000002</v>
      </c>
      <c r="D31" s="27">
        <v>1846.8727140999999</v>
      </c>
      <c r="E31" s="27">
        <v>57.617166236000003</v>
      </c>
      <c r="F31" s="27">
        <v>53.007791386999997</v>
      </c>
      <c r="G31" s="27">
        <v>17.221061253999999</v>
      </c>
      <c r="H31" s="27">
        <v>87.343624638999998</v>
      </c>
      <c r="I31" s="29">
        <v>1.5918119141</v>
      </c>
      <c r="J31" s="29">
        <v>0.26470831649999998</v>
      </c>
      <c r="K31" s="29">
        <v>2.05693E-5</v>
      </c>
      <c r="L31" s="29">
        <v>0.2190615689</v>
      </c>
      <c r="M31" s="29">
        <v>1.6142025999999999E-3</v>
      </c>
      <c r="N31" s="29">
        <v>0.27503681769999999</v>
      </c>
      <c r="O31" s="29">
        <v>1.6142025999999999E-3</v>
      </c>
      <c r="P31" s="29">
        <v>1.19498E-4</v>
      </c>
      <c r="Q31" s="29">
        <v>3.6678036743</v>
      </c>
      <c r="R31" s="29">
        <v>1.6142025999999999E-3</v>
      </c>
      <c r="S31" s="29">
        <v>4.8426082000000001E-3</v>
      </c>
      <c r="T31" s="29">
        <v>1.17539E-4</v>
      </c>
      <c r="U31" s="29">
        <v>0.14839648599999999</v>
      </c>
      <c r="V31" s="29">
        <v>3.773925E-4</v>
      </c>
      <c r="W31" s="29">
        <v>0.27949966850000002</v>
      </c>
      <c r="X31" s="29">
        <v>0.41924948239999998</v>
      </c>
      <c r="Y31" s="29">
        <v>4.4561019700000003E-2</v>
      </c>
      <c r="Z31" s="29">
        <v>1.5834630000000001E-4</v>
      </c>
      <c r="AA31" s="29">
        <v>1.7439643000000001E-3</v>
      </c>
      <c r="AB31" s="29">
        <v>6.8419379999999999E-4</v>
      </c>
      <c r="AD31" s="29">
        <v>3.8979986600000002E-2</v>
      </c>
      <c r="AE31" s="29">
        <v>57.617166236000003</v>
      </c>
      <c r="AF31" s="29">
        <v>53.007791386999997</v>
      </c>
      <c r="AG31" s="29">
        <v>0.1746872776</v>
      </c>
      <c r="AH31" s="29">
        <v>0.48038986290000002</v>
      </c>
      <c r="AI31" s="29">
        <v>0.18342163349999999</v>
      </c>
      <c r="AJ31" s="27"/>
      <c r="AK31" s="29" t="s">
        <v>30</v>
      </c>
      <c r="AL31" s="29">
        <v>0</v>
      </c>
      <c r="AM31" s="29">
        <v>0.26470878034299999</v>
      </c>
      <c r="AN31" s="29">
        <v>1.5918130717600001</v>
      </c>
      <c r="AO31" s="29">
        <v>1.5918130717600001</v>
      </c>
      <c r="AP31" s="29">
        <v>2.0758442104700001</v>
      </c>
      <c r="AQ31" s="8">
        <v>3.49676027492E-6</v>
      </c>
      <c r="AR31" s="8">
        <v>1.7072398022500001E-5</v>
      </c>
      <c r="AS31" s="29">
        <v>0.21906116676699999</v>
      </c>
      <c r="AT31" s="29">
        <v>9.8466182752100003E-4</v>
      </c>
      <c r="AU31" s="29">
        <v>6.2953222440800002E-4</v>
      </c>
      <c r="AV31" s="29">
        <v>0.27503626760599997</v>
      </c>
      <c r="AW31" s="29">
        <v>1.0008140236E-3</v>
      </c>
      <c r="AX31" s="29">
        <v>6.1340071540000004E-4</v>
      </c>
      <c r="AY31" s="29">
        <v>0</v>
      </c>
      <c r="AZ31" s="8">
        <v>2.38998191108E-5</v>
      </c>
      <c r="BA31" s="8">
        <v>9.5596618109899999E-5</v>
      </c>
      <c r="BB31" s="29">
        <v>243.87891850099999</v>
      </c>
      <c r="BC31" s="29">
        <v>4.6093671698699996</v>
      </c>
      <c r="BD31" s="29">
        <v>40.879567309899997</v>
      </c>
      <c r="BE31" s="29">
        <v>2.6031593589000002</v>
      </c>
      <c r="BF31" s="29">
        <v>6.04818870462E-2</v>
      </c>
      <c r="BG31" s="29">
        <v>9.3081809333300001</v>
      </c>
      <c r="BH31" s="29">
        <v>0.15637285559200001</v>
      </c>
      <c r="BI31" s="29">
        <v>20.764285734400001</v>
      </c>
      <c r="BJ31" s="29">
        <v>1.8724788720000001</v>
      </c>
      <c r="BK31" s="29">
        <v>6.7876530875499999</v>
      </c>
      <c r="BL31" s="29">
        <v>0.174687710873</v>
      </c>
      <c r="BM31" s="29">
        <v>0</v>
      </c>
      <c r="BN31" s="29">
        <v>3.6678053842999998</v>
      </c>
      <c r="BO31" s="29">
        <v>3.6678053842999998</v>
      </c>
      <c r="BP31" s="29">
        <v>0.48038757182000003</v>
      </c>
      <c r="BQ31" s="29">
        <v>4.68115798553E-4</v>
      </c>
      <c r="BR31" s="29">
        <v>9.03976764465E-4</v>
      </c>
      <c r="BS31" s="29">
        <v>14.7749429292</v>
      </c>
      <c r="BT31" s="29">
        <v>2.4893261727099998</v>
      </c>
      <c r="BU31" s="29">
        <v>0.15528054368200001</v>
      </c>
      <c r="BV31" s="29">
        <v>1.2155175090799999</v>
      </c>
      <c r="BW31" s="29">
        <v>5.8112591588300002E-4</v>
      </c>
      <c r="BX31" s="29">
        <v>4.2614745062999997E-3</v>
      </c>
      <c r="BY31" s="8">
        <v>3.8787624464700002E-5</v>
      </c>
      <c r="BZ31" s="8">
        <v>7.8749649740700005E-5</v>
      </c>
      <c r="CA31" s="29">
        <v>0</v>
      </c>
      <c r="CB31" s="29">
        <v>0.148395154571</v>
      </c>
      <c r="CC31" s="29">
        <v>0.76304022101299995</v>
      </c>
      <c r="CD31" s="29">
        <v>0</v>
      </c>
      <c r="CE31" s="29">
        <v>1.9246996147399999E-4</v>
      </c>
      <c r="CF31" s="29">
        <v>1.8492330450800001E-4</v>
      </c>
      <c r="CG31" s="29">
        <v>1662.18478959</v>
      </c>
      <c r="CH31" s="29">
        <v>169.912249524</v>
      </c>
      <c r="CI31" s="29">
        <v>1846.8719820399999</v>
      </c>
      <c r="CJ31" s="29">
        <v>0</v>
      </c>
      <c r="CK31" s="29">
        <v>8.0222842387700002</v>
      </c>
      <c r="CL31" s="29">
        <v>4.4561724048600003E-2</v>
      </c>
      <c r="CM31" s="29">
        <v>1.5834485548200001E-4</v>
      </c>
      <c r="CN31" s="29">
        <v>1.74396639909E-3</v>
      </c>
      <c r="CO31" s="29">
        <v>6.8419434607100004E-4</v>
      </c>
      <c r="CP31" s="29">
        <v>0</v>
      </c>
      <c r="CQ31" s="29">
        <v>3.8979894107599999E-2</v>
      </c>
      <c r="CR31" s="29">
        <v>0</v>
      </c>
      <c r="CS31" s="29">
        <v>32.717562244100002</v>
      </c>
      <c r="CT31" s="29">
        <v>3.09035531893E-2</v>
      </c>
      <c r="CU31" s="29">
        <v>1.08666320541E-2</v>
      </c>
      <c r="CV31" s="29">
        <v>40.879567309899997</v>
      </c>
      <c r="CW31" s="29">
        <v>1.38880166669E-2</v>
      </c>
      <c r="CX31" s="29">
        <v>0</v>
      </c>
      <c r="CY31" s="29">
        <v>2.4212822853099999E-4</v>
      </c>
      <c r="CZ31" s="29">
        <v>2.0142855867299999E-3</v>
      </c>
      <c r="DA31" s="29">
        <v>57.615749429399997</v>
      </c>
      <c r="DB31" s="29">
        <v>53.006383262600004</v>
      </c>
      <c r="DC31" s="29">
        <v>4.6093661667700001</v>
      </c>
      <c r="DD31" s="29">
        <v>0</v>
      </c>
      <c r="DE31" s="29">
        <v>0</v>
      </c>
      <c r="DF31" s="29">
        <v>0.21685483357900001</v>
      </c>
      <c r="DG31" s="29">
        <v>0</v>
      </c>
      <c r="DH31" s="29">
        <v>2.3270409221900001</v>
      </c>
      <c r="DI31" s="29">
        <v>0</v>
      </c>
      <c r="DJ31" s="29">
        <v>6.04818870462E-2</v>
      </c>
      <c r="DK31" s="29">
        <v>9.3081809333300001</v>
      </c>
      <c r="DL31" s="29">
        <v>2.2570305730000002</v>
      </c>
      <c r="DM31" s="29">
        <v>0</v>
      </c>
      <c r="DN31" s="29">
        <v>0.15637285559200001</v>
      </c>
      <c r="DO31" s="29">
        <v>2.1203353230000001E-4</v>
      </c>
      <c r="DP31" s="29">
        <v>17.221061346500001</v>
      </c>
      <c r="DQ31" s="29">
        <v>17.7775524941</v>
      </c>
      <c r="DR31" s="29">
        <v>0.183419156996</v>
      </c>
      <c r="DS31" s="29">
        <v>0</v>
      </c>
      <c r="DT31" s="29">
        <v>0.12059802473</v>
      </c>
      <c r="DU31" s="29">
        <v>2.7512267757900002</v>
      </c>
      <c r="DV31" s="29">
        <v>0.279497846158</v>
      </c>
      <c r="DW31" s="29">
        <v>0.24745550861599999</v>
      </c>
      <c r="DX31" s="29">
        <v>87.343592211100002</v>
      </c>
      <c r="DY31" s="29">
        <v>0.41924819294299998</v>
      </c>
      <c r="DZ31" s="29">
        <v>2.4297024169800001</v>
      </c>
      <c r="EC31" s="37">
        <f t="shared" si="0"/>
        <v>7.9999821714118145E-3</v>
      </c>
      <c r="ED31" s="55">
        <f t="shared" si="1"/>
        <v>-2.1518377807710754E-6</v>
      </c>
      <c r="EE31" s="55">
        <f t="shared" si="2"/>
        <v>1.3945719434124169E-6</v>
      </c>
      <c r="EF31" s="55">
        <f t="shared" si="3"/>
        <v>-3.9637815558675596E-7</v>
      </c>
      <c r="EG31" s="55">
        <f t="shared" si="4"/>
        <v>-2.459000837011098E-5</v>
      </c>
      <c r="EH31" s="55">
        <f t="shared" si="5"/>
        <v>-2.6564479733054407E-5</v>
      </c>
      <c r="EI31" s="55">
        <f t="shared" si="6"/>
        <v>5.3713299639375292E-9</v>
      </c>
      <c r="EJ31" s="55">
        <f t="shared" si="7"/>
        <v>-3.7126808200937797E-7</v>
      </c>
      <c r="EK31" s="55">
        <f t="shared" si="8"/>
        <v>7.2725928850615907E-7</v>
      </c>
      <c r="EL31" s="55">
        <f t="shared" si="9"/>
        <v>1.7522796644329616E-6</v>
      </c>
      <c r="EM31" s="55">
        <f t="shared" si="10"/>
        <v>-6.8890326845480015E-6</v>
      </c>
      <c r="EN31" s="55">
        <f t="shared" si="11"/>
        <v>-1.8357076598585056E-6</v>
      </c>
      <c r="EO31" s="55">
        <f t="shared" si="12"/>
        <v>-5.2955378711143776E-6</v>
      </c>
      <c r="EP31" s="55">
        <f t="shared" si="13"/>
        <v>-2.0000740432434187E-6</v>
      </c>
      <c r="EQ31" s="55">
        <f t="shared" si="14"/>
        <v>7.520121699893216E-6</v>
      </c>
      <c r="ER31" s="55">
        <f t="shared" si="15"/>
        <v>-1.3077869922490582E-5</v>
      </c>
      <c r="ES31" s="55">
        <f t="shared" si="16"/>
        <v>4.6621906505067501E-7</v>
      </c>
      <c r="ET31" s="55">
        <f t="shared" si="17"/>
        <v>1.1269681389458427E-5</v>
      </c>
      <c r="EU31" s="55">
        <f t="shared" si="18"/>
        <v>-1.6061214699749487E-6</v>
      </c>
      <c r="EV31" s="55">
        <f t="shared" si="19"/>
        <v>-1.4682740196875463E-5</v>
      </c>
      <c r="EW31" s="55">
        <f t="shared" si="20"/>
        <v>-8.9721059836652659E-6</v>
      </c>
      <c r="EX31" s="55">
        <f t="shared" si="21"/>
        <v>2.0296693760376888E-6</v>
      </c>
      <c r="EY31" s="55">
        <f t="shared" si="22"/>
        <v>-6.52001488876209E-6</v>
      </c>
      <c r="EZ31" s="55">
        <f t="shared" si="24"/>
        <v>-3.075631704128301E-6</v>
      </c>
      <c r="FA31" s="55">
        <f t="shared" si="25"/>
        <v>1.5806384251126944E-5</v>
      </c>
      <c r="FB31" s="55">
        <f t="shared" si="26"/>
        <v>-9.1225244922503531E-6</v>
      </c>
      <c r="FC31" s="55">
        <f t="shared" si="27"/>
        <v>1.2036312898771868E-6</v>
      </c>
      <c r="FD31" s="55">
        <f t="shared" si="28"/>
        <v>7.9812328034858454E-7</v>
      </c>
      <c r="FE31" s="55">
        <f t="shared" si="29"/>
        <v>0</v>
      </c>
      <c r="FF31" s="55">
        <f t="shared" si="30"/>
        <v>-2.3728176449107281E-6</v>
      </c>
      <c r="FG31" s="55">
        <f t="shared" si="31"/>
        <v>-6.3733370118706054E-7</v>
      </c>
      <c r="FH31" s="55">
        <f t="shared" si="32"/>
        <v>-5.4788609451082729E-7</v>
      </c>
      <c r="FI31" s="55">
        <f t="shared" si="33"/>
        <v>2.4802779341362774E-6</v>
      </c>
      <c r="FJ31" s="55">
        <f t="shared" si="34"/>
        <v>-4.7692097126353159E-6</v>
      </c>
      <c r="FK31" s="55">
        <f t="shared" si="35"/>
        <v>-1.3501700713955828E-5</v>
      </c>
      <c r="FL31" s="55"/>
    </row>
    <row r="32" spans="1:168" x14ac:dyDescent="0.3">
      <c r="A32" s="27" t="s">
        <v>31</v>
      </c>
      <c r="B32" s="27">
        <v>3541.4919549000001</v>
      </c>
      <c r="C32" s="27">
        <v>11.080457806</v>
      </c>
      <c r="D32" s="27">
        <v>24138.960693000001</v>
      </c>
      <c r="E32" s="27">
        <v>799.99215587000003</v>
      </c>
      <c r="F32" s="27">
        <v>735.99263122000002</v>
      </c>
      <c r="G32" s="27">
        <v>250.07534848</v>
      </c>
      <c r="H32" s="27">
        <v>1191.2764983</v>
      </c>
      <c r="I32" s="29">
        <v>22.101693273999999</v>
      </c>
      <c r="J32" s="29">
        <v>3.6753715759999999</v>
      </c>
      <c r="K32" s="29">
        <v>2.8559720000000002E-4</v>
      </c>
      <c r="L32" s="29">
        <v>3.0415857516</v>
      </c>
      <c r="M32" s="29">
        <v>2.2412577900000001E-2</v>
      </c>
      <c r="N32" s="29">
        <v>3.8187787641000002</v>
      </c>
      <c r="O32" s="29">
        <v>2.2412577900000001E-2</v>
      </c>
      <c r="P32" s="29">
        <v>1.6591837000000001E-3</v>
      </c>
      <c r="Q32" s="29">
        <v>50.926031694000002</v>
      </c>
      <c r="R32" s="29">
        <v>2.2412577900000001E-2</v>
      </c>
      <c r="S32" s="29">
        <v>6.7237736000000006E-2</v>
      </c>
      <c r="T32" s="29">
        <v>1.6319838999999999E-3</v>
      </c>
      <c r="U32" s="29">
        <v>2.0604280880000001</v>
      </c>
      <c r="V32" s="29">
        <v>5.2399487999999998E-3</v>
      </c>
      <c r="W32" s="29">
        <v>3.8120844459000001</v>
      </c>
      <c r="X32" s="29">
        <v>5.7181271621</v>
      </c>
      <c r="Y32" s="29">
        <v>0.61871244579999995</v>
      </c>
      <c r="Z32" s="29">
        <v>2.1985770000000002E-3</v>
      </c>
      <c r="AA32" s="29">
        <v>2.42142687E-2</v>
      </c>
      <c r="AB32" s="29">
        <v>9.4997676999999999E-3</v>
      </c>
      <c r="AD32" s="29">
        <v>0.5412220848</v>
      </c>
      <c r="AE32" s="29">
        <v>799.99215587000003</v>
      </c>
      <c r="AF32" s="29">
        <v>735.99263122000002</v>
      </c>
      <c r="AG32" s="29">
        <v>2.3825529419000002</v>
      </c>
      <c r="AH32" s="29">
        <v>6.5520199858000003</v>
      </c>
      <c r="AI32" s="29">
        <v>2.5016803628000002</v>
      </c>
      <c r="AJ32" s="27"/>
      <c r="AK32" s="29" t="s">
        <v>31</v>
      </c>
      <c r="AL32" s="29">
        <v>0</v>
      </c>
      <c r="AM32" s="29">
        <v>3.6753613629699999</v>
      </c>
      <c r="AN32" s="29">
        <v>22.101730102699999</v>
      </c>
      <c r="AO32" s="29">
        <v>22.101730102699999</v>
      </c>
      <c r="AP32" s="29">
        <v>28.277325139399998</v>
      </c>
      <c r="AQ32" s="8">
        <v>4.8551722713699998E-5</v>
      </c>
      <c r="AR32" s="29">
        <v>2.3704614571400001E-4</v>
      </c>
      <c r="AS32" s="29">
        <v>3.0415922266600002</v>
      </c>
      <c r="AT32" s="29">
        <v>1.3671671919200001E-2</v>
      </c>
      <c r="AU32" s="29">
        <v>8.7408971742299994E-3</v>
      </c>
      <c r="AV32" s="29">
        <v>3.8187813402700002</v>
      </c>
      <c r="AW32" s="29">
        <v>1.389579109E-2</v>
      </c>
      <c r="AX32" s="29">
        <v>8.5167475344100005E-3</v>
      </c>
      <c r="AY32" s="29">
        <v>0</v>
      </c>
      <c r="AZ32" s="29">
        <v>3.31839816465E-4</v>
      </c>
      <c r="BA32" s="29">
        <v>1.3273420834800001E-3</v>
      </c>
      <c r="BB32" s="29">
        <v>3541.4908064000001</v>
      </c>
      <c r="BC32" s="29">
        <v>63.999441062199999</v>
      </c>
      <c r="BD32" s="29">
        <v>567.597379123</v>
      </c>
      <c r="BE32" s="29">
        <v>36.143871773699999</v>
      </c>
      <c r="BF32" s="29">
        <v>0.83976860739500003</v>
      </c>
      <c r="BG32" s="29">
        <v>129.24028495799999</v>
      </c>
      <c r="BH32" s="29">
        <v>2.1711781389699998</v>
      </c>
      <c r="BI32" s="29">
        <v>282.85172851300001</v>
      </c>
      <c r="BJ32" s="29">
        <v>25.506963679799998</v>
      </c>
      <c r="BK32" s="29">
        <v>92.461489046200001</v>
      </c>
      <c r="BL32" s="29">
        <v>2.3825530458699999</v>
      </c>
      <c r="BM32" s="29">
        <v>0</v>
      </c>
      <c r="BN32" s="29">
        <v>50.925945651399999</v>
      </c>
      <c r="BO32" s="29">
        <v>50.925945651399999</v>
      </c>
      <c r="BP32" s="29">
        <v>6.5520160278499997</v>
      </c>
      <c r="BQ32" s="29">
        <v>6.4995551804000002E-3</v>
      </c>
      <c r="BR32" s="29">
        <v>1.2550887628300001E-2</v>
      </c>
      <c r="BS32" s="29">
        <v>193.112135505</v>
      </c>
      <c r="BT32" s="29">
        <v>33.909726245000002</v>
      </c>
      <c r="BU32" s="29">
        <v>2.1152539057799999</v>
      </c>
      <c r="BV32" s="29">
        <v>16.5578067378</v>
      </c>
      <c r="BW32" s="29">
        <v>8.0685365300399992E-3</v>
      </c>
      <c r="BX32" s="29">
        <v>5.9169072228899999E-2</v>
      </c>
      <c r="BY32" s="29">
        <v>5.3854975942099997E-4</v>
      </c>
      <c r="BZ32" s="29">
        <v>1.0934080777300001E-3</v>
      </c>
      <c r="CA32" s="29">
        <v>0</v>
      </c>
      <c r="CB32" s="29">
        <v>2.0604260699000001</v>
      </c>
      <c r="CC32" s="29">
        <v>11.0804825534</v>
      </c>
      <c r="CD32" s="29">
        <v>0</v>
      </c>
      <c r="CE32" s="29">
        <v>2.67237838478E-3</v>
      </c>
      <c r="CF32" s="29">
        <v>2.5675609087500001E-3</v>
      </c>
      <c r="CG32" s="29">
        <v>21725.057008600001</v>
      </c>
      <c r="CH32" s="29">
        <v>2220.7832643400002</v>
      </c>
      <c r="CI32" s="29">
        <v>24138.952408500001</v>
      </c>
      <c r="CJ32" s="29">
        <v>0</v>
      </c>
      <c r="CK32" s="29">
        <v>109.279999512</v>
      </c>
      <c r="CL32" s="29">
        <v>0.618704837422</v>
      </c>
      <c r="CM32" s="29">
        <v>2.1985784421699999E-3</v>
      </c>
      <c r="CN32" s="29">
        <v>2.4214577733900001E-2</v>
      </c>
      <c r="CO32" s="29">
        <v>9.4997085336699996E-3</v>
      </c>
      <c r="CP32" s="29">
        <v>0</v>
      </c>
      <c r="CQ32" s="29">
        <v>0.54122069532899997</v>
      </c>
      <c r="CR32" s="8">
        <v>0</v>
      </c>
      <c r="CS32" s="29">
        <v>445.67958970500001</v>
      </c>
      <c r="CT32" s="29">
        <v>0.42908312461100001</v>
      </c>
      <c r="CU32" s="29">
        <v>0.150878367367</v>
      </c>
      <c r="CV32" s="29">
        <v>567.59736534399997</v>
      </c>
      <c r="CW32" s="29">
        <v>0.192829874392</v>
      </c>
      <c r="CX32" s="29">
        <v>0</v>
      </c>
      <c r="CY32" s="29">
        <v>3.3618722851500001E-3</v>
      </c>
      <c r="CZ32" s="29">
        <v>2.79677407585E-2</v>
      </c>
      <c r="DA32" s="29">
        <v>799.97281553899995</v>
      </c>
      <c r="DB32" s="29">
        <v>735.97332909600004</v>
      </c>
      <c r="DC32" s="29">
        <v>63.999486443199999</v>
      </c>
      <c r="DD32" s="29">
        <v>0</v>
      </c>
      <c r="DE32" s="29">
        <v>0</v>
      </c>
      <c r="DF32" s="29">
        <v>3.0109425934099998</v>
      </c>
      <c r="DG32" s="29">
        <v>0</v>
      </c>
      <c r="DH32" s="29">
        <v>32.310096275799999</v>
      </c>
      <c r="DI32" s="29">
        <v>0</v>
      </c>
      <c r="DJ32" s="29">
        <v>0.83976860739500003</v>
      </c>
      <c r="DK32" s="29">
        <v>129.24027503799999</v>
      </c>
      <c r="DL32" s="29">
        <v>30.745283164699998</v>
      </c>
      <c r="DM32" s="29">
        <v>0</v>
      </c>
      <c r="DN32" s="29">
        <v>2.1711781389699998</v>
      </c>
      <c r="DO32" s="29">
        <v>2.9439914703199999E-3</v>
      </c>
      <c r="DP32" s="29">
        <v>250.07549897999999</v>
      </c>
      <c r="DQ32" s="29">
        <v>242.16682424300001</v>
      </c>
      <c r="DR32" s="29">
        <v>2.5016781264999999</v>
      </c>
      <c r="DS32" s="29">
        <v>0</v>
      </c>
      <c r="DT32" s="29">
        <v>1.6428109232400001</v>
      </c>
      <c r="DU32" s="29">
        <v>37.477305231499997</v>
      </c>
      <c r="DV32" s="29">
        <v>3.8120890057199999</v>
      </c>
      <c r="DW32" s="29">
        <v>3.3708568311999998</v>
      </c>
      <c r="DX32" s="29">
        <v>1191.2760804</v>
      </c>
      <c r="DY32" s="29">
        <v>5.7181212389600002</v>
      </c>
      <c r="DZ32" s="29">
        <v>33.097517055700003</v>
      </c>
      <c r="EC32" s="37">
        <f t="shared" si="0"/>
        <v>8.0000213860564971E-3</v>
      </c>
      <c r="ED32" s="55">
        <f t="shared" si="1"/>
        <v>-3.2429835070224252E-7</v>
      </c>
      <c r="EE32" s="55">
        <f t="shared" si="2"/>
        <v>2.2334275742712593E-6</v>
      </c>
      <c r="EF32" s="55">
        <f t="shared" si="3"/>
        <v>-3.4320035999396657E-7</v>
      </c>
      <c r="EG32" s="55">
        <f t="shared" si="4"/>
        <v>-2.4175650796285062E-5</v>
      </c>
      <c r="EH32" s="55">
        <f t="shared" si="5"/>
        <v>-2.6225974529095903E-5</v>
      </c>
      <c r="EI32" s="55">
        <f t="shared" si="6"/>
        <v>6.0181861548637455E-7</v>
      </c>
      <c r="EJ32" s="55">
        <f t="shared" si="7"/>
        <v>-3.5080017157943753E-7</v>
      </c>
      <c r="EK32" s="55">
        <f t="shared" si="8"/>
        <v>1.666329341566462E-6</v>
      </c>
      <c r="EL32" s="55">
        <f t="shared" si="9"/>
        <v>-2.7787748228284511E-6</v>
      </c>
      <c r="EM32" s="55">
        <f t="shared" si="10"/>
        <v>2.3404560687682823E-6</v>
      </c>
      <c r="EN32" s="55">
        <f t="shared" si="11"/>
        <v>2.1288434813225734E-6</v>
      </c>
      <c r="EO32" s="55">
        <f t="shared" si="12"/>
        <v>-3.9292981112265081E-7</v>
      </c>
      <c r="EP32" s="55">
        <f t="shared" si="13"/>
        <v>6.7460572060596596E-7</v>
      </c>
      <c r="EQ32" s="55">
        <f t="shared" si="14"/>
        <v>-1.7523905629122916E-6</v>
      </c>
      <c r="ER32" s="55">
        <f t="shared" si="15"/>
        <v>-1.0849039802052156E-6</v>
      </c>
      <c r="ES32" s="55">
        <f t="shared" si="16"/>
        <v>-1.6895602728309283E-6</v>
      </c>
      <c r="ET32" s="55">
        <f t="shared" si="17"/>
        <v>-1.1725833198411016E-5</v>
      </c>
      <c r="EU32" s="55">
        <f t="shared" si="18"/>
        <v>-1.8924054790874008E-6</v>
      </c>
      <c r="EV32" s="55">
        <f t="shared" si="19"/>
        <v>-1.5970040513176406E-5</v>
      </c>
      <c r="EW32" s="55">
        <f t="shared" si="20"/>
        <v>-9.794566535732451E-7</v>
      </c>
      <c r="EX32" s="55">
        <f t="shared" si="21"/>
        <v>-1.8142295589008168E-6</v>
      </c>
      <c r="EY32" s="55">
        <f t="shared" si="22"/>
        <v>1.1961487381817001E-6</v>
      </c>
      <c r="EZ32" s="55">
        <f t="shared" si="24"/>
        <v>-1.0358531442020296E-6</v>
      </c>
      <c r="FA32" s="55">
        <f t="shared" si="25"/>
        <v>-1.2297114841643857E-5</v>
      </c>
      <c r="FB32" s="55">
        <f t="shared" si="26"/>
        <v>6.5595610239749769E-7</v>
      </c>
      <c r="FC32" s="55">
        <f t="shared" si="27"/>
        <v>1.2762470914567907E-5</v>
      </c>
      <c r="FD32" s="55">
        <f t="shared" si="28"/>
        <v>-6.2281870324355794E-6</v>
      </c>
      <c r="FE32" s="55">
        <f t="shared" si="29"/>
        <v>0</v>
      </c>
      <c r="FF32" s="55">
        <f t="shared" si="30"/>
        <v>-2.5672843719016294E-6</v>
      </c>
      <c r="FG32" s="55">
        <f t="shared" si="31"/>
        <v>-2.9026126488799539E-7</v>
      </c>
      <c r="FH32" s="55">
        <f t="shared" si="32"/>
        <v>-2.0192992265903689E-7</v>
      </c>
      <c r="FI32" s="55">
        <f t="shared" si="33"/>
        <v>4.363806482210626E-8</v>
      </c>
      <c r="FJ32" s="55">
        <f t="shared" si="34"/>
        <v>-6.0408088027975207E-7</v>
      </c>
      <c r="FK32" s="55">
        <f t="shared" si="35"/>
        <v>-8.9391915671760987E-7</v>
      </c>
      <c r="FL32" s="55"/>
    </row>
    <row r="33" spans="1:168" x14ac:dyDescent="0.3">
      <c r="A33" s="27" t="s">
        <v>32</v>
      </c>
      <c r="B33" s="27">
        <v>1914.0967774999999</v>
      </c>
      <c r="C33" s="27">
        <v>5.9887399706000002</v>
      </c>
      <c r="D33" s="27">
        <v>13992.38463</v>
      </c>
      <c r="E33" s="27">
        <v>446.53887405</v>
      </c>
      <c r="F33" s="27">
        <v>410.81579287</v>
      </c>
      <c r="G33" s="27">
        <v>135.16007077</v>
      </c>
      <c r="H33" s="27">
        <v>670.32564506999995</v>
      </c>
      <c r="I33" s="29">
        <v>12.336700107</v>
      </c>
      <c r="J33" s="29">
        <v>2.0515156438000002</v>
      </c>
      <c r="K33" s="29">
        <v>1.594144E-4</v>
      </c>
      <c r="L33" s="29">
        <v>1.6977495806</v>
      </c>
      <c r="M33" s="29">
        <v>1.2510232600000001E-2</v>
      </c>
      <c r="N33" s="29">
        <v>2.1315627738999998</v>
      </c>
      <c r="O33" s="29">
        <v>1.2510232600000001E-2</v>
      </c>
      <c r="P33" s="29">
        <v>9.2612149999999997E-4</v>
      </c>
      <c r="Q33" s="29">
        <v>28.425843194999999</v>
      </c>
      <c r="R33" s="29">
        <v>1.2510232600000001E-2</v>
      </c>
      <c r="S33" s="29">
        <v>3.7530697299999999E-2</v>
      </c>
      <c r="T33" s="29">
        <v>9.1093909999999997E-4</v>
      </c>
      <c r="U33" s="29">
        <v>1.1500876889</v>
      </c>
      <c r="V33" s="29">
        <v>2.9248294E-3</v>
      </c>
      <c r="W33" s="29">
        <v>2.1450416133000001</v>
      </c>
      <c r="X33" s="29">
        <v>3.2175624280999999</v>
      </c>
      <c r="Y33" s="29">
        <v>0.34535235069999998</v>
      </c>
      <c r="Z33" s="29">
        <v>1.2271996E-3</v>
      </c>
      <c r="AA33" s="29">
        <v>1.3515897799999999E-2</v>
      </c>
      <c r="AB33" s="29">
        <v>5.3025705000000001E-3</v>
      </c>
      <c r="AD33" s="29">
        <v>0.30209883189999998</v>
      </c>
      <c r="AE33" s="29">
        <v>446.53887405</v>
      </c>
      <c r="AF33" s="29">
        <v>410.81579287</v>
      </c>
      <c r="AG33" s="29">
        <v>1.3406510250999999</v>
      </c>
      <c r="AH33" s="29">
        <v>3.6867904014000001</v>
      </c>
      <c r="AI33" s="29">
        <v>1.407683416</v>
      </c>
      <c r="AJ33" s="27"/>
      <c r="AK33" s="29" t="s">
        <v>32</v>
      </c>
      <c r="AL33" s="29">
        <v>0</v>
      </c>
      <c r="AM33" s="29">
        <v>2.0515180362900001</v>
      </c>
      <c r="AN33" s="29">
        <v>12.336691733</v>
      </c>
      <c r="AO33" s="29">
        <v>12.336691733</v>
      </c>
      <c r="AP33" s="29">
        <v>15.9204847082</v>
      </c>
      <c r="AQ33" s="8">
        <v>2.7100595376900001E-5</v>
      </c>
      <c r="AR33" s="29">
        <v>1.3231450019800001E-4</v>
      </c>
      <c r="AS33" s="29">
        <v>1.6977482471300001</v>
      </c>
      <c r="AT33" s="29">
        <v>7.6312408683399998E-3</v>
      </c>
      <c r="AU33" s="29">
        <v>4.8789984541200001E-3</v>
      </c>
      <c r="AV33" s="29">
        <v>2.1315650139</v>
      </c>
      <c r="AW33" s="29">
        <v>7.75632155751E-3</v>
      </c>
      <c r="AX33" s="29">
        <v>4.7538855836199998E-3</v>
      </c>
      <c r="AY33" s="29">
        <v>0</v>
      </c>
      <c r="AZ33" s="29">
        <v>1.8522272437999999E-4</v>
      </c>
      <c r="BA33" s="29">
        <v>7.4088656489999999E-4</v>
      </c>
      <c r="BB33" s="29">
        <v>1914.0956210300001</v>
      </c>
      <c r="BC33" s="29">
        <v>35.723048468800002</v>
      </c>
      <c r="BD33" s="29">
        <v>316.82099098700002</v>
      </c>
      <c r="BE33" s="29">
        <v>20.174771167900001</v>
      </c>
      <c r="BF33" s="29">
        <v>0.46874029843800002</v>
      </c>
      <c r="BG33" s="29">
        <v>72.139197565700002</v>
      </c>
      <c r="BH33" s="29">
        <v>1.21190540994</v>
      </c>
      <c r="BI33" s="29">
        <v>159.24912678699999</v>
      </c>
      <c r="BJ33" s="29">
        <v>14.3607617448</v>
      </c>
      <c r="BK33" s="29">
        <v>52.057023776699999</v>
      </c>
      <c r="BL33" s="29">
        <v>1.3406489298199999</v>
      </c>
      <c r="BM33" s="29">
        <v>0</v>
      </c>
      <c r="BN33" s="29">
        <v>28.425848498800001</v>
      </c>
      <c r="BO33" s="29">
        <v>28.425848498800001</v>
      </c>
      <c r="BP33" s="29">
        <v>3.6867910952799998</v>
      </c>
      <c r="BQ33" s="29">
        <v>3.6279307117699998E-3</v>
      </c>
      <c r="BR33" s="29">
        <v>7.00560256298E-3</v>
      </c>
      <c r="BS33" s="29">
        <v>111.93911141700001</v>
      </c>
      <c r="BT33" s="29">
        <v>19.091596340500001</v>
      </c>
      <c r="BU33" s="29">
        <v>1.19091382827</v>
      </c>
      <c r="BV33" s="29">
        <v>9.3222553934899999</v>
      </c>
      <c r="BW33" s="29">
        <v>4.5036810687299998E-3</v>
      </c>
      <c r="BX33" s="29">
        <v>3.3027032781100002E-2</v>
      </c>
      <c r="BY33" s="29">
        <v>3.00609352909E-4</v>
      </c>
      <c r="BZ33" s="29">
        <v>6.1033412020699998E-4</v>
      </c>
      <c r="CA33" s="29">
        <v>0</v>
      </c>
      <c r="CB33" s="29">
        <v>1.1500871963299999</v>
      </c>
      <c r="CC33" s="29">
        <v>5.9887404160199997</v>
      </c>
      <c r="CD33" s="29">
        <v>0</v>
      </c>
      <c r="CE33" s="29">
        <v>1.4916314295200001E-3</v>
      </c>
      <c r="CF33" s="29">
        <v>1.43314734044E-3</v>
      </c>
      <c r="CG33" s="29">
        <v>12593.141313800001</v>
      </c>
      <c r="CH33" s="29">
        <v>1287.29997875</v>
      </c>
      <c r="CI33" s="29">
        <v>13992.380404</v>
      </c>
      <c r="CJ33" s="29">
        <v>0</v>
      </c>
      <c r="CK33" s="29">
        <v>61.526038286599999</v>
      </c>
      <c r="CL33" s="29">
        <v>0.34534800175399999</v>
      </c>
      <c r="CM33" s="29">
        <v>1.22719887578E-3</v>
      </c>
      <c r="CN33" s="29">
        <v>1.35160525399E-2</v>
      </c>
      <c r="CO33" s="29">
        <v>5.30261493346E-3</v>
      </c>
      <c r="CP33" s="29">
        <v>0</v>
      </c>
      <c r="CQ33" s="29">
        <v>0.30209983281199998</v>
      </c>
      <c r="CR33" s="29">
        <v>0</v>
      </c>
      <c r="CS33" s="29">
        <v>250.92327918500001</v>
      </c>
      <c r="CT33" s="29">
        <v>0.23950533534599999</v>
      </c>
      <c r="CU33" s="29">
        <v>8.4217119338600002E-2</v>
      </c>
      <c r="CV33" s="29">
        <v>316.82098084500001</v>
      </c>
      <c r="CW33" s="29">
        <v>0.107633550964</v>
      </c>
      <c r="CX33" s="29">
        <v>0</v>
      </c>
      <c r="CY33" s="29">
        <v>1.87649956374E-3</v>
      </c>
      <c r="CZ33" s="29">
        <v>1.56109572821E-2</v>
      </c>
      <c r="DA33" s="29">
        <v>446.52793079899999</v>
      </c>
      <c r="DB33" s="29">
        <v>410.80489905100001</v>
      </c>
      <c r="DC33" s="29">
        <v>35.7230317478</v>
      </c>
      <c r="DD33" s="29">
        <v>0</v>
      </c>
      <c r="DE33" s="29">
        <v>0</v>
      </c>
      <c r="DF33" s="29">
        <v>1.68064851619</v>
      </c>
      <c r="DG33" s="29">
        <v>0</v>
      </c>
      <c r="DH33" s="29">
        <v>18.034816166900001</v>
      </c>
      <c r="DI33" s="29">
        <v>0</v>
      </c>
      <c r="DJ33" s="29">
        <v>0.468740304941</v>
      </c>
      <c r="DK33" s="29">
        <v>72.139197565700002</v>
      </c>
      <c r="DL33" s="29">
        <v>17.309996185199999</v>
      </c>
      <c r="DM33" s="29">
        <v>0</v>
      </c>
      <c r="DN33" s="29">
        <v>1.21190540994</v>
      </c>
      <c r="DO33" s="29">
        <v>1.64327890507E-3</v>
      </c>
      <c r="DP33" s="29">
        <v>135.15989832599999</v>
      </c>
      <c r="DQ33" s="29">
        <v>136.34317546700001</v>
      </c>
      <c r="DR33" s="29">
        <v>1.40768053934</v>
      </c>
      <c r="DS33" s="29">
        <v>0</v>
      </c>
      <c r="DT33" s="29">
        <v>0.92492214985200005</v>
      </c>
      <c r="DU33" s="29">
        <v>21.100164613299999</v>
      </c>
      <c r="DV33" s="29">
        <v>2.14504268582</v>
      </c>
      <c r="DW33" s="29">
        <v>1.89783311156</v>
      </c>
      <c r="DX33" s="29">
        <v>670.32541025700004</v>
      </c>
      <c r="DY33" s="29">
        <v>3.2175654152700002</v>
      </c>
      <c r="DZ33" s="29">
        <v>18.6343198623</v>
      </c>
      <c r="EC33" s="37">
        <f t="shared" si="0"/>
        <v>8.0000048730093122E-3</v>
      </c>
      <c r="ED33" s="55">
        <f t="shared" si="1"/>
        <v>-6.0418575143943959E-7</v>
      </c>
      <c r="EE33" s="55">
        <f t="shared" si="2"/>
        <v>7.4376246378601185E-8</v>
      </c>
      <c r="EF33" s="55">
        <f t="shared" si="3"/>
        <v>-3.0202142898972273E-7</v>
      </c>
      <c r="EG33" s="55">
        <f t="shared" si="4"/>
        <v>-2.4506827145332383E-5</v>
      </c>
      <c r="EH33" s="55">
        <f t="shared" si="5"/>
        <v>-2.6517527293397551E-5</v>
      </c>
      <c r="EI33" s="55">
        <f t="shared" si="6"/>
        <v>-1.2758501755155099E-6</v>
      </c>
      <c r="EJ33" s="55">
        <f t="shared" si="7"/>
        <v>-3.5029690663532993E-7</v>
      </c>
      <c r="EK33" s="55">
        <f t="shared" si="8"/>
        <v>-6.7878767640117846E-7</v>
      </c>
      <c r="EL33" s="55">
        <f t="shared" si="9"/>
        <v>1.1662060716535114E-6</v>
      </c>
      <c r="EM33" s="55">
        <f t="shared" si="10"/>
        <v>4.3633128500664413E-6</v>
      </c>
      <c r="EN33" s="55">
        <f t="shared" si="11"/>
        <v>-7.8543385621357271E-7</v>
      </c>
      <c r="EO33" s="55">
        <f t="shared" si="12"/>
        <v>5.3735691520134293E-7</v>
      </c>
      <c r="EP33" s="55">
        <f t="shared" si="13"/>
        <v>1.0508721711511358E-6</v>
      </c>
      <c r="EQ33" s="55">
        <f t="shared" si="14"/>
        <v>-2.0350436970886772E-6</v>
      </c>
      <c r="ER33" s="55">
        <f t="shared" si="15"/>
        <v>-1.3184792708100197E-5</v>
      </c>
      <c r="ES33" s="55">
        <f t="shared" si="16"/>
        <v>1.8658373528168606E-7</v>
      </c>
      <c r="ET33" s="55">
        <f t="shared" si="17"/>
        <v>-1.5967849390902927E-5</v>
      </c>
      <c r="EU33" s="55">
        <f t="shared" si="18"/>
        <v>4.4096782626069912E-7</v>
      </c>
      <c r="EV33" s="55">
        <f t="shared" si="19"/>
        <v>4.8006677943290235E-6</v>
      </c>
      <c r="EW33" s="55">
        <f t="shared" si="20"/>
        <v>-4.2828908167200696E-7</v>
      </c>
      <c r="EX33" s="55">
        <f t="shared" si="21"/>
        <v>-1.7310425011424277E-5</v>
      </c>
      <c r="EY33" s="55">
        <f t="shared" si="22"/>
        <v>4.9999962391072769E-7</v>
      </c>
      <c r="EZ33" s="55">
        <f t="shared" si="24"/>
        <v>9.2839535113850286E-7</v>
      </c>
      <c r="FA33" s="55">
        <f t="shared" si="25"/>
        <v>-1.2592779493676453E-5</v>
      </c>
      <c r="FB33" s="55">
        <f t="shared" si="26"/>
        <v>-5.9014034876024458E-7</v>
      </c>
      <c r="FC33" s="55">
        <f t="shared" si="27"/>
        <v>1.1448732617755979E-5</v>
      </c>
      <c r="FD33" s="55">
        <f t="shared" si="28"/>
        <v>8.3796075884183989E-6</v>
      </c>
      <c r="FE33" s="55">
        <f t="shared" si="29"/>
        <v>0</v>
      </c>
      <c r="FF33" s="55">
        <f t="shared" si="30"/>
        <v>3.3131938766834236E-6</v>
      </c>
      <c r="FG33" s="55">
        <f t="shared" si="31"/>
        <v>-4.9301916308868132E-7</v>
      </c>
      <c r="FH33" s="55">
        <f t="shared" si="32"/>
        <v>-4.5626537545927302E-7</v>
      </c>
      <c r="FI33" s="55">
        <f t="shared" si="33"/>
        <v>-1.5628824807642392E-6</v>
      </c>
      <c r="FJ33" s="55">
        <f t="shared" si="34"/>
        <v>1.8820706471862395E-7</v>
      </c>
      <c r="FK33" s="55">
        <f t="shared" si="35"/>
        <v>-2.043541869775142E-6</v>
      </c>
      <c r="FL33" s="55"/>
    </row>
    <row r="34" spans="1:168" x14ac:dyDescent="0.3">
      <c r="A34" s="27" t="s">
        <v>33</v>
      </c>
      <c r="B34" s="27">
        <v>1422.1883484</v>
      </c>
      <c r="C34" s="27">
        <v>4.4496068405000004</v>
      </c>
      <c r="D34" s="27">
        <v>9868.6778446000008</v>
      </c>
      <c r="E34" s="27">
        <v>331.93712728000003</v>
      </c>
      <c r="F34" s="27">
        <v>306.31618666000003</v>
      </c>
      <c r="G34" s="27">
        <v>94.900368839999999</v>
      </c>
      <c r="H34" s="27">
        <v>498.16046053999997</v>
      </c>
      <c r="I34" s="29">
        <v>8.6545814849999996</v>
      </c>
      <c r="J34" s="29">
        <v>1.4392021328</v>
      </c>
      <c r="K34" s="29">
        <v>1.118342E-4</v>
      </c>
      <c r="L34" s="29">
        <v>1.1910240865999999</v>
      </c>
      <c r="M34" s="29">
        <v>8.7763193999999996E-3</v>
      </c>
      <c r="N34" s="29">
        <v>1.4953576481999999</v>
      </c>
      <c r="O34" s="29">
        <v>8.7763193999999996E-3</v>
      </c>
      <c r="P34" s="29">
        <v>6.4970309999999999E-4</v>
      </c>
      <c r="Q34" s="29">
        <v>19.941620052000001</v>
      </c>
      <c r="R34" s="29">
        <v>8.7763193999999996E-3</v>
      </c>
      <c r="S34" s="29">
        <v>2.6328954000000002E-2</v>
      </c>
      <c r="T34" s="29">
        <v>6.3905220000000005E-4</v>
      </c>
      <c r="U34" s="29">
        <v>0.80682230040000003</v>
      </c>
      <c r="V34" s="29">
        <v>2.0518589E-3</v>
      </c>
      <c r="W34" s="29">
        <v>1.4998399611</v>
      </c>
      <c r="X34" s="29">
        <v>2.2497599715000001</v>
      </c>
      <c r="Y34" s="29">
        <v>0.2422754386</v>
      </c>
      <c r="Z34" s="29">
        <v>8.6091879999999996E-4</v>
      </c>
      <c r="AA34" s="29">
        <v>9.4818252999999998E-3</v>
      </c>
      <c r="AB34" s="29">
        <v>3.7199182000000001E-3</v>
      </c>
      <c r="AD34" s="29">
        <v>0.21193175650000001</v>
      </c>
      <c r="AE34" s="29">
        <v>331.93712728000003</v>
      </c>
      <c r="AF34" s="29">
        <v>306.31618666000003</v>
      </c>
      <c r="AG34" s="29">
        <v>0.93739983829999995</v>
      </c>
      <c r="AH34" s="29">
        <v>2.5778500037000001</v>
      </c>
      <c r="AI34" s="29">
        <v>0.98427017829999996</v>
      </c>
      <c r="AJ34" s="27"/>
      <c r="AK34" s="29" t="s">
        <v>33</v>
      </c>
      <c r="AL34" s="29">
        <v>0</v>
      </c>
      <c r="AM34" s="29">
        <v>1.43919986052</v>
      </c>
      <c r="AN34" s="29">
        <v>8.6545821007099999</v>
      </c>
      <c r="AO34" s="29">
        <v>8.6545821007099999</v>
      </c>
      <c r="AP34" s="29">
        <v>11.742154251300001</v>
      </c>
      <c r="AQ34" s="8">
        <v>1.9011743205999999E-5</v>
      </c>
      <c r="AR34" s="8">
        <v>9.2822026783299997E-5</v>
      </c>
      <c r="AS34" s="29">
        <v>1.19102794938</v>
      </c>
      <c r="AT34" s="29">
        <v>5.3535658115199999E-3</v>
      </c>
      <c r="AU34" s="29">
        <v>3.4227732496499999E-3</v>
      </c>
      <c r="AV34" s="29">
        <v>1.4953555920999999</v>
      </c>
      <c r="AW34" s="29">
        <v>5.4412841178800003E-3</v>
      </c>
      <c r="AX34" s="29">
        <v>3.3350132741999999E-3</v>
      </c>
      <c r="AY34" s="29">
        <v>0</v>
      </c>
      <c r="AZ34" s="29">
        <v>1.2994024683800001E-4</v>
      </c>
      <c r="BA34" s="29">
        <v>5.1975444508700001E-4</v>
      </c>
      <c r="BB34" s="29">
        <v>1422.1876891899999</v>
      </c>
      <c r="BC34" s="29">
        <v>25.620894521</v>
      </c>
      <c r="BD34" s="29">
        <v>236.23090292800001</v>
      </c>
      <c r="BE34" s="29">
        <v>15.042878313899999</v>
      </c>
      <c r="BF34" s="29">
        <v>0.34950646596599999</v>
      </c>
      <c r="BG34" s="29">
        <v>53.7890932846</v>
      </c>
      <c r="BH34" s="29">
        <v>0.90363188628799995</v>
      </c>
      <c r="BI34" s="29">
        <v>117.461321928</v>
      </c>
      <c r="BJ34" s="29">
        <v>10.5941628977</v>
      </c>
      <c r="BK34" s="29">
        <v>38.398557625000002</v>
      </c>
      <c r="BL34" s="29">
        <v>0.93739607491400001</v>
      </c>
      <c r="BM34" s="29">
        <v>0</v>
      </c>
      <c r="BN34" s="29">
        <v>19.9416041138</v>
      </c>
      <c r="BO34" s="29">
        <v>19.9416041138</v>
      </c>
      <c r="BP34" s="29">
        <v>2.5778470250300001</v>
      </c>
      <c r="BQ34" s="29">
        <v>2.5451504421399999E-3</v>
      </c>
      <c r="BR34" s="29">
        <v>4.9147640083999997E-3</v>
      </c>
      <c r="BS34" s="29">
        <v>78.949431872999995</v>
      </c>
      <c r="BT34" s="29">
        <v>14.0812049903</v>
      </c>
      <c r="BU34" s="29">
        <v>0.87843093022399998</v>
      </c>
      <c r="BV34" s="29">
        <v>6.8760986182800004</v>
      </c>
      <c r="BW34" s="29">
        <v>3.1594851856300002E-3</v>
      </c>
      <c r="BX34" s="29">
        <v>2.3169442309300001E-2</v>
      </c>
      <c r="BY34" s="29">
        <v>2.10885717165E-4</v>
      </c>
      <c r="BZ34" s="29">
        <v>4.2816453444299998E-4</v>
      </c>
      <c r="CA34" s="29">
        <v>0</v>
      </c>
      <c r="CB34" s="29">
        <v>0.80682590971299994</v>
      </c>
      <c r="CC34" s="29">
        <v>4.4496105090100002</v>
      </c>
      <c r="CD34" s="29">
        <v>0</v>
      </c>
      <c r="CE34" s="29">
        <v>1.0464610515800001E-3</v>
      </c>
      <c r="CF34" s="29">
        <v>1.00541756075E-3</v>
      </c>
      <c r="CG34" s="29">
        <v>8881.8081029299992</v>
      </c>
      <c r="CH34" s="29">
        <v>907.91915211100002</v>
      </c>
      <c r="CI34" s="29">
        <v>9868.6766869200001</v>
      </c>
      <c r="CJ34" s="29">
        <v>0</v>
      </c>
      <c r="CK34" s="29">
        <v>45.383236831799998</v>
      </c>
      <c r="CL34" s="29">
        <v>0.242276073393</v>
      </c>
      <c r="CM34" s="29">
        <v>8.6091903454899997E-4</v>
      </c>
      <c r="CN34" s="29">
        <v>9.4818143445699991E-3</v>
      </c>
      <c r="CO34" s="29">
        <v>3.7199296344699998E-3</v>
      </c>
      <c r="CP34" s="29">
        <v>0</v>
      </c>
      <c r="CQ34" s="29">
        <v>0.211930366757</v>
      </c>
      <c r="CR34" s="29">
        <v>0</v>
      </c>
      <c r="CS34" s="29">
        <v>185.082921309</v>
      </c>
      <c r="CT34" s="29">
        <v>0.17858211179200001</v>
      </c>
      <c r="CU34" s="29">
        <v>6.2794878347200003E-2</v>
      </c>
      <c r="CV34" s="29">
        <v>236.23089984200001</v>
      </c>
      <c r="CW34" s="29">
        <v>8.0254794561100004E-2</v>
      </c>
      <c r="CX34" s="29">
        <v>0</v>
      </c>
      <c r="CY34" s="29">
        <v>1.31645643847E-3</v>
      </c>
      <c r="CZ34" s="29">
        <v>1.1639985418199999E-2</v>
      </c>
      <c r="DA34" s="29">
        <v>331.92895081199998</v>
      </c>
      <c r="DB34" s="29">
        <v>306.30804774299997</v>
      </c>
      <c r="DC34" s="29">
        <v>25.620903069299999</v>
      </c>
      <c r="DD34" s="29">
        <v>0</v>
      </c>
      <c r="DE34" s="29">
        <v>0</v>
      </c>
      <c r="DF34" s="29">
        <v>1.25313701133</v>
      </c>
      <c r="DG34" s="29">
        <v>0</v>
      </c>
      <c r="DH34" s="29">
        <v>13.447285581399999</v>
      </c>
      <c r="DI34" s="29">
        <v>0</v>
      </c>
      <c r="DJ34" s="29">
        <v>0.34950653100200002</v>
      </c>
      <c r="DK34" s="29">
        <v>53.789089856399997</v>
      </c>
      <c r="DL34" s="29">
        <v>12.769899048499999</v>
      </c>
      <c r="DM34" s="29">
        <v>0</v>
      </c>
      <c r="DN34" s="29">
        <v>0.90363188628799995</v>
      </c>
      <c r="DO34" s="29">
        <v>1.2252648226299999E-3</v>
      </c>
      <c r="DP34" s="29">
        <v>94.900317869199995</v>
      </c>
      <c r="DQ34" s="29">
        <v>100.568226463</v>
      </c>
      <c r="DR34" s="29">
        <v>0.98426748785100004</v>
      </c>
      <c r="DS34" s="29">
        <v>0</v>
      </c>
      <c r="DT34" s="29">
        <v>0.68222169013599998</v>
      </c>
      <c r="DU34" s="29">
        <v>15.566031730000001</v>
      </c>
      <c r="DV34" s="29">
        <v>1.4998436339200001</v>
      </c>
      <c r="DW34" s="29">
        <v>1.3998349839599999</v>
      </c>
      <c r="DX34" s="29">
        <v>498.160321608</v>
      </c>
      <c r="DY34" s="29">
        <v>2.2497565632900001</v>
      </c>
      <c r="DZ34" s="29">
        <v>13.7458594386</v>
      </c>
      <c r="EC34" s="37">
        <f t="shared" si="0"/>
        <v>8.00000186221928E-3</v>
      </c>
      <c r="ED34" s="55">
        <f t="shared" si="1"/>
        <v>-4.6351807117251314E-7</v>
      </c>
      <c r="EE34" s="55">
        <f t="shared" si="2"/>
        <v>8.2445711076905611E-7</v>
      </c>
      <c r="EF34" s="55">
        <f t="shared" si="3"/>
        <v>-1.1730852084925428E-7</v>
      </c>
      <c r="EG34" s="55">
        <f t="shared" si="4"/>
        <v>-2.463258047403524E-5</v>
      </c>
      <c r="EH34" s="55">
        <f t="shared" si="5"/>
        <v>-2.6570313142110672E-5</v>
      </c>
      <c r="EI34" s="55">
        <f t="shared" si="6"/>
        <v>-5.3709801791982666E-7</v>
      </c>
      <c r="EJ34" s="55">
        <f t="shared" si="7"/>
        <v>-2.7889005847569961E-7</v>
      </c>
      <c r="EK34" s="55">
        <f t="shared" si="8"/>
        <v>7.1142666041684844E-8</v>
      </c>
      <c r="EL34" s="55">
        <f t="shared" si="9"/>
        <v>-1.5788470209648302E-6</v>
      </c>
      <c r="EM34" s="55">
        <f t="shared" si="10"/>
        <v>-3.845073331840962E-6</v>
      </c>
      <c r="EN34" s="55">
        <f t="shared" si="11"/>
        <v>3.2432425536520331E-6</v>
      </c>
      <c r="EO34" s="55">
        <f t="shared" si="12"/>
        <v>2.240252331871682E-6</v>
      </c>
      <c r="EP34" s="55">
        <f t="shared" si="13"/>
        <v>-1.3749887878069099E-6</v>
      </c>
      <c r="EQ34" s="55">
        <f t="shared" si="14"/>
        <v>-2.5076480238730519E-6</v>
      </c>
      <c r="ER34" s="55">
        <f t="shared" si="15"/>
        <v>-1.2941411238326675E-5</v>
      </c>
      <c r="ES34" s="55">
        <f t="shared" si="16"/>
        <v>-7.9924298823842642E-7</v>
      </c>
      <c r="ET34" s="55">
        <f t="shared" si="17"/>
        <v>5.8668113195688847E-6</v>
      </c>
      <c r="EU34" s="55">
        <f t="shared" si="18"/>
        <v>-1.0066890617798474E-6</v>
      </c>
      <c r="EV34" s="55">
        <f t="shared" si="19"/>
        <v>-3.0488776973773774E-6</v>
      </c>
      <c r="EW34" s="55">
        <f t="shared" si="20"/>
        <v>4.4734918681968667E-6</v>
      </c>
      <c r="EX34" s="55">
        <f t="shared" si="21"/>
        <v>9.6070592378846981E-6</v>
      </c>
      <c r="EY34" s="55">
        <f t="shared" si="22"/>
        <v>2.4488079364412861E-6</v>
      </c>
      <c r="EZ34" s="55">
        <f t="shared" si="24"/>
        <v>-1.514921610827456E-6</v>
      </c>
      <c r="FA34" s="55">
        <f t="shared" si="25"/>
        <v>2.6201294017525599E-6</v>
      </c>
      <c r="FB34" s="55">
        <f t="shared" si="26"/>
        <v>2.7244032772179049E-7</v>
      </c>
      <c r="FC34" s="55">
        <f t="shared" si="27"/>
        <v>-1.1554136101496078E-6</v>
      </c>
      <c r="FD34" s="55">
        <f t="shared" si="28"/>
        <v>3.0738498496433418E-6</v>
      </c>
      <c r="FE34" s="55">
        <f t="shared" si="29"/>
        <v>0</v>
      </c>
      <c r="FF34" s="55">
        <f t="shared" si="30"/>
        <v>-6.557502391167861E-6</v>
      </c>
      <c r="FG34" s="55">
        <f t="shared" si="31"/>
        <v>-6.6241534291365226E-7</v>
      </c>
      <c r="FH34" s="55">
        <f t="shared" si="32"/>
        <v>-5.673263563734663E-7</v>
      </c>
      <c r="FI34" s="55">
        <f t="shared" si="33"/>
        <v>-4.0147073278454938E-6</v>
      </c>
      <c r="FJ34" s="55">
        <f t="shared" si="34"/>
        <v>-1.1554861592844621E-6</v>
      </c>
      <c r="FK34" s="55">
        <f t="shared" si="35"/>
        <v>-2.7334456120239992E-6</v>
      </c>
      <c r="FL34" s="55"/>
    </row>
    <row r="35" spans="1:168" x14ac:dyDescent="0.3">
      <c r="A35" s="27" t="s">
        <v>34</v>
      </c>
      <c r="B35" s="27">
        <v>2159.6289440999999</v>
      </c>
      <c r="C35" s="27">
        <v>6.7569502621000002</v>
      </c>
      <c r="D35" s="27">
        <v>14936.658535</v>
      </c>
      <c r="E35" s="27">
        <v>484.36171438999997</v>
      </c>
      <c r="F35" s="27">
        <v>445.61278379999999</v>
      </c>
      <c r="G35" s="27">
        <v>152.49787165999999</v>
      </c>
      <c r="H35" s="27">
        <v>723.04850712999996</v>
      </c>
      <c r="I35" s="29">
        <v>13.381647689999999</v>
      </c>
      <c r="J35" s="29">
        <v>2.2252841998999999</v>
      </c>
      <c r="K35" s="29">
        <v>1.7291710000000001E-4</v>
      </c>
      <c r="L35" s="29">
        <v>1.8415526067000001</v>
      </c>
      <c r="M35" s="29">
        <v>1.35698781E-2</v>
      </c>
      <c r="N35" s="29">
        <v>2.3121113262000001</v>
      </c>
      <c r="O35" s="29">
        <v>1.35698781E-2</v>
      </c>
      <c r="P35" s="29">
        <v>1.0045663E-3</v>
      </c>
      <c r="Q35" s="29">
        <v>30.833583302000001</v>
      </c>
      <c r="R35" s="29">
        <v>1.35698781E-2</v>
      </c>
      <c r="S35" s="29">
        <v>4.0709637999999999E-2</v>
      </c>
      <c r="T35" s="29">
        <v>9.8809820000000004E-4</v>
      </c>
      <c r="U35" s="29">
        <v>1.2475030487000001</v>
      </c>
      <c r="V35" s="29">
        <v>3.1725699E-3</v>
      </c>
      <c r="W35" s="29">
        <v>2.3137555110000001</v>
      </c>
      <c r="X35" s="29">
        <v>3.4706339809000002</v>
      </c>
      <c r="Y35" s="29">
        <v>0.37460456689999999</v>
      </c>
      <c r="Z35" s="29">
        <v>1.3311461999999999E-3</v>
      </c>
      <c r="AA35" s="29">
        <v>1.46607291E-2</v>
      </c>
      <c r="AB35" s="29">
        <v>5.7517115999999998E-3</v>
      </c>
      <c r="AD35" s="29">
        <v>0.3276873428</v>
      </c>
      <c r="AE35" s="29">
        <v>484.36171438999997</v>
      </c>
      <c r="AF35" s="29">
        <v>445.61278379999999</v>
      </c>
      <c r="AG35" s="29">
        <v>1.4460972233</v>
      </c>
      <c r="AH35" s="29">
        <v>3.9767672421000002</v>
      </c>
      <c r="AI35" s="29">
        <v>1.5184023497000001</v>
      </c>
      <c r="AJ35" s="27"/>
      <c r="AK35" s="29" t="s">
        <v>34</v>
      </c>
      <c r="AL35" s="29">
        <v>0</v>
      </c>
      <c r="AM35" s="29">
        <v>2.2252816788300001</v>
      </c>
      <c r="AN35" s="29">
        <v>13.381636117299999</v>
      </c>
      <c r="AO35" s="29">
        <v>13.381636117299999</v>
      </c>
      <c r="AP35" s="29">
        <v>17.165976609600001</v>
      </c>
      <c r="AQ35" s="8">
        <v>2.93959105177E-5</v>
      </c>
      <c r="AR35" s="29">
        <v>1.43522052393E-4</v>
      </c>
      <c r="AS35" s="29">
        <v>1.8415518557099999</v>
      </c>
      <c r="AT35" s="29">
        <v>8.2776758643499995E-3</v>
      </c>
      <c r="AU35" s="29">
        <v>5.2922715739300002E-3</v>
      </c>
      <c r="AV35" s="29">
        <v>2.3121127815900002</v>
      </c>
      <c r="AW35" s="29">
        <v>8.4133441657399995E-3</v>
      </c>
      <c r="AX35" s="29">
        <v>5.1565378123499999E-3</v>
      </c>
      <c r="AY35" s="29">
        <v>0</v>
      </c>
      <c r="AZ35" s="29">
        <v>2.00913012285E-4</v>
      </c>
      <c r="BA35" s="29">
        <v>8.0365551822399997E-4</v>
      </c>
      <c r="BB35" s="29">
        <v>2159.62795499</v>
      </c>
      <c r="BC35" s="29">
        <v>38.748961607399998</v>
      </c>
      <c r="BD35" s="29">
        <v>343.65642878900002</v>
      </c>
      <c r="BE35" s="29">
        <v>21.883596135000001</v>
      </c>
      <c r="BF35" s="29">
        <v>0.50844410671499995</v>
      </c>
      <c r="BG35" s="29">
        <v>78.249573755100002</v>
      </c>
      <c r="BH35" s="29">
        <v>1.31455563386</v>
      </c>
      <c r="BI35" s="8">
        <v>171.70787819700001</v>
      </c>
      <c r="BJ35" s="29">
        <v>15.484180822900001</v>
      </c>
      <c r="BK35" s="29">
        <v>56.129484055200003</v>
      </c>
      <c r="BL35" s="29">
        <v>1.44609914713</v>
      </c>
      <c r="BM35" s="29">
        <v>0</v>
      </c>
      <c r="BN35" s="29">
        <v>30.833577255200002</v>
      </c>
      <c r="BO35" s="29">
        <v>30.833577255200002</v>
      </c>
      <c r="BP35" s="29">
        <v>3.97676598361</v>
      </c>
      <c r="BQ35" s="29">
        <v>3.9352851917600004E-3</v>
      </c>
      <c r="BR35" s="29">
        <v>7.5991403781199996E-3</v>
      </c>
      <c r="BS35" s="29">
        <v>119.493193992</v>
      </c>
      <c r="BT35" s="29">
        <v>20.585142688600001</v>
      </c>
      <c r="BU35" s="29">
        <v>1.28408229306</v>
      </c>
      <c r="BV35" s="29">
        <v>10.0515472218</v>
      </c>
      <c r="BW35" s="29">
        <v>4.8851520707499999E-3</v>
      </c>
      <c r="BX35" s="29">
        <v>3.5824450118799998E-2</v>
      </c>
      <c r="BY35" s="29">
        <v>3.2607442572399998E-4</v>
      </c>
      <c r="BZ35" s="29">
        <v>6.6203296020099999E-4</v>
      </c>
      <c r="CA35" s="29">
        <v>0</v>
      </c>
      <c r="CB35" s="29">
        <v>1.2475028748999999</v>
      </c>
      <c r="CC35" s="29">
        <v>6.7569405657599999</v>
      </c>
      <c r="CD35" s="29">
        <v>0</v>
      </c>
      <c r="CE35" s="29">
        <v>1.61799459085E-3</v>
      </c>
      <c r="CF35" s="29">
        <v>1.55456435281E-3</v>
      </c>
      <c r="CG35" s="29">
        <v>13442.987924700001</v>
      </c>
      <c r="CH35" s="29">
        <v>1374.1729266499999</v>
      </c>
      <c r="CI35" s="29">
        <v>14936.6540453</v>
      </c>
      <c r="CJ35" s="29">
        <v>0</v>
      </c>
      <c r="CK35" s="29">
        <v>66.339307872399999</v>
      </c>
      <c r="CL35" s="29">
        <v>0.37460715869799999</v>
      </c>
      <c r="CM35" s="29">
        <v>1.3311434969499999E-3</v>
      </c>
      <c r="CN35" s="29">
        <v>1.46608239756E-2</v>
      </c>
      <c r="CO35" s="29">
        <v>5.7516666381999997E-3</v>
      </c>
      <c r="CP35" s="29">
        <v>0</v>
      </c>
      <c r="CQ35" s="29">
        <v>0.327689167999</v>
      </c>
      <c r="CR35" s="8">
        <v>0</v>
      </c>
      <c r="CS35" s="29">
        <v>270.55307148399999</v>
      </c>
      <c r="CT35" s="29">
        <v>0.25979225848100002</v>
      </c>
      <c r="CU35" s="29">
        <v>9.1350959098800005E-2</v>
      </c>
      <c r="CV35" s="29">
        <v>343.65642195499998</v>
      </c>
      <c r="CW35" s="29">
        <v>0.11675033303</v>
      </c>
      <c r="CX35" s="29">
        <v>0</v>
      </c>
      <c r="CY35" s="29">
        <v>2.0354702460900001E-3</v>
      </c>
      <c r="CZ35" s="29">
        <v>1.6933289059E-2</v>
      </c>
      <c r="DA35" s="29">
        <v>484.34992606499998</v>
      </c>
      <c r="DB35" s="29">
        <v>445.60097270199998</v>
      </c>
      <c r="DC35" s="29">
        <v>38.748953363200002</v>
      </c>
      <c r="DD35" s="29">
        <v>0</v>
      </c>
      <c r="DE35" s="29">
        <v>0</v>
      </c>
      <c r="DF35" s="29">
        <v>1.8230035418399999</v>
      </c>
      <c r="DG35" s="29">
        <v>0</v>
      </c>
      <c r="DH35" s="29">
        <v>19.562363421099999</v>
      </c>
      <c r="DI35" s="29">
        <v>0</v>
      </c>
      <c r="DJ35" s="29">
        <v>0.50844410329800005</v>
      </c>
      <c r="DK35" s="29">
        <v>78.249574769199995</v>
      </c>
      <c r="DL35" s="29">
        <v>18.664181888000002</v>
      </c>
      <c r="DM35" s="29">
        <v>0</v>
      </c>
      <c r="DN35" s="29">
        <v>1.31455563386</v>
      </c>
      <c r="DO35" s="29">
        <v>1.7824381554999999E-3</v>
      </c>
      <c r="DP35" s="29">
        <v>152.49779983600001</v>
      </c>
      <c r="DQ35" s="29">
        <v>147.00921539399999</v>
      </c>
      <c r="DR35" s="29">
        <v>1.5184026102899999</v>
      </c>
      <c r="DS35" s="29">
        <v>0</v>
      </c>
      <c r="DT35" s="29">
        <v>0.99728095779199999</v>
      </c>
      <c r="DU35" s="29">
        <v>22.750885648699999</v>
      </c>
      <c r="DV35" s="29">
        <v>2.3137548948100002</v>
      </c>
      <c r="DW35" s="29">
        <v>2.0463039545399999</v>
      </c>
      <c r="DX35" s="29">
        <v>723.04812256599996</v>
      </c>
      <c r="DY35" s="29">
        <v>3.4706341745399998</v>
      </c>
      <c r="DZ35" s="29">
        <v>20.0921167674</v>
      </c>
      <c r="EC35" s="37">
        <f t="shared" ref="EC35:EC51" si="36">BS35/(CI35)</f>
        <v>7.9999974311248095E-3</v>
      </c>
      <c r="ED35" s="55">
        <f t="shared" ref="ED35:ED51" si="37">(BB35-B35)/(B35+1E-50)</f>
        <v>-4.5799997382245354E-7</v>
      </c>
      <c r="EE35" s="55">
        <f t="shared" ref="EE35:EE51" si="38">(CC35-C35)/(C35+1E-50)</f>
        <v>-1.4350172228795006E-6</v>
      </c>
      <c r="EF35" s="55">
        <f t="shared" ref="EF35:EF51" si="39">(CI35-D35)/(D35+1E-50)</f>
        <v>-3.00582622959723E-7</v>
      </c>
      <c r="EG35" s="55">
        <f t="shared" ref="EG35:EG51" si="40">(DA35-E35)/(E35+1E-50)</f>
        <v>-2.4337854644114069E-5</v>
      </c>
      <c r="EH35" s="55">
        <f t="shared" ref="EH35:EH51" si="41">(DB35-F35)/(F35+1E-50)</f>
        <v>-2.6505294348356796E-5</v>
      </c>
      <c r="EI35" s="55">
        <f t="shared" ref="EI35:EI51" si="42">(DP35-G35)/(G35+1E-50)</f>
        <v>-4.7098362221290449E-7</v>
      </c>
      <c r="EJ35" s="55">
        <f t="shared" ref="EJ35:EJ51" si="43">(DX35-H35)/(H35+1E-50)</f>
        <v>-5.3186473135435423E-7</v>
      </c>
      <c r="EK35" s="55">
        <f t="shared" ref="EK35:EK51" si="44">(AO35-I35)/(I35+1E-50)</f>
        <v>-8.6481876284348329E-7</v>
      </c>
      <c r="EL35" s="55">
        <f t="shared" ref="EL35:EL51" si="45">(AM35-J35)/(J35+1E-50)</f>
        <v>-1.1329204602206005E-6</v>
      </c>
      <c r="EM35" s="55">
        <f t="shared" ref="EM35:EM51" si="46">(AQ35+AR35-K35)/(K35+1E-50)</f>
        <v>4.9903144337962114E-6</v>
      </c>
      <c r="EN35" s="55">
        <f t="shared" ref="EN35:EN51" si="47">(AS35-L35)/(L35+1E-50)</f>
        <v>-4.0780263211296206E-7</v>
      </c>
      <c r="EO35" s="55">
        <f t="shared" ref="EO35:EO51" si="48">(AT35+AU35-M35)/(M35+1E-50)</f>
        <v>5.1097201823507133E-6</v>
      </c>
      <c r="EP35" s="55">
        <f t="shared" ref="EP35:EP51" si="49">(AV35-N35)/(N35+1E-50)</f>
        <v>6.2946363506782106E-7</v>
      </c>
      <c r="EQ35" s="55">
        <f t="shared" ref="EQ35:EQ51" si="50">(AW35+AX35-O35)/(O35+1E-50)</f>
        <v>2.857866497837447E-7</v>
      </c>
      <c r="ER35" s="55">
        <f t="shared" ref="ER35:ER51" si="51">(AZ35+BA35-P35)/(P35+1E-50)</f>
        <v>2.2203701238435467E-6</v>
      </c>
      <c r="ES35" s="55">
        <f t="shared" ref="ES35:ES51" si="52">(BO35-Q35)/(Q35+1E-50)</f>
        <v>-1.9611084252376286E-7</v>
      </c>
      <c r="ET35" s="55">
        <f t="shared" ref="ET35:ET51" si="53">(BQ35+BR35+CY35-R35)/(R35+1E-50)</f>
        <v>1.3055364145110652E-6</v>
      </c>
      <c r="EU35" s="55">
        <f t="shared" ref="EU35:EU51" si="54">(BX35+BW35-S35)/(S35+1E-50)</f>
        <v>-8.7965532882342124E-7</v>
      </c>
      <c r="EV35" s="55">
        <f t="shared" ref="EV35:EV51" si="55">(BY35+BZ35-T35)/(T35+1E-50)</f>
        <v>9.2965709279082439E-6</v>
      </c>
      <c r="EW35" s="55">
        <f t="shared" ref="EW35:EW51" si="56">(CB35-U35)/(U35+1E-50)</f>
        <v>-1.3931829693765922E-7</v>
      </c>
      <c r="EX35" s="55">
        <f t="shared" ref="EX35:EX51" si="57">(CE35+CF35-V35)/(V35+1E-50)</f>
        <v>-3.4534589766445153E-6</v>
      </c>
      <c r="EY35" s="55">
        <f t="shared" ref="EY35:EY51" si="58">(DV35-W35)/(W35+1E-50)</f>
        <v>-2.6631595126799465E-7</v>
      </c>
      <c r="EZ35" s="55">
        <f t="shared" si="24"/>
        <v>5.5793840738091949E-8</v>
      </c>
      <c r="FA35" s="55">
        <f t="shared" si="25"/>
        <v>6.9187570814840719E-6</v>
      </c>
      <c r="FB35" s="55">
        <f t="shared" si="26"/>
        <v>-2.0306184249153961E-6</v>
      </c>
      <c r="FC35" s="55">
        <f t="shared" si="27"/>
        <v>6.4714107567532876E-6</v>
      </c>
      <c r="FD35" s="55">
        <f t="shared" si="28"/>
        <v>-7.8171165605983449E-6</v>
      </c>
      <c r="FE35" s="55">
        <f t="shared" si="29"/>
        <v>0</v>
      </c>
      <c r="FF35" s="55">
        <f t="shared" si="30"/>
        <v>5.56994049388106E-6</v>
      </c>
      <c r="FG35" s="55">
        <f t="shared" si="31"/>
        <v>-3.1869348951293574E-7</v>
      </c>
      <c r="FH35" s="55">
        <f t="shared" si="32"/>
        <v>-4.1601213366878136E-7</v>
      </c>
      <c r="FI35" s="55">
        <f t="shared" si="33"/>
        <v>1.3303600677568814E-6</v>
      </c>
      <c r="FJ35" s="55">
        <f t="shared" si="34"/>
        <v>-3.1646056296382263E-7</v>
      </c>
      <c r="FK35" s="55">
        <f t="shared" si="35"/>
        <v>1.7162117791271091E-7</v>
      </c>
      <c r="FL35" s="55"/>
    </row>
    <row r="36" spans="1:168" x14ac:dyDescent="0.3">
      <c r="A36" s="27" t="s">
        <v>35</v>
      </c>
      <c r="B36" s="27">
        <v>4675.7775178000002</v>
      </c>
      <c r="C36" s="27">
        <v>14.629360499000001</v>
      </c>
      <c r="D36" s="27">
        <v>32095.049376999999</v>
      </c>
      <c r="E36" s="27">
        <v>1095.7856446000001</v>
      </c>
      <c r="F36" s="27">
        <v>1008.1227771</v>
      </c>
      <c r="G36" s="27">
        <v>330.17063388000003</v>
      </c>
      <c r="H36" s="27">
        <v>1639.5760473</v>
      </c>
      <c r="I36" s="29">
        <v>30.273691731</v>
      </c>
      <c r="J36" s="29">
        <v>5.0343242068</v>
      </c>
      <c r="K36" s="29">
        <v>3.9119540000000003E-4</v>
      </c>
      <c r="L36" s="29">
        <v>4.1661979777000004</v>
      </c>
      <c r="M36" s="29">
        <v>3.0699528100000002E-2</v>
      </c>
      <c r="N36" s="29">
        <v>5.2307551510000003</v>
      </c>
      <c r="O36" s="29">
        <v>3.0699528100000002E-2</v>
      </c>
      <c r="P36" s="29">
        <v>2.2726592999999999E-3</v>
      </c>
      <c r="Q36" s="29">
        <v>69.755702161000002</v>
      </c>
      <c r="R36" s="29">
        <v>3.0699528100000002E-2</v>
      </c>
      <c r="S36" s="29">
        <v>9.2098582999999998E-2</v>
      </c>
      <c r="T36" s="29">
        <v>2.2354024000000002E-3</v>
      </c>
      <c r="U36" s="29">
        <v>2.8222622367999999</v>
      </c>
      <c r="V36" s="29">
        <v>7.1773959000000003E-3</v>
      </c>
      <c r="W36" s="29">
        <v>5.2466434340000001</v>
      </c>
      <c r="X36" s="29">
        <v>7.8699639632</v>
      </c>
      <c r="Y36" s="29">
        <v>0.84747862519999995</v>
      </c>
      <c r="Z36" s="29">
        <v>3.0114906000000001E-3</v>
      </c>
      <c r="AA36" s="29">
        <v>3.3167389499999998E-2</v>
      </c>
      <c r="AB36" s="29">
        <v>1.30122608E-2</v>
      </c>
      <c r="AD36" s="29">
        <v>0.7413365556</v>
      </c>
      <c r="AE36" s="29">
        <v>1095.7856446000001</v>
      </c>
      <c r="AF36" s="29">
        <v>1008.1227771</v>
      </c>
      <c r="AG36" s="29">
        <v>3.2791521226999998</v>
      </c>
      <c r="AH36" s="29">
        <v>9.0176676878999995</v>
      </c>
      <c r="AI36" s="29">
        <v>3.4431097159999999</v>
      </c>
      <c r="AJ36" s="27"/>
      <c r="AK36" s="29" t="s">
        <v>35</v>
      </c>
      <c r="AL36" s="29">
        <v>0</v>
      </c>
      <c r="AM36" s="29">
        <v>5.03432398123</v>
      </c>
      <c r="AN36" s="29">
        <v>30.2736663389</v>
      </c>
      <c r="AO36" s="29">
        <v>30.2736663389</v>
      </c>
      <c r="AP36" s="29">
        <v>38.931670198100001</v>
      </c>
      <c r="AQ36" s="8">
        <v>6.6503191148299998E-5</v>
      </c>
      <c r="AR36" s="29">
        <v>3.2469310558199999E-4</v>
      </c>
      <c r="AS36" s="29">
        <v>4.1661925699799998</v>
      </c>
      <c r="AT36" s="29">
        <v>1.8726674995200001E-2</v>
      </c>
      <c r="AU36" s="29">
        <v>1.1972817281500001E-2</v>
      </c>
      <c r="AV36" s="29">
        <v>5.2307537602099998</v>
      </c>
      <c r="AW36" s="29">
        <v>1.90337355581E-2</v>
      </c>
      <c r="AX36" s="29">
        <v>1.1665792090700001E-2</v>
      </c>
      <c r="AY36" s="29">
        <v>0</v>
      </c>
      <c r="AZ36" s="29">
        <v>4.5453244804099998E-4</v>
      </c>
      <c r="BA36" s="29">
        <v>1.8181368531899999E-3</v>
      </c>
      <c r="BB36" s="29">
        <v>4675.7758334800001</v>
      </c>
      <c r="BC36" s="29">
        <v>87.662835172300007</v>
      </c>
      <c r="BD36" s="29">
        <v>777.46406990399998</v>
      </c>
      <c r="BE36" s="29">
        <v>49.507893461999998</v>
      </c>
      <c r="BF36" s="29">
        <v>1.1502668459800001</v>
      </c>
      <c r="BG36" s="29">
        <v>177.02631361900001</v>
      </c>
      <c r="BH36" s="29">
        <v>2.9739558260600001</v>
      </c>
      <c r="BI36" s="29">
        <v>389.42464106099999</v>
      </c>
      <c r="BJ36" s="29">
        <v>35.117497493400002</v>
      </c>
      <c r="BK36" s="29">
        <v>127.299396976</v>
      </c>
      <c r="BL36" s="29">
        <v>3.2791524771299998</v>
      </c>
      <c r="BM36" s="29">
        <v>0</v>
      </c>
      <c r="BN36" s="29">
        <v>69.755824261900003</v>
      </c>
      <c r="BO36" s="29">
        <v>69.755824261900003</v>
      </c>
      <c r="BP36" s="29">
        <v>9.0176650701599996</v>
      </c>
      <c r="BQ36" s="29">
        <v>8.90278505254E-3</v>
      </c>
      <c r="BR36" s="29">
        <v>1.7191735522300002E-2</v>
      </c>
      <c r="BS36" s="29">
        <v>256.760421329</v>
      </c>
      <c r="BT36" s="29">
        <v>46.6862419367</v>
      </c>
      <c r="BU36" s="29">
        <v>2.91224281537</v>
      </c>
      <c r="BV36" s="29">
        <v>22.7964612116</v>
      </c>
      <c r="BW36" s="29">
        <v>1.10518515542E-2</v>
      </c>
      <c r="BX36" s="29">
        <v>8.1046802079000002E-2</v>
      </c>
      <c r="BY36" s="29">
        <v>7.3768317285900005E-4</v>
      </c>
      <c r="BZ36" s="29">
        <v>1.49772068121E-3</v>
      </c>
      <c r="CA36" s="29">
        <v>0</v>
      </c>
      <c r="CB36" s="29">
        <v>2.8222601262000002</v>
      </c>
      <c r="CC36" s="29">
        <v>14.6293515141</v>
      </c>
      <c r="CD36" s="29">
        <v>0</v>
      </c>
      <c r="CE36" s="29">
        <v>3.6604729100800002E-3</v>
      </c>
      <c r="CF36" s="29">
        <v>3.5169568214099998E-3</v>
      </c>
      <c r="CG36" s="29">
        <v>28885.535070599999</v>
      </c>
      <c r="CH36" s="29">
        <v>2952.7420748499999</v>
      </c>
      <c r="CI36" s="29">
        <v>32095.037566800002</v>
      </c>
      <c r="CJ36" s="29">
        <v>0</v>
      </c>
      <c r="CK36" s="29">
        <v>150.454564917</v>
      </c>
      <c r="CL36" s="29">
        <v>0.84748980736099999</v>
      </c>
      <c r="CM36" s="29">
        <v>3.01145820046E-3</v>
      </c>
      <c r="CN36" s="29">
        <v>3.31678376426E-2</v>
      </c>
      <c r="CO36" s="29">
        <v>1.3012216984299999E-2</v>
      </c>
      <c r="CP36" s="29">
        <v>0</v>
      </c>
      <c r="CQ36" s="29">
        <v>0.74133477769</v>
      </c>
      <c r="CR36" s="29">
        <v>0</v>
      </c>
      <c r="CS36" s="29">
        <v>613.60340163000001</v>
      </c>
      <c r="CT36" s="29">
        <v>0.58773532729699995</v>
      </c>
      <c r="CU36" s="29">
        <v>0.20666493299300001</v>
      </c>
      <c r="CV36" s="29">
        <v>777.46409932500001</v>
      </c>
      <c r="CW36" s="29">
        <v>0.26412788691799999</v>
      </c>
      <c r="CX36" s="29">
        <v>0</v>
      </c>
      <c r="CY36" s="29">
        <v>4.6049543352299997E-3</v>
      </c>
      <c r="CZ36" s="29">
        <v>3.8308671585000002E-2</v>
      </c>
      <c r="DA36" s="29">
        <v>1095.75910054</v>
      </c>
      <c r="DB36" s="29">
        <v>1008.0962987</v>
      </c>
      <c r="DC36" s="29">
        <v>87.662801840499995</v>
      </c>
      <c r="DD36" s="29">
        <v>0</v>
      </c>
      <c r="DE36" s="29">
        <v>0</v>
      </c>
      <c r="DF36" s="29">
        <v>4.1242285166599997</v>
      </c>
      <c r="DG36" s="29">
        <v>0</v>
      </c>
      <c r="DH36" s="29">
        <v>44.256556013100003</v>
      </c>
      <c r="DI36" s="29">
        <v>0</v>
      </c>
      <c r="DJ36" s="29">
        <v>1.15026697936</v>
      </c>
      <c r="DK36" s="29">
        <v>177.02632342999999</v>
      </c>
      <c r="DL36" s="29">
        <v>42.329478252500003</v>
      </c>
      <c r="DM36" s="29">
        <v>0</v>
      </c>
      <c r="DN36" s="29">
        <v>2.97395515365</v>
      </c>
      <c r="DO36" s="29">
        <v>4.0324672342500001E-3</v>
      </c>
      <c r="DP36" s="29">
        <v>330.17063302899999</v>
      </c>
      <c r="DQ36" s="29">
        <v>333.41046138299998</v>
      </c>
      <c r="DR36" s="29">
        <v>3.44311622769</v>
      </c>
      <c r="DS36" s="29">
        <v>0</v>
      </c>
      <c r="DT36" s="29">
        <v>2.2617828163699998</v>
      </c>
      <c r="DU36" s="29">
        <v>51.598012481300003</v>
      </c>
      <c r="DV36" s="29">
        <v>5.2466460824299999</v>
      </c>
      <c r="DW36" s="29">
        <v>4.6409295455199997</v>
      </c>
      <c r="DX36" s="29">
        <v>1639.57537682</v>
      </c>
      <c r="DY36" s="29">
        <v>7.8699757700399999</v>
      </c>
      <c r="DZ36" s="29">
        <v>45.567974583599998</v>
      </c>
      <c r="EC36" s="37">
        <f t="shared" si="36"/>
        <v>8.0000037636534845E-3</v>
      </c>
      <c r="ED36" s="55">
        <f t="shared" si="37"/>
        <v>-3.6022244293765605E-7</v>
      </c>
      <c r="EE36" s="55">
        <f t="shared" si="38"/>
        <v>-6.1416901999994933E-7</v>
      </c>
      <c r="EF36" s="55">
        <f t="shared" si="39"/>
        <v>-3.679757541148053E-7</v>
      </c>
      <c r="EG36" s="55">
        <f t="shared" si="40"/>
        <v>-2.4223770525662601E-5</v>
      </c>
      <c r="EH36" s="55">
        <f t="shared" si="41"/>
        <v>-2.6265054814198573E-5</v>
      </c>
      <c r="EI36" s="55">
        <f t="shared" si="42"/>
        <v>-2.5774552643798331E-9</v>
      </c>
      <c r="EJ36" s="55">
        <f t="shared" si="43"/>
        <v>-4.0893498118465134E-7</v>
      </c>
      <c r="EK36" s="55">
        <f t="shared" si="44"/>
        <v>-8.3875135629792855E-7</v>
      </c>
      <c r="EL36" s="55">
        <f t="shared" si="45"/>
        <v>-4.4806411098298967E-8</v>
      </c>
      <c r="EM36" s="55">
        <f t="shared" si="46"/>
        <v>2.2922823221662032E-6</v>
      </c>
      <c r="EN36" s="55">
        <f t="shared" si="47"/>
        <v>-1.2979988060165136E-6</v>
      </c>
      <c r="EO36" s="55">
        <f t="shared" si="48"/>
        <v>-1.1669006729785925E-6</v>
      </c>
      <c r="EP36" s="55">
        <f t="shared" si="49"/>
        <v>-2.6588703931851548E-7</v>
      </c>
      <c r="EQ36" s="55">
        <f t="shared" si="50"/>
        <v>-1.4697294352633756E-8</v>
      </c>
      <c r="ER36" s="55">
        <f t="shared" si="51"/>
        <v>4.4006732553583755E-6</v>
      </c>
      <c r="ES36" s="55">
        <f t="shared" si="52"/>
        <v>1.7504074393619723E-6</v>
      </c>
      <c r="ET36" s="55">
        <f t="shared" si="53"/>
        <v>-1.7325976420683302E-6</v>
      </c>
      <c r="EU36" s="55">
        <f t="shared" si="54"/>
        <v>7.6693036631440482E-7</v>
      </c>
      <c r="EV36" s="55">
        <f t="shared" si="55"/>
        <v>6.5047304223850415E-7</v>
      </c>
      <c r="EW36" s="55">
        <f t="shared" si="56"/>
        <v>-7.4783979041358171E-7</v>
      </c>
      <c r="EX36" s="55">
        <f t="shared" si="57"/>
        <v>4.7136162572872349E-6</v>
      </c>
      <c r="EY36" s="55">
        <f t="shared" si="58"/>
        <v>5.0478558969517555E-7</v>
      </c>
      <c r="EZ36" s="55">
        <f t="shared" si="24"/>
        <v>1.5002406688410412E-6</v>
      </c>
      <c r="FA36" s="55">
        <f t="shared" si="25"/>
        <v>1.3194623047166735E-5</v>
      </c>
      <c r="FB36" s="55">
        <f t="shared" si="26"/>
        <v>-1.0758638927882755E-5</v>
      </c>
      <c r="FC36" s="55">
        <f t="shared" si="27"/>
        <v>1.3511542715816289E-5</v>
      </c>
      <c r="FD36" s="55">
        <f t="shared" si="28"/>
        <v>-3.3672626666473274E-6</v>
      </c>
      <c r="FE36" s="55">
        <f t="shared" si="29"/>
        <v>0</v>
      </c>
      <c r="FF36" s="55">
        <f t="shared" si="30"/>
        <v>-2.3982494678971182E-6</v>
      </c>
      <c r="FG36" s="55">
        <f t="shared" si="31"/>
        <v>-2.8269275259296592E-7</v>
      </c>
      <c r="FH36" s="55">
        <f t="shared" si="32"/>
        <v>-2.7520751078855973E-7</v>
      </c>
      <c r="FI36" s="55">
        <f t="shared" si="33"/>
        <v>1.0808586694171115E-7</v>
      </c>
      <c r="FJ36" s="55">
        <f t="shared" si="34"/>
        <v>-2.9029013825711887E-7</v>
      </c>
      <c r="FK36" s="55">
        <f t="shared" si="35"/>
        <v>1.8912234977119257E-6</v>
      </c>
      <c r="FL36" s="55"/>
    </row>
    <row r="37" spans="1:168" x14ac:dyDescent="0.3">
      <c r="A37" s="27" t="s">
        <v>36</v>
      </c>
      <c r="B37" s="27">
        <v>2645.4065366</v>
      </c>
      <c r="C37" s="27">
        <v>8.2768269950000004</v>
      </c>
      <c r="D37" s="27">
        <v>18484.694792999999</v>
      </c>
      <c r="E37" s="27">
        <v>605.18900956000004</v>
      </c>
      <c r="F37" s="27">
        <v>556.77377696999997</v>
      </c>
      <c r="G37" s="27">
        <v>186.80004652</v>
      </c>
      <c r="H37" s="27">
        <v>903.03467678000004</v>
      </c>
      <c r="I37" s="29">
        <v>16.719787757999999</v>
      </c>
      <c r="J37" s="29">
        <v>2.7803949371000001</v>
      </c>
      <c r="K37" s="29">
        <v>2.160524E-4</v>
      </c>
      <c r="L37" s="29">
        <v>2.3009400474000001</v>
      </c>
      <c r="M37" s="29">
        <v>1.69549695E-2</v>
      </c>
      <c r="N37" s="29">
        <v>2.8888814798000002</v>
      </c>
      <c r="O37" s="29">
        <v>1.69549695E-2</v>
      </c>
      <c r="P37" s="29">
        <v>1.2551615E-3</v>
      </c>
      <c r="Q37" s="29">
        <v>38.525217347999998</v>
      </c>
      <c r="R37" s="29">
        <v>1.69549695E-2</v>
      </c>
      <c r="S37" s="29">
        <v>5.0864916900000001E-2</v>
      </c>
      <c r="T37" s="29">
        <v>1.2345854E-3</v>
      </c>
      <c r="U37" s="29">
        <v>1.5587005068999999</v>
      </c>
      <c r="V37" s="29">
        <v>3.9639871999999996E-3</v>
      </c>
      <c r="W37" s="29">
        <v>2.8897110021999999</v>
      </c>
      <c r="X37" s="29">
        <v>4.3345660180000003</v>
      </c>
      <c r="Y37" s="29">
        <v>0.46805201089999998</v>
      </c>
      <c r="Z37" s="29">
        <v>1.6632092E-3</v>
      </c>
      <c r="AA37" s="29">
        <v>1.8317938799999999E-2</v>
      </c>
      <c r="AB37" s="29">
        <v>7.1865117999999999E-3</v>
      </c>
      <c r="AD37" s="29">
        <v>0.40943095239999999</v>
      </c>
      <c r="AE37" s="29">
        <v>605.18900956000004</v>
      </c>
      <c r="AF37" s="29">
        <v>556.77377696999997</v>
      </c>
      <c r="AG37" s="29">
        <v>1.8060693028000001</v>
      </c>
      <c r="AH37" s="29">
        <v>4.9666898338000003</v>
      </c>
      <c r="AI37" s="29">
        <v>1.896372677</v>
      </c>
      <c r="AJ37" s="27"/>
      <c r="AK37" s="29" t="s">
        <v>36</v>
      </c>
      <c r="AL37" s="29">
        <v>0</v>
      </c>
      <c r="AM37" s="29">
        <v>2.7803893071900001</v>
      </c>
      <c r="AN37" s="29">
        <v>16.719778154899998</v>
      </c>
      <c r="AO37" s="29">
        <v>16.719778154899998</v>
      </c>
      <c r="AP37" s="29">
        <v>21.438396483199998</v>
      </c>
      <c r="AQ37" s="8">
        <v>3.6728775657700001E-5</v>
      </c>
      <c r="AR37" s="29">
        <v>1.7932230526300001E-4</v>
      </c>
      <c r="AS37" s="29">
        <v>2.3009395285199998</v>
      </c>
      <c r="AT37" s="29">
        <v>1.03425441371E-2</v>
      </c>
      <c r="AU37" s="29">
        <v>6.6124641082000004E-3</v>
      </c>
      <c r="AV37" s="29">
        <v>2.8888798854900002</v>
      </c>
      <c r="AW37" s="29">
        <v>1.0512094481299999E-2</v>
      </c>
      <c r="AX37" s="29">
        <v>6.4429156908500001E-3</v>
      </c>
      <c r="AY37" s="29">
        <v>0</v>
      </c>
      <c r="AZ37" s="29">
        <v>2.5103394253700001E-4</v>
      </c>
      <c r="BA37" s="29">
        <v>1.0041051760099999E-3</v>
      </c>
      <c r="BB37" s="29">
        <v>2645.4072614000002</v>
      </c>
      <c r="BC37" s="29">
        <v>48.4151862055</v>
      </c>
      <c r="BD37" s="29">
        <v>429.38373707099998</v>
      </c>
      <c r="BE37" s="29">
        <v>27.342614975</v>
      </c>
      <c r="BF37" s="29">
        <v>0.63527996715099999</v>
      </c>
      <c r="BG37" s="29">
        <v>97.769410433399997</v>
      </c>
      <c r="BH37" s="29">
        <v>1.6424803722500001</v>
      </c>
      <c r="BI37" s="8">
        <v>214.44346998</v>
      </c>
      <c r="BJ37" s="29">
        <v>19.338088468199999</v>
      </c>
      <c r="BK37" s="29">
        <v>70.099618968000001</v>
      </c>
      <c r="BL37" s="29">
        <v>1.8060636941899999</v>
      </c>
      <c r="BM37" s="29">
        <v>0</v>
      </c>
      <c r="BN37" s="29">
        <v>38.525228744700001</v>
      </c>
      <c r="BO37" s="29">
        <v>38.525228744700001</v>
      </c>
      <c r="BP37" s="29">
        <v>4.9666876417700001</v>
      </c>
      <c r="BQ37" s="29">
        <v>4.9168748125500003E-3</v>
      </c>
      <c r="BR37" s="29">
        <v>9.4947186873500008E-3</v>
      </c>
      <c r="BS37" s="29">
        <v>147.87754117200001</v>
      </c>
      <c r="BT37" s="29">
        <v>25.7085758417</v>
      </c>
      <c r="BU37" s="29">
        <v>1.6036754764200001</v>
      </c>
      <c r="BV37" s="29">
        <v>12.5532655839</v>
      </c>
      <c r="BW37" s="29">
        <v>6.1038080799400004E-3</v>
      </c>
      <c r="BX37" s="29">
        <v>4.4761103916000002E-2</v>
      </c>
      <c r="BY37" s="29">
        <v>4.0741546489399998E-4</v>
      </c>
      <c r="BZ37" s="29">
        <v>8.2718606282099997E-4</v>
      </c>
      <c r="CA37" s="29">
        <v>0</v>
      </c>
      <c r="CB37" s="29">
        <v>1.5586944524199999</v>
      </c>
      <c r="CC37" s="29">
        <v>8.2768162254399993</v>
      </c>
      <c r="CD37" s="29">
        <v>0</v>
      </c>
      <c r="CE37" s="29">
        <v>2.0216229289500001E-3</v>
      </c>
      <c r="CF37" s="29">
        <v>1.94235154594E-3</v>
      </c>
      <c r="CG37" s="29">
        <v>16636.2208393</v>
      </c>
      <c r="CH37" s="29">
        <v>1700.5922831400001</v>
      </c>
      <c r="CI37" s="29">
        <v>18484.690663599999</v>
      </c>
      <c r="CJ37" s="29">
        <v>0</v>
      </c>
      <c r="CK37" s="29">
        <v>82.850422696899997</v>
      </c>
      <c r="CL37" s="29">
        <v>0.468052306423</v>
      </c>
      <c r="CM37" s="29">
        <v>1.66322219618E-3</v>
      </c>
      <c r="CN37" s="29">
        <v>1.8317741989600001E-2</v>
      </c>
      <c r="CO37" s="29">
        <v>7.1864839175599998E-3</v>
      </c>
      <c r="CP37" s="29">
        <v>0</v>
      </c>
      <c r="CQ37" s="29">
        <v>0.40942791675899998</v>
      </c>
      <c r="CR37" s="8">
        <v>0</v>
      </c>
      <c r="CS37" s="29">
        <v>337.89089480000001</v>
      </c>
      <c r="CT37" s="29">
        <v>0.32459893471599999</v>
      </c>
      <c r="CU37" s="29">
        <v>0.114138542326</v>
      </c>
      <c r="CV37" s="29">
        <v>429.38374390600001</v>
      </c>
      <c r="CW37" s="29">
        <v>0.14587474471</v>
      </c>
      <c r="CX37" s="29">
        <v>0</v>
      </c>
      <c r="CY37" s="29">
        <v>2.54325792281E-3</v>
      </c>
      <c r="CZ37" s="29">
        <v>2.1157434231199999E-2</v>
      </c>
      <c r="DA37" s="29">
        <v>605.17422830500004</v>
      </c>
      <c r="DB37" s="29">
        <v>556.75904520799997</v>
      </c>
      <c r="DC37" s="29">
        <v>48.415183096900002</v>
      </c>
      <c r="DD37" s="29">
        <v>0</v>
      </c>
      <c r="DE37" s="29">
        <v>0</v>
      </c>
      <c r="DF37" s="29">
        <v>2.2777603926399999</v>
      </c>
      <c r="DG37" s="29">
        <v>0</v>
      </c>
      <c r="DH37" s="29">
        <v>24.442366048699999</v>
      </c>
      <c r="DI37" s="29">
        <v>0</v>
      </c>
      <c r="DJ37" s="29">
        <v>0.63527996715099999</v>
      </c>
      <c r="DK37" s="29">
        <v>97.769417499200003</v>
      </c>
      <c r="DL37" s="29">
        <v>23.309492029600001</v>
      </c>
      <c r="DM37" s="29">
        <v>0</v>
      </c>
      <c r="DN37" s="29">
        <v>1.64248064783</v>
      </c>
      <c r="DO37" s="29">
        <v>2.22709046721E-3</v>
      </c>
      <c r="DP37" s="29">
        <v>186.799906217</v>
      </c>
      <c r="DQ37" s="29">
        <v>183.59849352500001</v>
      </c>
      <c r="DR37" s="29">
        <v>1.89637271177</v>
      </c>
      <c r="DS37" s="29">
        <v>0</v>
      </c>
      <c r="DT37" s="29">
        <v>1.24548905053</v>
      </c>
      <c r="DU37" s="29">
        <v>28.413296592999998</v>
      </c>
      <c r="DV37" s="29">
        <v>2.8897150873799999</v>
      </c>
      <c r="DW37" s="29">
        <v>2.5556074626999998</v>
      </c>
      <c r="DX37" s="29">
        <v>903.03430805200003</v>
      </c>
      <c r="DY37" s="29">
        <v>4.33455859735</v>
      </c>
      <c r="DZ37" s="29">
        <v>25.0928271959</v>
      </c>
      <c r="EC37" s="37">
        <f t="shared" si="36"/>
        <v>8.0000008581804435E-3</v>
      </c>
      <c r="ED37" s="55">
        <f t="shared" si="37"/>
        <v>2.7398435368746426E-7</v>
      </c>
      <c r="EE37" s="55">
        <f t="shared" si="38"/>
        <v>-1.3011701232402783E-6</v>
      </c>
      <c r="EF37" s="55">
        <f t="shared" si="39"/>
        <v>-2.2339562792250495E-7</v>
      </c>
      <c r="EG37" s="55">
        <f t="shared" si="40"/>
        <v>-2.4424196022246417E-5</v>
      </c>
      <c r="EH37" s="55">
        <f t="shared" si="41"/>
        <v>-2.6459152009938286E-5</v>
      </c>
      <c r="EI37" s="55">
        <f t="shared" si="42"/>
        <v>-7.5108653669355234E-7</v>
      </c>
      <c r="EJ37" s="55">
        <f t="shared" si="43"/>
        <v>-4.0832097536607433E-7</v>
      </c>
      <c r="EK37" s="55">
        <f t="shared" si="44"/>
        <v>-5.7435537696569789E-7</v>
      </c>
      <c r="EL37" s="55">
        <f t="shared" si="45"/>
        <v>-2.0248598229154288E-6</v>
      </c>
      <c r="EM37" s="55">
        <f t="shared" si="46"/>
        <v>-6.1053674941749556E-6</v>
      </c>
      <c r="EN37" s="55">
        <f t="shared" si="47"/>
        <v>-2.2550783141267843E-7</v>
      </c>
      <c r="EO37" s="55">
        <f t="shared" si="48"/>
        <v>2.2851884221682134E-6</v>
      </c>
      <c r="EP37" s="55">
        <f t="shared" si="49"/>
        <v>-5.5187795386111892E-7</v>
      </c>
      <c r="EQ37" s="55">
        <f t="shared" si="50"/>
        <v>2.3988335690380474E-6</v>
      </c>
      <c r="ER37" s="55">
        <f t="shared" si="51"/>
        <v>-1.7831532436404162E-5</v>
      </c>
      <c r="ES37" s="55">
        <f t="shared" si="52"/>
        <v>2.9582441807732119E-7</v>
      </c>
      <c r="ET37" s="55">
        <f t="shared" si="53"/>
        <v>-6.9641700034393118E-6</v>
      </c>
      <c r="EU37" s="55">
        <f t="shared" si="54"/>
        <v>-9.6413408243814611E-8</v>
      </c>
      <c r="EV37" s="55">
        <f t="shared" si="55"/>
        <v>1.3063263991176462E-5</v>
      </c>
      <c r="EW37" s="55">
        <f t="shared" si="56"/>
        <v>-3.8843125880921552E-6</v>
      </c>
      <c r="EX37" s="55">
        <f t="shared" si="57"/>
        <v>-3.2101793869508573E-6</v>
      </c>
      <c r="EY37" s="55">
        <f t="shared" si="58"/>
        <v>1.4136984622155238E-6</v>
      </c>
      <c r="EZ37" s="55">
        <f t="shared" si="24"/>
        <v>-1.7119706954376915E-6</v>
      </c>
      <c r="FA37" s="55">
        <f t="shared" si="25"/>
        <v>6.313892326782735E-7</v>
      </c>
      <c r="FB37" s="55">
        <f t="shared" si="26"/>
        <v>7.8139178162358945E-6</v>
      </c>
      <c r="FC37" s="55">
        <f t="shared" si="27"/>
        <v>-1.0744134596520565E-5</v>
      </c>
      <c r="FD37" s="55">
        <f t="shared" si="28"/>
        <v>-3.8798294326988993E-6</v>
      </c>
      <c r="FE37" s="55">
        <f t="shared" si="29"/>
        <v>0</v>
      </c>
      <c r="FF37" s="55">
        <f t="shared" si="30"/>
        <v>-7.4142928916856605E-6</v>
      </c>
      <c r="FG37" s="55">
        <f t="shared" si="31"/>
        <v>-4.9659807806170281E-7</v>
      </c>
      <c r="FH37" s="55">
        <f t="shared" si="32"/>
        <v>-4.5647120877466012E-7</v>
      </c>
      <c r="FI37" s="55">
        <f t="shared" si="33"/>
        <v>-3.1054234693608414E-6</v>
      </c>
      <c r="FJ37" s="55">
        <f t="shared" si="34"/>
        <v>-4.4134626351407612E-7</v>
      </c>
      <c r="FK37" s="55">
        <f t="shared" si="35"/>
        <v>1.8335003668850497E-8</v>
      </c>
      <c r="FL37" s="55"/>
    </row>
    <row r="38" spans="1:168" x14ac:dyDescent="0.3">
      <c r="A38" s="27" t="s">
        <v>37</v>
      </c>
      <c r="B38" s="27">
        <v>1210.6501476999999</v>
      </c>
      <c r="C38" s="27">
        <v>3.7878287696999999</v>
      </c>
      <c r="D38" s="27">
        <v>8608.8588915</v>
      </c>
      <c r="E38" s="27">
        <v>283.34273128000001</v>
      </c>
      <c r="F38" s="27">
        <v>260.67532446000001</v>
      </c>
      <c r="G38" s="27">
        <v>85.487648839000002</v>
      </c>
      <c r="H38" s="27">
        <v>424.19917451999999</v>
      </c>
      <c r="I38" s="29">
        <v>7.8280200788999998</v>
      </c>
      <c r="J38" s="29">
        <v>1.3017502479</v>
      </c>
      <c r="K38" s="29">
        <v>1.011534E-4</v>
      </c>
      <c r="L38" s="29">
        <v>1.0772745271999999</v>
      </c>
      <c r="M38" s="29">
        <v>7.9381294000000005E-3</v>
      </c>
      <c r="N38" s="29">
        <v>1.3525424640000001</v>
      </c>
      <c r="O38" s="29">
        <v>7.9381294000000005E-3</v>
      </c>
      <c r="P38" s="29">
        <v>5.8765279999999998E-4</v>
      </c>
      <c r="Q38" s="29">
        <v>18.037080375999999</v>
      </c>
      <c r="R38" s="29">
        <v>7.9381294000000005E-3</v>
      </c>
      <c r="S38" s="29">
        <v>2.3814387199999999E-2</v>
      </c>
      <c r="T38" s="29">
        <v>5.780192E-4</v>
      </c>
      <c r="U38" s="29">
        <v>0.72976638240000002</v>
      </c>
      <c r="V38" s="29">
        <v>1.855895E-3</v>
      </c>
      <c r="W38" s="29">
        <v>1.3574372955</v>
      </c>
      <c r="X38" s="29">
        <v>2.0361559478000002</v>
      </c>
      <c r="Y38" s="29">
        <v>0.2191367676</v>
      </c>
      <c r="Z38" s="29">
        <v>7.7869620000000001E-4</v>
      </c>
      <c r="AA38" s="29">
        <v>8.5762578000000006E-3</v>
      </c>
      <c r="AB38" s="29">
        <v>3.3646459000000002E-3</v>
      </c>
      <c r="AD38" s="29">
        <v>0.19169108670000001</v>
      </c>
      <c r="AE38" s="29">
        <v>283.34273128000001</v>
      </c>
      <c r="AF38" s="29">
        <v>260.67532446000001</v>
      </c>
      <c r="AG38" s="29">
        <v>0.84839825609999997</v>
      </c>
      <c r="AH38" s="29">
        <v>2.3330955105000002</v>
      </c>
      <c r="AI38" s="29">
        <v>0.89081823179999997</v>
      </c>
      <c r="AJ38" s="27"/>
      <c r="AK38" s="29" t="s">
        <v>37</v>
      </c>
      <c r="AL38" s="29">
        <v>0</v>
      </c>
      <c r="AM38" s="29">
        <v>1.30175033323</v>
      </c>
      <c r="AN38" s="29">
        <v>7.8280209591099998</v>
      </c>
      <c r="AO38" s="29">
        <v>7.8280209591099998</v>
      </c>
      <c r="AP38" s="29">
        <v>10.073001057999999</v>
      </c>
      <c r="AQ38" s="8">
        <v>1.7196288926700001E-5</v>
      </c>
      <c r="AR38" s="8">
        <v>8.3956624613499995E-5</v>
      </c>
      <c r="AS38" s="29">
        <v>1.0772719499700001</v>
      </c>
      <c r="AT38" s="29">
        <v>4.8422504119899996E-3</v>
      </c>
      <c r="AU38" s="29">
        <v>3.09586088945E-3</v>
      </c>
      <c r="AV38" s="29">
        <v>1.35254344446</v>
      </c>
      <c r="AW38" s="29">
        <v>4.9216652722400001E-3</v>
      </c>
      <c r="AX38" s="29">
        <v>3.0164921476899999E-3</v>
      </c>
      <c r="AY38" s="29">
        <v>0</v>
      </c>
      <c r="AZ38" s="29">
        <v>1.17531931194E-4</v>
      </c>
      <c r="BA38" s="29">
        <v>4.7012921950900002E-4</v>
      </c>
      <c r="BB38" s="29">
        <v>1210.6489410199999</v>
      </c>
      <c r="BC38" s="29">
        <v>22.667417357000001</v>
      </c>
      <c r="BD38" s="29">
        <v>201.032693905</v>
      </c>
      <c r="BE38" s="29">
        <v>12.801474370699999</v>
      </c>
      <c r="BF38" s="29">
        <v>0.29743032104799999</v>
      </c>
      <c r="BG38" s="29">
        <v>45.774570434899999</v>
      </c>
      <c r="BH38" s="29">
        <v>0.76899130860800002</v>
      </c>
      <c r="BI38" s="29">
        <v>100.75804619</v>
      </c>
      <c r="BJ38" s="29">
        <v>9.0861344608600003</v>
      </c>
      <c r="BK38" s="29">
        <v>32.9368354287</v>
      </c>
      <c r="BL38" s="29">
        <v>0.84839956044499998</v>
      </c>
      <c r="BM38" s="29">
        <v>0</v>
      </c>
      <c r="BN38" s="29">
        <v>18.037068875500001</v>
      </c>
      <c r="BO38" s="29">
        <v>18.037068875500001</v>
      </c>
      <c r="BP38" s="29">
        <v>2.3330948788199999</v>
      </c>
      <c r="BQ38" s="29">
        <v>2.3020435639199998E-3</v>
      </c>
      <c r="BR38" s="29">
        <v>4.4453340414299996E-3</v>
      </c>
      <c r="BS38" s="29">
        <v>68.870805575899993</v>
      </c>
      <c r="BT38" s="29">
        <v>12.0793837095</v>
      </c>
      <c r="BU38" s="29">
        <v>0.75349941231499995</v>
      </c>
      <c r="BV38" s="29">
        <v>5.8982564761600003</v>
      </c>
      <c r="BW38" s="29">
        <v>2.8577254826700001E-3</v>
      </c>
      <c r="BX38" s="29">
        <v>2.0956585183799999E-2</v>
      </c>
      <c r="BY38" s="29">
        <v>1.9074595225900001E-4</v>
      </c>
      <c r="BZ38" s="29">
        <v>3.8726562674600001E-4</v>
      </c>
      <c r="CA38" s="29">
        <v>0</v>
      </c>
      <c r="CB38" s="29">
        <v>0.72976769820800003</v>
      </c>
      <c r="CC38" s="29">
        <v>3.7878297305399999</v>
      </c>
      <c r="CD38" s="29">
        <v>0</v>
      </c>
      <c r="CE38" s="29">
        <v>9.46519731918E-4</v>
      </c>
      <c r="CF38" s="29">
        <v>9.0938830999199997E-4</v>
      </c>
      <c r="CG38" s="29">
        <v>7747.9708265899999</v>
      </c>
      <c r="CH38" s="29">
        <v>792.01536677700005</v>
      </c>
      <c r="CI38" s="29">
        <v>8608.8569989400003</v>
      </c>
      <c r="CJ38" s="29">
        <v>0</v>
      </c>
      <c r="CK38" s="29">
        <v>38.927920379</v>
      </c>
      <c r="CL38" s="29">
        <v>0.21913300476899999</v>
      </c>
      <c r="CM38" s="29">
        <v>7.7869521533499998E-4</v>
      </c>
      <c r="CN38" s="29">
        <v>8.5762354150900003E-3</v>
      </c>
      <c r="CO38" s="29">
        <v>3.3646697581599999E-3</v>
      </c>
      <c r="CP38" s="29">
        <v>0</v>
      </c>
      <c r="CQ38" s="29">
        <v>0.19169506817199999</v>
      </c>
      <c r="CR38" s="29">
        <v>0</v>
      </c>
      <c r="CS38" s="29">
        <v>158.76100155099999</v>
      </c>
      <c r="CT38" s="29">
        <v>0.15197348434999999</v>
      </c>
      <c r="CU38" s="29">
        <v>5.3438315778999997E-2</v>
      </c>
      <c r="CV38" s="29">
        <v>201.03269423500001</v>
      </c>
      <c r="CW38" s="29">
        <v>6.8296945826900005E-2</v>
      </c>
      <c r="CX38" s="29">
        <v>0</v>
      </c>
      <c r="CY38" s="29">
        <v>1.19070540959E-3</v>
      </c>
      <c r="CZ38" s="29">
        <v>9.9056823470399999E-3</v>
      </c>
      <c r="DA38" s="29">
        <v>283.33580742100003</v>
      </c>
      <c r="DB38" s="29">
        <v>260.66840106699999</v>
      </c>
      <c r="DC38" s="29">
        <v>22.667406353699999</v>
      </c>
      <c r="DD38" s="29">
        <v>0</v>
      </c>
      <c r="DE38" s="29">
        <v>0</v>
      </c>
      <c r="DF38" s="29">
        <v>1.06642215821</v>
      </c>
      <c r="DG38" s="29">
        <v>0</v>
      </c>
      <c r="DH38" s="29">
        <v>11.4436354944</v>
      </c>
      <c r="DI38" s="29">
        <v>0</v>
      </c>
      <c r="DJ38" s="29">
        <v>0.29743032104799999</v>
      </c>
      <c r="DK38" s="29">
        <v>45.774570434899999</v>
      </c>
      <c r="DL38" s="29">
        <v>10.952133098099999</v>
      </c>
      <c r="DM38" s="29">
        <v>0</v>
      </c>
      <c r="DN38" s="29">
        <v>0.76899130860800002</v>
      </c>
      <c r="DO38" s="29">
        <v>1.04268611033E-3</v>
      </c>
      <c r="DP38" s="29">
        <v>85.487402575700003</v>
      </c>
      <c r="DQ38" s="29">
        <v>86.265172684899994</v>
      </c>
      <c r="DR38" s="29">
        <v>0.89081566381699995</v>
      </c>
      <c r="DS38" s="29">
        <v>0</v>
      </c>
      <c r="DT38" s="29">
        <v>0.58520806698700001</v>
      </c>
      <c r="DU38" s="29">
        <v>13.350218398199999</v>
      </c>
      <c r="DV38" s="29">
        <v>1.3574343789800001</v>
      </c>
      <c r="DW38" s="29">
        <v>1.20077388769</v>
      </c>
      <c r="DX38" s="29">
        <v>424.19910514399999</v>
      </c>
      <c r="DY38" s="29">
        <v>2.0361565799500001</v>
      </c>
      <c r="DZ38" s="29">
        <v>11.79006268</v>
      </c>
      <c r="EC38" s="37">
        <f t="shared" si="36"/>
        <v>7.9999941437498591E-3</v>
      </c>
      <c r="ED38" s="55">
        <f t="shared" si="37"/>
        <v>-9.9672064823032739E-7</v>
      </c>
      <c r="EE38" s="55">
        <f t="shared" si="38"/>
        <v>2.5366510959902473E-7</v>
      </c>
      <c r="EF38" s="55">
        <f t="shared" si="39"/>
        <v>-2.1983865964265631E-7</v>
      </c>
      <c r="EG38" s="55">
        <f t="shared" si="40"/>
        <v>-2.443633887731723E-5</v>
      </c>
      <c r="EH38" s="55">
        <f t="shared" si="41"/>
        <v>-2.6559449055503883E-5</v>
      </c>
      <c r="EI38" s="55">
        <f t="shared" si="42"/>
        <v>-2.8806886532008663E-6</v>
      </c>
      <c r="EJ38" s="55">
        <f t="shared" si="43"/>
        <v>-1.6354581565961949E-7</v>
      </c>
      <c r="EK38" s="55">
        <f t="shared" si="44"/>
        <v>1.1244350309867363E-7</v>
      </c>
      <c r="EL38" s="55">
        <f t="shared" si="45"/>
        <v>6.555020833870701E-8</v>
      </c>
      <c r="EM38" s="55">
        <f t="shared" si="46"/>
        <v>-4.8091295003441504E-6</v>
      </c>
      <c r="EN38" s="55">
        <f t="shared" si="47"/>
        <v>-2.3923614035084565E-6</v>
      </c>
      <c r="EO38" s="55">
        <f t="shared" si="48"/>
        <v>-2.2799527557931689E-6</v>
      </c>
      <c r="EP38" s="55">
        <f t="shared" si="49"/>
        <v>7.2490145481694742E-7</v>
      </c>
      <c r="EQ38" s="55">
        <f t="shared" si="50"/>
        <v>3.5297900283029154E-6</v>
      </c>
      <c r="ER38" s="55">
        <f t="shared" si="51"/>
        <v>1.4210266674604699E-5</v>
      </c>
      <c r="ES38" s="55">
        <f t="shared" si="52"/>
        <v>-6.3760319064467283E-7</v>
      </c>
      <c r="ET38" s="55">
        <f t="shared" si="53"/>
        <v>-5.8433237434148359E-6</v>
      </c>
      <c r="EU38" s="55">
        <f t="shared" si="54"/>
        <v>-3.2137518113247743E-6</v>
      </c>
      <c r="EV38" s="55">
        <f t="shared" si="55"/>
        <v>-1.3184674488319608E-5</v>
      </c>
      <c r="EW38" s="55">
        <f t="shared" si="56"/>
        <v>1.8030537329969123E-6</v>
      </c>
      <c r="EX38" s="55">
        <f t="shared" si="57"/>
        <v>7.0272887205845512E-6</v>
      </c>
      <c r="EY38" s="55">
        <f t="shared" si="58"/>
        <v>-2.1485485993496201E-6</v>
      </c>
      <c r="EZ38" s="55">
        <f t="shared" si="24"/>
        <v>3.1046246756532381E-7</v>
      </c>
      <c r="FA38" s="55">
        <f t="shared" si="25"/>
        <v>-1.7171153162566281E-5</v>
      </c>
      <c r="FB38" s="55">
        <f t="shared" si="26"/>
        <v>-1.2645046939176294E-6</v>
      </c>
      <c r="FC38" s="55">
        <f t="shared" si="27"/>
        <v>-2.6101022756416991E-6</v>
      </c>
      <c r="FD38" s="55">
        <f t="shared" si="28"/>
        <v>7.0908382958502852E-6</v>
      </c>
      <c r="FE38" s="55">
        <f t="shared" si="29"/>
        <v>0</v>
      </c>
      <c r="FF38" s="55">
        <f t="shared" si="30"/>
        <v>2.0770251076994335E-5</v>
      </c>
      <c r="FG38" s="55">
        <f t="shared" si="31"/>
        <v>-5.4203876459269645E-7</v>
      </c>
      <c r="FH38" s="55">
        <f t="shared" si="32"/>
        <v>-6.2959447481044382E-7</v>
      </c>
      <c r="FI38" s="55">
        <f t="shared" si="33"/>
        <v>1.5374206519521289E-6</v>
      </c>
      <c r="FJ38" s="55">
        <f t="shared" si="34"/>
        <v>-2.7074759582886777E-7</v>
      </c>
      <c r="FK38" s="55">
        <f t="shared" si="35"/>
        <v>-2.8827238917581257E-6</v>
      </c>
      <c r="FL38" s="55"/>
    </row>
    <row r="39" spans="1:168" x14ac:dyDescent="0.3">
      <c r="A39" s="27" t="s">
        <v>129</v>
      </c>
      <c r="B39" s="27">
        <v>2651.6090112000002</v>
      </c>
      <c r="C39" s="27">
        <v>8.2962347759000004</v>
      </c>
      <c r="D39" s="27">
        <v>18043.942621999999</v>
      </c>
      <c r="E39" s="27">
        <v>623.34353410999995</v>
      </c>
      <c r="F39" s="27">
        <v>573.47603069000002</v>
      </c>
      <c r="G39" s="27">
        <v>187.23804586</v>
      </c>
      <c r="H39" s="27">
        <v>934.71237465000002</v>
      </c>
      <c r="I39" s="29">
        <v>17.221357137999998</v>
      </c>
      <c r="J39" s="29">
        <v>2.8638022809999999</v>
      </c>
      <c r="K39" s="29">
        <v>2.2253360000000001E-4</v>
      </c>
      <c r="L39" s="29">
        <v>2.3699643544</v>
      </c>
      <c r="M39" s="29">
        <v>1.7463590300000002E-2</v>
      </c>
      <c r="N39" s="29">
        <v>2.9755428207999999</v>
      </c>
      <c r="O39" s="29">
        <v>1.7463590300000002E-2</v>
      </c>
      <c r="P39" s="29">
        <v>1.2928144999999999E-3</v>
      </c>
      <c r="Q39" s="29">
        <v>39.680904986999998</v>
      </c>
      <c r="R39" s="29">
        <v>1.7463590300000002E-2</v>
      </c>
      <c r="S39" s="29">
        <v>5.2390770500000003E-2</v>
      </c>
      <c r="T39" s="29">
        <v>1.2716207E-3</v>
      </c>
      <c r="U39" s="29">
        <v>1.6054591113000001</v>
      </c>
      <c r="V39" s="29">
        <v>4.0828998000000003E-3</v>
      </c>
      <c r="W39" s="29">
        <v>2.9910794374999998</v>
      </c>
      <c r="X39" s="29">
        <v>4.4866192757999999</v>
      </c>
      <c r="Y39" s="29">
        <v>0.48209274600000002</v>
      </c>
      <c r="Z39" s="29">
        <v>1.7131026E-3</v>
      </c>
      <c r="AA39" s="29">
        <v>1.8867447799999999E-2</v>
      </c>
      <c r="AB39" s="29">
        <v>7.4020939999999997E-3</v>
      </c>
      <c r="AD39" s="29">
        <v>0.42171323309999997</v>
      </c>
      <c r="AE39" s="29">
        <v>623.34353410999995</v>
      </c>
      <c r="AF39" s="29">
        <v>573.47603069000002</v>
      </c>
      <c r="AG39" s="29">
        <v>1.8694246319000001</v>
      </c>
      <c r="AH39" s="29">
        <v>5.1409173344000001</v>
      </c>
      <c r="AI39" s="29">
        <v>1.9628959656</v>
      </c>
      <c r="AJ39" s="27"/>
      <c r="AK39" s="29" t="s">
        <v>129</v>
      </c>
      <c r="AL39" s="29">
        <v>0</v>
      </c>
      <c r="AM39" s="29">
        <v>2.8638072996399999</v>
      </c>
      <c r="AN39" s="29">
        <v>17.2213315182</v>
      </c>
      <c r="AO39" s="29">
        <v>17.2213315182</v>
      </c>
      <c r="AP39" s="29">
        <v>22.198083510699998</v>
      </c>
      <c r="AQ39" s="8">
        <v>3.78307829417E-5</v>
      </c>
      <c r="AR39" s="29">
        <v>1.8470273008299999E-4</v>
      </c>
      <c r="AS39" s="29">
        <v>2.3699667233000001</v>
      </c>
      <c r="AT39" s="29">
        <v>1.06527898768E-2</v>
      </c>
      <c r="AU39" s="29">
        <v>6.8107271471600003E-3</v>
      </c>
      <c r="AV39" s="29">
        <v>2.9755412105799999</v>
      </c>
      <c r="AW39" s="29">
        <v>1.0827416025600001E-2</v>
      </c>
      <c r="AX39" s="29">
        <v>6.6361970609100001E-3</v>
      </c>
      <c r="AY39" s="29">
        <v>0</v>
      </c>
      <c r="AZ39" s="29">
        <v>2.5856256922099997E-4</v>
      </c>
      <c r="BA39" s="29">
        <v>1.0342196724700001E-3</v>
      </c>
      <c r="BB39" s="29">
        <v>2651.60901122</v>
      </c>
      <c r="BC39" s="29">
        <v>49.867510748999997</v>
      </c>
      <c r="BD39" s="29">
        <v>442.26460810600003</v>
      </c>
      <c r="BE39" s="29">
        <v>28.162810928599999</v>
      </c>
      <c r="BF39" s="29">
        <v>0.65433512958200002</v>
      </c>
      <c r="BG39" s="29">
        <v>100.70237090000001</v>
      </c>
      <c r="BH39" s="29">
        <v>1.6917529381500001</v>
      </c>
      <c r="BI39" s="29">
        <v>222.04251628599999</v>
      </c>
      <c r="BJ39" s="29">
        <v>20.023293166399998</v>
      </c>
      <c r="BK39" s="29">
        <v>72.583589287899997</v>
      </c>
      <c r="BL39" s="29">
        <v>1.8694213263599999</v>
      </c>
      <c r="BM39" s="29">
        <v>0</v>
      </c>
      <c r="BN39" s="29">
        <v>39.680887214599998</v>
      </c>
      <c r="BO39" s="29">
        <v>39.680887214599998</v>
      </c>
      <c r="BP39" s="29">
        <v>5.1409142289799998</v>
      </c>
      <c r="BQ39" s="29">
        <v>5.0644740619000001E-3</v>
      </c>
      <c r="BR39" s="29">
        <v>9.7796012480499996E-3</v>
      </c>
      <c r="BS39" s="29">
        <v>144.35132103699999</v>
      </c>
      <c r="BT39" s="29">
        <v>26.619559449400001</v>
      </c>
      <c r="BU39" s="29">
        <v>1.66050279581</v>
      </c>
      <c r="BV39" s="29">
        <v>12.9981093468</v>
      </c>
      <c r="BW39" s="29">
        <v>6.2868931676599996E-3</v>
      </c>
      <c r="BX39" s="29">
        <v>4.6103912534900003E-2</v>
      </c>
      <c r="BY39" s="29">
        <v>4.19636831374E-4</v>
      </c>
      <c r="BZ39" s="29">
        <v>8.5198526193699996E-4</v>
      </c>
      <c r="CA39" s="29">
        <v>0</v>
      </c>
      <c r="CB39" s="29">
        <v>1.6054581507100001</v>
      </c>
      <c r="CC39" s="29">
        <v>8.2962271255900006</v>
      </c>
      <c r="CD39" s="29">
        <v>0</v>
      </c>
      <c r="CE39" s="29">
        <v>2.0822648442700002E-3</v>
      </c>
      <c r="CF39" s="29">
        <v>2.0006072787600001E-3</v>
      </c>
      <c r="CG39" s="29">
        <v>16239.5404239</v>
      </c>
      <c r="CH39" s="29">
        <v>1660.0430049300001</v>
      </c>
      <c r="CI39" s="29">
        <v>18043.9347499</v>
      </c>
      <c r="CJ39" s="29">
        <v>0</v>
      </c>
      <c r="CK39" s="29">
        <v>85.786139380899996</v>
      </c>
      <c r="CL39" s="29">
        <v>0.48209934750299999</v>
      </c>
      <c r="CM39" s="29">
        <v>1.71306779556E-3</v>
      </c>
      <c r="CN39" s="29">
        <v>1.88674274223E-2</v>
      </c>
      <c r="CO39" s="29">
        <v>7.4021807853800001E-3</v>
      </c>
      <c r="CP39" s="29">
        <v>0</v>
      </c>
      <c r="CQ39" s="29">
        <v>0.42171049510300002</v>
      </c>
      <c r="CR39" s="29">
        <v>0</v>
      </c>
      <c r="CS39" s="29">
        <v>349.864337745</v>
      </c>
      <c r="CT39" s="29">
        <v>0.33433644791299999</v>
      </c>
      <c r="CU39" s="29">
        <v>0.11756248856</v>
      </c>
      <c r="CV39" s="29">
        <v>442.26460468900001</v>
      </c>
      <c r="CW39" s="29">
        <v>0.15025063764300001</v>
      </c>
      <c r="CX39" s="29">
        <v>0</v>
      </c>
      <c r="CY39" s="29">
        <v>2.6195163476599999E-3</v>
      </c>
      <c r="CZ39" s="29">
        <v>2.17920477004E-2</v>
      </c>
      <c r="DA39" s="29">
        <v>623.32849071700002</v>
      </c>
      <c r="DB39" s="29">
        <v>573.46095340299996</v>
      </c>
      <c r="DC39" s="29">
        <v>49.867537314700002</v>
      </c>
      <c r="DD39" s="29">
        <v>0</v>
      </c>
      <c r="DE39" s="29">
        <v>0</v>
      </c>
      <c r="DF39" s="29">
        <v>2.3460912674399999</v>
      </c>
      <c r="DG39" s="29">
        <v>0</v>
      </c>
      <c r="DH39" s="29">
        <v>25.1755696697</v>
      </c>
      <c r="DI39" s="29">
        <v>0</v>
      </c>
      <c r="DJ39" s="29">
        <v>0.65433505572700001</v>
      </c>
      <c r="DK39" s="29">
        <v>100.70236428699999</v>
      </c>
      <c r="DL39" s="29">
        <v>24.135453241899999</v>
      </c>
      <c r="DM39" s="29">
        <v>0</v>
      </c>
      <c r="DN39" s="29">
        <v>1.6917529314299999</v>
      </c>
      <c r="DO39" s="29">
        <v>2.2938806367100001E-3</v>
      </c>
      <c r="DP39" s="29">
        <v>187.237965747</v>
      </c>
      <c r="DQ39" s="29">
        <v>190.10425458</v>
      </c>
      <c r="DR39" s="29">
        <v>1.96289736121</v>
      </c>
      <c r="DS39" s="29">
        <v>0</v>
      </c>
      <c r="DT39" s="29">
        <v>1.2896266701400001</v>
      </c>
      <c r="DU39" s="29">
        <v>29.420183568799999</v>
      </c>
      <c r="DV39" s="29">
        <v>2.9910826984500001</v>
      </c>
      <c r="DW39" s="29">
        <v>2.6461643166500002</v>
      </c>
      <c r="DX39" s="29">
        <v>934.71197272799998</v>
      </c>
      <c r="DY39" s="29">
        <v>4.4866221017200001</v>
      </c>
      <c r="DZ39" s="29">
        <v>25.9820035547</v>
      </c>
      <c r="EC39" s="37">
        <f t="shared" si="36"/>
        <v>7.9999913011101972E-3</v>
      </c>
      <c r="ED39" s="55">
        <f t="shared" si="37"/>
        <v>7.5425103804937214E-12</v>
      </c>
      <c r="EE39" s="55">
        <f t="shared" si="38"/>
        <v>-9.2214241838260251E-7</v>
      </c>
      <c r="EF39" s="55">
        <f t="shared" si="39"/>
        <v>-4.3627383238729825E-7</v>
      </c>
      <c r="EG39" s="55">
        <f t="shared" si="40"/>
        <v>-2.4133390621283645E-5</v>
      </c>
      <c r="EH39" s="55">
        <f t="shared" si="41"/>
        <v>-2.6291050005896331E-5</v>
      </c>
      <c r="EI39" s="55">
        <f t="shared" si="42"/>
        <v>-4.2786710162294847E-7</v>
      </c>
      <c r="EJ39" s="55">
        <f t="shared" si="43"/>
        <v>-4.2999537712101102E-7</v>
      </c>
      <c r="EK39" s="55">
        <f t="shared" si="44"/>
        <v>-1.4876760172570839E-6</v>
      </c>
      <c r="EL39" s="55">
        <f t="shared" si="45"/>
        <v>1.7524394171053894E-6</v>
      </c>
      <c r="EM39" s="55">
        <f t="shared" si="46"/>
        <v>-3.9084120334633911E-7</v>
      </c>
      <c r="EN39" s="55">
        <f t="shared" si="47"/>
        <v>9.995508986294665E-7</v>
      </c>
      <c r="EO39" s="55">
        <f t="shared" si="48"/>
        <v>-4.1959321505094614E-6</v>
      </c>
      <c r="EP39" s="55">
        <f t="shared" si="49"/>
        <v>-5.4115168121509878E-7</v>
      </c>
      <c r="EQ39" s="55">
        <f t="shared" si="50"/>
        <v>1.3048009949201692E-6</v>
      </c>
      <c r="ER39" s="55">
        <f t="shared" si="51"/>
        <v>-2.4952001234447028E-5</v>
      </c>
      <c r="ES39" s="55">
        <f t="shared" si="52"/>
        <v>-4.4788293022787627E-7</v>
      </c>
      <c r="ET39" s="55">
        <f t="shared" si="53"/>
        <v>7.7739455250729046E-8</v>
      </c>
      <c r="EU39" s="55">
        <f t="shared" si="54"/>
        <v>6.7192292961120037E-7</v>
      </c>
      <c r="EV39" s="55">
        <f t="shared" si="55"/>
        <v>1.095697010905397E-6</v>
      </c>
      <c r="EW39" s="55">
        <f t="shared" si="56"/>
        <v>-5.9832729044701672E-7</v>
      </c>
      <c r="EX39" s="55">
        <f t="shared" si="57"/>
        <v>-6.7787531792205605E-6</v>
      </c>
      <c r="EY39" s="55">
        <f t="shared" si="58"/>
        <v>1.0902251405852414E-6</v>
      </c>
      <c r="EZ39" s="55">
        <f t="shared" si="24"/>
        <v>6.2985509277982156E-7</v>
      </c>
      <c r="FA39" s="55">
        <f t="shared" si="25"/>
        <v>1.3693429438098155E-5</v>
      </c>
      <c r="FB39" s="55">
        <f t="shared" si="26"/>
        <v>-2.0316611509408564E-5</v>
      </c>
      <c r="FC39" s="55">
        <f t="shared" si="27"/>
        <v>-1.0800453890552003E-6</v>
      </c>
      <c r="FD39" s="55">
        <f t="shared" si="28"/>
        <v>1.172443635550341E-5</v>
      </c>
      <c r="FE39" s="55">
        <f t="shared" si="29"/>
        <v>0</v>
      </c>
      <c r="FF39" s="55">
        <f t="shared" si="30"/>
        <v>-6.4925565172108672E-6</v>
      </c>
      <c r="FG39" s="55">
        <f t="shared" si="31"/>
        <v>-2.3319190766670153E-7</v>
      </c>
      <c r="FH39" s="55">
        <f t="shared" si="32"/>
        <v>-2.6624943296775822E-7</v>
      </c>
      <c r="FI39" s="55">
        <f t="shared" si="33"/>
        <v>-1.7682124990538363E-6</v>
      </c>
      <c r="FJ39" s="55">
        <f t="shared" si="34"/>
        <v>-6.0405950888966691E-7</v>
      </c>
      <c r="FK39" s="55">
        <f t="shared" si="35"/>
        <v>7.1099539887408007E-7</v>
      </c>
      <c r="FL39" s="55"/>
    </row>
    <row r="40" spans="1:168" x14ac:dyDescent="0.3">
      <c r="A40" s="27" t="s">
        <v>39</v>
      </c>
      <c r="B40" s="27">
        <v>7.2441488600000001</v>
      </c>
      <c r="C40" s="27">
        <v>2.2665161499999999E-2</v>
      </c>
      <c r="D40" s="27">
        <v>73.573365300000006</v>
      </c>
      <c r="E40" s="27">
        <v>1.8110369980000001</v>
      </c>
      <c r="F40" s="27">
        <v>1.666154087</v>
      </c>
      <c r="G40" s="27">
        <v>0.51153102699999997</v>
      </c>
      <c r="H40" s="27">
        <v>2.8605322630000001</v>
      </c>
      <c r="I40" s="29">
        <v>5.0034215100000001E-2</v>
      </c>
      <c r="J40" s="29">
        <v>8.3203792000000002E-3</v>
      </c>
      <c r="K40" s="8">
        <v>6.4654018999999997E-7</v>
      </c>
      <c r="L40" s="29">
        <v>6.8855988E-3</v>
      </c>
      <c r="M40" s="29">
        <v>5.0738000000000001E-5</v>
      </c>
      <c r="N40" s="29">
        <v>8.6450212999999998E-3</v>
      </c>
      <c r="O40" s="29">
        <v>5.0738000000000001E-5</v>
      </c>
      <c r="P40" s="8">
        <v>3.7560905000000002E-6</v>
      </c>
      <c r="Q40" s="29">
        <v>0.11528723909999999</v>
      </c>
      <c r="R40" s="29">
        <v>5.0738000000000001E-5</v>
      </c>
      <c r="S40" s="29">
        <v>1.5221399999999999E-4</v>
      </c>
      <c r="T40" s="8">
        <v>3.694516E-6</v>
      </c>
      <c r="U40" s="29">
        <v>4.6644373999999997E-3</v>
      </c>
      <c r="V40" s="29">
        <v>1.18623E-5</v>
      </c>
      <c r="W40" s="29">
        <v>9.1537054999999996E-3</v>
      </c>
      <c r="X40" s="29">
        <v>1.37305659E-2</v>
      </c>
      <c r="Y40" s="29">
        <v>1.4006532E-3</v>
      </c>
      <c r="Z40" s="8">
        <v>4.9771785999999998E-6</v>
      </c>
      <c r="AA40" s="29">
        <v>5.48167E-5</v>
      </c>
      <c r="AB40" s="29">
        <v>2.15057E-5</v>
      </c>
      <c r="AD40" s="29">
        <v>1.2252285E-3</v>
      </c>
      <c r="AE40" s="29">
        <v>1.8110369980000001</v>
      </c>
      <c r="AF40" s="29">
        <v>1.666154087</v>
      </c>
      <c r="AG40" s="29">
        <v>5.7210667999999998E-3</v>
      </c>
      <c r="AH40" s="29">
        <v>1.57329241E-2</v>
      </c>
      <c r="AI40" s="29">
        <v>6.0071192000000001E-3</v>
      </c>
      <c r="AJ40" s="27"/>
      <c r="AK40" s="29" t="s">
        <v>39</v>
      </c>
      <c r="AL40" s="29">
        <v>0</v>
      </c>
      <c r="AM40" s="29">
        <v>8.3205968623E-3</v>
      </c>
      <c r="AN40" s="29">
        <v>5.0033747395400001E-2</v>
      </c>
      <c r="AO40" s="29">
        <v>5.0033747395400001E-2</v>
      </c>
      <c r="AP40" s="29">
        <v>6.8172919658100004E-2</v>
      </c>
      <c r="AQ40" s="8">
        <v>1.0990718541399999E-7</v>
      </c>
      <c r="AR40" s="8">
        <v>5.3663111713700005E-7</v>
      </c>
      <c r="AS40" s="29">
        <v>6.8854890640399997E-3</v>
      </c>
      <c r="AT40" s="8">
        <v>3.0949692730800001E-5</v>
      </c>
      <c r="AU40" s="8">
        <v>1.9788577853499999E-5</v>
      </c>
      <c r="AV40" s="8">
        <v>8.6447219623200008E-3</v>
      </c>
      <c r="AW40" s="8">
        <v>3.1457331194899997E-5</v>
      </c>
      <c r="AX40" s="8">
        <v>1.9280152339400001E-5</v>
      </c>
      <c r="AY40" s="29">
        <v>0</v>
      </c>
      <c r="AZ40" s="8">
        <v>7.5122384078199996E-7</v>
      </c>
      <c r="BA40" s="8">
        <v>3.00486416773E-6</v>
      </c>
      <c r="BB40" s="8">
        <v>7.2441488825300002</v>
      </c>
      <c r="BC40" s="8">
        <v>0.144882789067</v>
      </c>
      <c r="BD40" s="8">
        <v>1.2849362258000001</v>
      </c>
      <c r="BE40" s="29">
        <v>8.1823075778400006E-2</v>
      </c>
      <c r="BF40" s="29">
        <v>1.9010942641200001E-3</v>
      </c>
      <c r="BG40" s="29">
        <v>0.29257491029900001</v>
      </c>
      <c r="BH40" s="8">
        <v>4.9151578784900002E-3</v>
      </c>
      <c r="BI40" s="8">
        <v>0.68192481756300005</v>
      </c>
      <c r="BJ40" s="29">
        <v>6.1494368992200003E-2</v>
      </c>
      <c r="BK40" s="29">
        <v>0.22291371255299999</v>
      </c>
      <c r="BL40" s="29">
        <v>5.7212155071999999E-3</v>
      </c>
      <c r="BM40" s="29">
        <v>0</v>
      </c>
      <c r="BN40" s="8">
        <v>0.11528714692100001</v>
      </c>
      <c r="BO40" s="29">
        <v>0.11528714692100001</v>
      </c>
      <c r="BP40" s="29">
        <v>1.5733589527800001E-2</v>
      </c>
      <c r="BQ40" s="8">
        <v>1.4714149949900001E-5</v>
      </c>
      <c r="BR40" s="8">
        <v>2.8415305861599999E-5</v>
      </c>
      <c r="BS40" s="29">
        <v>0.58858913275699998</v>
      </c>
      <c r="BT40" s="29">
        <v>8.1751729115899993E-2</v>
      </c>
      <c r="BU40" s="29">
        <v>5.0996133673100004E-3</v>
      </c>
      <c r="BV40" s="29">
        <v>3.9918796644599998E-2</v>
      </c>
      <c r="BW40" s="8">
        <v>1.8266061497900001E-5</v>
      </c>
      <c r="BX40" s="29">
        <v>1.33946637125E-4</v>
      </c>
      <c r="BY40" s="8">
        <v>1.2191483545299999E-6</v>
      </c>
      <c r="BZ40" s="8">
        <v>2.4753327050199999E-6</v>
      </c>
      <c r="CA40" s="29">
        <v>0</v>
      </c>
      <c r="CB40" s="29">
        <v>4.6645339141200004E-3</v>
      </c>
      <c r="CC40" s="29">
        <v>2.26652780855E-2</v>
      </c>
      <c r="CD40" s="29">
        <v>0</v>
      </c>
      <c r="CE40" s="8">
        <v>6.0497296582299996E-6</v>
      </c>
      <c r="CF40" s="8">
        <v>5.8125685499700003E-6</v>
      </c>
      <c r="CG40" s="29">
        <v>66.216219249700004</v>
      </c>
      <c r="CH40" s="29">
        <v>6.7687125007600004</v>
      </c>
      <c r="CI40" s="29">
        <v>73.573520883200004</v>
      </c>
      <c r="CJ40" s="29">
        <v>0</v>
      </c>
      <c r="CK40" s="29">
        <v>0.263460739921</v>
      </c>
      <c r="CL40" s="29">
        <v>1.4006517906500001E-3</v>
      </c>
      <c r="CM40" s="8">
        <v>4.9769647073099996E-6</v>
      </c>
      <c r="CN40" s="8">
        <v>5.4817317922999999E-5</v>
      </c>
      <c r="CO40" s="8">
        <v>2.1505575951999999E-5</v>
      </c>
      <c r="CP40" s="29">
        <v>0</v>
      </c>
      <c r="CQ40" s="29">
        <v>1.2252239929E-3</v>
      </c>
      <c r="CR40" s="8">
        <v>0</v>
      </c>
      <c r="CS40" s="29">
        <v>1.0744787311599999</v>
      </c>
      <c r="CT40" s="29">
        <v>9.7137948709500005E-4</v>
      </c>
      <c r="CU40" s="29">
        <v>3.41567387027E-4</v>
      </c>
      <c r="CV40" s="29">
        <v>1.2849362258000001</v>
      </c>
      <c r="CW40" s="29">
        <v>4.3653076274399998E-4</v>
      </c>
      <c r="CX40" s="29">
        <v>0</v>
      </c>
      <c r="CY40" s="8">
        <v>7.6106317895500001E-6</v>
      </c>
      <c r="CZ40" s="8">
        <v>6.3313601966499998E-5</v>
      </c>
      <c r="DA40" s="29">
        <v>1.81099040438</v>
      </c>
      <c r="DB40" s="29">
        <v>1.66610728462</v>
      </c>
      <c r="DC40" s="29">
        <v>0.14488311976099999</v>
      </c>
      <c r="DD40" s="29">
        <v>0</v>
      </c>
      <c r="DE40" s="29">
        <v>0</v>
      </c>
      <c r="DF40" s="29">
        <v>6.8162217188299998E-3</v>
      </c>
      <c r="DG40" s="29">
        <v>0</v>
      </c>
      <c r="DH40" s="29">
        <v>7.3144218654400003E-2</v>
      </c>
      <c r="DI40" s="29">
        <v>0</v>
      </c>
      <c r="DJ40" s="29">
        <v>1.9010942641200001E-3</v>
      </c>
      <c r="DK40" s="29">
        <v>0.29257491029900001</v>
      </c>
      <c r="DL40" s="29">
        <v>7.4122674151800003E-2</v>
      </c>
      <c r="DM40" s="29">
        <v>0</v>
      </c>
      <c r="DN40" s="29">
        <v>4.9151578784900002E-3</v>
      </c>
      <c r="DO40" s="8">
        <v>6.6647651802000002E-6</v>
      </c>
      <c r="DP40" s="29">
        <v>0.51153147726199999</v>
      </c>
      <c r="DQ40" s="29">
        <v>0.58383539737199996</v>
      </c>
      <c r="DR40" s="29">
        <v>6.0070561925100003E-3</v>
      </c>
      <c r="DS40" s="29">
        <v>0</v>
      </c>
      <c r="DT40" s="29">
        <v>3.9607479756300001E-3</v>
      </c>
      <c r="DU40" s="29">
        <v>9.0354370986099997E-2</v>
      </c>
      <c r="DV40" s="29">
        <v>9.1528815997900005E-3</v>
      </c>
      <c r="DW40" s="29">
        <v>8.1266665897300003E-3</v>
      </c>
      <c r="DX40" s="29">
        <v>2.8605385009700002</v>
      </c>
      <c r="DY40" s="29">
        <v>1.37307224846E-2</v>
      </c>
      <c r="DZ40" s="29">
        <v>7.9793503292600002E-2</v>
      </c>
      <c r="EC40" s="37">
        <f t="shared" si="36"/>
        <v>8.0000131255292435E-3</v>
      </c>
      <c r="ED40" s="55">
        <f t="shared" si="37"/>
        <v>3.1100962339671907E-9</v>
      </c>
      <c r="EE40" s="55">
        <f t="shared" si="38"/>
        <v>5.1438195135106852E-6</v>
      </c>
      <c r="EF40" s="55">
        <f t="shared" si="39"/>
        <v>2.1146674392774761E-6</v>
      </c>
      <c r="EG40" s="55">
        <f t="shared" si="40"/>
        <v>-2.572759145809288E-5</v>
      </c>
      <c r="EH40" s="55">
        <f t="shared" si="41"/>
        <v>-2.809006703831251E-5</v>
      </c>
      <c r="EI40" s="55">
        <f t="shared" si="42"/>
        <v>8.8022422150741735E-7</v>
      </c>
      <c r="EJ40" s="55">
        <f t="shared" si="43"/>
        <v>2.1807025499366969E-6</v>
      </c>
      <c r="EK40" s="55">
        <f t="shared" si="44"/>
        <v>-9.3476953533822082E-6</v>
      </c>
      <c r="EL40" s="55">
        <f t="shared" si="45"/>
        <v>2.6160141835823767E-5</v>
      </c>
      <c r="EM40" s="55">
        <f t="shared" si="46"/>
        <v>-2.91930653213094E-6</v>
      </c>
      <c r="EN40" s="55">
        <f t="shared" si="47"/>
        <v>-1.5937024968733346E-5</v>
      </c>
      <c r="EO40" s="55">
        <f t="shared" si="48"/>
        <v>5.3329713430162761E-6</v>
      </c>
      <c r="EP40" s="55">
        <f t="shared" si="49"/>
        <v>-3.4625441582084485E-5</v>
      </c>
      <c r="EQ40" s="55">
        <f t="shared" si="50"/>
        <v>-1.0179070913320201E-5</v>
      </c>
      <c r="ER40" s="55">
        <f t="shared" si="51"/>
        <v>-6.6331948073920799E-7</v>
      </c>
      <c r="ES40" s="55">
        <f t="shared" si="52"/>
        <v>-7.9955943700442253E-7</v>
      </c>
      <c r="ET40" s="55">
        <f t="shared" si="53"/>
        <v>4.1144724861069759E-5</v>
      </c>
      <c r="EU40" s="55">
        <f t="shared" si="54"/>
        <v>-8.5496544338583864E-6</v>
      </c>
      <c r="EV40" s="55">
        <f t="shared" si="55"/>
        <v>-9.457382239065274E-6</v>
      </c>
      <c r="EW40" s="55">
        <f t="shared" si="56"/>
        <v>2.0691481463699969E-5</v>
      </c>
      <c r="EX40" s="55">
        <f t="shared" si="57"/>
        <v>-1.510499650151122E-7</v>
      </c>
      <c r="EY40" s="55">
        <f t="shared" si="58"/>
        <v>-9.0007288305162141E-5</v>
      </c>
      <c r="EZ40" s="55">
        <f t="shared" si="24"/>
        <v>1.1404089324517453E-5</v>
      </c>
      <c r="FA40" s="55">
        <f t="shared" si="25"/>
        <v>-1.0062091029990025E-6</v>
      </c>
      <c r="FB40" s="55">
        <f t="shared" si="26"/>
        <v>-4.2974686502157732E-5</v>
      </c>
      <c r="FC40" s="55">
        <f t="shared" si="27"/>
        <v>1.1272531910887038E-5</v>
      </c>
      <c r="FD40" s="55">
        <f t="shared" si="28"/>
        <v>-5.7681451894639972E-6</v>
      </c>
      <c r="FE40" s="55">
        <f t="shared" si="29"/>
        <v>0</v>
      </c>
      <c r="FF40" s="55">
        <f t="shared" si="30"/>
        <v>-3.6785791385647734E-6</v>
      </c>
      <c r="FG40" s="55">
        <f t="shared" si="31"/>
        <v>-2.0678279869871682E-6</v>
      </c>
      <c r="FH40" s="55">
        <f t="shared" si="32"/>
        <v>-2.1744567432630503E-6</v>
      </c>
      <c r="FI40" s="55">
        <f t="shared" si="33"/>
        <v>2.5992914468349089E-5</v>
      </c>
      <c r="FJ40" s="55">
        <f t="shared" si="34"/>
        <v>4.2295239954832873E-5</v>
      </c>
      <c r="FK40" s="55">
        <f t="shared" si="35"/>
        <v>-1.0488803018881171E-5</v>
      </c>
      <c r="FL40" s="55"/>
    </row>
    <row r="41" spans="1:168" x14ac:dyDescent="0.3">
      <c r="A41" s="27" t="s">
        <v>40</v>
      </c>
      <c r="B41" s="27">
        <v>1130.7075632999999</v>
      </c>
      <c r="C41" s="27">
        <v>3.5377073650000002</v>
      </c>
      <c r="D41" s="27">
        <v>7886.3720364999999</v>
      </c>
      <c r="E41" s="27">
        <v>263.71003841999999</v>
      </c>
      <c r="F41" s="27">
        <v>242.61321076999999</v>
      </c>
      <c r="G41" s="27">
        <v>79.842654365000001</v>
      </c>
      <c r="H41" s="27">
        <v>394.08709384000002</v>
      </c>
      <c r="I41" s="29">
        <v>7.2856193615000002</v>
      </c>
      <c r="J41" s="29">
        <v>1.2115524167</v>
      </c>
      <c r="K41" s="29">
        <v>9.4144500000000006E-5</v>
      </c>
      <c r="L41" s="29">
        <v>1.0026305208999999</v>
      </c>
      <c r="M41" s="29">
        <v>7.3880995000000001E-3</v>
      </c>
      <c r="N41" s="29">
        <v>1.2588251443</v>
      </c>
      <c r="O41" s="29">
        <v>7.3880995000000001E-3</v>
      </c>
      <c r="P41" s="29">
        <v>5.4693459999999999E-4</v>
      </c>
      <c r="Q41" s="29">
        <v>16.787296552000001</v>
      </c>
      <c r="R41" s="29">
        <v>7.3880995000000001E-3</v>
      </c>
      <c r="S41" s="29">
        <v>2.21642978E-2</v>
      </c>
      <c r="T41" s="29">
        <v>5.3796849999999995E-4</v>
      </c>
      <c r="U41" s="29">
        <v>0.67920107640000005</v>
      </c>
      <c r="V41" s="29">
        <v>1.7273004999999999E-3</v>
      </c>
      <c r="W41" s="29">
        <v>1.2610784081999999</v>
      </c>
      <c r="X41" s="29">
        <v>1.8916176705000001</v>
      </c>
      <c r="Y41" s="29">
        <v>0.20395286730000001</v>
      </c>
      <c r="Z41" s="29">
        <v>7.2474059999999996E-4</v>
      </c>
      <c r="AA41" s="29">
        <v>7.9820120000000001E-3</v>
      </c>
      <c r="AB41" s="29">
        <v>3.1315103999999998E-3</v>
      </c>
      <c r="AD41" s="29">
        <v>0.17840884139999999</v>
      </c>
      <c r="AE41" s="29">
        <v>263.71003841999999</v>
      </c>
      <c r="AF41" s="29">
        <v>242.61321076999999</v>
      </c>
      <c r="AG41" s="29">
        <v>0.78817402879999998</v>
      </c>
      <c r="AH41" s="29">
        <v>2.1674790493999998</v>
      </c>
      <c r="AI41" s="29">
        <v>0.82758281720000004</v>
      </c>
      <c r="AJ41" s="27"/>
      <c r="AK41" s="29" t="s">
        <v>40</v>
      </c>
      <c r="AL41" s="29">
        <v>0</v>
      </c>
      <c r="AM41" s="29">
        <v>1.21155319999</v>
      </c>
      <c r="AN41" s="29">
        <v>7.2856255899500004</v>
      </c>
      <c r="AO41" s="29">
        <v>7.2856255899500004</v>
      </c>
      <c r="AP41" s="29">
        <v>9.3567705754200006</v>
      </c>
      <c r="AQ41" s="8">
        <v>1.60045475068E-5</v>
      </c>
      <c r="AR41" s="8">
        <v>7.81406479274E-5</v>
      </c>
      <c r="AS41" s="29">
        <v>1.0026318274299999</v>
      </c>
      <c r="AT41" s="29">
        <v>4.5067576084300001E-3</v>
      </c>
      <c r="AU41" s="29">
        <v>2.8813455910300001E-3</v>
      </c>
      <c r="AV41" s="29">
        <v>1.2588256089800001</v>
      </c>
      <c r="AW41" s="29">
        <v>4.5806343568299997E-3</v>
      </c>
      <c r="AX41" s="29">
        <v>2.807486667E-3</v>
      </c>
      <c r="AY41" s="29">
        <v>0</v>
      </c>
      <c r="AZ41" s="29">
        <v>1.0938725144299999E-4</v>
      </c>
      <c r="BA41" s="29">
        <v>4.3754667206800002E-4</v>
      </c>
      <c r="BB41" s="29">
        <v>1130.7077690199999</v>
      </c>
      <c r="BC41" s="29">
        <v>21.096845109899999</v>
      </c>
      <c r="BD41" s="29">
        <v>187.103260283</v>
      </c>
      <c r="BE41" s="29">
        <v>11.914477218</v>
      </c>
      <c r="BF41" s="29">
        <v>0.27682148062400003</v>
      </c>
      <c r="BG41" s="29">
        <v>42.602877876100003</v>
      </c>
      <c r="BH41" s="29">
        <v>0.71570966528299995</v>
      </c>
      <c r="BI41" s="29">
        <v>93.593686633700003</v>
      </c>
      <c r="BJ41" s="29">
        <v>8.4400582480799997</v>
      </c>
      <c r="BK41" s="29">
        <v>30.594885556000001</v>
      </c>
      <c r="BL41" s="29">
        <v>0.78817525370399999</v>
      </c>
      <c r="BM41" s="29">
        <v>0</v>
      </c>
      <c r="BN41" s="29">
        <v>16.7872735107</v>
      </c>
      <c r="BO41" s="29">
        <v>16.7872735107</v>
      </c>
      <c r="BP41" s="29">
        <v>2.1674767299700002</v>
      </c>
      <c r="BQ41" s="29">
        <v>2.14251893396E-3</v>
      </c>
      <c r="BR41" s="29">
        <v>4.1373419950099998E-3</v>
      </c>
      <c r="BS41" s="29">
        <v>63.090941255399997</v>
      </c>
      <c r="BT41" s="29">
        <v>11.2204860935</v>
      </c>
      <c r="BU41" s="29">
        <v>0.69992206794099998</v>
      </c>
      <c r="BV41" s="29">
        <v>5.4788671950700003</v>
      </c>
      <c r="BW41" s="29">
        <v>2.6596958227899999E-3</v>
      </c>
      <c r="BX41" s="29">
        <v>1.9504574282E-2</v>
      </c>
      <c r="BY41" s="29">
        <v>1.77530162866E-4</v>
      </c>
      <c r="BZ41" s="29">
        <v>3.60438374863E-4</v>
      </c>
      <c r="CA41" s="29">
        <v>0</v>
      </c>
      <c r="CB41" s="29">
        <v>0.67919512571200003</v>
      </c>
      <c r="CC41" s="29">
        <v>3.5377091972399999</v>
      </c>
      <c r="CD41" s="29">
        <v>0</v>
      </c>
      <c r="CE41" s="29">
        <v>8.8091371770899997E-4</v>
      </c>
      <c r="CF41" s="29">
        <v>8.4638583651599998E-4</v>
      </c>
      <c r="CG41" s="29">
        <v>7097.7339514900004</v>
      </c>
      <c r="CH41" s="29">
        <v>725.54644961099996</v>
      </c>
      <c r="CI41" s="29">
        <v>7886.3713423500003</v>
      </c>
      <c r="CJ41" s="29">
        <v>0</v>
      </c>
      <c r="CK41" s="29">
        <v>36.159964669499999</v>
      </c>
      <c r="CL41" s="29">
        <v>0.20395450611300001</v>
      </c>
      <c r="CM41" s="29">
        <v>7.2473253537000003E-4</v>
      </c>
      <c r="CN41" s="29">
        <v>7.9820113270799992E-3</v>
      </c>
      <c r="CO41" s="29">
        <v>3.1314853967800002E-3</v>
      </c>
      <c r="CP41" s="29">
        <v>0</v>
      </c>
      <c r="CQ41" s="29">
        <v>0.17840774727100001</v>
      </c>
      <c r="CR41" s="29">
        <v>0</v>
      </c>
      <c r="CS41" s="29">
        <v>147.47228144300001</v>
      </c>
      <c r="CT41" s="29">
        <v>0.141443379575</v>
      </c>
      <c r="CU41" s="29">
        <v>4.9735671588500001E-2</v>
      </c>
      <c r="CV41" s="29">
        <v>187.10325686600001</v>
      </c>
      <c r="CW41" s="29">
        <v>6.3564590386699996E-2</v>
      </c>
      <c r="CX41" s="29">
        <v>0</v>
      </c>
      <c r="CY41" s="29">
        <v>1.1082312648500001E-3</v>
      </c>
      <c r="CZ41" s="29">
        <v>9.2193536599500005E-3</v>
      </c>
      <c r="DA41" s="29">
        <v>263.70366178699999</v>
      </c>
      <c r="DB41" s="29">
        <v>242.60683513000001</v>
      </c>
      <c r="DC41" s="29">
        <v>21.096826657200001</v>
      </c>
      <c r="DD41" s="29">
        <v>0</v>
      </c>
      <c r="DE41" s="29">
        <v>0</v>
      </c>
      <c r="DF41" s="29">
        <v>0.99253075238199995</v>
      </c>
      <c r="DG41" s="29">
        <v>0</v>
      </c>
      <c r="DH41" s="29">
        <v>10.650718268</v>
      </c>
      <c r="DI41" s="29">
        <v>0</v>
      </c>
      <c r="DJ41" s="29">
        <v>0.27682148062400003</v>
      </c>
      <c r="DK41" s="29">
        <v>42.602864648299999</v>
      </c>
      <c r="DL41" s="29">
        <v>10.1733969409</v>
      </c>
      <c r="DM41" s="29">
        <v>0</v>
      </c>
      <c r="DN41" s="29">
        <v>0.71570966528299995</v>
      </c>
      <c r="DO41" s="29">
        <v>9.7045373214899998E-4</v>
      </c>
      <c r="DP41" s="29">
        <v>79.842632600800002</v>
      </c>
      <c r="DQ41" s="29">
        <v>80.131395629300002</v>
      </c>
      <c r="DR41" s="29">
        <v>0.82758474187499997</v>
      </c>
      <c r="DS41" s="29">
        <v>0</v>
      </c>
      <c r="DT41" s="29">
        <v>0.54359243513400002</v>
      </c>
      <c r="DU41" s="29">
        <v>12.4009824021</v>
      </c>
      <c r="DV41" s="29">
        <v>1.2610765717500001</v>
      </c>
      <c r="DW41" s="29">
        <v>1.1153921287699999</v>
      </c>
      <c r="DX41" s="29">
        <v>394.08704669899998</v>
      </c>
      <c r="DY41" s="29">
        <v>1.8916164874400001</v>
      </c>
      <c r="DZ41" s="29">
        <v>10.9517378905</v>
      </c>
      <c r="EC41" s="37">
        <f t="shared" si="36"/>
        <v>7.9999962614745457E-3</v>
      </c>
      <c r="ED41" s="55">
        <f t="shared" si="37"/>
        <v>1.8193917385632629E-7</v>
      </c>
      <c r="EE41" s="55">
        <f t="shared" si="38"/>
        <v>5.1791734326270586E-7</v>
      </c>
      <c r="EF41" s="55">
        <f t="shared" si="39"/>
        <v>-8.8018926371299167E-8</v>
      </c>
      <c r="EG41" s="55">
        <f t="shared" si="40"/>
        <v>-2.4180471241092205E-5</v>
      </c>
      <c r="EH41" s="55">
        <f t="shared" si="41"/>
        <v>-2.6279030642035594E-5</v>
      </c>
      <c r="EI41" s="55">
        <f t="shared" si="42"/>
        <v>-2.7258863288859733E-7</v>
      </c>
      <c r="EJ41" s="55">
        <f t="shared" si="43"/>
        <v>-1.1962076600712882E-7</v>
      </c>
      <c r="EK41" s="55">
        <f t="shared" si="44"/>
        <v>8.5489643243157783E-7</v>
      </c>
      <c r="EL41" s="55">
        <f t="shared" si="45"/>
        <v>6.465176323994208E-7</v>
      </c>
      <c r="EM41" s="55">
        <f t="shared" si="46"/>
        <v>7.386880805567314E-6</v>
      </c>
      <c r="EN41" s="55">
        <f t="shared" si="47"/>
        <v>1.3031021624937794E-6</v>
      </c>
      <c r="EO41" s="55">
        <f t="shared" si="48"/>
        <v>5.0073229258646662E-7</v>
      </c>
      <c r="EP41" s="55">
        <f t="shared" si="49"/>
        <v>3.6913784423370046E-7</v>
      </c>
      <c r="EQ41" s="55">
        <f t="shared" si="50"/>
        <v>2.9133107911668748E-6</v>
      </c>
      <c r="ER41" s="55">
        <f t="shared" si="51"/>
        <v>-1.2368736591493086E-6</v>
      </c>
      <c r="ES41" s="55">
        <f t="shared" si="52"/>
        <v>-1.3725438118664637E-6</v>
      </c>
      <c r="ET41" s="55">
        <f t="shared" si="53"/>
        <v>-9.8891196584574976E-7</v>
      </c>
      <c r="EU41" s="55">
        <f t="shared" si="54"/>
        <v>-1.2495415036493822E-6</v>
      </c>
      <c r="EV41" s="55">
        <f t="shared" si="55"/>
        <v>7.013235913571109E-8</v>
      </c>
      <c r="EW41" s="55">
        <f t="shared" si="56"/>
        <v>-8.7613053141248373E-6</v>
      </c>
      <c r="EX41" s="55">
        <f t="shared" si="57"/>
        <v>-5.4754514340906589E-7</v>
      </c>
      <c r="EY41" s="55">
        <f t="shared" si="58"/>
        <v>-1.4562536222226312E-6</v>
      </c>
      <c r="EZ41" s="55">
        <f t="shared" si="24"/>
        <v>-6.254223664829909E-7</v>
      </c>
      <c r="FA41" s="55">
        <f t="shared" si="25"/>
        <v>8.0352535450670099E-6</v>
      </c>
      <c r="FB41" s="55">
        <f t="shared" si="26"/>
        <v>-1.1127608967866714E-5</v>
      </c>
      <c r="FC41" s="55">
        <f t="shared" si="27"/>
        <v>-8.4304558922162848E-8</v>
      </c>
      <c r="FD41" s="55">
        <f t="shared" si="28"/>
        <v>-7.9843962835439319E-6</v>
      </c>
      <c r="FE41" s="55">
        <f t="shared" si="29"/>
        <v>0</v>
      </c>
      <c r="FF41" s="55">
        <f t="shared" si="30"/>
        <v>-6.1327061562566743E-6</v>
      </c>
      <c r="FG41" s="55">
        <f t="shared" si="31"/>
        <v>-1.7741870315914046E-7</v>
      </c>
      <c r="FH41" s="55">
        <f t="shared" si="32"/>
        <v>-2.6481242639662123E-7</v>
      </c>
      <c r="FI41" s="55">
        <f t="shared" si="33"/>
        <v>1.5541034787365144E-6</v>
      </c>
      <c r="FJ41" s="55">
        <f t="shared" si="34"/>
        <v>-1.07010492224224E-6</v>
      </c>
      <c r="FK41" s="55">
        <f t="shared" si="35"/>
        <v>2.3256584838761674E-6</v>
      </c>
      <c r="FL41" s="55"/>
    </row>
    <row r="42" spans="1:168" x14ac:dyDescent="0.3">
      <c r="A42" s="27" t="s">
        <v>41</v>
      </c>
      <c r="B42" s="27">
        <v>532.87511115999996</v>
      </c>
      <c r="C42" s="27">
        <v>1.6672350904</v>
      </c>
      <c r="D42" s="27">
        <v>3931.4670077999999</v>
      </c>
      <c r="E42" s="27">
        <v>121.61713546</v>
      </c>
      <c r="F42" s="27">
        <v>111.88774291999999</v>
      </c>
      <c r="G42" s="27">
        <v>37.627907204000003</v>
      </c>
      <c r="H42" s="27">
        <v>183.14478577</v>
      </c>
      <c r="I42" s="29">
        <v>3.3599646482000001</v>
      </c>
      <c r="J42" s="29">
        <v>0.55874076829999997</v>
      </c>
      <c r="K42" s="29">
        <v>4.3417300000000002E-5</v>
      </c>
      <c r="L42" s="29">
        <v>0.46239070329999998</v>
      </c>
      <c r="M42" s="29">
        <v>3.4072259000000001E-3</v>
      </c>
      <c r="N42" s="29">
        <v>0.58054205950000004</v>
      </c>
      <c r="O42" s="29">
        <v>3.4072259000000001E-3</v>
      </c>
      <c r="P42" s="29">
        <v>2.5223409999999998E-4</v>
      </c>
      <c r="Q42" s="29">
        <v>7.7419245677999999</v>
      </c>
      <c r="R42" s="29">
        <v>3.4072259000000001E-3</v>
      </c>
      <c r="S42" s="29">
        <v>1.02216762E-2</v>
      </c>
      <c r="T42" s="29">
        <v>2.48099E-4</v>
      </c>
      <c r="U42" s="29">
        <v>0.31323226030000001</v>
      </c>
      <c r="V42" s="29">
        <v>7.9659209999999997E-4</v>
      </c>
      <c r="W42" s="29">
        <v>0.5860633998</v>
      </c>
      <c r="X42" s="29">
        <v>0.87909517079999999</v>
      </c>
      <c r="Y42" s="29">
        <v>9.4058494399999998E-2</v>
      </c>
      <c r="Z42" s="29">
        <v>3.3423390000000001E-4</v>
      </c>
      <c r="AA42" s="29">
        <v>3.6811242000000001E-3</v>
      </c>
      <c r="AB42" s="29">
        <v>1.4441819E-3</v>
      </c>
      <c r="AD42" s="29">
        <v>8.2278152199999996E-2</v>
      </c>
      <c r="AE42" s="29">
        <v>121.61713546</v>
      </c>
      <c r="AF42" s="29">
        <v>111.88774291999999</v>
      </c>
      <c r="AG42" s="29">
        <v>0.36628971510000002</v>
      </c>
      <c r="AH42" s="29">
        <v>1.0072962742</v>
      </c>
      <c r="AI42" s="29">
        <v>0.38460401309999998</v>
      </c>
      <c r="AJ42" s="27"/>
      <c r="AK42" s="29" t="s">
        <v>41</v>
      </c>
      <c r="AL42" s="29">
        <v>0</v>
      </c>
      <c r="AM42" s="29">
        <v>0.55873487613299999</v>
      </c>
      <c r="AN42" s="29">
        <v>3.3599622353699998</v>
      </c>
      <c r="AO42" s="29">
        <v>3.3599622353699998</v>
      </c>
      <c r="AP42" s="29">
        <v>4.3506988456800002</v>
      </c>
      <c r="AQ42" s="8">
        <v>7.3809524407900001E-6</v>
      </c>
      <c r="AR42" s="8">
        <v>3.60368348903E-5</v>
      </c>
      <c r="AS42" s="29">
        <v>0.46238888180499998</v>
      </c>
      <c r="AT42" s="29">
        <v>2.0783992967299998E-3</v>
      </c>
      <c r="AU42" s="29">
        <v>1.3288068585799999E-3</v>
      </c>
      <c r="AV42" s="29">
        <v>0.58053953189100005</v>
      </c>
      <c r="AW42" s="29">
        <v>2.1124827681200001E-3</v>
      </c>
      <c r="AX42" s="29">
        <v>1.29473984358E-3</v>
      </c>
      <c r="AY42" s="29">
        <v>0</v>
      </c>
      <c r="AZ42" s="8">
        <v>5.0446226954800003E-5</v>
      </c>
      <c r="BA42" s="29">
        <v>2.0178712258200001E-4</v>
      </c>
      <c r="BB42" s="29">
        <v>532.87499881899998</v>
      </c>
      <c r="BC42" s="29">
        <v>9.72938401539</v>
      </c>
      <c r="BD42" s="29">
        <v>86.2877773222</v>
      </c>
      <c r="BE42" s="29">
        <v>5.4946880548100001</v>
      </c>
      <c r="BF42" s="29">
        <v>0.12766357005500001</v>
      </c>
      <c r="BG42" s="29">
        <v>19.647490903200001</v>
      </c>
      <c r="BH42" s="29">
        <v>0.33006917707</v>
      </c>
      <c r="BI42" s="8">
        <v>43.519096999399999</v>
      </c>
      <c r="BJ42" s="29">
        <v>3.9244777001500002</v>
      </c>
      <c r="BK42" s="29">
        <v>14.226024279100001</v>
      </c>
      <c r="BL42" s="29">
        <v>0.366292182932</v>
      </c>
      <c r="BM42" s="29">
        <v>0</v>
      </c>
      <c r="BN42" s="29">
        <v>7.7419380202900001</v>
      </c>
      <c r="BO42" s="29">
        <v>7.7419380202900001</v>
      </c>
      <c r="BP42" s="29">
        <v>1.0072952989499999</v>
      </c>
      <c r="BQ42" s="29">
        <v>9.8809179079300006E-4</v>
      </c>
      <c r="BR42" s="29">
        <v>1.9079379807600001E-3</v>
      </c>
      <c r="BS42" s="29">
        <v>31.451682094599999</v>
      </c>
      <c r="BT42" s="29">
        <v>5.2173208446299997</v>
      </c>
      <c r="BU42" s="29">
        <v>0.32544986265300002</v>
      </c>
      <c r="BV42" s="29">
        <v>2.5475613671700001</v>
      </c>
      <c r="BW42" s="29">
        <v>1.22658869139E-3</v>
      </c>
      <c r="BX42" s="29">
        <v>8.9951071721900006E-3</v>
      </c>
      <c r="BY42" s="8">
        <v>8.1872754399600004E-5</v>
      </c>
      <c r="BZ42" s="29">
        <v>1.6623469975799999E-4</v>
      </c>
      <c r="CA42" s="29">
        <v>0</v>
      </c>
      <c r="CB42" s="29">
        <v>0.313235444074</v>
      </c>
      <c r="CC42" s="29">
        <v>1.66723659617</v>
      </c>
      <c r="CD42" s="29">
        <v>0</v>
      </c>
      <c r="CE42" s="29">
        <v>4.0626324233800001E-4</v>
      </c>
      <c r="CF42" s="29">
        <v>3.9033248841199999E-4</v>
      </c>
      <c r="CG42" s="29">
        <v>3538.31762187</v>
      </c>
      <c r="CH42" s="29">
        <v>361.69456885599999</v>
      </c>
      <c r="CI42" s="29">
        <v>3931.4638728300001</v>
      </c>
      <c r="CJ42" s="29">
        <v>0</v>
      </c>
      <c r="CK42" s="29">
        <v>16.8136498848</v>
      </c>
      <c r="CL42" s="29">
        <v>9.4056872779800002E-2</v>
      </c>
      <c r="CM42" s="29">
        <v>3.3423413923700001E-4</v>
      </c>
      <c r="CN42" s="29">
        <v>3.6812197693699999E-3</v>
      </c>
      <c r="CO42" s="29">
        <v>1.4441858336300001E-3</v>
      </c>
      <c r="CP42" s="29">
        <v>0</v>
      </c>
      <c r="CQ42" s="29">
        <v>8.2277817389000002E-2</v>
      </c>
      <c r="CR42" s="8">
        <v>0</v>
      </c>
      <c r="CS42" s="29">
        <v>68.571652501800003</v>
      </c>
      <c r="CT42" s="29">
        <v>6.5230620545999998E-2</v>
      </c>
      <c r="CU42" s="29">
        <v>2.29369598263E-2</v>
      </c>
      <c r="CV42" s="29">
        <v>86.287780397600002</v>
      </c>
      <c r="CW42" s="29">
        <v>2.9314637786099999E-2</v>
      </c>
      <c r="CX42" s="29">
        <v>0</v>
      </c>
      <c r="CY42" s="29">
        <v>5.1108547429699999E-4</v>
      </c>
      <c r="CZ42" s="29">
        <v>4.2517303196200002E-3</v>
      </c>
      <c r="DA42" s="29">
        <v>121.61416606</v>
      </c>
      <c r="DB42" s="29">
        <v>111.884784012</v>
      </c>
      <c r="DC42" s="29">
        <v>9.7293820488700007</v>
      </c>
      <c r="DD42" s="29">
        <v>0</v>
      </c>
      <c r="DE42" s="29">
        <v>0</v>
      </c>
      <c r="DF42" s="29">
        <v>0.45773244343800001</v>
      </c>
      <c r="DG42" s="29">
        <v>0</v>
      </c>
      <c r="DH42" s="29">
        <v>4.9118660240200001</v>
      </c>
      <c r="DI42" s="29">
        <v>0</v>
      </c>
      <c r="DJ42" s="29">
        <v>0.12766357005500001</v>
      </c>
      <c r="DK42" s="29">
        <v>19.647490903200001</v>
      </c>
      <c r="DL42" s="29">
        <v>4.7304263942800002</v>
      </c>
      <c r="DM42" s="29">
        <v>0</v>
      </c>
      <c r="DN42" s="29">
        <v>0.33006917365299998</v>
      </c>
      <c r="DO42" s="29">
        <v>4.47551121326E-4</v>
      </c>
      <c r="DP42" s="29">
        <v>37.627897110299998</v>
      </c>
      <c r="DQ42" s="29">
        <v>37.259445857899998</v>
      </c>
      <c r="DR42" s="29">
        <v>0.38460453713199999</v>
      </c>
      <c r="DS42" s="29">
        <v>0</v>
      </c>
      <c r="DT42" s="29">
        <v>0.25275788545299999</v>
      </c>
      <c r="DU42" s="29">
        <v>5.7662050500599999</v>
      </c>
      <c r="DV42" s="29">
        <v>0.58606157241000001</v>
      </c>
      <c r="DW42" s="29">
        <v>0.51863493296999996</v>
      </c>
      <c r="DX42" s="29">
        <v>183.14468399500001</v>
      </c>
      <c r="DY42" s="29">
        <v>0.87909299903600002</v>
      </c>
      <c r="DZ42" s="29">
        <v>5.0923260353200002</v>
      </c>
      <c r="EC42" s="37">
        <f t="shared" si="36"/>
        <v>7.9999926520906879E-3</v>
      </c>
      <c r="ED42" s="55">
        <f t="shared" si="37"/>
        <v>-2.1082050488681346E-7</v>
      </c>
      <c r="EE42" s="55">
        <f t="shared" si="38"/>
        <v>9.0315397551984318E-7</v>
      </c>
      <c r="EF42" s="55">
        <f t="shared" si="39"/>
        <v>-7.9740463129209439E-7</v>
      </c>
      <c r="EG42" s="55">
        <f t="shared" si="40"/>
        <v>-2.4415967279334821E-5</v>
      </c>
      <c r="EH42" s="55">
        <f t="shared" si="41"/>
        <v>-2.6445327457469287E-5</v>
      </c>
      <c r="EI42" s="55">
        <f t="shared" si="42"/>
        <v>-2.6825036935683836E-7</v>
      </c>
      <c r="EJ42" s="55">
        <f t="shared" si="43"/>
        <v>-5.5570787648917573E-7</v>
      </c>
      <c r="EK42" s="55">
        <f t="shared" si="44"/>
        <v>-7.1811172225725504E-7</v>
      </c>
      <c r="EL42" s="55">
        <f t="shared" si="45"/>
        <v>-1.0545439556708905E-5</v>
      </c>
      <c r="EM42" s="55">
        <f t="shared" si="46"/>
        <v>1.122435273494858E-5</v>
      </c>
      <c r="EN42" s="55">
        <f t="shared" si="47"/>
        <v>-3.9392984915109915E-6</v>
      </c>
      <c r="EO42" s="55">
        <f t="shared" si="48"/>
        <v>-5.7949459707414248E-6</v>
      </c>
      <c r="EP42" s="55">
        <f t="shared" si="49"/>
        <v>-4.3538774816219719E-6</v>
      </c>
      <c r="EQ42" s="55">
        <f t="shared" si="50"/>
        <v>-9.6509597438619947E-7</v>
      </c>
      <c r="ER42" s="55">
        <f t="shared" si="51"/>
        <v>-2.9752646447818014E-6</v>
      </c>
      <c r="ES42" s="55">
        <f t="shared" si="52"/>
        <v>1.7376157417146223E-6</v>
      </c>
      <c r="ET42" s="55">
        <f t="shared" si="53"/>
        <v>-3.2476317464140207E-5</v>
      </c>
      <c r="EU42" s="55">
        <f t="shared" si="54"/>
        <v>1.9237138425872021E-6</v>
      </c>
      <c r="EV42" s="55">
        <f t="shared" si="55"/>
        <v>3.407574234478835E-5</v>
      </c>
      <c r="EW42" s="55">
        <f t="shared" si="56"/>
        <v>1.01642595719344E-5</v>
      </c>
      <c r="EX42" s="55">
        <f t="shared" si="57"/>
        <v>4.5578533857171673E-6</v>
      </c>
      <c r="EY42" s="55">
        <f t="shared" si="58"/>
        <v>-3.1180756222111223E-6</v>
      </c>
      <c r="EZ42" s="55">
        <f t="shared" si="24"/>
        <v>-2.4704537939769283E-6</v>
      </c>
      <c r="FA42" s="55">
        <f t="shared" si="25"/>
        <v>-1.7240550259071422E-5</v>
      </c>
      <c r="FB42" s="55">
        <f t="shared" si="26"/>
        <v>7.1577718478603506E-7</v>
      </c>
      <c r="FC42" s="55">
        <f t="shared" si="27"/>
        <v>2.5962006389189975E-5</v>
      </c>
      <c r="FD42" s="55">
        <f t="shared" si="28"/>
        <v>2.7237773857104223E-6</v>
      </c>
      <c r="FE42" s="55">
        <f t="shared" si="29"/>
        <v>0</v>
      </c>
      <c r="FF42" s="55">
        <f t="shared" si="30"/>
        <v>-4.0692576466732472E-6</v>
      </c>
      <c r="FG42" s="55">
        <f t="shared" si="31"/>
        <v>-5.132276364952374E-7</v>
      </c>
      <c r="FH42" s="55">
        <f t="shared" si="32"/>
        <v>-4.8166728162623336E-7</v>
      </c>
      <c r="FI42" s="55">
        <f t="shared" si="33"/>
        <v>6.7373772678852704E-6</v>
      </c>
      <c r="FJ42" s="55">
        <f t="shared" si="34"/>
        <v>-9.6818585064747095E-7</v>
      </c>
      <c r="FK42" s="55">
        <f t="shared" si="35"/>
        <v>1.3625234843278739E-6</v>
      </c>
      <c r="FL42" s="55"/>
    </row>
    <row r="43" spans="1:168" x14ac:dyDescent="0.3">
      <c r="A43" s="27" t="s">
        <v>42</v>
      </c>
      <c r="B43" s="27">
        <v>2369.4130306000002</v>
      </c>
      <c r="C43" s="27">
        <v>7.4133140724000004</v>
      </c>
      <c r="D43" s="27">
        <v>16228.979294000001</v>
      </c>
      <c r="E43" s="27">
        <v>553.21602825000002</v>
      </c>
      <c r="F43" s="27">
        <v>508.95880496000001</v>
      </c>
      <c r="G43" s="27">
        <v>167.31139199</v>
      </c>
      <c r="H43" s="27">
        <v>826.70983467999997</v>
      </c>
      <c r="I43" s="29">
        <v>15.283914380000001</v>
      </c>
      <c r="J43" s="29">
        <v>2.5416181288000002</v>
      </c>
      <c r="K43" s="29">
        <v>1.9749810000000001E-4</v>
      </c>
      <c r="L43" s="29">
        <v>2.1033381710999999</v>
      </c>
      <c r="M43" s="29">
        <v>1.5498900499999999E-2</v>
      </c>
      <c r="N43" s="29">
        <v>2.6407884158999999</v>
      </c>
      <c r="O43" s="29">
        <v>1.5498900499999999E-2</v>
      </c>
      <c r="P43" s="29">
        <v>1.14737E-3</v>
      </c>
      <c r="Q43" s="29">
        <v>35.216719355000002</v>
      </c>
      <c r="R43" s="29">
        <v>1.5498900499999999E-2</v>
      </c>
      <c r="S43" s="29">
        <v>4.6496703799999997E-2</v>
      </c>
      <c r="T43" s="29">
        <v>1.1285607E-3</v>
      </c>
      <c r="U43" s="29">
        <v>1.4248415369</v>
      </c>
      <c r="V43" s="29">
        <v>3.6235651000000001E-3</v>
      </c>
      <c r="W43" s="29">
        <v>2.6454716707000001</v>
      </c>
      <c r="X43" s="29">
        <v>3.9682071668000001</v>
      </c>
      <c r="Y43" s="29">
        <v>0.42785632600000001</v>
      </c>
      <c r="Z43" s="29">
        <v>1.5203746999999999E-3</v>
      </c>
      <c r="AA43" s="29">
        <v>1.6744820699999999E-2</v>
      </c>
      <c r="AB43" s="29">
        <v>6.5693430999999997E-3</v>
      </c>
      <c r="AD43" s="29">
        <v>0.37426959830000001</v>
      </c>
      <c r="AE43" s="29">
        <v>553.21602825000002</v>
      </c>
      <c r="AF43" s="29">
        <v>508.95880496000001</v>
      </c>
      <c r="AG43" s="29">
        <v>1.6534196568999999</v>
      </c>
      <c r="AH43" s="29">
        <v>4.5469039026000004</v>
      </c>
      <c r="AI43" s="29">
        <v>1.7360906343</v>
      </c>
      <c r="AJ43" s="27"/>
      <c r="AK43" s="29" t="s">
        <v>42</v>
      </c>
      <c r="AL43" s="29">
        <v>0</v>
      </c>
      <c r="AM43" s="29">
        <v>2.5416158538000002</v>
      </c>
      <c r="AN43" s="29">
        <v>15.2839100089</v>
      </c>
      <c r="AO43" s="29">
        <v>15.2839100089</v>
      </c>
      <c r="AP43" s="29">
        <v>19.6284461461</v>
      </c>
      <c r="AQ43" s="8">
        <v>3.3574889653999999E-5</v>
      </c>
      <c r="AR43" s="29">
        <v>1.6392485677100001E-4</v>
      </c>
      <c r="AS43" s="29">
        <v>2.1033377138699998</v>
      </c>
      <c r="AT43" s="29">
        <v>9.4542743449600002E-3</v>
      </c>
      <c r="AU43" s="29">
        <v>6.0445819066599999E-3</v>
      </c>
      <c r="AV43" s="29">
        <v>2.64078873902</v>
      </c>
      <c r="AW43" s="29">
        <v>9.6092935889600002E-3</v>
      </c>
      <c r="AX43" s="29">
        <v>5.8896076007E-3</v>
      </c>
      <c r="AY43" s="29">
        <v>0</v>
      </c>
      <c r="AZ43" s="29">
        <v>2.29472995008E-4</v>
      </c>
      <c r="BA43" s="29">
        <v>9.1789188532099999E-4</v>
      </c>
      <c r="BB43" s="29">
        <v>2369.4125523500002</v>
      </c>
      <c r="BC43" s="29">
        <v>44.257201765600001</v>
      </c>
      <c r="BD43" s="29">
        <v>392.508906604</v>
      </c>
      <c r="BE43" s="29">
        <v>24.994457091299999</v>
      </c>
      <c r="BF43" s="29">
        <v>0.58072190746100005</v>
      </c>
      <c r="BG43" s="29">
        <v>89.373107282399999</v>
      </c>
      <c r="BH43" s="29">
        <v>1.5014276492600001</v>
      </c>
      <c r="BI43" s="29">
        <v>196.339080059</v>
      </c>
      <c r="BJ43" s="29">
        <v>17.7054163942</v>
      </c>
      <c r="BK43" s="29">
        <v>64.181419097599999</v>
      </c>
      <c r="BL43" s="29">
        <v>1.6534176406400001</v>
      </c>
      <c r="BM43" s="29">
        <v>0</v>
      </c>
      <c r="BN43" s="29">
        <v>35.2167483562</v>
      </c>
      <c r="BO43" s="29">
        <v>35.2167483562</v>
      </c>
      <c r="BP43" s="29">
        <v>4.5469009197199997</v>
      </c>
      <c r="BQ43" s="29">
        <v>4.4947072747699999E-3</v>
      </c>
      <c r="BR43" s="29">
        <v>8.6793046112500008E-3</v>
      </c>
      <c r="BS43" s="29">
        <v>129.83193292600001</v>
      </c>
      <c r="BT43" s="29">
        <v>23.5381558819</v>
      </c>
      <c r="BU43" s="29">
        <v>1.4682888954</v>
      </c>
      <c r="BV43" s="29">
        <v>11.493469367699999</v>
      </c>
      <c r="BW43" s="29">
        <v>5.5795918409300002E-3</v>
      </c>
      <c r="BX43" s="29">
        <v>4.0917135780800001E-2</v>
      </c>
      <c r="BY43" s="29">
        <v>3.7242750665500001E-4</v>
      </c>
      <c r="BZ43" s="29">
        <v>7.5612853273599996E-4</v>
      </c>
      <c r="CA43" s="29">
        <v>0</v>
      </c>
      <c r="CB43" s="29">
        <v>1.4248438909100001</v>
      </c>
      <c r="CC43" s="29">
        <v>7.4133135613899999</v>
      </c>
      <c r="CD43" s="29">
        <v>0</v>
      </c>
      <c r="CE43" s="29">
        <v>1.8480243613600001E-3</v>
      </c>
      <c r="CF43" s="29">
        <v>1.77555551495E-3</v>
      </c>
      <c r="CG43" s="29">
        <v>14606.073966600001</v>
      </c>
      <c r="CH43" s="29">
        <v>1493.06785375</v>
      </c>
      <c r="CI43" s="29">
        <v>16228.973753300001</v>
      </c>
      <c r="CJ43" s="29">
        <v>0</v>
      </c>
      <c r="CK43" s="29">
        <v>75.855705631500001</v>
      </c>
      <c r="CL43" s="29">
        <v>0.42785773660999998</v>
      </c>
      <c r="CM43" s="29">
        <v>1.52037720196E-3</v>
      </c>
      <c r="CN43" s="29">
        <v>1.6744844570899999E-2</v>
      </c>
      <c r="CO43" s="29">
        <v>6.5693531854999999E-3</v>
      </c>
      <c r="CP43" s="29">
        <v>0</v>
      </c>
      <c r="CQ43" s="29">
        <v>0.37426804064199998</v>
      </c>
      <c r="CR43" s="29">
        <v>0</v>
      </c>
      <c r="CS43" s="29">
        <v>309.36512151099998</v>
      </c>
      <c r="CT43" s="29">
        <v>0.29672246515400003</v>
      </c>
      <c r="CU43" s="29">
        <v>0.104336700984</v>
      </c>
      <c r="CV43" s="29">
        <v>392.50892346900002</v>
      </c>
      <c r="CW43" s="29">
        <v>0.13334714882699999</v>
      </c>
      <c r="CX43" s="29">
        <v>0</v>
      </c>
      <c r="CY43" s="29">
        <v>2.32483412307E-3</v>
      </c>
      <c r="CZ43" s="29">
        <v>1.93404440654E-2</v>
      </c>
      <c r="DA43" s="29">
        <v>553.20256975899997</v>
      </c>
      <c r="DB43" s="29">
        <v>508.94538185800002</v>
      </c>
      <c r="DC43" s="29">
        <v>44.257187900700004</v>
      </c>
      <c r="DD43" s="29">
        <v>0</v>
      </c>
      <c r="DE43" s="29">
        <v>0</v>
      </c>
      <c r="DF43" s="29">
        <v>2.0821473951199998</v>
      </c>
      <c r="DG43" s="29">
        <v>0</v>
      </c>
      <c r="DH43" s="29">
        <v>22.343275100300001</v>
      </c>
      <c r="DI43" s="29">
        <v>0</v>
      </c>
      <c r="DJ43" s="29">
        <v>0.58072190095700005</v>
      </c>
      <c r="DK43" s="29">
        <v>89.373103865299996</v>
      </c>
      <c r="DL43" s="29">
        <v>21.3415751669</v>
      </c>
      <c r="DM43" s="29">
        <v>0</v>
      </c>
      <c r="DN43" s="29">
        <v>1.5014275500500001</v>
      </c>
      <c r="DO43" s="29">
        <v>2.03581796382E-3</v>
      </c>
      <c r="DP43" s="29">
        <v>167.31146293699999</v>
      </c>
      <c r="DQ43" s="29">
        <v>168.098107505</v>
      </c>
      <c r="DR43" s="29">
        <v>1.73608721026</v>
      </c>
      <c r="DS43" s="29">
        <v>0</v>
      </c>
      <c r="DT43" s="29">
        <v>1.1403375766599999</v>
      </c>
      <c r="DU43" s="29">
        <v>26.0145184257</v>
      </c>
      <c r="DV43" s="29">
        <v>2.6454755740499998</v>
      </c>
      <c r="DW43" s="29">
        <v>2.3398491160399999</v>
      </c>
      <c r="DX43" s="29">
        <v>826.70942136799999</v>
      </c>
      <c r="DY43" s="29">
        <v>3.9682051617699998</v>
      </c>
      <c r="DZ43" s="29">
        <v>22.974324799400001</v>
      </c>
      <c r="EC43" s="37">
        <f t="shared" si="36"/>
        <v>8.0000088052148075E-3</v>
      </c>
      <c r="ED43" s="55">
        <f t="shared" si="37"/>
        <v>-2.0184323874236581E-7</v>
      </c>
      <c r="EE43" s="55">
        <f t="shared" si="38"/>
        <v>-6.8931384202279713E-8</v>
      </c>
      <c r="EF43" s="55">
        <f t="shared" si="39"/>
        <v>-3.414077927890164E-7</v>
      </c>
      <c r="EG43" s="55">
        <f t="shared" si="40"/>
        <v>-2.4327731505944945E-5</v>
      </c>
      <c r="EH43" s="55">
        <f t="shared" si="41"/>
        <v>-2.6373651205513853E-5</v>
      </c>
      <c r="EI43" s="55">
        <f t="shared" si="42"/>
        <v>4.2404165753145458E-7</v>
      </c>
      <c r="EJ43" s="55">
        <f t="shared" si="43"/>
        <v>-4.9994808654699685E-7</v>
      </c>
      <c r="EK43" s="55">
        <f t="shared" si="44"/>
        <v>-2.8599348912775034E-7</v>
      </c>
      <c r="EL43" s="55">
        <f t="shared" si="45"/>
        <v>-8.9509906077615121E-7</v>
      </c>
      <c r="EM43" s="55">
        <f t="shared" si="46"/>
        <v>8.336409312276404E-6</v>
      </c>
      <c r="EN43" s="55">
        <f t="shared" si="47"/>
        <v>-2.1738301827360252E-7</v>
      </c>
      <c r="EO43" s="55">
        <f t="shared" si="48"/>
        <v>-2.8549367097525287E-6</v>
      </c>
      <c r="EP43" s="55">
        <f t="shared" si="49"/>
        <v>1.2235739832249848E-7</v>
      </c>
      <c r="EQ43" s="55">
        <f t="shared" si="50"/>
        <v>4.4497350052836569E-8</v>
      </c>
      <c r="ER43" s="55">
        <f t="shared" si="51"/>
        <v>-4.4620924375539651E-6</v>
      </c>
      <c r="ES43" s="55">
        <f t="shared" si="52"/>
        <v>8.2350657667997874E-7</v>
      </c>
      <c r="ET43" s="55">
        <f t="shared" si="53"/>
        <v>-3.5157919750167315E-6</v>
      </c>
      <c r="EU43" s="55">
        <f t="shared" si="54"/>
        <v>5.1233158607810583E-7</v>
      </c>
      <c r="EV43" s="55">
        <f t="shared" si="55"/>
        <v>-4.1296928025886502E-6</v>
      </c>
      <c r="EW43" s="55">
        <f t="shared" si="56"/>
        <v>1.6521205615328396E-6</v>
      </c>
      <c r="EX43" s="55">
        <f t="shared" si="57"/>
        <v>4.077837597074755E-6</v>
      </c>
      <c r="EY43" s="55">
        <f t="shared" si="58"/>
        <v>1.4754835755375313E-6</v>
      </c>
      <c r="EZ43" s="55">
        <f t="shared" si="24"/>
        <v>-5.0527351924232472E-7</v>
      </c>
      <c r="FA43" s="55">
        <f t="shared" si="25"/>
        <v>3.2969244913640558E-6</v>
      </c>
      <c r="FB43" s="55">
        <f t="shared" si="26"/>
        <v>1.6456206486945167E-6</v>
      </c>
      <c r="FC43" s="55">
        <f t="shared" si="27"/>
        <v>1.4255691611987703E-6</v>
      </c>
      <c r="FD43" s="55">
        <f t="shared" si="28"/>
        <v>1.5352372142428507E-6</v>
      </c>
      <c r="FE43" s="55">
        <f t="shared" si="29"/>
        <v>0</v>
      </c>
      <c r="FF43" s="55">
        <f t="shared" si="30"/>
        <v>-4.1618608807765313E-6</v>
      </c>
      <c r="FG43" s="55">
        <f t="shared" si="31"/>
        <v>-3.7227767898932897E-7</v>
      </c>
      <c r="FH43" s="55">
        <f t="shared" si="32"/>
        <v>-3.6235855879274765E-7</v>
      </c>
      <c r="FI43" s="55">
        <f t="shared" si="33"/>
        <v>-1.219448427042925E-6</v>
      </c>
      <c r="FJ43" s="55">
        <f t="shared" si="34"/>
        <v>-6.5602442116128991E-7</v>
      </c>
      <c r="FK43" s="55">
        <f t="shared" si="35"/>
        <v>-1.9722703022115048E-6</v>
      </c>
      <c r="FL43" s="55"/>
    </row>
    <row r="44" spans="1:168" x14ac:dyDescent="0.3">
      <c r="A44" s="27" t="s">
        <v>43</v>
      </c>
      <c r="B44" s="27">
        <v>10119.646016999999</v>
      </c>
      <c r="C44" s="27">
        <v>31.633055743</v>
      </c>
      <c r="D44" s="27">
        <v>49085.396373000003</v>
      </c>
      <c r="E44" s="27">
        <v>1388.4564502000001</v>
      </c>
      <c r="F44" s="27">
        <v>1346.8027122999999</v>
      </c>
      <c r="G44" s="27">
        <v>35.825385904000001</v>
      </c>
      <c r="H44" s="27">
        <v>2496.4692058999999</v>
      </c>
      <c r="I44" s="29">
        <v>0.62362984349999995</v>
      </c>
      <c r="J44" s="29">
        <v>0.1186691862</v>
      </c>
      <c r="K44" s="29">
        <v>4.9567890000000003E-4</v>
      </c>
      <c r="L44" s="29">
        <v>7.1823182799999996E-2</v>
      </c>
      <c r="M44" s="29">
        <v>3.88989961E-2</v>
      </c>
      <c r="N44" s="29">
        <v>8.5337469900000004E-2</v>
      </c>
      <c r="O44" s="29">
        <v>3.88989961E-2</v>
      </c>
      <c r="P44" s="29">
        <v>4.7207499999999998E-5</v>
      </c>
      <c r="Q44" s="29">
        <v>1.312255725</v>
      </c>
      <c r="R44" s="29">
        <v>3.88989961E-2</v>
      </c>
      <c r="S44" s="29">
        <v>0.11669698570000001</v>
      </c>
      <c r="T44" s="29">
        <v>2.8324511999999998E-3</v>
      </c>
      <c r="U44" s="29">
        <v>2.5693817543000002</v>
      </c>
      <c r="V44" s="29">
        <v>9.0943900000000008E-3</v>
      </c>
      <c r="W44" s="29">
        <v>7.9887008307</v>
      </c>
      <c r="X44" s="29">
        <v>11.983051574999999</v>
      </c>
      <c r="Y44" s="29">
        <v>0.57317207849999996</v>
      </c>
      <c r="Z44" s="29">
        <v>6.0649609000000002E-3</v>
      </c>
      <c r="AA44" s="29">
        <v>3.3521985099999999E-2</v>
      </c>
      <c r="AB44" s="29">
        <v>1.2822877700000001E-2</v>
      </c>
      <c r="AD44" s="29">
        <v>0.48945807740000002</v>
      </c>
      <c r="AE44" s="29">
        <v>1388.4564502000001</v>
      </c>
      <c r="AF44" s="29">
        <v>1346.8027122999999</v>
      </c>
      <c r="AG44" s="29">
        <v>4.9929383893999999</v>
      </c>
      <c r="AH44" s="29">
        <v>13.730580268000001</v>
      </c>
      <c r="AI44" s="29">
        <v>5.2425853294999998</v>
      </c>
      <c r="AJ44" s="27"/>
      <c r="AK44" s="29" t="s">
        <v>43</v>
      </c>
      <c r="AL44" s="29">
        <v>0</v>
      </c>
      <c r="AM44" s="29">
        <v>0.118668661683</v>
      </c>
      <c r="AN44" s="29">
        <v>0.62362879427600004</v>
      </c>
      <c r="AO44" s="29">
        <v>0.62362879427600004</v>
      </c>
      <c r="AP44" s="29">
        <v>63.301667771699996</v>
      </c>
      <c r="AQ44" s="8">
        <v>8.42648827847E-5</v>
      </c>
      <c r="AR44" s="29">
        <v>4.1141205419499999E-4</v>
      </c>
      <c r="AS44" s="29">
        <v>7.1822923538900005E-2</v>
      </c>
      <c r="AT44" s="29">
        <v>2.3728360657E-2</v>
      </c>
      <c r="AU44" s="29">
        <v>1.5170584933099999E-2</v>
      </c>
      <c r="AV44" s="29">
        <v>8.5337929306200003E-2</v>
      </c>
      <c r="AW44" s="29">
        <v>2.4117340631399999E-2</v>
      </c>
      <c r="AX44" s="29">
        <v>1.4781560130500001E-2</v>
      </c>
      <c r="AY44" s="29">
        <v>0</v>
      </c>
      <c r="AZ44" s="8">
        <v>9.44147438979E-6</v>
      </c>
      <c r="BA44" s="8">
        <v>3.7765862525499999E-5</v>
      </c>
      <c r="BB44" s="29">
        <v>10119.642707700001</v>
      </c>
      <c r="BC44" s="29">
        <v>41.653706157000002</v>
      </c>
      <c r="BD44" s="29">
        <v>1038.6538857099999</v>
      </c>
      <c r="BE44" s="29">
        <v>66.140097445799995</v>
      </c>
      <c r="BF44" s="29">
        <v>1.5367028365099999</v>
      </c>
      <c r="BG44" s="29">
        <v>236.498448666</v>
      </c>
      <c r="BH44" s="29">
        <v>3.97306615871</v>
      </c>
      <c r="BI44" s="29">
        <v>633.19264710499999</v>
      </c>
      <c r="BJ44" s="29">
        <v>57.099850269800001</v>
      </c>
      <c r="BK44" s="29">
        <v>206.98472355499999</v>
      </c>
      <c r="BL44" s="29">
        <v>4.9929347861700002</v>
      </c>
      <c r="BM44" s="29">
        <v>0</v>
      </c>
      <c r="BN44" s="29">
        <v>1.31225588395</v>
      </c>
      <c r="BO44" s="29">
        <v>1.31225588395</v>
      </c>
      <c r="BP44" s="29">
        <v>13.7305683392</v>
      </c>
      <c r="BQ44" s="29">
        <v>1.1280629923500001E-2</v>
      </c>
      <c r="BR44" s="29">
        <v>2.1783360832800001E-2</v>
      </c>
      <c r="BS44" s="29">
        <v>392.68281039599998</v>
      </c>
      <c r="BT44" s="29">
        <v>75.910396612499994</v>
      </c>
      <c r="BU44" s="29">
        <v>4.7352202190500003</v>
      </c>
      <c r="BV44" s="29">
        <v>37.0663699503</v>
      </c>
      <c r="BW44" s="29">
        <v>1.4003712038899999E-2</v>
      </c>
      <c r="BX44" s="29">
        <v>0.102693377526</v>
      </c>
      <c r="BY44" s="29">
        <v>9.3469802844E-4</v>
      </c>
      <c r="BZ44" s="29">
        <v>1.8977329863100001E-3</v>
      </c>
      <c r="CA44" s="29">
        <v>0</v>
      </c>
      <c r="CB44" s="29">
        <v>2.56937396488</v>
      </c>
      <c r="CC44" s="29">
        <v>31.633062337599998</v>
      </c>
      <c r="CD44" s="29">
        <v>0</v>
      </c>
      <c r="CE44" s="29">
        <v>4.6381148999399997E-3</v>
      </c>
      <c r="CF44" s="29">
        <v>4.4562334184199996E-3</v>
      </c>
      <c r="CG44" s="29">
        <v>44176.836913899999</v>
      </c>
      <c r="CH44" s="29">
        <v>4515.85564952</v>
      </c>
      <c r="CI44" s="29">
        <v>49085.375373800001</v>
      </c>
      <c r="CJ44" s="29">
        <v>0</v>
      </c>
      <c r="CK44" s="29">
        <v>244.634438235</v>
      </c>
      <c r="CL44" s="29">
        <v>0.57317420941300001</v>
      </c>
      <c r="CM44" s="29">
        <v>6.0649172138899999E-3</v>
      </c>
      <c r="CN44" s="29">
        <v>3.3521691735599997E-2</v>
      </c>
      <c r="CO44" s="29">
        <v>1.28228380911E-2</v>
      </c>
      <c r="CP44" s="29">
        <v>0</v>
      </c>
      <c r="CQ44" s="29">
        <v>0.48945728039600001</v>
      </c>
      <c r="CR44" s="29">
        <v>0</v>
      </c>
      <c r="CS44" s="29">
        <v>997.69905709499994</v>
      </c>
      <c r="CT44" s="29">
        <v>0.78518612487499995</v>
      </c>
      <c r="CU44" s="29">
        <v>0.27609444500699998</v>
      </c>
      <c r="CV44" s="29">
        <v>1038.6538924500001</v>
      </c>
      <c r="CW44" s="29">
        <v>0.35286202014899998</v>
      </c>
      <c r="CX44" s="29">
        <v>0</v>
      </c>
      <c r="CY44" s="29">
        <v>5.8348363600700002E-3</v>
      </c>
      <c r="CZ44" s="29">
        <v>5.1178495220800001E-2</v>
      </c>
      <c r="DA44" s="29">
        <v>1388.4209631399999</v>
      </c>
      <c r="DB44" s="29">
        <v>1346.76721245</v>
      </c>
      <c r="DC44" s="29">
        <v>41.653750688000002</v>
      </c>
      <c r="DD44" s="29">
        <v>0</v>
      </c>
      <c r="DE44" s="29">
        <v>0</v>
      </c>
      <c r="DF44" s="29">
        <v>5.5097671042999998</v>
      </c>
      <c r="DG44" s="29">
        <v>0</v>
      </c>
      <c r="DH44" s="29">
        <v>59.124613628799999</v>
      </c>
      <c r="DI44" s="29">
        <v>0</v>
      </c>
      <c r="DJ44" s="29">
        <v>1.5367022324399999</v>
      </c>
      <c r="DK44" s="29">
        <v>236.49846254400001</v>
      </c>
      <c r="DL44" s="29">
        <v>68.826448564700001</v>
      </c>
      <c r="DM44" s="29">
        <v>0</v>
      </c>
      <c r="DN44" s="29">
        <v>3.9730661939799998</v>
      </c>
      <c r="DO44" s="29">
        <v>5.3872133712700001E-3</v>
      </c>
      <c r="DP44" s="29">
        <v>35.825377927399998</v>
      </c>
      <c r="DQ44" s="29">
        <v>542.11532454400003</v>
      </c>
      <c r="DR44" s="29">
        <v>5.2425805502999996</v>
      </c>
      <c r="DS44" s="29">
        <v>0</v>
      </c>
      <c r="DT44" s="29">
        <v>3.67759403776</v>
      </c>
      <c r="DU44" s="29">
        <v>83.896652899299994</v>
      </c>
      <c r="DV44" s="29">
        <v>7.9886974417300003</v>
      </c>
      <c r="DW44" s="29">
        <v>7.5460047166299997</v>
      </c>
      <c r="DX44" s="29">
        <v>2496.4684072099999</v>
      </c>
      <c r="DY44" s="29">
        <v>11.9830404797</v>
      </c>
      <c r="DZ44" s="29">
        <v>74.092220740000002</v>
      </c>
      <c r="EC44" s="37">
        <f t="shared" si="36"/>
        <v>7.99999607633845E-3</v>
      </c>
      <c r="ED44" s="55">
        <f t="shared" si="37"/>
        <v>-3.270173672877903E-7</v>
      </c>
      <c r="EE44" s="55">
        <f t="shared" si="38"/>
        <v>2.0847179773269443E-7</v>
      </c>
      <c r="EF44" s="55">
        <f t="shared" si="39"/>
        <v>-4.2780952286198719E-7</v>
      </c>
      <c r="EG44" s="55">
        <f t="shared" si="40"/>
        <v>-2.5558641032665245E-5</v>
      </c>
      <c r="EH44" s="55">
        <f t="shared" si="41"/>
        <v>-2.6358611900421727E-5</v>
      </c>
      <c r="EI44" s="55">
        <f t="shared" si="42"/>
        <v>-2.2265217251558492E-7</v>
      </c>
      <c r="EJ44" s="55">
        <f t="shared" si="43"/>
        <v>-3.1992783973580114E-7</v>
      </c>
      <c r="EK44" s="55">
        <f t="shared" si="44"/>
        <v>-1.682446744396261E-6</v>
      </c>
      <c r="EL44" s="55">
        <f t="shared" si="45"/>
        <v>-4.4199932332569851E-6</v>
      </c>
      <c r="EM44" s="55">
        <f t="shared" si="46"/>
        <v>-3.9602660109636924E-6</v>
      </c>
      <c r="EN44" s="55">
        <f t="shared" si="47"/>
        <v>-3.6097133249197037E-6</v>
      </c>
      <c r="EO44" s="55">
        <f t="shared" si="48"/>
        <v>-1.2984885231694467E-6</v>
      </c>
      <c r="EP44" s="55">
        <f t="shared" si="49"/>
        <v>5.3834054435508081E-6</v>
      </c>
      <c r="EQ44" s="55">
        <f t="shared" si="50"/>
        <v>-2.4509141509169881E-6</v>
      </c>
      <c r="ER44" s="55">
        <f t="shared" si="51"/>
        <v>-3.4546355980650438E-6</v>
      </c>
      <c r="ES44" s="55">
        <f t="shared" si="52"/>
        <v>1.2112730546551837E-7</v>
      </c>
      <c r="ET44" s="55">
        <f t="shared" si="53"/>
        <v>-4.3441642957638124E-6</v>
      </c>
      <c r="EU44" s="55">
        <f t="shared" si="54"/>
        <v>8.9003927019394513E-7</v>
      </c>
      <c r="EV44" s="55">
        <f t="shared" si="55"/>
        <v>-7.126424631669949E-6</v>
      </c>
      <c r="EW44" s="55">
        <f t="shared" si="56"/>
        <v>-3.0316320208509454E-6</v>
      </c>
      <c r="EX44" s="55">
        <f t="shared" si="57"/>
        <v>-4.5832254830311528E-6</v>
      </c>
      <c r="EY44" s="55">
        <f t="shared" si="58"/>
        <v>-4.2422041725691965E-7</v>
      </c>
      <c r="EZ44" s="55">
        <f t="shared" si="24"/>
        <v>-9.2591606822427892E-7</v>
      </c>
      <c r="FA44" s="55">
        <f t="shared" si="25"/>
        <v>3.7177543707819064E-6</v>
      </c>
      <c r="FB44" s="55">
        <f t="shared" si="26"/>
        <v>-7.2030324219121351E-6</v>
      </c>
      <c r="FC44" s="55">
        <f t="shared" si="27"/>
        <v>-8.7514029711104764E-6</v>
      </c>
      <c r="FD44" s="55">
        <f t="shared" si="28"/>
        <v>-3.0889244151610573E-6</v>
      </c>
      <c r="FE44" s="55">
        <f t="shared" si="29"/>
        <v>0</v>
      </c>
      <c r="FF44" s="55">
        <f t="shared" si="30"/>
        <v>-1.6283396613925478E-6</v>
      </c>
      <c r="FG44" s="55">
        <f t="shared" si="31"/>
        <v>-3.9124452202366392E-7</v>
      </c>
      <c r="FH44" s="55">
        <f t="shared" si="32"/>
        <v>-3.7977572765628953E-7</v>
      </c>
      <c r="FI44" s="55">
        <f t="shared" si="33"/>
        <v>-7.2166522369959327E-7</v>
      </c>
      <c r="FJ44" s="55">
        <f t="shared" si="34"/>
        <v>-8.6877610183133528E-7</v>
      </c>
      <c r="FK44" s="55">
        <f t="shared" si="35"/>
        <v>-9.1161129477489886E-7</v>
      </c>
      <c r="FL44" s="55"/>
    </row>
    <row r="45" spans="1:168" x14ac:dyDescent="0.3">
      <c r="A45" s="27" t="s">
        <v>44</v>
      </c>
      <c r="B45" s="27">
        <v>953.42098143999999</v>
      </c>
      <c r="C45" s="27">
        <v>2.9830206827999999</v>
      </c>
      <c r="D45" s="27">
        <v>6530.3735397999999</v>
      </c>
      <c r="E45" s="27">
        <v>221.52811922000001</v>
      </c>
      <c r="F45" s="27">
        <v>203.80584981000001</v>
      </c>
      <c r="G45" s="27">
        <v>67.323909001999994</v>
      </c>
      <c r="H45" s="27">
        <v>329.97734164000002</v>
      </c>
      <c r="I45" s="29">
        <v>6.1202427395000001</v>
      </c>
      <c r="J45" s="29">
        <v>1.0177578928</v>
      </c>
      <c r="K45" s="29">
        <v>7.90855E-5</v>
      </c>
      <c r="L45" s="29">
        <v>0.84225421410000001</v>
      </c>
      <c r="M45" s="29">
        <v>6.2063318000000001E-3</v>
      </c>
      <c r="N45" s="29">
        <v>1.0574689155000001</v>
      </c>
      <c r="O45" s="29">
        <v>6.2063318000000001E-3</v>
      </c>
      <c r="P45" s="29">
        <v>4.5944920000000003E-4</v>
      </c>
      <c r="Q45" s="29">
        <v>14.102073243</v>
      </c>
      <c r="R45" s="29">
        <v>6.2063318000000001E-3</v>
      </c>
      <c r="S45" s="29">
        <v>1.8618993E-2</v>
      </c>
      <c r="T45" s="29">
        <v>4.519174E-4</v>
      </c>
      <c r="U45" s="29">
        <v>0.57055900599999998</v>
      </c>
      <c r="V45" s="29">
        <v>1.4510091999999999E-3</v>
      </c>
      <c r="W45" s="29">
        <v>1.0559274510000001</v>
      </c>
      <c r="X45" s="29">
        <v>1.5838908537</v>
      </c>
      <c r="Y45" s="29">
        <v>0.17132940420000001</v>
      </c>
      <c r="Z45" s="29">
        <v>6.0881409999999998E-4</v>
      </c>
      <c r="AA45" s="29">
        <v>6.7052435000000002E-3</v>
      </c>
      <c r="AB45" s="29">
        <v>2.6306073999999998E-3</v>
      </c>
      <c r="AD45" s="29">
        <v>0.1498713639</v>
      </c>
      <c r="AE45" s="29">
        <v>221.52811922000001</v>
      </c>
      <c r="AF45" s="29">
        <v>203.80584981000001</v>
      </c>
      <c r="AG45" s="29">
        <v>0.65995460220000002</v>
      </c>
      <c r="AH45" s="29">
        <v>1.8148749820000001</v>
      </c>
      <c r="AI45" s="29">
        <v>0.69295236250000003</v>
      </c>
      <c r="AJ45" s="27"/>
      <c r="AK45" s="29" t="s">
        <v>44</v>
      </c>
      <c r="AL45" s="29">
        <v>0</v>
      </c>
      <c r="AM45" s="29">
        <v>1.01775786959</v>
      </c>
      <c r="AN45" s="29">
        <v>6.1202486496399997</v>
      </c>
      <c r="AO45" s="29">
        <v>6.1202486496399997</v>
      </c>
      <c r="AP45" s="29">
        <v>7.8328251409599998</v>
      </c>
      <c r="AQ45" s="8">
        <v>1.34445050899E-5</v>
      </c>
      <c r="AR45" s="8">
        <v>6.5640759602500002E-5</v>
      </c>
      <c r="AS45" s="29">
        <v>0.84225365453699996</v>
      </c>
      <c r="AT45" s="29">
        <v>3.7858351648200001E-3</v>
      </c>
      <c r="AU45" s="29">
        <v>2.4205039699699998E-3</v>
      </c>
      <c r="AV45" s="29">
        <v>1.0574704001999999</v>
      </c>
      <c r="AW45" s="29">
        <v>3.84795683901E-3</v>
      </c>
      <c r="AX45" s="29">
        <v>2.3583913137900001E-3</v>
      </c>
      <c r="AY45" s="29">
        <v>0</v>
      </c>
      <c r="AZ45" s="8">
        <v>9.1888284528500002E-5</v>
      </c>
      <c r="BA45" s="29">
        <v>3.6755196999499999E-4</v>
      </c>
      <c r="BB45" s="29">
        <v>953.42092077799998</v>
      </c>
      <c r="BC45" s="29">
        <v>17.722248060799998</v>
      </c>
      <c r="BD45" s="29">
        <v>157.17501744399999</v>
      </c>
      <c r="BE45" s="29">
        <v>10.008655379</v>
      </c>
      <c r="BF45" s="29">
        <v>0.23254242442299999</v>
      </c>
      <c r="BG45" s="29">
        <v>35.788304284100001</v>
      </c>
      <c r="BH45" s="29">
        <v>0.60122639682099999</v>
      </c>
      <c r="BI45" s="8">
        <v>78.350134748000002</v>
      </c>
      <c r="BJ45" s="29">
        <v>7.0654391625599997</v>
      </c>
      <c r="BK45" s="29">
        <v>25.611930985299999</v>
      </c>
      <c r="BL45" s="29">
        <v>0.65995334725400001</v>
      </c>
      <c r="BM45" s="29">
        <v>0</v>
      </c>
      <c r="BN45" s="29">
        <v>14.102113065399999</v>
      </c>
      <c r="BO45" s="29">
        <v>14.102113065399999</v>
      </c>
      <c r="BP45" s="29">
        <v>1.8148726182199999</v>
      </c>
      <c r="BQ45" s="29">
        <v>1.7998068488299999E-3</v>
      </c>
      <c r="BR45" s="29">
        <v>3.4755481044000001E-3</v>
      </c>
      <c r="BS45" s="29">
        <v>52.2429977217</v>
      </c>
      <c r="BT45" s="29">
        <v>9.3930078832999992</v>
      </c>
      <c r="BU45" s="29">
        <v>0.58592714646599997</v>
      </c>
      <c r="BV45" s="29">
        <v>4.5865246177100003</v>
      </c>
      <c r="BW45" s="29">
        <v>2.2342496624200001E-3</v>
      </c>
      <c r="BX45" s="29">
        <v>1.63846994273E-2</v>
      </c>
      <c r="BY45" s="29">
        <v>1.49132850852E-4</v>
      </c>
      <c r="BZ45" s="29">
        <v>3.0278162723100001E-4</v>
      </c>
      <c r="CA45" s="29">
        <v>0</v>
      </c>
      <c r="CB45" s="29">
        <v>0.570555924622</v>
      </c>
      <c r="CC45" s="29">
        <v>2.9830155875600002</v>
      </c>
      <c r="CD45" s="29">
        <v>0</v>
      </c>
      <c r="CE45" s="29">
        <v>7.4000620270400004E-4</v>
      </c>
      <c r="CF45" s="29">
        <v>7.1100353180400002E-4</v>
      </c>
      <c r="CG45" s="29">
        <v>5877.3352226099996</v>
      </c>
      <c r="CH45" s="29">
        <v>600.795139318</v>
      </c>
      <c r="CI45" s="29">
        <v>6530.3733596499997</v>
      </c>
      <c r="CJ45" s="29">
        <v>0</v>
      </c>
      <c r="CK45" s="29">
        <v>30.270627194599999</v>
      </c>
      <c r="CL45" s="29">
        <v>0.17133109089000001</v>
      </c>
      <c r="CM45" s="29">
        <v>6.0880932835999998E-4</v>
      </c>
      <c r="CN45" s="29">
        <v>6.7052694266300002E-3</v>
      </c>
      <c r="CO45" s="29">
        <v>2.6306536302499999E-3</v>
      </c>
      <c r="CP45" s="29">
        <v>0</v>
      </c>
      <c r="CQ45" s="29">
        <v>0.14986771192199999</v>
      </c>
      <c r="CR45" s="8">
        <v>0</v>
      </c>
      <c r="CS45" s="29">
        <v>123.45329431899999</v>
      </c>
      <c r="CT45" s="29">
        <v>0.11881875449900001</v>
      </c>
      <c r="CU45" s="29">
        <v>4.1780247358600003E-2</v>
      </c>
      <c r="CV45" s="29">
        <v>157.175014027</v>
      </c>
      <c r="CW45" s="29">
        <v>5.3397103016499997E-2</v>
      </c>
      <c r="CX45" s="29">
        <v>0</v>
      </c>
      <c r="CY45" s="29">
        <v>9.3094957037400002E-4</v>
      </c>
      <c r="CZ45" s="29">
        <v>7.7446185728400002E-3</v>
      </c>
      <c r="DA45" s="29">
        <v>221.522762417</v>
      </c>
      <c r="DB45" s="29">
        <v>203.80047015400001</v>
      </c>
      <c r="DC45" s="29">
        <v>17.7222922634</v>
      </c>
      <c r="DD45" s="29">
        <v>0</v>
      </c>
      <c r="DE45" s="29">
        <v>0</v>
      </c>
      <c r="DF45" s="29">
        <v>0.83377085467699996</v>
      </c>
      <c r="DG45" s="29">
        <v>0</v>
      </c>
      <c r="DH45" s="29">
        <v>8.9470630433699991</v>
      </c>
      <c r="DI45" s="29">
        <v>0</v>
      </c>
      <c r="DJ45" s="29">
        <v>0.232542357182</v>
      </c>
      <c r="DK45" s="29">
        <v>35.788297559999997</v>
      </c>
      <c r="DL45" s="29">
        <v>8.5164509801099992</v>
      </c>
      <c r="DM45" s="29">
        <v>0</v>
      </c>
      <c r="DN45" s="29">
        <v>0.60122636264899998</v>
      </c>
      <c r="DO45" s="29">
        <v>8.1522560007099999E-4</v>
      </c>
      <c r="DP45" s="29">
        <v>67.323922592200006</v>
      </c>
      <c r="DQ45" s="29">
        <v>67.080320241099997</v>
      </c>
      <c r="DR45" s="29">
        <v>0.69295604620700002</v>
      </c>
      <c r="DS45" s="29">
        <v>0</v>
      </c>
      <c r="DT45" s="29">
        <v>0.45505676818099999</v>
      </c>
      <c r="DU45" s="29">
        <v>10.3812179087</v>
      </c>
      <c r="DV45" s="29">
        <v>1.0559288278000001</v>
      </c>
      <c r="DW45" s="29">
        <v>0.93372941130300002</v>
      </c>
      <c r="DX45" s="29">
        <v>329.97722790799997</v>
      </c>
      <c r="DY45" s="29">
        <v>1.58388842194</v>
      </c>
      <c r="DZ45" s="29">
        <v>9.1680142939600007</v>
      </c>
      <c r="EC45" s="37">
        <f t="shared" si="36"/>
        <v>8.000001660624808E-3</v>
      </c>
      <c r="ED45" s="55">
        <f t="shared" si="37"/>
        <v>-6.3625618893187356E-8</v>
      </c>
      <c r="EE45" s="55">
        <f t="shared" si="38"/>
        <v>-1.7080806811284569E-6</v>
      </c>
      <c r="EF45" s="55">
        <f t="shared" si="39"/>
        <v>-2.7586477118809291E-8</v>
      </c>
      <c r="EG45" s="55">
        <f t="shared" si="40"/>
        <v>-2.4181142416021356E-5</v>
      </c>
      <c r="EH45" s="55">
        <f t="shared" si="41"/>
        <v>-2.6395984241951731E-5</v>
      </c>
      <c r="EI45" s="55">
        <f t="shared" si="42"/>
        <v>2.0186290745617702E-7</v>
      </c>
      <c r="EJ45" s="55">
        <f t="shared" si="43"/>
        <v>-3.4466608973822937E-7</v>
      </c>
      <c r="EK45" s="55">
        <f t="shared" si="44"/>
        <v>9.6567084855586987E-7</v>
      </c>
      <c r="EL45" s="55">
        <f t="shared" si="45"/>
        <v>-2.2805030632725903E-8</v>
      </c>
      <c r="EM45" s="55">
        <f t="shared" si="46"/>
        <v>-2.9753570502475621E-6</v>
      </c>
      <c r="EN45" s="55">
        <f t="shared" si="47"/>
        <v>-6.6436355043291321E-7</v>
      </c>
      <c r="EO45" s="55">
        <f t="shared" si="48"/>
        <v>1.1818236982100981E-6</v>
      </c>
      <c r="EP45" s="55">
        <f t="shared" si="49"/>
        <v>1.404012901059991E-6</v>
      </c>
      <c r="EQ45" s="55">
        <f t="shared" si="50"/>
        <v>2.634857517673073E-6</v>
      </c>
      <c r="ER45" s="55">
        <f t="shared" si="51"/>
        <v>-1.9470001253688849E-5</v>
      </c>
      <c r="ES45" s="55">
        <f t="shared" si="52"/>
        <v>2.82386847051339E-6</v>
      </c>
      <c r="ET45" s="55">
        <f t="shared" si="53"/>
        <v>-4.3949303516726371E-6</v>
      </c>
      <c r="EU45" s="55">
        <f t="shared" si="54"/>
        <v>-2.3583595524669641E-6</v>
      </c>
      <c r="EV45" s="55">
        <f t="shared" si="55"/>
        <v>-6.4655996869479361E-6</v>
      </c>
      <c r="EW45" s="55">
        <f t="shared" si="56"/>
        <v>-5.4006298517362101E-6</v>
      </c>
      <c r="EX45" s="55">
        <f t="shared" si="57"/>
        <v>3.6836982159977905E-7</v>
      </c>
      <c r="EY45" s="55">
        <f t="shared" si="58"/>
        <v>1.3038774573993534E-6</v>
      </c>
      <c r="EZ45" s="55">
        <f t="shared" si="24"/>
        <v>-1.5353078113631842E-6</v>
      </c>
      <c r="FA45" s="55">
        <f t="shared" si="25"/>
        <v>9.844719929297005E-6</v>
      </c>
      <c r="FB45" s="55">
        <f t="shared" si="26"/>
        <v>-7.8375977166211368E-6</v>
      </c>
      <c r="FC45" s="55">
        <f t="shared" si="27"/>
        <v>3.8666202055172185E-6</v>
      </c>
      <c r="FD45" s="55">
        <f t="shared" si="28"/>
        <v>1.7573983103723313E-5</v>
      </c>
      <c r="FE45" s="55">
        <f t="shared" si="29"/>
        <v>0</v>
      </c>
      <c r="FF45" s="55">
        <f t="shared" si="30"/>
        <v>-2.4367416863200486E-5</v>
      </c>
      <c r="FG45" s="55">
        <f t="shared" si="31"/>
        <v>-5.6530456022897305E-7</v>
      </c>
      <c r="FH45" s="55">
        <f t="shared" si="32"/>
        <v>-5.097089023669249E-7</v>
      </c>
      <c r="FI45" s="55">
        <f t="shared" si="33"/>
        <v>-1.9015641315678371E-6</v>
      </c>
      <c r="FJ45" s="55">
        <f t="shared" si="34"/>
        <v>-1.3024478400026685E-6</v>
      </c>
      <c r="FK45" s="55">
        <f t="shared" si="35"/>
        <v>5.3159599408836048E-6</v>
      </c>
      <c r="FL45" s="55"/>
    </row>
    <row r="46" spans="1:168" x14ac:dyDescent="0.3">
      <c r="A46" s="27" t="s">
        <v>45</v>
      </c>
      <c r="B46" s="27">
        <v>62.459377420000003</v>
      </c>
      <c r="C46" s="27">
        <v>0.19542012610000001</v>
      </c>
      <c r="D46" s="27">
        <v>634.35128971999995</v>
      </c>
      <c r="E46" s="27">
        <v>15.61483247</v>
      </c>
      <c r="F46" s="27">
        <v>14.365649008</v>
      </c>
      <c r="G46" s="27">
        <v>4.4104433923000004</v>
      </c>
      <c r="H46" s="27">
        <v>24.663619369999999</v>
      </c>
      <c r="I46" s="29">
        <v>0.43139717280000001</v>
      </c>
      <c r="J46" s="29">
        <v>7.1738617500000004E-2</v>
      </c>
      <c r="K46" s="8">
        <v>5.5744969999999999E-6</v>
      </c>
      <c r="L46" s="29">
        <v>5.9367898000000002E-2</v>
      </c>
      <c r="M46" s="29">
        <v>4.3746529999999999E-4</v>
      </c>
      <c r="N46" s="29">
        <v>7.4537731100000004E-2</v>
      </c>
      <c r="O46" s="29">
        <v>4.3746529999999999E-4</v>
      </c>
      <c r="P46" s="29">
        <v>3.2385200000000003E-5</v>
      </c>
      <c r="Q46" s="29">
        <v>0.99401179520000005</v>
      </c>
      <c r="R46" s="29">
        <v>4.3746529999999999E-4</v>
      </c>
      <c r="S46" s="29">
        <v>1.3123957000000001E-3</v>
      </c>
      <c r="T46" s="29">
        <v>3.1854299999999998E-5</v>
      </c>
      <c r="U46" s="29">
        <v>4.0216958800000001E-2</v>
      </c>
      <c r="V46" s="29">
        <v>1.022772E-4</v>
      </c>
      <c r="W46" s="29">
        <v>7.8923584199999994E-2</v>
      </c>
      <c r="X46" s="29">
        <v>0.11838538680000001</v>
      </c>
      <c r="Y46" s="29">
        <v>1.2076487E-2</v>
      </c>
      <c r="Z46" s="29">
        <v>4.2913400000000002E-5</v>
      </c>
      <c r="AA46" s="29">
        <v>4.7263200000000001E-4</v>
      </c>
      <c r="AB46" s="29">
        <v>1.8542339999999999E-4</v>
      </c>
      <c r="AD46" s="29">
        <v>1.05639723E-2</v>
      </c>
      <c r="AE46" s="29">
        <v>15.61483247</v>
      </c>
      <c r="AF46" s="29">
        <v>14.365649008</v>
      </c>
      <c r="AG46" s="29">
        <v>4.9327244499999999E-2</v>
      </c>
      <c r="AH46" s="29">
        <v>0.13564991840000001</v>
      </c>
      <c r="AI46" s="29">
        <v>5.1793608900000003E-2</v>
      </c>
      <c r="AJ46" s="27"/>
      <c r="AK46" s="29" t="s">
        <v>45</v>
      </c>
      <c r="AL46" s="29">
        <v>0</v>
      </c>
      <c r="AM46" s="29">
        <v>7.17391540075E-2</v>
      </c>
      <c r="AN46" s="29">
        <v>0.43139678922899999</v>
      </c>
      <c r="AO46" s="29">
        <v>0.43139678922899999</v>
      </c>
      <c r="AP46" s="29">
        <v>0.58779247916300004</v>
      </c>
      <c r="AQ46" s="8">
        <v>9.4769768459600003E-7</v>
      </c>
      <c r="AR46" s="8">
        <v>4.6268848801500001E-6</v>
      </c>
      <c r="AS46" s="29">
        <v>5.9369035959700001E-2</v>
      </c>
      <c r="AT46" s="29">
        <v>2.6685517297999999E-4</v>
      </c>
      <c r="AU46" s="29">
        <v>1.7061105088799999E-4</v>
      </c>
      <c r="AV46" s="8">
        <v>7.4536058668300001E-2</v>
      </c>
      <c r="AW46" s="29">
        <v>2.7122779234699999E-4</v>
      </c>
      <c r="AX46" s="29">
        <v>1.6623940916099999E-4</v>
      </c>
      <c r="AY46" s="29">
        <v>0</v>
      </c>
      <c r="AZ46" s="8">
        <v>6.4770823922399999E-6</v>
      </c>
      <c r="BA46" s="8">
        <v>2.59083216213E-5</v>
      </c>
      <c r="BB46" s="29">
        <v>62.459379332799998</v>
      </c>
      <c r="BC46" s="29">
        <v>1.2491796667699999</v>
      </c>
      <c r="BD46" s="29">
        <v>11.078769600499999</v>
      </c>
      <c r="BE46" s="29">
        <v>0.70548062787599997</v>
      </c>
      <c r="BF46" s="29">
        <v>1.6391187023599998E-2</v>
      </c>
      <c r="BG46" s="29">
        <v>2.5226043299900001</v>
      </c>
      <c r="BH46" s="29">
        <v>4.23786795417E-2</v>
      </c>
      <c r="BI46" s="29">
        <v>5.8795553826400004</v>
      </c>
      <c r="BJ46" s="29">
        <v>0.53020508121499998</v>
      </c>
      <c r="BK46" s="29">
        <v>1.9219768612399999</v>
      </c>
      <c r="BL46" s="29">
        <v>4.9327793597E-2</v>
      </c>
      <c r="BM46" s="29">
        <v>0</v>
      </c>
      <c r="BN46" s="29">
        <v>0.99401023535099997</v>
      </c>
      <c r="BO46" s="29">
        <v>0.99401023535099997</v>
      </c>
      <c r="BP46" s="29">
        <v>0.135646516144</v>
      </c>
      <c r="BQ46" s="29">
        <v>1.2686295241299999E-4</v>
      </c>
      <c r="BR46" s="29">
        <v>2.4497791774E-4</v>
      </c>
      <c r="BS46" s="29">
        <v>5.0748126454899998</v>
      </c>
      <c r="BT46" s="29">
        <v>0.70487034649900004</v>
      </c>
      <c r="BU46" s="29">
        <v>4.3970035850100002E-2</v>
      </c>
      <c r="BV46" s="29">
        <v>0.34418248807599999</v>
      </c>
      <c r="BW46" s="29">
        <v>1.5748448629599999E-4</v>
      </c>
      <c r="BX46" s="29">
        <v>1.1549095774300001E-3</v>
      </c>
      <c r="BY46" s="8">
        <v>1.05119248885E-5</v>
      </c>
      <c r="BZ46" s="8">
        <v>2.13421562305E-5</v>
      </c>
      <c r="CA46" s="29">
        <v>0</v>
      </c>
      <c r="CB46" s="29">
        <v>4.02173419625E-2</v>
      </c>
      <c r="CC46" s="29">
        <v>0.19541993246100001</v>
      </c>
      <c r="CD46" s="29">
        <v>0</v>
      </c>
      <c r="CE46" s="8">
        <v>5.2161358609300001E-5</v>
      </c>
      <c r="CF46" s="8">
        <v>5.0116090224199998E-5</v>
      </c>
      <c r="CG46" s="29">
        <v>570.91632111599995</v>
      </c>
      <c r="CH46" s="29">
        <v>58.360197155400002</v>
      </c>
      <c r="CI46" s="29">
        <v>634.35133091700004</v>
      </c>
      <c r="CJ46" s="29">
        <v>0</v>
      </c>
      <c r="CK46" s="29">
        <v>2.2715645313500001</v>
      </c>
      <c r="CL46" s="29">
        <v>1.2077156794E-2</v>
      </c>
      <c r="CM46" s="8">
        <v>4.2913596430299999E-5</v>
      </c>
      <c r="CN46" s="29">
        <v>4.72628799683E-4</v>
      </c>
      <c r="CO46" s="29">
        <v>1.85422104268E-4</v>
      </c>
      <c r="CP46" s="29">
        <v>0</v>
      </c>
      <c r="CQ46" s="29">
        <v>1.05640044935E-2</v>
      </c>
      <c r="CR46" s="29">
        <v>0</v>
      </c>
      <c r="CS46" s="29">
        <v>9.2642238162900004</v>
      </c>
      <c r="CT46" s="29">
        <v>8.37517539421E-3</v>
      </c>
      <c r="CU46" s="29">
        <v>2.9449547964300001E-3</v>
      </c>
      <c r="CV46" s="29">
        <v>11.078769600499999</v>
      </c>
      <c r="CW46" s="29">
        <v>3.7638083632299999E-3</v>
      </c>
      <c r="CX46" s="29">
        <v>0</v>
      </c>
      <c r="CY46" s="8">
        <v>6.5618958426300002E-5</v>
      </c>
      <c r="CZ46" s="29">
        <v>5.4589140142300005E-4</v>
      </c>
      <c r="DA46" s="29">
        <v>15.6144334915</v>
      </c>
      <c r="DB46" s="29">
        <v>14.365253813700001</v>
      </c>
      <c r="DC46" s="29">
        <v>1.2491796777899999</v>
      </c>
      <c r="DD46" s="29">
        <v>0</v>
      </c>
      <c r="DE46" s="29">
        <v>0</v>
      </c>
      <c r="DF46" s="29">
        <v>5.8769879462300001E-2</v>
      </c>
      <c r="DG46" s="29">
        <v>0</v>
      </c>
      <c r="DH46" s="29">
        <v>0.63065250428499997</v>
      </c>
      <c r="DI46" s="29">
        <v>0</v>
      </c>
      <c r="DJ46" s="29">
        <v>1.6391187023599998E-2</v>
      </c>
      <c r="DK46" s="29">
        <v>2.5226046716999999</v>
      </c>
      <c r="DL46" s="29">
        <v>0.63909243194300003</v>
      </c>
      <c r="DM46" s="29">
        <v>0</v>
      </c>
      <c r="DN46" s="29">
        <v>4.23786795417E-2</v>
      </c>
      <c r="DO46" s="8">
        <v>5.74612987428E-5</v>
      </c>
      <c r="DP46" s="29">
        <v>4.4104346875199996</v>
      </c>
      <c r="DQ46" s="29">
        <v>5.0338435245199999</v>
      </c>
      <c r="DR46" s="29">
        <v>5.1791909201700001E-2</v>
      </c>
      <c r="DS46" s="29">
        <v>0</v>
      </c>
      <c r="DT46" s="29">
        <v>3.4148607411299998E-2</v>
      </c>
      <c r="DU46" s="29">
        <v>0.779028910164</v>
      </c>
      <c r="DV46" s="29">
        <v>7.89220666243E-2</v>
      </c>
      <c r="DW46" s="29">
        <v>7.00689578703E-2</v>
      </c>
      <c r="DX46" s="29">
        <v>24.663617219199999</v>
      </c>
      <c r="DY46" s="29">
        <v>0.11838411584400001</v>
      </c>
      <c r="DZ46" s="29">
        <v>0.68798656316100004</v>
      </c>
      <c r="EC46" s="37">
        <f t="shared" si="36"/>
        <v>8.0000031499169334E-3</v>
      </c>
      <c r="ED46" s="55">
        <f t="shared" si="37"/>
        <v>3.0624704789780028E-8</v>
      </c>
      <c r="EE46" s="55">
        <f t="shared" si="38"/>
        <v>-9.9088565679338418E-7</v>
      </c>
      <c r="EF46" s="55">
        <f t="shared" si="39"/>
        <v>6.4943511197166415E-8</v>
      </c>
      <c r="EG46" s="55">
        <f t="shared" si="40"/>
        <v>-2.5551250758940332E-5</v>
      </c>
      <c r="EH46" s="55">
        <f t="shared" si="41"/>
        <v>-2.7509672537542086E-5</v>
      </c>
      <c r="EI46" s="55">
        <f t="shared" si="42"/>
        <v>-1.9736745779368805E-6</v>
      </c>
      <c r="EJ46" s="55">
        <f t="shared" si="43"/>
        <v>-8.7205367876316928E-8</v>
      </c>
      <c r="EK46" s="55">
        <f t="shared" si="44"/>
        <v>-8.8913656417392038E-7</v>
      </c>
      <c r="EL46" s="55">
        <f t="shared" si="45"/>
        <v>7.478642866177152E-6</v>
      </c>
      <c r="EM46" s="55">
        <f t="shared" si="46"/>
        <v>1.5349321382807575E-5</v>
      </c>
      <c r="EN46" s="55">
        <f t="shared" si="47"/>
        <v>1.9167929779125803E-5</v>
      </c>
      <c r="EO46" s="55">
        <f t="shared" si="48"/>
        <v>2.1118657867304188E-6</v>
      </c>
      <c r="EP46" s="55">
        <f t="shared" si="49"/>
        <v>-2.2437384064717087E-5</v>
      </c>
      <c r="EQ46" s="55">
        <f t="shared" si="50"/>
        <v>4.3466487513271711E-6</v>
      </c>
      <c r="ER46" s="55">
        <f t="shared" si="51"/>
        <v>6.2995917887137507E-6</v>
      </c>
      <c r="ES46" s="55">
        <f t="shared" si="52"/>
        <v>-1.5692459663045795E-6</v>
      </c>
      <c r="ET46" s="55">
        <f t="shared" si="53"/>
        <v>-1.2507096448502477E-5</v>
      </c>
      <c r="EU46" s="55">
        <f t="shared" si="54"/>
        <v>-1.2467840301326735E-6</v>
      </c>
      <c r="EV46" s="55">
        <f t="shared" si="55"/>
        <v>-6.8713172162466064E-6</v>
      </c>
      <c r="EW46" s="55">
        <f t="shared" si="56"/>
        <v>9.5273862428205576E-6</v>
      </c>
      <c r="EX46" s="55">
        <f t="shared" si="57"/>
        <v>2.4329322664472177E-6</v>
      </c>
      <c r="EY46" s="55">
        <f t="shared" si="58"/>
        <v>-1.9228418417344402E-5</v>
      </c>
      <c r="EZ46" s="55">
        <f t="shared" si="24"/>
        <v>-1.0735750706683049E-5</v>
      </c>
      <c r="FA46" s="55">
        <f t="shared" si="25"/>
        <v>5.5462652342477263E-5</v>
      </c>
      <c r="FB46" s="55">
        <f t="shared" si="26"/>
        <v>4.5773651120035398E-6</v>
      </c>
      <c r="FC46" s="55">
        <f t="shared" si="27"/>
        <v>-6.7712660167191177E-6</v>
      </c>
      <c r="FD46" s="55">
        <f t="shared" si="28"/>
        <v>-6.9879637629000507E-6</v>
      </c>
      <c r="FE46" s="55">
        <f t="shared" si="29"/>
        <v>0</v>
      </c>
      <c r="FF46" s="55">
        <f t="shared" si="30"/>
        <v>3.0474805390689843E-6</v>
      </c>
      <c r="FG46" s="55">
        <f t="shared" si="31"/>
        <v>-1.8173937347016648E-6</v>
      </c>
      <c r="FH46" s="55">
        <f t="shared" si="32"/>
        <v>-1.7112396862117963E-6</v>
      </c>
      <c r="FI46" s="55">
        <f t="shared" si="33"/>
        <v>1.1131718496880067E-5</v>
      </c>
      <c r="FJ46" s="55">
        <f t="shared" si="34"/>
        <v>-2.5081150362213758E-5</v>
      </c>
      <c r="FK46" s="55">
        <f t="shared" si="35"/>
        <v>-3.2816757435915901E-5</v>
      </c>
      <c r="FL46" s="55"/>
    </row>
    <row r="47" spans="1:168" x14ac:dyDescent="0.3">
      <c r="A47" s="27" t="s">
        <v>46</v>
      </c>
      <c r="B47" s="27">
        <v>2566.2916019999998</v>
      </c>
      <c r="C47" s="27">
        <v>7.5258867333000001</v>
      </c>
      <c r="D47" s="27">
        <v>16743.571929000002</v>
      </c>
      <c r="E47" s="27">
        <v>586.11786830999995</v>
      </c>
      <c r="F47" s="27">
        <v>540.40150348999998</v>
      </c>
      <c r="G47" s="27">
        <v>183.15120275000001</v>
      </c>
      <c r="H47" s="27">
        <v>878.55039548000002</v>
      </c>
      <c r="I47" s="29">
        <v>15.580854486</v>
      </c>
      <c r="J47" s="29">
        <v>2.5909978507</v>
      </c>
      <c r="K47" s="29">
        <v>2.0133520000000001E-4</v>
      </c>
      <c r="L47" s="29">
        <v>2.1442026184</v>
      </c>
      <c r="M47" s="29">
        <v>1.5800017600000001E-2</v>
      </c>
      <c r="N47" s="29">
        <v>2.6920944935</v>
      </c>
      <c r="O47" s="29">
        <v>1.5800017600000001E-2</v>
      </c>
      <c r="P47" s="29">
        <v>1.1696615E-3</v>
      </c>
      <c r="Q47" s="29">
        <v>35.900924017999998</v>
      </c>
      <c r="R47" s="29">
        <v>1.5800017600000001E-2</v>
      </c>
      <c r="S47" s="29">
        <v>4.7400055400000002E-2</v>
      </c>
      <c r="T47" s="29">
        <v>1.1504867000000001E-3</v>
      </c>
      <c r="U47" s="29">
        <v>1.4525238572000001</v>
      </c>
      <c r="V47" s="29">
        <v>3.6939654000000001E-3</v>
      </c>
      <c r="W47" s="29">
        <v>2.6957196704999999</v>
      </c>
      <c r="X47" s="29">
        <v>4.0435797949000003</v>
      </c>
      <c r="Y47" s="29">
        <v>0.4361688829</v>
      </c>
      <c r="Z47" s="29">
        <v>1.5499133999999999E-3</v>
      </c>
      <c r="AA47" s="29">
        <v>1.70701446E-2</v>
      </c>
      <c r="AB47" s="29">
        <v>6.6969752999999996E-3</v>
      </c>
      <c r="AD47" s="29">
        <v>0.38154105189999998</v>
      </c>
      <c r="AE47" s="29">
        <v>586.11786830999995</v>
      </c>
      <c r="AF47" s="29">
        <v>540.40150348999998</v>
      </c>
      <c r="AG47" s="29">
        <v>1.6848251590000001</v>
      </c>
      <c r="AH47" s="29">
        <v>4.6332684708</v>
      </c>
      <c r="AI47" s="29">
        <v>1.7690661912000001</v>
      </c>
      <c r="AJ47" s="27"/>
      <c r="AK47" s="29" t="s">
        <v>46</v>
      </c>
      <c r="AL47" s="29">
        <v>0</v>
      </c>
      <c r="AM47" s="29">
        <v>2.5909961831800001</v>
      </c>
      <c r="AN47" s="29">
        <v>15.5808300307</v>
      </c>
      <c r="AO47" s="29">
        <v>15.5808300307</v>
      </c>
      <c r="AP47" s="29">
        <v>20.752531202899998</v>
      </c>
      <c r="AQ47" s="8">
        <v>3.4226755329399999E-5</v>
      </c>
      <c r="AR47" s="29">
        <v>1.6710751240299999E-4</v>
      </c>
      <c r="AS47" s="29">
        <v>2.1442025078300002</v>
      </c>
      <c r="AT47" s="29">
        <v>9.63798941812E-3</v>
      </c>
      <c r="AU47" s="29">
        <v>6.1620050829699997E-3</v>
      </c>
      <c r="AV47" s="29">
        <v>2.6920964663700002</v>
      </c>
      <c r="AW47" s="29">
        <v>9.7959592552600006E-3</v>
      </c>
      <c r="AX47" s="29">
        <v>6.0040104130299997E-3</v>
      </c>
      <c r="AY47" s="29">
        <v>0</v>
      </c>
      <c r="AZ47" s="29">
        <v>2.3393340238600001E-4</v>
      </c>
      <c r="BA47" s="29">
        <v>9.3573286521700003E-4</v>
      </c>
      <c r="BB47" s="29">
        <v>2566.29018443</v>
      </c>
      <c r="BC47" s="29">
        <v>45.716345300500002</v>
      </c>
      <c r="BD47" s="29">
        <v>416.75755011299998</v>
      </c>
      <c r="BE47" s="29">
        <v>26.538560287599999</v>
      </c>
      <c r="BF47" s="29">
        <v>0.61659789711699997</v>
      </c>
      <c r="BG47" s="29">
        <v>94.894513495499993</v>
      </c>
      <c r="BH47" s="29">
        <v>1.59418535736</v>
      </c>
      <c r="BI47" s="29">
        <v>207.59181323199999</v>
      </c>
      <c r="BJ47" s="29">
        <v>18.7223335017</v>
      </c>
      <c r="BK47" s="29">
        <v>67.861645033100004</v>
      </c>
      <c r="BL47" s="29">
        <v>1.68483137871</v>
      </c>
      <c r="BM47" s="29">
        <v>0</v>
      </c>
      <c r="BN47" s="29">
        <v>35.900892917599997</v>
      </c>
      <c r="BO47" s="29">
        <v>35.900892917599997</v>
      </c>
      <c r="BP47" s="29">
        <v>4.63326537832</v>
      </c>
      <c r="BQ47" s="29">
        <v>4.5820689777599996E-3</v>
      </c>
      <c r="BR47" s="29">
        <v>8.8479221244199997E-3</v>
      </c>
      <c r="BS47" s="29">
        <v>133.948533215</v>
      </c>
      <c r="BT47" s="29">
        <v>24.8863530004</v>
      </c>
      <c r="BU47" s="29">
        <v>1.55245686388</v>
      </c>
      <c r="BV47" s="29">
        <v>12.1522567384</v>
      </c>
      <c r="BW47" s="29">
        <v>5.68801635414E-3</v>
      </c>
      <c r="BX47" s="29">
        <v>4.1712000711299997E-2</v>
      </c>
      <c r="BY47" s="29">
        <v>3.7965848466999999E-4</v>
      </c>
      <c r="BZ47" s="29">
        <v>7.7082984222899998E-4</v>
      </c>
      <c r="CA47" s="29">
        <v>0</v>
      </c>
      <c r="CB47" s="29">
        <v>1.4525207552999999</v>
      </c>
      <c r="CC47" s="29">
        <v>7.5258764078600002</v>
      </c>
      <c r="CD47" s="29">
        <v>0</v>
      </c>
      <c r="CE47" s="29">
        <v>1.88391836152E-3</v>
      </c>
      <c r="CF47" s="29">
        <v>1.8100814086200001E-3</v>
      </c>
      <c r="CG47" s="29">
        <v>15069.209241099999</v>
      </c>
      <c r="CH47" s="29">
        <v>1540.4073383800001</v>
      </c>
      <c r="CI47" s="29">
        <v>16743.565112699998</v>
      </c>
      <c r="CJ47" s="29">
        <v>0</v>
      </c>
      <c r="CK47" s="29">
        <v>80.205580767900003</v>
      </c>
      <c r="CL47" s="29">
        <v>0.43617018022999998</v>
      </c>
      <c r="CM47" s="29">
        <v>1.5499069178999999E-3</v>
      </c>
      <c r="CN47" s="29">
        <v>1.7070317071399999E-2</v>
      </c>
      <c r="CO47" s="29">
        <v>6.6970958649499998E-3</v>
      </c>
      <c r="CP47" s="29">
        <v>0</v>
      </c>
      <c r="CQ47" s="29">
        <v>0.38153933531899997</v>
      </c>
      <c r="CR47" s="29">
        <v>0</v>
      </c>
      <c r="CS47" s="29">
        <v>327.09977919900001</v>
      </c>
      <c r="CT47" s="29">
        <v>0.315053957326</v>
      </c>
      <c r="CU47" s="29">
        <v>0.11078208868099999</v>
      </c>
      <c r="CV47" s="29">
        <v>416.757530051</v>
      </c>
      <c r="CW47" s="29">
        <v>0.141584958367</v>
      </c>
      <c r="CX47" s="29">
        <v>0</v>
      </c>
      <c r="CY47" s="29">
        <v>2.37000485176E-3</v>
      </c>
      <c r="CZ47" s="29">
        <v>2.05352135289E-2</v>
      </c>
      <c r="DA47" s="29">
        <v>586.10371505499995</v>
      </c>
      <c r="DB47" s="29">
        <v>540.38734638599999</v>
      </c>
      <c r="DC47" s="29">
        <v>45.7163686695</v>
      </c>
      <c r="DD47" s="29">
        <v>0</v>
      </c>
      <c r="DE47" s="29">
        <v>0</v>
      </c>
      <c r="DF47" s="29">
        <v>2.2107825861800001</v>
      </c>
      <c r="DG47" s="29">
        <v>0</v>
      </c>
      <c r="DH47" s="29">
        <v>23.723622626800001</v>
      </c>
      <c r="DI47" s="29">
        <v>0</v>
      </c>
      <c r="DJ47" s="29">
        <v>0.61659789711699997</v>
      </c>
      <c r="DK47" s="29">
        <v>94.894510078300002</v>
      </c>
      <c r="DL47" s="29">
        <v>22.567339220699999</v>
      </c>
      <c r="DM47" s="29">
        <v>0</v>
      </c>
      <c r="DN47" s="29">
        <v>1.5941853265000001</v>
      </c>
      <c r="DO47" s="29">
        <v>2.1616020818199999E-3</v>
      </c>
      <c r="DP47" s="29">
        <v>183.151114248</v>
      </c>
      <c r="DQ47" s="29">
        <v>177.73498392900001</v>
      </c>
      <c r="DR47" s="29">
        <v>1.76906287091</v>
      </c>
      <c r="DS47" s="29">
        <v>0</v>
      </c>
      <c r="DT47" s="29">
        <v>1.2057086401099999</v>
      </c>
      <c r="DU47" s="29">
        <v>27.508766197500002</v>
      </c>
      <c r="DV47" s="29">
        <v>2.6957199479599998</v>
      </c>
      <c r="DW47" s="29">
        <v>2.4739569672199999</v>
      </c>
      <c r="DX47" s="29">
        <v>878.55003553899996</v>
      </c>
      <c r="DY47" s="29">
        <v>4.0435726252500004</v>
      </c>
      <c r="DZ47" s="29">
        <v>24.292639201699998</v>
      </c>
      <c r="EC47" s="37">
        <f t="shared" si="36"/>
        <v>8.0000007354108834E-3</v>
      </c>
      <c r="ED47" s="55">
        <f t="shared" si="37"/>
        <v>-5.5238071882621863E-7</v>
      </c>
      <c r="EE47" s="55">
        <f t="shared" si="38"/>
        <v>-1.3719898220386225E-6</v>
      </c>
      <c r="EF47" s="55">
        <f t="shared" si="39"/>
        <v>-4.0709951449843328E-7</v>
      </c>
      <c r="EG47" s="55">
        <f t="shared" si="40"/>
        <v>-2.4147455256407274E-5</v>
      </c>
      <c r="EH47" s="55">
        <f t="shared" si="41"/>
        <v>-2.6197380852130954E-5</v>
      </c>
      <c r="EI47" s="55">
        <f t="shared" si="42"/>
        <v>-4.8321822997803691E-7</v>
      </c>
      <c r="EJ47" s="55">
        <f t="shared" si="43"/>
        <v>-4.0969875138402403E-7</v>
      </c>
      <c r="EK47" s="55">
        <f t="shared" si="44"/>
        <v>-1.5695737369310641E-6</v>
      </c>
      <c r="EL47" s="55">
        <f t="shared" si="45"/>
        <v>-6.4358216252822124E-7</v>
      </c>
      <c r="EM47" s="55">
        <f t="shared" si="46"/>
        <v>-4.630425280849059E-6</v>
      </c>
      <c r="EN47" s="55">
        <f t="shared" si="47"/>
        <v>-5.1566954948145963E-8</v>
      </c>
      <c r="EO47" s="55">
        <f t="shared" si="48"/>
        <v>-1.4619547006086219E-6</v>
      </c>
      <c r="EP47" s="55">
        <f t="shared" si="49"/>
        <v>7.3283831790403527E-7</v>
      </c>
      <c r="EQ47" s="55">
        <f t="shared" si="50"/>
        <v>-3.033649152413926E-6</v>
      </c>
      <c r="ER47" s="55">
        <f t="shared" si="51"/>
        <v>4.0760536275714951E-6</v>
      </c>
      <c r="ES47" s="55">
        <f t="shared" si="52"/>
        <v>-8.6628410972098706E-7</v>
      </c>
      <c r="ET47" s="55">
        <f t="shared" si="53"/>
        <v>-1.3700022713893212E-6</v>
      </c>
      <c r="EU47" s="55">
        <f t="shared" si="54"/>
        <v>-8.0874504643543435E-7</v>
      </c>
      <c r="EV47" s="55">
        <f t="shared" si="55"/>
        <v>1.4140963123255761E-6</v>
      </c>
      <c r="EW47" s="55">
        <f t="shared" si="56"/>
        <v>-2.1355243046887409E-6</v>
      </c>
      <c r="EX47" s="55">
        <f t="shared" si="57"/>
        <v>9.3044022556713325E-6</v>
      </c>
      <c r="EY47" s="55">
        <f t="shared" si="58"/>
        <v>1.02926132453914E-7</v>
      </c>
      <c r="EZ47" s="55">
        <f t="shared" si="24"/>
        <v>-1.7730947238778616E-6</v>
      </c>
      <c r="FA47" s="55">
        <f t="shared" si="25"/>
        <v>2.9743754101789893E-6</v>
      </c>
      <c r="FB47" s="55">
        <f t="shared" si="26"/>
        <v>-4.1822336654354723E-6</v>
      </c>
      <c r="FC47" s="55">
        <f t="shared" si="27"/>
        <v>1.0103687112209315E-5</v>
      </c>
      <c r="FD47" s="55">
        <f t="shared" si="28"/>
        <v>1.8002896023840904E-5</v>
      </c>
      <c r="FE47" s="55">
        <f t="shared" si="29"/>
        <v>0</v>
      </c>
      <c r="FF47" s="55">
        <f t="shared" si="30"/>
        <v>-4.4990728820990066E-6</v>
      </c>
      <c r="FG47" s="55">
        <f t="shared" si="31"/>
        <v>-1.9767171307960179E-7</v>
      </c>
      <c r="FH47" s="55">
        <f t="shared" si="32"/>
        <v>-1.7827378799737343E-7</v>
      </c>
      <c r="FI47" s="55">
        <f t="shared" si="33"/>
        <v>3.6916056047105352E-6</v>
      </c>
      <c r="FJ47" s="55">
        <f t="shared" si="34"/>
        <v>-6.6745107035500509E-7</v>
      </c>
      <c r="FK47" s="55">
        <f t="shared" si="35"/>
        <v>-1.876860242182695E-6</v>
      </c>
      <c r="FL47" s="55"/>
    </row>
    <row r="48" spans="1:168" x14ac:dyDescent="0.3">
      <c r="A48" s="27" t="s">
        <v>47</v>
      </c>
      <c r="B48" s="27">
        <v>2668.7322751000002</v>
      </c>
      <c r="C48" s="27">
        <v>6.9664549736000003</v>
      </c>
      <c r="D48" s="27">
        <v>14430.328415</v>
      </c>
      <c r="E48" s="27">
        <v>380.67615910000001</v>
      </c>
      <c r="F48" s="27">
        <v>367.43566369000001</v>
      </c>
      <c r="G48" s="27">
        <v>19.489312585</v>
      </c>
      <c r="H48" s="27">
        <v>692.97398664000002</v>
      </c>
      <c r="I48" s="29">
        <v>9.5575538259999995</v>
      </c>
      <c r="J48" s="29">
        <v>1.5893609362000001</v>
      </c>
      <c r="K48" s="29">
        <v>1.2350229999999999E-4</v>
      </c>
      <c r="L48" s="29">
        <v>1.3152891213</v>
      </c>
      <c r="M48" s="29">
        <v>9.6919916999999994E-3</v>
      </c>
      <c r="N48" s="29">
        <v>1.6513750932</v>
      </c>
      <c r="O48" s="29">
        <v>9.6919916999999994E-3</v>
      </c>
      <c r="P48" s="29">
        <v>7.1748980000000003E-4</v>
      </c>
      <c r="Q48" s="29">
        <v>22.022217010999999</v>
      </c>
      <c r="R48" s="29">
        <v>9.6919916999999994E-3</v>
      </c>
      <c r="S48" s="29">
        <v>2.9075981000000001E-2</v>
      </c>
      <c r="T48" s="29">
        <v>7.0572759999999995E-4</v>
      </c>
      <c r="U48" s="29">
        <v>0.89100195739999999</v>
      </c>
      <c r="V48" s="29">
        <v>2.2659391999999999E-3</v>
      </c>
      <c r="W48" s="29">
        <v>1.9477649739</v>
      </c>
      <c r="X48" s="29">
        <v>2.9216473215000001</v>
      </c>
      <c r="Y48" s="29">
        <v>0.26755316839999999</v>
      </c>
      <c r="Z48" s="29">
        <v>9.507424E-4</v>
      </c>
      <c r="AA48" s="29">
        <v>1.0471108099999999E-2</v>
      </c>
      <c r="AB48" s="29">
        <v>4.1080348999999999E-3</v>
      </c>
      <c r="AD48" s="29">
        <v>0.23404359690000001</v>
      </c>
      <c r="AE48" s="29">
        <v>380.67615910000001</v>
      </c>
      <c r="AF48" s="29">
        <v>367.43566369000001</v>
      </c>
      <c r="AG48" s="29">
        <v>1.2173529073</v>
      </c>
      <c r="AH48" s="29">
        <v>3.3477203426000002</v>
      </c>
      <c r="AI48" s="29">
        <v>1.2782205607999999</v>
      </c>
      <c r="AJ48" s="27"/>
      <c r="AK48" s="29" t="s">
        <v>47</v>
      </c>
      <c r="AL48" s="29">
        <v>0</v>
      </c>
      <c r="AM48" s="29">
        <v>1.5893580279699999</v>
      </c>
      <c r="AN48" s="29">
        <v>9.5575534324699998</v>
      </c>
      <c r="AO48" s="29">
        <v>9.5575534324699998</v>
      </c>
      <c r="AP48" s="29">
        <v>16.3578174188</v>
      </c>
      <c r="AQ48" s="8">
        <v>2.0995445019500002E-5</v>
      </c>
      <c r="AR48" s="29">
        <v>1.0250511810700001E-4</v>
      </c>
      <c r="AS48" s="29">
        <v>1.3152839012299999</v>
      </c>
      <c r="AT48" s="29">
        <v>5.9120986943100003E-3</v>
      </c>
      <c r="AU48" s="29">
        <v>3.7798793961499998E-3</v>
      </c>
      <c r="AV48" s="29">
        <v>1.65137074116</v>
      </c>
      <c r="AW48" s="29">
        <v>6.0090279491000001E-3</v>
      </c>
      <c r="AX48" s="29">
        <v>3.6829560067700002E-3</v>
      </c>
      <c r="AY48" s="29">
        <v>0</v>
      </c>
      <c r="AZ48" s="29">
        <v>1.4349743348900001E-4</v>
      </c>
      <c r="BA48" s="29">
        <v>5.7399318319899999E-4</v>
      </c>
      <c r="BB48" s="29">
        <v>2668.7311370799998</v>
      </c>
      <c r="BC48" s="29">
        <v>13.240461700799999</v>
      </c>
      <c r="BD48" s="29">
        <v>283.36630296999999</v>
      </c>
      <c r="BE48" s="29">
        <v>18.044401332700001</v>
      </c>
      <c r="BF48" s="29">
        <v>0.41924462639900001</v>
      </c>
      <c r="BG48" s="29">
        <v>64.521698318399999</v>
      </c>
      <c r="BH48" s="29">
        <v>1.08393564841</v>
      </c>
      <c r="BI48" s="29">
        <v>163.643891556</v>
      </c>
      <c r="BJ48" s="29">
        <v>14.762065635600001</v>
      </c>
      <c r="BK48" s="29">
        <v>53.497976693699997</v>
      </c>
      <c r="BL48" s="29">
        <v>1.21735315189</v>
      </c>
      <c r="BM48" s="29">
        <v>0</v>
      </c>
      <c r="BN48" s="29">
        <v>22.022193758099998</v>
      </c>
      <c r="BO48" s="29">
        <v>22.022193758099998</v>
      </c>
      <c r="BP48" s="29">
        <v>3.3477197572300001</v>
      </c>
      <c r="BQ48" s="29">
        <v>2.8106831327699999E-3</v>
      </c>
      <c r="BR48" s="29">
        <v>5.4275284041900001E-3</v>
      </c>
      <c r="BS48" s="29">
        <v>115.442584083</v>
      </c>
      <c r="BT48" s="29">
        <v>19.616572644800002</v>
      </c>
      <c r="BU48" s="29">
        <v>1.2238314079699999</v>
      </c>
      <c r="BV48" s="29">
        <v>9.5796885753200005</v>
      </c>
      <c r="BW48" s="29">
        <v>3.4891581684000001E-3</v>
      </c>
      <c r="BX48" s="29">
        <v>2.55868845825E-2</v>
      </c>
      <c r="BY48" s="29">
        <v>2.32890782475E-4</v>
      </c>
      <c r="BZ48" s="29">
        <v>4.7282945881999997E-4</v>
      </c>
      <c r="CA48" s="29">
        <v>0</v>
      </c>
      <c r="CB48" s="29">
        <v>0.89100186463200004</v>
      </c>
      <c r="CC48" s="29">
        <v>6.9664555763199996</v>
      </c>
      <c r="CD48" s="29">
        <v>0</v>
      </c>
      <c r="CE48" s="29">
        <v>1.15564337814E-3</v>
      </c>
      <c r="CF48" s="29">
        <v>1.1103027287699999E-3</v>
      </c>
      <c r="CG48" s="29">
        <v>12987.2901093</v>
      </c>
      <c r="CH48" s="29">
        <v>1327.5902396700001</v>
      </c>
      <c r="CI48" s="29">
        <v>14430.322932999999</v>
      </c>
      <c r="CJ48" s="29">
        <v>0</v>
      </c>
      <c r="CK48" s="29">
        <v>63.229380098599997</v>
      </c>
      <c r="CL48" s="29">
        <v>0.26755186911700002</v>
      </c>
      <c r="CM48" s="29">
        <v>9.5077476501499996E-4</v>
      </c>
      <c r="CN48" s="29">
        <v>1.0471009791700001E-2</v>
      </c>
      <c r="CO48" s="29">
        <v>4.10807646462E-3</v>
      </c>
      <c r="CP48" s="29">
        <v>0</v>
      </c>
      <c r="CQ48" s="29">
        <v>0.23404535251399999</v>
      </c>
      <c r="CR48" s="29">
        <v>0</v>
      </c>
      <c r="CS48" s="29">
        <v>257.85772390900001</v>
      </c>
      <c r="CT48" s="29">
        <v>0.21421471111199999</v>
      </c>
      <c r="CU48" s="29">
        <v>7.5324299773499998E-2</v>
      </c>
      <c r="CV48" s="29">
        <v>283.36630958400002</v>
      </c>
      <c r="CW48" s="29">
        <v>9.6268226590999997E-2</v>
      </c>
      <c r="CX48" s="29">
        <v>0</v>
      </c>
      <c r="CY48" s="29">
        <v>1.45381801066E-3</v>
      </c>
      <c r="CZ48" s="29">
        <v>1.3962549678400001E-2</v>
      </c>
      <c r="DA48" s="29">
        <v>380.66650354699999</v>
      </c>
      <c r="DB48" s="29">
        <v>367.42603793500001</v>
      </c>
      <c r="DC48" s="29">
        <v>13.2404656129</v>
      </c>
      <c r="DD48" s="29">
        <v>0</v>
      </c>
      <c r="DE48" s="29">
        <v>0</v>
      </c>
      <c r="DF48" s="29">
        <v>1.50317900704</v>
      </c>
      <c r="DG48" s="29">
        <v>0</v>
      </c>
      <c r="DH48" s="29">
        <v>16.130427833399999</v>
      </c>
      <c r="DI48" s="29">
        <v>0</v>
      </c>
      <c r="DJ48" s="29">
        <v>0.41924463301300002</v>
      </c>
      <c r="DK48" s="29">
        <v>64.521701735600004</v>
      </c>
      <c r="DL48" s="29">
        <v>17.793792975100001</v>
      </c>
      <c r="DM48" s="29">
        <v>0</v>
      </c>
      <c r="DN48" s="29">
        <v>1.0839356142400001</v>
      </c>
      <c r="DO48" s="29">
        <v>1.4697401654600001E-3</v>
      </c>
      <c r="DP48" s="29">
        <v>19.489298667</v>
      </c>
      <c r="DQ48" s="29">
        <v>140.11239137699999</v>
      </c>
      <c r="DR48" s="29">
        <v>1.27822051597</v>
      </c>
      <c r="DS48" s="29">
        <v>0</v>
      </c>
      <c r="DT48" s="29">
        <v>0.95046237109599996</v>
      </c>
      <c r="DU48" s="29">
        <v>21.690050520700002</v>
      </c>
      <c r="DV48" s="29">
        <v>1.9477656323700001</v>
      </c>
      <c r="DW48" s="29">
        <v>1.95021357473</v>
      </c>
      <c r="DX48" s="29">
        <v>692.97375029299997</v>
      </c>
      <c r="DY48" s="29">
        <v>2.9216471429699999</v>
      </c>
      <c r="DZ48" s="29">
        <v>19.152176532399999</v>
      </c>
      <c r="EC48" s="37">
        <f t="shared" si="36"/>
        <v>8.0000000428957826E-3</v>
      </c>
      <c r="ED48" s="55">
        <f t="shared" si="37"/>
        <v>-4.2642718827360848E-7</v>
      </c>
      <c r="EE48" s="55">
        <f t="shared" si="38"/>
        <v>8.651746139566931E-8</v>
      </c>
      <c r="EF48" s="55">
        <f t="shared" si="39"/>
        <v>-3.7989433385212546E-7</v>
      </c>
      <c r="EG48" s="55">
        <f t="shared" si="40"/>
        <v>-2.5364217771987E-5</v>
      </c>
      <c r="EH48" s="55">
        <f t="shared" si="41"/>
        <v>-2.6197116804978819E-5</v>
      </c>
      <c r="EI48" s="55">
        <f t="shared" si="42"/>
        <v>-7.1413498756304402E-7</v>
      </c>
      <c r="EJ48" s="55">
        <f t="shared" si="43"/>
        <v>-3.410618646748357E-7</v>
      </c>
      <c r="EK48" s="55">
        <f t="shared" si="44"/>
        <v>-4.1174761540727387E-8</v>
      </c>
      <c r="EL48" s="55">
        <f t="shared" si="45"/>
        <v>-1.8298109220596572E-6</v>
      </c>
      <c r="EM48" s="55">
        <f t="shared" si="46"/>
        <v>-1.4063491125087332E-5</v>
      </c>
      <c r="EN48" s="55">
        <f t="shared" si="47"/>
        <v>-3.968762392617055E-6</v>
      </c>
      <c r="EO48" s="55">
        <f t="shared" si="48"/>
        <v>-1.4042046691427335E-6</v>
      </c>
      <c r="EP48" s="55">
        <f t="shared" si="49"/>
        <v>-2.6354036813645794E-6</v>
      </c>
      <c r="EQ48" s="55">
        <f t="shared" si="50"/>
        <v>-7.9902358962235726E-7</v>
      </c>
      <c r="ER48" s="55">
        <f t="shared" si="51"/>
        <v>1.1382572964747669E-6</v>
      </c>
      <c r="ES48" s="55">
        <f t="shared" si="52"/>
        <v>-1.0558837009254971E-6</v>
      </c>
      <c r="ET48" s="55">
        <f t="shared" si="53"/>
        <v>3.9050404882039641E-6</v>
      </c>
      <c r="EU48" s="55">
        <f t="shared" si="54"/>
        <v>2.1237770103446367E-6</v>
      </c>
      <c r="EV48" s="55">
        <f t="shared" si="55"/>
        <v>-1.0427118055110437E-5</v>
      </c>
      <c r="EW48" s="55">
        <f t="shared" si="56"/>
        <v>-1.0411649399649959E-7</v>
      </c>
      <c r="EX48" s="55">
        <f t="shared" si="57"/>
        <v>3.04814445158129E-6</v>
      </c>
      <c r="EY48" s="55">
        <f t="shared" si="58"/>
        <v>3.380644014573651E-7</v>
      </c>
      <c r="EZ48" s="55">
        <f t="shared" si="24"/>
        <v>-6.1105938010695834E-8</v>
      </c>
      <c r="FA48" s="55">
        <f t="shared" si="25"/>
        <v>-4.8561674964898502E-6</v>
      </c>
      <c r="FB48" s="55">
        <f t="shared" si="26"/>
        <v>3.4041834044593171E-5</v>
      </c>
      <c r="FC48" s="55">
        <f t="shared" si="27"/>
        <v>-9.388528803254034E-6</v>
      </c>
      <c r="FD48" s="55">
        <f t="shared" si="28"/>
        <v>1.0117883857355545E-5</v>
      </c>
      <c r="FE48" s="55">
        <f t="shared" si="29"/>
        <v>0</v>
      </c>
      <c r="FF48" s="55">
        <f t="shared" si="30"/>
        <v>7.5012263665219701E-6</v>
      </c>
      <c r="FG48" s="55">
        <f t="shared" si="31"/>
        <v>-3.007892359985571E-7</v>
      </c>
      <c r="FH48" s="55">
        <f t="shared" si="32"/>
        <v>-2.1988636115581126E-7</v>
      </c>
      <c r="FI48" s="55">
        <f t="shared" si="33"/>
        <v>2.009195514009911E-7</v>
      </c>
      <c r="FJ48" s="55">
        <f t="shared" si="34"/>
        <v>-1.7485630223621986E-7</v>
      </c>
      <c r="FK48" s="55">
        <f t="shared" si="35"/>
        <v>-3.5072194353089417E-8</v>
      </c>
      <c r="FL48" s="55"/>
    </row>
    <row r="49" spans="1:168" x14ac:dyDescent="0.3">
      <c r="A49" s="27" t="s">
        <v>48</v>
      </c>
      <c r="B49" s="27">
        <v>1507.6955344999999</v>
      </c>
      <c r="C49" s="27">
        <v>4.7172104966999999</v>
      </c>
      <c r="D49" s="27">
        <v>10404.281934000001</v>
      </c>
      <c r="E49" s="27">
        <v>352.28380142999998</v>
      </c>
      <c r="F49" s="27">
        <v>324.10111361000003</v>
      </c>
      <c r="G49" s="27">
        <v>106.46290962</v>
      </c>
      <c r="H49" s="27">
        <v>526.55212728000004</v>
      </c>
      <c r="I49" s="29">
        <v>9.7326813766000004</v>
      </c>
      <c r="J49" s="29">
        <v>1.6184837705999999</v>
      </c>
      <c r="K49" s="29">
        <v>1.2576530000000001E-4</v>
      </c>
      <c r="L49" s="29">
        <v>1.3393899218</v>
      </c>
      <c r="M49" s="29">
        <v>9.8695840000000007E-3</v>
      </c>
      <c r="N49" s="29">
        <v>1.6816342339999999</v>
      </c>
      <c r="O49" s="29">
        <v>9.8695840000000007E-3</v>
      </c>
      <c r="P49" s="29">
        <v>7.3063670000000002E-4</v>
      </c>
      <c r="Q49" s="29">
        <v>22.425746715999999</v>
      </c>
      <c r="R49" s="29">
        <v>9.8695840000000007E-3</v>
      </c>
      <c r="S49" s="29">
        <v>2.96087503E-2</v>
      </c>
      <c r="T49" s="29">
        <v>7.1865899999999996E-4</v>
      </c>
      <c r="U49" s="29">
        <v>0.90732845770000004</v>
      </c>
      <c r="V49" s="29">
        <v>2.3074596000000002E-3</v>
      </c>
      <c r="W49" s="29">
        <v>1.6849667268999999</v>
      </c>
      <c r="X49" s="29">
        <v>2.5274499758000002</v>
      </c>
      <c r="Y49" s="29">
        <v>0.27245565690000001</v>
      </c>
      <c r="Z49" s="29">
        <v>9.6816339999999999E-4</v>
      </c>
      <c r="AA49" s="29">
        <v>1.06629754E-2</v>
      </c>
      <c r="AB49" s="29">
        <v>4.1833087999999996E-3</v>
      </c>
      <c r="AD49" s="29">
        <v>0.2383320682</v>
      </c>
      <c r="AE49" s="29">
        <v>352.28380142999998</v>
      </c>
      <c r="AF49" s="29">
        <v>324.10111361000003</v>
      </c>
      <c r="AG49" s="29">
        <v>1.0531042636000001</v>
      </c>
      <c r="AH49" s="29">
        <v>2.8960362462</v>
      </c>
      <c r="AI49" s="29">
        <v>1.1057595386000001</v>
      </c>
      <c r="AJ49" s="27"/>
      <c r="AK49" s="29" t="s">
        <v>48</v>
      </c>
      <c r="AL49" s="29">
        <v>0</v>
      </c>
      <c r="AM49" s="29">
        <v>1.61848400725</v>
      </c>
      <c r="AN49" s="29">
        <v>9.7326741434800006</v>
      </c>
      <c r="AO49" s="29">
        <v>9.7326741434800006</v>
      </c>
      <c r="AP49" s="29">
        <v>12.502048501399999</v>
      </c>
      <c r="AQ49" s="8">
        <v>2.13800925303E-5</v>
      </c>
      <c r="AR49" s="29">
        <v>1.04385227686E-4</v>
      </c>
      <c r="AS49" s="29">
        <v>1.33938885097</v>
      </c>
      <c r="AT49" s="29">
        <v>6.0204246149200003E-3</v>
      </c>
      <c r="AU49" s="29">
        <v>3.8491642006900002E-3</v>
      </c>
      <c r="AV49" s="29">
        <v>1.68163439309</v>
      </c>
      <c r="AW49" s="29">
        <v>6.1191357649500004E-3</v>
      </c>
      <c r="AX49" s="29">
        <v>3.7504251927400001E-3</v>
      </c>
      <c r="AY49" s="29">
        <v>0</v>
      </c>
      <c r="AZ49" s="29">
        <v>1.4612886482799999E-4</v>
      </c>
      <c r="BA49" s="29">
        <v>5.8451673946699999E-4</v>
      </c>
      <c r="BB49" s="29">
        <v>1507.6951905999999</v>
      </c>
      <c r="BC49" s="29">
        <v>28.182667855199998</v>
      </c>
      <c r="BD49" s="29">
        <v>249.946711255</v>
      </c>
      <c r="BE49" s="29">
        <v>15.916267038799999</v>
      </c>
      <c r="BF49" s="29">
        <v>0.36979948224800002</v>
      </c>
      <c r="BG49" s="29">
        <v>56.9121689121</v>
      </c>
      <c r="BH49" s="29">
        <v>0.95609656330299997</v>
      </c>
      <c r="BI49" s="29">
        <v>125.055258854</v>
      </c>
      <c r="BJ49" s="29">
        <v>11.2771980014</v>
      </c>
      <c r="BK49" s="29">
        <v>40.879412607299997</v>
      </c>
      <c r="BL49" s="29">
        <v>1.05310452286</v>
      </c>
      <c r="BM49" s="29">
        <v>0</v>
      </c>
      <c r="BN49" s="29">
        <v>22.425795433699999</v>
      </c>
      <c r="BO49" s="29">
        <v>22.425795433699999</v>
      </c>
      <c r="BP49" s="29">
        <v>2.8960340216099998</v>
      </c>
      <c r="BQ49" s="29">
        <v>2.8622114281899999E-3</v>
      </c>
      <c r="BR49" s="29">
        <v>5.5269490772399997E-3</v>
      </c>
      <c r="BS49" s="29">
        <v>83.2343911408</v>
      </c>
      <c r="BT49" s="29">
        <v>14.9922522674</v>
      </c>
      <c r="BU49" s="29">
        <v>0.93520428740899997</v>
      </c>
      <c r="BV49" s="29">
        <v>7.3205840733100001</v>
      </c>
      <c r="BW49" s="29">
        <v>3.5530517970599998E-3</v>
      </c>
      <c r="BX49" s="29">
        <v>2.6055689014499998E-2</v>
      </c>
      <c r="BY49" s="29">
        <v>2.3715589736999999E-4</v>
      </c>
      <c r="BZ49" s="29">
        <v>4.81496722455E-4</v>
      </c>
      <c r="CA49" s="29">
        <v>0</v>
      </c>
      <c r="CB49" s="29">
        <v>0.90733068729499999</v>
      </c>
      <c r="CC49" s="29">
        <v>4.7172126649999999</v>
      </c>
      <c r="CD49" s="29">
        <v>0</v>
      </c>
      <c r="CE49" s="29">
        <v>1.1768107004199999E-3</v>
      </c>
      <c r="CF49" s="29">
        <v>1.1306315831799999E-3</v>
      </c>
      <c r="CG49" s="29">
        <v>9363.8503547</v>
      </c>
      <c r="CH49" s="29">
        <v>957.19421081999997</v>
      </c>
      <c r="CI49" s="29">
        <v>10404.2789567</v>
      </c>
      <c r="CJ49" s="29">
        <v>0</v>
      </c>
      <c r="CK49" s="29">
        <v>48.315077367800001</v>
      </c>
      <c r="CL49" s="29">
        <v>0.272455939965</v>
      </c>
      <c r="CM49" s="29">
        <v>9.6815653017299998E-4</v>
      </c>
      <c r="CN49" s="29">
        <v>1.0662898641800001E-2</v>
      </c>
      <c r="CO49" s="29">
        <v>4.1832710874800004E-3</v>
      </c>
      <c r="CP49" s="29">
        <v>0</v>
      </c>
      <c r="CQ49" s="29">
        <v>0.23833532770999999</v>
      </c>
      <c r="CR49" s="29">
        <v>0</v>
      </c>
      <c r="CS49" s="29">
        <v>197.04485246300001</v>
      </c>
      <c r="CT49" s="29">
        <v>0.18895082982</v>
      </c>
      <c r="CU49" s="29">
        <v>6.6440694699199998E-2</v>
      </c>
      <c r="CV49" s="29">
        <v>249.94670453099999</v>
      </c>
      <c r="CW49" s="29">
        <v>8.4914445244400005E-2</v>
      </c>
      <c r="CX49" s="29">
        <v>0</v>
      </c>
      <c r="CY49" s="29">
        <v>1.4804353496300001E-3</v>
      </c>
      <c r="CZ49" s="29">
        <v>1.2315818605000001E-2</v>
      </c>
      <c r="DA49" s="29">
        <v>352.27527625499999</v>
      </c>
      <c r="DB49" s="29">
        <v>324.09260485999999</v>
      </c>
      <c r="DC49" s="29">
        <v>28.1826713958</v>
      </c>
      <c r="DD49" s="29">
        <v>0</v>
      </c>
      <c r="DE49" s="29">
        <v>0</v>
      </c>
      <c r="DF49" s="29">
        <v>1.3258963420000001</v>
      </c>
      <c r="DG49" s="29">
        <v>0</v>
      </c>
      <c r="DH49" s="29">
        <v>14.2280173667</v>
      </c>
      <c r="DI49" s="29">
        <v>0</v>
      </c>
      <c r="DJ49" s="29">
        <v>0.369799519726</v>
      </c>
      <c r="DK49" s="29">
        <v>56.912172329199997</v>
      </c>
      <c r="DL49" s="29">
        <v>13.593172579799999</v>
      </c>
      <c r="DM49" s="29">
        <v>0</v>
      </c>
      <c r="DN49" s="29">
        <v>0.95609659747499998</v>
      </c>
      <c r="DO49" s="29">
        <v>1.29638545418E-3</v>
      </c>
      <c r="DP49" s="29">
        <v>106.46295304100001</v>
      </c>
      <c r="DQ49" s="29">
        <v>107.06747246</v>
      </c>
      <c r="DR49" s="29">
        <v>1.10576174873</v>
      </c>
      <c r="DS49" s="29">
        <v>0</v>
      </c>
      <c r="DT49" s="29">
        <v>0.72632145953799998</v>
      </c>
      <c r="DU49" s="29">
        <v>16.569560196699999</v>
      </c>
      <c r="DV49" s="29">
        <v>1.6849666409699999</v>
      </c>
      <c r="DW49" s="29">
        <v>1.4903272894699999</v>
      </c>
      <c r="DX49" s="29">
        <v>526.55196822200003</v>
      </c>
      <c r="DY49" s="29">
        <v>2.5274547855999998</v>
      </c>
      <c r="DZ49" s="29">
        <v>14.6331462388</v>
      </c>
      <c r="EC49" s="37">
        <f t="shared" si="36"/>
        <v>8.0000153290007564E-3</v>
      </c>
      <c r="ED49" s="55">
        <f t="shared" si="37"/>
        <v>-2.2809645057130061E-7</v>
      </c>
      <c r="EE49" s="55">
        <f t="shared" si="38"/>
        <v>4.5965724902689303E-7</v>
      </c>
      <c r="EF49" s="55">
        <f t="shared" si="39"/>
        <v>-2.8616102672465064E-7</v>
      </c>
      <c r="EG49" s="55">
        <f t="shared" si="40"/>
        <v>-2.4199736023577501E-5</v>
      </c>
      <c r="EH49" s="55">
        <f t="shared" si="41"/>
        <v>-2.6253380944168934E-5</v>
      </c>
      <c r="EI49" s="55">
        <f t="shared" si="42"/>
        <v>4.0785096101411732E-7</v>
      </c>
      <c r="EJ49" s="55">
        <f t="shared" si="43"/>
        <v>-3.0207455590392287E-7</v>
      </c>
      <c r="EK49" s="55">
        <f t="shared" si="44"/>
        <v>-7.4317854658523553E-7</v>
      </c>
      <c r="EL49" s="55">
        <f t="shared" si="45"/>
        <v>1.462170979650005E-7</v>
      </c>
      <c r="EM49" s="55">
        <f t="shared" si="46"/>
        <v>1.6074624708260765E-7</v>
      </c>
      <c r="EN49" s="55">
        <f t="shared" si="47"/>
        <v>-7.9949085966392106E-7</v>
      </c>
      <c r="EO49" s="55">
        <f t="shared" si="48"/>
        <v>4.8792431365965403E-7</v>
      </c>
      <c r="EP49" s="55">
        <f t="shared" si="49"/>
        <v>9.460440138883016E-8</v>
      </c>
      <c r="EQ49" s="55">
        <f t="shared" si="50"/>
        <v>-2.3346789490849608E-6</v>
      </c>
      <c r="ER49" s="55">
        <f t="shared" si="51"/>
        <v>1.2187034951709643E-5</v>
      </c>
      <c r="ES49" s="55">
        <f t="shared" si="52"/>
        <v>2.1724003493541869E-6</v>
      </c>
      <c r="ET49" s="55">
        <f t="shared" si="53"/>
        <v>1.2011711942113463E-6</v>
      </c>
      <c r="EU49" s="55">
        <f t="shared" si="54"/>
        <v>-3.2046067146755197E-7</v>
      </c>
      <c r="EV49" s="55">
        <f t="shared" si="55"/>
        <v>-8.8778892353313434E-6</v>
      </c>
      <c r="EW49" s="55">
        <f t="shared" si="56"/>
        <v>2.4573184947932562E-6</v>
      </c>
      <c r="EX49" s="55">
        <f t="shared" si="57"/>
        <v>-7.504530090194984E-6</v>
      </c>
      <c r="EY49" s="55">
        <f t="shared" si="58"/>
        <v>-5.099803968387355E-8</v>
      </c>
      <c r="EZ49" s="55">
        <f t="shared" si="24"/>
        <v>1.9030248058991533E-6</v>
      </c>
      <c r="FA49" s="55">
        <f t="shared" si="25"/>
        <v>1.0389397056971046E-6</v>
      </c>
      <c r="FB49" s="55">
        <f t="shared" si="26"/>
        <v>-7.0957309479148238E-6</v>
      </c>
      <c r="FC49" s="55">
        <f t="shared" si="27"/>
        <v>-7.1985723608822971E-6</v>
      </c>
      <c r="FD49" s="55">
        <f t="shared" si="28"/>
        <v>-9.0149978885626773E-6</v>
      </c>
      <c r="FE49" s="55">
        <f t="shared" si="29"/>
        <v>0</v>
      </c>
      <c r="FF49" s="55">
        <f t="shared" si="30"/>
        <v>1.3676338331679607E-5</v>
      </c>
      <c r="FG49" s="55">
        <f t="shared" si="31"/>
        <v>-2.56393704706267E-7</v>
      </c>
      <c r="FH49" s="55">
        <f t="shared" si="32"/>
        <v>-2.1708826676454017E-7</v>
      </c>
      <c r="FI49" s="55">
        <f t="shared" si="33"/>
        <v>2.461864497886189E-7</v>
      </c>
      <c r="FJ49" s="55">
        <f t="shared" si="34"/>
        <v>-7.6814991633113664E-7</v>
      </c>
      <c r="FK49" s="55">
        <f t="shared" si="35"/>
        <v>1.9987437799546029E-6</v>
      </c>
      <c r="FL49" s="55"/>
    </row>
    <row r="50" spans="1:168" x14ac:dyDescent="0.3">
      <c r="A50" s="27" t="s">
        <v>49</v>
      </c>
      <c r="B50" s="27">
        <v>1590.9505572</v>
      </c>
      <c r="C50" s="27">
        <v>4.9776955118000004</v>
      </c>
      <c r="D50" s="27">
        <v>11249.366292999999</v>
      </c>
      <c r="E50" s="27">
        <v>364.20425805999997</v>
      </c>
      <c r="F50" s="27">
        <v>335.06790771999999</v>
      </c>
      <c r="G50" s="27">
        <v>112.34180067</v>
      </c>
      <c r="H50" s="27">
        <v>543.83781596999995</v>
      </c>
      <c r="I50" s="29">
        <v>10.062012026</v>
      </c>
      <c r="J50" s="29">
        <v>1.6732493262999999</v>
      </c>
      <c r="K50" s="29">
        <v>1.3002089999999999E-4</v>
      </c>
      <c r="L50" s="29">
        <v>1.3847112682</v>
      </c>
      <c r="M50" s="29">
        <v>1.02035463E-2</v>
      </c>
      <c r="N50" s="29">
        <v>1.7385365851000001</v>
      </c>
      <c r="O50" s="29">
        <v>1.02035463E-2</v>
      </c>
      <c r="P50" s="29">
        <v>7.553595E-4</v>
      </c>
      <c r="Q50" s="29">
        <v>23.184573563000001</v>
      </c>
      <c r="R50" s="29">
        <v>1.02035463E-2</v>
      </c>
      <c r="S50" s="29">
        <v>3.0610633500000001E-2</v>
      </c>
      <c r="T50" s="29">
        <v>7.4297649999999996E-4</v>
      </c>
      <c r="U50" s="29">
        <v>0.93803002059999996</v>
      </c>
      <c r="V50" s="29">
        <v>2.3855377999999999E-3</v>
      </c>
      <c r="W50" s="29">
        <v>1.7402812750000001</v>
      </c>
      <c r="X50" s="29">
        <v>2.6104220003999998</v>
      </c>
      <c r="Y50" s="29">
        <v>0.28167492690000001</v>
      </c>
      <c r="Z50" s="29">
        <v>1.0009235000000001E-3</v>
      </c>
      <c r="AA50" s="29">
        <v>1.10237849E-2</v>
      </c>
      <c r="AB50" s="29">
        <v>4.3248617E-3</v>
      </c>
      <c r="AD50" s="29">
        <v>0.24639665699999999</v>
      </c>
      <c r="AE50" s="29">
        <v>364.20425805999997</v>
      </c>
      <c r="AF50" s="29">
        <v>335.06790771999999</v>
      </c>
      <c r="AG50" s="29">
        <v>1.0876756274999999</v>
      </c>
      <c r="AH50" s="29">
        <v>2.9911079854999998</v>
      </c>
      <c r="AI50" s="29">
        <v>1.1420595627000001</v>
      </c>
      <c r="AJ50" s="27"/>
      <c r="AK50" s="29" t="s">
        <v>49</v>
      </c>
      <c r="AL50" s="29">
        <v>0</v>
      </c>
      <c r="AM50" s="29">
        <v>1.6732507946199999</v>
      </c>
      <c r="AN50" s="29">
        <v>10.062023265100001</v>
      </c>
      <c r="AO50" s="29">
        <v>10.062023265100001</v>
      </c>
      <c r="AP50" s="29">
        <v>12.9115744916</v>
      </c>
      <c r="AQ50" s="8">
        <v>2.2103457821599999E-5</v>
      </c>
      <c r="AR50" s="29">
        <v>1.07918456982E-4</v>
      </c>
      <c r="AS50" s="29">
        <v>1.38471301751</v>
      </c>
      <c r="AT50" s="29">
        <v>6.2241378307299998E-3</v>
      </c>
      <c r="AU50" s="29">
        <v>3.97939401887E-3</v>
      </c>
      <c r="AV50" s="29">
        <v>1.7385363259</v>
      </c>
      <c r="AW50" s="29">
        <v>6.3261673832699997E-3</v>
      </c>
      <c r="AX50" s="29">
        <v>3.87730365418E-3</v>
      </c>
      <c r="AY50" s="29">
        <v>0</v>
      </c>
      <c r="AZ50" s="29">
        <v>1.5107082954800001E-4</v>
      </c>
      <c r="BA50" s="29">
        <v>6.0428190258000002E-4</v>
      </c>
      <c r="BB50" s="29">
        <v>1590.9486734699999</v>
      </c>
      <c r="BC50" s="29">
        <v>29.1363502373</v>
      </c>
      <c r="BD50" s="29">
        <v>258.40429839299998</v>
      </c>
      <c r="BE50" s="29">
        <v>16.4548483027</v>
      </c>
      <c r="BF50" s="29">
        <v>0.38231215318799999</v>
      </c>
      <c r="BG50" s="29">
        <v>58.8378815262</v>
      </c>
      <c r="BH50" s="29">
        <v>0.98845084547899997</v>
      </c>
      <c r="BI50" s="29">
        <v>129.15161688200001</v>
      </c>
      <c r="BJ50" s="29">
        <v>11.646609290500001</v>
      </c>
      <c r="BK50" s="29">
        <v>42.218439370200002</v>
      </c>
      <c r="BL50" s="29">
        <v>1.0876737540899999</v>
      </c>
      <c r="BM50" s="29">
        <v>0</v>
      </c>
      <c r="BN50" s="29">
        <v>23.1845851526</v>
      </c>
      <c r="BO50" s="29">
        <v>23.1845851526</v>
      </c>
      <c r="BP50" s="29">
        <v>2.99110687219</v>
      </c>
      <c r="BQ50" s="29">
        <v>2.9590362178500001E-3</v>
      </c>
      <c r="BR50" s="29">
        <v>5.7139900731000004E-3</v>
      </c>
      <c r="BS50" s="29">
        <v>89.995007085799998</v>
      </c>
      <c r="BT50" s="29">
        <v>15.4833637709</v>
      </c>
      <c r="BU50" s="29">
        <v>0.96583479291300001</v>
      </c>
      <c r="BV50" s="29">
        <v>7.5603822634200002</v>
      </c>
      <c r="BW50" s="29">
        <v>3.6732689238499999E-3</v>
      </c>
      <c r="BX50" s="29">
        <v>2.6937387341800002E-2</v>
      </c>
      <c r="BY50" s="29">
        <v>2.4518104087000001E-4</v>
      </c>
      <c r="BZ50" s="29">
        <v>4.9779355783300002E-4</v>
      </c>
      <c r="CA50" s="29">
        <v>0</v>
      </c>
      <c r="CB50" s="29">
        <v>0.93803279994699995</v>
      </c>
      <c r="CC50" s="29">
        <v>4.97768398975</v>
      </c>
      <c r="CD50" s="29">
        <v>0</v>
      </c>
      <c r="CE50" s="29">
        <v>1.2166190052099999E-3</v>
      </c>
      <c r="CF50" s="29">
        <v>1.1688933378899999E-3</v>
      </c>
      <c r="CG50" s="29">
        <v>10124.4247008</v>
      </c>
      <c r="CH50" s="29">
        <v>1034.9397057000001</v>
      </c>
      <c r="CI50" s="29">
        <v>11249.359413599999</v>
      </c>
      <c r="CJ50" s="29">
        <v>0</v>
      </c>
      <c r="CK50" s="29">
        <v>49.897717095600001</v>
      </c>
      <c r="CL50" s="29">
        <v>0.28167813075999998</v>
      </c>
      <c r="CM50" s="29">
        <v>1.00093167408E-3</v>
      </c>
      <c r="CN50" s="29">
        <v>1.1023830147100001E-2</v>
      </c>
      <c r="CO50" s="29">
        <v>4.3248259182500004E-3</v>
      </c>
      <c r="CP50" s="29">
        <v>0</v>
      </c>
      <c r="CQ50" s="29">
        <v>0.24639646818300001</v>
      </c>
      <c r="CR50" s="29">
        <v>0</v>
      </c>
      <c r="CS50" s="29">
        <v>203.49994991200001</v>
      </c>
      <c r="CT50" s="29">
        <v>0.19534427736900001</v>
      </c>
      <c r="CU50" s="29">
        <v>6.8688669867099997E-2</v>
      </c>
      <c r="CV50" s="29">
        <v>258.40429188899998</v>
      </c>
      <c r="CW50" s="29">
        <v>8.7787681510899995E-2</v>
      </c>
      <c r="CX50" s="29">
        <v>0</v>
      </c>
      <c r="CY50" s="29">
        <v>1.5305221414600001E-3</v>
      </c>
      <c r="CZ50" s="29">
        <v>1.27325943471E-2</v>
      </c>
      <c r="DA50" s="29">
        <v>364.19542298900001</v>
      </c>
      <c r="DB50" s="29">
        <v>335.05907609100001</v>
      </c>
      <c r="DC50" s="29">
        <v>29.136346898500001</v>
      </c>
      <c r="DD50" s="29">
        <v>0</v>
      </c>
      <c r="DE50" s="29">
        <v>0</v>
      </c>
      <c r="DF50" s="29">
        <v>1.37076244226</v>
      </c>
      <c r="DG50" s="29">
        <v>0</v>
      </c>
      <c r="DH50" s="29">
        <v>14.7094844071</v>
      </c>
      <c r="DI50" s="29">
        <v>0</v>
      </c>
      <c r="DJ50" s="29">
        <v>0.38231215318799999</v>
      </c>
      <c r="DK50" s="29">
        <v>58.8378815262</v>
      </c>
      <c r="DL50" s="29">
        <v>14.0384574146</v>
      </c>
      <c r="DM50" s="29">
        <v>0</v>
      </c>
      <c r="DN50" s="29">
        <v>0.98845016094399996</v>
      </c>
      <c r="DO50" s="29">
        <v>1.3402884807300001E-3</v>
      </c>
      <c r="DP50" s="29">
        <v>112.341718754</v>
      </c>
      <c r="DQ50" s="29">
        <v>110.57473122</v>
      </c>
      <c r="DR50" s="29">
        <v>1.1420573915600001</v>
      </c>
      <c r="DS50" s="29">
        <v>0</v>
      </c>
      <c r="DT50" s="29">
        <v>0.75011821265800005</v>
      </c>
      <c r="DU50" s="29">
        <v>17.1123317351</v>
      </c>
      <c r="DV50" s="29">
        <v>1.7402786454700001</v>
      </c>
      <c r="DW50" s="29">
        <v>1.53914904673</v>
      </c>
      <c r="DX50" s="29">
        <v>543.83768142400004</v>
      </c>
      <c r="DY50" s="29">
        <v>2.6104209647599999</v>
      </c>
      <c r="DZ50" s="29">
        <v>15.1125222348</v>
      </c>
      <c r="EC50" s="37">
        <f t="shared" si="36"/>
        <v>8.0000117141781294E-3</v>
      </c>
      <c r="ED50" s="55">
        <f t="shared" si="37"/>
        <v>-1.1840279961058983E-6</v>
      </c>
      <c r="EE50" s="55">
        <f t="shared" si="38"/>
        <v>-2.3147357995299961E-6</v>
      </c>
      <c r="EF50" s="55">
        <f t="shared" si="39"/>
        <v>-6.1153666977397691E-7</v>
      </c>
      <c r="EG50" s="55">
        <f t="shared" si="40"/>
        <v>-2.4258560421632929E-5</v>
      </c>
      <c r="EH50" s="55">
        <f t="shared" si="41"/>
        <v>-2.635772867679529E-5</v>
      </c>
      <c r="EI50" s="55">
        <f t="shared" si="42"/>
        <v>-7.2916758954049384E-7</v>
      </c>
      <c r="EJ50" s="55">
        <f t="shared" si="43"/>
        <v>-2.4740096396742333E-7</v>
      </c>
      <c r="EK50" s="55">
        <f t="shared" si="44"/>
        <v>1.1169833599732448E-6</v>
      </c>
      <c r="EL50" s="55">
        <f t="shared" si="45"/>
        <v>8.7752612653237363E-7</v>
      </c>
      <c r="EM50" s="55">
        <f t="shared" si="46"/>
        <v>7.8049267464844053E-6</v>
      </c>
      <c r="EN50" s="55">
        <f t="shared" si="47"/>
        <v>1.2633030727332937E-6</v>
      </c>
      <c r="EO50" s="55">
        <f t="shared" si="48"/>
        <v>-1.4162134982277554E-6</v>
      </c>
      <c r="EP50" s="55">
        <f t="shared" si="49"/>
        <v>-1.4909090918849602E-7</v>
      </c>
      <c r="EQ50" s="55">
        <f t="shared" si="50"/>
        <v>-7.3761168702223309E-6</v>
      </c>
      <c r="ER50" s="55">
        <f t="shared" si="51"/>
        <v>-8.9598025839509773E-6</v>
      </c>
      <c r="ES50" s="55">
        <f t="shared" si="52"/>
        <v>4.998841133826512E-7</v>
      </c>
      <c r="ET50" s="55">
        <f t="shared" si="53"/>
        <v>2.0898714403965508E-7</v>
      </c>
      <c r="EU50" s="55">
        <f t="shared" si="54"/>
        <v>7.4371704854005389E-7</v>
      </c>
      <c r="EV50" s="55">
        <f t="shared" si="55"/>
        <v>-2.5590271023911685E-6</v>
      </c>
      <c r="EW50" s="55">
        <f t="shared" si="56"/>
        <v>2.9629616738863302E-6</v>
      </c>
      <c r="EX50" s="55">
        <f t="shared" si="57"/>
        <v>-1.0671346310207567E-5</v>
      </c>
      <c r="EY50" s="55">
        <f t="shared" si="58"/>
        <v>-1.5109798845388225E-6</v>
      </c>
      <c r="EZ50" s="55">
        <f t="shared" si="24"/>
        <v>-3.967327887296871E-7</v>
      </c>
      <c r="FA50" s="55">
        <f t="shared" si="25"/>
        <v>1.1374317321132166E-5</v>
      </c>
      <c r="FB50" s="55">
        <f t="shared" si="26"/>
        <v>8.1665382018606546E-6</v>
      </c>
      <c r="FC50" s="55">
        <f t="shared" si="27"/>
        <v>4.1044977211759355E-6</v>
      </c>
      <c r="FD50" s="55">
        <f t="shared" si="28"/>
        <v>-8.2735015548811116E-6</v>
      </c>
      <c r="FE50" s="55">
        <f t="shared" si="29"/>
        <v>0</v>
      </c>
      <c r="FF50" s="55">
        <f t="shared" si="30"/>
        <v>-7.6631315651229077E-7</v>
      </c>
      <c r="FG50" s="55">
        <f t="shared" si="31"/>
        <v>-3.201558750830539E-7</v>
      </c>
      <c r="FH50" s="55">
        <f t="shared" si="32"/>
        <v>-3.4768902151719245E-7</v>
      </c>
      <c r="FI50" s="55">
        <f t="shared" si="33"/>
        <v>-1.7223977007975242E-6</v>
      </c>
      <c r="FJ50" s="55">
        <f t="shared" si="34"/>
        <v>-3.7220655527721564E-7</v>
      </c>
      <c r="FK50" s="55">
        <f t="shared" si="35"/>
        <v>-1.9010742267014017E-6</v>
      </c>
      <c r="FL50" s="55"/>
    </row>
    <row r="51" spans="1:168" x14ac:dyDescent="0.3">
      <c r="A51" s="27" t="s">
        <v>50</v>
      </c>
      <c r="B51" s="27">
        <v>5281.6178705000002</v>
      </c>
      <c r="C51" s="27">
        <v>16.524889041000002</v>
      </c>
      <c r="D51" s="27">
        <v>35769.425695999998</v>
      </c>
      <c r="E51" s="27">
        <v>1213.2527488000001</v>
      </c>
      <c r="F51" s="27">
        <v>1116.1924495000001</v>
      </c>
      <c r="G51" s="27">
        <v>372.95096667000001</v>
      </c>
      <c r="H51" s="27">
        <v>1804.6752908999999</v>
      </c>
      <c r="I51" s="29">
        <v>33.519000318000003</v>
      </c>
      <c r="J51" s="29">
        <v>5.5739966949999999</v>
      </c>
      <c r="K51" s="29">
        <v>4.331313E-4</v>
      </c>
      <c r="L51" s="29">
        <v>4.6128104390000004</v>
      </c>
      <c r="M51" s="29">
        <v>3.3990496600000003E-2</v>
      </c>
      <c r="N51" s="29">
        <v>5.7914872592000002</v>
      </c>
      <c r="O51" s="29">
        <v>3.3990496600000003E-2</v>
      </c>
      <c r="P51" s="29">
        <v>2.5162856999999999E-3</v>
      </c>
      <c r="Q51" s="29">
        <v>77.233441667999998</v>
      </c>
      <c r="R51" s="29">
        <v>3.3990496600000003E-2</v>
      </c>
      <c r="S51" s="29">
        <v>0.10197148960000001</v>
      </c>
      <c r="T51" s="29">
        <v>2.4750355000000002E-3</v>
      </c>
      <c r="U51" s="29">
        <v>3.1248049635999999</v>
      </c>
      <c r="V51" s="29">
        <v>7.9468043000000006E-3</v>
      </c>
      <c r="W51" s="29">
        <v>5.7749619286999998</v>
      </c>
      <c r="X51" s="29">
        <v>8.6624425046999995</v>
      </c>
      <c r="Y51" s="29">
        <v>0.93832754929999995</v>
      </c>
      <c r="Z51" s="29">
        <v>3.3343193999999998E-3</v>
      </c>
      <c r="AA51" s="29">
        <v>3.6722893800000003E-2</v>
      </c>
      <c r="AB51" s="29">
        <v>1.4407166000000001E-2</v>
      </c>
      <c r="AD51" s="29">
        <v>0.82080704709999996</v>
      </c>
      <c r="AE51" s="29">
        <v>1213.2527488000001</v>
      </c>
      <c r="AF51" s="29">
        <v>1116.1924495000001</v>
      </c>
      <c r="AG51" s="29">
        <v>3.6093500124000002</v>
      </c>
      <c r="AH51" s="29">
        <v>9.9257135638000005</v>
      </c>
      <c r="AI51" s="29">
        <v>3.7898175700999999</v>
      </c>
      <c r="AJ51" s="27"/>
      <c r="AK51" s="29" t="s">
        <v>50</v>
      </c>
      <c r="AL51" s="29">
        <v>0</v>
      </c>
      <c r="AM51" s="29">
        <v>5.5739975279299996</v>
      </c>
      <c r="AN51" s="29">
        <v>33.518941377799997</v>
      </c>
      <c r="AO51" s="29">
        <v>33.518941377799997</v>
      </c>
      <c r="AP51" s="29">
        <v>42.8342812466</v>
      </c>
      <c r="AQ51" s="8">
        <v>7.3630721297199999E-5</v>
      </c>
      <c r="AR51" s="29">
        <v>3.5949725910399999E-4</v>
      </c>
      <c r="AS51" s="29">
        <v>4.6128123920000004</v>
      </c>
      <c r="AT51" s="29">
        <v>2.07342242541E-2</v>
      </c>
      <c r="AU51" s="8">
        <v>1.3256309374599999E-2</v>
      </c>
      <c r="AV51" s="29">
        <v>5.7914897064000002</v>
      </c>
      <c r="AW51" s="29">
        <v>2.1074084194499999E-2</v>
      </c>
      <c r="AX51" s="29">
        <v>1.29164061465E-2</v>
      </c>
      <c r="AY51" s="29">
        <v>0</v>
      </c>
      <c r="AZ51" s="29">
        <v>5.0326871244599995E-4</v>
      </c>
      <c r="BA51" s="29">
        <v>2.0130281927099999E-3</v>
      </c>
      <c r="BB51" s="29">
        <v>5281.6159955900002</v>
      </c>
      <c r="BC51" s="29">
        <v>97.060197688499997</v>
      </c>
      <c r="BD51" s="29">
        <v>860.80751103700004</v>
      </c>
      <c r="BE51" s="29">
        <v>54.815106745599998</v>
      </c>
      <c r="BF51" s="29">
        <v>1.2735741489300001</v>
      </c>
      <c r="BG51" s="29">
        <v>196.00335912700001</v>
      </c>
      <c r="BH51" s="29">
        <v>3.2927693993</v>
      </c>
      <c r="BI51" s="8">
        <v>428.461855044</v>
      </c>
      <c r="BJ51" s="8">
        <v>38.637742278799998</v>
      </c>
      <c r="BK51" s="29">
        <v>140.05995316100001</v>
      </c>
      <c r="BL51" s="29">
        <v>3.6093501723100001</v>
      </c>
      <c r="BM51" s="29">
        <v>0</v>
      </c>
      <c r="BN51" s="29">
        <v>77.233423948999999</v>
      </c>
      <c r="BO51" s="29">
        <v>77.233423948999999</v>
      </c>
      <c r="BP51" s="29">
        <v>9.9257093870900004</v>
      </c>
      <c r="BQ51" s="29">
        <v>9.8576345229400009E-3</v>
      </c>
      <c r="BR51" s="29">
        <v>1.90346038061E-2</v>
      </c>
      <c r="BS51" s="29">
        <v>286.15490958800001</v>
      </c>
      <c r="BT51" s="29">
        <v>51.366097635499997</v>
      </c>
      <c r="BU51" s="29">
        <v>3.2041642455799999</v>
      </c>
      <c r="BV51" s="29">
        <v>25.081629999699999</v>
      </c>
      <c r="BW51" s="29">
        <v>1.22366118928E-2</v>
      </c>
      <c r="BX51" s="29">
        <v>8.9734916472400006E-2</v>
      </c>
      <c r="BY51" s="29">
        <v>8.1677819849300002E-4</v>
      </c>
      <c r="BZ51" s="29">
        <v>1.65827909853E-3</v>
      </c>
      <c r="CA51" s="29">
        <v>0</v>
      </c>
      <c r="CB51" s="29">
        <v>3.1248024823199998</v>
      </c>
      <c r="CC51" s="29">
        <v>16.524899427699999</v>
      </c>
      <c r="CD51" s="29">
        <v>0</v>
      </c>
      <c r="CE51" s="29">
        <v>4.05285331437E-3</v>
      </c>
      <c r="CF51" s="29">
        <v>3.89393316248E-3</v>
      </c>
      <c r="CG51" s="29">
        <v>32192.470504000001</v>
      </c>
      <c r="CH51" s="29">
        <v>3290.7863632200001</v>
      </c>
      <c r="CI51" s="29">
        <v>35769.4117768</v>
      </c>
      <c r="CJ51" s="29">
        <v>0</v>
      </c>
      <c r="CK51" s="29">
        <v>165.536283948</v>
      </c>
      <c r="CL51" s="29">
        <v>0.93832660284299996</v>
      </c>
      <c r="CM51" s="29">
        <v>3.3343345446799999E-3</v>
      </c>
      <c r="CN51" s="29">
        <v>3.6722801428200003E-2</v>
      </c>
      <c r="CO51" s="29">
        <v>1.4407082327700001E-2</v>
      </c>
      <c r="CP51" s="29">
        <v>0</v>
      </c>
      <c r="CQ51" s="29">
        <v>0.82080514870499999</v>
      </c>
      <c r="CR51" s="8">
        <v>0</v>
      </c>
      <c r="CS51" s="29">
        <v>675.111973412</v>
      </c>
      <c r="CT51" s="29">
        <v>0.65074237845600003</v>
      </c>
      <c r="CU51" s="29">
        <v>0.228818922822</v>
      </c>
      <c r="CV51" s="29">
        <v>860.80747003099998</v>
      </c>
      <c r="CW51" s="29">
        <v>0.29244269526099997</v>
      </c>
      <c r="CX51" s="29">
        <v>0</v>
      </c>
      <c r="CY51" s="29">
        <v>5.0985703070500002E-3</v>
      </c>
      <c r="CZ51" s="29">
        <v>4.24152445753E-2</v>
      </c>
      <c r="DA51" s="29">
        <v>1213.22344845</v>
      </c>
      <c r="DB51" s="29">
        <v>1116.16320049</v>
      </c>
      <c r="DC51" s="29">
        <v>97.060247953800001</v>
      </c>
      <c r="DD51" s="29">
        <v>0</v>
      </c>
      <c r="DE51" s="29">
        <v>0</v>
      </c>
      <c r="DF51" s="29">
        <v>4.5663370993800001</v>
      </c>
      <c r="DG51" s="29">
        <v>0</v>
      </c>
      <c r="DH51" s="29">
        <v>49.000807441699997</v>
      </c>
      <c r="DI51" s="29">
        <v>0</v>
      </c>
      <c r="DJ51" s="29">
        <v>1.2735741489300001</v>
      </c>
      <c r="DK51" s="29">
        <v>196.00335901700001</v>
      </c>
      <c r="DL51" s="29">
        <v>46.572692883000002</v>
      </c>
      <c r="DM51" s="29">
        <v>0</v>
      </c>
      <c r="DN51" s="29">
        <v>3.2927687489299999</v>
      </c>
      <c r="DO51" s="29">
        <v>4.4647638177399999E-3</v>
      </c>
      <c r="DP51" s="29">
        <v>372.95045564499998</v>
      </c>
      <c r="DQ51" s="29">
        <v>366.83273743900003</v>
      </c>
      <c r="DR51" s="29">
        <v>3.7898156946000001</v>
      </c>
      <c r="DS51" s="29">
        <v>0</v>
      </c>
      <c r="DT51" s="29">
        <v>2.4885100485899998</v>
      </c>
      <c r="DU51" s="29">
        <v>56.770294007399997</v>
      </c>
      <c r="DV51" s="29">
        <v>5.7749464496499998</v>
      </c>
      <c r="DW51" s="29">
        <v>5.1061475969599996</v>
      </c>
      <c r="DX51" s="29">
        <v>1804.6749148199999</v>
      </c>
      <c r="DY51" s="29">
        <v>8.6624520783199994</v>
      </c>
      <c r="DZ51" s="29">
        <v>50.135922229999998</v>
      </c>
      <c r="EC51" s="37">
        <f t="shared" si="36"/>
        <v>7.999989247058286E-3</v>
      </c>
      <c r="ED51" s="55">
        <f t="shared" si="37"/>
        <v>-3.5498781735832734E-7</v>
      </c>
      <c r="EE51" s="55">
        <f t="shared" si="38"/>
        <v>6.2854884968339821E-7</v>
      </c>
      <c r="EF51" s="55">
        <f t="shared" si="39"/>
        <v>-3.8913680407058082E-7</v>
      </c>
      <c r="EG51" s="55">
        <f t="shared" si="40"/>
        <v>-2.4150244068324024E-5</v>
      </c>
      <c r="EH51" s="55">
        <f t="shared" si="41"/>
        <v>-2.6204271506369611E-5</v>
      </c>
      <c r="EI51" s="55">
        <f t="shared" si="42"/>
        <v>-1.3702203391505148E-6</v>
      </c>
      <c r="EJ51" s="55">
        <f t="shared" si="43"/>
        <v>-2.0839205918095978E-7</v>
      </c>
      <c r="EK51" s="55">
        <f t="shared" si="44"/>
        <v>-1.7584116306211003E-6</v>
      </c>
      <c r="EL51" s="55">
        <f t="shared" si="45"/>
        <v>1.4943137666123436E-7</v>
      </c>
      <c r="EM51" s="55">
        <f t="shared" si="46"/>
        <v>-7.6641858946706486E-6</v>
      </c>
      <c r="EN51" s="55">
        <f t="shared" si="47"/>
        <v>4.2338613861766627E-7</v>
      </c>
      <c r="EO51" s="55">
        <f t="shared" si="48"/>
        <v>1.0893839072392939E-6</v>
      </c>
      <c r="EP51" s="55">
        <f t="shared" si="49"/>
        <v>4.2255121878928161E-7</v>
      </c>
      <c r="EQ51" s="55">
        <f t="shared" si="50"/>
        <v>-1.8413970467797199E-7</v>
      </c>
      <c r="ER51" s="55">
        <f t="shared" si="51"/>
        <v>4.4530539596950008E-6</v>
      </c>
      <c r="ES51" s="55">
        <f t="shared" si="52"/>
        <v>-2.2942134412413954E-7</v>
      </c>
      <c r="ET51" s="55">
        <f t="shared" si="53"/>
        <v>9.1800980040525884E-6</v>
      </c>
      <c r="EU51" s="55">
        <f t="shared" si="54"/>
        <v>3.8015723950414461E-7</v>
      </c>
      <c r="EV51" s="55">
        <f t="shared" si="55"/>
        <v>8.8067516606951884E-6</v>
      </c>
      <c r="EW51" s="55">
        <f t="shared" si="56"/>
        <v>-7.9405915858319682E-7</v>
      </c>
      <c r="EX51" s="55">
        <f t="shared" si="57"/>
        <v>-2.242807212581258E-6</v>
      </c>
      <c r="EY51" s="55">
        <f t="shared" si="58"/>
        <v>-2.6803726485299175E-6</v>
      </c>
      <c r="EZ51" s="55">
        <f t="shared" si="24"/>
        <v>1.1051871333836088E-6</v>
      </c>
      <c r="FA51" s="55">
        <f t="shared" si="25"/>
        <v>-1.0086637664013338E-6</v>
      </c>
      <c r="FB51" s="55">
        <f t="shared" si="26"/>
        <v>4.5420603677308429E-6</v>
      </c>
      <c r="FC51" s="55">
        <f t="shared" si="27"/>
        <v>-2.5153736659134638E-6</v>
      </c>
      <c r="FD51" s="55">
        <f t="shared" si="28"/>
        <v>-5.807686258357355E-6</v>
      </c>
      <c r="FE51" s="55">
        <f t="shared" si="29"/>
        <v>0</v>
      </c>
      <c r="FF51" s="55">
        <f t="shared" si="30"/>
        <v>-2.3128395482039092E-6</v>
      </c>
      <c r="FG51" s="55">
        <f t="shared" si="31"/>
        <v>-1.9011180507545206E-7</v>
      </c>
      <c r="FH51" s="55">
        <f t="shared" si="32"/>
        <v>-1.1560924835073126E-7</v>
      </c>
      <c r="FI51" s="55">
        <f t="shared" si="33"/>
        <v>4.4304375956602206E-8</v>
      </c>
      <c r="FJ51" s="55">
        <f t="shared" si="34"/>
        <v>-4.20796950590432E-7</v>
      </c>
      <c r="FK51" s="55">
        <f t="shared" si="35"/>
        <v>-4.9487870195790315E-7</v>
      </c>
      <c r="FL51" s="55"/>
    </row>
    <row r="52" spans="1:168" s="29" customFormat="1" x14ac:dyDescent="0.3">
      <c r="A52" s="27"/>
      <c r="B52" s="27"/>
      <c r="C52" s="27"/>
      <c r="D52" s="27"/>
      <c r="E52" s="27"/>
      <c r="F52" s="27"/>
      <c r="G52" s="27"/>
      <c r="H52" s="27"/>
      <c r="AJ52" s="27"/>
      <c r="EA52" s="40"/>
      <c r="EB52" s="27"/>
      <c r="EC52" s="37"/>
    </row>
    <row r="53" spans="1:168" x14ac:dyDescent="0.3">
      <c r="I53" s="29"/>
      <c r="J53" s="29"/>
      <c r="L53" s="29"/>
      <c r="AK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</row>
    <row r="54" spans="1:168" x14ac:dyDescent="0.3">
      <c r="A54" s="27" t="s">
        <v>240</v>
      </c>
      <c r="B54" s="27">
        <v>213.42654450000001</v>
      </c>
      <c r="D54" s="27">
        <v>2166.3567400000002</v>
      </c>
      <c r="E54" s="27">
        <v>53.75759</v>
      </c>
      <c r="F54" s="27">
        <v>48.382030999999998</v>
      </c>
      <c r="G54" s="27">
        <v>121.2607265</v>
      </c>
      <c r="H54" s="27">
        <v>80.636884499999994</v>
      </c>
      <c r="I54" s="29">
        <v>1.51441296</v>
      </c>
      <c r="J54" s="29">
        <v>0.25402256150000002</v>
      </c>
      <c r="K54" s="29">
        <v>1.9191600000000001E-5</v>
      </c>
      <c r="L54" s="29">
        <v>0.20638929850000001</v>
      </c>
      <c r="M54" s="29">
        <v>1.5285712999999999E-3</v>
      </c>
      <c r="N54" s="29">
        <v>0.2584276385</v>
      </c>
      <c r="O54" s="29">
        <v>1.5285712999999999E-3</v>
      </c>
      <c r="P54" s="29">
        <v>6.2070599999999995E-5</v>
      </c>
      <c r="Q54" s="29">
        <v>3.47124845</v>
      </c>
      <c r="R54" s="29">
        <v>1.5285712999999999E-3</v>
      </c>
      <c r="S54" s="29">
        <v>4.7312980000000001E-3</v>
      </c>
      <c r="T54" s="29">
        <v>1.096659E-4</v>
      </c>
      <c r="U54" s="29">
        <v>0.13627741800000001</v>
      </c>
      <c r="V54" s="29">
        <v>3.5211349999999999E-4</v>
      </c>
      <c r="W54" s="29">
        <v>0.25803745099999997</v>
      </c>
      <c r="X54" s="29">
        <v>0.387056175</v>
      </c>
      <c r="Y54" s="29">
        <v>4.0491447100000001E-2</v>
      </c>
      <c r="Z54" s="29">
        <v>1.502602E-4</v>
      </c>
      <c r="AA54" s="29">
        <v>1.6105121E-3</v>
      </c>
      <c r="AB54" s="29">
        <v>6.3159429999999996E-4</v>
      </c>
      <c r="AD54" s="29">
        <v>3.6022057500000003E-2</v>
      </c>
      <c r="AE54" s="29">
        <v>53.75759</v>
      </c>
      <c r="AF54" s="29">
        <v>48.382030999999998</v>
      </c>
      <c r="AG54" s="29">
        <v>0.16127326950000001</v>
      </c>
      <c r="AH54" s="29">
        <v>0.44350188000000001</v>
      </c>
      <c r="AI54" s="29">
        <v>0.1693371555</v>
      </c>
      <c r="AJ54" s="27"/>
      <c r="AK54" s="29" t="s">
        <v>51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8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C54" s="37" t="e">
        <f>AZ54/(AZ54+BC54+BD54)</f>
        <v>#DIV/0!</v>
      </c>
    </row>
    <row r="55" spans="1:168" x14ac:dyDescent="0.3">
      <c r="A55" s="27" t="s">
        <v>1</v>
      </c>
      <c r="B55" s="27">
        <v>244.02645496</v>
      </c>
      <c r="C55" s="27">
        <v>0.1283617806</v>
      </c>
      <c r="D55" s="27">
        <v>914.67497708999997</v>
      </c>
      <c r="E55" s="27">
        <v>23.256615348</v>
      </c>
      <c r="F55" s="27">
        <v>22.436086925000001</v>
      </c>
      <c r="G55" s="27">
        <v>2.8970019618</v>
      </c>
      <c r="H55" s="27">
        <v>42.200325636000002</v>
      </c>
      <c r="I55" s="29">
        <v>0.28336357470000001</v>
      </c>
      <c r="J55" s="29">
        <v>4.7121550099999999E-2</v>
      </c>
      <c r="K55" s="8">
        <v>3.6616130999999999E-6</v>
      </c>
      <c r="L55" s="29">
        <v>3.8995848200000002E-2</v>
      </c>
      <c r="M55" s="29">
        <v>2.8734939999999998E-4</v>
      </c>
      <c r="N55" s="29">
        <v>4.8960178299999997E-2</v>
      </c>
      <c r="O55" s="29">
        <v>2.8734939999999998E-4</v>
      </c>
      <c r="P55" s="29">
        <v>2.1272199999999999E-5</v>
      </c>
      <c r="Q55" s="29">
        <v>0.65291731990000001</v>
      </c>
      <c r="R55" s="29">
        <v>2.8734939999999998E-4</v>
      </c>
      <c r="S55" s="29">
        <v>8.6204830000000002E-4</v>
      </c>
      <c r="T55" s="29">
        <v>2.0923500000000001E-5</v>
      </c>
      <c r="U55" s="29">
        <v>2.6416539999999999E-2</v>
      </c>
      <c r="V55" s="29">
        <v>6.7180899999999999E-5</v>
      </c>
      <c r="W55" s="29">
        <v>5.1841037999999999E-2</v>
      </c>
      <c r="X55" s="29">
        <v>7.7761563199999995E-2</v>
      </c>
      <c r="Y55" s="29">
        <v>7.9324505000000003E-3</v>
      </c>
      <c r="Z55" s="29">
        <v>2.8187700000000001E-5</v>
      </c>
      <c r="AA55" s="29">
        <v>3.1044869999999997E-4</v>
      </c>
      <c r="AB55" s="29">
        <v>1.217955E-4</v>
      </c>
      <c r="AD55" s="29">
        <v>6.9389522999999996E-3</v>
      </c>
      <c r="AE55" s="29">
        <v>23.256615348</v>
      </c>
      <c r="AF55" s="29">
        <v>22.436086925000001</v>
      </c>
      <c r="AG55" s="29">
        <v>3.24006461E-2</v>
      </c>
      <c r="AH55" s="29">
        <v>8.9101791799999996E-2</v>
      </c>
      <c r="AI55" s="29">
        <v>3.4020677399999998E-2</v>
      </c>
      <c r="AJ55" s="27"/>
      <c r="AK55" s="29" t="s">
        <v>1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29">
        <v>0</v>
      </c>
      <c r="AT55" s="29">
        <v>0</v>
      </c>
      <c r="AU55" s="29">
        <v>0</v>
      </c>
      <c r="AV55" s="29">
        <v>0</v>
      </c>
      <c r="AW55" s="29">
        <v>0</v>
      </c>
      <c r="AX55" s="29">
        <v>0</v>
      </c>
      <c r="AY55" s="29">
        <v>0</v>
      </c>
      <c r="AZ55" s="29">
        <v>0</v>
      </c>
      <c r="BA55" s="29">
        <v>0</v>
      </c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C55" s="37" t="e">
        <f>AZ55/(AZ55+BC55+BD55)</f>
        <v>#DIV/0!</v>
      </c>
    </row>
    <row r="56" spans="1:168" s="29" customFormat="1" x14ac:dyDescent="0.3">
      <c r="A56" s="27" t="s">
        <v>11</v>
      </c>
      <c r="B56" s="27">
        <v>0.16134917700000001</v>
      </c>
      <c r="C56" s="27"/>
      <c r="D56" s="27">
        <v>1.6387020400000001</v>
      </c>
      <c r="E56" s="27">
        <v>4.0337265599999998E-2</v>
      </c>
      <c r="F56" s="27"/>
      <c r="G56" s="27"/>
      <c r="H56" s="27">
        <v>6.0505894900000003E-2</v>
      </c>
      <c r="I56" s="29">
        <v>1.1144133E-3</v>
      </c>
      <c r="J56" s="29">
        <v>1.8531999999999999E-4</v>
      </c>
      <c r="K56" s="8">
        <v>1.4400402000000001E-8</v>
      </c>
      <c r="L56" s="29">
        <v>1.5336310000000001E-4</v>
      </c>
      <c r="M56" s="8">
        <v>1.1300885999999999E-6</v>
      </c>
      <c r="N56" s="29">
        <v>1.9255100000000001E-4</v>
      </c>
      <c r="O56" s="8">
        <v>1.1300885999999999E-6</v>
      </c>
      <c r="P56" s="8">
        <v>8.3659491000000003E-8</v>
      </c>
      <c r="Q56" s="29">
        <v>2.5677957000000001E-3</v>
      </c>
      <c r="R56" s="8">
        <v>1.1300885999999999E-6</v>
      </c>
      <c r="S56" s="8">
        <v>3.3902671000000001E-6</v>
      </c>
      <c r="T56" s="8">
        <v>8.2288045000000006E-8</v>
      </c>
      <c r="U56" s="29">
        <v>1.0389110000000001E-4</v>
      </c>
      <c r="V56" s="8">
        <v>2.6420918999999998E-7</v>
      </c>
      <c r="W56" s="29">
        <v>1.9361899999999999E-4</v>
      </c>
      <c r="X56" s="29">
        <v>2.9042819999999998E-4</v>
      </c>
      <c r="Y56" s="29">
        <v>3.1196799999999999E-5</v>
      </c>
      <c r="Z56" s="8">
        <v>1.1085681999999999E-7</v>
      </c>
      <c r="AA56" s="8">
        <v>1.2209341000000001E-6</v>
      </c>
      <c r="AB56" s="8">
        <v>4.7899799E-7</v>
      </c>
      <c r="AC56" s="8"/>
      <c r="AD56" s="29">
        <v>2.72896E-5</v>
      </c>
      <c r="AE56" s="29">
        <v>4.0337265599999998E-2</v>
      </c>
      <c r="AG56" s="29">
        <v>1.210118E-4</v>
      </c>
      <c r="AH56" s="29">
        <v>3.3278250000000001E-4</v>
      </c>
      <c r="AI56" s="29">
        <v>1.270624E-4</v>
      </c>
      <c r="AJ56" s="27"/>
      <c r="AK56" s="29" t="s">
        <v>11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29">
        <v>0</v>
      </c>
      <c r="AT56" s="29">
        <v>0</v>
      </c>
      <c r="AU56" s="29">
        <v>0</v>
      </c>
      <c r="AV56" s="29">
        <v>0</v>
      </c>
      <c r="AW56" s="29">
        <v>0</v>
      </c>
      <c r="AX56" s="29">
        <v>0</v>
      </c>
      <c r="AY56" s="29">
        <v>0</v>
      </c>
      <c r="AZ56" s="29">
        <v>0</v>
      </c>
      <c r="BA56" s="29">
        <v>0</v>
      </c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P56" s="29">
        <v>0</v>
      </c>
      <c r="DQ56" s="29">
        <v>0</v>
      </c>
      <c r="DR56" s="29">
        <v>0</v>
      </c>
      <c r="DS56" s="29">
        <v>0</v>
      </c>
      <c r="DT56" s="29">
        <v>0</v>
      </c>
      <c r="DU56" s="29">
        <v>0</v>
      </c>
      <c r="DV56" s="29">
        <v>0</v>
      </c>
      <c r="DW56" s="29">
        <v>0</v>
      </c>
      <c r="DX56" s="29">
        <v>0</v>
      </c>
      <c r="DY56" s="29">
        <v>0</v>
      </c>
      <c r="DZ56" s="29">
        <v>0</v>
      </c>
      <c r="EA56" s="40"/>
      <c r="EB56" s="27"/>
      <c r="EC56" s="37" t="e">
        <f>AZ56/(AZ56+BC56+BD56)</f>
        <v>#DIV/0!</v>
      </c>
      <c r="ED56"/>
      <c r="EE56"/>
      <c r="EF56"/>
      <c r="EG56"/>
      <c r="EH56"/>
      <c r="EI56"/>
      <c r="EJ56"/>
      <c r="EK56"/>
      <c r="EL56"/>
      <c r="EN56"/>
    </row>
    <row r="57" spans="1:168" s="29" customFormat="1" x14ac:dyDescent="0.3">
      <c r="A57" s="27" t="s">
        <v>58</v>
      </c>
      <c r="B57" s="27">
        <v>4.8331949999999999E-2</v>
      </c>
      <c r="C57" s="27"/>
      <c r="D57" s="27">
        <v>0.49087069999999999</v>
      </c>
      <c r="E57" s="27">
        <v>1.208298E-2</v>
      </c>
      <c r="F57" s="27"/>
      <c r="G57" s="27"/>
      <c r="H57" s="27">
        <v>1.812447E-2</v>
      </c>
      <c r="I57" s="29">
        <v>3.3382110000000002E-4</v>
      </c>
      <c r="J57" s="29">
        <v>5.5512400000000001E-5</v>
      </c>
      <c r="K57" s="8">
        <v>4.3136239999999999E-9</v>
      </c>
      <c r="L57" s="29">
        <v>4.5939700000000003E-5</v>
      </c>
      <c r="M57" s="8">
        <v>3.3851679999999998E-7</v>
      </c>
      <c r="N57" s="29">
        <v>5.76783E-5</v>
      </c>
      <c r="O57" s="8">
        <v>3.3851679999999998E-7</v>
      </c>
      <c r="P57" s="8">
        <v>2.5060109999999999E-8</v>
      </c>
      <c r="Q57" s="29">
        <v>7.6917999999999995E-4</v>
      </c>
      <c r="R57" s="8">
        <v>3.3851679999999998E-7</v>
      </c>
      <c r="S57" s="8">
        <v>1.015551E-6</v>
      </c>
      <c r="T57" s="8">
        <v>2.4649290000000001E-8</v>
      </c>
      <c r="U57" s="29">
        <v>3.1120400000000001E-5</v>
      </c>
      <c r="V57" s="8">
        <v>7.9143600000000002E-8</v>
      </c>
      <c r="W57" s="29">
        <v>5.7998300000000003E-5</v>
      </c>
      <c r="X57" s="29">
        <v>8.6997500000000002E-5</v>
      </c>
      <c r="Y57" s="8">
        <v>9.3449519999999998E-6</v>
      </c>
      <c r="Z57" s="8">
        <v>3.320704E-8</v>
      </c>
      <c r="AA57" s="8">
        <v>3.6572931000000002E-7</v>
      </c>
      <c r="AB57" s="8">
        <v>1.4348329999999999E-7</v>
      </c>
      <c r="AC57" s="8"/>
      <c r="AD57" s="8">
        <v>8.1745541000000004E-6</v>
      </c>
      <c r="AE57" s="29">
        <v>1.208298E-2</v>
      </c>
      <c r="AG57" s="29">
        <v>3.6248899999999998E-5</v>
      </c>
      <c r="AH57" s="29">
        <v>9.9684600000000004E-5</v>
      </c>
      <c r="AI57" s="29">
        <v>3.8061400000000001E-5</v>
      </c>
      <c r="AJ57" s="27"/>
      <c r="AK57" s="29" t="s">
        <v>58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29">
        <v>0</v>
      </c>
      <c r="AT57" s="29">
        <v>0</v>
      </c>
      <c r="AU57" s="29">
        <v>0</v>
      </c>
      <c r="AV57" s="8">
        <v>0</v>
      </c>
      <c r="AW57" s="29">
        <v>0</v>
      </c>
      <c r="AX57" s="29">
        <v>0</v>
      </c>
      <c r="AY57" s="29">
        <v>0</v>
      </c>
      <c r="AZ57" s="29">
        <v>0</v>
      </c>
      <c r="BA57" s="29">
        <v>0</v>
      </c>
      <c r="BB57" s="29">
        <v>0</v>
      </c>
      <c r="BC57" s="29">
        <v>0</v>
      </c>
      <c r="BD57" s="29">
        <v>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9">
        <v>0</v>
      </c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29">
        <v>0</v>
      </c>
      <c r="CR57" s="29">
        <v>0</v>
      </c>
      <c r="CS57" s="29">
        <v>0</v>
      </c>
      <c r="CT57" s="29">
        <v>0</v>
      </c>
      <c r="CU57" s="29">
        <v>0</v>
      </c>
      <c r="CV57" s="29">
        <v>0</v>
      </c>
      <c r="CW57" s="29">
        <v>0</v>
      </c>
      <c r="CX57" s="29">
        <v>0</v>
      </c>
      <c r="CY57" s="29">
        <v>0</v>
      </c>
      <c r="CZ57" s="29">
        <v>0</v>
      </c>
      <c r="DA57" s="29">
        <v>0</v>
      </c>
      <c r="DB57" s="29">
        <v>0</v>
      </c>
      <c r="DC57" s="29">
        <v>0</v>
      </c>
      <c r="DD57" s="29">
        <v>0</v>
      </c>
      <c r="DE57" s="29">
        <v>0</v>
      </c>
      <c r="DF57" s="29">
        <v>0</v>
      </c>
      <c r="DG57" s="29">
        <v>0</v>
      </c>
      <c r="DH57" s="29">
        <v>0</v>
      </c>
      <c r="DI57" s="29">
        <v>0</v>
      </c>
      <c r="DJ57" s="29">
        <v>0</v>
      </c>
      <c r="DK57" s="29">
        <v>0</v>
      </c>
      <c r="DL57" s="29">
        <v>0</v>
      </c>
      <c r="DM57" s="29">
        <v>0</v>
      </c>
      <c r="DN57" s="29">
        <v>0</v>
      </c>
      <c r="DO57" s="29">
        <v>0</v>
      </c>
      <c r="DP57" s="29">
        <v>0</v>
      </c>
      <c r="DQ57" s="29">
        <v>0</v>
      </c>
      <c r="DR57" s="29">
        <v>0</v>
      </c>
      <c r="DS57" s="29">
        <v>0</v>
      </c>
      <c r="DT57" s="29">
        <v>0</v>
      </c>
      <c r="DU57" s="29">
        <v>0</v>
      </c>
      <c r="DV57" s="29">
        <v>0</v>
      </c>
      <c r="DW57" s="29">
        <v>0</v>
      </c>
      <c r="DX57" s="29">
        <v>0</v>
      </c>
      <c r="DY57" s="29">
        <v>0</v>
      </c>
      <c r="DZ57" s="29">
        <v>0</v>
      </c>
      <c r="EA57" s="40"/>
      <c r="EB57" s="27"/>
      <c r="EC57" s="37" t="e">
        <f>AZ57/(AZ57+BC57+BD57)</f>
        <v>#DIV/0!</v>
      </c>
      <c r="ED57"/>
      <c r="EE57"/>
      <c r="EF57"/>
      <c r="EG57"/>
      <c r="EH57"/>
      <c r="EI57"/>
      <c r="EJ57"/>
      <c r="EK57"/>
      <c r="EL57"/>
      <c r="EN57"/>
      <c r="EO57"/>
    </row>
    <row r="58" spans="1:168" s="29" customFormat="1" x14ac:dyDescent="0.3">
      <c r="A58" s="27" t="s">
        <v>176</v>
      </c>
      <c r="B58" s="27"/>
      <c r="C58" s="27"/>
      <c r="D58" s="27"/>
      <c r="E58" s="27"/>
      <c r="F58" s="27"/>
      <c r="G58" s="27"/>
      <c r="H58" s="27"/>
      <c r="AJ58" s="27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27"/>
      <c r="EC58" s="37"/>
    </row>
    <row r="59" spans="1:168" s="29" customFormat="1" x14ac:dyDescent="0.3">
      <c r="A59" s="27" t="s">
        <v>241</v>
      </c>
      <c r="B59" s="27"/>
      <c r="C59" s="27"/>
      <c r="D59" s="27"/>
      <c r="E59" s="27"/>
      <c r="F59" s="27"/>
      <c r="G59" s="27"/>
      <c r="H59" s="27"/>
      <c r="AJ59" s="27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8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27"/>
      <c r="EC59" s="37"/>
      <c r="ED59" s="55"/>
      <c r="EE59" s="55"/>
      <c r="EF59" s="55"/>
      <c r="EG59" s="55"/>
      <c r="EH59" s="55"/>
      <c r="EI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55"/>
      <c r="FL59" s="55"/>
    </row>
    <row r="60" spans="1:168" s="29" customFormat="1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27"/>
      <c r="EC60" s="37"/>
    </row>
    <row r="61" spans="1:168" x14ac:dyDescent="0.3">
      <c r="A61" s="1" t="s">
        <v>55</v>
      </c>
      <c r="B61" s="1">
        <f t="shared" ref="B61:L61" si="59">SUM(B3:B59)</f>
        <v>119710.09176154403</v>
      </c>
      <c r="C61" s="1">
        <f t="shared" si="59"/>
        <v>363.83324532060004</v>
      </c>
      <c r="D61" s="1">
        <f t="shared" si="59"/>
        <v>782884.15813331993</v>
      </c>
      <c r="E61" s="1">
        <f t="shared" si="59"/>
        <v>25171.455442941005</v>
      </c>
      <c r="F61" s="1">
        <f t="shared" si="59"/>
        <v>23236.399302440499</v>
      </c>
      <c r="G61" s="1">
        <f t="shared" si="59"/>
        <v>7109.7445883409991</v>
      </c>
      <c r="H61" s="1">
        <f t="shared" si="59"/>
        <v>39980.223343236103</v>
      </c>
      <c r="I61" s="1">
        <f t="shared" si="59"/>
        <v>622.64985229410013</v>
      </c>
      <c r="J61" s="1">
        <f t="shared" si="59"/>
        <v>103.71377416040001</v>
      </c>
      <c r="K61" s="1"/>
      <c r="L61" s="1">
        <f t="shared" si="59"/>
        <v>85.6624493801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>
        <f t="shared" ref="AJ61:CW61" si="60">SUM(AJ3:AJ59)</f>
        <v>0</v>
      </c>
      <c r="AK61" s="1">
        <f t="shared" si="60"/>
        <v>0</v>
      </c>
      <c r="AL61" s="54">
        <f t="shared" si="60"/>
        <v>0</v>
      </c>
      <c r="AM61" s="54">
        <f t="shared" si="60"/>
        <v>103.41229877896883</v>
      </c>
      <c r="AN61" s="54">
        <f t="shared" si="60"/>
        <v>620.85041466867426</v>
      </c>
      <c r="AO61" s="54">
        <f t="shared" si="60"/>
        <v>620.85041466867426</v>
      </c>
      <c r="AP61" s="54">
        <f t="shared" si="60"/>
        <v>953.25971158043205</v>
      </c>
      <c r="AQ61" s="54">
        <f t="shared" si="60"/>
        <v>1.5120054089026857E-3</v>
      </c>
      <c r="AR61" s="54">
        <f t="shared" si="60"/>
        <v>7.3821618328855565E-3</v>
      </c>
      <c r="AS61" s="54">
        <f t="shared" si="60"/>
        <v>85.416858554507542</v>
      </c>
      <c r="AT61" s="54">
        <f t="shared" si="60"/>
        <v>0.42556940313180175</v>
      </c>
      <c r="AU61" s="54">
        <f t="shared" si="60"/>
        <v>0.27208536148754259</v>
      </c>
      <c r="AV61" s="54">
        <f t="shared" si="60"/>
        <v>107.23473359515044</v>
      </c>
      <c r="AW61" s="54">
        <f t="shared" si="60"/>
        <v>0.43254603438759204</v>
      </c>
      <c r="AX61" s="54">
        <f t="shared" si="60"/>
        <v>0.26510879763905981</v>
      </c>
      <c r="AY61" s="54">
        <f t="shared" si="60"/>
        <v>0</v>
      </c>
      <c r="AZ61" s="54">
        <f t="shared" si="60"/>
        <v>9.6851853503378896E-3</v>
      </c>
      <c r="BA61" s="54">
        <f t="shared" si="60"/>
        <v>3.8740447723529733E-2</v>
      </c>
      <c r="BB61" s="54">
        <f t="shared" si="60"/>
        <v>119252.35588542375</v>
      </c>
      <c r="BC61" s="54">
        <f t="shared" si="60"/>
        <v>1928.806553366559</v>
      </c>
      <c r="BD61" s="54">
        <f t="shared" si="60"/>
        <v>17865.289265267693</v>
      </c>
      <c r="BE61" s="54">
        <f t="shared" si="60"/>
        <v>1137.6381647567691</v>
      </c>
      <c r="BF61" s="54">
        <f t="shared" si="60"/>
        <v>26.431927573010711</v>
      </c>
      <c r="BG61" s="54">
        <f t="shared" si="60"/>
        <v>4067.8746388402587</v>
      </c>
      <c r="BH61" s="54">
        <f t="shared" si="60"/>
        <v>68.338428179346579</v>
      </c>
      <c r="BI61" s="54">
        <f t="shared" si="60"/>
        <v>9535.4201305007336</v>
      </c>
      <c r="BJ61" s="54">
        <f t="shared" si="60"/>
        <v>859.92719582965833</v>
      </c>
      <c r="BK61" s="54">
        <f t="shared" si="60"/>
        <v>3117.0769741408999</v>
      </c>
      <c r="BL61" s="54">
        <f t="shared" si="60"/>
        <v>78.283406894096203</v>
      </c>
      <c r="BM61" s="54">
        <f t="shared" si="60"/>
        <v>0</v>
      </c>
      <c r="BN61" s="54">
        <f t="shared" si="60"/>
        <v>1430.3378753129389</v>
      </c>
      <c r="BO61" s="54">
        <f t="shared" si="60"/>
        <v>1430.3378753129389</v>
      </c>
      <c r="BP61" s="54">
        <f t="shared" si="60"/>
        <v>215.27933897118254</v>
      </c>
      <c r="BQ61" s="54">
        <f t="shared" si="60"/>
        <v>0.2023197690841981</v>
      </c>
      <c r="BR61" s="54">
        <f t="shared" si="60"/>
        <v>0.39068586871066513</v>
      </c>
      <c r="BS61" s="54">
        <f t="shared" si="60"/>
        <v>6238.4052013148366</v>
      </c>
      <c r="BT61" s="54">
        <f t="shared" si="60"/>
        <v>1143.1382830399421</v>
      </c>
      <c r="BU61" s="54">
        <f t="shared" si="60"/>
        <v>71.309316518370807</v>
      </c>
      <c r="BV61" s="54">
        <f t="shared" si="60"/>
        <v>558.1938339027655</v>
      </c>
      <c r="BW61" s="54">
        <f t="shared" si="60"/>
        <v>0.25115602080956467</v>
      </c>
      <c r="BX61" s="54">
        <f t="shared" si="60"/>
        <v>1.8418089131376725</v>
      </c>
      <c r="BY61" s="54">
        <f t="shared" si="60"/>
        <v>1.677187710731276E-2</v>
      </c>
      <c r="BZ61" s="54">
        <f t="shared" si="60"/>
        <v>3.4051932108415769E-2</v>
      </c>
      <c r="CA61" s="54">
        <f t="shared" si="60"/>
        <v>0</v>
      </c>
      <c r="CB61" s="54">
        <f t="shared" si="60"/>
        <v>62.043223411182019</v>
      </c>
      <c r="CC61" s="54">
        <f t="shared" si="60"/>
        <v>363.70479812211636</v>
      </c>
      <c r="CD61" s="54">
        <f t="shared" si="60"/>
        <v>0</v>
      </c>
      <c r="CE61" s="54">
        <f t="shared" si="60"/>
        <v>8.3223884802941045E-2</v>
      </c>
      <c r="CF61" s="54">
        <f t="shared" si="60"/>
        <v>7.9960319608553862E-2</v>
      </c>
      <c r="CG61" s="54">
        <f t="shared" si="60"/>
        <v>701820.57357591484</v>
      </c>
      <c r="CH61" s="54">
        <f t="shared" si="60"/>
        <v>71741.66600515107</v>
      </c>
      <c r="CI61" s="54">
        <f t="shared" si="60"/>
        <v>779800.64478225028</v>
      </c>
      <c r="CJ61" s="54">
        <f t="shared" si="60"/>
        <v>0</v>
      </c>
      <c r="CK61" s="54">
        <f t="shared" si="60"/>
        <v>3684.0616081879821</v>
      </c>
      <c r="CL61" s="54">
        <f t="shared" si="60"/>
        <v>18.331310575187828</v>
      </c>
      <c r="CM61" s="54">
        <f t="shared" si="60"/>
        <v>7.1819909410272401E-2</v>
      </c>
      <c r="CN61" s="54">
        <f t="shared" si="60"/>
        <v>0.73581695335999808</v>
      </c>
      <c r="CO61" s="54">
        <f t="shared" si="60"/>
        <v>0.28813048670438801</v>
      </c>
      <c r="CP61" s="54">
        <f t="shared" si="60"/>
        <v>0</v>
      </c>
      <c r="CQ61" s="54">
        <f t="shared" si="60"/>
        <v>16.015591057291076</v>
      </c>
      <c r="CR61" s="54">
        <f t="shared" si="60"/>
        <v>0</v>
      </c>
      <c r="CS61" s="54">
        <f t="shared" si="60"/>
        <v>15024.716310369091</v>
      </c>
      <c r="CT61" s="54">
        <f t="shared" si="60"/>
        <v>13.505531569411652</v>
      </c>
      <c r="CU61" s="54">
        <f t="shared" si="60"/>
        <v>4.7489416202934978</v>
      </c>
      <c r="CV61" s="54">
        <f t="shared" si="60"/>
        <v>17865.289169341093</v>
      </c>
      <c r="CW61" s="54">
        <f t="shared" si="60"/>
        <v>6.069379540785433</v>
      </c>
      <c r="CX61" s="54">
        <f t="shared" ref="CX61:DZ61" si="61">SUM(CX3:CX59)</f>
        <v>0</v>
      </c>
      <c r="CY61" s="54">
        <f t="shared" si="61"/>
        <v>0.10464815733130048</v>
      </c>
      <c r="CZ61" s="54">
        <f t="shared" si="61"/>
        <v>0.8802917662876244</v>
      </c>
      <c r="DA61" s="54">
        <f t="shared" si="61"/>
        <v>25093.776747051379</v>
      </c>
      <c r="DB61" s="54">
        <f t="shared" si="61"/>
        <v>23164.96983821801</v>
      </c>
      <c r="DC61" s="54">
        <f t="shared" si="61"/>
        <v>1928.8069088279333</v>
      </c>
      <c r="DD61" s="54">
        <f t="shared" si="61"/>
        <v>0</v>
      </c>
      <c r="DE61" s="54">
        <f t="shared" si="61"/>
        <v>0</v>
      </c>
      <c r="DF61" s="54">
        <f t="shared" si="61"/>
        <v>94.770340745529637</v>
      </c>
      <c r="DG61" s="54">
        <f t="shared" si="61"/>
        <v>0</v>
      </c>
      <c r="DH61" s="54">
        <f t="shared" si="61"/>
        <v>1016.9685518555306</v>
      </c>
      <c r="DI61" s="54">
        <f t="shared" si="61"/>
        <v>0</v>
      </c>
      <c r="DJ61" s="54">
        <f t="shared" si="61"/>
        <v>26.431926058001071</v>
      </c>
      <c r="DK61" s="54">
        <f t="shared" si="61"/>
        <v>4067.874614595909</v>
      </c>
      <c r="DL61" s="54">
        <f t="shared" si="61"/>
        <v>1036.5297660698129</v>
      </c>
      <c r="DM61" s="54">
        <f t="shared" si="61"/>
        <v>0</v>
      </c>
      <c r="DN61" s="54">
        <f t="shared" si="61"/>
        <v>68.338428950610606</v>
      </c>
      <c r="DO61" s="54">
        <f t="shared" si="61"/>
        <v>9.2662181941614005E-2</v>
      </c>
      <c r="DP61" s="54">
        <f t="shared" si="61"/>
        <v>6985.5841989996843</v>
      </c>
      <c r="DQ61" s="54">
        <f t="shared" si="61"/>
        <v>8163.9203208749032</v>
      </c>
      <c r="DR61" s="54">
        <f t="shared" si="61"/>
        <v>82.197556361449216</v>
      </c>
      <c r="DS61" s="54">
        <f t="shared" si="61"/>
        <v>0</v>
      </c>
      <c r="DT61" s="54">
        <f t="shared" si="61"/>
        <v>55.382043231974642</v>
      </c>
      <c r="DU61" s="54">
        <f t="shared" si="61"/>
        <v>1263.4901112978812</v>
      </c>
      <c r="DV61" s="54">
        <f t="shared" si="61"/>
        <v>125.25346635986919</v>
      </c>
      <c r="DW61" s="54">
        <f t="shared" si="61"/>
        <v>113.63739144132566</v>
      </c>
      <c r="DX61" s="54">
        <f t="shared" si="61"/>
        <v>39857.289629717532</v>
      </c>
      <c r="DY61" s="54">
        <f t="shared" si="61"/>
        <v>187.88013289435301</v>
      </c>
      <c r="DZ61" s="54">
        <f t="shared" si="61"/>
        <v>1115.8060662007697</v>
      </c>
      <c r="EA61" s="54"/>
      <c r="EB61" s="1"/>
    </row>
    <row r="62" spans="1:168" x14ac:dyDescent="0.3">
      <c r="A62" s="27" t="s">
        <v>56</v>
      </c>
      <c r="B62" s="85">
        <f>SUM(B2:B51)</f>
        <v>119252.42908095702</v>
      </c>
      <c r="C62" s="85">
        <f t="shared" ref="C62:AI62" si="62">SUM(C2:C51)</f>
        <v>363.70488354000003</v>
      </c>
      <c r="D62" s="85">
        <f t="shared" si="62"/>
        <v>779800.99684349005</v>
      </c>
      <c r="E62" s="85">
        <f t="shared" si="62"/>
        <v>25094.388817347404</v>
      </c>
      <c r="F62" s="85">
        <f t="shared" si="62"/>
        <v>23165.581184515497</v>
      </c>
      <c r="G62" s="85">
        <f t="shared" si="62"/>
        <v>6985.5868598791994</v>
      </c>
      <c r="H62" s="85">
        <f t="shared" si="62"/>
        <v>39857.307502735202</v>
      </c>
      <c r="I62" s="47">
        <f t="shared" si="62"/>
        <v>620.85062752500016</v>
      </c>
      <c r="J62" s="47">
        <f t="shared" si="62"/>
        <v>103.41238921640002</v>
      </c>
      <c r="K62" s="47">
        <f t="shared" si="62"/>
        <v>8.8941678200900008E-3</v>
      </c>
      <c r="L62" s="47">
        <f t="shared" si="62"/>
        <v>85.416864930599999</v>
      </c>
      <c r="M62" s="47">
        <f t="shared" si="62"/>
        <v>0.69765502440000016</v>
      </c>
      <c r="N62" s="47">
        <f t="shared" si="62"/>
        <v>107.23476893379998</v>
      </c>
      <c r="O62" s="47">
        <f t="shared" si="62"/>
        <v>0.69765502440000016</v>
      </c>
      <c r="P62" s="47">
        <f t="shared" si="62"/>
        <v>4.8425835090500004E-2</v>
      </c>
      <c r="Q62" s="47">
        <f t="shared" si="62"/>
        <v>1430.3379956208005</v>
      </c>
      <c r="R62" s="47">
        <f t="shared" si="62"/>
        <v>0.69765502440000016</v>
      </c>
      <c r="S62" s="47">
        <f t="shared" si="62"/>
        <v>2.0929650633000003</v>
      </c>
      <c r="T62" s="47">
        <f t="shared" si="62"/>
        <v>5.0823816716000024E-2</v>
      </c>
      <c r="U62" s="47">
        <f t="shared" si="62"/>
        <v>62.043275060299997</v>
      </c>
      <c r="V62" s="47">
        <f t="shared" si="62"/>
        <v>0.16318431080000001</v>
      </c>
      <c r="W62" s="47">
        <f t="shared" si="62"/>
        <v>125.25349094329998</v>
      </c>
      <c r="X62" s="47">
        <f t="shared" si="62"/>
        <v>187.88023242940008</v>
      </c>
      <c r="Y62" s="47">
        <f t="shared" si="62"/>
        <v>18.331281042400001</v>
      </c>
      <c r="Z62" s="47">
        <f t="shared" si="62"/>
        <v>7.1819877878600002E-2</v>
      </c>
      <c r="AA62" s="47">
        <f t="shared" si="62"/>
        <v>0.73581424890000025</v>
      </c>
      <c r="AB62" s="47">
        <f t="shared" si="62"/>
        <v>0.28813058780000006</v>
      </c>
      <c r="AC62" s="47">
        <f t="shared" si="62"/>
        <v>0</v>
      </c>
      <c r="AD62" s="47">
        <f t="shared" si="62"/>
        <v>16.015607606799996</v>
      </c>
      <c r="AE62" s="47">
        <f t="shared" si="62"/>
        <v>25094.388817347404</v>
      </c>
      <c r="AF62" s="47">
        <f t="shared" si="62"/>
        <v>23165.581184515497</v>
      </c>
      <c r="AG62" s="47">
        <f t="shared" si="62"/>
        <v>78.283430308200025</v>
      </c>
      <c r="AH62" s="47">
        <f t="shared" si="62"/>
        <v>215.27942505460001</v>
      </c>
      <c r="AI62" s="47">
        <f t="shared" si="62"/>
        <v>82.197603256999983</v>
      </c>
    </row>
    <row r="63" spans="1:168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86134.754661049024</v>
      </c>
      <c r="C63" s="27">
        <f t="shared" ref="C63:L63" si="63">+C3+C5+C8+C9+C11+C12+C14+C15+C16+C17+C18+C19+C20+C21+C22+C23+C24+C25+C26+C28+C30+C31+C33+C34+C35+C36+C37+C39+C40+C41+C42+C43+C44+C46+C47+C49+C50</f>
        <v>268.8727094814999</v>
      </c>
      <c r="D63" s="27">
        <f t="shared" si="63"/>
        <v>571262.0947149701</v>
      </c>
      <c r="E63" s="27">
        <f t="shared" si="63"/>
        <v>18668.474422359999</v>
      </c>
      <c r="F63" s="27">
        <f t="shared" si="63"/>
        <v>17249.095253790998</v>
      </c>
      <c r="G63" s="27">
        <f t="shared" si="63"/>
        <v>5376.7112647174999</v>
      </c>
      <c r="H63" s="27">
        <f t="shared" si="63"/>
        <v>28272.734899523002</v>
      </c>
      <c r="I63" s="27">
        <f t="shared" si="63"/>
        <v>472.59444273920002</v>
      </c>
      <c r="J63" s="27">
        <f t="shared" si="63"/>
        <v>78.748469748700003</v>
      </c>
      <c r="K63" s="27"/>
      <c r="L63" s="27">
        <f t="shared" si="63"/>
        <v>65.023393674799991</v>
      </c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</row>
  </sheetData>
  <sortState columnSort="1" ref="I2:Z59">
    <sortCondition ref="I2:Z2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E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" sqref="B1:H1048576"/>
    </sheetView>
  </sheetViews>
  <sheetFormatPr defaultColWidth="9.109375" defaultRowHeight="14.4" x14ac:dyDescent="0.3"/>
  <cols>
    <col min="1" max="1" width="19.109375" style="29" customWidth="1"/>
    <col min="2" max="8" width="9.109375" style="27" customWidth="1"/>
    <col min="9" max="61" width="9.109375" style="29" customWidth="1"/>
    <col min="62" max="62" width="11.109375" style="29" customWidth="1"/>
    <col min="63" max="63" width="15.109375" style="29" bestFit="1" customWidth="1"/>
    <col min="64" max="177" width="9.109375" style="40" customWidth="1"/>
    <col min="178" max="178" width="9.109375" style="29"/>
    <col min="179" max="180" width="9.109375" style="29" customWidth="1"/>
    <col min="181" max="16384" width="9.109375" style="29"/>
  </cols>
  <sheetData>
    <row r="1" spans="1:239" x14ac:dyDescent="0.3">
      <c r="B1" s="27" t="s">
        <v>504</v>
      </c>
      <c r="BK1" s="29" t="s">
        <v>582</v>
      </c>
      <c r="FX1" s="29" t="s">
        <v>376</v>
      </c>
      <c r="GI1" s="56" t="s">
        <v>526</v>
      </c>
    </row>
    <row r="2" spans="1:239" x14ac:dyDescent="0.3">
      <c r="A2" s="29" t="s">
        <v>233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9" t="s">
        <v>63</v>
      </c>
      <c r="J2" s="29" t="s">
        <v>324</v>
      </c>
      <c r="K2" s="29" t="s">
        <v>513</v>
      </c>
      <c r="L2" s="29" t="s">
        <v>423</v>
      </c>
      <c r="M2" s="29" t="s">
        <v>64</v>
      </c>
      <c r="N2" s="29" t="s">
        <v>378</v>
      </c>
      <c r="O2" s="29" t="s">
        <v>325</v>
      </c>
      <c r="P2" s="29" t="s">
        <v>379</v>
      </c>
      <c r="Q2" s="29" t="s">
        <v>380</v>
      </c>
      <c r="R2" s="29" t="s">
        <v>381</v>
      </c>
      <c r="S2" s="29" t="s">
        <v>230</v>
      </c>
      <c r="T2" s="29" t="s">
        <v>382</v>
      </c>
      <c r="U2" s="29" t="s">
        <v>383</v>
      </c>
      <c r="V2" s="29" t="s">
        <v>384</v>
      </c>
      <c r="W2" s="29" t="s">
        <v>385</v>
      </c>
      <c r="X2" s="29" t="s">
        <v>386</v>
      </c>
      <c r="Y2" s="29" t="s">
        <v>387</v>
      </c>
      <c r="Z2" s="29" t="s">
        <v>407</v>
      </c>
      <c r="AA2" s="29" t="s">
        <v>65</v>
      </c>
      <c r="AB2" s="29" t="s">
        <v>66</v>
      </c>
      <c r="AC2" s="29" t="s">
        <v>431</v>
      </c>
      <c r="AD2" s="29" t="s">
        <v>327</v>
      </c>
      <c r="AE2" s="29" t="s">
        <v>388</v>
      </c>
      <c r="AF2" s="29" t="s">
        <v>408</v>
      </c>
      <c r="AG2" s="29" t="s">
        <v>330</v>
      </c>
      <c r="AH2" s="29" t="s">
        <v>389</v>
      </c>
      <c r="AI2" s="29" t="s">
        <v>67</v>
      </c>
      <c r="AJ2" s="29" t="s">
        <v>326</v>
      </c>
      <c r="AK2" s="29" t="s">
        <v>331</v>
      </c>
      <c r="AL2" s="29" t="s">
        <v>391</v>
      </c>
      <c r="AM2" s="29" t="s">
        <v>392</v>
      </c>
      <c r="AN2" s="29" t="s">
        <v>409</v>
      </c>
      <c r="AO2" s="29" t="s">
        <v>328</v>
      </c>
      <c r="AP2" s="29" t="s">
        <v>410</v>
      </c>
      <c r="AQ2" s="29" t="s">
        <v>393</v>
      </c>
      <c r="AR2" s="29" t="s">
        <v>394</v>
      </c>
      <c r="AS2" s="29" t="s">
        <v>493</v>
      </c>
      <c r="AT2" s="29" t="s">
        <v>332</v>
      </c>
      <c r="AU2" s="29" t="s">
        <v>395</v>
      </c>
      <c r="AV2" s="29" t="s">
        <v>390</v>
      </c>
      <c r="AW2" s="29" t="s">
        <v>333</v>
      </c>
      <c r="AX2" s="29" t="s">
        <v>334</v>
      </c>
      <c r="AY2" s="29" t="s">
        <v>335</v>
      </c>
      <c r="AZ2" s="29" t="s">
        <v>336</v>
      </c>
      <c r="BA2" s="29" t="s">
        <v>337</v>
      </c>
      <c r="BB2" s="29" t="s">
        <v>481</v>
      </c>
      <c r="BC2" s="29" t="s">
        <v>483</v>
      </c>
      <c r="BD2" s="29" t="s">
        <v>489</v>
      </c>
      <c r="BE2" s="29" t="s">
        <v>514</v>
      </c>
      <c r="BF2" s="29" t="s">
        <v>515</v>
      </c>
      <c r="BG2" s="29" t="s">
        <v>516</v>
      </c>
      <c r="BH2" s="29" t="s">
        <v>517</v>
      </c>
      <c r="BI2" s="29" t="s">
        <v>518</v>
      </c>
      <c r="BK2" s="29" t="s">
        <v>231</v>
      </c>
      <c r="BL2" s="29" t="s">
        <v>478</v>
      </c>
      <c r="BM2" s="29" t="s">
        <v>522</v>
      </c>
      <c r="BN2" s="29" t="s">
        <v>178</v>
      </c>
      <c r="BO2" s="29" t="s">
        <v>524</v>
      </c>
      <c r="BP2" s="29" t="s">
        <v>398</v>
      </c>
      <c r="BQ2" s="29" t="s">
        <v>130</v>
      </c>
      <c r="BR2" s="29" t="s">
        <v>131</v>
      </c>
      <c r="BS2" s="29" t="s">
        <v>132</v>
      </c>
      <c r="BT2" s="29" t="s">
        <v>424</v>
      </c>
      <c r="BU2" s="29" t="s">
        <v>425</v>
      </c>
      <c r="BV2" s="29" t="s">
        <v>479</v>
      </c>
      <c r="BW2" s="29" t="s">
        <v>350</v>
      </c>
      <c r="BX2" s="29" t="s">
        <v>351</v>
      </c>
      <c r="BY2" s="29" t="s">
        <v>399</v>
      </c>
      <c r="BZ2" s="29" t="s">
        <v>179</v>
      </c>
      <c r="CA2" s="29" t="s">
        <v>352</v>
      </c>
      <c r="CB2" s="29" t="s">
        <v>353</v>
      </c>
      <c r="CC2" s="29" t="s">
        <v>380</v>
      </c>
      <c r="CD2" s="29" t="s">
        <v>525</v>
      </c>
      <c r="CE2" s="29" t="s">
        <v>133</v>
      </c>
      <c r="CF2" s="29" t="s">
        <v>381</v>
      </c>
      <c r="CG2" s="29" t="s">
        <v>515</v>
      </c>
      <c r="CH2" s="29" t="s">
        <v>338</v>
      </c>
      <c r="CI2" s="29" t="s">
        <v>339</v>
      </c>
      <c r="CJ2" s="29" t="s">
        <v>134</v>
      </c>
      <c r="CK2" s="29" t="s">
        <v>383</v>
      </c>
      <c r="CL2" s="29" t="s">
        <v>400</v>
      </c>
      <c r="CM2" s="29" t="s">
        <v>384</v>
      </c>
      <c r="CN2" s="29" t="s">
        <v>401</v>
      </c>
      <c r="CO2" s="29" t="s">
        <v>402</v>
      </c>
      <c r="CP2" s="29" t="s">
        <v>403</v>
      </c>
      <c r="CQ2" s="29" t="s">
        <v>59</v>
      </c>
      <c r="CR2" s="29" t="s">
        <v>404</v>
      </c>
      <c r="CS2" s="29" t="s">
        <v>405</v>
      </c>
      <c r="CT2" s="29" t="s">
        <v>135</v>
      </c>
      <c r="CU2" s="29" t="s">
        <v>136</v>
      </c>
      <c r="CV2" s="29" t="s">
        <v>480</v>
      </c>
      <c r="CW2" s="29" t="s">
        <v>481</v>
      </c>
      <c r="CX2" s="29" t="s">
        <v>137</v>
      </c>
      <c r="CY2" s="29" t="s">
        <v>407</v>
      </c>
      <c r="CZ2" s="29" t="s">
        <v>138</v>
      </c>
      <c r="DA2" s="29" t="s">
        <v>139</v>
      </c>
      <c r="DB2" s="29" t="s">
        <v>66</v>
      </c>
      <c r="DC2" s="29" t="s">
        <v>413</v>
      </c>
      <c r="DD2" s="29" t="s">
        <v>483</v>
      </c>
      <c r="DE2" s="29" t="s">
        <v>342</v>
      </c>
      <c r="DF2" s="29" t="s">
        <v>343</v>
      </c>
      <c r="DG2" s="29" t="s">
        <v>140</v>
      </c>
      <c r="DH2" s="29" t="s">
        <v>141</v>
      </c>
      <c r="DI2" s="29" t="s">
        <v>142</v>
      </c>
      <c r="DJ2" s="29" t="s">
        <v>485</v>
      </c>
      <c r="DK2" s="29" t="s">
        <v>354</v>
      </c>
      <c r="DL2" s="29" t="s">
        <v>355</v>
      </c>
      <c r="DM2" s="29" t="s">
        <v>414</v>
      </c>
      <c r="DN2" s="29" t="s">
        <v>344</v>
      </c>
      <c r="DO2" s="29" t="s">
        <v>345</v>
      </c>
      <c r="DP2" s="29" t="s">
        <v>143</v>
      </c>
      <c r="DQ2" s="29" t="s">
        <v>523</v>
      </c>
      <c r="DR2" s="29" t="s">
        <v>497</v>
      </c>
      <c r="DS2" s="29" t="s">
        <v>57</v>
      </c>
      <c r="DT2" s="29" t="s">
        <v>127</v>
      </c>
      <c r="DU2" s="29" t="s">
        <v>346</v>
      </c>
      <c r="DV2" s="29" t="s">
        <v>347</v>
      </c>
      <c r="DW2" s="29" t="s">
        <v>144</v>
      </c>
      <c r="DX2" s="29" t="s">
        <v>145</v>
      </c>
      <c r="DY2" s="29" t="s">
        <v>60</v>
      </c>
      <c r="DZ2" s="29" t="s">
        <v>146</v>
      </c>
      <c r="EA2" s="29" t="s">
        <v>147</v>
      </c>
      <c r="EB2" s="29" t="s">
        <v>332</v>
      </c>
      <c r="EC2" s="29" t="s">
        <v>395</v>
      </c>
      <c r="ED2" s="29" t="s">
        <v>390</v>
      </c>
      <c r="EE2" s="29" t="s">
        <v>333</v>
      </c>
      <c r="EF2" s="29" t="s">
        <v>334</v>
      </c>
      <c r="EG2" s="29" t="s">
        <v>335</v>
      </c>
      <c r="EH2" s="29" t="s">
        <v>336</v>
      </c>
      <c r="EI2" s="29" t="s">
        <v>337</v>
      </c>
      <c r="EJ2" s="29" t="s">
        <v>148</v>
      </c>
      <c r="EK2" s="29" t="s">
        <v>149</v>
      </c>
      <c r="EL2" s="29" t="s">
        <v>150</v>
      </c>
      <c r="EM2" s="29" t="s">
        <v>151</v>
      </c>
      <c r="EN2" s="29" t="s">
        <v>152</v>
      </c>
      <c r="EO2" s="29" t="s">
        <v>153</v>
      </c>
      <c r="EP2" s="29" t="s">
        <v>154</v>
      </c>
      <c r="EQ2" s="29" t="s">
        <v>348</v>
      </c>
      <c r="ER2" s="29" t="s">
        <v>155</v>
      </c>
      <c r="ES2" s="29" t="s">
        <v>54</v>
      </c>
      <c r="ET2" s="29" t="s">
        <v>53</v>
      </c>
      <c r="EU2" s="29" t="s">
        <v>156</v>
      </c>
      <c r="EV2" s="29" t="s">
        <v>158</v>
      </c>
      <c r="EW2" s="29" t="s">
        <v>159</v>
      </c>
      <c r="EX2" s="29" t="s">
        <v>160</v>
      </c>
      <c r="EY2" s="29" t="s">
        <v>161</v>
      </c>
      <c r="EZ2" s="29" t="s">
        <v>162</v>
      </c>
      <c r="FA2" s="29" t="s">
        <v>163</v>
      </c>
      <c r="FB2" s="29" t="s">
        <v>164</v>
      </c>
      <c r="FC2" s="29" t="s">
        <v>165</v>
      </c>
      <c r="FD2" s="29" t="s">
        <v>406</v>
      </c>
      <c r="FE2" s="29" t="s">
        <v>488</v>
      </c>
      <c r="FF2" s="29" t="s">
        <v>166</v>
      </c>
      <c r="FG2" s="29" t="s">
        <v>167</v>
      </c>
      <c r="FH2" s="29" t="s">
        <v>168</v>
      </c>
      <c r="FI2" s="29" t="s">
        <v>61</v>
      </c>
      <c r="FJ2" s="29" t="s">
        <v>498</v>
      </c>
      <c r="FK2" s="29" t="s">
        <v>489</v>
      </c>
      <c r="FL2" s="29" t="s">
        <v>169</v>
      </c>
      <c r="FM2" s="29" t="s">
        <v>170</v>
      </c>
      <c r="FN2" s="29" t="s">
        <v>171</v>
      </c>
      <c r="FO2" s="29" t="s">
        <v>349</v>
      </c>
      <c r="FP2" s="29" t="s">
        <v>409</v>
      </c>
      <c r="FQ2" s="29" t="s">
        <v>415</v>
      </c>
      <c r="FR2" s="29" t="s">
        <v>173</v>
      </c>
      <c r="FS2" s="29" t="s">
        <v>174</v>
      </c>
      <c r="FT2" s="29" t="s">
        <v>493</v>
      </c>
      <c r="FU2" s="29" t="s">
        <v>499</v>
      </c>
      <c r="FW2" s="29" t="s">
        <v>140</v>
      </c>
      <c r="FX2" s="29" t="s">
        <v>59</v>
      </c>
      <c r="FY2" s="29" t="s">
        <v>57</v>
      </c>
      <c r="FZ2" s="29" t="s">
        <v>60</v>
      </c>
      <c r="GA2" s="29" t="s">
        <v>54</v>
      </c>
      <c r="GB2" s="29" t="s">
        <v>53</v>
      </c>
      <c r="GC2" s="29" t="s">
        <v>61</v>
      </c>
      <c r="GD2" s="29" t="s">
        <v>62</v>
      </c>
      <c r="GE2" s="29" t="s">
        <v>63</v>
      </c>
      <c r="GF2" s="29" t="s">
        <v>324</v>
      </c>
      <c r="GG2" s="29" t="s">
        <v>513</v>
      </c>
      <c r="GH2" s="29" t="s">
        <v>423</v>
      </c>
      <c r="GI2" s="56" t="s">
        <v>64</v>
      </c>
      <c r="GJ2" s="29" t="s">
        <v>378</v>
      </c>
      <c r="GK2" s="29" t="s">
        <v>325</v>
      </c>
      <c r="GL2" s="29" t="s">
        <v>379</v>
      </c>
      <c r="GM2" s="29" t="s">
        <v>380</v>
      </c>
      <c r="GN2" s="29" t="s">
        <v>381</v>
      </c>
      <c r="GO2" s="29" t="s">
        <v>230</v>
      </c>
      <c r="GP2" s="29" t="s">
        <v>382</v>
      </c>
      <c r="GQ2" s="29" t="s">
        <v>383</v>
      </c>
      <c r="GR2" s="29" t="s">
        <v>384</v>
      </c>
      <c r="GS2" s="29" t="s">
        <v>385</v>
      </c>
      <c r="GT2" s="29" t="s">
        <v>386</v>
      </c>
      <c r="GU2" s="29" t="s">
        <v>387</v>
      </c>
      <c r="GV2" s="29" t="s">
        <v>407</v>
      </c>
      <c r="GW2" s="29" t="s">
        <v>65</v>
      </c>
      <c r="GX2" s="29" t="s">
        <v>66</v>
      </c>
      <c r="GY2" s="29" t="s">
        <v>412</v>
      </c>
      <c r="GZ2" s="29" t="s">
        <v>327</v>
      </c>
      <c r="HA2" s="29" t="s">
        <v>388</v>
      </c>
      <c r="HB2" s="29" t="s">
        <v>408</v>
      </c>
      <c r="HC2" s="29" t="s">
        <v>330</v>
      </c>
      <c r="HD2" s="29" t="s">
        <v>389</v>
      </c>
      <c r="HE2" s="29" t="s">
        <v>67</v>
      </c>
      <c r="HF2" s="29" t="s">
        <v>326</v>
      </c>
      <c r="HG2" s="29" t="s">
        <v>331</v>
      </c>
      <c r="HH2" s="29" t="s">
        <v>391</v>
      </c>
      <c r="HI2" s="29" t="s">
        <v>392</v>
      </c>
      <c r="HJ2" s="29" t="s">
        <v>409</v>
      </c>
      <c r="HK2" s="29" t="s">
        <v>328</v>
      </c>
      <c r="HL2" s="29" t="s">
        <v>410</v>
      </c>
      <c r="HM2" s="29" t="s">
        <v>393</v>
      </c>
      <c r="HN2" s="29" t="s">
        <v>394</v>
      </c>
      <c r="HO2" s="29" t="s">
        <v>493</v>
      </c>
      <c r="HP2" s="29" t="s">
        <v>332</v>
      </c>
      <c r="HQ2" s="29" t="s">
        <v>395</v>
      </c>
      <c r="HR2" s="29" t="s">
        <v>390</v>
      </c>
      <c r="HS2" s="29" t="s">
        <v>333</v>
      </c>
      <c r="HT2" s="29" t="s">
        <v>334</v>
      </c>
      <c r="HU2" s="29" t="s">
        <v>335</v>
      </c>
      <c r="HV2" s="29" t="s">
        <v>336</v>
      </c>
      <c r="HW2" s="29" t="s">
        <v>337</v>
      </c>
      <c r="HX2" s="29" t="s">
        <v>481</v>
      </c>
      <c r="HY2" s="29" t="s">
        <v>483</v>
      </c>
      <c r="HZ2" s="29" t="s">
        <v>489</v>
      </c>
      <c r="IA2" s="29" t="s">
        <v>514</v>
      </c>
      <c r="IB2" s="29" t="s">
        <v>515</v>
      </c>
      <c r="IC2" s="29" t="s">
        <v>516</v>
      </c>
      <c r="ID2" s="29" t="s">
        <v>517</v>
      </c>
      <c r="IE2" s="29" t="s">
        <v>518</v>
      </c>
    </row>
    <row r="3" spans="1:239" x14ac:dyDescent="0.3">
      <c r="A3" s="46" t="s">
        <v>0</v>
      </c>
      <c r="B3" s="27">
        <v>123204.35481999999</v>
      </c>
      <c r="C3" s="27">
        <v>937.62727403999997</v>
      </c>
      <c r="D3" s="27">
        <v>28018.673185</v>
      </c>
      <c r="E3" s="27">
        <v>59770.770498999998</v>
      </c>
      <c r="F3" s="27">
        <v>46555.175392999998</v>
      </c>
      <c r="G3" s="27">
        <v>22435.311215999998</v>
      </c>
      <c r="H3" s="27">
        <v>69562.223031999994</v>
      </c>
      <c r="I3" s="29">
        <v>218.59973848000001</v>
      </c>
      <c r="J3" s="29">
        <v>5.9915669319999996</v>
      </c>
      <c r="K3" s="29">
        <v>2.99719809E-2</v>
      </c>
      <c r="L3" s="29">
        <v>2.1113269999999999E-4</v>
      </c>
      <c r="M3" s="29">
        <v>323.49046786000002</v>
      </c>
      <c r="N3" s="29">
        <v>1.5834169999999999E-4</v>
      </c>
      <c r="O3" s="29">
        <v>1.9489551999999999E-3</v>
      </c>
      <c r="P3" s="29">
        <v>1.5834169999999999E-4</v>
      </c>
      <c r="Q3" s="29">
        <v>8.5115140000000006E-2</v>
      </c>
      <c r="R3" s="29">
        <v>0.49785482809999998</v>
      </c>
      <c r="T3" s="29">
        <v>2.8502099999999999E-5</v>
      </c>
      <c r="U3" s="29">
        <v>0.60310630509999996</v>
      </c>
      <c r="V3" s="29">
        <v>12.875217094</v>
      </c>
      <c r="W3" s="29">
        <v>2.31766734E-2</v>
      </c>
      <c r="Y3" s="29">
        <v>6.6309530000000004E-4</v>
      </c>
      <c r="Z3" s="29">
        <v>1.72377765E-2</v>
      </c>
      <c r="AA3" s="29">
        <v>29.149557882</v>
      </c>
      <c r="AB3" s="29">
        <v>54.705556000000001</v>
      </c>
      <c r="AD3" s="29">
        <v>9.3584184599999995E-2</v>
      </c>
      <c r="AE3" s="29">
        <v>0.23707436729999998</v>
      </c>
      <c r="AG3" s="29">
        <v>3.166833E-4</v>
      </c>
      <c r="AH3" s="29">
        <v>0.63096850000000004</v>
      </c>
      <c r="AI3" s="29">
        <v>2170.3389360000001</v>
      </c>
      <c r="AJ3" s="29">
        <v>136.60121257</v>
      </c>
      <c r="AK3" s="29">
        <v>1.5834169999999999E-4</v>
      </c>
      <c r="AL3" s="29">
        <v>0.29639653799999999</v>
      </c>
      <c r="AM3" s="29">
        <v>8.9294750000000001E-4</v>
      </c>
      <c r="AN3" s="29">
        <v>19.22963215</v>
      </c>
      <c r="AO3" s="29">
        <v>1068.3305600000001</v>
      </c>
      <c r="AP3" s="29">
        <v>0.84836644999999999</v>
      </c>
      <c r="AQ3" s="29">
        <v>1.3588329999999999E-4</v>
      </c>
      <c r="AR3" s="29">
        <v>5.2101559999999999E-4</v>
      </c>
      <c r="AS3" s="29">
        <v>244.08900106999999</v>
      </c>
      <c r="AT3" s="29">
        <v>3.4695957111000002</v>
      </c>
      <c r="AW3" s="29">
        <v>0.41809693440000001</v>
      </c>
      <c r="AX3" s="29">
        <v>1.5271519772</v>
      </c>
      <c r="AY3" s="29">
        <v>0.48836101520000003</v>
      </c>
      <c r="AZ3" s="29">
        <v>6.2218572999999999E-2</v>
      </c>
      <c r="BA3" s="29">
        <v>4.8840980967999998</v>
      </c>
      <c r="BB3" s="29">
        <v>54.855156239999999</v>
      </c>
      <c r="BC3" s="29">
        <v>244.40159263000001</v>
      </c>
      <c r="BD3" s="29">
        <v>196.74425532999999</v>
      </c>
      <c r="BE3" s="29">
        <v>2.6788424599999999E-2</v>
      </c>
      <c r="BF3" s="29">
        <v>1.8480138E-3</v>
      </c>
      <c r="BK3" s="29" t="s">
        <v>0</v>
      </c>
      <c r="BL3" s="29">
        <v>4334.32246734</v>
      </c>
      <c r="BM3" s="29">
        <v>2.6788039656999999E-2</v>
      </c>
      <c r="BN3" s="29">
        <v>5.9915638843599996</v>
      </c>
      <c r="BO3" s="29">
        <v>0</v>
      </c>
      <c r="BP3" s="29">
        <v>2.99717126258E-2</v>
      </c>
      <c r="BQ3" s="29">
        <v>218.913137355</v>
      </c>
      <c r="BR3" s="29">
        <v>218.913137355</v>
      </c>
      <c r="BS3" s="29">
        <v>285.96074093700003</v>
      </c>
      <c r="BT3" s="8">
        <v>8.6539484030300005E-5</v>
      </c>
      <c r="BU3" s="29">
        <v>1.24533374538E-4</v>
      </c>
      <c r="BV3" s="29">
        <v>341.98550188799999</v>
      </c>
      <c r="BW3" s="8">
        <v>5.0654932610199997E-5</v>
      </c>
      <c r="BX3" s="29">
        <v>1.0764251194599999E-4</v>
      </c>
      <c r="BY3" s="29">
        <v>6.6105481218500003E-4</v>
      </c>
      <c r="BZ3" s="29">
        <v>1.9488761550299999E-3</v>
      </c>
      <c r="CA3" s="8">
        <v>3.7990930306399997E-5</v>
      </c>
      <c r="CB3" s="29">
        <v>1.2030549389600001E-4</v>
      </c>
      <c r="CC3" s="29">
        <v>8.5115605453099999E-2</v>
      </c>
      <c r="CD3" s="29">
        <v>0</v>
      </c>
      <c r="CE3" s="29">
        <v>762.81728669400002</v>
      </c>
      <c r="CF3" s="29">
        <v>0.49776076685300003</v>
      </c>
      <c r="CG3" s="29">
        <v>1.8480364699500001E-3</v>
      </c>
      <c r="CH3" s="8">
        <v>8.2632472009599992E-6</v>
      </c>
      <c r="CI3" s="8">
        <v>2.02305425575E-5</v>
      </c>
      <c r="CJ3" s="29">
        <v>0</v>
      </c>
      <c r="CK3" s="29">
        <v>0.60311053683299998</v>
      </c>
      <c r="CL3" s="29">
        <v>0.63094935933999996</v>
      </c>
      <c r="CM3" s="29">
        <v>12.875128848199999</v>
      </c>
      <c r="CN3" s="29">
        <v>1.3587948134500001E-4</v>
      </c>
      <c r="CO3" s="29">
        <v>0.296414048501</v>
      </c>
      <c r="CP3" s="29">
        <v>5.2102428804499999E-4</v>
      </c>
      <c r="CQ3" s="29">
        <v>123214.438838</v>
      </c>
      <c r="CR3" s="29">
        <v>2.3177730573600001E-2</v>
      </c>
      <c r="CS3" s="29">
        <v>0</v>
      </c>
      <c r="CT3" s="29">
        <v>1053.5037342099999</v>
      </c>
      <c r="CU3" s="29">
        <v>77.701297427699998</v>
      </c>
      <c r="CV3" s="29">
        <v>170.56638698</v>
      </c>
      <c r="CW3" s="29">
        <v>54.901288233700001</v>
      </c>
      <c r="CX3" s="29">
        <v>4554.1080568099997</v>
      </c>
      <c r="CY3" s="29">
        <v>1.7237214693200002E-2</v>
      </c>
      <c r="CZ3" s="29">
        <v>29.607852496300001</v>
      </c>
      <c r="DA3" s="29">
        <v>29.607852496300001</v>
      </c>
      <c r="DB3" s="29">
        <v>54.705673799099998</v>
      </c>
      <c r="DC3" s="29">
        <v>0</v>
      </c>
      <c r="DD3" s="29">
        <v>244.45355938399999</v>
      </c>
      <c r="DE3" s="29">
        <v>4.70540256453E-2</v>
      </c>
      <c r="DF3" s="29">
        <v>3.02891885278E-2</v>
      </c>
      <c r="DG3" s="29">
        <v>0</v>
      </c>
      <c r="DH3" s="29">
        <v>1289.0787582099999</v>
      </c>
      <c r="DI3" s="29">
        <v>6.8786251205099997</v>
      </c>
      <c r="DJ3" s="29">
        <v>460.15600525399998</v>
      </c>
      <c r="DK3" s="29">
        <v>6.1454649228099997E-2</v>
      </c>
      <c r="DL3" s="29">
        <v>0.17490969945500001</v>
      </c>
      <c r="DM3" s="29">
        <v>0</v>
      </c>
      <c r="DN3" s="29">
        <v>1.0447646744600001E-4</v>
      </c>
      <c r="DO3" s="29">
        <v>2.1212435479000001E-4</v>
      </c>
      <c r="DP3" s="29">
        <v>2176.6832914900001</v>
      </c>
      <c r="DQ3" s="29">
        <v>0</v>
      </c>
      <c r="DR3" s="29">
        <v>136.62418550199999</v>
      </c>
      <c r="DS3" s="29">
        <v>935.75569598200002</v>
      </c>
      <c r="DT3" s="29">
        <v>0</v>
      </c>
      <c r="DU3" s="8">
        <v>6.4901870621800003E-5</v>
      </c>
      <c r="DV3" s="8">
        <v>9.33949096821E-5</v>
      </c>
      <c r="DW3" s="29">
        <v>25154.511733300002</v>
      </c>
      <c r="DX3" s="29">
        <v>2794.9464598999998</v>
      </c>
      <c r="DY3" s="29">
        <v>27949.4581932</v>
      </c>
      <c r="DZ3" s="29">
        <v>719.77010622499995</v>
      </c>
      <c r="EA3" s="29">
        <v>885.73650117399995</v>
      </c>
      <c r="EB3" s="29">
        <v>3.4720023370100002</v>
      </c>
      <c r="EC3" s="29">
        <v>0</v>
      </c>
      <c r="ED3" s="29">
        <v>0</v>
      </c>
      <c r="EE3" s="29">
        <v>0.41809194578800002</v>
      </c>
      <c r="EF3" s="29">
        <v>1.5271371848499999</v>
      </c>
      <c r="EG3" s="29">
        <v>0.48834546126799999</v>
      </c>
      <c r="EH3" s="29">
        <v>6.2217361922899998E-2</v>
      </c>
      <c r="EI3" s="29">
        <v>4.8919894910100004</v>
      </c>
      <c r="EJ3" s="29">
        <v>83.372357655800002</v>
      </c>
      <c r="EK3" s="29">
        <v>36140.821770900002</v>
      </c>
      <c r="EL3" s="29">
        <v>275.33417725200002</v>
      </c>
      <c r="EM3" s="29">
        <v>929.23906512999997</v>
      </c>
      <c r="EN3" s="29">
        <v>2319.1825915300001</v>
      </c>
      <c r="EO3" s="29">
        <v>41.191309820999997</v>
      </c>
      <c r="EP3" s="29">
        <v>0</v>
      </c>
      <c r="EQ3" s="29">
        <v>1.6240845483600001E-2</v>
      </c>
      <c r="ER3" s="29">
        <v>3719.8068483299999</v>
      </c>
      <c r="ES3" s="29">
        <v>59695.565724300002</v>
      </c>
      <c r="ET3" s="29">
        <v>46448.939272399999</v>
      </c>
      <c r="EU3" s="29">
        <v>13246.6264519</v>
      </c>
      <c r="EV3" s="29">
        <v>58.179422521299998</v>
      </c>
      <c r="EW3" s="29">
        <v>0.47143942933400002</v>
      </c>
      <c r="EX3" s="29">
        <v>6956.0395890600003</v>
      </c>
      <c r="EY3" s="29">
        <v>111.099907571</v>
      </c>
      <c r="EZ3" s="29">
        <v>7589.8028093499997</v>
      </c>
      <c r="FA3" s="29">
        <v>149.04314952300001</v>
      </c>
      <c r="FB3" s="29">
        <v>36.400322139399997</v>
      </c>
      <c r="FC3" s="29">
        <v>16644.014101100001</v>
      </c>
      <c r="FD3" s="29">
        <v>8.9222692669099996E-4</v>
      </c>
      <c r="FE3" s="29">
        <v>3014.9767011600002</v>
      </c>
      <c r="FF3" s="29">
        <v>4927.9244907000002</v>
      </c>
      <c r="FG3" s="29">
        <v>2601.89063906</v>
      </c>
      <c r="FH3" s="29">
        <v>5.94705220137</v>
      </c>
      <c r="FI3" s="29">
        <v>22368.897048300001</v>
      </c>
      <c r="FJ3" s="29">
        <v>22160.598514000001</v>
      </c>
      <c r="FK3" s="29">
        <v>196.93978144799999</v>
      </c>
      <c r="FL3" s="29">
        <v>444.924976942</v>
      </c>
      <c r="FM3" s="29">
        <v>845.21095610600003</v>
      </c>
      <c r="FN3" s="29">
        <v>4660.5616908100001</v>
      </c>
      <c r="FO3" s="29">
        <v>1068.56103794</v>
      </c>
      <c r="FP3" s="29">
        <v>19.229548837999999</v>
      </c>
      <c r="FQ3" s="29">
        <v>0.84836418388199997</v>
      </c>
      <c r="FR3" s="29">
        <v>6063.4301248199999</v>
      </c>
      <c r="FS3" s="29">
        <v>69561.886281800005</v>
      </c>
      <c r="FT3" s="29">
        <v>244.17706668400001</v>
      </c>
      <c r="FU3" s="29">
        <v>4442.8293492900002</v>
      </c>
      <c r="FW3" s="37">
        <f>DG3/DY3</f>
        <v>0</v>
      </c>
      <c r="FX3" s="55">
        <f>(CQ3-B3)/(B3+1E-50)</f>
        <v>8.1847902330573275E-5</v>
      </c>
      <c r="FY3" s="55">
        <f>(DS3-C3)/(C3+1E-50)</f>
        <v>-1.9960789428999817E-3</v>
      </c>
      <c r="FZ3" s="55">
        <f>(DY3-D3)/(D3+1E-50)</f>
        <v>-2.4703165400799315E-3</v>
      </c>
      <c r="GA3" s="55">
        <f>(ES3-E3)/(E3+1E-50)</f>
        <v>-1.2582199304466766E-3</v>
      </c>
      <c r="GB3" s="55">
        <f>(ET3-F3)/(F3+1E-50)</f>
        <v>-2.2819400786957891E-3</v>
      </c>
      <c r="GC3" s="55">
        <f>(FI3-G3)/(G3+1E-50)</f>
        <v>-2.9602516791758624E-3</v>
      </c>
      <c r="GD3" s="55">
        <f>(FS3-H3)/(H3+1E-50)</f>
        <v>-4.8409925001141947E-6</v>
      </c>
      <c r="GE3" s="55">
        <f>(BR3-I3)/(I3+1E-50)</f>
        <v>1.4336653702294497E-3</v>
      </c>
      <c r="GF3" s="55">
        <f>(BN3-J3)/(J3+1E-50)</f>
        <v>-5.0865492024185453E-7</v>
      </c>
      <c r="GG3" s="55">
        <f>(BP3-K3)/(K3+1E-50)</f>
        <v>-8.9508331429870704E-6</v>
      </c>
      <c r="GH3" s="55">
        <f>(BT3+BU3-L3)/(L3+1E-50)</f>
        <v>-2.8343042882502507E-4</v>
      </c>
      <c r="GI3" s="55">
        <f>(BV3-M3)/(M3+1E-50)</f>
        <v>5.7173350888361354E-2</v>
      </c>
      <c r="GJ3" s="55">
        <f>(BW3+BX3-N3)/(N3+1E-50)</f>
        <v>-2.7949329709102557E-4</v>
      </c>
      <c r="GK3" s="55">
        <f>(BZ3-O3)/(O3+1E-50)</f>
        <v>-4.0557612612130503E-5</v>
      </c>
      <c r="GL3" s="55">
        <f>(CA3+CB3-P3)/(P3+1E-50)</f>
        <v>-2.8593729636593011E-4</v>
      </c>
      <c r="GM3" s="55">
        <f>(CC3-Q3)/(Q3+1E-50)</f>
        <v>5.468511242454978E-6</v>
      </c>
      <c r="GN3" s="55">
        <f>(CF3-R3)/(R3+1E-50)</f>
        <v>-1.8893308187635242E-4</v>
      </c>
      <c r="GO3" s="55">
        <f>(CJ3-S3)/(S3+1E-50)</f>
        <v>0</v>
      </c>
      <c r="GP3" s="55">
        <f>(CH3+CI3-T3)/(T3+1E-50)</f>
        <v>-2.9156593865020127E-4</v>
      </c>
      <c r="GQ3" s="55">
        <f>(CK3-U3)/(U3+1E-50)</f>
        <v>7.0165623609482404E-6</v>
      </c>
      <c r="GR3" s="55">
        <f>(CM3-V3)/(V3+1E-50)</f>
        <v>-6.8539271498410061E-6</v>
      </c>
      <c r="GS3" s="55">
        <f>(CR3-W3)/(W3+1E-50)</f>
        <v>4.5613690185632169E-5</v>
      </c>
      <c r="GT3" s="55">
        <f>(CS3-X3)/(X3+1E-50)</f>
        <v>0</v>
      </c>
      <c r="GU3" s="55">
        <f>(BY3-Y3)/(Y3+1E-50)</f>
        <v>-3.0772165252868034E-3</v>
      </c>
      <c r="GV3" s="55">
        <f>(CY3-Z3)/(Z3+1E-50)</f>
        <v>-3.2591604839403436E-5</v>
      </c>
      <c r="GW3" s="55">
        <f>(DA3-AA3)/(AA3+1E-50)</f>
        <v>1.5722180629813284E-2</v>
      </c>
      <c r="GX3" s="55">
        <f>(DB3-AB3)/(AB3+1E-50)</f>
        <v>2.153329727538434E-6</v>
      </c>
      <c r="GY3" s="55">
        <f>(DC3-AC3)/(AC3+1E-50)</f>
        <v>0</v>
      </c>
      <c r="GZ3" s="55">
        <f>(DE3+DF3+EQ3-AD3)/(AD3+1E-50)</f>
        <v>-1.3350899036181041E-6</v>
      </c>
      <c r="HA3" s="55">
        <f>(DK3+DL3-AE3)/(AE3+1E-50)</f>
        <v>-2.99491937903805E-3</v>
      </c>
      <c r="HB3" s="55">
        <f>(DM3-AF3)/(AF3+1E-50)</f>
        <v>0</v>
      </c>
      <c r="HC3" s="55">
        <f>(DN3+DO3-AG3)/(AG3+1E-50)</f>
        <v>-2.6044241676150914E-4</v>
      </c>
      <c r="HD3" s="55">
        <f>(CL3-AH3)/(AH3+1E-50)</f>
        <v>-3.0335365394759304E-5</v>
      </c>
      <c r="HE3" s="55">
        <f>(DP3-AI3)/(AI3+1E-50)</f>
        <v>2.9232095433411134E-3</v>
      </c>
      <c r="HF3" s="55">
        <f>(DR3-AJ3)/(AJ3+1E-50)</f>
        <v>1.6817516892989043E-4</v>
      </c>
      <c r="HG3" s="55">
        <f>(DU3+DV3-AK3)/(AK3+1E-50)</f>
        <v>-2.8368835309965416E-4</v>
      </c>
      <c r="HH3" s="55">
        <f>(CO3-AL3)/(AL3+1E-50)</f>
        <v>5.9077953872786493E-5</v>
      </c>
      <c r="HI3" s="55">
        <f>(FD3-AM3)/(AM3+1E-50)</f>
        <v>-8.0696044168336047E-4</v>
      </c>
      <c r="HJ3" s="55">
        <f>(FP3-AN3)/(AN3+1E-50)</f>
        <v>-4.33248017180616E-6</v>
      </c>
      <c r="HK3" s="55">
        <f>(FO3-AO3)/(AO3+1E-50)</f>
        <v>2.1573654131910316E-4</v>
      </c>
      <c r="HL3" s="55">
        <f>(FQ3-AP3)/(AP3+1E-50)</f>
        <v>-2.671154664387287E-6</v>
      </c>
      <c r="HM3" s="55">
        <f>(CN3-AQ3)/(AQ3+1E-50)</f>
        <v>-2.810245997840946E-5</v>
      </c>
      <c r="HN3" s="55">
        <f>(CP3-AR3)/(AR3+1E-50)</f>
        <v>1.667521087661664E-5</v>
      </c>
      <c r="HO3" s="55">
        <f>(FT3-AS3)/(AS3+1E-50)</f>
        <v>3.6079304521697826E-4</v>
      </c>
      <c r="HP3" s="55">
        <f t="shared" ref="HP3:HW3" si="0">(EB3-AT3)/(AT3+1E-50)</f>
        <v>6.9363295046181723E-4</v>
      </c>
      <c r="HQ3" s="55">
        <f t="shared" si="0"/>
        <v>0</v>
      </c>
      <c r="HR3" s="55">
        <f t="shared" si="0"/>
        <v>0</v>
      </c>
      <c r="HS3" s="55">
        <f t="shared" si="0"/>
        <v>-1.1931711499269461E-5</v>
      </c>
      <c r="HT3" s="55">
        <f t="shared" si="0"/>
        <v>-9.686233080178515E-6</v>
      </c>
      <c r="HU3" s="55">
        <f t="shared" si="0"/>
        <v>-3.1849249870332785E-5</v>
      </c>
      <c r="HV3" s="55">
        <f t="shared" si="0"/>
        <v>-1.9464880687651849E-5</v>
      </c>
      <c r="HW3" s="55">
        <f t="shared" si="0"/>
        <v>1.6157321277332362E-3</v>
      </c>
      <c r="HX3" s="55">
        <f>(CW3-BB3)/(BB3+1E-50)</f>
        <v>8.4097825732491825E-4</v>
      </c>
      <c r="HY3" s="55">
        <f>(DD3-BC3)/(BC3+1E-50)</f>
        <v>2.1262854075852877E-4</v>
      </c>
      <c r="HZ3" s="55">
        <f>(FK3-BD3)/(BD3+1E-50)</f>
        <v>9.9380852402550126E-4</v>
      </c>
      <c r="IA3" s="55">
        <f>(BM3-BE3)/(BE3+1E-50)</f>
        <v>-1.4369751329091213E-5</v>
      </c>
      <c r="IB3" s="55">
        <f>(CG3-BF3)/(BF3+1E-50)</f>
        <v>1.2267197355409199E-5</v>
      </c>
      <c r="IC3" s="55">
        <f>(BO3-BG3)/(BG3+1E-50)</f>
        <v>0</v>
      </c>
      <c r="ID3" s="55">
        <f>(CD3-BH3)/(BH3+1E-50)</f>
        <v>0</v>
      </c>
      <c r="IE3" s="55">
        <f>(DQ3-BI3)/(BI3+1E-50)</f>
        <v>0</v>
      </c>
    </row>
    <row r="4" spans="1:239" x14ac:dyDescent="0.3">
      <c r="A4" s="46" t="s">
        <v>2</v>
      </c>
      <c r="B4" s="27">
        <v>75762.482780999999</v>
      </c>
      <c r="C4" s="27">
        <v>466.26866039999999</v>
      </c>
      <c r="D4" s="27">
        <v>10455.283131</v>
      </c>
      <c r="E4" s="27">
        <v>10920.876528000001</v>
      </c>
      <c r="F4" s="27">
        <v>8940.4605838000007</v>
      </c>
      <c r="G4" s="27">
        <v>904.34936316000005</v>
      </c>
      <c r="H4" s="27">
        <v>78064.291209999996</v>
      </c>
      <c r="I4" s="29">
        <v>132.44494510999999</v>
      </c>
      <c r="J4" s="29">
        <v>1.8328830438999999</v>
      </c>
      <c r="K4" s="29">
        <v>3.6343280700000001E-2</v>
      </c>
      <c r="L4" s="29">
        <v>0.2298867658</v>
      </c>
      <c r="M4" s="29">
        <v>167.17666953</v>
      </c>
      <c r="N4" s="29">
        <v>0.16396598500000001</v>
      </c>
      <c r="O4" s="29">
        <v>2.9959434900000002E-2</v>
      </c>
      <c r="P4" s="29">
        <v>0.1653672984</v>
      </c>
      <c r="Q4" s="29">
        <v>0.109406613</v>
      </c>
      <c r="R4" s="29">
        <v>0.67628377699999997</v>
      </c>
      <c r="T4" s="29">
        <v>9.0754560000000004E-4</v>
      </c>
      <c r="U4" s="29">
        <v>1.0544129447999999</v>
      </c>
      <c r="V4" s="29">
        <v>11.73717207</v>
      </c>
      <c r="W4" s="29">
        <v>2.1006325999999999E-2</v>
      </c>
      <c r="Y4" s="29">
        <v>3.2700000000000002E-5</v>
      </c>
      <c r="Z4" s="29">
        <v>1.9399497500000001E-2</v>
      </c>
      <c r="AA4" s="29">
        <v>46.765974002</v>
      </c>
      <c r="AB4" s="29">
        <v>15.894342999999999</v>
      </c>
      <c r="AD4" s="29">
        <v>0.26747148650000002</v>
      </c>
      <c r="AE4" s="29">
        <v>0.60394878620000014</v>
      </c>
      <c r="AG4" s="29">
        <v>0.3279314264</v>
      </c>
      <c r="AH4" s="29">
        <v>0.92438396</v>
      </c>
      <c r="AI4" s="29">
        <v>3048.9290630999999</v>
      </c>
      <c r="AJ4" s="29">
        <v>267.63695695000001</v>
      </c>
      <c r="AK4" s="29">
        <v>0.16396598500000001</v>
      </c>
      <c r="AL4" s="29">
        <v>0.42187070300000001</v>
      </c>
      <c r="AM4" s="29">
        <v>1.2395119000000001E-3</v>
      </c>
      <c r="AN4" s="29">
        <v>12.875340420000001</v>
      </c>
      <c r="AO4" s="29">
        <v>1294.0774019999999</v>
      </c>
      <c r="AP4" s="29">
        <v>0.71372627</v>
      </c>
      <c r="AQ4" s="29">
        <v>1.886212E-4</v>
      </c>
      <c r="AR4" s="29">
        <v>7.2322900000000004E-4</v>
      </c>
      <c r="AS4" s="29">
        <v>241.64839771000001</v>
      </c>
      <c r="AT4" s="29">
        <v>2.0835524336</v>
      </c>
      <c r="AW4" s="29">
        <v>0.1350796433</v>
      </c>
      <c r="AX4" s="29">
        <v>0.48409675140000002</v>
      </c>
      <c r="AY4" s="29">
        <v>0.1421262318</v>
      </c>
      <c r="AZ4" s="29">
        <v>1.84858E-2</v>
      </c>
      <c r="BA4" s="29">
        <v>2.2829995401000001</v>
      </c>
      <c r="BB4" s="29">
        <v>92.066755678000007</v>
      </c>
      <c r="BC4" s="29">
        <v>207.11809262</v>
      </c>
      <c r="BD4" s="29">
        <v>80.312274857999995</v>
      </c>
      <c r="BE4" s="29">
        <v>3.4607336199999998E-2</v>
      </c>
      <c r="BF4" s="29">
        <v>2.5652547000000001E-3</v>
      </c>
      <c r="BK4" s="29" t="s">
        <v>2</v>
      </c>
      <c r="BL4" s="29">
        <v>2616.6661618500002</v>
      </c>
      <c r="BM4" s="29">
        <v>3.4607106604200001E-2</v>
      </c>
      <c r="BN4" s="29">
        <v>1.8326843070400001</v>
      </c>
      <c r="BO4" s="29">
        <v>0</v>
      </c>
      <c r="BP4" s="29">
        <v>3.6343062685899999E-2</v>
      </c>
      <c r="BQ4" s="29">
        <v>132.843684878</v>
      </c>
      <c r="BR4" s="29">
        <v>132.843684878</v>
      </c>
      <c r="BS4" s="29">
        <v>98.0236286871</v>
      </c>
      <c r="BT4" s="29">
        <v>9.3967375227800007E-2</v>
      </c>
      <c r="BU4" s="29">
        <v>0.13522155535300001</v>
      </c>
      <c r="BV4" s="29">
        <v>192.04495243</v>
      </c>
      <c r="BW4" s="29">
        <v>5.2310100621300003E-2</v>
      </c>
      <c r="BX4" s="29">
        <v>0.1111590747</v>
      </c>
      <c r="BY4" s="8">
        <v>3.2602320765099998E-5</v>
      </c>
      <c r="BZ4" s="29">
        <v>2.9877068788300001E-2</v>
      </c>
      <c r="CA4" s="29">
        <v>3.9567743113900003E-2</v>
      </c>
      <c r="CB4" s="29">
        <v>0.12529785904999999</v>
      </c>
      <c r="CC4" s="29">
        <v>0.109407136142</v>
      </c>
      <c r="CD4" s="29">
        <v>0</v>
      </c>
      <c r="CE4" s="29">
        <v>799.48658247200001</v>
      </c>
      <c r="CF4" s="29">
        <v>0.67627715889100004</v>
      </c>
      <c r="CG4" s="29">
        <v>2.5652649495000002E-3</v>
      </c>
      <c r="CH4" s="29">
        <v>2.62386063813E-4</v>
      </c>
      <c r="CI4" s="29">
        <v>6.4238303896099996E-4</v>
      </c>
      <c r="CJ4" s="29">
        <v>0</v>
      </c>
      <c r="CK4" s="29">
        <v>1.05441880908</v>
      </c>
      <c r="CL4" s="29">
        <v>0.92437500809499995</v>
      </c>
      <c r="CM4" s="29">
        <v>11.737032108399999</v>
      </c>
      <c r="CN4" s="29">
        <v>1.8863431255000001E-4</v>
      </c>
      <c r="CO4" s="29">
        <v>0.421880315241</v>
      </c>
      <c r="CP4" s="29">
        <v>7.2316141759900003E-4</v>
      </c>
      <c r="CQ4" s="29">
        <v>75947.6863877</v>
      </c>
      <c r="CR4" s="29">
        <v>2.1006994483099999E-2</v>
      </c>
      <c r="CS4" s="29">
        <v>0</v>
      </c>
      <c r="CT4" s="29">
        <v>927.01878462699995</v>
      </c>
      <c r="CU4" s="29">
        <v>34.577402821100002</v>
      </c>
      <c r="CV4" s="29">
        <v>97.0530416772</v>
      </c>
      <c r="CW4" s="29">
        <v>92.1207512764</v>
      </c>
      <c r="CX4" s="29">
        <v>5823.6378995499999</v>
      </c>
      <c r="CY4" s="29">
        <v>1.9400250113299999E-2</v>
      </c>
      <c r="CZ4" s="29">
        <v>47.341658189199997</v>
      </c>
      <c r="DA4" s="29">
        <v>47.341658189199997</v>
      </c>
      <c r="DB4" s="29">
        <v>15.894165605</v>
      </c>
      <c r="DC4" s="29">
        <v>0</v>
      </c>
      <c r="DD4" s="29">
        <v>207.199258722</v>
      </c>
      <c r="DE4" s="29">
        <v>9.9401170641600006E-2</v>
      </c>
      <c r="DF4" s="29">
        <v>0.11751556855</v>
      </c>
      <c r="DG4" s="29">
        <v>0</v>
      </c>
      <c r="DH4" s="29">
        <v>1141.7732819299999</v>
      </c>
      <c r="DI4" s="29">
        <v>2.2364203474400002</v>
      </c>
      <c r="DJ4" s="29">
        <v>423.879974774</v>
      </c>
      <c r="DK4" s="29">
        <v>0.15655630927</v>
      </c>
      <c r="DL4" s="29">
        <v>0.44558174792400002</v>
      </c>
      <c r="DM4" s="29">
        <v>0</v>
      </c>
      <c r="DN4" s="29">
        <v>0.107889047662</v>
      </c>
      <c r="DO4" s="29">
        <v>0.21904787208500001</v>
      </c>
      <c r="DP4" s="29">
        <v>3057.5203997100002</v>
      </c>
      <c r="DQ4" s="29">
        <v>0</v>
      </c>
      <c r="DR4" s="29">
        <v>267.65484263799999</v>
      </c>
      <c r="DS4" s="29">
        <v>465.88902823500001</v>
      </c>
      <c r="DT4" s="29">
        <v>0</v>
      </c>
      <c r="DU4" s="29">
        <v>6.7021694133300003E-2</v>
      </c>
      <c r="DV4" s="29">
        <v>9.6447452712500006E-2</v>
      </c>
      <c r="DW4" s="29">
        <v>9395.2009671699998</v>
      </c>
      <c r="DX4" s="29">
        <v>1043.9109827299999</v>
      </c>
      <c r="DY4" s="29">
        <v>10439.1119499</v>
      </c>
      <c r="DZ4" s="29">
        <v>1064.26448897</v>
      </c>
      <c r="EA4" s="29">
        <v>821.50585407300002</v>
      </c>
      <c r="EB4" s="29">
        <v>2.0865396820500002</v>
      </c>
      <c r="EC4" s="29">
        <v>0</v>
      </c>
      <c r="ED4" s="29">
        <v>0</v>
      </c>
      <c r="EE4" s="29">
        <v>0.13506782676099999</v>
      </c>
      <c r="EF4" s="29">
        <v>0.48409142373399999</v>
      </c>
      <c r="EG4" s="29">
        <v>0.142123944827</v>
      </c>
      <c r="EH4" s="29">
        <v>1.84849169574E-2</v>
      </c>
      <c r="EI4" s="29">
        <v>2.2929973855400001</v>
      </c>
      <c r="EJ4" s="29">
        <v>15.5448425914</v>
      </c>
      <c r="EK4" s="29">
        <v>42800.3815798</v>
      </c>
      <c r="EL4" s="29">
        <v>10.8825645777</v>
      </c>
      <c r="EM4" s="29">
        <v>558.57245501199998</v>
      </c>
      <c r="EN4" s="29">
        <v>771.57195941299995</v>
      </c>
      <c r="EO4" s="29">
        <v>8.8418688341399996</v>
      </c>
      <c r="EP4" s="29">
        <v>0</v>
      </c>
      <c r="EQ4" s="29">
        <v>5.0059000049599997E-2</v>
      </c>
      <c r="ER4" s="29">
        <v>428.39867105399998</v>
      </c>
      <c r="ES4" s="29">
        <v>11077.009800399999</v>
      </c>
      <c r="ET4" s="29">
        <v>8949.6971799700004</v>
      </c>
      <c r="EU4" s="29">
        <v>2127.3126204700002</v>
      </c>
      <c r="EV4" s="29">
        <v>6.8986677226799999</v>
      </c>
      <c r="EW4" s="29">
        <v>0.21399116905599999</v>
      </c>
      <c r="EX4" s="29">
        <v>405.68834214600002</v>
      </c>
      <c r="EY4" s="29">
        <v>47.265327072200002</v>
      </c>
      <c r="EZ4" s="29">
        <v>2309.1677213600001</v>
      </c>
      <c r="FA4" s="29">
        <v>107.56509056</v>
      </c>
      <c r="FB4" s="29">
        <v>32.238003154799998</v>
      </c>
      <c r="FC4" s="29">
        <v>4046.1051893499998</v>
      </c>
      <c r="FD4" s="29">
        <v>1.23831046236E-3</v>
      </c>
      <c r="FE4" s="29">
        <v>1924.6803073999999</v>
      </c>
      <c r="FF4" s="29">
        <v>28.332735472900001</v>
      </c>
      <c r="FG4" s="29">
        <v>171.35651007199999</v>
      </c>
      <c r="FH4" s="29">
        <v>1.0532404072999999</v>
      </c>
      <c r="FI4" s="29">
        <v>903.60997020000002</v>
      </c>
      <c r="FJ4" s="29">
        <v>23708.869650100001</v>
      </c>
      <c r="FK4" s="29">
        <v>80.553722339800004</v>
      </c>
      <c r="FL4" s="29">
        <v>0.20103372543600001</v>
      </c>
      <c r="FM4" s="29">
        <v>925.17390325400004</v>
      </c>
      <c r="FN4" s="29">
        <v>3498.0245878699998</v>
      </c>
      <c r="FO4" s="29">
        <v>1294.2848488300001</v>
      </c>
      <c r="FP4" s="29">
        <v>12.8753244558</v>
      </c>
      <c r="FQ4" s="29">
        <v>0.71372500192900001</v>
      </c>
      <c r="FR4" s="29">
        <v>7618.6302655299996</v>
      </c>
      <c r="FS4" s="29">
        <v>78061.504144899998</v>
      </c>
      <c r="FT4" s="29">
        <v>241.76460516500001</v>
      </c>
      <c r="FU4" s="29">
        <v>5423.9814052299998</v>
      </c>
      <c r="FW4" s="37">
        <f t="shared" ref="FW4:FW51" si="1">DG4/DY4</f>
        <v>0</v>
      </c>
      <c r="FX4" s="55">
        <f t="shared" ref="FX4:FX51" si="2">(CQ4-B4)/(B4+1E-50)</f>
        <v>2.4445292696564963E-3</v>
      </c>
      <c r="FY4" s="55">
        <f t="shared" ref="FY4:FY51" si="3">(DS4-C4)/(C4+1E-50)</f>
        <v>-8.141918967367412E-4</v>
      </c>
      <c r="FZ4" s="55">
        <f t="shared" ref="FZ4:FZ51" si="4">(DY4-D4)/(D4+1E-50)</f>
        <v>-1.5466994912890291E-3</v>
      </c>
      <c r="GA4" s="55">
        <f t="shared" ref="GA4:GA51" si="5">(ES4-E4)/(E4+1E-50)</f>
        <v>1.42967711428372E-2</v>
      </c>
      <c r="GB4" s="55">
        <f t="shared" ref="GB4:GB51" si="6">(ET4-F4)/(F4+1E-50)</f>
        <v>1.0331230794458565E-3</v>
      </c>
      <c r="GC4" s="55">
        <f t="shared" ref="GC4:GC51" si="7">(FI4-G4)/(G4+1E-50)</f>
        <v>-8.1759659498893949E-4</v>
      </c>
      <c r="GD4" s="55">
        <f t="shared" ref="GD4:GD51" si="8">(FS4-H4)/(H4+1E-50)</f>
        <v>-3.5702176459914373E-5</v>
      </c>
      <c r="GE4" s="55">
        <f t="shared" ref="GE4:GE51" si="9">(BR4-I4)/(I4+1E-50)</f>
        <v>3.0106076730134629E-3</v>
      </c>
      <c r="GF4" s="55">
        <f t="shared" ref="GF4:GF51" si="10">(BN4-J4)/(J4+1E-50)</f>
        <v>-1.084285550358712E-4</v>
      </c>
      <c r="GG4" s="55">
        <f t="shared" ref="GG4:GG51" si="11">(BP4-K4)/(K4+1E-50)</f>
        <v>-5.9987457324446171E-6</v>
      </c>
      <c r="GH4" s="55">
        <f t="shared" ref="GH4:GH51" si="12">(BT4+BU4-L4)/(L4+1E-50)</f>
        <v>-3.0355606455705398E-3</v>
      </c>
      <c r="GI4" s="55">
        <f t="shared" ref="GI4:GI51" si="13">(BV4-M4)/(M4+1E-50)</f>
        <v>0.14875450605586663</v>
      </c>
      <c r="GJ4" s="55">
        <f t="shared" ref="GJ4:GJ51" si="14">(BW4+BX4-N4)/(N4+1E-50)</f>
        <v>-3.0299557478339167E-3</v>
      </c>
      <c r="GK4" s="55">
        <f t="shared" ref="GK4:GK51" si="15">(BZ4-O4)/(O4+1E-50)</f>
        <v>-2.7492545161457741E-3</v>
      </c>
      <c r="GL4" s="55">
        <f t="shared" ref="GL4:GL51" si="16">(CA4+CB4-P4)/(P4+1E-50)</f>
        <v>-3.0338297895298781E-3</v>
      </c>
      <c r="GM4" s="55">
        <f t="shared" ref="GM4:GM51" si="17">(CC4-Q4)/(Q4+1E-50)</f>
        <v>4.7816305217068314E-6</v>
      </c>
      <c r="GN4" s="55">
        <f t="shared" ref="GN4:GN51" si="18">(CF4-R4)/(R4+1E-50)</f>
        <v>-9.7859940235324924E-6</v>
      </c>
      <c r="GO4" s="55">
        <f t="shared" ref="GO4:GO51" si="19">(CJ4-S4)/(S4+1E-50)</f>
        <v>0</v>
      </c>
      <c r="GP4" s="55">
        <f t="shared" ref="GP4:GP51" si="20">(CH4+CI4-T4)/(T4+1E-50)</f>
        <v>-3.0593473495988308E-3</v>
      </c>
      <c r="GQ4" s="55">
        <f t="shared" ref="GQ4:GQ51" si="21">(CK4-U4)/(U4+1E-50)</f>
        <v>5.5616540265043619E-6</v>
      </c>
      <c r="GR4" s="55">
        <f t="shared" ref="GR4:GR51" si="22">(CM4-V4)/(V4+1E-50)</f>
        <v>-1.1924644127706349E-5</v>
      </c>
      <c r="GS4" s="55">
        <f t="shared" ref="GS4:GS51" si="23">(CR4-W4)/(W4+1E-50)</f>
        <v>3.1822942288898298E-5</v>
      </c>
      <c r="GT4" s="55">
        <f t="shared" ref="GT4:GT51" si="24">(CS4-X4)/(X4+1E-50)</f>
        <v>0</v>
      </c>
      <c r="GU4" s="55">
        <f t="shared" ref="GU4:GU51" si="25">(BY4-Y4)/(Y4+1E-50)</f>
        <v>-2.9871325657493462E-3</v>
      </c>
      <c r="GV4" s="55">
        <f t="shared" ref="GV4:GV51" si="26">(CY4-Z4)/(Z4+1E-50)</f>
        <v>3.8795504883427523E-5</v>
      </c>
      <c r="GW4" s="55">
        <f t="shared" ref="GW4:GW51" si="27">(DA4-AA4)/(AA4+1E-50)</f>
        <v>1.2309894094697502E-2</v>
      </c>
      <c r="GX4" s="55">
        <f t="shared" ref="GX4:GX51" si="28">(DB4-AB4)/(AB4+1E-50)</f>
        <v>-1.1160889128898977E-5</v>
      </c>
      <c r="GY4" s="55">
        <f t="shared" ref="GY4:GY51" si="29">(DC4-AC4)/(AC4+1E-50)</f>
        <v>0</v>
      </c>
      <c r="GZ4" s="55">
        <f t="shared" ref="GZ4:GZ51" si="30">(DE4+DF4+EQ4-AD4)/(AD4+1E-50)</f>
        <v>-1.8534583453628346E-3</v>
      </c>
      <c r="HA4" s="55">
        <f t="shared" ref="HA4:HA51" si="31">(DK4+DL4-AE4)/(AE4+1E-50)</f>
        <v>-2.9981499216068792E-3</v>
      </c>
      <c r="HB4" s="55">
        <f t="shared" ref="HB4:HB51" si="32">(DM4-AF4)/(AF4+1E-50)</f>
        <v>0</v>
      </c>
      <c r="HC4" s="55">
        <f t="shared" ref="HC4:HC51" si="33">(DN4+DO4-AG4)/(AG4+1E-50)</f>
        <v>-3.0326665056703865E-3</v>
      </c>
      <c r="HD4" s="55">
        <f t="shared" ref="HD4:HD51" si="34">(CL4-AH4)/(AH4+1E-50)</f>
        <v>-9.6841846975083394E-6</v>
      </c>
      <c r="HE4" s="55">
        <f t="shared" ref="HE4:HE51" si="35">(DP4-AI4)/(AI4+1E-50)</f>
        <v>2.817821088059386E-3</v>
      </c>
      <c r="HF4" s="55">
        <f t="shared" ref="HF4:HF51" si="36">(DR4-AJ4)/(AJ4+1E-50)</f>
        <v>6.6828169785684269E-5</v>
      </c>
      <c r="HG4" s="55">
        <f t="shared" ref="HG4:HG51" si="37">(DU4+DV4-AK4)/(AK4+1E-50)</f>
        <v>-3.0301294149516029E-3</v>
      </c>
      <c r="HH4" s="55">
        <f t="shared" ref="HH4:HH51" si="38">(CO4-AL4)/(AL4+1E-50)</f>
        <v>2.2784803333427775E-5</v>
      </c>
      <c r="HI4" s="55">
        <f t="shared" ref="HI4:HI51" si="39">(FD4-AM4)/(AM4+1E-50)</f>
        <v>-9.6928286045509576E-4</v>
      </c>
      <c r="HJ4" s="55">
        <f t="shared" ref="HJ4:HJ51" si="40">(FP4-AN4)/(AN4+1E-50)</f>
        <v>-1.2399050805874302E-6</v>
      </c>
      <c r="HK4" s="55">
        <f t="shared" ref="HK4:HK51" si="41">(FO4-AO4)/(AO4+1E-50)</f>
        <v>1.6030480841377689E-4</v>
      </c>
      <c r="HL4" s="55">
        <f t="shared" ref="HL4:HL51" si="42">(FQ4-AP4)/(AP4+1E-50)</f>
        <v>-1.7766909434094175E-6</v>
      </c>
      <c r="HM4" s="55">
        <f t="shared" ref="HM4:HM51" si="43">(CN4-AQ4)/(AQ4+1E-50)</f>
        <v>6.9517901487293945E-5</v>
      </c>
      <c r="HN4" s="55">
        <f t="shared" ref="HN4:HN51" si="44">(CP4-AR4)/(AR4+1E-50)</f>
        <v>-9.3445369309043413E-5</v>
      </c>
      <c r="HO4" s="55">
        <f t="shared" ref="HO4:HO51" si="45">(FT4-AS4)/(AS4+1E-50)</f>
        <v>4.808947880525729E-4</v>
      </c>
      <c r="HP4" s="55">
        <f t="shared" ref="HP4:HP51" si="46">(EB4-AT4)/(AT4+1E-50)</f>
        <v>1.4337284734604826E-3</v>
      </c>
      <c r="HQ4" s="55">
        <f t="shared" ref="HQ4:HQ51" si="47">(EC4-AU4)/(AU4+1E-50)</f>
        <v>0</v>
      </c>
      <c r="HR4" s="55">
        <f t="shared" ref="HR4:HR51" si="48">(ED4-AV4)/(AV4+1E-50)</f>
        <v>0</v>
      </c>
      <c r="HS4" s="55">
        <f t="shared" ref="HS4:HS51" si="49">(EE4-AW4)/(AW4+1E-50)</f>
        <v>-8.7478310656814704E-5</v>
      </c>
      <c r="HT4" s="55">
        <f t="shared" ref="HT4:HT51" si="50">(EF4-AX4)/(AX4+1E-50)</f>
        <v>-1.1005374410435087E-5</v>
      </c>
      <c r="HU4" s="55">
        <f t="shared" ref="HU4:HU51" si="51">(EG4-AY4)/(AY4+1E-50)</f>
        <v>-1.6091139341697044E-5</v>
      </c>
      <c r="HV4" s="55">
        <f t="shared" ref="HV4:HV51" si="52">(EH4-AZ4)/(AZ4+1E-50)</f>
        <v>-4.7768698135869164E-5</v>
      </c>
      <c r="HW4" s="55">
        <f t="shared" ref="HW4:HW51" si="53">(EI4-BA4)/(BA4+1E-50)</f>
        <v>4.3792586307582508E-3</v>
      </c>
      <c r="HX4" s="55">
        <f t="shared" ref="HX4:HX51" si="54">(CW4-BB4)/(BB4+1E-50)</f>
        <v>5.8648312305954048E-4</v>
      </c>
      <c r="HY4" s="55">
        <f t="shared" ref="HY4:HY51" si="55">(DD4-BC4)/(BC4+1E-50)</f>
        <v>3.9188320524423246E-4</v>
      </c>
      <c r="HZ4" s="55">
        <f t="shared" ref="HZ4:HZ51" si="56">(FK4-BD4)/(BD4+1E-50)</f>
        <v>3.0063583957360396E-3</v>
      </c>
      <c r="IA4" s="55">
        <f t="shared" ref="IA4:IA51" si="57">(BM4-BE4)/(BE4+1E-50)</f>
        <v>-6.6343100974365073E-6</v>
      </c>
      <c r="IB4" s="55">
        <f t="shared" ref="IB4:IB51" si="58">(CG4-BF4)/(BF4+1E-50)</f>
        <v>3.9955096856572802E-6</v>
      </c>
      <c r="IC4" s="55">
        <f t="shared" ref="IC4:IC51" si="59">(BO4-BG4)/(BG4+1E-50)</f>
        <v>0</v>
      </c>
      <c r="ID4" s="55">
        <f t="shared" ref="ID4:ID51" si="60">(CD4-BH4)/(BH4+1E-50)</f>
        <v>0</v>
      </c>
      <c r="IE4" s="55">
        <f t="shared" ref="IE4:IE51" si="61">(DQ4-BI4)/(BI4+1E-50)</f>
        <v>0</v>
      </c>
    </row>
    <row r="5" spans="1:239" x14ac:dyDescent="0.3">
      <c r="A5" s="46" t="s">
        <v>3</v>
      </c>
      <c r="B5" s="27">
        <v>48987.488310000001</v>
      </c>
      <c r="C5" s="27">
        <v>744.84967470000004</v>
      </c>
      <c r="D5" s="27">
        <v>9666.9682143999999</v>
      </c>
      <c r="E5" s="27">
        <v>22740.430182</v>
      </c>
      <c r="F5" s="27">
        <v>15272.391933999999</v>
      </c>
      <c r="G5" s="27">
        <v>374.04189366999998</v>
      </c>
      <c r="H5" s="27">
        <v>53943.667328000003</v>
      </c>
      <c r="I5" s="29">
        <v>137.07894381</v>
      </c>
      <c r="J5" s="29">
        <v>3.9208673359000001</v>
      </c>
      <c r="K5" s="29">
        <v>1.83338966E-2</v>
      </c>
      <c r="L5" s="29">
        <v>0.17864915749999999</v>
      </c>
      <c r="M5" s="29">
        <v>216.79053481</v>
      </c>
      <c r="N5" s="29">
        <v>0.1339868632</v>
      </c>
      <c r="O5" s="29">
        <v>9.7516076999999996E-3</v>
      </c>
      <c r="P5" s="29">
        <v>0.1339868632</v>
      </c>
      <c r="Q5" s="29">
        <v>5.3196772000000003E-2</v>
      </c>
      <c r="R5" s="29">
        <v>0.28956772800000002</v>
      </c>
      <c r="T5" s="8">
        <v>7.9077581000000008E-6</v>
      </c>
      <c r="U5" s="29">
        <v>0.37937083760000001</v>
      </c>
      <c r="V5" s="29">
        <v>7.8090323985000003</v>
      </c>
      <c r="W5" s="29">
        <v>1.4430281099999999E-2</v>
      </c>
      <c r="Z5" s="29">
        <v>1.0544359099999999E-2</v>
      </c>
      <c r="AA5" s="29">
        <v>20.288033661</v>
      </c>
      <c r="AB5" s="29">
        <v>35.625072000000003</v>
      </c>
      <c r="AD5" s="29">
        <v>0.17607704339999999</v>
      </c>
      <c r="AE5" s="29">
        <v>0.4440466219000001</v>
      </c>
      <c r="AG5" s="29">
        <v>0.26797374769999999</v>
      </c>
      <c r="AH5" s="29">
        <v>0.38306394300000002</v>
      </c>
      <c r="AI5" s="29">
        <v>1438.8020564000001</v>
      </c>
      <c r="AJ5" s="29">
        <v>79.381029823999995</v>
      </c>
      <c r="AK5" s="29">
        <v>0.1339868632</v>
      </c>
      <c r="AL5" s="29">
        <v>0.184300082</v>
      </c>
      <c r="AM5" s="29">
        <v>5.4621710000000003E-4</v>
      </c>
      <c r="AN5" s="29">
        <v>11.7699686</v>
      </c>
      <c r="AO5" s="29">
        <v>908.84950063999997</v>
      </c>
      <c r="AP5" s="29">
        <v>0.51926318000000005</v>
      </c>
      <c r="AQ5" s="29">
        <v>8.3119899999999997E-5</v>
      </c>
      <c r="AR5" s="29">
        <v>3.1870580000000002E-4</v>
      </c>
      <c r="AS5" s="29">
        <v>188.80999581</v>
      </c>
      <c r="AT5" s="29">
        <v>2.2435105395999999</v>
      </c>
      <c r="AW5" s="29">
        <v>0.27178322890000001</v>
      </c>
      <c r="AX5" s="29">
        <v>0.99333735180000005</v>
      </c>
      <c r="AY5" s="29">
        <v>0.31807255000000001</v>
      </c>
      <c r="AZ5" s="29">
        <v>4.0647681800000002E-2</v>
      </c>
      <c r="BA5" s="29">
        <v>3.1608291032000002</v>
      </c>
      <c r="BB5" s="29">
        <v>35.688922531000003</v>
      </c>
      <c r="BC5" s="29">
        <v>263.61066154000002</v>
      </c>
      <c r="BD5" s="29">
        <v>118.64174067</v>
      </c>
      <c r="BE5" s="29">
        <v>1.63865043E-2</v>
      </c>
      <c r="BF5" s="29">
        <v>1.1304317999999999E-3</v>
      </c>
      <c r="BK5" s="29" t="s">
        <v>3</v>
      </c>
      <c r="BL5" s="29">
        <v>2067.4717462399999</v>
      </c>
      <c r="BM5" s="29">
        <v>1.6385822323499999E-2</v>
      </c>
      <c r="BN5" s="29">
        <v>3.9208069161600001</v>
      </c>
      <c r="BO5" s="29">
        <v>0</v>
      </c>
      <c r="BP5" s="29">
        <v>1.83338534979E-2</v>
      </c>
      <c r="BQ5" s="29">
        <v>137.27721209000001</v>
      </c>
      <c r="BR5" s="29">
        <v>137.27721209000001</v>
      </c>
      <c r="BS5" s="29">
        <v>72.679520414899997</v>
      </c>
      <c r="BT5" s="29">
        <v>7.3022266916500003E-2</v>
      </c>
      <c r="BU5" s="29">
        <v>0.10508072432899999</v>
      </c>
      <c r="BV5" s="29">
        <v>230.92567624500001</v>
      </c>
      <c r="BW5" s="29">
        <v>4.2744683844799999E-2</v>
      </c>
      <c r="BX5" s="29">
        <v>9.0832413034299994E-2</v>
      </c>
      <c r="BY5" s="29">
        <v>0</v>
      </c>
      <c r="BZ5" s="29">
        <v>9.7254289314E-3</v>
      </c>
      <c r="CA5" s="29">
        <v>3.2058554875999998E-2</v>
      </c>
      <c r="CB5" s="29">
        <v>0.10151866747299999</v>
      </c>
      <c r="CC5" s="29">
        <v>5.31975473837E-2</v>
      </c>
      <c r="CD5" s="29">
        <v>0</v>
      </c>
      <c r="CE5" s="29">
        <v>326.70220243099999</v>
      </c>
      <c r="CF5" s="29">
        <v>0.28956858530399998</v>
      </c>
      <c r="CG5" s="29">
        <v>1.13044569946E-3</v>
      </c>
      <c r="CH5" s="8">
        <v>2.2926157178500001E-6</v>
      </c>
      <c r="CI5" s="8">
        <v>5.6128532283899996E-6</v>
      </c>
      <c r="CJ5" s="29">
        <v>0</v>
      </c>
      <c r="CK5" s="29">
        <v>0.37936105122899999</v>
      </c>
      <c r="CL5" s="29">
        <v>0.38305217191899998</v>
      </c>
      <c r="CM5" s="29">
        <v>7.8090014165500001</v>
      </c>
      <c r="CN5" s="8">
        <v>8.3113439602199994E-5</v>
      </c>
      <c r="CO5" s="29">
        <v>0.18431125570000001</v>
      </c>
      <c r="CP5" s="29">
        <v>3.1869931436300002E-4</v>
      </c>
      <c r="CQ5" s="29">
        <v>49034.9679177</v>
      </c>
      <c r="CR5" s="29">
        <v>1.44300051565E-2</v>
      </c>
      <c r="CS5" s="29">
        <v>0</v>
      </c>
      <c r="CT5" s="29">
        <v>425.19599861900002</v>
      </c>
      <c r="CU5" s="29">
        <v>17.601359819500001</v>
      </c>
      <c r="CV5" s="29">
        <v>51.215666066399997</v>
      </c>
      <c r="CW5" s="29">
        <v>35.715874801200002</v>
      </c>
      <c r="CX5" s="29">
        <v>2980.7322581799999</v>
      </c>
      <c r="CY5" s="29">
        <v>1.0544598274699999E-2</v>
      </c>
      <c r="CZ5" s="29">
        <v>20.572469445700001</v>
      </c>
      <c r="DA5" s="29">
        <v>20.572469445700001</v>
      </c>
      <c r="DB5" s="29">
        <v>35.624923445199997</v>
      </c>
      <c r="DC5" s="29">
        <v>0</v>
      </c>
      <c r="DD5" s="29">
        <v>263.641688133</v>
      </c>
      <c r="DE5" s="29">
        <v>6.0091128924200002E-2</v>
      </c>
      <c r="DF5" s="29">
        <v>8.1955035570699997E-2</v>
      </c>
      <c r="DG5" s="29">
        <v>0</v>
      </c>
      <c r="DH5" s="29">
        <v>1213.3316657400001</v>
      </c>
      <c r="DI5" s="29">
        <v>3.9950635404599999</v>
      </c>
      <c r="DJ5" s="29">
        <v>256.17598778600001</v>
      </c>
      <c r="DK5" s="29">
        <v>0.115101789723</v>
      </c>
      <c r="DL5" s="29">
        <v>0.32759726564000002</v>
      </c>
      <c r="DM5" s="29">
        <v>0</v>
      </c>
      <c r="DN5" s="29">
        <v>8.8160887288499995E-2</v>
      </c>
      <c r="DO5" s="29">
        <v>0.17899320645899999</v>
      </c>
      <c r="DP5" s="29">
        <v>1442.6898475200001</v>
      </c>
      <c r="DQ5" s="29">
        <v>0</v>
      </c>
      <c r="DR5" s="29">
        <v>79.395527310600002</v>
      </c>
      <c r="DS5" s="29">
        <v>743.54555141900005</v>
      </c>
      <c r="DT5" s="29">
        <v>0</v>
      </c>
      <c r="DU5" s="29">
        <v>5.4766675433799997E-2</v>
      </c>
      <c r="DV5" s="29">
        <v>7.8810563010199994E-2</v>
      </c>
      <c r="DW5" s="29">
        <v>8683.3427606099995</v>
      </c>
      <c r="DX5" s="29">
        <v>964.814925485</v>
      </c>
      <c r="DY5" s="29">
        <v>9648.1576860900004</v>
      </c>
      <c r="DZ5" s="29">
        <v>945.29475606100004</v>
      </c>
      <c r="EA5" s="29">
        <v>676.91098037799998</v>
      </c>
      <c r="EB5" s="29">
        <v>2.2450119363100001</v>
      </c>
      <c r="EC5" s="29">
        <v>0</v>
      </c>
      <c r="ED5" s="29">
        <v>0</v>
      </c>
      <c r="EE5" s="29">
        <v>0.27178066298699999</v>
      </c>
      <c r="EF5" s="29">
        <v>0.99331003682800001</v>
      </c>
      <c r="EG5" s="29">
        <v>0.31807124562200001</v>
      </c>
      <c r="EH5" s="29">
        <v>4.06478978555E-2</v>
      </c>
      <c r="EI5" s="29">
        <v>3.16580599591</v>
      </c>
      <c r="EJ5" s="29">
        <v>11.9896482085</v>
      </c>
      <c r="EK5" s="29">
        <v>29365.2788526</v>
      </c>
      <c r="EL5" s="29">
        <v>72.566944465600002</v>
      </c>
      <c r="EM5" s="29">
        <v>431.83599684699999</v>
      </c>
      <c r="EN5" s="29">
        <v>872.22150597699999</v>
      </c>
      <c r="EO5" s="29">
        <v>6.0306573289900003</v>
      </c>
      <c r="EP5" s="29">
        <v>0</v>
      </c>
      <c r="EQ5" s="29">
        <v>3.3618175253099999E-2</v>
      </c>
      <c r="ER5" s="29">
        <v>1195.2146325199999</v>
      </c>
      <c r="ES5" s="29">
        <v>22718.691028699999</v>
      </c>
      <c r="ET5" s="29">
        <v>15245.007081600001</v>
      </c>
      <c r="EU5" s="29">
        <v>7473.68394704</v>
      </c>
      <c r="EV5" s="29">
        <v>18.3916072466</v>
      </c>
      <c r="EW5" s="29">
        <v>8.5212490848099995E-2</v>
      </c>
      <c r="EX5" s="29">
        <v>1935.1616562199999</v>
      </c>
      <c r="EY5" s="29">
        <v>44.660610680300003</v>
      </c>
      <c r="EZ5" s="29">
        <v>2741.9995155299998</v>
      </c>
      <c r="FA5" s="29">
        <v>74.564757111299997</v>
      </c>
      <c r="FB5" s="29">
        <v>17.884613901200002</v>
      </c>
      <c r="FC5" s="29">
        <v>5660.7180472600003</v>
      </c>
      <c r="FD5" s="29">
        <v>5.4579861843500005E-4</v>
      </c>
      <c r="FE5" s="29">
        <v>1536.5695654900001</v>
      </c>
      <c r="FF5" s="29">
        <v>1397.3791409800001</v>
      </c>
      <c r="FG5" s="29">
        <v>763.47864079500005</v>
      </c>
      <c r="FH5" s="29">
        <v>0.82389407904699996</v>
      </c>
      <c r="FI5" s="29">
        <v>373.86282483899998</v>
      </c>
      <c r="FJ5" s="29">
        <v>17570.1617654</v>
      </c>
      <c r="FK5" s="29">
        <v>118.761495181</v>
      </c>
      <c r="FL5" s="29">
        <v>0.30285692843000001</v>
      </c>
      <c r="FM5" s="29">
        <v>517.51869384199995</v>
      </c>
      <c r="FN5" s="29">
        <v>3085.1398125599999</v>
      </c>
      <c r="FO5" s="29">
        <v>908.99273271599998</v>
      </c>
      <c r="FP5" s="29">
        <v>11.7699822506</v>
      </c>
      <c r="FQ5" s="29">
        <v>0.51926830993600004</v>
      </c>
      <c r="FR5" s="29">
        <v>6039.3441402099998</v>
      </c>
      <c r="FS5" s="29">
        <v>53944.266416799997</v>
      </c>
      <c r="FT5" s="29">
        <v>188.864824951</v>
      </c>
      <c r="FU5" s="29">
        <v>3061.6581180500002</v>
      </c>
      <c r="FW5" s="37">
        <f t="shared" si="1"/>
        <v>0</v>
      </c>
      <c r="FX5" s="55">
        <f t="shared" si="2"/>
        <v>9.6921906670416065E-4</v>
      </c>
      <c r="FY5" s="55">
        <f t="shared" si="3"/>
        <v>-1.7508543338294999E-3</v>
      </c>
      <c r="FZ5" s="55">
        <f t="shared" si="4"/>
        <v>-1.9458560215372489E-3</v>
      </c>
      <c r="GA5" s="55">
        <f t="shared" si="5"/>
        <v>-9.5596930779297024E-4</v>
      </c>
      <c r="GB5" s="55">
        <f t="shared" si="6"/>
        <v>-1.7930951823619324E-3</v>
      </c>
      <c r="GC5" s="55">
        <f t="shared" si="7"/>
        <v>-4.7874003963304512E-4</v>
      </c>
      <c r="GD5" s="55">
        <f t="shared" si="8"/>
        <v>1.11058226047461E-5</v>
      </c>
      <c r="GE5" s="55">
        <f t="shared" si="9"/>
        <v>1.4463802717565434E-3</v>
      </c>
      <c r="GF5" s="55">
        <f t="shared" si="10"/>
        <v>-1.5409789422566793E-5</v>
      </c>
      <c r="GG5" s="55">
        <f t="shared" si="11"/>
        <v>-2.3509514066010052E-6</v>
      </c>
      <c r="GH5" s="55">
        <f t="shared" si="12"/>
        <v>-3.0572002809472597E-3</v>
      </c>
      <c r="GI5" s="55">
        <f t="shared" si="13"/>
        <v>6.5201838481501781E-2</v>
      </c>
      <c r="GJ5" s="55">
        <f t="shared" si="14"/>
        <v>-3.0582574374351562E-3</v>
      </c>
      <c r="GK5" s="55">
        <f t="shared" si="15"/>
        <v>-2.6845592445232987E-3</v>
      </c>
      <c r="GL5" s="55">
        <f t="shared" si="16"/>
        <v>-3.0573210030937522E-3</v>
      </c>
      <c r="GM5" s="55">
        <f t="shared" si="17"/>
        <v>1.4575765988147863E-5</v>
      </c>
      <c r="GN5" s="55">
        <f t="shared" si="18"/>
        <v>2.9606337898161532E-6</v>
      </c>
      <c r="GO5" s="55">
        <f t="shared" si="19"/>
        <v>0</v>
      </c>
      <c r="GP5" s="55">
        <f t="shared" si="20"/>
        <v>-2.8948201640110951E-4</v>
      </c>
      <c r="GQ5" s="55">
        <f t="shared" si="21"/>
        <v>-2.5796318615134667E-5</v>
      </c>
      <c r="GR5" s="55">
        <f t="shared" si="22"/>
        <v>-3.9674505648262251E-6</v>
      </c>
      <c r="GS5" s="55">
        <f t="shared" si="23"/>
        <v>-1.9122531161197139E-5</v>
      </c>
      <c r="GT5" s="55">
        <f t="shared" si="24"/>
        <v>0</v>
      </c>
      <c r="GU5" s="55">
        <f t="shared" si="25"/>
        <v>0</v>
      </c>
      <c r="GV5" s="55">
        <f t="shared" si="26"/>
        <v>2.2682715728080082E-5</v>
      </c>
      <c r="GW5" s="55">
        <f t="shared" si="27"/>
        <v>1.4019879375830123E-2</v>
      </c>
      <c r="GX5" s="55">
        <f t="shared" si="28"/>
        <v>-4.1699508707293375E-6</v>
      </c>
      <c r="GY5" s="55">
        <f t="shared" si="29"/>
        <v>0</v>
      </c>
      <c r="GZ5" s="55">
        <f t="shared" si="30"/>
        <v>-2.3438810876807129E-3</v>
      </c>
      <c r="HA5" s="55">
        <f t="shared" si="31"/>
        <v>-3.0347411072154302E-3</v>
      </c>
      <c r="HB5" s="55">
        <f t="shared" si="32"/>
        <v>0</v>
      </c>
      <c r="HC5" s="55">
        <f t="shared" si="33"/>
        <v>-3.0587098905584293E-3</v>
      </c>
      <c r="HD5" s="55">
        <f t="shared" si="34"/>
        <v>-3.0728762691281978E-5</v>
      </c>
      <c r="HE5" s="55">
        <f t="shared" si="35"/>
        <v>2.702102838056504E-3</v>
      </c>
      <c r="HF5" s="55">
        <f t="shared" si="36"/>
        <v>1.8263162662603526E-4</v>
      </c>
      <c r="HG5" s="55">
        <f t="shared" si="37"/>
        <v>-3.0572008793770308E-3</v>
      </c>
      <c r="HH5" s="55">
        <f t="shared" si="38"/>
        <v>6.0627753817307661E-5</v>
      </c>
      <c r="HI5" s="55">
        <f t="shared" si="39"/>
        <v>-7.6614511885471121E-4</v>
      </c>
      <c r="HJ5" s="55">
        <f t="shared" si="40"/>
        <v>1.1597821934455082E-6</v>
      </c>
      <c r="HK5" s="55">
        <f t="shared" si="41"/>
        <v>1.5759713340783232E-4</v>
      </c>
      <c r="HL5" s="55">
        <f t="shared" si="42"/>
        <v>9.87926006999445E-6</v>
      </c>
      <c r="HM5" s="55">
        <f t="shared" si="43"/>
        <v>-7.7723839898777224E-5</v>
      </c>
      <c r="HN5" s="55">
        <f t="shared" si="44"/>
        <v>-2.0349918325932595E-5</v>
      </c>
      <c r="HO5" s="55">
        <f t="shared" si="45"/>
        <v>2.9039321125335829E-4</v>
      </c>
      <c r="HP5" s="55">
        <f t="shared" si="46"/>
        <v>6.6921758712479458E-4</v>
      </c>
      <c r="HQ5" s="55">
        <f t="shared" si="47"/>
        <v>0</v>
      </c>
      <c r="HR5" s="55">
        <f t="shared" si="48"/>
        <v>0</v>
      </c>
      <c r="HS5" s="55">
        <f t="shared" si="49"/>
        <v>-9.4410277278843856E-6</v>
      </c>
      <c r="HT5" s="55">
        <f t="shared" si="50"/>
        <v>-2.7498182717623363E-5</v>
      </c>
      <c r="HU5" s="55">
        <f t="shared" si="51"/>
        <v>-4.1008820157537624E-6</v>
      </c>
      <c r="HV5" s="55">
        <f t="shared" si="52"/>
        <v>5.3153215738310121E-6</v>
      </c>
      <c r="HW5" s="55">
        <f t="shared" si="53"/>
        <v>1.574552925041478E-3</v>
      </c>
      <c r="HX5" s="55">
        <f t="shared" si="54"/>
        <v>7.5519988524696169E-4</v>
      </c>
      <c r="HY5" s="55">
        <f t="shared" si="55"/>
        <v>1.1769855141185453E-4</v>
      </c>
      <c r="HZ5" s="55">
        <f t="shared" si="56"/>
        <v>1.0093792481778534E-3</v>
      </c>
      <c r="IA5" s="55">
        <f t="shared" si="57"/>
        <v>-4.1618180883233962E-5</v>
      </c>
      <c r="IB5" s="55">
        <f t="shared" si="58"/>
        <v>1.2295708595659694E-5</v>
      </c>
      <c r="IC5" s="55">
        <f t="shared" si="59"/>
        <v>0</v>
      </c>
      <c r="ID5" s="55">
        <f t="shared" si="60"/>
        <v>0</v>
      </c>
      <c r="IE5" s="55">
        <f t="shared" si="61"/>
        <v>0</v>
      </c>
    </row>
    <row r="6" spans="1:239" x14ac:dyDescent="0.3">
      <c r="A6" s="46" t="s">
        <v>4</v>
      </c>
      <c r="B6" s="27">
        <v>265877.674</v>
      </c>
      <c r="C6" s="27">
        <v>47077.584656999999</v>
      </c>
      <c r="D6" s="27">
        <v>47680.091232999999</v>
      </c>
      <c r="E6" s="27">
        <v>43668.783725000001</v>
      </c>
      <c r="F6" s="27">
        <v>31237.566018000001</v>
      </c>
      <c r="G6" s="27">
        <v>5756.9523497</v>
      </c>
      <c r="H6" s="27">
        <v>248536.0436</v>
      </c>
      <c r="I6" s="29">
        <v>885.96361533000004</v>
      </c>
      <c r="J6" s="29">
        <v>121.43017567</v>
      </c>
      <c r="K6" s="29">
        <v>54.986129257000002</v>
      </c>
      <c r="L6" s="29">
        <v>6.0253128841999999</v>
      </c>
      <c r="M6" s="29">
        <v>815.33053272999996</v>
      </c>
      <c r="N6" s="29">
        <v>6.4983353199999996E-2</v>
      </c>
      <c r="O6" s="29">
        <v>399.29355672999998</v>
      </c>
      <c r="P6" s="29">
        <v>0.36597883419999999</v>
      </c>
      <c r="Q6" s="29">
        <v>1.6327678253</v>
      </c>
      <c r="R6" s="29">
        <v>11.454849652</v>
      </c>
      <c r="S6" s="29">
        <v>511.42117436000001</v>
      </c>
      <c r="T6" s="29">
        <v>3.4191587175000002</v>
      </c>
      <c r="U6" s="29">
        <v>14.015677497</v>
      </c>
      <c r="V6" s="29">
        <v>96.108741965999997</v>
      </c>
      <c r="W6" s="29">
        <v>917.88494931000002</v>
      </c>
      <c r="X6" s="29">
        <v>1660.9265659</v>
      </c>
      <c r="Y6" s="29">
        <v>2.18941E-2</v>
      </c>
      <c r="Z6" s="29">
        <v>0.35410070269999999</v>
      </c>
      <c r="AA6" s="29">
        <v>899.45361661000004</v>
      </c>
      <c r="AD6" s="29">
        <v>0.62440123800000003</v>
      </c>
      <c r="AE6" s="29">
        <v>3.2411913539999979</v>
      </c>
      <c r="AF6" s="29">
        <v>0.95652585000000001</v>
      </c>
      <c r="AG6" s="29">
        <v>10.641959364</v>
      </c>
      <c r="AH6" s="29">
        <v>3250.5063728</v>
      </c>
      <c r="AI6" s="29">
        <v>4038.4472257000002</v>
      </c>
      <c r="AJ6" s="29">
        <v>676.12016816000005</v>
      </c>
      <c r="AK6" s="29">
        <v>7.9013827233000002</v>
      </c>
      <c r="AL6" s="29">
        <v>303.74260154000001</v>
      </c>
      <c r="AM6" s="29">
        <v>0.2653683382</v>
      </c>
      <c r="AN6" s="29">
        <v>66.708550680000002</v>
      </c>
      <c r="AO6" s="29">
        <v>9349.3417669999999</v>
      </c>
      <c r="AP6" s="29">
        <v>4.4764954982000003</v>
      </c>
      <c r="AQ6" s="29">
        <v>1.0872765E-3</v>
      </c>
      <c r="AR6" s="29">
        <v>56.971847027999999</v>
      </c>
      <c r="AS6" s="29">
        <v>2359.4321823</v>
      </c>
      <c r="AT6" s="29">
        <v>8.5955690709999999</v>
      </c>
      <c r="AW6" s="29">
        <v>9.4614463499999996E-2</v>
      </c>
      <c r="AX6" s="29">
        <v>0.27864161980000002</v>
      </c>
      <c r="AY6" s="29">
        <v>3.7334089999999998E-4</v>
      </c>
      <c r="AZ6" s="29">
        <v>2.6353489999999998E-4</v>
      </c>
      <c r="BA6" s="29">
        <v>6.6623043756999998</v>
      </c>
      <c r="BB6" s="29">
        <v>627.05185958000004</v>
      </c>
      <c r="BC6" s="29">
        <v>1654.3024680000001</v>
      </c>
      <c r="BD6" s="29">
        <v>1644.2094428</v>
      </c>
      <c r="BE6" s="29">
        <v>0.1902436851</v>
      </c>
      <c r="BF6" s="29">
        <v>4.8596023126999999</v>
      </c>
      <c r="BG6" s="29">
        <v>9.3496900000000001E-4</v>
      </c>
      <c r="BH6" s="29">
        <v>0.41606946500000003</v>
      </c>
      <c r="BI6" s="29">
        <v>15.629399529000001</v>
      </c>
      <c r="BK6" s="29" t="s">
        <v>4</v>
      </c>
      <c r="BL6" s="29">
        <v>10505.6657693</v>
      </c>
      <c r="BM6" s="29">
        <v>0.190243768023</v>
      </c>
      <c r="BN6" s="29">
        <v>121.42903245700001</v>
      </c>
      <c r="BO6" s="29">
        <v>9.3495743751100002E-4</v>
      </c>
      <c r="BP6" s="29">
        <v>54.986224676100001</v>
      </c>
      <c r="BQ6" s="29">
        <v>899.24624588400002</v>
      </c>
      <c r="BR6" s="29">
        <v>888.07006180999997</v>
      </c>
      <c r="BS6" s="29">
        <v>3228.2286663899999</v>
      </c>
      <c r="BT6" s="29">
        <v>2.4700891529</v>
      </c>
      <c r="BU6" s="29">
        <v>3.5545190042499999</v>
      </c>
      <c r="BV6" s="29">
        <v>870.33585510600005</v>
      </c>
      <c r="BW6" s="29">
        <v>2.0735085112399999E-2</v>
      </c>
      <c r="BX6" s="29">
        <v>4.40619830445E-2</v>
      </c>
      <c r="BY6" s="29">
        <v>2.1893583377400001E-2</v>
      </c>
      <c r="BZ6" s="29">
        <v>399.289020241</v>
      </c>
      <c r="CA6" s="29">
        <v>8.7786596165300004E-2</v>
      </c>
      <c r="CB6" s="29">
        <v>0.27799116398700002</v>
      </c>
      <c r="CC6" s="29">
        <v>1.63274152858</v>
      </c>
      <c r="CD6" s="29">
        <v>0.416055791299</v>
      </c>
      <c r="CE6" s="29">
        <v>533072.29286000005</v>
      </c>
      <c r="CF6" s="29">
        <v>11.4549129363</v>
      </c>
      <c r="CG6" s="29">
        <v>4.85959654962</v>
      </c>
      <c r="CH6" s="29">
        <v>0.99148746167000001</v>
      </c>
      <c r="CI6" s="29">
        <v>2.42744008256</v>
      </c>
      <c r="CJ6" s="29">
        <v>511.399324847</v>
      </c>
      <c r="CK6" s="29">
        <v>14.0157425013</v>
      </c>
      <c r="CL6" s="29">
        <v>3250.4255312499999</v>
      </c>
      <c r="CM6" s="29">
        <v>96.108375673899999</v>
      </c>
      <c r="CN6" s="29">
        <v>1.0872889657899999E-3</v>
      </c>
      <c r="CO6" s="29">
        <v>303.74155976499998</v>
      </c>
      <c r="CP6" s="29">
        <v>56.9717892273</v>
      </c>
      <c r="CQ6" s="29">
        <v>266836.89476699999</v>
      </c>
      <c r="CR6" s="29">
        <v>917.86798334900004</v>
      </c>
      <c r="CS6" s="29">
        <v>1660.91082824</v>
      </c>
      <c r="CT6" s="29">
        <v>3212.5283581200001</v>
      </c>
      <c r="CU6" s="29">
        <v>3685.0568214599998</v>
      </c>
      <c r="CV6" s="29">
        <v>377.575552168</v>
      </c>
      <c r="CW6" s="29">
        <v>627.34381417400004</v>
      </c>
      <c r="CX6" s="29">
        <v>31139.471244600001</v>
      </c>
      <c r="CY6" s="29">
        <v>0.35409743250600001</v>
      </c>
      <c r="CZ6" s="29">
        <v>901.34448366000004</v>
      </c>
      <c r="DA6" s="29">
        <v>901.34448366000004</v>
      </c>
      <c r="DB6" s="29">
        <v>0</v>
      </c>
      <c r="DC6" s="29">
        <v>0</v>
      </c>
      <c r="DD6" s="29">
        <v>1654.7972075600001</v>
      </c>
      <c r="DE6" s="29">
        <v>0.28751136010599998</v>
      </c>
      <c r="DF6" s="29">
        <v>0.23127945035799999</v>
      </c>
      <c r="DG6" s="29">
        <v>0</v>
      </c>
      <c r="DH6" s="29">
        <v>4025.0754341000002</v>
      </c>
      <c r="DI6" s="29">
        <v>60.646152364199999</v>
      </c>
      <c r="DJ6" s="29">
        <v>1984.60396356</v>
      </c>
      <c r="DK6" s="29">
        <v>0.84100858750999996</v>
      </c>
      <c r="DL6" s="29">
        <v>2.3936402352299999</v>
      </c>
      <c r="DM6" s="29">
        <v>0.95654171832599999</v>
      </c>
      <c r="DN6" s="29">
        <v>3.51167087954</v>
      </c>
      <c r="DO6" s="29">
        <v>7.1297465153699999</v>
      </c>
      <c r="DP6" s="29">
        <v>4049.2442963399999</v>
      </c>
      <c r="DQ6" s="29">
        <v>15.6293882895</v>
      </c>
      <c r="DR6" s="29">
        <v>676.26087942000004</v>
      </c>
      <c r="DS6" s="29">
        <v>47070.238260899998</v>
      </c>
      <c r="DT6" s="29">
        <v>0</v>
      </c>
      <c r="DU6" s="29">
        <v>3.23904193027</v>
      </c>
      <c r="DV6" s="29">
        <v>4.6610623793599997</v>
      </c>
      <c r="DW6" s="29">
        <v>42854.047415200002</v>
      </c>
      <c r="DX6" s="29">
        <v>4761.55810595</v>
      </c>
      <c r="DY6" s="29">
        <v>47615.605521199999</v>
      </c>
      <c r="DZ6" s="29">
        <v>3931.64806598</v>
      </c>
      <c r="EA6" s="29">
        <v>3737.3245085799999</v>
      </c>
      <c r="EB6" s="29">
        <v>8.6115526701099991</v>
      </c>
      <c r="EC6" s="29">
        <v>0</v>
      </c>
      <c r="ED6" s="29">
        <v>0</v>
      </c>
      <c r="EE6" s="29">
        <v>9.4609903165300005E-2</v>
      </c>
      <c r="EF6" s="29">
        <v>0.278643247378</v>
      </c>
      <c r="EG6" s="29">
        <v>3.72272537468E-4</v>
      </c>
      <c r="EH6" s="29">
        <v>2.6277239701599997E-4</v>
      </c>
      <c r="EI6" s="29">
        <v>6.7154927401400002</v>
      </c>
      <c r="EJ6" s="29">
        <v>108.36428153200001</v>
      </c>
      <c r="EK6" s="29">
        <v>116389.163795</v>
      </c>
      <c r="EL6" s="29">
        <v>95.083270502900007</v>
      </c>
      <c r="EM6" s="29">
        <v>1692.1478856900001</v>
      </c>
      <c r="EN6" s="29">
        <v>2938.34684535</v>
      </c>
      <c r="EO6" s="29">
        <v>85.978786944600003</v>
      </c>
      <c r="EP6" s="29">
        <v>104.739280632</v>
      </c>
      <c r="EQ6" s="29">
        <v>0.105418064889</v>
      </c>
      <c r="ER6" s="29">
        <v>1245.8030846700001</v>
      </c>
      <c r="ES6" s="29">
        <v>45365.776216300001</v>
      </c>
      <c r="ET6" s="29">
        <v>31283.1179061</v>
      </c>
      <c r="EU6" s="29">
        <v>14082.6583102</v>
      </c>
      <c r="EV6" s="29">
        <v>14.482176069699999</v>
      </c>
      <c r="EW6" s="29">
        <v>6.4114948288500004</v>
      </c>
      <c r="EX6" s="29">
        <v>5577.7144454199997</v>
      </c>
      <c r="EY6" s="29">
        <v>214.14589366199999</v>
      </c>
      <c r="EZ6" s="29">
        <v>6288.2462089399996</v>
      </c>
      <c r="FA6" s="29">
        <v>302.71517600800001</v>
      </c>
      <c r="FB6" s="29">
        <v>211.27050462899999</v>
      </c>
      <c r="FC6" s="29">
        <v>10995.6009667</v>
      </c>
      <c r="FD6" s="29">
        <v>0.26515666957400003</v>
      </c>
      <c r="FE6" s="29">
        <v>6929.8091826600003</v>
      </c>
      <c r="FF6" s="29">
        <v>189.419023041</v>
      </c>
      <c r="FG6" s="29">
        <v>1179.5188867100001</v>
      </c>
      <c r="FH6" s="29">
        <v>33.129694696500003</v>
      </c>
      <c r="FI6" s="29">
        <v>5750.8490531500001</v>
      </c>
      <c r="FJ6" s="29">
        <v>61765.089180900002</v>
      </c>
      <c r="FK6" s="29">
        <v>1645.4728047999999</v>
      </c>
      <c r="FL6" s="29">
        <v>21.659928055400002</v>
      </c>
      <c r="FM6" s="29">
        <v>1387.4860161300001</v>
      </c>
      <c r="FN6" s="29">
        <v>16328.0369598</v>
      </c>
      <c r="FO6" s="29">
        <v>9350.3445412900001</v>
      </c>
      <c r="FP6" s="29">
        <v>66.708528537000007</v>
      </c>
      <c r="FQ6" s="29">
        <v>4.4764717572299997</v>
      </c>
      <c r="FR6" s="29">
        <v>26769.326249099999</v>
      </c>
      <c r="FS6" s="29">
        <v>248538.13742300001</v>
      </c>
      <c r="FT6" s="29">
        <v>2360.0541905700002</v>
      </c>
      <c r="FU6" s="29">
        <v>13566.957806799999</v>
      </c>
      <c r="FW6" s="37">
        <f t="shared" si="1"/>
        <v>0</v>
      </c>
      <c r="FX6" s="55">
        <f t="shared" si="2"/>
        <v>3.6077522138996585E-3</v>
      </c>
      <c r="FY6" s="55">
        <f t="shared" si="3"/>
        <v>-1.5604870456983487E-4</v>
      </c>
      <c r="FZ6" s="55">
        <f t="shared" si="4"/>
        <v>-1.3524661998836236E-3</v>
      </c>
      <c r="GA6" s="55">
        <f t="shared" si="5"/>
        <v>3.8860539418424107E-2</v>
      </c>
      <c r="GB6" s="55">
        <f t="shared" si="6"/>
        <v>1.4582406348097215E-3</v>
      </c>
      <c r="GC6" s="55">
        <f t="shared" si="7"/>
        <v>-1.060161033001761E-3</v>
      </c>
      <c r="GD6" s="55">
        <f t="shared" si="8"/>
        <v>8.4246251355507019E-6</v>
      </c>
      <c r="GE6" s="55">
        <f t="shared" si="9"/>
        <v>2.3775767351521889E-3</v>
      </c>
      <c r="GF6" s="55">
        <f t="shared" si="10"/>
        <v>-9.4145709143876156E-6</v>
      </c>
      <c r="GG6" s="55">
        <f t="shared" si="11"/>
        <v>1.7353303694669192E-6</v>
      </c>
      <c r="GH6" s="55">
        <f t="shared" si="12"/>
        <v>-1.1696107132420642E-4</v>
      </c>
      <c r="GI6" s="55">
        <f t="shared" si="13"/>
        <v>6.7463832357441383E-2</v>
      </c>
      <c r="GJ6" s="55">
        <f t="shared" si="14"/>
        <v>-2.8666579043198741E-3</v>
      </c>
      <c r="GK6" s="55">
        <f t="shared" si="15"/>
        <v>-1.1361287763133519E-5</v>
      </c>
      <c r="GL6" s="55">
        <f t="shared" si="16"/>
        <v>-5.4941441665474979E-4</v>
      </c>
      <c r="GM6" s="55">
        <f t="shared" si="17"/>
        <v>-1.6105608888485787E-5</v>
      </c>
      <c r="GN6" s="55">
        <f t="shared" si="18"/>
        <v>5.5246731229176064E-6</v>
      </c>
      <c r="GO6" s="55">
        <f t="shared" si="19"/>
        <v>-4.2723129380298505E-5</v>
      </c>
      <c r="GP6" s="55">
        <f t="shared" si="20"/>
        <v>-6.7611154994719791E-5</v>
      </c>
      <c r="GQ6" s="55">
        <f t="shared" si="21"/>
        <v>4.6379705878353223E-6</v>
      </c>
      <c r="GR6" s="55">
        <f t="shared" si="22"/>
        <v>-3.8112256232294578E-6</v>
      </c>
      <c r="GS6" s="55">
        <f t="shared" si="23"/>
        <v>-1.848375552157859E-5</v>
      </c>
      <c r="GT6" s="55">
        <f t="shared" si="24"/>
        <v>-9.475229262460326E-6</v>
      </c>
      <c r="GU6" s="55">
        <f t="shared" si="25"/>
        <v>-2.3596430088396001E-5</v>
      </c>
      <c r="GV6" s="55">
        <f t="shared" si="26"/>
        <v>-9.2352090098871383E-6</v>
      </c>
      <c r="GW6" s="55">
        <f t="shared" si="27"/>
        <v>2.1022396431364513E-3</v>
      </c>
      <c r="GX6" s="55">
        <f t="shared" si="28"/>
        <v>0</v>
      </c>
      <c r="GY6" s="55">
        <f t="shared" si="29"/>
        <v>0</v>
      </c>
      <c r="GZ6" s="55">
        <f t="shared" si="30"/>
        <v>-3.080753773266319E-4</v>
      </c>
      <c r="HA6" s="55">
        <f t="shared" si="31"/>
        <v>-2.0185575442573105E-3</v>
      </c>
      <c r="HB6" s="55">
        <f t="shared" si="32"/>
        <v>1.6589542248104667E-5</v>
      </c>
      <c r="HC6" s="55">
        <f t="shared" si="33"/>
        <v>-5.0927566199216637E-5</v>
      </c>
      <c r="HD6" s="55">
        <f t="shared" si="34"/>
        <v>-2.4870448086653638E-5</v>
      </c>
      <c r="HE6" s="55">
        <f t="shared" si="35"/>
        <v>2.673569824384216E-3</v>
      </c>
      <c r="HF6" s="55">
        <f t="shared" si="36"/>
        <v>2.081157560835999E-4</v>
      </c>
      <c r="HG6" s="55">
        <f t="shared" si="37"/>
        <v>-1.6179619628229594E-4</v>
      </c>
      <c r="HH6" s="55">
        <f t="shared" si="38"/>
        <v>-3.429795474032948E-6</v>
      </c>
      <c r="HI6" s="55">
        <f t="shared" si="39"/>
        <v>-7.9764084681588539E-4</v>
      </c>
      <c r="HJ6" s="55">
        <f t="shared" si="40"/>
        <v>-3.3193645746535149E-7</v>
      </c>
      <c r="HK6" s="55">
        <f t="shared" si="41"/>
        <v>1.0725613791760334E-4</v>
      </c>
      <c r="HL6" s="55">
        <f t="shared" si="42"/>
        <v>-5.3034723278780083E-6</v>
      </c>
      <c r="HM6" s="55">
        <f t="shared" si="43"/>
        <v>1.1465151688515875E-5</v>
      </c>
      <c r="HN6" s="55">
        <f t="shared" si="44"/>
        <v>-1.0145484658469128E-6</v>
      </c>
      <c r="HO6" s="55">
        <f t="shared" si="45"/>
        <v>2.6362625493808891E-4</v>
      </c>
      <c r="HP6" s="55">
        <f t="shared" si="46"/>
        <v>1.8595161039337365E-3</v>
      </c>
      <c r="HQ6" s="55">
        <f t="shared" si="47"/>
        <v>0</v>
      </c>
      <c r="HR6" s="55">
        <f t="shared" si="48"/>
        <v>0</v>
      </c>
      <c r="HS6" s="55">
        <f t="shared" si="49"/>
        <v>-4.8199128666946574E-5</v>
      </c>
      <c r="HT6" s="55">
        <f t="shared" si="50"/>
        <v>5.8411159149644459E-6</v>
      </c>
      <c r="HU6" s="55">
        <f t="shared" si="51"/>
        <v>-2.8616273545169634E-3</v>
      </c>
      <c r="HV6" s="55">
        <f t="shared" si="52"/>
        <v>-2.8933662448503337E-3</v>
      </c>
      <c r="HW6" s="55">
        <f t="shared" si="53"/>
        <v>7.983478604489903E-3</v>
      </c>
      <c r="HX6" s="55">
        <f t="shared" si="54"/>
        <v>4.6559880102349895E-4</v>
      </c>
      <c r="HY6" s="55">
        <f t="shared" si="55"/>
        <v>2.990623356792156E-4</v>
      </c>
      <c r="HZ6" s="55">
        <f t="shared" si="56"/>
        <v>7.6837048073904633E-4</v>
      </c>
      <c r="IA6" s="55">
        <f t="shared" si="57"/>
        <v>4.3587780561947478E-7</v>
      </c>
      <c r="IB6" s="55">
        <f t="shared" si="58"/>
        <v>-1.1859159719358996E-6</v>
      </c>
      <c r="IC6" s="55">
        <f t="shared" si="59"/>
        <v>-1.2366708414926657E-5</v>
      </c>
      <c r="ID6" s="55">
        <f t="shared" si="60"/>
        <v>-3.2863985825125682E-5</v>
      </c>
      <c r="IE6" s="55">
        <f t="shared" si="61"/>
        <v>-7.1912551599126587E-7</v>
      </c>
    </row>
    <row r="7" spans="1:239" x14ac:dyDescent="0.3">
      <c r="A7" s="46" t="s">
        <v>5</v>
      </c>
      <c r="B7" s="27">
        <v>7783.8548973999996</v>
      </c>
      <c r="C7" s="27">
        <v>1357.2462601</v>
      </c>
      <c r="D7" s="27">
        <v>7433.1587843999996</v>
      </c>
      <c r="E7" s="27">
        <v>2489.6438219000001</v>
      </c>
      <c r="F7" s="27">
        <v>2722.1429192999999</v>
      </c>
      <c r="G7" s="27">
        <v>59.018870753999998</v>
      </c>
      <c r="H7" s="27">
        <v>34745.319533000002</v>
      </c>
      <c r="I7" s="29">
        <v>153.25309797</v>
      </c>
      <c r="L7" s="29">
        <v>1.8795469999999999E-4</v>
      </c>
      <c r="M7" s="29">
        <v>61.144696498999998</v>
      </c>
      <c r="N7" s="29">
        <v>1.409588E-4</v>
      </c>
      <c r="P7" s="29">
        <v>1.409588E-4</v>
      </c>
      <c r="T7" s="29">
        <v>2.5373099999999999E-5</v>
      </c>
      <c r="U7" s="29">
        <v>0.91714154199999998</v>
      </c>
      <c r="AA7" s="29">
        <v>42.439477953000001</v>
      </c>
      <c r="AD7" s="29">
        <v>7.1472129300000006E-2</v>
      </c>
      <c r="AE7" s="29">
        <v>4.2281729999960049E-4</v>
      </c>
      <c r="AG7" s="29">
        <v>2.8191739999999999E-4</v>
      </c>
      <c r="AI7" s="29">
        <v>2198.6140635000002</v>
      </c>
      <c r="AJ7" s="29">
        <v>81.942489053000003</v>
      </c>
      <c r="AK7" s="29">
        <v>1.409588E-4</v>
      </c>
      <c r="AN7" s="29">
        <v>20.972362749999998</v>
      </c>
      <c r="AO7" s="29">
        <v>714.84460065999997</v>
      </c>
      <c r="AP7" s="29">
        <v>0.92525068249999998</v>
      </c>
      <c r="AS7" s="29">
        <v>41.729464264999997</v>
      </c>
      <c r="AT7" s="29">
        <v>1.0766027993</v>
      </c>
      <c r="AW7" s="29">
        <v>1.2637646000000001E-2</v>
      </c>
      <c r="AX7" s="29">
        <v>4.3665980799999997E-2</v>
      </c>
      <c r="AY7" s="8">
        <v>7.9878504000000003E-7</v>
      </c>
      <c r="AZ7" s="8">
        <v>5.6395236E-7</v>
      </c>
      <c r="BA7" s="29">
        <v>0.92392750769999998</v>
      </c>
      <c r="BB7" s="29">
        <v>27.682635732000001</v>
      </c>
      <c r="BC7" s="29">
        <v>76.584232494000005</v>
      </c>
      <c r="BD7" s="29">
        <v>22.718198599000001</v>
      </c>
      <c r="BK7" s="29" t="s">
        <v>5</v>
      </c>
      <c r="BL7" s="29">
        <v>984.01767619400005</v>
      </c>
      <c r="BM7" s="29">
        <v>0</v>
      </c>
      <c r="BN7" s="29">
        <v>0</v>
      </c>
      <c r="BO7" s="29">
        <v>0</v>
      </c>
      <c r="BP7" s="29">
        <v>0</v>
      </c>
      <c r="BQ7" s="29">
        <v>153.59178255099999</v>
      </c>
      <c r="BR7" s="29">
        <v>153.59178255099999</v>
      </c>
      <c r="BS7" s="29">
        <v>90.150281809399999</v>
      </c>
      <c r="BT7" s="8">
        <v>7.7031058714599997E-5</v>
      </c>
      <c r="BU7" s="29">
        <v>1.1084897422199999E-4</v>
      </c>
      <c r="BV7" s="29">
        <v>82.287886638200007</v>
      </c>
      <c r="BW7" s="8">
        <v>4.50891609209E-5</v>
      </c>
      <c r="BX7" s="8">
        <v>9.5814908932600004E-5</v>
      </c>
      <c r="BY7" s="29">
        <v>0</v>
      </c>
      <c r="BZ7" s="29">
        <v>0</v>
      </c>
      <c r="CA7" s="8">
        <v>3.3816467556199997E-5</v>
      </c>
      <c r="CB7" s="29">
        <v>1.07087988646E-4</v>
      </c>
      <c r="CC7" s="29">
        <v>0</v>
      </c>
      <c r="CD7" s="29">
        <v>0</v>
      </c>
      <c r="CE7" s="29">
        <v>488.661349153</v>
      </c>
      <c r="CF7" s="29">
        <v>0</v>
      </c>
      <c r="CG7" s="29">
        <v>0</v>
      </c>
      <c r="CH7" s="8">
        <v>7.3551662119599999E-6</v>
      </c>
      <c r="CI7" s="8">
        <v>1.8007923195400002E-5</v>
      </c>
      <c r="CJ7" s="29">
        <v>0</v>
      </c>
      <c r="CK7" s="29">
        <v>0.91714906045800004</v>
      </c>
      <c r="CL7" s="29">
        <v>0</v>
      </c>
      <c r="CM7" s="29">
        <v>0</v>
      </c>
      <c r="CN7" s="29">
        <v>0</v>
      </c>
      <c r="CO7" s="29">
        <v>0</v>
      </c>
      <c r="CP7" s="29">
        <v>0</v>
      </c>
      <c r="CQ7" s="29">
        <v>7948.5945401099998</v>
      </c>
      <c r="CR7" s="29">
        <v>0</v>
      </c>
      <c r="CS7" s="29">
        <v>0</v>
      </c>
      <c r="CT7" s="29">
        <v>40.320538057500002</v>
      </c>
      <c r="CU7" s="29">
        <v>27.5673342312</v>
      </c>
      <c r="CV7" s="29">
        <v>9.1572588437799993</v>
      </c>
      <c r="CW7" s="29">
        <v>27.730225934900002</v>
      </c>
      <c r="CX7" s="29">
        <v>4061.5696098899998</v>
      </c>
      <c r="CY7" s="29">
        <v>0</v>
      </c>
      <c r="CZ7" s="29">
        <v>42.932708775999998</v>
      </c>
      <c r="DA7" s="29">
        <v>42.932708775999998</v>
      </c>
      <c r="DB7" s="29">
        <v>0</v>
      </c>
      <c r="DC7" s="29">
        <v>0</v>
      </c>
      <c r="DD7" s="29">
        <v>76.651514041499993</v>
      </c>
      <c r="DE7" s="29">
        <v>3.3760271803499997E-2</v>
      </c>
      <c r="DF7" s="29">
        <v>2.6056947727299998E-2</v>
      </c>
      <c r="DG7" s="29">
        <v>0</v>
      </c>
      <c r="DH7" s="29">
        <v>222.81092534199999</v>
      </c>
      <c r="DI7" s="29">
        <v>0.39944789882699999</v>
      </c>
      <c r="DJ7" s="29">
        <v>178.784522372</v>
      </c>
      <c r="DK7" s="29">
        <v>1.0989124213899999E-4</v>
      </c>
      <c r="DL7" s="29">
        <v>3.1277177521700001E-4</v>
      </c>
      <c r="DM7" s="29">
        <v>0</v>
      </c>
      <c r="DN7" s="8">
        <v>9.2996550317699995E-5</v>
      </c>
      <c r="DO7" s="29">
        <v>1.8880900094199999E-4</v>
      </c>
      <c r="DP7" s="29">
        <v>2205.5301028499998</v>
      </c>
      <c r="DQ7" s="29">
        <v>0</v>
      </c>
      <c r="DR7" s="29">
        <v>81.968727017199996</v>
      </c>
      <c r="DS7" s="29">
        <v>1356.64469867</v>
      </c>
      <c r="DT7" s="29">
        <v>0</v>
      </c>
      <c r="DU7" s="8">
        <v>5.7771942613699998E-5</v>
      </c>
      <c r="DV7" s="8">
        <v>8.3134933359800005E-5</v>
      </c>
      <c r="DW7" s="29">
        <v>6690.1226097999997</v>
      </c>
      <c r="DX7" s="29">
        <v>743.34660883000004</v>
      </c>
      <c r="DY7" s="29">
        <v>7433.4692186299999</v>
      </c>
      <c r="DZ7" s="29">
        <v>102.371884713</v>
      </c>
      <c r="EA7" s="29">
        <v>243.90300624400001</v>
      </c>
      <c r="EB7" s="29">
        <v>1.0792186023400001</v>
      </c>
      <c r="EC7" s="29">
        <v>0</v>
      </c>
      <c r="ED7" s="29">
        <v>0</v>
      </c>
      <c r="EE7" s="29">
        <v>1.2637342898499999E-2</v>
      </c>
      <c r="EF7" s="29">
        <v>4.36662522894E-2</v>
      </c>
      <c r="EG7" s="8">
        <v>7.9845635964899997E-7</v>
      </c>
      <c r="EH7" s="8">
        <v>5.6373489112499997E-7</v>
      </c>
      <c r="EI7" s="29">
        <v>0.93246650467400005</v>
      </c>
      <c r="EJ7" s="29">
        <v>25.0467857977</v>
      </c>
      <c r="EK7" s="29">
        <v>17374.551592100001</v>
      </c>
      <c r="EL7" s="29">
        <v>15.324777153599999</v>
      </c>
      <c r="EM7" s="29">
        <v>20.131980754600001</v>
      </c>
      <c r="EN7" s="29">
        <v>116.362426195</v>
      </c>
      <c r="EO7" s="29">
        <v>13.420471275800001</v>
      </c>
      <c r="EP7" s="29">
        <v>0</v>
      </c>
      <c r="EQ7" s="29">
        <v>1.1655005541299999E-2</v>
      </c>
      <c r="ER7" s="29">
        <v>7.83236533011</v>
      </c>
      <c r="ES7" s="29">
        <v>2953.2681666100002</v>
      </c>
      <c r="ET7" s="29">
        <v>2730.2028077800001</v>
      </c>
      <c r="EU7" s="29">
        <v>223.06535883199999</v>
      </c>
      <c r="EV7" s="29">
        <v>1.8322197033700001</v>
      </c>
      <c r="EW7" s="29">
        <v>0.255654400359</v>
      </c>
      <c r="EX7" s="29">
        <v>293.59666925599998</v>
      </c>
      <c r="EY7" s="29">
        <v>7.9110320144199999</v>
      </c>
      <c r="EZ7" s="29">
        <v>605.77154854900004</v>
      </c>
      <c r="FA7" s="29">
        <v>1.5372271057</v>
      </c>
      <c r="FB7" s="29">
        <v>11.946475422200001</v>
      </c>
      <c r="FC7" s="29">
        <v>1514.2860729700001</v>
      </c>
      <c r="FD7" s="29">
        <v>0</v>
      </c>
      <c r="FE7" s="29">
        <v>942.88291783700004</v>
      </c>
      <c r="FF7" s="29">
        <v>38.131325697000001</v>
      </c>
      <c r="FG7" s="29">
        <v>54.986371578799996</v>
      </c>
      <c r="FH7" s="29">
        <v>1.8294045748300001</v>
      </c>
      <c r="FI7" s="29">
        <v>58.993511485299997</v>
      </c>
      <c r="FJ7" s="29">
        <v>9842.5265059600006</v>
      </c>
      <c r="FK7" s="29">
        <v>22.922003589199999</v>
      </c>
      <c r="FL7" s="29">
        <v>0.19404247369800001</v>
      </c>
      <c r="FM7" s="29">
        <v>363.788256709</v>
      </c>
      <c r="FN7" s="29">
        <v>1459.60515336</v>
      </c>
      <c r="FO7" s="29">
        <v>715.10458974100004</v>
      </c>
      <c r="FP7" s="29">
        <v>20.972364917299998</v>
      </c>
      <c r="FQ7" s="29">
        <v>0.92524889166099999</v>
      </c>
      <c r="FR7" s="29">
        <v>3820.4336614399999</v>
      </c>
      <c r="FS7" s="29">
        <v>34749.077440200002</v>
      </c>
      <c r="FT7" s="29">
        <v>41.830949628699997</v>
      </c>
      <c r="FU7" s="29">
        <v>1597.1341920499999</v>
      </c>
      <c r="FW7" s="37">
        <f t="shared" si="1"/>
        <v>0</v>
      </c>
      <c r="FX7" s="55">
        <f t="shared" si="2"/>
        <v>2.1164274627604805E-2</v>
      </c>
      <c r="FY7" s="55">
        <f t="shared" si="3"/>
        <v>-4.4322202070803631E-4</v>
      </c>
      <c r="FZ7" s="55">
        <f t="shared" si="4"/>
        <v>4.1763433151971979E-5</v>
      </c>
      <c r="GA7" s="55">
        <f t="shared" si="5"/>
        <v>0.18622115365730502</v>
      </c>
      <c r="GB7" s="55">
        <f t="shared" si="6"/>
        <v>2.960861614890065E-3</v>
      </c>
      <c r="GC7" s="55">
        <f t="shared" si="7"/>
        <v>-4.2968068307681239E-4</v>
      </c>
      <c r="GD7" s="55">
        <f t="shared" si="8"/>
        <v>1.0815578185808974E-4</v>
      </c>
      <c r="GE7" s="55">
        <f t="shared" si="9"/>
        <v>2.2099689042912171E-3</v>
      </c>
      <c r="GF7" s="55">
        <f t="shared" si="10"/>
        <v>0</v>
      </c>
      <c r="GG7" s="55">
        <f t="shared" si="11"/>
        <v>0</v>
      </c>
      <c r="GH7" s="55">
        <f t="shared" si="12"/>
        <v>-3.9726095383629036E-4</v>
      </c>
      <c r="GI7" s="55">
        <f t="shared" si="13"/>
        <v>0.34578943636666509</v>
      </c>
      <c r="GJ7" s="55">
        <f t="shared" si="14"/>
        <v>-3.8827051947088739E-4</v>
      </c>
      <c r="GK7" s="55">
        <f t="shared" si="15"/>
        <v>0</v>
      </c>
      <c r="GL7" s="55">
        <f t="shared" si="16"/>
        <v>-3.8552965689264457E-4</v>
      </c>
      <c r="GM7" s="55">
        <f t="shared" si="17"/>
        <v>0</v>
      </c>
      <c r="GN7" s="55">
        <f t="shared" si="18"/>
        <v>0</v>
      </c>
      <c r="GO7" s="55">
        <f t="shared" si="19"/>
        <v>0</v>
      </c>
      <c r="GP7" s="55">
        <f t="shared" si="20"/>
        <v>-3.9453565547753841E-4</v>
      </c>
      <c r="GQ7" s="55">
        <f t="shared" si="21"/>
        <v>8.1977073938566107E-6</v>
      </c>
      <c r="GR7" s="55">
        <f t="shared" si="22"/>
        <v>0</v>
      </c>
      <c r="GS7" s="55">
        <f t="shared" si="23"/>
        <v>0</v>
      </c>
      <c r="GT7" s="55">
        <f t="shared" si="24"/>
        <v>0</v>
      </c>
      <c r="GU7" s="55">
        <f t="shared" si="25"/>
        <v>0</v>
      </c>
      <c r="GV7" s="55">
        <f t="shared" si="26"/>
        <v>0</v>
      </c>
      <c r="GW7" s="55">
        <f t="shared" si="27"/>
        <v>1.1621981390681352E-2</v>
      </c>
      <c r="GX7" s="55">
        <f t="shared" si="28"/>
        <v>0</v>
      </c>
      <c r="GY7" s="55">
        <f t="shared" si="29"/>
        <v>0</v>
      </c>
      <c r="GZ7" s="55">
        <f t="shared" si="30"/>
        <v>1.3399922588661362E-6</v>
      </c>
      <c r="HA7" s="55">
        <f t="shared" si="31"/>
        <v>-3.6489198431724165E-4</v>
      </c>
      <c r="HB7" s="55">
        <f t="shared" si="32"/>
        <v>0</v>
      </c>
      <c r="HC7" s="55">
        <f t="shared" si="33"/>
        <v>-3.967429477570566E-4</v>
      </c>
      <c r="HD7" s="55">
        <f t="shared" si="34"/>
        <v>0</v>
      </c>
      <c r="HE7" s="55">
        <f t="shared" si="35"/>
        <v>3.1456359098285484E-3</v>
      </c>
      <c r="HF7" s="55">
        <f t="shared" si="36"/>
        <v>3.2019974622716444E-4</v>
      </c>
      <c r="HG7" s="55">
        <f t="shared" si="37"/>
        <v>-3.6836314227986695E-4</v>
      </c>
      <c r="HH7" s="55">
        <f t="shared" si="38"/>
        <v>0</v>
      </c>
      <c r="HI7" s="55">
        <f t="shared" si="39"/>
        <v>0</v>
      </c>
      <c r="HJ7" s="55">
        <f t="shared" si="40"/>
        <v>1.0334076449784683E-7</v>
      </c>
      <c r="HK7" s="55">
        <f t="shared" si="41"/>
        <v>3.6370013952686988E-4</v>
      </c>
      <c r="HL7" s="55">
        <f t="shared" si="42"/>
        <v>-1.9355176211741015E-6</v>
      </c>
      <c r="HM7" s="55">
        <f t="shared" si="43"/>
        <v>0</v>
      </c>
      <c r="HN7" s="55">
        <f t="shared" si="44"/>
        <v>0</v>
      </c>
      <c r="HO7" s="55">
        <f t="shared" si="45"/>
        <v>2.4319833836237287E-3</v>
      </c>
      <c r="HP7" s="55">
        <f t="shared" si="46"/>
        <v>2.4296825548854825E-3</v>
      </c>
      <c r="HQ7" s="55">
        <f t="shared" si="47"/>
        <v>0</v>
      </c>
      <c r="HR7" s="55">
        <f t="shared" si="48"/>
        <v>0</v>
      </c>
      <c r="HS7" s="55">
        <f t="shared" si="49"/>
        <v>-2.3984015694158629E-5</v>
      </c>
      <c r="HT7" s="55">
        <f t="shared" si="50"/>
        <v>6.2174121599661128E-6</v>
      </c>
      <c r="HU7" s="55">
        <f t="shared" si="51"/>
        <v>-4.1147534635858614E-4</v>
      </c>
      <c r="HV7" s="55">
        <f t="shared" si="52"/>
        <v>-3.8561568392058478E-4</v>
      </c>
      <c r="HW7" s="55">
        <f t="shared" si="53"/>
        <v>9.242063801365559E-3</v>
      </c>
      <c r="HX7" s="55">
        <f t="shared" si="54"/>
        <v>1.7191355389973954E-3</v>
      </c>
      <c r="HY7" s="55">
        <f t="shared" si="55"/>
        <v>8.7853002255077915E-4</v>
      </c>
      <c r="HZ7" s="55">
        <f t="shared" si="56"/>
        <v>8.9710013455454735E-3</v>
      </c>
      <c r="IA7" s="55">
        <f t="shared" si="57"/>
        <v>0</v>
      </c>
      <c r="IB7" s="55">
        <f t="shared" si="58"/>
        <v>0</v>
      </c>
      <c r="IC7" s="55">
        <f t="shared" si="59"/>
        <v>0</v>
      </c>
      <c r="ID7" s="55">
        <f t="shared" si="60"/>
        <v>0</v>
      </c>
      <c r="IE7" s="55">
        <f t="shared" si="61"/>
        <v>0</v>
      </c>
    </row>
    <row r="8" spans="1:239" x14ac:dyDescent="0.3">
      <c r="A8" s="46" t="s">
        <v>6</v>
      </c>
      <c r="B8" s="27">
        <v>30429.974532</v>
      </c>
      <c r="C8" s="27">
        <v>761.76645479000001</v>
      </c>
      <c r="D8" s="27">
        <v>12297.959661999999</v>
      </c>
      <c r="E8" s="27">
        <v>5054.9697779999997</v>
      </c>
      <c r="F8" s="27">
        <v>4257.7565120999998</v>
      </c>
      <c r="G8" s="27">
        <v>9960.2147686000008</v>
      </c>
      <c r="H8" s="27">
        <v>42919.761499</v>
      </c>
      <c r="I8" s="29">
        <v>17.992757844</v>
      </c>
      <c r="J8" s="29">
        <v>4.2213166000000003E-2</v>
      </c>
      <c r="K8" s="29">
        <v>2.2229563000000001E-2</v>
      </c>
      <c r="L8" s="29">
        <v>0.19074934660000001</v>
      </c>
      <c r="M8" s="29">
        <v>47.745503636999999</v>
      </c>
      <c r="N8" s="29">
        <v>0.1429245458</v>
      </c>
      <c r="O8" s="29">
        <v>9.9412961000000001E-3</v>
      </c>
      <c r="P8" s="29">
        <v>0.14297468250000001</v>
      </c>
      <c r="Q8" s="29">
        <v>4.5996090000000003E-2</v>
      </c>
      <c r="R8" s="29">
        <v>0.32</v>
      </c>
      <c r="T8" s="29">
        <v>1.95766593E-2</v>
      </c>
      <c r="U8" s="29">
        <v>0.52429400039999996</v>
      </c>
      <c r="V8" s="29">
        <v>10.606587398</v>
      </c>
      <c r="W8" s="29">
        <v>1.243934E-2</v>
      </c>
      <c r="Z8" s="29">
        <v>1.2784884E-2</v>
      </c>
      <c r="AA8" s="29">
        <v>36.226325523</v>
      </c>
      <c r="AD8" s="29">
        <v>0.19919473909999999</v>
      </c>
      <c r="AE8" s="29">
        <v>0.45219309809999997</v>
      </c>
      <c r="AG8" s="29">
        <v>0.28624654919999998</v>
      </c>
      <c r="AH8" s="29">
        <v>0.48</v>
      </c>
      <c r="AI8" s="29">
        <v>1734.5625634999999</v>
      </c>
      <c r="AJ8" s="29">
        <v>3.7759024781999999</v>
      </c>
      <c r="AK8" s="29">
        <v>0.1544907241</v>
      </c>
      <c r="AL8" s="29">
        <v>0.21799924000000001</v>
      </c>
      <c r="AM8" s="29">
        <v>6.622806E-4</v>
      </c>
      <c r="AN8" s="29">
        <v>6.7667530000000004E-2</v>
      </c>
      <c r="AO8" s="29">
        <v>746.11191259999998</v>
      </c>
      <c r="AP8" s="29">
        <v>0.20300280000000001</v>
      </c>
      <c r="AQ8" s="29">
        <v>1.007817E-4</v>
      </c>
      <c r="AR8" s="29">
        <v>3.864262E-4</v>
      </c>
      <c r="AS8" s="29">
        <v>122.92754684000001</v>
      </c>
      <c r="AT8" s="29">
        <v>0.60914119239999998</v>
      </c>
      <c r="AW8" s="29">
        <v>8.2884515999999998E-3</v>
      </c>
      <c r="AX8" s="29">
        <v>2.79415758E-2</v>
      </c>
      <c r="AY8" s="29">
        <v>6.418878E-4</v>
      </c>
      <c r="AZ8" s="29">
        <v>5.2570589999999999E-4</v>
      </c>
      <c r="BA8" s="29">
        <v>0.56592882160000002</v>
      </c>
      <c r="BB8" s="29">
        <v>31.753811207999998</v>
      </c>
      <c r="BC8" s="29">
        <v>159.09822070000001</v>
      </c>
      <c r="BD8" s="29">
        <v>14.08685766</v>
      </c>
      <c r="BE8" s="29">
        <v>1.9868395E-2</v>
      </c>
      <c r="BF8" s="29">
        <v>1.3706317E-3</v>
      </c>
      <c r="BK8" s="29" t="s">
        <v>6</v>
      </c>
      <c r="BL8" s="29">
        <v>1860.4249649999999</v>
      </c>
      <c r="BM8" s="29">
        <v>1.98678339286E-2</v>
      </c>
      <c r="BN8" s="29">
        <v>4.2149781090399997E-2</v>
      </c>
      <c r="BO8" s="29">
        <v>0</v>
      </c>
      <c r="BP8" s="29">
        <v>2.2228539148E-2</v>
      </c>
      <c r="BQ8" s="29">
        <v>18.242331685100002</v>
      </c>
      <c r="BR8" s="29">
        <v>18.242331685100002</v>
      </c>
      <c r="BS8" s="29">
        <v>53.399533673299999</v>
      </c>
      <c r="BT8" s="29">
        <v>7.8103137287300006E-2</v>
      </c>
      <c r="BU8" s="29">
        <v>0.112391289539</v>
      </c>
      <c r="BV8" s="29">
        <v>60.650490611899997</v>
      </c>
      <c r="BW8" s="29">
        <v>4.5675009287000003E-2</v>
      </c>
      <c r="BX8" s="29">
        <v>9.7059742279700004E-2</v>
      </c>
      <c r="BY8" s="29">
        <v>0</v>
      </c>
      <c r="BZ8" s="29">
        <v>9.9148002216600008E-3</v>
      </c>
      <c r="CA8" s="29">
        <v>3.4268371500900001E-2</v>
      </c>
      <c r="CB8" s="29">
        <v>0.108516170131</v>
      </c>
      <c r="CC8" s="29">
        <v>4.5999419575799998E-2</v>
      </c>
      <c r="CD8" s="29">
        <v>0</v>
      </c>
      <c r="CE8" s="29">
        <v>56497.458104700003</v>
      </c>
      <c r="CF8" s="29">
        <v>0.32000042176400001</v>
      </c>
      <c r="CG8" s="29">
        <v>1.3705070864300001E-3</v>
      </c>
      <c r="CH8" s="29">
        <v>5.6727720475999999E-3</v>
      </c>
      <c r="CI8" s="29">
        <v>1.3888465748400001E-2</v>
      </c>
      <c r="CJ8" s="29">
        <v>0</v>
      </c>
      <c r="CK8" s="29">
        <v>0.52429171794499996</v>
      </c>
      <c r="CL8" s="29">
        <v>0.47999710555699998</v>
      </c>
      <c r="CM8" s="29">
        <v>10.6065666827</v>
      </c>
      <c r="CN8" s="29">
        <v>1.00789485838E-4</v>
      </c>
      <c r="CO8" s="29">
        <v>0.218009641501</v>
      </c>
      <c r="CP8" s="29">
        <v>3.8641825399400001E-4</v>
      </c>
      <c r="CQ8" s="29">
        <v>30539.978716099999</v>
      </c>
      <c r="CR8" s="29">
        <v>1.2439169125600001E-2</v>
      </c>
      <c r="CS8" s="29">
        <v>0</v>
      </c>
      <c r="CT8" s="29">
        <v>310.59035830800002</v>
      </c>
      <c r="CU8" s="29">
        <v>376.452407386</v>
      </c>
      <c r="CV8" s="29">
        <v>34.758882574600001</v>
      </c>
      <c r="CW8" s="29">
        <v>31.787412693699999</v>
      </c>
      <c r="CX8" s="29">
        <v>3330.5196765800001</v>
      </c>
      <c r="CY8" s="29">
        <v>1.27843443694E-2</v>
      </c>
      <c r="CZ8" s="29">
        <v>36.578770663199997</v>
      </c>
      <c r="DA8" s="29">
        <v>36.578770663199997</v>
      </c>
      <c r="DB8" s="29">
        <v>0</v>
      </c>
      <c r="DC8" s="29">
        <v>0</v>
      </c>
      <c r="DD8" s="29">
        <v>159.134288594</v>
      </c>
      <c r="DE8" s="29">
        <v>7.00876984313E-2</v>
      </c>
      <c r="DF8" s="29">
        <v>9.0967545652700002E-2</v>
      </c>
      <c r="DG8" s="29">
        <v>0</v>
      </c>
      <c r="DH8" s="29">
        <v>745.34776471199996</v>
      </c>
      <c r="DI8" s="29">
        <v>2.0405573059900002</v>
      </c>
      <c r="DJ8" s="29">
        <v>252.61548025600001</v>
      </c>
      <c r="DK8" s="29">
        <v>0.117404717891</v>
      </c>
      <c r="DL8" s="29">
        <v>0.33415288568500001</v>
      </c>
      <c r="DM8" s="29">
        <v>0</v>
      </c>
      <c r="DN8" s="29">
        <v>9.4335265464000007E-2</v>
      </c>
      <c r="DO8" s="29">
        <v>0.19152926260899999</v>
      </c>
      <c r="DP8" s="29">
        <v>1739.2893955500001</v>
      </c>
      <c r="DQ8" s="29">
        <v>0</v>
      </c>
      <c r="DR8" s="29">
        <v>3.7955391674199999</v>
      </c>
      <c r="DS8" s="29">
        <v>761.37746422199996</v>
      </c>
      <c r="DT8" s="29">
        <v>0</v>
      </c>
      <c r="DU8" s="29">
        <v>6.3248058775199997E-2</v>
      </c>
      <c r="DV8" s="29">
        <v>9.1015147296300003E-2</v>
      </c>
      <c r="DW8" s="29">
        <v>11054.660440400001</v>
      </c>
      <c r="DX8" s="29">
        <v>1228.29475639</v>
      </c>
      <c r="DY8" s="29">
        <v>12282.9551968</v>
      </c>
      <c r="DZ8" s="29">
        <v>739.00191001999997</v>
      </c>
      <c r="EA8" s="29">
        <v>355.19080123600003</v>
      </c>
      <c r="EB8" s="29">
        <v>0.611050764508</v>
      </c>
      <c r="EC8" s="29">
        <v>0</v>
      </c>
      <c r="ED8" s="29">
        <v>0</v>
      </c>
      <c r="EE8" s="29">
        <v>8.28834690168E-3</v>
      </c>
      <c r="EF8" s="29">
        <v>2.7939191181500001E-2</v>
      </c>
      <c r="EG8" s="29">
        <v>6.4133142929000001E-4</v>
      </c>
      <c r="EH8" s="29">
        <v>5.2507410920599998E-4</v>
      </c>
      <c r="EI8" s="29">
        <v>0.57221534394899998</v>
      </c>
      <c r="EJ8" s="29">
        <v>1.1069993275900001</v>
      </c>
      <c r="EK8" s="29">
        <v>23178.817990200001</v>
      </c>
      <c r="EL8" s="29">
        <v>5.9505511224300003</v>
      </c>
      <c r="EM8" s="29">
        <v>162.941132294</v>
      </c>
      <c r="EN8" s="29">
        <v>313.83609374100001</v>
      </c>
      <c r="EO8" s="29">
        <v>1.6524678450400001</v>
      </c>
      <c r="EP8" s="29">
        <v>0</v>
      </c>
      <c r="EQ8" s="29">
        <v>3.7950134867800002E-2</v>
      </c>
      <c r="ER8" s="29">
        <v>181.768025596</v>
      </c>
      <c r="ES8" s="29">
        <v>5060.3791696999997</v>
      </c>
      <c r="ET8" s="29">
        <v>4261.8484159999998</v>
      </c>
      <c r="EU8" s="29">
        <v>798.53075370500005</v>
      </c>
      <c r="EV8" s="29">
        <v>3.4122246730299999</v>
      </c>
      <c r="EW8" s="29">
        <v>7.9441144639700007E-2</v>
      </c>
      <c r="EX8" s="29">
        <v>388.83273367599998</v>
      </c>
      <c r="EY8" s="29">
        <v>16.269415367299999</v>
      </c>
      <c r="EZ8" s="29">
        <v>951.53729558999999</v>
      </c>
      <c r="FA8" s="29">
        <v>29.470668055600001</v>
      </c>
      <c r="FB8" s="29">
        <v>11.922462408399999</v>
      </c>
      <c r="FC8" s="29">
        <v>1903.2032978899999</v>
      </c>
      <c r="FD8" s="29">
        <v>6.61763489696E-4</v>
      </c>
      <c r="FE8" s="29">
        <v>1090.96994019</v>
      </c>
      <c r="FF8" s="29">
        <v>102.136397758</v>
      </c>
      <c r="FG8" s="29">
        <v>187.66257455799999</v>
      </c>
      <c r="FH8" s="29">
        <v>6.6634945904100004E-2</v>
      </c>
      <c r="FI8" s="29">
        <v>9955.5392966199997</v>
      </c>
      <c r="FJ8" s="29">
        <v>13898.9356021</v>
      </c>
      <c r="FK8" s="29">
        <v>14.2377087831</v>
      </c>
      <c r="FL8" s="29">
        <v>139.05057846899999</v>
      </c>
      <c r="FM8" s="29">
        <v>670.28160434100005</v>
      </c>
      <c r="FN8" s="29">
        <v>2614.1249828700002</v>
      </c>
      <c r="FO8" s="29">
        <v>746.290577558</v>
      </c>
      <c r="FP8" s="29">
        <v>6.7666709019999993E-2</v>
      </c>
      <c r="FQ8" s="29">
        <v>0.203001739844</v>
      </c>
      <c r="FR8" s="29">
        <v>4431.7334782199996</v>
      </c>
      <c r="FS8" s="29">
        <v>42921.210805399998</v>
      </c>
      <c r="FT8" s="29">
        <v>122.99521409800001</v>
      </c>
      <c r="FU8" s="29">
        <v>2077.92451364</v>
      </c>
      <c r="FW8" s="37">
        <f t="shared" si="1"/>
        <v>0</v>
      </c>
      <c r="FX8" s="55">
        <f t="shared" si="2"/>
        <v>3.6149942874358493E-3</v>
      </c>
      <c r="FY8" s="55">
        <f t="shared" si="3"/>
        <v>-5.1064281651426729E-4</v>
      </c>
      <c r="FZ8" s="55">
        <f t="shared" si="4"/>
        <v>-1.2200776073743871E-3</v>
      </c>
      <c r="GA8" s="55">
        <f t="shared" si="5"/>
        <v>1.0701135590449053E-3</v>
      </c>
      <c r="GB8" s="55">
        <f t="shared" si="6"/>
        <v>9.610469476991852E-4</v>
      </c>
      <c r="GC8" s="55">
        <f t="shared" si="7"/>
        <v>-4.6941477554687317E-4</v>
      </c>
      <c r="GD8" s="55">
        <f t="shared" si="8"/>
        <v>3.37678111289549E-5</v>
      </c>
      <c r="GE8" s="55">
        <f t="shared" si="9"/>
        <v>1.3870794197523571E-2</v>
      </c>
      <c r="GF8" s="55">
        <f t="shared" si="10"/>
        <v>-1.5015436084563306E-3</v>
      </c>
      <c r="GG8" s="55">
        <f t="shared" si="11"/>
        <v>-4.6058125389199144E-5</v>
      </c>
      <c r="GH8" s="55">
        <f t="shared" si="12"/>
        <v>-1.3364123036004429E-3</v>
      </c>
      <c r="GI8" s="55">
        <f t="shared" si="13"/>
        <v>0.27028695881007275</v>
      </c>
      <c r="GJ8" s="55">
        <f t="shared" si="14"/>
        <v>-1.3279330869140574E-3</v>
      </c>
      <c r="GK8" s="55">
        <f t="shared" si="15"/>
        <v>-2.6652337958225926E-3</v>
      </c>
      <c r="GL8" s="55">
        <f t="shared" si="16"/>
        <v>-1.3298918715907192E-3</v>
      </c>
      <c r="GM8" s="55">
        <f t="shared" si="17"/>
        <v>7.2388235608598941E-5</v>
      </c>
      <c r="GN8" s="55">
        <f t="shared" si="18"/>
        <v>1.3180125000081255E-6</v>
      </c>
      <c r="GO8" s="55">
        <f t="shared" si="19"/>
        <v>0</v>
      </c>
      <c r="GP8" s="55">
        <f t="shared" si="20"/>
        <v>-7.8774952169697091E-4</v>
      </c>
      <c r="GQ8" s="55">
        <f t="shared" si="21"/>
        <v>-4.3533875998216306E-6</v>
      </c>
      <c r="GR8" s="55">
        <f t="shared" si="22"/>
        <v>-1.9530598506842432E-6</v>
      </c>
      <c r="GS8" s="55">
        <f t="shared" si="23"/>
        <v>-1.3736613035684599E-5</v>
      </c>
      <c r="GT8" s="55">
        <f t="shared" si="24"/>
        <v>0</v>
      </c>
      <c r="GU8" s="55">
        <f t="shared" si="25"/>
        <v>0</v>
      </c>
      <c r="GV8" s="55">
        <f t="shared" si="26"/>
        <v>-4.2208486209189737E-5</v>
      </c>
      <c r="GW8" s="55">
        <f t="shared" si="27"/>
        <v>9.7289784462470628E-3</v>
      </c>
      <c r="GX8" s="55">
        <f t="shared" si="28"/>
        <v>0</v>
      </c>
      <c r="GY8" s="55">
        <f t="shared" si="29"/>
        <v>0</v>
      </c>
      <c r="GZ8" s="55">
        <f t="shared" si="30"/>
        <v>-9.5062825984032029E-4</v>
      </c>
      <c r="HA8" s="55">
        <f t="shared" si="31"/>
        <v>-1.4053609545792596E-3</v>
      </c>
      <c r="HB8" s="55">
        <f t="shared" si="32"/>
        <v>0</v>
      </c>
      <c r="HC8" s="55">
        <f t="shared" si="33"/>
        <v>-1.3345877114244572E-3</v>
      </c>
      <c r="HD8" s="55">
        <f t="shared" si="34"/>
        <v>-6.0300895833355818E-6</v>
      </c>
      <c r="HE8" s="55">
        <f t="shared" si="35"/>
        <v>2.7250859377838822E-3</v>
      </c>
      <c r="HF8" s="55">
        <f t="shared" si="36"/>
        <v>5.2005287036334955E-3</v>
      </c>
      <c r="HG8" s="55">
        <f t="shared" si="37"/>
        <v>-1.4726970167653582E-3</v>
      </c>
      <c r="HH8" s="55">
        <f t="shared" si="38"/>
        <v>4.7713473679929863E-5</v>
      </c>
      <c r="HI8" s="55">
        <f t="shared" si="39"/>
        <v>-7.8080243328883887E-4</v>
      </c>
      <c r="HJ8" s="55">
        <f t="shared" si="40"/>
        <v>-1.213255456509638E-5</v>
      </c>
      <c r="HK8" s="55">
        <f t="shared" si="41"/>
        <v>2.3946133948915728E-4</v>
      </c>
      <c r="HL8" s="55">
        <f t="shared" si="42"/>
        <v>-5.2223713171228818E-6</v>
      </c>
      <c r="HM8" s="55">
        <f t="shared" si="43"/>
        <v>7.7254481716362142E-5</v>
      </c>
      <c r="HN8" s="55">
        <f t="shared" si="44"/>
        <v>-2.0562803453780558E-5</v>
      </c>
      <c r="HO8" s="55">
        <f t="shared" si="45"/>
        <v>5.5046456013699274E-4</v>
      </c>
      <c r="HP8" s="55">
        <f t="shared" si="46"/>
        <v>3.1348595889179008E-3</v>
      </c>
      <c r="HQ8" s="55">
        <f t="shared" si="47"/>
        <v>0</v>
      </c>
      <c r="HR8" s="55">
        <f t="shared" si="48"/>
        <v>0</v>
      </c>
      <c r="HS8" s="55">
        <f t="shared" si="49"/>
        <v>-1.2631831016521664E-5</v>
      </c>
      <c r="HT8" s="55">
        <f t="shared" si="50"/>
        <v>-8.5343021348096372E-5</v>
      </c>
      <c r="HU8" s="55">
        <f t="shared" si="51"/>
        <v>-8.6677252628885595E-4</v>
      </c>
      <c r="HV8" s="55">
        <f t="shared" si="52"/>
        <v>-1.2017951367865826E-3</v>
      </c>
      <c r="HW8" s="55">
        <f t="shared" si="53"/>
        <v>1.1108326893877985E-2</v>
      </c>
      <c r="HX8" s="55">
        <f t="shared" si="54"/>
        <v>1.0581874874766124E-3</v>
      </c>
      <c r="HY8" s="55">
        <f t="shared" si="55"/>
        <v>2.2670205764271209E-4</v>
      </c>
      <c r="HZ8" s="55">
        <f t="shared" si="56"/>
        <v>1.0708642533412289E-2</v>
      </c>
      <c r="IA8" s="55">
        <f t="shared" si="57"/>
        <v>-2.8239392260930621E-5</v>
      </c>
      <c r="IB8" s="55">
        <f t="shared" si="58"/>
        <v>-9.0916888905991344E-5</v>
      </c>
      <c r="IC8" s="55">
        <f t="shared" si="59"/>
        <v>0</v>
      </c>
      <c r="ID8" s="55">
        <f t="shared" si="60"/>
        <v>0</v>
      </c>
      <c r="IE8" s="55">
        <f t="shared" si="61"/>
        <v>0</v>
      </c>
    </row>
    <row r="9" spans="1:239" x14ac:dyDescent="0.3">
      <c r="A9" s="46" t="s">
        <v>7</v>
      </c>
      <c r="B9" s="27">
        <v>10560.144047</v>
      </c>
      <c r="C9" s="27">
        <v>162.37663452999999</v>
      </c>
      <c r="D9" s="27">
        <v>3184.5308749999999</v>
      </c>
      <c r="E9" s="27">
        <v>1384.9565998999999</v>
      </c>
      <c r="F9" s="27">
        <v>1177.9586065999999</v>
      </c>
      <c r="G9" s="27">
        <v>528.08066859999997</v>
      </c>
      <c r="H9" s="27">
        <v>5832.9394630999996</v>
      </c>
      <c r="I9" s="29">
        <v>28.408570699999999</v>
      </c>
      <c r="J9" s="29">
        <v>0.48596418000000002</v>
      </c>
      <c r="K9" s="29">
        <v>5.7826400000000003E-3</v>
      </c>
      <c r="L9" s="29">
        <v>5.2109139999999997E-3</v>
      </c>
      <c r="M9" s="29">
        <v>29.914025216999999</v>
      </c>
      <c r="N9" s="29">
        <v>3.9079591000000004E-3</v>
      </c>
      <c r="O9" s="29">
        <v>3.7602099999999998E-4</v>
      </c>
      <c r="P9" s="29">
        <v>3.9079591000000004E-3</v>
      </c>
      <c r="Q9" s="29">
        <v>1.6778640000000001E-2</v>
      </c>
      <c r="R9" s="29">
        <v>0.08</v>
      </c>
      <c r="T9" s="29">
        <v>7.0344890000000005E-4</v>
      </c>
      <c r="U9" s="29">
        <v>0.12268965599999999</v>
      </c>
      <c r="V9" s="29">
        <v>6.8525388229999997</v>
      </c>
      <c r="W9" s="29">
        <v>36.378231780999997</v>
      </c>
      <c r="Z9" s="29">
        <v>4.8723547000000004E-3</v>
      </c>
      <c r="AA9" s="29">
        <v>7.7382631753000002</v>
      </c>
      <c r="AB9" s="29">
        <v>4.4064649999999999</v>
      </c>
      <c r="AD9" s="29">
        <v>1.9101232400000001E-2</v>
      </c>
      <c r="AE9" s="29">
        <v>2.3154562200000006E-2</v>
      </c>
      <c r="AG9" s="29">
        <v>7.8159184E-3</v>
      </c>
      <c r="AH9" s="29">
        <v>170.74979114000001</v>
      </c>
      <c r="AI9" s="29">
        <v>201.47063180000001</v>
      </c>
      <c r="AJ9" s="29">
        <v>12.625750007000001</v>
      </c>
      <c r="AK9" s="29">
        <v>3.9079592E-3</v>
      </c>
      <c r="AL9" s="29">
        <v>92.404454681999994</v>
      </c>
      <c r="AM9" s="29">
        <v>1.7228109999999999E-4</v>
      </c>
      <c r="AN9" s="29">
        <v>2.9570699999999999</v>
      </c>
      <c r="AO9" s="29">
        <v>34.725629482000002</v>
      </c>
      <c r="AP9" s="29">
        <v>0.14266553400000001</v>
      </c>
      <c r="AQ9" s="29">
        <v>2.6216699999999999E-5</v>
      </c>
      <c r="AR9" s="29">
        <v>1.005221E-4</v>
      </c>
      <c r="AS9" s="29">
        <v>25.900603195999999</v>
      </c>
      <c r="AT9" s="29">
        <v>0.38515443129999999</v>
      </c>
      <c r="AW9" s="29">
        <v>3.5257047499999999E-2</v>
      </c>
      <c r="AX9" s="29">
        <v>0.12700037880000001</v>
      </c>
      <c r="AY9" s="29">
        <v>3.9355831000000001E-2</v>
      </c>
      <c r="AZ9" s="29">
        <v>5.0281227000000001E-3</v>
      </c>
      <c r="BA9" s="29">
        <v>0.59233962279999997</v>
      </c>
      <c r="BB9" s="29">
        <v>8.9674916309999997</v>
      </c>
      <c r="BC9" s="29">
        <v>21.011458088000001</v>
      </c>
      <c r="BD9" s="29">
        <v>19.194471438000001</v>
      </c>
      <c r="BE9" s="29">
        <v>5.1684230000000001E-3</v>
      </c>
      <c r="BF9" s="29">
        <v>3.5654620000000003E-4</v>
      </c>
      <c r="BK9" s="29" t="s">
        <v>7</v>
      </c>
      <c r="BL9" s="29">
        <v>283.54577727200001</v>
      </c>
      <c r="BM9" s="29">
        <v>5.1685800084900002E-3</v>
      </c>
      <c r="BN9" s="29">
        <v>0.48595488727899999</v>
      </c>
      <c r="BO9" s="29">
        <v>0</v>
      </c>
      <c r="BP9" s="29">
        <v>5.7817727663000001E-3</v>
      </c>
      <c r="BQ9" s="29">
        <v>28.468259681199999</v>
      </c>
      <c r="BR9" s="29">
        <v>28.467196710100001</v>
      </c>
      <c r="BS9" s="29">
        <v>12.289282352600001</v>
      </c>
      <c r="BT9" s="29">
        <v>2.1359692675700002E-3</v>
      </c>
      <c r="BU9" s="29">
        <v>3.0737295039000002E-3</v>
      </c>
      <c r="BV9" s="29">
        <v>31.112800833800001</v>
      </c>
      <c r="BW9" s="29">
        <v>1.25024128485E-3</v>
      </c>
      <c r="BX9" s="29">
        <v>2.6567843604100002E-3</v>
      </c>
      <c r="BY9" s="29">
        <v>0</v>
      </c>
      <c r="BZ9" s="29">
        <v>3.7606328464399999E-4</v>
      </c>
      <c r="CA9" s="29">
        <v>9.3769046004900001E-4</v>
      </c>
      <c r="CB9" s="29">
        <v>2.9693332671899999E-3</v>
      </c>
      <c r="CC9" s="29">
        <v>1.6780736796199999E-2</v>
      </c>
      <c r="CD9" s="29">
        <v>0</v>
      </c>
      <c r="CE9" s="29">
        <v>258.680275166</v>
      </c>
      <c r="CF9" s="29">
        <v>8.0000105440899999E-2</v>
      </c>
      <c r="CG9" s="29">
        <v>3.56555558017E-4</v>
      </c>
      <c r="CH9" s="29">
        <v>2.03955085236E-4</v>
      </c>
      <c r="CI9" s="29">
        <v>4.9932818554100005E-4</v>
      </c>
      <c r="CJ9" s="29">
        <v>0</v>
      </c>
      <c r="CK9" s="29">
        <v>0.122687765771</v>
      </c>
      <c r="CL9" s="29">
        <v>170.74985586899999</v>
      </c>
      <c r="CM9" s="29">
        <v>6.8525243914800003</v>
      </c>
      <c r="CN9" s="8">
        <v>2.6219151176399999E-5</v>
      </c>
      <c r="CO9" s="29">
        <v>92.404063924400006</v>
      </c>
      <c r="CP9" s="29">
        <v>1.0052804141399999E-4</v>
      </c>
      <c r="CQ9" s="29">
        <v>10583.6669575</v>
      </c>
      <c r="CR9" s="29">
        <v>36.378054917299998</v>
      </c>
      <c r="CS9" s="29">
        <v>0</v>
      </c>
      <c r="CT9" s="29">
        <v>109.184440001</v>
      </c>
      <c r="CU9" s="29">
        <v>3.3012027508999999</v>
      </c>
      <c r="CV9" s="29">
        <v>11.4476106148</v>
      </c>
      <c r="CW9" s="29">
        <v>8.9754090051500004</v>
      </c>
      <c r="CX9" s="29">
        <v>507.07716423099998</v>
      </c>
      <c r="CY9" s="29">
        <v>4.8725812233300003E-3</v>
      </c>
      <c r="CZ9" s="29">
        <v>7.8191755193999999</v>
      </c>
      <c r="DA9" s="29">
        <v>7.8191755193999999</v>
      </c>
      <c r="DB9" s="29">
        <v>4.4064957526899997</v>
      </c>
      <c r="DC9" s="29">
        <v>0</v>
      </c>
      <c r="DD9" s="29">
        <v>21.020173503700001</v>
      </c>
      <c r="DE9" s="29">
        <v>8.6261516329100008E-3</v>
      </c>
      <c r="DF9" s="29">
        <v>7.1219803595699996E-3</v>
      </c>
      <c r="DG9" s="29">
        <v>0</v>
      </c>
      <c r="DH9" s="29">
        <v>99.792847737000002</v>
      </c>
      <c r="DI9" s="29">
        <v>0.20510816090600001</v>
      </c>
      <c r="DJ9" s="29">
        <v>41.9126843839</v>
      </c>
      <c r="DK9" s="29">
        <v>6.0108283316000002E-3</v>
      </c>
      <c r="DL9" s="29">
        <v>1.71077023981E-2</v>
      </c>
      <c r="DM9" s="29">
        <v>0</v>
      </c>
      <c r="DN9" s="29">
        <v>2.5786508815700002E-3</v>
      </c>
      <c r="DO9" s="29">
        <v>5.2354740212899997E-3</v>
      </c>
      <c r="DP9" s="29">
        <v>201.82243821899999</v>
      </c>
      <c r="DQ9" s="29">
        <v>0</v>
      </c>
      <c r="DR9" s="29">
        <v>12.6302546551</v>
      </c>
      <c r="DS9" s="29">
        <v>162.20301559200001</v>
      </c>
      <c r="DT9" s="29">
        <v>0</v>
      </c>
      <c r="DU9" s="29">
        <v>1.60189632765E-3</v>
      </c>
      <c r="DV9" s="29">
        <v>2.3051543400700002E-3</v>
      </c>
      <c r="DW9" s="29">
        <v>2860.7353122</v>
      </c>
      <c r="DX9" s="29">
        <v>317.85935856499998</v>
      </c>
      <c r="DY9" s="29">
        <v>3178.59467077</v>
      </c>
      <c r="DZ9" s="29">
        <v>16.152895296899999</v>
      </c>
      <c r="EA9" s="29">
        <v>84.959004436800001</v>
      </c>
      <c r="EB9" s="29">
        <v>0.385602529804</v>
      </c>
      <c r="EC9" s="29">
        <v>0</v>
      </c>
      <c r="ED9" s="29">
        <v>0</v>
      </c>
      <c r="EE9" s="29">
        <v>3.5253499561800003E-2</v>
      </c>
      <c r="EF9" s="29">
        <v>0.127003577881</v>
      </c>
      <c r="EG9" s="29">
        <v>3.9355740273500001E-2</v>
      </c>
      <c r="EH9" s="29">
        <v>5.02813510144E-3</v>
      </c>
      <c r="EI9" s="29">
        <v>0.59381783076200001</v>
      </c>
      <c r="EJ9" s="29">
        <v>0.38889359943099999</v>
      </c>
      <c r="EK9" s="29">
        <v>3022.0796631600001</v>
      </c>
      <c r="EL9" s="29">
        <v>0.47188987913199998</v>
      </c>
      <c r="EM9" s="29">
        <v>77.353477184900001</v>
      </c>
      <c r="EN9" s="29">
        <v>106.898126953</v>
      </c>
      <c r="EO9" s="29">
        <v>0.350457492132</v>
      </c>
      <c r="EP9" s="29">
        <v>6.43500168102E-2</v>
      </c>
      <c r="EQ9" s="29">
        <v>3.3518464260299998E-3</v>
      </c>
      <c r="ER9" s="29">
        <v>58.766137888099998</v>
      </c>
      <c r="ES9" s="29">
        <v>1392.42217759</v>
      </c>
      <c r="ET9" s="29">
        <v>1179.4882609199999</v>
      </c>
      <c r="EU9" s="29">
        <v>212.933916676</v>
      </c>
      <c r="EV9" s="29">
        <v>0.91243133429199996</v>
      </c>
      <c r="EW9" s="29">
        <v>2.1867419765499999E-2</v>
      </c>
      <c r="EX9" s="29">
        <v>42.679408169200002</v>
      </c>
      <c r="EY9" s="29">
        <v>6.4636346500400004</v>
      </c>
      <c r="EZ9" s="29">
        <v>309.36557769400002</v>
      </c>
      <c r="FA9" s="29">
        <v>14.8223625832</v>
      </c>
      <c r="FB9" s="29">
        <v>4.6105483445999997</v>
      </c>
      <c r="FC9" s="29">
        <v>533.970799672</v>
      </c>
      <c r="FD9" s="29">
        <v>1.7214099836300001E-4</v>
      </c>
      <c r="FE9" s="29">
        <v>152.45164741100001</v>
      </c>
      <c r="FF9" s="29">
        <v>0.57955112793999997</v>
      </c>
      <c r="FG9" s="29">
        <v>21.747040680800001</v>
      </c>
      <c r="FH9" s="29">
        <v>2.1706227836699999E-2</v>
      </c>
      <c r="FI9" s="29">
        <v>527.82883244300001</v>
      </c>
      <c r="FJ9" s="29">
        <v>2070.0328661799999</v>
      </c>
      <c r="FK9" s="29">
        <v>19.2297946648</v>
      </c>
      <c r="FL9" s="29">
        <v>6.5863131259900003</v>
      </c>
      <c r="FM9" s="29">
        <v>101.74198429099999</v>
      </c>
      <c r="FN9" s="29">
        <v>359.70023763799998</v>
      </c>
      <c r="FO9" s="29">
        <v>34.768853870400001</v>
      </c>
      <c r="FP9" s="29">
        <v>2.9570655105300001</v>
      </c>
      <c r="FQ9" s="29">
        <v>0.14266705245799999</v>
      </c>
      <c r="FR9" s="29">
        <v>494.32613128499997</v>
      </c>
      <c r="FS9" s="29">
        <v>5833.23375287</v>
      </c>
      <c r="FT9" s="29">
        <v>25.916712826800001</v>
      </c>
      <c r="FU9" s="29">
        <v>343.76309737999998</v>
      </c>
      <c r="FW9" s="37">
        <f t="shared" si="1"/>
        <v>0</v>
      </c>
      <c r="FX9" s="55">
        <f t="shared" si="2"/>
        <v>2.2275179576439971E-3</v>
      </c>
      <c r="FY9" s="55">
        <f t="shared" si="3"/>
        <v>-1.0692359679858906E-3</v>
      </c>
      <c r="FZ9" s="55">
        <f t="shared" si="4"/>
        <v>-1.8640749495009781E-3</v>
      </c>
      <c r="GA9" s="55">
        <f t="shared" si="5"/>
        <v>5.3904777164419408E-3</v>
      </c>
      <c r="GB9" s="55">
        <f t="shared" si="6"/>
        <v>1.2985637283258026E-3</v>
      </c>
      <c r="GC9" s="55">
        <f t="shared" si="7"/>
        <v>-4.7688955868731644E-4</v>
      </c>
      <c r="GD9" s="55">
        <f t="shared" si="8"/>
        <v>5.0453081480126966E-5</v>
      </c>
      <c r="GE9" s="55">
        <f t="shared" si="9"/>
        <v>2.0636733441856299E-3</v>
      </c>
      <c r="GF9" s="55">
        <f t="shared" si="10"/>
        <v>-1.9122234482449991E-5</v>
      </c>
      <c r="GG9" s="55">
        <f t="shared" si="11"/>
        <v>-1.4997193323468269E-4</v>
      </c>
      <c r="GH9" s="55">
        <f t="shared" si="12"/>
        <v>-2.33208325832922E-4</v>
      </c>
      <c r="GI9" s="55">
        <f t="shared" si="13"/>
        <v>4.0074032434750509E-2</v>
      </c>
      <c r="GJ9" s="55">
        <f t="shared" si="14"/>
        <v>-2.3885990516141781E-4</v>
      </c>
      <c r="GK9" s="55">
        <f t="shared" si="15"/>
        <v>1.1245287896155916E-4</v>
      </c>
      <c r="GL9" s="55">
        <f t="shared" si="16"/>
        <v>-2.3935070379844483E-4</v>
      </c>
      <c r="GM9" s="55">
        <f t="shared" si="17"/>
        <v>1.2496818574081901E-4</v>
      </c>
      <c r="GN9" s="55">
        <f t="shared" si="18"/>
        <v>1.3180112499663887E-6</v>
      </c>
      <c r="GO9" s="55">
        <f t="shared" si="19"/>
        <v>0</v>
      </c>
      <c r="GP9" s="55">
        <f t="shared" si="20"/>
        <v>-2.3545309829893835E-4</v>
      </c>
      <c r="GQ9" s="55">
        <f t="shared" si="21"/>
        <v>-1.5406588147822577E-5</v>
      </c>
      <c r="GR9" s="55">
        <f t="shared" si="22"/>
        <v>-2.1060106877513921E-6</v>
      </c>
      <c r="GS9" s="55">
        <f t="shared" si="23"/>
        <v>-4.8618003498108003E-6</v>
      </c>
      <c r="GT9" s="55">
        <f t="shared" si="24"/>
        <v>0</v>
      </c>
      <c r="GU9" s="55">
        <f t="shared" si="25"/>
        <v>0</v>
      </c>
      <c r="GV9" s="55">
        <f t="shared" si="26"/>
        <v>4.649155161053176E-5</v>
      </c>
      <c r="GW9" s="55">
        <f t="shared" si="27"/>
        <v>1.0456137542370786E-2</v>
      </c>
      <c r="GX9" s="55">
        <f t="shared" si="28"/>
        <v>6.9789933653978437E-6</v>
      </c>
      <c r="GY9" s="55">
        <f t="shared" si="29"/>
        <v>0</v>
      </c>
      <c r="GZ9" s="55">
        <f t="shared" si="30"/>
        <v>-6.5649245228808147E-5</v>
      </c>
      <c r="HA9" s="55">
        <f t="shared" si="31"/>
        <v>-1.5561283339663461E-3</v>
      </c>
      <c r="HB9" s="55">
        <f t="shared" si="32"/>
        <v>0</v>
      </c>
      <c r="HC9" s="55">
        <f t="shared" si="33"/>
        <v>-2.2946722934047512E-4</v>
      </c>
      <c r="HD9" s="55">
        <f t="shared" si="34"/>
        <v>3.7908684714154692E-7</v>
      </c>
      <c r="HE9" s="55">
        <f t="shared" si="35"/>
        <v>1.7461920670861009E-3</v>
      </c>
      <c r="HF9" s="55">
        <f t="shared" si="36"/>
        <v>3.5678261469629987E-4</v>
      </c>
      <c r="HG9" s="55">
        <f t="shared" si="37"/>
        <v>-2.324825397357208E-4</v>
      </c>
      <c r="HH9" s="55">
        <f t="shared" si="38"/>
        <v>-4.228774482055803E-6</v>
      </c>
      <c r="HI9" s="55">
        <f t="shared" si="39"/>
        <v>-8.1321536140636485E-4</v>
      </c>
      <c r="HJ9" s="55">
        <f t="shared" si="40"/>
        <v>-1.5182156661011559E-6</v>
      </c>
      <c r="HK9" s="55">
        <f t="shared" si="41"/>
        <v>1.2447402407033134E-3</v>
      </c>
      <c r="HL9" s="55">
        <f t="shared" si="42"/>
        <v>1.0643481697388699E-5</v>
      </c>
      <c r="HM9" s="55">
        <f t="shared" si="43"/>
        <v>9.349675588459919E-5</v>
      </c>
      <c r="HN9" s="55">
        <f t="shared" si="44"/>
        <v>5.9105549923737059E-5</v>
      </c>
      <c r="HO9" s="55">
        <f t="shared" si="45"/>
        <v>6.2197898165130465E-4</v>
      </c>
      <c r="HP9" s="55">
        <f t="shared" si="46"/>
        <v>1.1634255446252119E-3</v>
      </c>
      <c r="HQ9" s="55">
        <f t="shared" si="47"/>
        <v>0</v>
      </c>
      <c r="HR9" s="55">
        <f t="shared" si="48"/>
        <v>0</v>
      </c>
      <c r="HS9" s="55">
        <f t="shared" si="49"/>
        <v>-1.0063061009281724E-4</v>
      </c>
      <c r="HT9" s="55">
        <f t="shared" si="50"/>
        <v>2.5189539040916428E-5</v>
      </c>
      <c r="HU9" s="55">
        <f t="shared" si="51"/>
        <v>-2.3052873664451106E-6</v>
      </c>
      <c r="HV9" s="55">
        <f t="shared" si="52"/>
        <v>2.4664155470829313E-6</v>
      </c>
      <c r="HW9" s="55">
        <f t="shared" si="53"/>
        <v>2.4955412488067721E-3</v>
      </c>
      <c r="HX9" s="55">
        <f t="shared" si="54"/>
        <v>8.8289730013584792E-4</v>
      </c>
      <c r="HY9" s="55">
        <f t="shared" si="55"/>
        <v>4.1479347427948667E-4</v>
      </c>
      <c r="HZ9" s="55">
        <f t="shared" si="56"/>
        <v>1.8402812973567237E-3</v>
      </c>
      <c r="IA9" s="55">
        <f t="shared" si="57"/>
        <v>3.0378413299401169E-5</v>
      </c>
      <c r="IB9" s="55">
        <f t="shared" si="58"/>
        <v>2.6246295711403053E-5</v>
      </c>
      <c r="IC9" s="55">
        <f t="shared" si="59"/>
        <v>0</v>
      </c>
      <c r="ID9" s="55">
        <f t="shared" si="60"/>
        <v>0</v>
      </c>
      <c r="IE9" s="55">
        <f t="shared" si="61"/>
        <v>0</v>
      </c>
    </row>
    <row r="10" spans="1:239" x14ac:dyDescent="0.3">
      <c r="A10" s="46" t="s">
        <v>8</v>
      </c>
      <c r="B10" s="27">
        <v>1334.457766</v>
      </c>
      <c r="C10" s="27">
        <v>140.28104574</v>
      </c>
      <c r="D10" s="27">
        <v>1631.9733470000001</v>
      </c>
      <c r="E10" s="27">
        <v>449.83176610999999</v>
      </c>
      <c r="F10" s="27">
        <v>415.40261428000002</v>
      </c>
      <c r="G10" s="27">
        <v>148.68158353999999</v>
      </c>
      <c r="H10" s="27">
        <v>4678.8896408999999</v>
      </c>
      <c r="I10" s="29">
        <v>4.0561631518999999</v>
      </c>
      <c r="J10" s="29">
        <v>1.1770679500000001E-2</v>
      </c>
      <c r="K10" s="29">
        <v>4.0723399999999998E-3</v>
      </c>
      <c r="L10" s="29">
        <v>9.6838789999999994E-3</v>
      </c>
      <c r="M10" s="29">
        <v>8.4441183656999996</v>
      </c>
      <c r="N10" s="29">
        <v>7.2628479999999997E-3</v>
      </c>
      <c r="O10" s="29">
        <v>3.52784E-3</v>
      </c>
      <c r="P10" s="29">
        <v>7.2628479999999997E-3</v>
      </c>
      <c r="Q10" s="29">
        <v>0.01</v>
      </c>
      <c r="R10" s="29">
        <v>0.06</v>
      </c>
      <c r="T10" s="29">
        <v>1.1533839999999999E-3</v>
      </c>
      <c r="U10" s="29">
        <v>0.16800105000000001</v>
      </c>
      <c r="V10" s="29">
        <v>0.17609883000000001</v>
      </c>
      <c r="W10" s="29">
        <v>2.27882E-3</v>
      </c>
      <c r="Z10" s="29">
        <v>2.34213E-3</v>
      </c>
      <c r="AA10" s="29">
        <v>6.6552325215000003</v>
      </c>
      <c r="AD10" s="29">
        <v>1.1006905399999999E-2</v>
      </c>
      <c r="AE10" s="29">
        <v>9.3771418000000006E-3</v>
      </c>
      <c r="AG10" s="29">
        <v>1.4525695999999999E-2</v>
      </c>
      <c r="AH10" s="29">
        <v>0.09</v>
      </c>
      <c r="AI10" s="29">
        <v>294.901205</v>
      </c>
      <c r="AJ10" s="29">
        <v>1.1352538692</v>
      </c>
      <c r="AK10" s="29">
        <v>7.2628479999999997E-3</v>
      </c>
      <c r="AL10" s="29">
        <v>0.04</v>
      </c>
      <c r="AM10" s="29">
        <v>1.21326E-4</v>
      </c>
      <c r="AN10" s="29">
        <v>1.22033E-2</v>
      </c>
      <c r="AO10" s="29">
        <v>73.622316620000007</v>
      </c>
      <c r="AP10" s="29">
        <v>3.6609900000000001E-2</v>
      </c>
      <c r="AQ10" s="29">
        <v>1.8462699999999999E-5</v>
      </c>
      <c r="AR10" s="29">
        <v>7.0791300000000001E-5</v>
      </c>
      <c r="AS10" s="29">
        <v>10.275626974</v>
      </c>
      <c r="AT10" s="29">
        <v>0.17802665840000001</v>
      </c>
      <c r="AW10" s="29">
        <v>1.7662062000000001E-3</v>
      </c>
      <c r="AX10" s="29">
        <v>9.0824083000000007E-3</v>
      </c>
      <c r="AY10" s="29">
        <v>3.6653199999999997E-5</v>
      </c>
      <c r="AZ10" s="29">
        <v>5.3732700000000001E-5</v>
      </c>
      <c r="BA10" s="29">
        <v>0.13993091639999999</v>
      </c>
      <c r="BB10" s="29">
        <v>3.492693176</v>
      </c>
      <c r="BC10" s="29">
        <v>8.0143284399999999</v>
      </c>
      <c r="BD10" s="29">
        <v>3.1586720000000001</v>
      </c>
      <c r="BE10" s="29">
        <v>3.63979E-3</v>
      </c>
      <c r="BF10" s="29">
        <v>2.5109299999999998E-4</v>
      </c>
      <c r="BK10" s="29" t="s">
        <v>8</v>
      </c>
      <c r="BL10" s="29">
        <v>159.948856006</v>
      </c>
      <c r="BM10" s="29">
        <v>3.64017074797E-3</v>
      </c>
      <c r="BN10" s="29">
        <v>1.1745838709000001E-2</v>
      </c>
      <c r="BO10" s="29">
        <v>0</v>
      </c>
      <c r="BP10" s="29">
        <v>4.0732645711700002E-3</v>
      </c>
      <c r="BQ10" s="29">
        <v>4.0847210482799996</v>
      </c>
      <c r="BR10" s="29">
        <v>4.0847210482799996</v>
      </c>
      <c r="BS10" s="29">
        <v>12.321457438099999</v>
      </c>
      <c r="BT10" s="29">
        <v>3.9598280394800003E-3</v>
      </c>
      <c r="BU10" s="29">
        <v>5.6983066298499996E-3</v>
      </c>
      <c r="BV10" s="29">
        <v>10.7385369887</v>
      </c>
      <c r="BW10" s="29">
        <v>2.3179404421400001E-3</v>
      </c>
      <c r="BX10" s="29">
        <v>4.9255908111400003E-3</v>
      </c>
      <c r="BY10" s="29">
        <v>0</v>
      </c>
      <c r="BZ10" s="29">
        <v>3.5176101769100001E-3</v>
      </c>
      <c r="CA10" s="29">
        <v>1.7384486075100001E-3</v>
      </c>
      <c r="CB10" s="29">
        <v>5.5051291632899997E-3</v>
      </c>
      <c r="CC10" s="29">
        <v>1.00013537887E-2</v>
      </c>
      <c r="CD10" s="29">
        <v>0</v>
      </c>
      <c r="CE10" s="29">
        <v>132.56912444899999</v>
      </c>
      <c r="CF10" s="29">
        <v>6.00000790807E-2</v>
      </c>
      <c r="CG10" s="29">
        <v>2.51110013834E-4</v>
      </c>
      <c r="CH10" s="29">
        <v>3.3361210778399999E-4</v>
      </c>
      <c r="CI10" s="29">
        <v>8.1676284330099995E-4</v>
      </c>
      <c r="CJ10" s="29">
        <v>0</v>
      </c>
      <c r="CK10" s="29">
        <v>0.16800189124199999</v>
      </c>
      <c r="CL10" s="29">
        <v>8.9999670860999997E-2</v>
      </c>
      <c r="CM10" s="29">
        <v>0.17609812283000001</v>
      </c>
      <c r="CN10" s="8">
        <v>1.8463620264900002E-5</v>
      </c>
      <c r="CO10" s="29">
        <v>3.9999014561499999E-2</v>
      </c>
      <c r="CP10" s="8">
        <v>7.0787311849300003E-5</v>
      </c>
      <c r="CQ10" s="29">
        <v>1346.6781245300001</v>
      </c>
      <c r="CR10" s="29">
        <v>2.2788405481700001E-3</v>
      </c>
      <c r="CS10" s="29">
        <v>0</v>
      </c>
      <c r="CT10" s="29">
        <v>6.4127534226399998</v>
      </c>
      <c r="CU10" s="29">
        <v>4.01959273682</v>
      </c>
      <c r="CV10" s="29">
        <v>1.4572279073700001</v>
      </c>
      <c r="CW10" s="29">
        <v>3.4964389537599998</v>
      </c>
      <c r="CX10" s="29">
        <v>517.55616178900004</v>
      </c>
      <c r="CY10" s="29">
        <v>2.34137710379E-3</v>
      </c>
      <c r="CZ10" s="29">
        <v>6.69539205315</v>
      </c>
      <c r="DA10" s="29">
        <v>6.69539205315</v>
      </c>
      <c r="DB10" s="29">
        <v>0</v>
      </c>
      <c r="DC10" s="29">
        <v>0</v>
      </c>
      <c r="DD10" s="29">
        <v>8.0174263479899999</v>
      </c>
      <c r="DE10" s="29">
        <v>3.4179624131799998E-3</v>
      </c>
      <c r="DF10" s="29">
        <v>5.6916761599900001E-3</v>
      </c>
      <c r="DG10" s="29">
        <v>0</v>
      </c>
      <c r="DH10" s="29">
        <v>37.295477717300002</v>
      </c>
      <c r="DI10" s="29">
        <v>8.5819153018399999E-2</v>
      </c>
      <c r="DJ10" s="29">
        <v>22.432445862800002</v>
      </c>
      <c r="DK10" s="29">
        <v>2.43329309898E-3</v>
      </c>
      <c r="DL10" s="29">
        <v>6.9255453959199999E-3</v>
      </c>
      <c r="DM10" s="29">
        <v>0</v>
      </c>
      <c r="DN10" s="29">
        <v>4.7808009391700004E-3</v>
      </c>
      <c r="DO10" s="29">
        <v>9.7063344301299998E-3</v>
      </c>
      <c r="DP10" s="29">
        <v>295.753899322</v>
      </c>
      <c r="DQ10" s="29">
        <v>0</v>
      </c>
      <c r="DR10" s="29">
        <v>1.1375023263099999</v>
      </c>
      <c r="DS10" s="29">
        <v>140.237981558</v>
      </c>
      <c r="DT10" s="29">
        <v>0</v>
      </c>
      <c r="DU10" s="29">
        <v>2.9698403302500002E-3</v>
      </c>
      <c r="DV10" s="29">
        <v>4.2736827659200002E-3</v>
      </c>
      <c r="DW10" s="29">
        <v>1466.1812333800001</v>
      </c>
      <c r="DX10" s="29">
        <v>162.90898592900001</v>
      </c>
      <c r="DY10" s="29">
        <v>1629.0902192999999</v>
      </c>
      <c r="DZ10" s="29">
        <v>63.651315965899997</v>
      </c>
      <c r="EA10" s="29">
        <v>19.112080126999999</v>
      </c>
      <c r="EB10" s="29">
        <v>0.178237974173</v>
      </c>
      <c r="EC10" s="29">
        <v>0</v>
      </c>
      <c r="ED10" s="29">
        <v>0</v>
      </c>
      <c r="EE10" s="29">
        <v>1.7662374047200001E-3</v>
      </c>
      <c r="EF10" s="29">
        <v>9.0818598632000005E-3</v>
      </c>
      <c r="EG10" s="8">
        <v>3.6557056829600002E-5</v>
      </c>
      <c r="EH10" s="8">
        <v>5.3577816873099998E-5</v>
      </c>
      <c r="EI10" s="29">
        <v>0.140644316209</v>
      </c>
      <c r="EJ10" s="29">
        <v>0.17298426451099999</v>
      </c>
      <c r="EK10" s="29">
        <v>2453.45297458</v>
      </c>
      <c r="EL10" s="29">
        <v>0.23311748981700001</v>
      </c>
      <c r="EM10" s="29">
        <v>3.3042348583800001</v>
      </c>
      <c r="EN10" s="29">
        <v>17.456005996599998</v>
      </c>
      <c r="EO10" s="29">
        <v>0.315024079984</v>
      </c>
      <c r="EP10" s="29">
        <v>0</v>
      </c>
      <c r="EQ10" s="29">
        <v>1.8780055887199999E-3</v>
      </c>
      <c r="ER10" s="29">
        <v>1.0727304794500001</v>
      </c>
      <c r="ES10" s="29">
        <v>450.74824326700002</v>
      </c>
      <c r="ET10" s="29">
        <v>416.124331165</v>
      </c>
      <c r="EU10" s="29">
        <v>34.6239121017</v>
      </c>
      <c r="EV10" s="29">
        <v>0.307029569492</v>
      </c>
      <c r="EW10" s="29">
        <v>2.4084238606200001E-2</v>
      </c>
      <c r="EX10" s="29">
        <v>20.7085813809</v>
      </c>
      <c r="EY10" s="29">
        <v>1.27886770615</v>
      </c>
      <c r="EZ10" s="29">
        <v>103.136747852</v>
      </c>
      <c r="FA10" s="29">
        <v>1.2501202952000001E-2</v>
      </c>
      <c r="FB10" s="29">
        <v>1.7970623412</v>
      </c>
      <c r="FC10" s="29">
        <v>257.82586131800002</v>
      </c>
      <c r="FD10" s="29">
        <v>1.21238211059E-4</v>
      </c>
      <c r="FE10" s="29">
        <v>136.64128334399999</v>
      </c>
      <c r="FF10" s="29">
        <v>0.668421325309</v>
      </c>
      <c r="FG10" s="29">
        <v>7.7975046986000001</v>
      </c>
      <c r="FH10" s="29">
        <v>1.3572362858699999E-2</v>
      </c>
      <c r="FI10" s="29">
        <v>148.59627775999999</v>
      </c>
      <c r="FJ10" s="29">
        <v>1344.4220984900001</v>
      </c>
      <c r="FK10" s="29">
        <v>3.1759741644199999</v>
      </c>
      <c r="FL10" s="29">
        <v>1.9823879689399999</v>
      </c>
      <c r="FM10" s="29">
        <v>51.936808054799997</v>
      </c>
      <c r="FN10" s="29">
        <v>193.097140596</v>
      </c>
      <c r="FO10" s="29">
        <v>73.642569769999994</v>
      </c>
      <c r="FP10" s="29">
        <v>1.2201341599499999E-2</v>
      </c>
      <c r="FQ10" s="29">
        <v>3.6610159073399998E-2</v>
      </c>
      <c r="FR10" s="29">
        <v>511.02397244000002</v>
      </c>
      <c r="FS10" s="29">
        <v>4678.9966908599999</v>
      </c>
      <c r="FT10" s="29">
        <v>10.2828868868</v>
      </c>
      <c r="FU10" s="29">
        <v>180.57540877299999</v>
      </c>
      <c r="FW10" s="37">
        <f t="shared" si="1"/>
        <v>0</v>
      </c>
      <c r="FX10" s="55">
        <f t="shared" si="2"/>
        <v>9.1575461145018446E-3</v>
      </c>
      <c r="FY10" s="55">
        <f t="shared" si="3"/>
        <v>-3.069850368795436E-4</v>
      </c>
      <c r="FZ10" s="55">
        <f t="shared" si="4"/>
        <v>-1.7666512172518703E-3</v>
      </c>
      <c r="GA10" s="55">
        <f t="shared" si="5"/>
        <v>2.0373775843476553E-3</v>
      </c>
      <c r="GB10" s="55">
        <f t="shared" si="6"/>
        <v>1.7373912926641054E-3</v>
      </c>
      <c r="GC10" s="55">
        <f t="shared" si="7"/>
        <v>-5.7374812649240348E-4</v>
      </c>
      <c r="GD10" s="55">
        <f t="shared" si="8"/>
        <v>2.2879351345300993E-5</v>
      </c>
      <c r="GE10" s="55">
        <f t="shared" si="9"/>
        <v>7.0406182667042258E-3</v>
      </c>
      <c r="GF10" s="55">
        <f t="shared" si="10"/>
        <v>-2.1103956657727197E-3</v>
      </c>
      <c r="GG10" s="55">
        <f t="shared" si="11"/>
        <v>2.2703683140416138E-4</v>
      </c>
      <c r="GH10" s="55">
        <f t="shared" si="12"/>
        <v>-2.6584729807135636E-3</v>
      </c>
      <c r="GI10" s="55">
        <f t="shared" si="13"/>
        <v>0.27171796079030897</v>
      </c>
      <c r="GJ10" s="55">
        <f t="shared" si="14"/>
        <v>-2.6596655637016399E-3</v>
      </c>
      <c r="GK10" s="55">
        <f t="shared" si="15"/>
        <v>-2.8997412269263509E-3</v>
      </c>
      <c r="GL10" s="55">
        <f t="shared" si="16"/>
        <v>-2.6532607043408007E-3</v>
      </c>
      <c r="GM10" s="55">
        <f t="shared" si="17"/>
        <v>1.3537887000002191E-4</v>
      </c>
      <c r="GN10" s="55">
        <f t="shared" si="18"/>
        <v>1.3180116667047919E-6</v>
      </c>
      <c r="GO10" s="55">
        <f t="shared" si="19"/>
        <v>0</v>
      </c>
      <c r="GP10" s="55">
        <f t="shared" si="20"/>
        <v>-2.608887339342393E-3</v>
      </c>
      <c r="GQ10" s="55">
        <f t="shared" si="21"/>
        <v>5.0073615609964233E-6</v>
      </c>
      <c r="GR10" s="55">
        <f t="shared" si="22"/>
        <v>-4.0157563795441153E-6</v>
      </c>
      <c r="GS10" s="55">
        <f t="shared" si="23"/>
        <v>9.0170219675790486E-6</v>
      </c>
      <c r="GT10" s="55">
        <f t="shared" si="24"/>
        <v>0</v>
      </c>
      <c r="GU10" s="55">
        <f t="shared" si="25"/>
        <v>0</v>
      </c>
      <c r="GV10" s="55">
        <f t="shared" si="26"/>
        <v>-3.2145790797266009E-4</v>
      </c>
      <c r="GW10" s="55">
        <f t="shared" si="27"/>
        <v>6.0342792712745393E-3</v>
      </c>
      <c r="GX10" s="55">
        <f t="shared" si="28"/>
        <v>0</v>
      </c>
      <c r="GY10" s="55">
        <f t="shared" si="29"/>
        <v>0</v>
      </c>
      <c r="GZ10" s="55">
        <f t="shared" si="30"/>
        <v>-1.7499231082696793E-3</v>
      </c>
      <c r="HA10" s="55">
        <f t="shared" si="31"/>
        <v>-1.9519066140174872E-3</v>
      </c>
      <c r="HB10" s="55">
        <f t="shared" si="32"/>
        <v>0</v>
      </c>
      <c r="HC10" s="55">
        <f t="shared" si="33"/>
        <v>-2.654649436419374E-3</v>
      </c>
      <c r="HD10" s="55">
        <f t="shared" si="34"/>
        <v>-3.6570999999923577E-6</v>
      </c>
      <c r="HE10" s="55">
        <f t="shared" si="35"/>
        <v>2.8914575713584849E-3</v>
      </c>
      <c r="HF10" s="55">
        <f t="shared" si="36"/>
        <v>1.9805764780914956E-3</v>
      </c>
      <c r="HG10" s="55">
        <f t="shared" si="37"/>
        <v>-2.6607886919840459E-3</v>
      </c>
      <c r="HH10" s="55">
        <f t="shared" si="38"/>
        <v>-2.4635962500053898E-5</v>
      </c>
      <c r="HI10" s="55">
        <f t="shared" si="39"/>
        <v>-7.2357896081631865E-4</v>
      </c>
      <c r="HJ10" s="55">
        <f t="shared" si="40"/>
        <v>-1.6048122229241594E-4</v>
      </c>
      <c r="HK10" s="55">
        <f t="shared" si="41"/>
        <v>2.7509525548515451E-4</v>
      </c>
      <c r="HL10" s="55">
        <f t="shared" si="42"/>
        <v>7.0765940359538682E-6</v>
      </c>
      <c r="HM10" s="55">
        <f t="shared" si="43"/>
        <v>4.9844546030813195E-5</v>
      </c>
      <c r="HN10" s="55">
        <f t="shared" si="44"/>
        <v>-5.6336734881236394E-5</v>
      </c>
      <c r="HO10" s="55">
        <f t="shared" si="45"/>
        <v>7.0651774518185994E-4</v>
      </c>
      <c r="HP10" s="55">
        <f t="shared" si="46"/>
        <v>1.186989493029697E-3</v>
      </c>
      <c r="HQ10" s="55">
        <f t="shared" si="47"/>
        <v>0</v>
      </c>
      <c r="HR10" s="55">
        <f t="shared" si="48"/>
        <v>0</v>
      </c>
      <c r="HS10" s="55">
        <f t="shared" si="49"/>
        <v>1.766765398061262E-5</v>
      </c>
      <c r="HT10" s="55">
        <f t="shared" si="50"/>
        <v>-6.0384512772917765E-5</v>
      </c>
      <c r="HU10" s="55">
        <f t="shared" si="51"/>
        <v>-2.6230498401229557E-3</v>
      </c>
      <c r="HV10" s="55">
        <f t="shared" si="52"/>
        <v>-2.8824743014961808E-3</v>
      </c>
      <c r="HW10" s="55">
        <f t="shared" si="53"/>
        <v>5.098228664212545E-3</v>
      </c>
      <c r="HX10" s="55">
        <f t="shared" si="54"/>
        <v>1.0724611556889435E-3</v>
      </c>
      <c r="HY10" s="55">
        <f t="shared" si="55"/>
        <v>3.8654617329358937E-4</v>
      </c>
      <c r="HZ10" s="55">
        <f t="shared" si="56"/>
        <v>5.4776704957019166E-3</v>
      </c>
      <c r="IA10" s="55">
        <f t="shared" si="57"/>
        <v>1.0460712568584573E-4</v>
      </c>
      <c r="IB10" s="55">
        <f t="shared" si="58"/>
        <v>6.7759093244426868E-5</v>
      </c>
      <c r="IC10" s="55">
        <f t="shared" si="59"/>
        <v>0</v>
      </c>
      <c r="ID10" s="55">
        <f t="shared" si="60"/>
        <v>0</v>
      </c>
      <c r="IE10" s="55">
        <f t="shared" si="61"/>
        <v>0</v>
      </c>
    </row>
    <row r="11" spans="1:239" x14ac:dyDescent="0.3">
      <c r="A11" s="46" t="s">
        <v>9</v>
      </c>
      <c r="B11" s="27">
        <v>156848.50980999999</v>
      </c>
      <c r="C11" s="27">
        <v>712.39379921</v>
      </c>
      <c r="D11" s="27">
        <v>16822.953555</v>
      </c>
      <c r="E11" s="27">
        <v>48421.250891999996</v>
      </c>
      <c r="F11" s="27">
        <v>39574.453989000001</v>
      </c>
      <c r="G11" s="27">
        <v>6243.6167779999996</v>
      </c>
      <c r="H11" s="27">
        <v>216538.00953000001</v>
      </c>
      <c r="I11" s="29">
        <v>157.3165602</v>
      </c>
      <c r="J11" s="29">
        <v>5.3190939769999996</v>
      </c>
      <c r="K11" s="29">
        <v>0.1149411263</v>
      </c>
      <c r="L11" s="29">
        <v>8.4628092500000002E-2</v>
      </c>
      <c r="M11" s="29">
        <v>481.29134892000002</v>
      </c>
      <c r="N11" s="29">
        <v>5.9576652999999997E-3</v>
      </c>
      <c r="O11" s="29">
        <v>8.3471845000000003E-3</v>
      </c>
      <c r="P11" s="29">
        <v>1.5534267799999999E-2</v>
      </c>
      <c r="Q11" s="29">
        <v>0.317707303</v>
      </c>
      <c r="R11" s="29">
        <v>1.902006198</v>
      </c>
      <c r="T11" s="29">
        <v>5.8733283000000002E-3</v>
      </c>
      <c r="U11" s="29">
        <v>2.8850991798000001</v>
      </c>
      <c r="V11" s="29">
        <v>53.930949685999998</v>
      </c>
      <c r="W11" s="29">
        <v>7.4392779899999997E-2</v>
      </c>
      <c r="Z11" s="29">
        <v>7.0713448999999998E-2</v>
      </c>
      <c r="AA11" s="29">
        <v>120.09883336</v>
      </c>
      <c r="AB11" s="29">
        <v>47.750665150000003</v>
      </c>
      <c r="AD11" s="29">
        <v>0.30858972890000003</v>
      </c>
      <c r="AE11" s="29">
        <v>9.2299964999998707E-2</v>
      </c>
      <c r="AG11" s="29">
        <v>1.2447074799999999E-2</v>
      </c>
      <c r="AH11" s="29">
        <v>2.74190091</v>
      </c>
      <c r="AI11" s="29">
        <v>12657.627758000001</v>
      </c>
      <c r="AJ11" s="29">
        <v>81.759827404999996</v>
      </c>
      <c r="AK11" s="29">
        <v>2.1440430999999999E-2</v>
      </c>
      <c r="AL11" s="29">
        <v>1.228914823</v>
      </c>
      <c r="AM11" s="29">
        <v>3.6630848999999999E-3</v>
      </c>
      <c r="AN11" s="29">
        <v>0.4586471225</v>
      </c>
      <c r="AO11" s="29">
        <v>2399.8259426</v>
      </c>
      <c r="AP11" s="29">
        <v>1.37594156</v>
      </c>
      <c r="AQ11" s="29">
        <v>5.5742580000000001E-4</v>
      </c>
      <c r="AR11" s="29">
        <v>2.0365410999999998E-3</v>
      </c>
      <c r="AS11" s="29">
        <v>1403.7433831000001</v>
      </c>
      <c r="AT11" s="29">
        <v>5.7336603835000002</v>
      </c>
      <c r="AW11" s="29">
        <v>0.40208608150000003</v>
      </c>
      <c r="AX11" s="29">
        <v>1.4491750486999999</v>
      </c>
      <c r="AY11" s="29">
        <v>0.42622942050000001</v>
      </c>
      <c r="AZ11" s="29">
        <v>5.4314113400000003E-2</v>
      </c>
      <c r="BA11" s="29">
        <v>6.4609658658000004</v>
      </c>
      <c r="BB11" s="29">
        <v>152.51350069</v>
      </c>
      <c r="BC11" s="29">
        <v>712.00609937000002</v>
      </c>
      <c r="BD11" s="29">
        <v>266.86148506000001</v>
      </c>
      <c r="BE11" s="29">
        <v>0.1048567186</v>
      </c>
      <c r="BF11" s="29">
        <v>7.5809954999999998E-3</v>
      </c>
      <c r="BK11" s="29" t="s">
        <v>9</v>
      </c>
      <c r="BL11" s="29">
        <v>8631.2891110100009</v>
      </c>
      <c r="BM11" s="29">
        <v>0.10486180745699999</v>
      </c>
      <c r="BN11" s="29">
        <v>5.3190926455699996</v>
      </c>
      <c r="BO11" s="29">
        <v>0</v>
      </c>
      <c r="BP11" s="29">
        <v>0.114939349782</v>
      </c>
      <c r="BQ11" s="29">
        <v>158.39433884799999</v>
      </c>
      <c r="BR11" s="29">
        <v>158.39433884799999</v>
      </c>
      <c r="BS11" s="29">
        <v>486.81901393300001</v>
      </c>
      <c r="BT11" s="29">
        <v>3.4591536647699997E-2</v>
      </c>
      <c r="BU11" s="29">
        <v>4.9778136014699999E-2</v>
      </c>
      <c r="BV11" s="29">
        <v>568.38222448099998</v>
      </c>
      <c r="BW11" s="29">
        <v>1.9007288835099999E-3</v>
      </c>
      <c r="BX11" s="29">
        <v>4.0390310572199998E-3</v>
      </c>
      <c r="BY11" s="29">
        <v>0</v>
      </c>
      <c r="BZ11" s="29">
        <v>8.3459455795200001E-3</v>
      </c>
      <c r="CA11" s="29">
        <v>3.7168953699600001E-3</v>
      </c>
      <c r="CB11" s="29">
        <v>1.1770172532900001E-2</v>
      </c>
      <c r="CC11" s="29">
        <v>0.31771494913800002</v>
      </c>
      <c r="CD11" s="29">
        <v>0</v>
      </c>
      <c r="CE11" s="29">
        <v>1999.8350148699999</v>
      </c>
      <c r="CF11" s="29">
        <v>1.9020116327100001</v>
      </c>
      <c r="CG11" s="29">
        <v>7.5811085697900004E-3</v>
      </c>
      <c r="CH11" s="29">
        <v>1.69810258628E-3</v>
      </c>
      <c r="CI11" s="29">
        <v>4.1573605030300002E-3</v>
      </c>
      <c r="CJ11" s="29">
        <v>0</v>
      </c>
      <c r="CK11" s="29">
        <v>2.8851005992099998</v>
      </c>
      <c r="CL11" s="29">
        <v>2.7419053419699999</v>
      </c>
      <c r="CM11" s="29">
        <v>53.930828517800002</v>
      </c>
      <c r="CN11" s="29">
        <v>5.5743580773700001E-4</v>
      </c>
      <c r="CO11" s="29">
        <v>1.22893319286</v>
      </c>
      <c r="CP11" s="29">
        <v>2.03656252928E-3</v>
      </c>
      <c r="CQ11" s="29">
        <v>157224.578465</v>
      </c>
      <c r="CR11" s="29">
        <v>7.4390611618499997E-2</v>
      </c>
      <c r="CS11" s="29">
        <v>0</v>
      </c>
      <c r="CT11" s="29">
        <v>1726.14068292</v>
      </c>
      <c r="CU11" s="29">
        <v>119.353539666</v>
      </c>
      <c r="CV11" s="29">
        <v>213.992085291</v>
      </c>
      <c r="CW11" s="29">
        <v>152.64153949499999</v>
      </c>
      <c r="CX11" s="29">
        <v>16338.5257236</v>
      </c>
      <c r="CY11" s="29">
        <v>7.0713009320000006E-2</v>
      </c>
      <c r="CZ11" s="29">
        <v>121.66970677899999</v>
      </c>
      <c r="DA11" s="29">
        <v>121.66970677899999</v>
      </c>
      <c r="DB11" s="29">
        <v>47.750571839199999</v>
      </c>
      <c r="DC11" s="29">
        <v>0</v>
      </c>
      <c r="DD11" s="29">
        <v>712.19761888200003</v>
      </c>
      <c r="DE11" s="29">
        <v>0.14876697526900001</v>
      </c>
      <c r="DF11" s="29">
        <v>0.107932418706</v>
      </c>
      <c r="DG11" s="29">
        <v>0</v>
      </c>
      <c r="DH11" s="29">
        <v>3236.6937562799999</v>
      </c>
      <c r="DI11" s="29">
        <v>9.7637007497999999</v>
      </c>
      <c r="DJ11" s="29">
        <v>1152.0619770400001</v>
      </c>
      <c r="DK11" s="29">
        <v>2.3937937525400001E-2</v>
      </c>
      <c r="DL11" s="29">
        <v>6.8131053500700006E-2</v>
      </c>
      <c r="DM11" s="29">
        <v>0</v>
      </c>
      <c r="DN11" s="29">
        <v>4.0951794152199999E-3</v>
      </c>
      <c r="DO11" s="29">
        <v>8.31448720515E-3</v>
      </c>
      <c r="DP11" s="29">
        <v>12682.168393399999</v>
      </c>
      <c r="DQ11" s="29">
        <v>0</v>
      </c>
      <c r="DR11" s="29">
        <v>81.843861878799999</v>
      </c>
      <c r="DS11" s="29">
        <v>710.80555710399994</v>
      </c>
      <c r="DT11" s="29">
        <v>0</v>
      </c>
      <c r="DU11" s="29">
        <v>8.7633325837600008E-3</v>
      </c>
      <c r="DV11" s="29">
        <v>1.26106058698E-2</v>
      </c>
      <c r="DW11" s="29">
        <v>15116.000535699999</v>
      </c>
      <c r="DX11" s="29">
        <v>1679.55494548</v>
      </c>
      <c r="DY11" s="29">
        <v>16795.555481200001</v>
      </c>
      <c r="DZ11" s="29">
        <v>2553.7185816400001</v>
      </c>
      <c r="EA11" s="29">
        <v>2707.5602182900002</v>
      </c>
      <c r="EB11" s="29">
        <v>5.7419633425900001</v>
      </c>
      <c r="EC11" s="29">
        <v>0</v>
      </c>
      <c r="ED11" s="29">
        <v>0</v>
      </c>
      <c r="EE11" s="29">
        <v>0.40209462493300002</v>
      </c>
      <c r="EF11" s="29">
        <v>1.4491972078899999</v>
      </c>
      <c r="EG11" s="29">
        <v>0.42623034663999998</v>
      </c>
      <c r="EH11" s="29">
        <v>5.43126278576E-2</v>
      </c>
      <c r="EI11" s="29">
        <v>6.48811822462</v>
      </c>
      <c r="EJ11" s="29">
        <v>33.664445979600004</v>
      </c>
      <c r="EK11" s="29">
        <v>110251.16239699999</v>
      </c>
      <c r="EL11" s="29">
        <v>153.76686651700001</v>
      </c>
      <c r="EM11" s="29">
        <v>1196.54460535</v>
      </c>
      <c r="EN11" s="29">
        <v>2274.0682358099998</v>
      </c>
      <c r="EO11" s="29">
        <v>19.626417909200001</v>
      </c>
      <c r="EP11" s="29">
        <v>0</v>
      </c>
      <c r="EQ11" s="29">
        <v>5.1873436013599998E-2</v>
      </c>
      <c r="ER11" s="29">
        <v>2644.6367680200001</v>
      </c>
      <c r="ES11" s="29">
        <v>48368.104545399998</v>
      </c>
      <c r="ET11" s="29">
        <v>39532.1708277</v>
      </c>
      <c r="EU11" s="29">
        <v>8835.9337177100006</v>
      </c>
      <c r="EV11" s="29">
        <v>44.222825518500002</v>
      </c>
      <c r="EW11" s="29">
        <v>0.54500693463799998</v>
      </c>
      <c r="EX11" s="29">
        <v>4150.7714504799997</v>
      </c>
      <c r="EY11" s="29">
        <v>128.26010725500001</v>
      </c>
      <c r="EZ11" s="29">
        <v>7848.9486044200003</v>
      </c>
      <c r="FA11" s="29">
        <v>206.067052773</v>
      </c>
      <c r="FB11" s="29">
        <v>69.917248091600001</v>
      </c>
      <c r="FC11" s="29">
        <v>16317.891146600001</v>
      </c>
      <c r="FD11" s="29">
        <v>3.66037691759E-3</v>
      </c>
      <c r="FE11" s="29">
        <v>5746.8183066600004</v>
      </c>
      <c r="FF11" s="29">
        <v>2835.4643664099999</v>
      </c>
      <c r="FG11" s="29">
        <v>1605.49547375</v>
      </c>
      <c r="FH11" s="29">
        <v>2.2802059250300002</v>
      </c>
      <c r="FI11" s="29">
        <v>6227.3417508399998</v>
      </c>
      <c r="FJ11" s="29">
        <v>63441.273938099999</v>
      </c>
      <c r="FK11" s="29">
        <v>267.46578069200001</v>
      </c>
      <c r="FL11" s="29">
        <v>109.320919926</v>
      </c>
      <c r="FM11" s="29">
        <v>2326.8941513899999</v>
      </c>
      <c r="FN11" s="29">
        <v>10629.946584200001</v>
      </c>
      <c r="FO11" s="29">
        <v>2400.63071201</v>
      </c>
      <c r="FP11" s="29">
        <v>0.45865780232800002</v>
      </c>
      <c r="FQ11" s="29">
        <v>1.37593289474</v>
      </c>
      <c r="FR11" s="29">
        <v>25584.511616100001</v>
      </c>
      <c r="FS11" s="29">
        <v>216540.25032699999</v>
      </c>
      <c r="FT11" s="29">
        <v>1404.0504315999999</v>
      </c>
      <c r="FU11" s="29">
        <v>11216.3695042</v>
      </c>
      <c r="FW11" s="37">
        <f t="shared" si="1"/>
        <v>0</v>
      </c>
      <c r="FX11" s="55">
        <f t="shared" si="2"/>
        <v>2.3976552627472491E-3</v>
      </c>
      <c r="FY11" s="55">
        <f t="shared" si="3"/>
        <v>-2.2294440346916455E-3</v>
      </c>
      <c r="FZ11" s="55">
        <f t="shared" si="4"/>
        <v>-1.6286125804500036E-3</v>
      </c>
      <c r="GA11" s="55">
        <f t="shared" si="5"/>
        <v>-1.0975830987625171E-3</v>
      </c>
      <c r="GB11" s="55">
        <f t="shared" si="6"/>
        <v>-1.0684458542815163E-3</v>
      </c>
      <c r="GC11" s="55">
        <f t="shared" si="7"/>
        <v>-2.6066665746281026E-3</v>
      </c>
      <c r="GD11" s="55">
        <f t="shared" si="8"/>
        <v>1.0348284833874807E-5</v>
      </c>
      <c r="GE11" s="55">
        <f t="shared" si="9"/>
        <v>6.8510183964726164E-3</v>
      </c>
      <c r="GF11" s="55">
        <f t="shared" si="10"/>
        <v>-2.5031142630418844E-7</v>
      </c>
      <c r="GG11" s="55">
        <f t="shared" si="11"/>
        <v>-1.5455895180305063E-5</v>
      </c>
      <c r="GH11" s="55">
        <f t="shared" si="12"/>
        <v>-3.0535940249391664E-3</v>
      </c>
      <c r="GI11" s="55">
        <f t="shared" si="13"/>
        <v>0.18095250570455643</v>
      </c>
      <c r="GJ11" s="55">
        <f t="shared" si="14"/>
        <v>-3.0054322235926077E-3</v>
      </c>
      <c r="GK11" s="55">
        <f t="shared" si="15"/>
        <v>-1.4842375653732602E-4</v>
      </c>
      <c r="GL11" s="55">
        <f t="shared" si="16"/>
        <v>-3.0384371988230402E-3</v>
      </c>
      <c r="GM11" s="55">
        <f t="shared" si="17"/>
        <v>2.4066610769813224E-5</v>
      </c>
      <c r="GN11" s="55">
        <f t="shared" si="18"/>
        <v>2.8573566194181228E-6</v>
      </c>
      <c r="GO11" s="55">
        <f t="shared" si="19"/>
        <v>0</v>
      </c>
      <c r="GP11" s="55">
        <f t="shared" si="20"/>
        <v>-3.0417524404348193E-3</v>
      </c>
      <c r="GQ11" s="55">
        <f t="shared" si="21"/>
        <v>4.9197962056100452E-7</v>
      </c>
      <c r="GR11" s="55">
        <f t="shared" si="22"/>
        <v>-2.2467284685632989E-6</v>
      </c>
      <c r="GS11" s="55">
        <f t="shared" si="23"/>
        <v>-2.9146397041693311E-5</v>
      </c>
      <c r="GT11" s="55">
        <f t="shared" si="24"/>
        <v>0</v>
      </c>
      <c r="GU11" s="55">
        <f t="shared" si="25"/>
        <v>0</v>
      </c>
      <c r="GV11" s="55">
        <f t="shared" si="26"/>
        <v>-6.2177705402507906E-6</v>
      </c>
      <c r="GW11" s="55">
        <f t="shared" si="27"/>
        <v>1.3079839121261505E-2</v>
      </c>
      <c r="GX11" s="55">
        <f t="shared" si="28"/>
        <v>-1.9541256590030159E-6</v>
      </c>
      <c r="GY11" s="55">
        <f t="shared" si="29"/>
        <v>0</v>
      </c>
      <c r="GZ11" s="55">
        <f t="shared" si="30"/>
        <v>-5.4761742914245252E-5</v>
      </c>
      <c r="HA11" s="55">
        <f t="shared" si="31"/>
        <v>-2.5024275350343885E-3</v>
      </c>
      <c r="HB11" s="55">
        <f t="shared" si="32"/>
        <v>0</v>
      </c>
      <c r="HC11" s="55">
        <f t="shared" si="33"/>
        <v>-3.0053791939933794E-3</v>
      </c>
      <c r="HD11" s="55">
        <f t="shared" si="34"/>
        <v>1.6163859108552375E-6</v>
      </c>
      <c r="HE11" s="55">
        <f t="shared" si="35"/>
        <v>1.9388021096202938E-3</v>
      </c>
      <c r="HF11" s="55">
        <f t="shared" si="36"/>
        <v>1.0278210762815728E-3</v>
      </c>
      <c r="HG11" s="55">
        <f t="shared" si="37"/>
        <v>-3.101269113479983E-3</v>
      </c>
      <c r="HH11" s="55">
        <f t="shared" si="38"/>
        <v>1.4948033546531411E-5</v>
      </c>
      <c r="HI11" s="55">
        <f t="shared" si="39"/>
        <v>-7.3926280278132088E-4</v>
      </c>
      <c r="HJ11" s="55">
        <f t="shared" si="40"/>
        <v>2.3285500935450267E-5</v>
      </c>
      <c r="HK11" s="55">
        <f t="shared" si="41"/>
        <v>3.3534490802619038E-4</v>
      </c>
      <c r="HL11" s="55">
        <f t="shared" si="42"/>
        <v>-6.2976947945265913E-6</v>
      </c>
      <c r="HM11" s="55">
        <f t="shared" si="43"/>
        <v>1.7953487262341169E-5</v>
      </c>
      <c r="HN11" s="55">
        <f t="shared" si="44"/>
        <v>1.0522390144851135E-5</v>
      </c>
      <c r="HO11" s="55">
        <f t="shared" si="45"/>
        <v>2.18735492324642E-4</v>
      </c>
      <c r="HP11" s="55">
        <f t="shared" si="46"/>
        <v>1.4481079336149166E-3</v>
      </c>
      <c r="HQ11" s="55">
        <f t="shared" si="47"/>
        <v>0</v>
      </c>
      <c r="HR11" s="55">
        <f t="shared" si="48"/>
        <v>0</v>
      </c>
      <c r="HS11" s="55">
        <f t="shared" si="49"/>
        <v>2.124777104476001E-5</v>
      </c>
      <c r="HT11" s="55">
        <f t="shared" si="50"/>
        <v>1.52908994809947E-5</v>
      </c>
      <c r="HU11" s="55">
        <f t="shared" si="51"/>
        <v>2.1728673700699348E-6</v>
      </c>
      <c r="HV11" s="55">
        <f t="shared" si="52"/>
        <v>-2.7350946319642416E-5</v>
      </c>
      <c r="HW11" s="55">
        <f t="shared" si="53"/>
        <v>4.202523180586025E-3</v>
      </c>
      <c r="HX11" s="55">
        <f t="shared" si="54"/>
        <v>8.3952439895954587E-4</v>
      </c>
      <c r="HY11" s="55">
        <f t="shared" si="55"/>
        <v>2.689857743767568E-4</v>
      </c>
      <c r="HZ11" s="55">
        <f t="shared" si="56"/>
        <v>2.2644542799577683E-3</v>
      </c>
      <c r="IA11" s="55">
        <f t="shared" si="57"/>
        <v>4.8531530148408239E-5</v>
      </c>
      <c r="IB11" s="55">
        <f t="shared" si="58"/>
        <v>1.4914900028701715E-5</v>
      </c>
      <c r="IC11" s="55">
        <f t="shared" si="59"/>
        <v>0</v>
      </c>
      <c r="ID11" s="55">
        <f t="shared" si="60"/>
        <v>0</v>
      </c>
      <c r="IE11" s="55">
        <f t="shared" si="61"/>
        <v>0</v>
      </c>
    </row>
    <row r="12" spans="1:239" x14ac:dyDescent="0.3">
      <c r="A12" s="46" t="s">
        <v>10</v>
      </c>
      <c r="B12" s="27">
        <v>243471.40182</v>
      </c>
      <c r="C12" s="27">
        <v>1282.1491862</v>
      </c>
      <c r="D12" s="27">
        <v>19298.467559000001</v>
      </c>
      <c r="E12" s="27">
        <v>31066.442499000001</v>
      </c>
      <c r="F12" s="27">
        <v>30591.780707999998</v>
      </c>
      <c r="G12" s="27">
        <v>3058.4917350000001</v>
      </c>
      <c r="H12" s="27">
        <v>124422.57875</v>
      </c>
      <c r="I12" s="29">
        <v>145.0833968</v>
      </c>
      <c r="J12" s="29">
        <v>7.4658869288999998</v>
      </c>
      <c r="K12" s="29">
        <v>6.24074872E-2</v>
      </c>
      <c r="L12" s="29">
        <v>1.9242683999999999E-3</v>
      </c>
      <c r="M12" s="29">
        <v>248.1782475</v>
      </c>
      <c r="N12" s="29">
        <v>1.1521958E-3</v>
      </c>
      <c r="O12" s="29">
        <v>2.1329392400000001E-2</v>
      </c>
      <c r="P12" s="29">
        <v>4.5349086E-3</v>
      </c>
      <c r="Q12" s="29">
        <v>0.1614077458</v>
      </c>
      <c r="R12" s="29">
        <v>0.95483074400000001</v>
      </c>
      <c r="T12" s="29">
        <v>8.5030000000000001E-4</v>
      </c>
      <c r="U12" s="29">
        <v>1.4161930407000001</v>
      </c>
      <c r="V12" s="29">
        <v>16.935151436000002</v>
      </c>
      <c r="W12" s="29">
        <v>4.5543825099999997E-2</v>
      </c>
      <c r="Z12" s="29">
        <v>3.58923778E-2</v>
      </c>
      <c r="AA12" s="29">
        <v>67.109239092999999</v>
      </c>
      <c r="AB12" s="29">
        <v>24.827379199999999</v>
      </c>
      <c r="AD12" s="29">
        <v>0.13051346210000001</v>
      </c>
      <c r="AE12" s="29">
        <v>8.162840230000068E-2</v>
      </c>
      <c r="AG12" s="29">
        <v>2.2666571000000001E-3</v>
      </c>
      <c r="AH12" s="29">
        <v>1.3209754339999999</v>
      </c>
      <c r="AI12" s="29">
        <v>4010.3742419999999</v>
      </c>
      <c r="AJ12" s="29">
        <v>39.919718717000002</v>
      </c>
      <c r="AK12" s="29">
        <v>1.6594029E-3</v>
      </c>
      <c r="AL12" s="29">
        <v>0.61936818299999996</v>
      </c>
      <c r="AM12" s="29">
        <v>1.8592901E-3</v>
      </c>
      <c r="AN12" s="29">
        <v>0.22669096859999999</v>
      </c>
      <c r="AO12" s="29">
        <v>1671.7597521</v>
      </c>
      <c r="AP12" s="29">
        <v>1.3578133859999999</v>
      </c>
      <c r="AQ12" s="29">
        <v>2.8293550000000001E-4</v>
      </c>
      <c r="AR12" s="29">
        <v>1.0848552000000001E-3</v>
      </c>
      <c r="AS12" s="29">
        <v>349.82736917</v>
      </c>
      <c r="AT12" s="29">
        <v>2.9906991348999998</v>
      </c>
      <c r="AW12" s="29">
        <v>0.20810392210000001</v>
      </c>
      <c r="AX12" s="29">
        <v>0.75102822039999995</v>
      </c>
      <c r="AY12" s="29">
        <v>0.2218460038</v>
      </c>
      <c r="AZ12" s="29">
        <v>2.8486650400000001E-2</v>
      </c>
      <c r="BA12" s="29">
        <v>3.4246020376000001</v>
      </c>
      <c r="BB12" s="29">
        <v>157.24597821</v>
      </c>
      <c r="BC12" s="29">
        <v>791.34393394000006</v>
      </c>
      <c r="BD12" s="29">
        <v>232.85145255</v>
      </c>
      <c r="BE12" s="29">
        <v>5.5778700600000002E-2</v>
      </c>
      <c r="BF12" s="29">
        <v>3.8479228E-3</v>
      </c>
      <c r="BK12" s="29" t="s">
        <v>10</v>
      </c>
      <c r="BL12" s="29">
        <v>5127.5316262200004</v>
      </c>
      <c r="BM12" s="29">
        <v>5.5777384047E-2</v>
      </c>
      <c r="BN12" s="29">
        <v>7.4657646712999997</v>
      </c>
      <c r="BO12" s="29">
        <v>0</v>
      </c>
      <c r="BP12" s="29">
        <v>6.2407976609599999E-2</v>
      </c>
      <c r="BQ12" s="29">
        <v>145.84823011</v>
      </c>
      <c r="BR12" s="29">
        <v>145.68322988400001</v>
      </c>
      <c r="BS12" s="29">
        <v>171.11800957</v>
      </c>
      <c r="BT12" s="29">
        <v>7.8742320452799999E-4</v>
      </c>
      <c r="BU12" s="29">
        <v>1.13313707788E-3</v>
      </c>
      <c r="BV12" s="29">
        <v>288.91070804700001</v>
      </c>
      <c r="BW12" s="29">
        <v>3.6781609304600003E-4</v>
      </c>
      <c r="BX12" s="29">
        <v>7.8160854709900004E-4</v>
      </c>
      <c r="BY12" s="29">
        <v>0</v>
      </c>
      <c r="BZ12" s="29">
        <v>2.1276285147400001E-2</v>
      </c>
      <c r="CA12" s="29">
        <v>1.0877093700799999E-3</v>
      </c>
      <c r="CB12" s="29">
        <v>3.4444121331399999E-3</v>
      </c>
      <c r="CC12" s="29">
        <v>0.16141390352900001</v>
      </c>
      <c r="CD12" s="29">
        <v>0</v>
      </c>
      <c r="CE12" s="29">
        <v>3981.0496151900002</v>
      </c>
      <c r="CF12" s="29">
        <v>0.95483065328899996</v>
      </c>
      <c r="CG12" s="29">
        <v>3.84805238644E-3</v>
      </c>
      <c r="CH12" s="29">
        <v>2.4644132189099999E-4</v>
      </c>
      <c r="CI12" s="29">
        <v>6.0336019433699999E-4</v>
      </c>
      <c r="CJ12" s="29">
        <v>0</v>
      </c>
      <c r="CK12" s="29">
        <v>1.41619836982</v>
      </c>
      <c r="CL12" s="29">
        <v>1.3209414824800001</v>
      </c>
      <c r="CM12" s="29">
        <v>16.935099036499999</v>
      </c>
      <c r="CN12" s="29">
        <v>2.8293667901900001E-4</v>
      </c>
      <c r="CO12" s="29">
        <v>0.61937890243100002</v>
      </c>
      <c r="CP12" s="29">
        <v>1.08485249425E-3</v>
      </c>
      <c r="CQ12" s="29">
        <v>243706.38704900001</v>
      </c>
      <c r="CR12" s="29">
        <v>4.5543737315999998E-2</v>
      </c>
      <c r="CS12" s="29">
        <v>0</v>
      </c>
      <c r="CT12" s="29">
        <v>3426.6317275599999</v>
      </c>
      <c r="CU12" s="29">
        <v>156.99065683399999</v>
      </c>
      <c r="CV12" s="29">
        <v>318.21474153600002</v>
      </c>
      <c r="CW12" s="29">
        <v>157.315604114</v>
      </c>
      <c r="CX12" s="29">
        <v>12375.162607800001</v>
      </c>
      <c r="CY12" s="29">
        <v>3.5891965728399998E-2</v>
      </c>
      <c r="CZ12" s="29">
        <v>67.979196747299994</v>
      </c>
      <c r="DA12" s="29">
        <v>67.979196747299994</v>
      </c>
      <c r="DB12" s="29">
        <v>24.827345336099999</v>
      </c>
      <c r="DC12" s="29">
        <v>0</v>
      </c>
      <c r="DD12" s="29">
        <v>791.44133880100003</v>
      </c>
      <c r="DE12" s="29">
        <v>6.0709011378999998E-2</v>
      </c>
      <c r="DF12" s="29">
        <v>4.8758281930699997E-2</v>
      </c>
      <c r="DG12" s="29">
        <v>0</v>
      </c>
      <c r="DH12" s="29">
        <v>2737.0441193299998</v>
      </c>
      <c r="DI12" s="29">
        <v>6.5603616608599999</v>
      </c>
      <c r="DJ12" s="29">
        <v>737.76767711900004</v>
      </c>
      <c r="DK12" s="29">
        <v>2.1171072422899999E-2</v>
      </c>
      <c r="DL12" s="29">
        <v>6.0256007500100003E-2</v>
      </c>
      <c r="DM12" s="29">
        <v>0</v>
      </c>
      <c r="DN12" s="29">
        <v>7.4616533258399997E-4</v>
      </c>
      <c r="DO12" s="29">
        <v>1.5149321412099999E-3</v>
      </c>
      <c r="DP12" s="29">
        <v>4022.7222800599998</v>
      </c>
      <c r="DQ12" s="29">
        <v>0</v>
      </c>
      <c r="DR12" s="29">
        <v>39.966955902999999</v>
      </c>
      <c r="DS12" s="29">
        <v>1281.7422338199999</v>
      </c>
      <c r="DT12" s="29">
        <v>0</v>
      </c>
      <c r="DU12" s="29">
        <v>6.7921824126300002E-4</v>
      </c>
      <c r="DV12" s="29">
        <v>9.7741052376299994E-4</v>
      </c>
      <c r="DW12" s="29">
        <v>17357.156346</v>
      </c>
      <c r="DX12" s="29">
        <v>1928.5733006099999</v>
      </c>
      <c r="DY12" s="29">
        <v>19285.729646600001</v>
      </c>
      <c r="DZ12" s="29">
        <v>263.29858507799997</v>
      </c>
      <c r="EA12" s="29">
        <v>2441.1706179500002</v>
      </c>
      <c r="EB12" s="29">
        <v>2.9952964018800001</v>
      </c>
      <c r="EC12" s="29">
        <v>0</v>
      </c>
      <c r="ED12" s="29">
        <v>0</v>
      </c>
      <c r="EE12" s="29">
        <v>0.20810336045700001</v>
      </c>
      <c r="EF12" s="29">
        <v>0.75103354364099995</v>
      </c>
      <c r="EG12" s="29">
        <v>0.221844717966</v>
      </c>
      <c r="EH12" s="29">
        <v>2.8485286141900001E-2</v>
      </c>
      <c r="EI12" s="29">
        <v>3.43967855015</v>
      </c>
      <c r="EJ12" s="29">
        <v>58.416595896099999</v>
      </c>
      <c r="EK12" s="29">
        <v>65856.135686199996</v>
      </c>
      <c r="EL12" s="29">
        <v>43.942563770299998</v>
      </c>
      <c r="EM12" s="29">
        <v>2426.9583342999999</v>
      </c>
      <c r="EN12" s="29">
        <v>2984.6390937900001</v>
      </c>
      <c r="EO12" s="29">
        <v>36.084336888300001</v>
      </c>
      <c r="EP12" s="29">
        <v>2.3959298709700001E-2</v>
      </c>
      <c r="EQ12" s="29">
        <v>2.1043337915600001E-2</v>
      </c>
      <c r="ER12" s="29">
        <v>1835.3520051600001</v>
      </c>
      <c r="ES12" s="29">
        <v>31742.1117595</v>
      </c>
      <c r="ET12" s="29">
        <v>30600.2578135</v>
      </c>
      <c r="EU12" s="29">
        <v>1141.8539459399999</v>
      </c>
      <c r="EV12" s="29">
        <v>23.653434305000001</v>
      </c>
      <c r="EW12" s="29">
        <v>0.688799312622</v>
      </c>
      <c r="EX12" s="29">
        <v>1321.0779267099999</v>
      </c>
      <c r="EY12" s="29">
        <v>184.491342538</v>
      </c>
      <c r="EZ12" s="29">
        <v>7968.7569501300004</v>
      </c>
      <c r="FA12" s="29">
        <v>505.45166060899999</v>
      </c>
      <c r="FB12" s="29">
        <v>113.125556507</v>
      </c>
      <c r="FC12" s="29">
        <v>12428.773120899999</v>
      </c>
      <c r="FD12" s="29">
        <v>1.8578678828E-3</v>
      </c>
      <c r="FE12" s="29">
        <v>3414.127379</v>
      </c>
      <c r="FF12" s="29">
        <v>100.636912017</v>
      </c>
      <c r="FG12" s="29">
        <v>563.78932519800003</v>
      </c>
      <c r="FH12" s="29">
        <v>4.3958961899700002</v>
      </c>
      <c r="FI12" s="29">
        <v>3051.9178269499998</v>
      </c>
      <c r="FJ12" s="29">
        <v>42072.371296500001</v>
      </c>
      <c r="FK12" s="29">
        <v>233.187422943</v>
      </c>
      <c r="FL12" s="29">
        <v>29.254212537000001</v>
      </c>
      <c r="FM12" s="29">
        <v>1248.06530582</v>
      </c>
      <c r="FN12" s="29">
        <v>6810.7708351399997</v>
      </c>
      <c r="FO12" s="29">
        <v>1672.205363</v>
      </c>
      <c r="FP12" s="29">
        <v>0.226692643635</v>
      </c>
      <c r="FQ12" s="29">
        <v>1.3578105277400001</v>
      </c>
      <c r="FR12" s="29">
        <v>10071.271283100001</v>
      </c>
      <c r="FS12" s="29">
        <v>124424.990382</v>
      </c>
      <c r="FT12" s="29">
        <v>349.99614905200002</v>
      </c>
      <c r="FU12" s="29">
        <v>6903.9980670000004</v>
      </c>
      <c r="FW12" s="37">
        <f t="shared" si="1"/>
        <v>0</v>
      </c>
      <c r="FX12" s="55">
        <f t="shared" si="2"/>
        <v>9.651450940169915E-4</v>
      </c>
      <c r="FY12" s="55">
        <f t="shared" si="3"/>
        <v>-3.1739861817971075E-4</v>
      </c>
      <c r="FZ12" s="55">
        <f t="shared" si="4"/>
        <v>-6.6004786965892959E-4</v>
      </c>
      <c r="GA12" s="55">
        <f t="shared" si="5"/>
        <v>2.1749167466527528E-2</v>
      </c>
      <c r="GB12" s="55">
        <f t="shared" si="6"/>
        <v>2.7710402283921622E-4</v>
      </c>
      <c r="GC12" s="55">
        <f t="shared" si="7"/>
        <v>-2.1493953947206686E-3</v>
      </c>
      <c r="GD12" s="55">
        <f t="shared" si="8"/>
        <v>1.9382591361079712E-5</v>
      </c>
      <c r="GE12" s="55">
        <f t="shared" si="9"/>
        <v>4.1344019869268096E-3</v>
      </c>
      <c r="GF12" s="55">
        <f t="shared" si="10"/>
        <v>-1.637549579366429E-5</v>
      </c>
      <c r="GG12" s="55">
        <f t="shared" si="11"/>
        <v>7.8421616052360804E-6</v>
      </c>
      <c r="GH12" s="55">
        <f t="shared" si="12"/>
        <v>-1.9270272234372257E-3</v>
      </c>
      <c r="GI12" s="55">
        <f t="shared" si="13"/>
        <v>0.16412582874331086</v>
      </c>
      <c r="GJ12" s="55">
        <f t="shared" si="14"/>
        <v>-2.4051119219494206E-3</v>
      </c>
      <c r="GK12" s="55">
        <f t="shared" si="15"/>
        <v>-2.4898624210223678E-3</v>
      </c>
      <c r="GL12" s="55">
        <f t="shared" si="16"/>
        <v>-6.1458720028016332E-4</v>
      </c>
      <c r="GM12" s="55">
        <f t="shared" si="17"/>
        <v>3.8150145579976777E-5</v>
      </c>
      <c r="GN12" s="55">
        <f t="shared" si="18"/>
        <v>-9.500217773126403E-8</v>
      </c>
      <c r="GO12" s="55">
        <f t="shared" si="19"/>
        <v>0</v>
      </c>
      <c r="GP12" s="55">
        <f t="shared" si="20"/>
        <v>-5.8624458661652758E-4</v>
      </c>
      <c r="GQ12" s="55">
        <f t="shared" si="21"/>
        <v>3.7629898232790972E-6</v>
      </c>
      <c r="GR12" s="55">
        <f t="shared" si="22"/>
        <v>-3.0941264505985569E-6</v>
      </c>
      <c r="GS12" s="55">
        <f t="shared" si="23"/>
        <v>-1.9274621709287784E-6</v>
      </c>
      <c r="GT12" s="55">
        <f t="shared" si="24"/>
        <v>0</v>
      </c>
      <c r="GU12" s="55">
        <f t="shared" si="25"/>
        <v>0</v>
      </c>
      <c r="GV12" s="55">
        <f t="shared" si="26"/>
        <v>-1.1480755114584547E-5</v>
      </c>
      <c r="GW12" s="55">
        <f t="shared" si="27"/>
        <v>1.2963306782459676E-2</v>
      </c>
      <c r="GX12" s="55">
        <f t="shared" si="28"/>
        <v>-1.3639740114251333E-6</v>
      </c>
      <c r="GY12" s="55">
        <f t="shared" si="29"/>
        <v>0</v>
      </c>
      <c r="GZ12" s="55">
        <f t="shared" si="30"/>
        <v>-2.1690288913239118E-5</v>
      </c>
      <c r="HA12" s="55">
        <f t="shared" si="31"/>
        <v>-2.4663275444346505E-3</v>
      </c>
      <c r="HB12" s="55">
        <f t="shared" si="32"/>
        <v>0</v>
      </c>
      <c r="HC12" s="55">
        <f t="shared" si="33"/>
        <v>-2.452786619555415E-3</v>
      </c>
      <c r="HD12" s="55">
        <f t="shared" si="34"/>
        <v>-2.5701855709038885E-5</v>
      </c>
      <c r="HE12" s="55">
        <f t="shared" si="35"/>
        <v>3.0790238802855118E-3</v>
      </c>
      <c r="HF12" s="55">
        <f t="shared" si="36"/>
        <v>1.1833045802469677E-3</v>
      </c>
      <c r="HG12" s="55">
        <f t="shared" si="37"/>
        <v>-1.6717669795564224E-3</v>
      </c>
      <c r="HH12" s="55">
        <f t="shared" si="38"/>
        <v>1.7307041747188591E-5</v>
      </c>
      <c r="HI12" s="55">
        <f t="shared" si="39"/>
        <v>-7.6492484954338827E-4</v>
      </c>
      <c r="HJ12" s="55">
        <f t="shared" si="40"/>
        <v>7.3890680795716024E-6</v>
      </c>
      <c r="HK12" s="55">
        <f t="shared" si="41"/>
        <v>2.6655199674490337E-4</v>
      </c>
      <c r="HL12" s="55">
        <f t="shared" si="42"/>
        <v>-2.1050462672297915E-6</v>
      </c>
      <c r="HM12" s="55">
        <f t="shared" si="43"/>
        <v>4.1670946204975318E-6</v>
      </c>
      <c r="HN12" s="55">
        <f t="shared" si="44"/>
        <v>-2.4941116566881905E-6</v>
      </c>
      <c r="HO12" s="55">
        <f t="shared" si="45"/>
        <v>4.8246620154526748E-4</v>
      </c>
      <c r="HP12" s="55">
        <f t="shared" si="46"/>
        <v>1.537188052904563E-3</v>
      </c>
      <c r="HQ12" s="55">
        <f t="shared" si="47"/>
        <v>0</v>
      </c>
      <c r="HR12" s="55">
        <f t="shared" si="48"/>
        <v>0</v>
      </c>
      <c r="HS12" s="55">
        <f t="shared" si="49"/>
        <v>-2.6988583123711072E-6</v>
      </c>
      <c r="HT12" s="55">
        <f t="shared" si="50"/>
        <v>7.0879373842491332E-6</v>
      </c>
      <c r="HU12" s="55">
        <f t="shared" si="51"/>
        <v>-5.7960656400055008E-6</v>
      </c>
      <c r="HV12" s="55">
        <f t="shared" si="52"/>
        <v>-4.7891137808183023E-5</v>
      </c>
      <c r="HW12" s="55">
        <f t="shared" si="53"/>
        <v>4.4024130057942895E-3</v>
      </c>
      <c r="HX12" s="55">
        <f t="shared" si="54"/>
        <v>4.4278336904112782E-4</v>
      </c>
      <c r="HY12" s="55">
        <f t="shared" si="55"/>
        <v>1.2308789746451505E-4</v>
      </c>
      <c r="HZ12" s="55">
        <f t="shared" si="56"/>
        <v>1.442852897504919E-3</v>
      </c>
      <c r="IA12" s="55">
        <f t="shared" si="57"/>
        <v>-2.3603149335486022E-5</v>
      </c>
      <c r="IB12" s="55">
        <f t="shared" si="58"/>
        <v>3.3676985411466104E-5</v>
      </c>
      <c r="IC12" s="55">
        <f t="shared" si="59"/>
        <v>0</v>
      </c>
      <c r="ID12" s="55">
        <f t="shared" si="60"/>
        <v>0</v>
      </c>
      <c r="IE12" s="55">
        <f t="shared" si="61"/>
        <v>0</v>
      </c>
    </row>
    <row r="13" spans="1:239" x14ac:dyDescent="0.3">
      <c r="A13" s="46" t="s">
        <v>12</v>
      </c>
      <c r="B13" s="27">
        <v>16185.226161000001</v>
      </c>
      <c r="C13" s="27">
        <v>903.48346033999997</v>
      </c>
      <c r="D13" s="27">
        <v>5917.8163243999998</v>
      </c>
      <c r="E13" s="27">
        <v>4648.2479930999998</v>
      </c>
      <c r="F13" s="27">
        <v>3809.9759822000001</v>
      </c>
      <c r="G13" s="27">
        <v>487.41275895000001</v>
      </c>
      <c r="H13" s="27">
        <v>43110.576049000003</v>
      </c>
      <c r="I13" s="29">
        <v>32.164918854</v>
      </c>
      <c r="J13" s="29">
        <v>24.492427256999999</v>
      </c>
      <c r="K13" s="29">
        <v>3.0857508175000001</v>
      </c>
      <c r="L13" s="29">
        <v>0.18755715170000001</v>
      </c>
      <c r="M13" s="29">
        <v>140.30199653</v>
      </c>
      <c r="N13" s="29">
        <v>6.6041497500000004E-2</v>
      </c>
      <c r="O13" s="29">
        <v>0.72941749199999995</v>
      </c>
      <c r="P13" s="29">
        <v>0.1068095278</v>
      </c>
      <c r="Q13" s="29">
        <v>0.24235546960000001</v>
      </c>
      <c r="R13" s="29">
        <v>1.1426826744</v>
      </c>
      <c r="S13" s="29">
        <v>3.6333737478999999</v>
      </c>
      <c r="T13" s="29">
        <v>3.2593962499999997E-2</v>
      </c>
      <c r="U13" s="29">
        <v>0.72476483709999995</v>
      </c>
      <c r="V13" s="29">
        <v>7.3350860502000002</v>
      </c>
      <c r="W13" s="29">
        <v>68.205499668000002</v>
      </c>
      <c r="X13" s="29">
        <v>130.75711999999999</v>
      </c>
      <c r="Y13" s="29">
        <v>0.2591997915</v>
      </c>
      <c r="Z13" s="29">
        <v>12.346095663</v>
      </c>
      <c r="AA13" s="29">
        <v>35.078285962999999</v>
      </c>
      <c r="AB13" s="29">
        <v>114.43670829</v>
      </c>
      <c r="AC13" s="29">
        <v>1.008516E-4</v>
      </c>
      <c r="AD13" s="29">
        <v>5.7862973300000002E-2</v>
      </c>
      <c r="AE13" s="29">
        <v>0.42184096479999988</v>
      </c>
      <c r="AG13" s="29">
        <v>7.4921627046000001</v>
      </c>
      <c r="AH13" s="29">
        <v>87.192593428999999</v>
      </c>
      <c r="AI13" s="29">
        <v>762.08765905999996</v>
      </c>
      <c r="AJ13" s="29">
        <v>172.43211357000001</v>
      </c>
      <c r="AK13" s="29">
        <v>0.26357326009999998</v>
      </c>
      <c r="AL13" s="29">
        <v>122.6593914</v>
      </c>
      <c r="AM13" s="29">
        <v>0.33915640200000002</v>
      </c>
      <c r="AN13" s="29">
        <v>3.8246443400000003E-2</v>
      </c>
      <c r="AO13" s="29">
        <v>827.66836222999996</v>
      </c>
      <c r="AP13" s="29">
        <v>1.5152207955000001</v>
      </c>
      <c r="AQ13" s="29">
        <v>1.6984948949000001</v>
      </c>
      <c r="AR13" s="29">
        <v>4.2796986301000004</v>
      </c>
      <c r="AS13" s="29">
        <v>429.03273392</v>
      </c>
      <c r="AT13" s="29">
        <v>0.64358683220000001</v>
      </c>
      <c r="AU13" s="29">
        <v>4.2218300000000002E-5</v>
      </c>
      <c r="AV13" s="29">
        <v>3.7527410000000002E-4</v>
      </c>
      <c r="AW13" s="29">
        <v>6.6235742200000003E-2</v>
      </c>
      <c r="AX13" s="29">
        <v>0.1964053644</v>
      </c>
      <c r="AY13" s="29">
        <v>6.8564923299999997E-2</v>
      </c>
      <c r="AZ13" s="29">
        <v>7.7764258000000003E-3</v>
      </c>
      <c r="BA13" s="29">
        <v>0.78655253700000005</v>
      </c>
      <c r="BB13" s="29">
        <v>69.702206496000002</v>
      </c>
      <c r="BC13" s="29">
        <v>702.06424703000005</v>
      </c>
      <c r="BD13" s="29">
        <v>38.780570128999997</v>
      </c>
      <c r="BE13" s="29">
        <v>9.1581318999999998E-3</v>
      </c>
      <c r="BF13" s="29">
        <v>6.317785E-4</v>
      </c>
      <c r="BG13" s="29">
        <v>2.41072037E-2</v>
      </c>
      <c r="BH13" s="29">
        <v>0.27074623199999998</v>
      </c>
      <c r="BI13" s="29">
        <v>0.1069524811</v>
      </c>
      <c r="BK13" s="29" t="s">
        <v>12</v>
      </c>
      <c r="BL13" s="29">
        <v>919.74874051100005</v>
      </c>
      <c r="BM13" s="29">
        <v>9.1582104515099995E-3</v>
      </c>
      <c r="BN13" s="29">
        <v>24.435748003699999</v>
      </c>
      <c r="BO13" s="29">
        <v>2.4106373855600001E-2</v>
      </c>
      <c r="BP13" s="29">
        <v>3.0857359408799998</v>
      </c>
      <c r="BQ13" s="29">
        <v>32.272630766799999</v>
      </c>
      <c r="BR13" s="29">
        <v>32.262382807800002</v>
      </c>
      <c r="BS13" s="29">
        <v>109.44432061400001</v>
      </c>
      <c r="BT13" s="29">
        <v>7.6666548895800005E-2</v>
      </c>
      <c r="BU13" s="29">
        <v>0.11032507821400001</v>
      </c>
      <c r="BV13" s="29">
        <v>155.12492771800001</v>
      </c>
      <c r="BW13" s="29">
        <v>2.10695410749E-2</v>
      </c>
      <c r="BX13" s="29">
        <v>4.4772978638300001E-2</v>
      </c>
      <c r="BY13" s="29">
        <v>0.25841897968999999</v>
      </c>
      <c r="BZ13" s="29">
        <v>0.73994510008799996</v>
      </c>
      <c r="CA13" s="29">
        <v>2.5565461229000001E-2</v>
      </c>
      <c r="CB13" s="29">
        <v>8.0957059871999998E-2</v>
      </c>
      <c r="CC13" s="29">
        <v>0.241717161697</v>
      </c>
      <c r="CD13" s="29">
        <v>0.27074117760799998</v>
      </c>
      <c r="CE13" s="29">
        <v>46157.617574700002</v>
      </c>
      <c r="CF13" s="29">
        <v>1.1422820603299999</v>
      </c>
      <c r="CG13" s="29">
        <v>6.3177134946300003E-4</v>
      </c>
      <c r="CH13" s="29">
        <v>9.4238566025700004E-3</v>
      </c>
      <c r="CI13" s="29">
        <v>2.3072248315400001E-2</v>
      </c>
      <c r="CJ13" s="29">
        <v>3.62219557393</v>
      </c>
      <c r="CK13" s="29">
        <v>0.724351388712</v>
      </c>
      <c r="CL13" s="29">
        <v>87.187782786100001</v>
      </c>
      <c r="CM13" s="29">
        <v>7.3346383733199998</v>
      </c>
      <c r="CN13" s="29">
        <v>1.6985063782100001</v>
      </c>
      <c r="CO13" s="29">
        <v>122.657927478</v>
      </c>
      <c r="CP13" s="29">
        <v>4.2794414659099997</v>
      </c>
      <c r="CQ13" s="29">
        <v>16176.574030899999</v>
      </c>
      <c r="CR13" s="29">
        <v>68.204964213899999</v>
      </c>
      <c r="CS13" s="29">
        <v>130.75733441700001</v>
      </c>
      <c r="CT13" s="29">
        <v>160.30424710299999</v>
      </c>
      <c r="CU13" s="29">
        <v>305.54989096700001</v>
      </c>
      <c r="CV13" s="29">
        <v>19.643758184500001</v>
      </c>
      <c r="CW13" s="29">
        <v>69.7101798769</v>
      </c>
      <c r="CX13" s="29">
        <v>2600.4604871400002</v>
      </c>
      <c r="CY13" s="29">
        <v>12.346098483600001</v>
      </c>
      <c r="CZ13" s="29">
        <v>35.150311372300003</v>
      </c>
      <c r="DA13" s="29">
        <v>35.150311372300003</v>
      </c>
      <c r="DB13" s="29">
        <v>114.15974241799999</v>
      </c>
      <c r="DC13" s="29">
        <v>1.00851071346E-4</v>
      </c>
      <c r="DD13" s="29">
        <v>702.00520558100004</v>
      </c>
      <c r="DE13" s="29">
        <v>2.2032531192699999E-2</v>
      </c>
      <c r="DF13" s="29">
        <v>2.50035178134E-2</v>
      </c>
      <c r="DG13" s="29">
        <v>0</v>
      </c>
      <c r="DH13" s="29">
        <v>999.30467444500005</v>
      </c>
      <c r="DI13" s="29">
        <v>3.7437108140699999</v>
      </c>
      <c r="DJ13" s="29">
        <v>198.215899479</v>
      </c>
      <c r="DK13" s="29">
        <v>0.109353846327</v>
      </c>
      <c r="DL13" s="29">
        <v>0.31123731475900002</v>
      </c>
      <c r="DM13" s="29">
        <v>0</v>
      </c>
      <c r="DN13" s="29">
        <v>2.4648022315200002</v>
      </c>
      <c r="DO13" s="29">
        <v>5.00429851122</v>
      </c>
      <c r="DP13" s="29">
        <v>764.18639615999996</v>
      </c>
      <c r="DQ13" s="29">
        <v>0.106623563785</v>
      </c>
      <c r="DR13" s="29">
        <v>172.426327964</v>
      </c>
      <c r="DS13" s="29">
        <v>903.21448028199995</v>
      </c>
      <c r="DT13" s="29">
        <v>0</v>
      </c>
      <c r="DU13" s="29">
        <v>0.107759998887</v>
      </c>
      <c r="DV13" s="29">
        <v>0.155069291567</v>
      </c>
      <c r="DW13" s="29">
        <v>5366.37081175</v>
      </c>
      <c r="DX13" s="29">
        <v>596.26402405700003</v>
      </c>
      <c r="DY13" s="29">
        <v>5962.6348358100004</v>
      </c>
      <c r="DZ13" s="29">
        <v>282.35117753700001</v>
      </c>
      <c r="EA13" s="29">
        <v>782.46094449400005</v>
      </c>
      <c r="EB13" s="29">
        <v>0.64356791923300005</v>
      </c>
      <c r="EC13" s="8">
        <v>4.21424799556E-5</v>
      </c>
      <c r="ED13" s="29">
        <v>3.7461366533199998E-4</v>
      </c>
      <c r="EE13" s="29">
        <v>6.6198608294899999E-2</v>
      </c>
      <c r="EF13" s="29">
        <v>0.196403005755</v>
      </c>
      <c r="EG13" s="29">
        <v>6.8538738484399994E-2</v>
      </c>
      <c r="EH13" s="29">
        <v>7.7759871120000002E-3</v>
      </c>
      <c r="EI13" s="29">
        <v>0.78893435998200001</v>
      </c>
      <c r="EJ13" s="29">
        <v>0.93920053825799998</v>
      </c>
      <c r="EK13" s="29">
        <v>22219.672334999999</v>
      </c>
      <c r="EL13" s="29">
        <v>14.2613671122</v>
      </c>
      <c r="EM13" s="29">
        <v>123.974558387</v>
      </c>
      <c r="EN13" s="29">
        <v>228.42883872600001</v>
      </c>
      <c r="EO13" s="29">
        <v>0.74733824754599998</v>
      </c>
      <c r="EP13" s="29">
        <v>0.33461980577299999</v>
      </c>
      <c r="EQ13" s="29">
        <v>1.07379124975E-2</v>
      </c>
      <c r="ER13" s="29">
        <v>267.56333176800001</v>
      </c>
      <c r="ES13" s="29">
        <v>4643.55785784</v>
      </c>
      <c r="ET13" s="29">
        <v>3804.5013205700002</v>
      </c>
      <c r="EU13" s="29">
        <v>839.05653726599996</v>
      </c>
      <c r="EV13" s="29">
        <v>4.3208746162000002</v>
      </c>
      <c r="EW13" s="29">
        <v>4.6944691766299999E-2</v>
      </c>
      <c r="EX13" s="29">
        <v>447.28907243800001</v>
      </c>
      <c r="EY13" s="29">
        <v>12.5563386167</v>
      </c>
      <c r="EZ13" s="29">
        <v>736.20378826800004</v>
      </c>
      <c r="FA13" s="29">
        <v>21.634455838699999</v>
      </c>
      <c r="FB13" s="29">
        <v>6.9406532746899998</v>
      </c>
      <c r="FC13" s="29">
        <v>1492.6452843699999</v>
      </c>
      <c r="FD13" s="29">
        <v>0.33841447812300002</v>
      </c>
      <c r="FE13" s="29">
        <v>688.17697450599997</v>
      </c>
      <c r="FF13" s="29">
        <v>281.93889706800002</v>
      </c>
      <c r="FG13" s="29">
        <v>164.625231085</v>
      </c>
      <c r="FH13" s="29">
        <v>5.0525722790799997E-2</v>
      </c>
      <c r="FI13" s="29">
        <v>486.62051549099999</v>
      </c>
      <c r="FJ13" s="29">
        <v>13090.184947600001</v>
      </c>
      <c r="FK13" s="29">
        <v>38.819830665300003</v>
      </c>
      <c r="FL13" s="29">
        <v>1.99073500115</v>
      </c>
      <c r="FM13" s="29">
        <v>257.41844337700002</v>
      </c>
      <c r="FN13" s="29">
        <v>2399.5996404900002</v>
      </c>
      <c r="FO13" s="29">
        <v>827.68978600800006</v>
      </c>
      <c r="FP13" s="29">
        <v>3.8245471088799998E-2</v>
      </c>
      <c r="FQ13" s="29">
        <v>1.5152168235700001</v>
      </c>
      <c r="FR13" s="29">
        <v>5338.0958659899998</v>
      </c>
      <c r="FS13" s="29">
        <v>43111.942510200002</v>
      </c>
      <c r="FT13" s="29">
        <v>429.05338680900002</v>
      </c>
      <c r="FU13" s="29">
        <v>3683.9749836300002</v>
      </c>
      <c r="FW13" s="37">
        <f t="shared" si="1"/>
        <v>0</v>
      </c>
      <c r="FX13" s="55">
        <f t="shared" si="2"/>
        <v>-5.3456961391428522E-4</v>
      </c>
      <c r="FY13" s="55">
        <f t="shared" si="3"/>
        <v>-2.9771442401257476E-4</v>
      </c>
      <c r="FZ13" s="55">
        <f t="shared" si="4"/>
        <v>7.5734880829618698E-3</v>
      </c>
      <c r="GA13" s="55">
        <f t="shared" si="5"/>
        <v>-1.009011409667037E-3</v>
      </c>
      <c r="GB13" s="55">
        <f t="shared" si="6"/>
        <v>-1.4369281212210316E-3</v>
      </c>
      <c r="GC13" s="55">
        <f t="shared" si="7"/>
        <v>-1.6254056637883163E-3</v>
      </c>
      <c r="GD13" s="55">
        <f t="shared" si="8"/>
        <v>3.1696658343098565E-5</v>
      </c>
      <c r="GE13" s="55">
        <f t="shared" si="9"/>
        <v>3.030132121346279E-3</v>
      </c>
      <c r="GF13" s="55">
        <f t="shared" si="10"/>
        <v>-2.3141541957137539E-3</v>
      </c>
      <c r="GG13" s="55">
        <f t="shared" si="11"/>
        <v>-4.8210697752900644E-6</v>
      </c>
      <c r="GH13" s="55">
        <f t="shared" si="12"/>
        <v>-3.0152120837523447E-3</v>
      </c>
      <c r="GI13" s="55">
        <f t="shared" si="13"/>
        <v>0.10565018000175434</v>
      </c>
      <c r="GJ13" s="55">
        <f t="shared" si="14"/>
        <v>-3.0129205777019684E-3</v>
      </c>
      <c r="GK13" s="55">
        <f t="shared" si="15"/>
        <v>1.4432897762205047E-2</v>
      </c>
      <c r="GL13" s="55">
        <f t="shared" si="16"/>
        <v>-2.6870889227918024E-3</v>
      </c>
      <c r="GM13" s="55">
        <f t="shared" si="17"/>
        <v>-2.6337672677803378E-3</v>
      </c>
      <c r="GN13" s="55">
        <f t="shared" si="18"/>
        <v>-3.5059083241153772E-4</v>
      </c>
      <c r="GO13" s="55">
        <f t="shared" si="19"/>
        <v>-3.0765274220579644E-3</v>
      </c>
      <c r="GP13" s="55">
        <f t="shared" si="20"/>
        <v>-3.00232234819542E-3</v>
      </c>
      <c r="GQ13" s="55">
        <f t="shared" si="21"/>
        <v>-5.7045867409114188E-4</v>
      </c>
      <c r="GR13" s="55">
        <f t="shared" si="22"/>
        <v>-6.1032260144807959E-5</v>
      </c>
      <c r="GS13" s="55">
        <f t="shared" si="23"/>
        <v>-7.8506000631841557E-6</v>
      </c>
      <c r="GT13" s="55">
        <f t="shared" si="24"/>
        <v>1.6398112777610812E-6</v>
      </c>
      <c r="GU13" s="55">
        <f t="shared" si="25"/>
        <v>-3.0123936654478517E-3</v>
      </c>
      <c r="GV13" s="55">
        <f t="shared" si="26"/>
        <v>2.2846088979593748E-7</v>
      </c>
      <c r="GW13" s="55">
        <f t="shared" si="27"/>
        <v>2.0532761884652774E-3</v>
      </c>
      <c r="GX13" s="55">
        <f t="shared" si="28"/>
        <v>-2.4202537467097676E-3</v>
      </c>
      <c r="GY13" s="55">
        <f t="shared" si="29"/>
        <v>-5.2418999797492267E-6</v>
      </c>
      <c r="GZ13" s="55">
        <f t="shared" si="30"/>
        <v>-1.5383204720314891E-3</v>
      </c>
      <c r="HA13" s="55">
        <f t="shared" si="31"/>
        <v>-2.9627367142790427E-3</v>
      </c>
      <c r="HB13" s="55">
        <f t="shared" si="32"/>
        <v>0</v>
      </c>
      <c r="HC13" s="55">
        <f t="shared" si="33"/>
        <v>-3.0781448253707042E-3</v>
      </c>
      <c r="HD13" s="55">
        <f t="shared" si="34"/>
        <v>-5.5172609401903783E-5</v>
      </c>
      <c r="HE13" s="55">
        <f t="shared" si="35"/>
        <v>2.753931355598501E-3</v>
      </c>
      <c r="HF13" s="55">
        <f t="shared" si="36"/>
        <v>-3.3552949507105265E-5</v>
      </c>
      <c r="HG13" s="55">
        <f t="shared" si="37"/>
        <v>-2.8226294492761663E-3</v>
      </c>
      <c r="HH13" s="55">
        <f t="shared" si="38"/>
        <v>-1.1934854586268795E-5</v>
      </c>
      <c r="HI13" s="55">
        <f t="shared" si="39"/>
        <v>-2.1875567514718646E-3</v>
      </c>
      <c r="HJ13" s="55">
        <f t="shared" si="40"/>
        <v>-2.5422264492314259E-5</v>
      </c>
      <c r="HK13" s="55">
        <f t="shared" si="41"/>
        <v>2.5884495502976715E-5</v>
      </c>
      <c r="HL13" s="55">
        <f t="shared" si="42"/>
        <v>-2.621353938521065E-6</v>
      </c>
      <c r="HM13" s="55">
        <f t="shared" si="43"/>
        <v>6.7608740152737121E-6</v>
      </c>
      <c r="HN13" s="55">
        <f t="shared" si="44"/>
        <v>-6.0089322222824208E-5</v>
      </c>
      <c r="HO13" s="55">
        <f t="shared" si="45"/>
        <v>4.8138259314893362E-5</v>
      </c>
      <c r="HP13" s="55">
        <f t="shared" si="46"/>
        <v>-2.9386814729119225E-5</v>
      </c>
      <c r="HQ13" s="55">
        <f t="shared" si="47"/>
        <v>-1.795904723780958E-3</v>
      </c>
      <c r="HR13" s="55">
        <f t="shared" si="48"/>
        <v>-1.7598727650003983E-3</v>
      </c>
      <c r="HS13" s="55">
        <f t="shared" si="49"/>
        <v>-5.6063242996322283E-4</v>
      </c>
      <c r="HT13" s="55">
        <f t="shared" si="50"/>
        <v>-1.2009066082340214E-5</v>
      </c>
      <c r="HU13" s="55">
        <f t="shared" si="51"/>
        <v>-3.8189812428482281E-4</v>
      </c>
      <c r="HV13" s="55">
        <f t="shared" si="52"/>
        <v>-5.6412548808737727E-5</v>
      </c>
      <c r="HW13" s="55">
        <f t="shared" si="53"/>
        <v>3.0281804074836507E-3</v>
      </c>
      <c r="HX13" s="55">
        <f t="shared" si="54"/>
        <v>1.1439208743635854E-4</v>
      </c>
      <c r="HY13" s="55">
        <f t="shared" si="55"/>
        <v>-8.4096931655149257E-5</v>
      </c>
      <c r="HZ13" s="55">
        <f t="shared" si="56"/>
        <v>1.0123764598975531E-3</v>
      </c>
      <c r="IA13" s="55">
        <f t="shared" si="57"/>
        <v>8.5772416096895571E-6</v>
      </c>
      <c r="IB13" s="55">
        <f t="shared" si="58"/>
        <v>-1.1318107532890037E-5</v>
      </c>
      <c r="IC13" s="55">
        <f t="shared" si="59"/>
        <v>-3.4423088232279778E-5</v>
      </c>
      <c r="ID13" s="55">
        <f t="shared" si="60"/>
        <v>-1.8668374302591802E-5</v>
      </c>
      <c r="IE13" s="55">
        <f t="shared" si="61"/>
        <v>-3.0753593709757924E-3</v>
      </c>
    </row>
    <row r="14" spans="1:239" x14ac:dyDescent="0.3">
      <c r="A14" s="46" t="s">
        <v>13</v>
      </c>
      <c r="B14" s="27">
        <v>63786.969602999998</v>
      </c>
      <c r="C14" s="27">
        <v>5256.7135134999999</v>
      </c>
      <c r="D14" s="27">
        <v>48551.57819</v>
      </c>
      <c r="E14" s="27">
        <v>13940.763215000001</v>
      </c>
      <c r="F14" s="27">
        <v>12371.186931</v>
      </c>
      <c r="G14" s="27">
        <v>5342.298366</v>
      </c>
      <c r="H14" s="27">
        <v>132482.22545999999</v>
      </c>
      <c r="I14" s="29">
        <v>161.37836583999999</v>
      </c>
      <c r="J14" s="29">
        <v>46.085516861999999</v>
      </c>
      <c r="K14" s="29">
        <v>0.1081858535</v>
      </c>
      <c r="L14" s="29">
        <v>3.2616696299999998E-2</v>
      </c>
      <c r="M14" s="29">
        <v>503.29435411999998</v>
      </c>
      <c r="N14" s="29">
        <v>2.0592455700000002E-2</v>
      </c>
      <c r="O14" s="29">
        <v>3.6305909599000001</v>
      </c>
      <c r="P14" s="29">
        <v>2.1287510999999999E-2</v>
      </c>
      <c r="Q14" s="29">
        <v>0.31390759019999998</v>
      </c>
      <c r="R14" s="29">
        <v>1.8055410199999999</v>
      </c>
      <c r="T14" s="29">
        <v>4.8950662999999997E-3</v>
      </c>
      <c r="U14" s="29">
        <v>2.0573861528999999</v>
      </c>
      <c r="V14" s="29">
        <v>36.105713197</v>
      </c>
      <c r="W14" s="29">
        <v>0.1010614952</v>
      </c>
      <c r="Y14" s="29">
        <v>1.16622E-5</v>
      </c>
      <c r="Z14" s="29">
        <v>6.2220963499999997E-2</v>
      </c>
      <c r="AA14" s="29">
        <v>116.95226898999999</v>
      </c>
      <c r="AB14" s="29">
        <v>214.4718532</v>
      </c>
      <c r="AD14" s="29">
        <v>0.1778889474</v>
      </c>
      <c r="AE14" s="29">
        <v>0.16418664820000028</v>
      </c>
      <c r="AG14" s="29">
        <v>4.8803676800000001E-2</v>
      </c>
      <c r="AH14" s="29">
        <v>4.3760451757999999</v>
      </c>
      <c r="AI14" s="29">
        <v>5321.9410663999997</v>
      </c>
      <c r="AJ14" s="29">
        <v>528.23176764000004</v>
      </c>
      <c r="AK14" s="29">
        <v>0.11824314330000001</v>
      </c>
      <c r="AL14" s="29">
        <v>206.98083488</v>
      </c>
      <c r="AM14" s="29">
        <v>3.2231618999999999E-3</v>
      </c>
      <c r="AN14" s="29">
        <v>0.3014055866</v>
      </c>
      <c r="AO14" s="29">
        <v>3070.3108195999998</v>
      </c>
      <c r="AP14" s="29">
        <v>3.8831351160000001</v>
      </c>
      <c r="AQ14" s="29">
        <v>4.9048069999999997E-4</v>
      </c>
      <c r="AR14" s="29">
        <v>1.8806406E-3</v>
      </c>
      <c r="AS14" s="29">
        <v>723.62917663999997</v>
      </c>
      <c r="AT14" s="29">
        <v>5.5318262038999997</v>
      </c>
      <c r="AW14" s="29">
        <v>0.56870862290000002</v>
      </c>
      <c r="AX14" s="29">
        <v>2.0527353174999998</v>
      </c>
      <c r="AY14" s="29">
        <v>0.64214426899999999</v>
      </c>
      <c r="AZ14" s="29">
        <v>8.1891644099999994E-2</v>
      </c>
      <c r="BA14" s="29">
        <v>7.2639896557999997</v>
      </c>
      <c r="BB14" s="29">
        <v>175.07603902</v>
      </c>
      <c r="BC14" s="29">
        <v>1318.8713216000001</v>
      </c>
      <c r="BD14" s="29">
        <v>239.15278594</v>
      </c>
      <c r="BE14" s="29">
        <v>9.6694801999999996E-2</v>
      </c>
      <c r="BF14" s="29">
        <v>6.6705360999999999E-3</v>
      </c>
      <c r="BI14" s="29">
        <v>5.1508003000000002E-3</v>
      </c>
      <c r="BK14" s="29" t="s">
        <v>13</v>
      </c>
      <c r="BL14" s="29">
        <v>6697.3338485599998</v>
      </c>
      <c r="BM14" s="29">
        <v>9.6695530981899994E-2</v>
      </c>
      <c r="BN14" s="29">
        <v>46.085573865699999</v>
      </c>
      <c r="BO14" s="29">
        <v>0</v>
      </c>
      <c r="BP14" s="29">
        <v>0.108183912221</v>
      </c>
      <c r="BQ14" s="29">
        <v>162.27526843199999</v>
      </c>
      <c r="BR14" s="29">
        <v>162.21128024399999</v>
      </c>
      <c r="BS14" s="29">
        <v>261.00764436399999</v>
      </c>
      <c r="BT14" s="29">
        <v>1.33364062305E-2</v>
      </c>
      <c r="BU14" s="29">
        <v>1.91914013062E-2</v>
      </c>
      <c r="BV14" s="29">
        <v>567.63298526699998</v>
      </c>
      <c r="BW14" s="29">
        <v>6.5696219950699998E-3</v>
      </c>
      <c r="BX14" s="29">
        <v>1.39604714309E-2</v>
      </c>
      <c r="BY14" s="8">
        <v>1.1658644409599999E-5</v>
      </c>
      <c r="BZ14" s="29">
        <v>3.6305976490599998</v>
      </c>
      <c r="CA14" s="29">
        <v>5.0937286695699998E-3</v>
      </c>
      <c r="CB14" s="29">
        <v>1.61300371942E-2</v>
      </c>
      <c r="CC14" s="29">
        <v>0.31390535549900001</v>
      </c>
      <c r="CD14" s="29">
        <v>0</v>
      </c>
      <c r="CE14" s="29">
        <v>7753.6589433099998</v>
      </c>
      <c r="CF14" s="29">
        <v>1.8055291500599999</v>
      </c>
      <c r="CG14" s="29">
        <v>6.6703693486799996E-3</v>
      </c>
      <c r="CH14" s="29">
        <v>1.41605127951E-3</v>
      </c>
      <c r="CI14" s="29">
        <v>3.4669072357899999E-3</v>
      </c>
      <c r="CJ14" s="29">
        <v>0</v>
      </c>
      <c r="CK14" s="29">
        <v>2.0573885546200001</v>
      </c>
      <c r="CL14" s="29">
        <v>4.37603394883</v>
      </c>
      <c r="CM14" s="29">
        <v>36.105361341699997</v>
      </c>
      <c r="CN14" s="29">
        <v>4.9046492966800005E-4</v>
      </c>
      <c r="CO14" s="29">
        <v>206.97956525699999</v>
      </c>
      <c r="CP14" s="29">
        <v>1.88072055314E-3</v>
      </c>
      <c r="CQ14" s="29">
        <v>64135.837400800003</v>
      </c>
      <c r="CR14" s="29">
        <v>0.10105868251</v>
      </c>
      <c r="CS14" s="29">
        <v>0</v>
      </c>
      <c r="CT14" s="29">
        <v>844.02619867099997</v>
      </c>
      <c r="CU14" s="29">
        <v>296.90066155099998</v>
      </c>
      <c r="CV14" s="29">
        <v>55.712879458400003</v>
      </c>
      <c r="CW14" s="29">
        <v>175.19103325399999</v>
      </c>
      <c r="CX14" s="29">
        <v>11206.4649584</v>
      </c>
      <c r="CY14" s="29">
        <v>6.2219534134300002E-2</v>
      </c>
      <c r="CZ14" s="29">
        <v>118.117375727</v>
      </c>
      <c r="DA14" s="29">
        <v>118.117375727</v>
      </c>
      <c r="DB14" s="29">
        <v>214.468225292</v>
      </c>
      <c r="DC14" s="29">
        <v>0</v>
      </c>
      <c r="DD14" s="29">
        <v>1318.9035036400001</v>
      </c>
      <c r="DE14" s="29">
        <v>5.8602149485799997E-2</v>
      </c>
      <c r="DF14" s="29">
        <v>9.6967034247100001E-2</v>
      </c>
      <c r="DG14" s="29">
        <v>0</v>
      </c>
      <c r="DH14" s="29">
        <v>1559.7135843799999</v>
      </c>
      <c r="DI14" s="29">
        <v>4.4725221157500004</v>
      </c>
      <c r="DJ14" s="29">
        <v>597.98733281900002</v>
      </c>
      <c r="DK14" s="29">
        <v>4.2568706568100002E-2</v>
      </c>
      <c r="DL14" s="29">
        <v>0.121157133385</v>
      </c>
      <c r="DM14" s="29">
        <v>0</v>
      </c>
      <c r="DN14" s="29">
        <v>1.6060213440500001E-2</v>
      </c>
      <c r="DO14" s="29">
        <v>3.2607172439999998E-2</v>
      </c>
      <c r="DP14" s="29">
        <v>5338.3552952</v>
      </c>
      <c r="DQ14" s="29">
        <v>5.1492176907999999E-3</v>
      </c>
      <c r="DR14" s="29">
        <v>528.285343001</v>
      </c>
      <c r="DS14" s="29">
        <v>5253.8940835599997</v>
      </c>
      <c r="DT14" s="29">
        <v>0</v>
      </c>
      <c r="DU14" s="29">
        <v>4.8334516734700003E-2</v>
      </c>
      <c r="DV14" s="29">
        <v>6.9554476777099999E-2</v>
      </c>
      <c r="DW14" s="29">
        <v>43637.122095300001</v>
      </c>
      <c r="DX14" s="29">
        <v>4848.5710074199997</v>
      </c>
      <c r="DY14" s="29">
        <v>48485.693102700003</v>
      </c>
      <c r="DZ14" s="29">
        <v>899.51459697400003</v>
      </c>
      <c r="EA14" s="29">
        <v>1563.48701069</v>
      </c>
      <c r="EB14" s="29">
        <v>5.5382244965999998</v>
      </c>
      <c r="EC14" s="29">
        <v>0</v>
      </c>
      <c r="ED14" s="29">
        <v>0</v>
      </c>
      <c r="EE14" s="29">
        <v>0.56870148338000004</v>
      </c>
      <c r="EF14" s="29">
        <v>2.0527250827999999</v>
      </c>
      <c r="EG14" s="29">
        <v>0.64215625931599996</v>
      </c>
      <c r="EH14" s="29">
        <v>8.18918712135E-2</v>
      </c>
      <c r="EI14" s="29">
        <v>7.2849646036899998</v>
      </c>
      <c r="EJ14" s="29">
        <v>39.308369597199999</v>
      </c>
      <c r="EK14" s="29">
        <v>64760.019773</v>
      </c>
      <c r="EL14" s="29">
        <v>44.669817149799997</v>
      </c>
      <c r="EM14" s="29">
        <v>730.29198840399999</v>
      </c>
      <c r="EN14" s="29">
        <v>1290.7547196</v>
      </c>
      <c r="EO14" s="29">
        <v>46.858145513899998</v>
      </c>
      <c r="EP14" s="29">
        <v>1.1190024057900001</v>
      </c>
      <c r="EQ14" s="29">
        <v>2.2257237619699999E-2</v>
      </c>
      <c r="ER14" s="29">
        <v>393.04433803500001</v>
      </c>
      <c r="ES14" s="29">
        <v>13976.163623599999</v>
      </c>
      <c r="ET14" s="29">
        <v>12388.7281934</v>
      </c>
      <c r="EU14" s="29">
        <v>1587.43543015</v>
      </c>
      <c r="EV14" s="29">
        <v>7.0943726207999998</v>
      </c>
      <c r="EW14" s="29">
        <v>1.39179596962</v>
      </c>
      <c r="EX14" s="29">
        <v>1284.5809785199999</v>
      </c>
      <c r="EY14" s="29">
        <v>61.484375667599998</v>
      </c>
      <c r="EZ14" s="29">
        <v>2587.1652616599999</v>
      </c>
      <c r="FA14" s="29">
        <v>236.19534102700001</v>
      </c>
      <c r="FB14" s="29">
        <v>96.979414893300003</v>
      </c>
      <c r="FC14" s="29">
        <v>5047.8491711200004</v>
      </c>
      <c r="FD14" s="29">
        <v>3.22057337848E-3</v>
      </c>
      <c r="FE14" s="29">
        <v>3692.7486311100001</v>
      </c>
      <c r="FF14" s="29">
        <v>128.26296700200001</v>
      </c>
      <c r="FG14" s="29">
        <v>387.08613632300001</v>
      </c>
      <c r="FH14" s="29">
        <v>4.5919979399999997</v>
      </c>
      <c r="FI14" s="29">
        <v>5334.2441791499996</v>
      </c>
      <c r="FJ14" s="29">
        <v>37684.7986065</v>
      </c>
      <c r="FK14" s="29">
        <v>239.654496145</v>
      </c>
      <c r="FL14" s="29">
        <v>60.385414225700003</v>
      </c>
      <c r="FM14" s="29">
        <v>2188.9398612999998</v>
      </c>
      <c r="FN14" s="29">
        <v>6817.5893196400002</v>
      </c>
      <c r="FO14" s="29">
        <v>3070.8785271000002</v>
      </c>
      <c r="FP14" s="29">
        <v>0.30140552969500001</v>
      </c>
      <c r="FQ14" s="29">
        <v>3.8831381406399998</v>
      </c>
      <c r="FR14" s="29">
        <v>16653.550295599998</v>
      </c>
      <c r="FS14" s="29">
        <v>132488.190542</v>
      </c>
      <c r="FT14" s="29">
        <v>723.84035481499996</v>
      </c>
      <c r="FU14" s="29">
        <v>7021.7623608000004</v>
      </c>
      <c r="FW14" s="37">
        <f t="shared" si="1"/>
        <v>0</v>
      </c>
      <c r="FX14" s="55">
        <f t="shared" si="2"/>
        <v>5.4692643336296271E-3</v>
      </c>
      <c r="FY14" s="55">
        <f t="shared" si="3"/>
        <v>-5.3634841099091434E-4</v>
      </c>
      <c r="FZ14" s="55">
        <f t="shared" si="4"/>
        <v>-1.357012269347148E-3</v>
      </c>
      <c r="GA14" s="55">
        <f t="shared" si="5"/>
        <v>2.5393450885033645E-3</v>
      </c>
      <c r="GB14" s="55">
        <f t="shared" si="6"/>
        <v>1.4179126463641704E-3</v>
      </c>
      <c r="GC14" s="55">
        <f t="shared" si="7"/>
        <v>-1.5076258003970133E-3</v>
      </c>
      <c r="GD14" s="55">
        <f t="shared" si="8"/>
        <v>4.5025526853115378E-5</v>
      </c>
      <c r="GE14" s="55">
        <f t="shared" si="9"/>
        <v>5.1612519414517295E-3</v>
      </c>
      <c r="GF14" s="55">
        <f t="shared" si="10"/>
        <v>1.2369113743689508E-6</v>
      </c>
      <c r="GG14" s="55">
        <f t="shared" si="11"/>
        <v>-1.7943926467198204E-5</v>
      </c>
      <c r="GH14" s="55">
        <f t="shared" si="12"/>
        <v>-2.7252534248847836E-3</v>
      </c>
      <c r="GI14" s="55">
        <f t="shared" si="13"/>
        <v>0.12783499481033281</v>
      </c>
      <c r="GJ14" s="55">
        <f t="shared" si="14"/>
        <v>-3.028403942614766E-3</v>
      </c>
      <c r="GK14" s="55">
        <f t="shared" si="15"/>
        <v>1.8424438537875332E-6</v>
      </c>
      <c r="GL14" s="55">
        <f t="shared" si="16"/>
        <v>-2.9944851810058946E-3</v>
      </c>
      <c r="GM14" s="55">
        <f t="shared" si="17"/>
        <v>-7.1189772714522302E-6</v>
      </c>
      <c r="GN14" s="55">
        <f t="shared" si="18"/>
        <v>-6.5741735405269009E-6</v>
      </c>
      <c r="GO14" s="55">
        <f t="shared" si="19"/>
        <v>0</v>
      </c>
      <c r="GP14" s="55">
        <f t="shared" si="20"/>
        <v>-2.4734669477304815E-3</v>
      </c>
      <c r="GQ14" s="55">
        <f t="shared" si="21"/>
        <v>1.1673647150905383E-6</v>
      </c>
      <c r="GR14" s="55">
        <f t="shared" si="22"/>
        <v>-9.7451419414895805E-6</v>
      </c>
      <c r="GS14" s="55">
        <f t="shared" si="23"/>
        <v>-2.7831470278963282E-5</v>
      </c>
      <c r="GT14" s="55">
        <f t="shared" si="24"/>
        <v>0</v>
      </c>
      <c r="GU14" s="55">
        <f t="shared" si="25"/>
        <v>-3.048816175336231E-4</v>
      </c>
      <c r="GV14" s="55">
        <f t="shared" si="26"/>
        <v>-2.2972413469542299E-5</v>
      </c>
      <c r="GW14" s="55">
        <f t="shared" si="27"/>
        <v>9.9622414089257615E-3</v>
      </c>
      <c r="GX14" s="55">
        <f t="shared" si="28"/>
        <v>-1.6915543675633095E-5</v>
      </c>
      <c r="GY14" s="55">
        <f t="shared" si="29"/>
        <v>0</v>
      </c>
      <c r="GZ14" s="55">
        <f t="shared" si="30"/>
        <v>-3.5148922017854258E-4</v>
      </c>
      <c r="HA14" s="55">
        <f t="shared" si="31"/>
        <v>-2.8066121816370947E-3</v>
      </c>
      <c r="HB14" s="55">
        <f t="shared" si="32"/>
        <v>0</v>
      </c>
      <c r="HC14" s="55">
        <f t="shared" si="33"/>
        <v>-2.7926363019435689E-3</v>
      </c>
      <c r="HD14" s="55">
        <f t="shared" si="34"/>
        <v>-2.5655516679707482E-6</v>
      </c>
      <c r="HE14" s="55">
        <f t="shared" si="35"/>
        <v>3.0842560252369719E-3</v>
      </c>
      <c r="HF14" s="55">
        <f t="shared" si="36"/>
        <v>1.0142396630047065E-4</v>
      </c>
      <c r="HG14" s="55">
        <f t="shared" si="37"/>
        <v>-2.9950978831937334E-3</v>
      </c>
      <c r="HH14" s="55">
        <f t="shared" si="38"/>
        <v>-6.1340123627831512E-6</v>
      </c>
      <c r="HI14" s="55">
        <f t="shared" si="39"/>
        <v>-8.0310006146446173E-4</v>
      </c>
      <c r="HJ14" s="55">
        <f t="shared" si="40"/>
        <v>-1.8879875662494756E-7</v>
      </c>
      <c r="HK14" s="55">
        <f t="shared" si="41"/>
        <v>1.8490228949337616E-4</v>
      </c>
      <c r="HL14" s="55">
        <f t="shared" si="42"/>
        <v>7.7891701149693427E-7</v>
      </c>
      <c r="HM14" s="55">
        <f t="shared" si="43"/>
        <v>-3.2152808458971711E-5</v>
      </c>
      <c r="HN14" s="55">
        <f t="shared" si="44"/>
        <v>4.2513779613138367E-5</v>
      </c>
      <c r="HO14" s="55">
        <f t="shared" si="45"/>
        <v>2.91832034717757E-4</v>
      </c>
      <c r="HP14" s="55">
        <f t="shared" si="46"/>
        <v>1.1566329931857354E-3</v>
      </c>
      <c r="HQ14" s="55">
        <f t="shared" si="47"/>
        <v>0</v>
      </c>
      <c r="HR14" s="55">
        <f t="shared" si="48"/>
        <v>0</v>
      </c>
      <c r="HS14" s="55">
        <f t="shared" si="49"/>
        <v>-1.2553915506978788E-5</v>
      </c>
      <c r="HT14" s="55">
        <f t="shared" si="50"/>
        <v>-4.985883914351638E-6</v>
      </c>
      <c r="HU14" s="55">
        <f t="shared" si="51"/>
        <v>1.867230866770485E-5</v>
      </c>
      <c r="HV14" s="55">
        <f t="shared" si="52"/>
        <v>2.7733415600882005E-6</v>
      </c>
      <c r="HW14" s="55">
        <f t="shared" si="53"/>
        <v>2.8875244712459709E-3</v>
      </c>
      <c r="HX14" s="55">
        <f t="shared" si="54"/>
        <v>6.56824512615672E-4</v>
      </c>
      <c r="HY14" s="55">
        <f t="shared" si="55"/>
        <v>2.4401197806705263E-5</v>
      </c>
      <c r="HZ14" s="55">
        <f t="shared" si="56"/>
        <v>2.0978647730487518E-3</v>
      </c>
      <c r="IA14" s="55">
        <f t="shared" si="57"/>
        <v>7.5389978046313269E-6</v>
      </c>
      <c r="IB14" s="55">
        <f t="shared" si="58"/>
        <v>-2.4998188676374329E-5</v>
      </c>
      <c r="IC14" s="55">
        <f t="shared" si="59"/>
        <v>0</v>
      </c>
      <c r="ID14" s="55">
        <f t="shared" si="60"/>
        <v>0</v>
      </c>
      <c r="IE14" s="55">
        <f t="shared" si="61"/>
        <v>-3.0725501044960211E-4</v>
      </c>
    </row>
    <row r="15" spans="1:239" x14ac:dyDescent="0.3">
      <c r="A15" s="46" t="s">
        <v>14</v>
      </c>
      <c r="B15" s="27">
        <v>42661.740996</v>
      </c>
      <c r="C15" s="27">
        <v>1495.1507262</v>
      </c>
      <c r="D15" s="27">
        <v>12293.849904000001</v>
      </c>
      <c r="E15" s="27">
        <v>8754.9911850999997</v>
      </c>
      <c r="F15" s="27">
        <v>7611.5605849000003</v>
      </c>
      <c r="G15" s="27">
        <v>708.8153241</v>
      </c>
      <c r="H15" s="27">
        <v>94387.711280000003</v>
      </c>
      <c r="I15" s="29">
        <v>259.96778130000001</v>
      </c>
      <c r="J15" s="29">
        <v>5.4471568213000001</v>
      </c>
      <c r="K15" s="29">
        <v>4.0772430300000002E-2</v>
      </c>
      <c r="L15" s="29">
        <v>3.9224574E-3</v>
      </c>
      <c r="M15" s="29">
        <v>303.61287714000002</v>
      </c>
      <c r="N15" s="29">
        <v>2.9417313E-3</v>
      </c>
      <c r="O15" s="29">
        <v>2.6512636999999999E-3</v>
      </c>
      <c r="P15" s="29">
        <v>2.9417313E-3</v>
      </c>
      <c r="Q15" s="29">
        <v>0.111549311</v>
      </c>
      <c r="R15" s="29">
        <v>0.605124722</v>
      </c>
      <c r="T15" s="29">
        <v>3.9776679999999997E-4</v>
      </c>
      <c r="U15" s="29">
        <v>0.77077080659999997</v>
      </c>
      <c r="V15" s="29">
        <v>25.740664421999998</v>
      </c>
      <c r="W15" s="29">
        <v>2.8624029799999999E-2</v>
      </c>
      <c r="Z15" s="29">
        <v>2.3449410899999999E-2</v>
      </c>
      <c r="AA15" s="29">
        <v>45.969639076999997</v>
      </c>
      <c r="AB15" s="29">
        <v>49.6114155</v>
      </c>
      <c r="AD15" s="29">
        <v>7.5860505999999994E-2</v>
      </c>
      <c r="AE15" s="29">
        <v>4.4531829299999881E-2</v>
      </c>
      <c r="AG15" s="29">
        <v>5.8834635E-3</v>
      </c>
      <c r="AH15" s="29">
        <v>0.86353301800000004</v>
      </c>
      <c r="AI15" s="29">
        <v>3382.6732502999998</v>
      </c>
      <c r="AJ15" s="29">
        <v>149.5257881</v>
      </c>
      <c r="AK15" s="29">
        <v>2.9417313E-3</v>
      </c>
      <c r="AL15" s="29">
        <v>0.41868399099999998</v>
      </c>
      <c r="AM15" s="29">
        <v>1.2147219999999999E-3</v>
      </c>
      <c r="AN15" s="29">
        <v>26.138284949999999</v>
      </c>
      <c r="AO15" s="29">
        <v>1996.0480075999999</v>
      </c>
      <c r="AP15" s="29">
        <v>2.7867447350000001</v>
      </c>
      <c r="AQ15" s="29">
        <v>1.8484910000000001E-4</v>
      </c>
      <c r="AR15" s="29">
        <v>7.0876420000000003E-4</v>
      </c>
      <c r="AS15" s="29">
        <v>332.07634314000001</v>
      </c>
      <c r="AT15" s="29">
        <v>3.4781339541</v>
      </c>
      <c r="AW15" s="29">
        <v>0.3831443075</v>
      </c>
      <c r="AX15" s="29">
        <v>1.3972077134000001</v>
      </c>
      <c r="AY15" s="29">
        <v>0.4428510101</v>
      </c>
      <c r="AZ15" s="29">
        <v>5.6436000200000003E-2</v>
      </c>
      <c r="BA15" s="29">
        <v>4.7375713116</v>
      </c>
      <c r="BB15" s="29">
        <v>70.769424709000006</v>
      </c>
      <c r="BC15" s="29">
        <v>1183.4171818</v>
      </c>
      <c r="BD15" s="29">
        <v>167.69478584000001</v>
      </c>
      <c r="BE15" s="29">
        <v>3.6441685100000003E-2</v>
      </c>
      <c r="BF15" s="29">
        <v>2.5139467999999998E-3</v>
      </c>
      <c r="BK15" s="29" t="s">
        <v>14</v>
      </c>
      <c r="BL15" s="29">
        <v>4576.3895768599996</v>
      </c>
      <c r="BM15" s="29">
        <v>3.6443064047599998E-2</v>
      </c>
      <c r="BN15" s="29">
        <v>5.4471510401899996</v>
      </c>
      <c r="BO15" s="29">
        <v>0</v>
      </c>
      <c r="BP15" s="29">
        <v>4.0771179477700002E-2</v>
      </c>
      <c r="BQ15" s="29">
        <v>260.43119320400001</v>
      </c>
      <c r="BR15" s="29">
        <v>260.43119320400001</v>
      </c>
      <c r="BS15" s="29">
        <v>105.42027197</v>
      </c>
      <c r="BT15" s="29">
        <v>1.60650294923E-3</v>
      </c>
      <c r="BU15" s="29">
        <v>2.31181675072E-3</v>
      </c>
      <c r="BV15" s="29">
        <v>330.22756382599999</v>
      </c>
      <c r="BW15" s="29">
        <v>9.4036384342800002E-4</v>
      </c>
      <c r="BX15" s="29">
        <v>1.9982561418E-3</v>
      </c>
      <c r="BY15" s="29">
        <v>0</v>
      </c>
      <c r="BZ15" s="29">
        <v>2.6511743390999999E-3</v>
      </c>
      <c r="CA15" s="29">
        <v>7.0526569299499998E-4</v>
      </c>
      <c r="CB15" s="29">
        <v>2.2333648263599998E-3</v>
      </c>
      <c r="CC15" s="29">
        <v>0.111545296852</v>
      </c>
      <c r="CD15" s="29">
        <v>0</v>
      </c>
      <c r="CE15" s="29">
        <v>738.88498526800004</v>
      </c>
      <c r="CF15" s="29">
        <v>0.60512327594399995</v>
      </c>
      <c r="CG15" s="29">
        <v>2.5137893559500002E-3</v>
      </c>
      <c r="CH15" s="29">
        <v>1.1530663492E-4</v>
      </c>
      <c r="CI15" s="29">
        <v>2.82302510072E-4</v>
      </c>
      <c r="CJ15" s="29">
        <v>0</v>
      </c>
      <c r="CK15" s="29">
        <v>0.77076396997399999</v>
      </c>
      <c r="CL15" s="29">
        <v>0.86352459656699998</v>
      </c>
      <c r="CM15" s="29">
        <v>25.7405443255</v>
      </c>
      <c r="CN15" s="29">
        <v>1.8484656906099999E-4</v>
      </c>
      <c r="CO15" s="29">
        <v>0.41870948426799998</v>
      </c>
      <c r="CP15" s="29">
        <v>7.0875852568699999E-4</v>
      </c>
      <c r="CQ15" s="29">
        <v>42878.672660999997</v>
      </c>
      <c r="CR15" s="29">
        <v>2.86221189958E-2</v>
      </c>
      <c r="CS15" s="29">
        <v>0</v>
      </c>
      <c r="CT15" s="29">
        <v>449.39112501699998</v>
      </c>
      <c r="CU15" s="29">
        <v>35.365394432099997</v>
      </c>
      <c r="CV15" s="29">
        <v>50.300681888</v>
      </c>
      <c r="CW15" s="29">
        <v>70.831354751600003</v>
      </c>
      <c r="CX15" s="29">
        <v>6438.9861353200004</v>
      </c>
      <c r="CY15" s="29">
        <v>2.3450672984400001E-2</v>
      </c>
      <c r="CZ15" s="29">
        <v>46.640922559499998</v>
      </c>
      <c r="DA15" s="29">
        <v>46.640922559499998</v>
      </c>
      <c r="DB15" s="29">
        <v>49.611415810899999</v>
      </c>
      <c r="DC15" s="29">
        <v>0</v>
      </c>
      <c r="DD15" s="29">
        <v>1183.47660223</v>
      </c>
      <c r="DE15" s="29">
        <v>3.34302274229E-2</v>
      </c>
      <c r="DF15" s="29">
        <v>3.0616424705800001E-2</v>
      </c>
      <c r="DG15" s="29">
        <v>0</v>
      </c>
      <c r="DH15" s="29">
        <v>1341.3480309500001</v>
      </c>
      <c r="DI15" s="29">
        <v>3.5531023021500001</v>
      </c>
      <c r="DJ15" s="29">
        <v>428.87538324100001</v>
      </c>
      <c r="DK15" s="29">
        <v>1.1549613031500001E-2</v>
      </c>
      <c r="DL15" s="29">
        <v>3.2871961364000002E-2</v>
      </c>
      <c r="DM15" s="29">
        <v>0</v>
      </c>
      <c r="DN15" s="29">
        <v>1.9394886919399999E-3</v>
      </c>
      <c r="DO15" s="29">
        <v>3.93775658879E-3</v>
      </c>
      <c r="DP15" s="29">
        <v>3391.3052428199999</v>
      </c>
      <c r="DQ15" s="29">
        <v>0</v>
      </c>
      <c r="DR15" s="29">
        <v>149.561001258</v>
      </c>
      <c r="DS15" s="29">
        <v>1494.6913657800001</v>
      </c>
      <c r="DT15" s="29">
        <v>0</v>
      </c>
      <c r="DU15" s="29">
        <v>1.2048280802700001E-3</v>
      </c>
      <c r="DV15" s="29">
        <v>1.73379152543E-3</v>
      </c>
      <c r="DW15" s="29">
        <v>11058.2760084</v>
      </c>
      <c r="DX15" s="29">
        <v>1228.69819985</v>
      </c>
      <c r="DY15" s="29">
        <v>12286.974208199999</v>
      </c>
      <c r="DZ15" s="29">
        <v>2219.4409787</v>
      </c>
      <c r="EA15" s="29">
        <v>762.93844322400003</v>
      </c>
      <c r="EB15" s="29">
        <v>3.48171042879</v>
      </c>
      <c r="EC15" s="29">
        <v>0</v>
      </c>
      <c r="ED15" s="29">
        <v>0</v>
      </c>
      <c r="EE15" s="29">
        <v>0.38314398650800002</v>
      </c>
      <c r="EF15" s="29">
        <v>1.39721941663</v>
      </c>
      <c r="EG15" s="29">
        <v>0.44284777251700003</v>
      </c>
      <c r="EH15" s="29">
        <v>5.6436131790899999E-2</v>
      </c>
      <c r="EI15" s="29">
        <v>4.7492625971500004</v>
      </c>
      <c r="EJ15" s="29">
        <v>2.4530416155500001</v>
      </c>
      <c r="EK15" s="29">
        <v>49374.689366600003</v>
      </c>
      <c r="EL15" s="29">
        <v>7.1903380523299996</v>
      </c>
      <c r="EM15" s="29">
        <v>459.28494221099999</v>
      </c>
      <c r="EN15" s="29">
        <v>632.91688509000005</v>
      </c>
      <c r="EO15" s="29">
        <v>2.0160936308499999</v>
      </c>
      <c r="EP15" s="29">
        <v>0</v>
      </c>
      <c r="EQ15" s="29">
        <v>1.1811183077299999E-2</v>
      </c>
      <c r="ER15" s="29">
        <v>404.89851937600002</v>
      </c>
      <c r="ES15" s="29">
        <v>8768.2812247300008</v>
      </c>
      <c r="ET15" s="29">
        <v>7622.0081576100001</v>
      </c>
      <c r="EU15" s="29">
        <v>1146.2730671300001</v>
      </c>
      <c r="EV15" s="29">
        <v>6.5428042163400004</v>
      </c>
      <c r="EW15" s="29">
        <v>0.123461101754</v>
      </c>
      <c r="EX15" s="29">
        <v>277.048828023</v>
      </c>
      <c r="EY15" s="29">
        <v>40.028288827499999</v>
      </c>
      <c r="EZ15" s="29">
        <v>1958.66033124</v>
      </c>
      <c r="FA15" s="29">
        <v>87.244387635999999</v>
      </c>
      <c r="FB15" s="29">
        <v>26.779152741699999</v>
      </c>
      <c r="FC15" s="29">
        <v>3488.4494301599998</v>
      </c>
      <c r="FD15" s="29">
        <v>1.2137739198100001E-3</v>
      </c>
      <c r="FE15" s="29">
        <v>2697.40300256</v>
      </c>
      <c r="FF15" s="29">
        <v>92.449696402599997</v>
      </c>
      <c r="FG15" s="29">
        <v>135.77971355299999</v>
      </c>
      <c r="FH15" s="29">
        <v>0.14224372625199999</v>
      </c>
      <c r="FI15" s="29">
        <v>708.32200197300006</v>
      </c>
      <c r="FJ15" s="29">
        <v>26805.840575900002</v>
      </c>
      <c r="FK15" s="29">
        <v>167.97399723000001</v>
      </c>
      <c r="FL15" s="29">
        <v>2.9528016018800001</v>
      </c>
      <c r="FM15" s="29">
        <v>1481.1945725400001</v>
      </c>
      <c r="FN15" s="29">
        <v>4757.5031847800001</v>
      </c>
      <c r="FO15" s="29">
        <v>1996.3815708100001</v>
      </c>
      <c r="FP15" s="29">
        <v>26.138291213900001</v>
      </c>
      <c r="FQ15" s="29">
        <v>2.7867456456699999</v>
      </c>
      <c r="FR15" s="29">
        <v>11755.6839483</v>
      </c>
      <c r="FS15" s="29">
        <v>94391.703474900001</v>
      </c>
      <c r="FT15" s="29">
        <v>332.20112246999997</v>
      </c>
      <c r="FU15" s="29">
        <v>4908.0468562799997</v>
      </c>
      <c r="FW15" s="37">
        <f t="shared" si="1"/>
        <v>0</v>
      </c>
      <c r="FX15" s="55">
        <f t="shared" si="2"/>
        <v>5.0849229294307541E-3</v>
      </c>
      <c r="FY15" s="55">
        <f t="shared" si="3"/>
        <v>-3.0723351963813468E-4</v>
      </c>
      <c r="FZ15" s="55">
        <f t="shared" si="4"/>
        <v>-5.5927930255307166E-4</v>
      </c>
      <c r="GA15" s="55">
        <f t="shared" si="5"/>
        <v>1.5179957750978876E-3</v>
      </c>
      <c r="GB15" s="55">
        <f t="shared" si="6"/>
        <v>1.3725927283198603E-3</v>
      </c>
      <c r="GC15" s="55">
        <f t="shared" si="7"/>
        <v>-6.9598118187741669E-4</v>
      </c>
      <c r="GD15" s="55">
        <f t="shared" si="8"/>
        <v>4.2295706145001672E-5</v>
      </c>
      <c r="GE15" s="55">
        <f t="shared" si="9"/>
        <v>1.782574370110983E-3</v>
      </c>
      <c r="GF15" s="55">
        <f t="shared" si="10"/>
        <v>-1.061307796002006E-6</v>
      </c>
      <c r="GG15" s="55">
        <f t="shared" si="11"/>
        <v>-3.0678139389698731E-5</v>
      </c>
      <c r="GH15" s="55">
        <f t="shared" si="12"/>
        <v>-1.0548744391717679E-3</v>
      </c>
      <c r="GI15" s="55">
        <f t="shared" si="13"/>
        <v>8.7659940305257797E-2</v>
      </c>
      <c r="GJ15" s="55">
        <f t="shared" si="14"/>
        <v>-1.0576475057392962E-3</v>
      </c>
      <c r="GK15" s="55">
        <f t="shared" si="15"/>
        <v>-3.3705021495968481E-5</v>
      </c>
      <c r="GL15" s="55">
        <f t="shared" si="16"/>
        <v>-1.0540665780726709E-3</v>
      </c>
      <c r="GM15" s="55">
        <f t="shared" si="17"/>
        <v>-3.5985412765102373E-5</v>
      </c>
      <c r="GN15" s="55">
        <f t="shared" si="18"/>
        <v>-2.3896825687019041E-6</v>
      </c>
      <c r="GO15" s="55">
        <f t="shared" si="19"/>
        <v>0</v>
      </c>
      <c r="GP15" s="55">
        <f t="shared" si="20"/>
        <v>-3.9635034397030055E-4</v>
      </c>
      <c r="GQ15" s="55">
        <f t="shared" si="21"/>
        <v>-8.8698559175348721E-6</v>
      </c>
      <c r="GR15" s="55">
        <f t="shared" si="22"/>
        <v>-4.6656332575265043E-6</v>
      </c>
      <c r="GS15" s="55">
        <f t="shared" si="23"/>
        <v>-6.6755247718441836E-5</v>
      </c>
      <c r="GT15" s="55">
        <f t="shared" si="24"/>
        <v>0</v>
      </c>
      <c r="GU15" s="55">
        <f t="shared" si="25"/>
        <v>0</v>
      </c>
      <c r="GV15" s="55">
        <f t="shared" si="26"/>
        <v>5.3821582358077484E-5</v>
      </c>
      <c r="GW15" s="55">
        <f t="shared" si="27"/>
        <v>1.4602757297606564E-2</v>
      </c>
      <c r="GX15" s="55">
        <f t="shared" si="28"/>
        <v>6.2667028534718743E-9</v>
      </c>
      <c r="GY15" s="55">
        <f t="shared" si="29"/>
        <v>0</v>
      </c>
      <c r="GZ15" s="55">
        <f t="shared" si="30"/>
        <v>-3.5206646261851225E-5</v>
      </c>
      <c r="HA15" s="55">
        <f t="shared" si="31"/>
        <v>-2.4758674016538132E-3</v>
      </c>
      <c r="HB15" s="55">
        <f t="shared" si="32"/>
        <v>0</v>
      </c>
      <c r="HC15" s="55">
        <f t="shared" si="33"/>
        <v>-1.0568977388914318E-3</v>
      </c>
      <c r="HD15" s="55">
        <f t="shared" si="34"/>
        <v>-9.7522999404997028E-6</v>
      </c>
      <c r="HE15" s="55">
        <f t="shared" si="35"/>
        <v>2.5518256956194312E-3</v>
      </c>
      <c r="HF15" s="55">
        <f t="shared" si="36"/>
        <v>2.3549889585905347E-4</v>
      </c>
      <c r="HG15" s="55">
        <f t="shared" si="37"/>
        <v>-1.0577765209215256E-3</v>
      </c>
      <c r="HH15" s="55">
        <f t="shared" si="38"/>
        <v>6.0889044119192572E-5</v>
      </c>
      <c r="HI15" s="55">
        <f t="shared" si="39"/>
        <v>-7.8049149517320606E-4</v>
      </c>
      <c r="HJ15" s="55">
        <f t="shared" si="40"/>
        <v>2.3964464437279652E-7</v>
      </c>
      <c r="HK15" s="55">
        <f t="shared" si="41"/>
        <v>1.6711181731608821E-4</v>
      </c>
      <c r="HL15" s="55">
        <f t="shared" si="42"/>
        <v>3.2678629959051775E-7</v>
      </c>
      <c r="HM15" s="55">
        <f t="shared" si="43"/>
        <v>-1.3691919517151387E-5</v>
      </c>
      <c r="HN15" s="55">
        <f t="shared" si="44"/>
        <v>-8.0059249607239453E-6</v>
      </c>
      <c r="HO15" s="55">
        <f t="shared" si="45"/>
        <v>3.7575495086490218E-4</v>
      </c>
      <c r="HP15" s="55">
        <f t="shared" si="46"/>
        <v>1.0282739932382635E-3</v>
      </c>
      <c r="HQ15" s="55">
        <f t="shared" si="47"/>
        <v>0</v>
      </c>
      <c r="HR15" s="55">
        <f t="shared" si="48"/>
        <v>0</v>
      </c>
      <c r="HS15" s="55">
        <f t="shared" si="49"/>
        <v>-8.3778355490837603E-7</v>
      </c>
      <c r="HT15" s="55">
        <f t="shared" si="50"/>
        <v>8.3761561632909531E-6</v>
      </c>
      <c r="HU15" s="55">
        <f t="shared" si="51"/>
        <v>-7.3107725310140387E-6</v>
      </c>
      <c r="HV15" s="55">
        <f t="shared" si="52"/>
        <v>2.3316836687522179E-6</v>
      </c>
      <c r="HW15" s="55">
        <f t="shared" si="53"/>
        <v>2.4677803838802758E-3</v>
      </c>
      <c r="HX15" s="55">
        <f t="shared" si="54"/>
        <v>8.7509602988366261E-4</v>
      </c>
      <c r="HY15" s="55">
        <f t="shared" si="55"/>
        <v>5.0210890051187187E-5</v>
      </c>
      <c r="HZ15" s="55">
        <f t="shared" si="56"/>
        <v>1.6649974452181237E-3</v>
      </c>
      <c r="IA15" s="55">
        <f t="shared" si="57"/>
        <v>3.7839841824295752E-5</v>
      </c>
      <c r="IB15" s="55">
        <f t="shared" si="58"/>
        <v>-6.2628234614852174E-5</v>
      </c>
      <c r="IC15" s="55">
        <f t="shared" si="59"/>
        <v>0</v>
      </c>
      <c r="ID15" s="55">
        <f t="shared" si="60"/>
        <v>0</v>
      </c>
      <c r="IE15" s="55">
        <f t="shared" si="61"/>
        <v>0</v>
      </c>
    </row>
    <row r="16" spans="1:239" x14ac:dyDescent="0.3">
      <c r="A16" s="46" t="s">
        <v>15</v>
      </c>
      <c r="B16" s="27">
        <v>19366.156210000001</v>
      </c>
      <c r="C16" s="27">
        <v>754.07675090999999</v>
      </c>
      <c r="D16" s="27">
        <v>6213.9549514999999</v>
      </c>
      <c r="E16" s="27">
        <v>4414.6013905999998</v>
      </c>
      <c r="F16" s="27">
        <v>3877.0834711000002</v>
      </c>
      <c r="G16" s="27">
        <v>321.92742679000003</v>
      </c>
      <c r="H16" s="27">
        <v>44441.503670999999</v>
      </c>
      <c r="I16" s="29">
        <v>59.224550717</v>
      </c>
      <c r="J16" s="29">
        <v>3.3356344930000001</v>
      </c>
      <c r="K16" s="29">
        <v>1.92038564E-2</v>
      </c>
      <c r="L16" s="29">
        <v>1.6206287000000001E-3</v>
      </c>
      <c r="M16" s="29">
        <v>192.06850462</v>
      </c>
      <c r="N16" s="29">
        <v>1.1680568000000001E-3</v>
      </c>
      <c r="O16" s="29">
        <v>1.2487482999999999E-3</v>
      </c>
      <c r="P16" s="29">
        <v>1.1860283000000001E-3</v>
      </c>
      <c r="Q16" s="29">
        <v>5.5721020599999997E-2</v>
      </c>
      <c r="R16" s="29">
        <v>0.27392820699999998</v>
      </c>
      <c r="T16" s="29">
        <v>2.1747119999999999E-4</v>
      </c>
      <c r="U16" s="29">
        <v>0.40433878130000001</v>
      </c>
      <c r="V16" s="29">
        <v>1.41568862E-2</v>
      </c>
      <c r="W16" s="29">
        <v>1.43106281E-2</v>
      </c>
      <c r="Z16" s="29">
        <v>1.10447021E-2</v>
      </c>
      <c r="AA16" s="29">
        <v>22.218672775000002</v>
      </c>
      <c r="AB16" s="29">
        <v>30.445063999999999</v>
      </c>
      <c r="AD16" s="29">
        <v>6.0670328199999998E-2</v>
      </c>
      <c r="AE16" s="29">
        <v>2.1228873699999706E-2</v>
      </c>
      <c r="AG16" s="29">
        <v>2.4785024999999998E-3</v>
      </c>
      <c r="AH16" s="29">
        <v>0.38143258400000002</v>
      </c>
      <c r="AI16" s="29">
        <v>1423.4265892000001</v>
      </c>
      <c r="AJ16" s="29">
        <v>69.424292803</v>
      </c>
      <c r="AK16" s="29">
        <v>5.3139407000000003E-3</v>
      </c>
      <c r="AL16" s="29">
        <v>32.050389658</v>
      </c>
      <c r="AM16" s="29">
        <v>5.7213550000000005E-4</v>
      </c>
      <c r="AN16" s="29">
        <v>7.2360758999999997E-2</v>
      </c>
      <c r="AO16" s="29">
        <v>557.08626491999996</v>
      </c>
      <c r="AP16" s="29">
        <v>0.21708224449999999</v>
      </c>
      <c r="AQ16" s="29">
        <v>8.7064099999999999E-5</v>
      </c>
      <c r="AR16" s="29">
        <v>3.1043370000000001E-4</v>
      </c>
      <c r="AS16" s="29">
        <v>139.67002295</v>
      </c>
      <c r="AT16" s="29">
        <v>2.0333339027999999</v>
      </c>
      <c r="AW16" s="29">
        <v>0.2336415335</v>
      </c>
      <c r="AX16" s="29">
        <v>0.85288381579999994</v>
      </c>
      <c r="AY16" s="29">
        <v>0.27176109199999998</v>
      </c>
      <c r="AZ16" s="29">
        <v>3.4630678200000001E-2</v>
      </c>
      <c r="BA16" s="29">
        <v>2.8043134956000002</v>
      </c>
      <c r="BB16" s="29">
        <v>44.436320944999999</v>
      </c>
      <c r="BC16" s="29">
        <v>171.23393462000001</v>
      </c>
      <c r="BD16" s="29">
        <v>96.965653489000005</v>
      </c>
      <c r="BE16" s="29">
        <v>1.5961184E-2</v>
      </c>
      <c r="BF16" s="29">
        <v>1.1840713E-3</v>
      </c>
      <c r="BK16" s="29" t="s">
        <v>15</v>
      </c>
      <c r="BL16" s="29">
        <v>1260.1888477299999</v>
      </c>
      <c r="BM16" s="29">
        <v>1.5961009112000001E-2</v>
      </c>
      <c r="BN16" s="29">
        <v>3.3356246444500002</v>
      </c>
      <c r="BO16" s="29">
        <v>0</v>
      </c>
      <c r="BP16" s="29">
        <v>1.9202859303099999E-2</v>
      </c>
      <c r="BQ16" s="29">
        <v>59.456798339000002</v>
      </c>
      <c r="BR16" s="29">
        <v>59.456798339000002</v>
      </c>
      <c r="BS16" s="29">
        <v>76.625121691800004</v>
      </c>
      <c r="BT16" s="29">
        <v>6.6414258062000005E-4</v>
      </c>
      <c r="BU16" s="29">
        <v>9.5571333939599998E-4</v>
      </c>
      <c r="BV16" s="29">
        <v>209.269341505</v>
      </c>
      <c r="BW16" s="29">
        <v>3.7363689605799999E-4</v>
      </c>
      <c r="BX16" s="29">
        <v>7.9398317890000002E-4</v>
      </c>
      <c r="BY16" s="29">
        <v>0</v>
      </c>
      <c r="BZ16" s="29">
        <v>1.2487398995799999E-3</v>
      </c>
      <c r="CA16" s="29">
        <v>2.84527442958E-4</v>
      </c>
      <c r="CB16" s="29">
        <v>9.0100479766499998E-4</v>
      </c>
      <c r="CC16" s="29">
        <v>5.57227035466E-2</v>
      </c>
      <c r="CD16" s="29">
        <v>0</v>
      </c>
      <c r="CE16" s="29">
        <v>275.491724293</v>
      </c>
      <c r="CF16" s="29">
        <v>0.27393403059600002</v>
      </c>
      <c r="CG16" s="29">
        <v>1.18403875353E-3</v>
      </c>
      <c r="CH16" s="8">
        <v>6.3036858215199994E-5</v>
      </c>
      <c r="CI16" s="29">
        <v>1.5433072751399999E-4</v>
      </c>
      <c r="CJ16" s="29">
        <v>0</v>
      </c>
      <c r="CK16" s="29">
        <v>0.40434261592199999</v>
      </c>
      <c r="CL16" s="29">
        <v>0.38142802264600001</v>
      </c>
      <c r="CM16" s="29">
        <v>1.41572171019E-2</v>
      </c>
      <c r="CN16" s="8">
        <v>8.7064276152099999E-5</v>
      </c>
      <c r="CO16" s="29">
        <v>32.050372835099999</v>
      </c>
      <c r="CP16" s="29">
        <v>3.1043844764299999E-4</v>
      </c>
      <c r="CQ16" s="29">
        <v>19477.4192788</v>
      </c>
      <c r="CR16" s="29">
        <v>1.43105508546E-2</v>
      </c>
      <c r="CS16" s="29">
        <v>0</v>
      </c>
      <c r="CT16" s="29">
        <v>205.26184907000001</v>
      </c>
      <c r="CU16" s="29">
        <v>17.8459140987</v>
      </c>
      <c r="CV16" s="29">
        <v>23.067030965600001</v>
      </c>
      <c r="CW16" s="29">
        <v>44.466940707900001</v>
      </c>
      <c r="CX16" s="29">
        <v>2678.7022052299999</v>
      </c>
      <c r="CY16" s="29">
        <v>1.10448677894E-2</v>
      </c>
      <c r="CZ16" s="29">
        <v>22.557283400999999</v>
      </c>
      <c r="DA16" s="29">
        <v>22.557283400999999</v>
      </c>
      <c r="DB16" s="29">
        <v>30.445057512799998</v>
      </c>
      <c r="DC16" s="29">
        <v>0</v>
      </c>
      <c r="DD16" s="29">
        <v>171.26330176499999</v>
      </c>
      <c r="DE16" s="29">
        <v>3.0278612691799999E-2</v>
      </c>
      <c r="DF16" s="29">
        <v>1.9837445234500001E-2</v>
      </c>
      <c r="DG16" s="29">
        <v>0</v>
      </c>
      <c r="DH16" s="29">
        <v>794.73313665800003</v>
      </c>
      <c r="DI16" s="29">
        <v>2.1986120376999998</v>
      </c>
      <c r="DJ16" s="29">
        <v>202.65340540599999</v>
      </c>
      <c r="DK16" s="29">
        <v>5.5060111377499997E-3</v>
      </c>
      <c r="DL16" s="29">
        <v>1.5670949365299999E-2</v>
      </c>
      <c r="DM16" s="29">
        <v>0</v>
      </c>
      <c r="DN16" s="29">
        <v>8.1747425993600002E-4</v>
      </c>
      <c r="DO16" s="29">
        <v>1.6596928422499999E-3</v>
      </c>
      <c r="DP16" s="29">
        <v>1427.4900606199999</v>
      </c>
      <c r="DQ16" s="29">
        <v>0</v>
      </c>
      <c r="DR16" s="29">
        <v>69.441732233799996</v>
      </c>
      <c r="DS16" s="29">
        <v>753.78399260599997</v>
      </c>
      <c r="DT16" s="29">
        <v>0</v>
      </c>
      <c r="DU16" s="29">
        <v>2.1733544811699998E-3</v>
      </c>
      <c r="DV16" s="29">
        <v>3.1274370718199999E-3</v>
      </c>
      <c r="DW16" s="29">
        <v>5591.0431953799998</v>
      </c>
      <c r="DX16" s="29">
        <v>621.22717216000001</v>
      </c>
      <c r="DY16" s="29">
        <v>6212.2703675399998</v>
      </c>
      <c r="DZ16" s="29">
        <v>549.10934582799996</v>
      </c>
      <c r="EA16" s="29">
        <v>606.80049028799999</v>
      </c>
      <c r="EB16" s="29">
        <v>2.0351352191899998</v>
      </c>
      <c r="EC16" s="29">
        <v>0</v>
      </c>
      <c r="ED16" s="29">
        <v>0</v>
      </c>
      <c r="EE16" s="29">
        <v>0.23363851875899999</v>
      </c>
      <c r="EF16" s="29">
        <v>0.85289317684900001</v>
      </c>
      <c r="EG16" s="29">
        <v>0.27175698083599997</v>
      </c>
      <c r="EH16" s="29">
        <v>3.4630788368400001E-2</v>
      </c>
      <c r="EI16" s="29">
        <v>2.81015865562</v>
      </c>
      <c r="EJ16" s="29">
        <v>1.28504750685</v>
      </c>
      <c r="EK16" s="29">
        <v>23398.201185999998</v>
      </c>
      <c r="EL16" s="29">
        <v>3.00793128303</v>
      </c>
      <c r="EM16" s="29">
        <v>245.43294697300001</v>
      </c>
      <c r="EN16" s="29">
        <v>330.32095438099998</v>
      </c>
      <c r="EO16" s="29">
        <v>1.0298277087900001</v>
      </c>
      <c r="EP16" s="29">
        <v>0</v>
      </c>
      <c r="EQ16" s="29">
        <v>1.05538997007E-2</v>
      </c>
      <c r="ER16" s="29">
        <v>205.69265871900001</v>
      </c>
      <c r="ES16" s="29">
        <v>4421.62903637</v>
      </c>
      <c r="ET16" s="29">
        <v>3882.6360292099998</v>
      </c>
      <c r="EU16" s="29">
        <v>538.99300716000005</v>
      </c>
      <c r="EV16" s="29">
        <v>3.2643802432800002</v>
      </c>
      <c r="EW16" s="29">
        <v>6.2694426787300001E-2</v>
      </c>
      <c r="EX16" s="29">
        <v>124.752139685</v>
      </c>
      <c r="EY16" s="29">
        <v>21.082317377399999</v>
      </c>
      <c r="EZ16" s="29">
        <v>1013.15432828</v>
      </c>
      <c r="FA16" s="29">
        <v>46.860187238499996</v>
      </c>
      <c r="FB16" s="29">
        <v>14.038169784600001</v>
      </c>
      <c r="FC16" s="29">
        <v>1776.56542315</v>
      </c>
      <c r="FD16" s="29">
        <v>5.71684725343E-4</v>
      </c>
      <c r="FE16" s="29">
        <v>1266.49873551</v>
      </c>
      <c r="FF16" s="29">
        <v>31.916966542699999</v>
      </c>
      <c r="FG16" s="29">
        <v>64.094321764599997</v>
      </c>
      <c r="FH16" s="29">
        <v>7.5734148051399997E-2</v>
      </c>
      <c r="FI16" s="29">
        <v>321.77280617299999</v>
      </c>
      <c r="FJ16" s="29">
        <v>13054.2004837</v>
      </c>
      <c r="FK16" s="29">
        <v>97.105434499200001</v>
      </c>
      <c r="FL16" s="29">
        <v>2.0004907749999998</v>
      </c>
      <c r="FM16" s="29">
        <v>216.466442067</v>
      </c>
      <c r="FN16" s="29">
        <v>2086.6461918300001</v>
      </c>
      <c r="FO16" s="29">
        <v>557.251099039</v>
      </c>
      <c r="FP16" s="29">
        <v>7.2362133401199999E-2</v>
      </c>
      <c r="FQ16" s="29">
        <v>0.21708187082300001</v>
      </c>
      <c r="FR16" s="29">
        <v>5485.6674116800004</v>
      </c>
      <c r="FS16" s="29">
        <v>44443.605131099997</v>
      </c>
      <c r="FT16" s="29">
        <v>139.730835477</v>
      </c>
      <c r="FU16" s="29">
        <v>2952.9306824099999</v>
      </c>
      <c r="FW16" s="37">
        <f t="shared" si="1"/>
        <v>0</v>
      </c>
      <c r="FX16" s="55">
        <f t="shared" si="2"/>
        <v>5.745232435053203E-3</v>
      </c>
      <c r="FY16" s="55">
        <f t="shared" si="3"/>
        <v>-3.882340937400924E-4</v>
      </c>
      <c r="FZ16" s="55">
        <f t="shared" si="4"/>
        <v>-2.7109690577872781E-4</v>
      </c>
      <c r="GA16" s="55">
        <f t="shared" si="5"/>
        <v>1.5919094722717463E-3</v>
      </c>
      <c r="GB16" s="55">
        <f t="shared" si="6"/>
        <v>1.4321481988687351E-3</v>
      </c>
      <c r="GC16" s="55">
        <f t="shared" si="7"/>
        <v>-4.8029650204639709E-4</v>
      </c>
      <c r="GD16" s="55">
        <f t="shared" si="8"/>
        <v>4.7285981040513188E-5</v>
      </c>
      <c r="GE16" s="55">
        <f t="shared" si="9"/>
        <v>3.9214754555045974E-3</v>
      </c>
      <c r="GF16" s="55">
        <f t="shared" si="10"/>
        <v>-2.9525267293633843E-6</v>
      </c>
      <c r="GG16" s="55">
        <f t="shared" si="11"/>
        <v>-5.1921701518296137E-5</v>
      </c>
      <c r="GH16" s="55">
        <f t="shared" si="12"/>
        <v>-4.7683962649812568E-4</v>
      </c>
      <c r="GI16" s="55">
        <f t="shared" si="13"/>
        <v>8.9555739078779117E-2</v>
      </c>
      <c r="GJ16" s="55">
        <f t="shared" si="14"/>
        <v>-3.7389024403616794E-4</v>
      </c>
      <c r="GK16" s="55">
        <f t="shared" si="15"/>
        <v>-6.7270722210535345E-6</v>
      </c>
      <c r="GL16" s="55">
        <f t="shared" si="16"/>
        <v>-4.1825256361932079E-4</v>
      </c>
      <c r="GM16" s="55">
        <f t="shared" si="17"/>
        <v>3.0203082820105807E-5</v>
      </c>
      <c r="GN16" s="55">
        <f t="shared" si="18"/>
        <v>2.1259570395548964E-5</v>
      </c>
      <c r="GO16" s="55">
        <f t="shared" si="19"/>
        <v>0</v>
      </c>
      <c r="GP16" s="55">
        <f t="shared" si="20"/>
        <v>-4.7645054057729295E-4</v>
      </c>
      <c r="GQ16" s="55">
        <f t="shared" si="21"/>
        <v>9.4836859023480673E-6</v>
      </c>
      <c r="GR16" s="55">
        <f t="shared" si="22"/>
        <v>2.3373918199655941E-5</v>
      </c>
      <c r="GS16" s="55">
        <f t="shared" si="23"/>
        <v>-5.397764476881113E-6</v>
      </c>
      <c r="GT16" s="55">
        <f t="shared" si="24"/>
        <v>0</v>
      </c>
      <c r="GU16" s="55">
        <f t="shared" si="25"/>
        <v>0</v>
      </c>
      <c r="GV16" s="55">
        <f t="shared" si="26"/>
        <v>1.5001708375684978E-5</v>
      </c>
      <c r="GW16" s="55">
        <f t="shared" si="27"/>
        <v>1.5239912366907688E-2</v>
      </c>
      <c r="GX16" s="55">
        <f t="shared" si="28"/>
        <v>-2.1307887545559337E-7</v>
      </c>
      <c r="GY16" s="55">
        <f t="shared" si="29"/>
        <v>0</v>
      </c>
      <c r="GZ16" s="55">
        <f t="shared" si="30"/>
        <v>-6.1079775071039094E-6</v>
      </c>
      <c r="HA16" s="55">
        <f t="shared" si="31"/>
        <v>-2.4454051441131289E-3</v>
      </c>
      <c r="HB16" s="55">
        <f t="shared" si="32"/>
        <v>0</v>
      </c>
      <c r="HC16" s="55">
        <f t="shared" si="33"/>
        <v>-5.3879219972541303E-4</v>
      </c>
      <c r="HD16" s="55">
        <f t="shared" si="34"/>
        <v>-1.1958480191115527E-5</v>
      </c>
      <c r="HE16" s="55">
        <f t="shared" si="35"/>
        <v>2.8547109143742936E-3</v>
      </c>
      <c r="HF16" s="55">
        <f t="shared" si="36"/>
        <v>2.512006978520133E-4</v>
      </c>
      <c r="HG16" s="55">
        <f t="shared" si="37"/>
        <v>-2.4744625038815643E-3</v>
      </c>
      <c r="HH16" s="55">
        <f t="shared" si="38"/>
        <v>-5.2488909434667257E-7</v>
      </c>
      <c r="HI16" s="55">
        <f t="shared" si="39"/>
        <v>-7.8788094253903665E-4</v>
      </c>
      <c r="HJ16" s="55">
        <f t="shared" si="40"/>
        <v>1.8993736646712158E-5</v>
      </c>
      <c r="HK16" s="55">
        <f t="shared" si="41"/>
        <v>2.9588616589515924E-4</v>
      </c>
      <c r="HL16" s="55">
        <f t="shared" si="42"/>
        <v>-1.7213614169251372E-6</v>
      </c>
      <c r="HM16" s="55">
        <f t="shared" si="43"/>
        <v>2.0232460911005817E-6</v>
      </c>
      <c r="HN16" s="55">
        <f t="shared" si="44"/>
        <v>1.5293581205847312E-5</v>
      </c>
      <c r="HO16" s="55">
        <f t="shared" si="45"/>
        <v>4.35401424840934E-4</v>
      </c>
      <c r="HP16" s="55">
        <f t="shared" si="46"/>
        <v>8.8589305844918929E-4</v>
      </c>
      <c r="HQ16" s="55">
        <f t="shared" si="47"/>
        <v>0</v>
      </c>
      <c r="HR16" s="55">
        <f t="shared" si="48"/>
        <v>0</v>
      </c>
      <c r="HS16" s="55">
        <f t="shared" si="49"/>
        <v>-1.2903275179055363E-5</v>
      </c>
      <c r="HT16" s="55">
        <f t="shared" si="50"/>
        <v>1.0975761090373936E-5</v>
      </c>
      <c r="HU16" s="55">
        <f t="shared" si="51"/>
        <v>-1.5127860908099032E-5</v>
      </c>
      <c r="HV16" s="55">
        <f t="shared" si="52"/>
        <v>3.1812371494326709E-6</v>
      </c>
      <c r="HW16" s="55">
        <f t="shared" si="53"/>
        <v>2.0843461436001781E-3</v>
      </c>
      <c r="HX16" s="55">
        <f t="shared" si="54"/>
        <v>6.8907061270669415E-4</v>
      </c>
      <c r="HY16" s="55">
        <f t="shared" si="55"/>
        <v>1.7150306722292968E-4</v>
      </c>
      <c r="HZ16" s="55">
        <f t="shared" si="56"/>
        <v>1.4415517780824694E-3</v>
      </c>
      <c r="IA16" s="55">
        <f t="shared" si="57"/>
        <v>-1.0957081880551022E-5</v>
      </c>
      <c r="IB16" s="55">
        <f t="shared" si="58"/>
        <v>-2.7486917384083132E-5</v>
      </c>
      <c r="IC16" s="55">
        <f t="shared" si="59"/>
        <v>0</v>
      </c>
      <c r="ID16" s="55">
        <f t="shared" si="60"/>
        <v>0</v>
      </c>
      <c r="IE16" s="55">
        <f t="shared" si="61"/>
        <v>0</v>
      </c>
    </row>
    <row r="17" spans="1:239" x14ac:dyDescent="0.3">
      <c r="A17" s="46" t="s">
        <v>16</v>
      </c>
      <c r="B17" s="27">
        <v>16448.881691999999</v>
      </c>
      <c r="C17" s="27">
        <v>889.58387275999996</v>
      </c>
      <c r="D17" s="27">
        <v>7002.7286825000001</v>
      </c>
      <c r="E17" s="27">
        <v>3778.7882079999999</v>
      </c>
      <c r="F17" s="27">
        <v>3067.8515674</v>
      </c>
      <c r="G17" s="27">
        <v>2538.6919584000002</v>
      </c>
      <c r="H17" s="27">
        <v>48651.481933000003</v>
      </c>
      <c r="I17" s="29">
        <v>43.712225021000002</v>
      </c>
      <c r="J17" s="29">
        <v>2.2401913219999998</v>
      </c>
      <c r="K17" s="29">
        <v>1.7948544600000001E-2</v>
      </c>
      <c r="L17" s="29">
        <v>6.7714220300000003E-2</v>
      </c>
      <c r="M17" s="29">
        <v>148.13467847999999</v>
      </c>
      <c r="N17" s="29">
        <v>4.1407070999999997E-2</v>
      </c>
      <c r="O17" s="29">
        <v>3.6611284000000002E-3</v>
      </c>
      <c r="P17" s="29">
        <v>4.3248165700000001E-2</v>
      </c>
      <c r="Q17" s="29">
        <v>5.1780103299999998E-2</v>
      </c>
      <c r="R17" s="29">
        <v>0.27222681399999998</v>
      </c>
      <c r="T17" s="29">
        <v>1.0519383E-3</v>
      </c>
      <c r="U17" s="29">
        <v>0.39842336080000001</v>
      </c>
      <c r="V17" s="29">
        <v>8.8126048321999999</v>
      </c>
      <c r="W17" s="29">
        <v>1.2424896600000001E-2</v>
      </c>
      <c r="Y17" s="29">
        <v>3.1383700000000002E-5</v>
      </c>
      <c r="Z17" s="29">
        <v>1.0322740800000001E-2</v>
      </c>
      <c r="AA17" s="29">
        <v>22.207342612000001</v>
      </c>
      <c r="AB17" s="29">
        <v>20.338221399999998</v>
      </c>
      <c r="AD17" s="29">
        <v>9.7523944700000004E-2</v>
      </c>
      <c r="AE17" s="29">
        <v>0.19656034259999977</v>
      </c>
      <c r="AG17" s="29">
        <v>8.6833367499999994E-2</v>
      </c>
      <c r="AH17" s="29">
        <v>0.39635457200000002</v>
      </c>
      <c r="AI17" s="29">
        <v>1454.4634748000001</v>
      </c>
      <c r="AJ17" s="29">
        <v>24.707801817</v>
      </c>
      <c r="AK17" s="29">
        <v>0.15843415459999999</v>
      </c>
      <c r="AL17" s="29">
        <v>0.18125047929999999</v>
      </c>
      <c r="AM17" s="29">
        <v>5.3473599999999996E-4</v>
      </c>
      <c r="AN17" s="29">
        <v>6.7761711200000005E-2</v>
      </c>
      <c r="AO17" s="29">
        <v>803.36592416999997</v>
      </c>
      <c r="AP17" s="29">
        <v>0.20328529519999999</v>
      </c>
      <c r="AQ17" s="29">
        <v>8.1372999999999995E-5</v>
      </c>
      <c r="AR17" s="29">
        <v>3.1200709999999998E-4</v>
      </c>
      <c r="AS17" s="29">
        <v>169.27526369</v>
      </c>
      <c r="AT17" s="29">
        <v>1.500192518</v>
      </c>
      <c r="AW17" s="29">
        <v>0.1581853382</v>
      </c>
      <c r="AX17" s="29">
        <v>0.57644787040000001</v>
      </c>
      <c r="AY17" s="29">
        <v>0.1815713504</v>
      </c>
      <c r="AZ17" s="29">
        <v>2.3172673099999999E-2</v>
      </c>
      <c r="BA17" s="29">
        <v>2.0123215600000002</v>
      </c>
      <c r="BB17" s="29">
        <v>48.373812502</v>
      </c>
      <c r="BC17" s="29">
        <v>172.49450984999999</v>
      </c>
      <c r="BD17" s="29">
        <v>68.869386883000004</v>
      </c>
      <c r="BE17" s="29">
        <v>1.60420904E-2</v>
      </c>
      <c r="BF17" s="29">
        <v>1.106672E-3</v>
      </c>
      <c r="BK17" s="29" t="s">
        <v>16</v>
      </c>
      <c r="BL17" s="29">
        <v>2075.75108267</v>
      </c>
      <c r="BM17" s="29">
        <v>1.60429955348E-2</v>
      </c>
      <c r="BN17" s="29">
        <v>2.2401643308199999</v>
      </c>
      <c r="BO17" s="29">
        <v>0</v>
      </c>
      <c r="BP17" s="29">
        <v>1.79492224683E-2</v>
      </c>
      <c r="BQ17" s="29">
        <v>43.921250169700002</v>
      </c>
      <c r="BR17" s="29">
        <v>43.921250169700002</v>
      </c>
      <c r="BS17" s="29">
        <v>74.4311605722</v>
      </c>
      <c r="BT17" s="29">
        <v>2.7677860451399999E-2</v>
      </c>
      <c r="BU17" s="29">
        <v>3.9829319209E-2</v>
      </c>
      <c r="BV17" s="29">
        <v>164.11356315800001</v>
      </c>
      <c r="BW17" s="29">
        <v>1.32097503953E-2</v>
      </c>
      <c r="BX17" s="29">
        <v>2.8070782131100001E-2</v>
      </c>
      <c r="BY17" s="8">
        <v>3.12861743879E-5</v>
      </c>
      <c r="BZ17" s="29">
        <v>3.65348869847E-3</v>
      </c>
      <c r="CA17" s="29">
        <v>1.03477967611E-2</v>
      </c>
      <c r="CB17" s="29">
        <v>3.2768044773500003E-2</v>
      </c>
      <c r="CC17" s="29">
        <v>5.1779793594500002E-2</v>
      </c>
      <c r="CD17" s="29">
        <v>0</v>
      </c>
      <c r="CE17" s="29">
        <v>393.824138113</v>
      </c>
      <c r="CF17" s="29">
        <v>0.27222011902999999</v>
      </c>
      <c r="CG17" s="29">
        <v>1.1066285434E-3</v>
      </c>
      <c r="CH17" s="29">
        <v>3.0413184023899998E-4</v>
      </c>
      <c r="CI17" s="29">
        <v>7.4459515637799998E-4</v>
      </c>
      <c r="CJ17" s="29">
        <v>0</v>
      </c>
      <c r="CK17" s="29">
        <v>0.39841324608099998</v>
      </c>
      <c r="CL17" s="29">
        <v>0.39635147023299999</v>
      </c>
      <c r="CM17" s="29">
        <v>8.8125527715600001</v>
      </c>
      <c r="CN17" s="8">
        <v>8.1373158975499995E-5</v>
      </c>
      <c r="CO17" s="29">
        <v>0.18124761808299999</v>
      </c>
      <c r="CP17" s="29">
        <v>3.1202639690399998E-4</v>
      </c>
      <c r="CQ17" s="29">
        <v>16544.836653599999</v>
      </c>
      <c r="CR17" s="29">
        <v>1.24246787043E-2</v>
      </c>
      <c r="CS17" s="29">
        <v>0</v>
      </c>
      <c r="CT17" s="29">
        <v>153.77105071</v>
      </c>
      <c r="CU17" s="29">
        <v>18.611121910600001</v>
      </c>
      <c r="CV17" s="29">
        <v>18.039044205300002</v>
      </c>
      <c r="CW17" s="29">
        <v>48.401544185299997</v>
      </c>
      <c r="CX17" s="29">
        <v>2830.2762322799999</v>
      </c>
      <c r="CY17" s="29">
        <v>1.03223819136E-2</v>
      </c>
      <c r="CZ17" s="29">
        <v>22.508642187900001</v>
      </c>
      <c r="DA17" s="29">
        <v>22.508642187900001</v>
      </c>
      <c r="DB17" s="29">
        <v>20.338231272000002</v>
      </c>
      <c r="DC17" s="29">
        <v>0</v>
      </c>
      <c r="DD17" s="29">
        <v>172.52337439900001</v>
      </c>
      <c r="DE17" s="29">
        <v>4.0607321906199999E-2</v>
      </c>
      <c r="DF17" s="29">
        <v>3.8789867033399997E-2</v>
      </c>
      <c r="DG17" s="29">
        <v>0</v>
      </c>
      <c r="DH17" s="29">
        <v>787.09247525700005</v>
      </c>
      <c r="DI17" s="29">
        <v>2.22887371804</v>
      </c>
      <c r="DJ17" s="29">
        <v>240.48832113399999</v>
      </c>
      <c r="DK17" s="29">
        <v>5.0951802510399997E-2</v>
      </c>
      <c r="DL17" s="29">
        <v>0.14501646058500001</v>
      </c>
      <c r="DM17" s="29">
        <v>0</v>
      </c>
      <c r="DN17" s="29">
        <v>2.8567404437E-2</v>
      </c>
      <c r="DO17" s="29">
        <v>5.8000460227199999E-2</v>
      </c>
      <c r="DP17" s="29">
        <v>1458.26847991</v>
      </c>
      <c r="DQ17" s="29">
        <v>0</v>
      </c>
      <c r="DR17" s="29">
        <v>24.7239122095</v>
      </c>
      <c r="DS17" s="29">
        <v>888.73844960600002</v>
      </c>
      <c r="DT17" s="29">
        <v>0</v>
      </c>
      <c r="DU17" s="29">
        <v>6.4759399088499994E-2</v>
      </c>
      <c r="DV17" s="29">
        <v>9.3190245699599994E-2</v>
      </c>
      <c r="DW17" s="29">
        <v>6295.4621010299998</v>
      </c>
      <c r="DX17" s="29">
        <v>699.49558773900003</v>
      </c>
      <c r="DY17" s="29">
        <v>6994.9576887699995</v>
      </c>
      <c r="DZ17" s="29">
        <v>892.41690579999999</v>
      </c>
      <c r="EA17" s="29">
        <v>561.34409050299996</v>
      </c>
      <c r="EB17" s="29">
        <v>1.5017867218900001</v>
      </c>
      <c r="EC17" s="29">
        <v>0</v>
      </c>
      <c r="ED17" s="29">
        <v>0</v>
      </c>
      <c r="EE17" s="29">
        <v>0.15818639325799999</v>
      </c>
      <c r="EF17" s="29">
        <v>0.57643775851699997</v>
      </c>
      <c r="EG17" s="29">
        <v>0.18156160787100001</v>
      </c>
      <c r="EH17" s="29">
        <v>2.31724447311E-2</v>
      </c>
      <c r="EI17" s="29">
        <v>2.0175822002300001</v>
      </c>
      <c r="EJ17" s="29">
        <v>4.8344899182600001</v>
      </c>
      <c r="EK17" s="29">
        <v>24917.126242599999</v>
      </c>
      <c r="EL17" s="29">
        <v>4.3485171489800001</v>
      </c>
      <c r="EM17" s="29">
        <v>173.066845164</v>
      </c>
      <c r="EN17" s="29">
        <v>243.19747094600001</v>
      </c>
      <c r="EO17" s="29">
        <v>2.8025690448999998</v>
      </c>
      <c r="EP17" s="29">
        <v>0</v>
      </c>
      <c r="EQ17" s="29">
        <v>1.7999668559299999E-2</v>
      </c>
      <c r="ER17" s="29">
        <v>142.32841830500001</v>
      </c>
      <c r="ES17" s="29">
        <v>3784.20183129</v>
      </c>
      <c r="ET17" s="29">
        <v>3072.8278564100001</v>
      </c>
      <c r="EU17" s="29">
        <v>711.37397487800001</v>
      </c>
      <c r="EV17" s="29">
        <v>2.4931111401799999</v>
      </c>
      <c r="EW17" s="29">
        <v>7.9679130869699993E-2</v>
      </c>
      <c r="EX17" s="29">
        <v>138.44981324599999</v>
      </c>
      <c r="EY17" s="29">
        <v>15.655526437300001</v>
      </c>
      <c r="EZ17" s="29">
        <v>783.25898102400004</v>
      </c>
      <c r="FA17" s="29">
        <v>32.796991462599998</v>
      </c>
      <c r="FB17" s="29">
        <v>11.1291042158</v>
      </c>
      <c r="FC17" s="29">
        <v>1432.54491884</v>
      </c>
      <c r="FD17" s="29">
        <v>5.3430015755799999E-4</v>
      </c>
      <c r="FE17" s="29">
        <v>1572.90984531</v>
      </c>
      <c r="FF17" s="29">
        <v>25.591185206999999</v>
      </c>
      <c r="FG17" s="29">
        <v>59.8992596549</v>
      </c>
      <c r="FH17" s="29">
        <v>0.350975519051</v>
      </c>
      <c r="FI17" s="29">
        <v>2531.3106803599999</v>
      </c>
      <c r="FJ17" s="29">
        <v>13772.2369208</v>
      </c>
      <c r="FK17" s="29">
        <v>68.995333782299994</v>
      </c>
      <c r="FL17" s="29">
        <v>51.0164738912</v>
      </c>
      <c r="FM17" s="29">
        <v>551.98425190700004</v>
      </c>
      <c r="FN17" s="29">
        <v>2741.6488242800001</v>
      </c>
      <c r="FO17" s="29">
        <v>803.51462082399996</v>
      </c>
      <c r="FP17" s="29">
        <v>6.7760389177400002E-2</v>
      </c>
      <c r="FQ17" s="29">
        <v>0.20328469683700001</v>
      </c>
      <c r="FR17" s="29">
        <v>6358.5513029800004</v>
      </c>
      <c r="FS17" s="29">
        <v>48653.006772000001</v>
      </c>
      <c r="FT17" s="29">
        <v>169.330953386</v>
      </c>
      <c r="FU17" s="29">
        <v>2921.5662184299999</v>
      </c>
      <c r="FW17" s="37">
        <f t="shared" si="1"/>
        <v>0</v>
      </c>
      <c r="FX17" s="55">
        <f t="shared" si="2"/>
        <v>5.8335249408881448E-3</v>
      </c>
      <c r="FY17" s="55">
        <f t="shared" si="3"/>
        <v>-9.5035800432954952E-4</v>
      </c>
      <c r="FZ17" s="55">
        <f t="shared" si="4"/>
        <v>-1.109709383632193E-3</v>
      </c>
      <c r="GA17" s="55">
        <f t="shared" si="5"/>
        <v>1.4326347474407151E-3</v>
      </c>
      <c r="GB17" s="55">
        <f t="shared" si="6"/>
        <v>1.6220761991485367E-3</v>
      </c>
      <c r="GC17" s="55">
        <f t="shared" si="7"/>
        <v>-2.9075122783515429E-3</v>
      </c>
      <c r="GD17" s="55">
        <f t="shared" si="8"/>
        <v>3.1342087422903219E-5</v>
      </c>
      <c r="GE17" s="55">
        <f t="shared" si="9"/>
        <v>4.7818464651383352E-3</v>
      </c>
      <c r="GF17" s="55">
        <f t="shared" si="10"/>
        <v>-1.2048604837839656E-5</v>
      </c>
      <c r="GG17" s="55">
        <f t="shared" si="11"/>
        <v>3.7767312899502999E-5</v>
      </c>
      <c r="GH17" s="55">
        <f t="shared" si="12"/>
        <v>-3.0575651418968419E-3</v>
      </c>
      <c r="GI17" s="55">
        <f t="shared" si="13"/>
        <v>0.10786727889754295</v>
      </c>
      <c r="GJ17" s="55">
        <f t="shared" si="14"/>
        <v>-3.0559629199562316E-3</v>
      </c>
      <c r="GK17" s="55">
        <f t="shared" si="15"/>
        <v>-2.0867068005591244E-3</v>
      </c>
      <c r="GL17" s="55">
        <f t="shared" si="16"/>
        <v>-3.0596480395929351E-3</v>
      </c>
      <c r="GM17" s="55">
        <f t="shared" si="17"/>
        <v>-5.9811680598877726E-6</v>
      </c>
      <c r="GN17" s="55">
        <f t="shared" si="18"/>
        <v>-2.4593352512286038E-5</v>
      </c>
      <c r="GO17" s="55">
        <f t="shared" si="19"/>
        <v>0</v>
      </c>
      <c r="GP17" s="55">
        <f t="shared" si="20"/>
        <v>-3.0527488000009805E-3</v>
      </c>
      <c r="GQ17" s="55">
        <f t="shared" si="21"/>
        <v>-2.5386862305769924E-5</v>
      </c>
      <c r="GR17" s="55">
        <f t="shared" si="22"/>
        <v>-5.907520079605656E-6</v>
      </c>
      <c r="GS17" s="55">
        <f t="shared" si="23"/>
        <v>-1.7537023205533417E-5</v>
      </c>
      <c r="GT17" s="55">
        <f t="shared" si="24"/>
        <v>0</v>
      </c>
      <c r="GU17" s="55">
        <f t="shared" si="25"/>
        <v>-3.107524354999662E-3</v>
      </c>
      <c r="GV17" s="55">
        <f t="shared" si="26"/>
        <v>-3.4766580596591555E-5</v>
      </c>
      <c r="GW17" s="55">
        <f t="shared" si="27"/>
        <v>1.3567565519396684E-2</v>
      </c>
      <c r="GX17" s="55">
        <f t="shared" si="28"/>
        <v>4.8539151035308871E-7</v>
      </c>
      <c r="GY17" s="55">
        <f t="shared" si="29"/>
        <v>0</v>
      </c>
      <c r="GZ17" s="55">
        <f t="shared" si="30"/>
        <v>-1.3031384393952172E-3</v>
      </c>
      <c r="HA17" s="55">
        <f t="shared" si="31"/>
        <v>-3.0122022416528625E-3</v>
      </c>
      <c r="HB17" s="55">
        <f t="shared" si="32"/>
        <v>0</v>
      </c>
      <c r="HC17" s="55">
        <f t="shared" si="33"/>
        <v>-3.0576130287702993E-3</v>
      </c>
      <c r="HD17" s="55">
        <f t="shared" si="34"/>
        <v>-7.825737910308253E-6</v>
      </c>
      <c r="HE17" s="55">
        <f t="shared" si="35"/>
        <v>2.6160884586827649E-3</v>
      </c>
      <c r="HF17" s="55">
        <f t="shared" si="36"/>
        <v>6.520366570576619E-4</v>
      </c>
      <c r="HG17" s="55">
        <f t="shared" si="37"/>
        <v>-3.0581146667728269E-3</v>
      </c>
      <c r="HH17" s="55">
        <f t="shared" si="38"/>
        <v>-1.5785983082882795E-5</v>
      </c>
      <c r="HI17" s="55">
        <f t="shared" si="39"/>
        <v>-8.1506096840303923E-4</v>
      </c>
      <c r="HJ17" s="55">
        <f t="shared" si="40"/>
        <v>-1.9509876250044399E-5</v>
      </c>
      <c r="HK17" s="55">
        <f t="shared" si="41"/>
        <v>1.8509206020110653E-4</v>
      </c>
      <c r="HL17" s="55">
        <f t="shared" si="42"/>
        <v>-2.9434642549675551E-6</v>
      </c>
      <c r="HM17" s="55">
        <f t="shared" si="43"/>
        <v>1.9536639917483862E-6</v>
      </c>
      <c r="HN17" s="55">
        <f t="shared" si="44"/>
        <v>6.1847643851704461E-5</v>
      </c>
      <c r="HO17" s="55">
        <f t="shared" si="45"/>
        <v>3.2898897798787845E-4</v>
      </c>
      <c r="HP17" s="55">
        <f t="shared" si="46"/>
        <v>1.0626662050850796E-3</v>
      </c>
      <c r="HQ17" s="55">
        <f t="shared" si="47"/>
        <v>0</v>
      </c>
      <c r="HR17" s="55">
        <f t="shared" si="48"/>
        <v>0</v>
      </c>
      <c r="HS17" s="55">
        <f t="shared" si="49"/>
        <v>6.6697584744519819E-6</v>
      </c>
      <c r="HT17" s="55">
        <f t="shared" si="50"/>
        <v>-1.7541712823094659E-5</v>
      </c>
      <c r="HU17" s="55">
        <f t="shared" si="51"/>
        <v>-5.3656752447602716E-5</v>
      </c>
      <c r="HV17" s="55">
        <f t="shared" si="52"/>
        <v>-9.8550952241576535E-6</v>
      </c>
      <c r="HW17" s="55">
        <f t="shared" si="53"/>
        <v>2.6142145145033112E-3</v>
      </c>
      <c r="HX17" s="55">
        <f t="shared" si="54"/>
        <v>5.7327884377214719E-4</v>
      </c>
      <c r="HY17" s="55">
        <f t="shared" si="55"/>
        <v>1.6733604463770838E-4</v>
      </c>
      <c r="HZ17" s="55">
        <f t="shared" si="56"/>
        <v>1.8287791571886226E-3</v>
      </c>
      <c r="IA17" s="55">
        <f t="shared" si="57"/>
        <v>5.6422497157850752E-5</v>
      </c>
      <c r="IB17" s="55">
        <f t="shared" si="58"/>
        <v>-3.9267822805596492E-5</v>
      </c>
      <c r="IC17" s="55">
        <f t="shared" si="59"/>
        <v>0</v>
      </c>
      <c r="ID17" s="55">
        <f t="shared" si="60"/>
        <v>0</v>
      </c>
      <c r="IE17" s="55">
        <f t="shared" si="61"/>
        <v>0</v>
      </c>
    </row>
    <row r="18" spans="1:239" x14ac:dyDescent="0.3">
      <c r="A18" s="46" t="s">
        <v>17</v>
      </c>
      <c r="B18" s="27">
        <v>38522.680109000001</v>
      </c>
      <c r="C18" s="27">
        <v>571.49811996999995</v>
      </c>
      <c r="D18" s="27">
        <v>5857.3396165000004</v>
      </c>
      <c r="E18" s="27">
        <v>8258.1145264999996</v>
      </c>
      <c r="F18" s="27">
        <v>7980.9808913999996</v>
      </c>
      <c r="G18" s="27">
        <v>525.80959614999995</v>
      </c>
      <c r="H18" s="27">
        <v>60940.683492999997</v>
      </c>
      <c r="I18" s="29">
        <v>181.36900037999999</v>
      </c>
      <c r="J18" s="29">
        <v>5.5135918578999998</v>
      </c>
      <c r="K18" s="29">
        <v>2.7277742000000001E-2</v>
      </c>
      <c r="L18" s="29">
        <v>0.11393722050000001</v>
      </c>
      <c r="M18" s="29">
        <v>276.82339729</v>
      </c>
      <c r="N18" s="29">
        <v>8.5425790500000001E-2</v>
      </c>
      <c r="O18" s="29">
        <v>6.8639534E-3</v>
      </c>
      <c r="P18" s="29">
        <v>8.5436019000000002E-2</v>
      </c>
      <c r="Q18" s="29">
        <v>7.5518102000000004E-2</v>
      </c>
      <c r="R18" s="29">
        <v>0.431022401</v>
      </c>
      <c r="T18" s="29">
        <v>2.116629E-4</v>
      </c>
      <c r="U18" s="29">
        <v>0.55742161440000004</v>
      </c>
      <c r="V18" s="29">
        <v>2.9450143242000002</v>
      </c>
      <c r="W18" s="29">
        <v>2.11454612E-2</v>
      </c>
      <c r="Z18" s="29">
        <v>1.5688240499999999E-2</v>
      </c>
      <c r="AA18" s="29">
        <v>27.820546733</v>
      </c>
      <c r="AB18" s="29">
        <v>50.233722</v>
      </c>
      <c r="AD18" s="29">
        <v>0.16149882509999999</v>
      </c>
      <c r="AE18" s="29">
        <v>0.2765421841000002</v>
      </c>
      <c r="AG18" s="29">
        <v>0.17093261749999999</v>
      </c>
      <c r="AH18" s="29">
        <v>0.59881240899999999</v>
      </c>
      <c r="AI18" s="29">
        <v>2247.5142989999999</v>
      </c>
      <c r="AJ18" s="29">
        <v>104.55425515</v>
      </c>
      <c r="AK18" s="29">
        <v>8.7785428700000001E-2</v>
      </c>
      <c r="AL18" s="29">
        <v>43.733580347</v>
      </c>
      <c r="AM18" s="29">
        <v>8.1267939999999999E-4</v>
      </c>
      <c r="AN18" s="29">
        <v>14.506796250000001</v>
      </c>
      <c r="AO18" s="29">
        <v>1309.514336</v>
      </c>
      <c r="AP18" s="29">
        <v>0.69238469499999999</v>
      </c>
      <c r="AQ18" s="29">
        <v>1.2366849999999999E-4</v>
      </c>
      <c r="AR18" s="29">
        <v>4.741805E-4</v>
      </c>
      <c r="AS18" s="29">
        <v>164.65139472999999</v>
      </c>
      <c r="AT18" s="29">
        <v>3.1668296887</v>
      </c>
      <c r="AW18" s="29">
        <v>0.38375950479999998</v>
      </c>
      <c r="AX18" s="29">
        <v>1.4019150829</v>
      </c>
      <c r="AY18" s="29">
        <v>0.44844499589999998</v>
      </c>
      <c r="AZ18" s="29">
        <v>5.7214955999999997E-2</v>
      </c>
      <c r="BA18" s="29">
        <v>4.4783546716</v>
      </c>
      <c r="BB18" s="29">
        <v>36.413795829000001</v>
      </c>
      <c r="BC18" s="29">
        <v>195.97039430000001</v>
      </c>
      <c r="BD18" s="29">
        <v>162.15714217999999</v>
      </c>
      <c r="BE18" s="29">
        <v>2.4380369299999999E-2</v>
      </c>
      <c r="BF18" s="29">
        <v>1.6818919999999999E-3</v>
      </c>
      <c r="BK18" s="29" t="s">
        <v>17</v>
      </c>
      <c r="BL18" s="29">
        <v>1683.5204906399999</v>
      </c>
      <c r="BM18" s="29">
        <v>2.4380816542799999E-2</v>
      </c>
      <c r="BN18" s="29">
        <v>5.51354566955</v>
      </c>
      <c r="BO18" s="29">
        <v>0</v>
      </c>
      <c r="BP18" s="29">
        <v>2.7277041033E-2</v>
      </c>
      <c r="BQ18" s="29">
        <v>181.66323670899999</v>
      </c>
      <c r="BR18" s="29">
        <v>181.66323670899999</v>
      </c>
      <c r="BS18" s="29">
        <v>68.802286056100002</v>
      </c>
      <c r="BT18" s="29">
        <v>4.6573204993099998E-2</v>
      </c>
      <c r="BU18" s="29">
        <v>6.7020262976600006E-2</v>
      </c>
      <c r="BV18" s="29">
        <v>294.71506412000002</v>
      </c>
      <c r="BW18" s="29">
        <v>2.7253677267299999E-2</v>
      </c>
      <c r="BX18" s="29">
        <v>5.79140925002E-2</v>
      </c>
      <c r="BY18" s="29">
        <v>0</v>
      </c>
      <c r="BZ18" s="29">
        <v>6.8486618257799997E-3</v>
      </c>
      <c r="CA18" s="29">
        <v>2.0442665781299999E-2</v>
      </c>
      <c r="CB18" s="29">
        <v>6.47352512213E-2</v>
      </c>
      <c r="CC18" s="29">
        <v>7.5517808765399999E-2</v>
      </c>
      <c r="CD18" s="29">
        <v>0</v>
      </c>
      <c r="CE18" s="29">
        <v>378.44668742300001</v>
      </c>
      <c r="CF18" s="29">
        <v>0.43101857961399997</v>
      </c>
      <c r="CG18" s="29">
        <v>1.6818767351199999E-3</v>
      </c>
      <c r="CH18" s="8">
        <v>6.1360964863800004E-5</v>
      </c>
      <c r="CI18" s="29">
        <v>1.5022719710999999E-4</v>
      </c>
      <c r="CJ18" s="29">
        <v>0</v>
      </c>
      <c r="CK18" s="29">
        <v>0.55741211923</v>
      </c>
      <c r="CL18" s="29">
        <v>0.59881074956000002</v>
      </c>
      <c r="CM18" s="29">
        <v>2.9450032417399998</v>
      </c>
      <c r="CN18" s="29">
        <v>1.2366759967999999E-4</v>
      </c>
      <c r="CO18" s="29">
        <v>43.733397224100003</v>
      </c>
      <c r="CP18" s="29">
        <v>4.74175333931E-4</v>
      </c>
      <c r="CQ18" s="29">
        <v>38653.149850100002</v>
      </c>
      <c r="CR18" s="29">
        <v>2.11454282798E-2</v>
      </c>
      <c r="CS18" s="29">
        <v>0</v>
      </c>
      <c r="CT18" s="29">
        <v>465.11601799099998</v>
      </c>
      <c r="CU18" s="29">
        <v>23.651837542799999</v>
      </c>
      <c r="CV18" s="29">
        <v>50.142950506299997</v>
      </c>
      <c r="CW18" s="29">
        <v>36.450625576699998</v>
      </c>
      <c r="CX18" s="29">
        <v>3933.49134267</v>
      </c>
      <c r="CY18" s="29">
        <v>1.5687924931900001E-2</v>
      </c>
      <c r="CZ18" s="29">
        <v>28.249290910799999</v>
      </c>
      <c r="DA18" s="29">
        <v>28.249290910799999</v>
      </c>
      <c r="DB18" s="29">
        <v>50.233674575899997</v>
      </c>
      <c r="DC18" s="29">
        <v>0</v>
      </c>
      <c r="DD18" s="29">
        <v>196.01142299099999</v>
      </c>
      <c r="DE18" s="29">
        <v>6.3141538706400005E-2</v>
      </c>
      <c r="DF18" s="29">
        <v>6.8103105125300004E-2</v>
      </c>
      <c r="DG18" s="29">
        <v>0</v>
      </c>
      <c r="DH18" s="29">
        <v>939.59408525799995</v>
      </c>
      <c r="DI18" s="29">
        <v>2.4221609993</v>
      </c>
      <c r="DJ18" s="29">
        <v>271.054696353</v>
      </c>
      <c r="DK18" s="29">
        <v>7.1683670606899993E-2</v>
      </c>
      <c r="DL18" s="29">
        <v>0.20402581827399999</v>
      </c>
      <c r="DM18" s="29">
        <v>0</v>
      </c>
      <c r="DN18" s="29">
        <v>5.6237372376000003E-2</v>
      </c>
      <c r="DO18" s="29">
        <v>0.11417885853199999</v>
      </c>
      <c r="DP18" s="29">
        <v>2253.2933709399999</v>
      </c>
      <c r="DQ18" s="29">
        <v>0</v>
      </c>
      <c r="DR18" s="29">
        <v>104.576755781</v>
      </c>
      <c r="DS18" s="29">
        <v>571.31013067100002</v>
      </c>
      <c r="DT18" s="29">
        <v>0</v>
      </c>
      <c r="DU18" s="29">
        <v>3.5883268279E-2</v>
      </c>
      <c r="DV18" s="29">
        <v>5.1636713426900002E-2</v>
      </c>
      <c r="DW18" s="29">
        <v>5269.4727124700003</v>
      </c>
      <c r="DX18" s="29">
        <v>585.49719097399998</v>
      </c>
      <c r="DY18" s="29">
        <v>5854.9699034499999</v>
      </c>
      <c r="DZ18" s="29">
        <v>1676.76132353</v>
      </c>
      <c r="EA18" s="29">
        <v>582.319086169</v>
      </c>
      <c r="EB18" s="29">
        <v>3.1690848663</v>
      </c>
      <c r="EC18" s="29">
        <v>0</v>
      </c>
      <c r="ED18" s="29">
        <v>0</v>
      </c>
      <c r="EE18" s="29">
        <v>0.38375930997500002</v>
      </c>
      <c r="EF18" s="29">
        <v>1.4019028177099999</v>
      </c>
      <c r="EG18" s="29">
        <v>0.44844655077000001</v>
      </c>
      <c r="EH18" s="29">
        <v>5.7213686598699999E-2</v>
      </c>
      <c r="EI18" s="29">
        <v>4.4857535911199999</v>
      </c>
      <c r="EJ18" s="29">
        <v>50.379134794700001</v>
      </c>
      <c r="EK18" s="29">
        <v>32588.992729500002</v>
      </c>
      <c r="EL18" s="29">
        <v>34.6193903769</v>
      </c>
      <c r="EM18" s="29">
        <v>469.74288339200001</v>
      </c>
      <c r="EN18" s="29">
        <v>671.65662758999997</v>
      </c>
      <c r="EO18" s="29">
        <v>25.147915192500001</v>
      </c>
      <c r="EP18" s="29">
        <v>0</v>
      </c>
      <c r="EQ18" s="29">
        <v>2.9996181421700002E-2</v>
      </c>
      <c r="ER18" s="29">
        <v>420.04506812800003</v>
      </c>
      <c r="ES18" s="29">
        <v>9098.6513448599999</v>
      </c>
      <c r="ET18" s="29">
        <v>7983.3589157500001</v>
      </c>
      <c r="EU18" s="29">
        <v>1115.2924291100001</v>
      </c>
      <c r="EV18" s="29">
        <v>6.1530008927599997</v>
      </c>
      <c r="EW18" s="29">
        <v>0.31032864771800001</v>
      </c>
      <c r="EX18" s="29">
        <v>754.97059304300001</v>
      </c>
      <c r="EY18" s="29">
        <v>38.633965552799999</v>
      </c>
      <c r="EZ18" s="29">
        <v>1845.30494871</v>
      </c>
      <c r="FA18" s="29">
        <v>93.153335240299995</v>
      </c>
      <c r="FB18" s="29">
        <v>24.725869898599999</v>
      </c>
      <c r="FC18" s="29">
        <v>3153.3157936900002</v>
      </c>
      <c r="FD18" s="29">
        <v>8.1202596495499998E-4</v>
      </c>
      <c r="FE18" s="29">
        <v>1540.5890372700001</v>
      </c>
      <c r="FF18" s="29">
        <v>165.91267918599999</v>
      </c>
      <c r="FG18" s="29">
        <v>225.69710935500001</v>
      </c>
      <c r="FH18" s="29">
        <v>3.5902720531100001</v>
      </c>
      <c r="FI18" s="29">
        <v>525.48503529100003</v>
      </c>
      <c r="FJ18" s="29">
        <v>16806.807140600002</v>
      </c>
      <c r="FK18" s="29">
        <v>162.328718313</v>
      </c>
      <c r="FL18" s="29">
        <v>1.5981989987</v>
      </c>
      <c r="FM18" s="29">
        <v>430.004425696</v>
      </c>
      <c r="FN18" s="29">
        <v>2683.5751601699999</v>
      </c>
      <c r="FO18" s="29">
        <v>1309.7272394399999</v>
      </c>
      <c r="FP18" s="29">
        <v>14.5068401452</v>
      </c>
      <c r="FQ18" s="29">
        <v>0.69238898136799998</v>
      </c>
      <c r="FR18" s="29">
        <v>7888.6855424799996</v>
      </c>
      <c r="FS18" s="29">
        <v>60942.781394500002</v>
      </c>
      <c r="FT18" s="29">
        <v>164.73099195699999</v>
      </c>
      <c r="FU18" s="29">
        <v>2922.45498877</v>
      </c>
      <c r="FW18" s="37">
        <f t="shared" si="1"/>
        <v>0</v>
      </c>
      <c r="FX18" s="55">
        <f t="shared" si="2"/>
        <v>3.3868292842252189E-3</v>
      </c>
      <c r="FY18" s="55">
        <f t="shared" si="3"/>
        <v>-3.2894123782907931E-4</v>
      </c>
      <c r="FZ18" s="55">
        <f t="shared" si="4"/>
        <v>-4.0457156408090064E-4</v>
      </c>
      <c r="GA18" s="55">
        <f t="shared" si="5"/>
        <v>0.10178313895535684</v>
      </c>
      <c r="GB18" s="55">
        <f t="shared" si="6"/>
        <v>2.9796141381104615E-4</v>
      </c>
      <c r="GC18" s="55">
        <f t="shared" si="7"/>
        <v>-6.172592919116821E-4</v>
      </c>
      <c r="GD18" s="55">
        <f t="shared" si="8"/>
        <v>3.4425303094045321E-5</v>
      </c>
      <c r="GE18" s="55">
        <f t="shared" si="9"/>
        <v>1.62230771732503E-3</v>
      </c>
      <c r="GF18" s="55">
        <f t="shared" si="10"/>
        <v>-8.3771797387631725E-6</v>
      </c>
      <c r="GG18" s="55">
        <f t="shared" si="11"/>
        <v>-2.5697398267063996E-5</v>
      </c>
      <c r="GH18" s="55">
        <f t="shared" si="12"/>
        <v>-3.0170345457918297E-3</v>
      </c>
      <c r="GI18" s="55">
        <f t="shared" si="13"/>
        <v>6.4632061470066865E-2</v>
      </c>
      <c r="GJ18" s="55">
        <f t="shared" si="14"/>
        <v>-3.0204079001177379E-3</v>
      </c>
      <c r="GK18" s="55">
        <f t="shared" si="15"/>
        <v>-2.227808571660799E-3</v>
      </c>
      <c r="GL18" s="55">
        <f t="shared" si="16"/>
        <v>-3.0209974718040933E-3</v>
      </c>
      <c r="GM18" s="55">
        <f t="shared" si="17"/>
        <v>-3.8829709995164024E-6</v>
      </c>
      <c r="GN18" s="55">
        <f t="shared" si="18"/>
        <v>-8.8658640273888789E-6</v>
      </c>
      <c r="GO18" s="55">
        <f t="shared" si="19"/>
        <v>0</v>
      </c>
      <c r="GP18" s="55">
        <f t="shared" si="20"/>
        <v>-3.5309932066505099E-4</v>
      </c>
      <c r="GQ18" s="55">
        <f t="shared" si="21"/>
        <v>-1.7034090094013541E-5</v>
      </c>
      <c r="GR18" s="55">
        <f t="shared" si="22"/>
        <v>-3.7631260090312879E-6</v>
      </c>
      <c r="GS18" s="55">
        <f t="shared" si="23"/>
        <v>-1.5568447379164351E-6</v>
      </c>
      <c r="GT18" s="55">
        <f t="shared" si="24"/>
        <v>0</v>
      </c>
      <c r="GU18" s="55">
        <f t="shared" si="25"/>
        <v>0</v>
      </c>
      <c r="GV18" s="55">
        <f t="shared" si="26"/>
        <v>-2.011494533107975E-5</v>
      </c>
      <c r="GW18" s="55">
        <f t="shared" si="27"/>
        <v>1.5411062259658386E-2</v>
      </c>
      <c r="GX18" s="55">
        <f t="shared" si="28"/>
        <v>-9.4406900614428063E-7</v>
      </c>
      <c r="GY18" s="55">
        <f t="shared" si="29"/>
        <v>0</v>
      </c>
      <c r="GZ18" s="55">
        <f t="shared" si="30"/>
        <v>-1.5975338919044144E-3</v>
      </c>
      <c r="HA18" s="55">
        <f t="shared" si="31"/>
        <v>-3.011096559500384E-3</v>
      </c>
      <c r="HB18" s="55">
        <f t="shared" si="32"/>
        <v>0</v>
      </c>
      <c r="HC18" s="55">
        <f t="shared" si="33"/>
        <v>-3.0209950537964728E-3</v>
      </c>
      <c r="HD18" s="55">
        <f t="shared" si="34"/>
        <v>-2.7712184567773262E-6</v>
      </c>
      <c r="HE18" s="55">
        <f t="shared" si="35"/>
        <v>2.5713170957672267E-3</v>
      </c>
      <c r="HF18" s="55">
        <f t="shared" si="36"/>
        <v>2.1520531103893357E-4</v>
      </c>
      <c r="HG18" s="55">
        <f t="shared" si="37"/>
        <v>-3.0238161165350584E-3</v>
      </c>
      <c r="HH18" s="55">
        <f t="shared" si="38"/>
        <v>-4.1872377826051512E-6</v>
      </c>
      <c r="HI18" s="55">
        <f t="shared" si="39"/>
        <v>-8.0405021340519559E-4</v>
      </c>
      <c r="HJ18" s="55">
        <f t="shared" si="40"/>
        <v>3.0258369417200157E-6</v>
      </c>
      <c r="HK18" s="55">
        <f t="shared" si="41"/>
        <v>1.6258198489855322E-4</v>
      </c>
      <c r="HL18" s="55">
        <f t="shared" si="42"/>
        <v>6.1907318733898806E-6</v>
      </c>
      <c r="HM18" s="55">
        <f t="shared" si="43"/>
        <v>-7.2801077073234845E-6</v>
      </c>
      <c r="HN18" s="55">
        <f t="shared" si="44"/>
        <v>-1.0894731014862998E-5</v>
      </c>
      <c r="HO18" s="55">
        <f t="shared" si="45"/>
        <v>4.8342880502481861E-4</v>
      </c>
      <c r="HP18" s="55">
        <f t="shared" si="46"/>
        <v>7.1212468673226878E-4</v>
      </c>
      <c r="HQ18" s="55">
        <f t="shared" si="47"/>
        <v>0</v>
      </c>
      <c r="HR18" s="55">
        <f t="shared" si="48"/>
        <v>0</v>
      </c>
      <c r="HS18" s="55">
        <f t="shared" si="49"/>
        <v>-5.0767472213537156E-7</v>
      </c>
      <c r="HT18" s="55">
        <f t="shared" si="50"/>
        <v>-8.7488822609075346E-6</v>
      </c>
      <c r="HU18" s="55">
        <f t="shared" si="51"/>
        <v>3.467247966298877E-6</v>
      </c>
      <c r="HV18" s="55">
        <f t="shared" si="52"/>
        <v>-2.2186529340306804E-5</v>
      </c>
      <c r="HW18" s="55">
        <f t="shared" si="53"/>
        <v>1.6521513061305824E-3</v>
      </c>
      <c r="HX18" s="55">
        <f t="shared" si="54"/>
        <v>1.01142291984473E-3</v>
      </c>
      <c r="HY18" s="55">
        <f t="shared" si="55"/>
        <v>2.0936168009730714E-4</v>
      </c>
      <c r="HZ18" s="55">
        <f t="shared" si="56"/>
        <v>1.0580855748527356E-3</v>
      </c>
      <c r="IA18" s="55">
        <f t="shared" si="57"/>
        <v>1.8344381682499685E-5</v>
      </c>
      <c r="IB18" s="55">
        <f t="shared" si="58"/>
        <v>-9.0760167715918151E-6</v>
      </c>
      <c r="IC18" s="55">
        <f t="shared" si="59"/>
        <v>0</v>
      </c>
      <c r="ID18" s="55">
        <f t="shared" si="60"/>
        <v>0</v>
      </c>
      <c r="IE18" s="55">
        <f t="shared" si="61"/>
        <v>0</v>
      </c>
    </row>
    <row r="19" spans="1:239" x14ac:dyDescent="0.3">
      <c r="A19" s="46" t="s">
        <v>18</v>
      </c>
      <c r="B19" s="27">
        <v>65121.263020999999</v>
      </c>
      <c r="C19" s="27">
        <v>483.70689979000002</v>
      </c>
      <c r="D19" s="27">
        <v>7030.345703</v>
      </c>
      <c r="E19" s="27">
        <v>15523.59492</v>
      </c>
      <c r="F19" s="27">
        <v>12690.911918</v>
      </c>
      <c r="G19" s="27">
        <v>3139.0166392000001</v>
      </c>
      <c r="H19" s="27">
        <v>74638.745158999998</v>
      </c>
      <c r="I19" s="29">
        <v>71.542237405999998</v>
      </c>
      <c r="J19" s="29">
        <v>3.7349483063000002</v>
      </c>
      <c r="K19" s="29">
        <v>2.8737718999999998E-2</v>
      </c>
      <c r="L19" s="29">
        <v>2.23253359E-2</v>
      </c>
      <c r="M19" s="29">
        <v>274.18105264000002</v>
      </c>
      <c r="N19" s="29">
        <v>2.0468259999999999E-4</v>
      </c>
      <c r="O19" s="29">
        <v>1.8686951999999999E-3</v>
      </c>
      <c r="P19" s="29">
        <v>2.9477870999999999E-3</v>
      </c>
      <c r="Q19" s="29">
        <v>8.3384060800000007E-2</v>
      </c>
      <c r="R19" s="29">
        <v>0.42241021600000001</v>
      </c>
      <c r="T19" s="29">
        <v>1.7149785E-3</v>
      </c>
      <c r="U19" s="29">
        <v>0.65907635109999996</v>
      </c>
      <c r="V19" s="29">
        <v>5.8912361556999997</v>
      </c>
      <c r="W19" s="29">
        <v>2.00630059E-2</v>
      </c>
      <c r="Y19" s="29">
        <v>6.4543700000000003E-5</v>
      </c>
      <c r="Z19" s="29">
        <v>1.6527912299999999E-2</v>
      </c>
      <c r="AA19" s="29">
        <v>29.643993643000002</v>
      </c>
      <c r="AB19" s="29">
        <v>34.009895999999998</v>
      </c>
      <c r="AD19" s="29">
        <v>7.5936566499999997E-2</v>
      </c>
      <c r="AE19" s="29">
        <v>2.7169027000000234E-2</v>
      </c>
      <c r="AG19" s="29">
        <v>4.0936519999999998E-4</v>
      </c>
      <c r="AH19" s="29">
        <v>0.57791122399999995</v>
      </c>
      <c r="AI19" s="29">
        <v>2101.1933849000002</v>
      </c>
      <c r="AJ19" s="29">
        <v>25.745520196000001</v>
      </c>
      <c r="AK19" s="29">
        <v>2.0468259999999999E-4</v>
      </c>
      <c r="AL19" s="29">
        <v>0.27697865999999999</v>
      </c>
      <c r="AM19" s="29">
        <v>8.5617569999999995E-4</v>
      </c>
      <c r="AN19" s="29">
        <v>0.10832528399999999</v>
      </c>
      <c r="AO19" s="29">
        <v>1075.5015652</v>
      </c>
      <c r="AP19" s="29">
        <v>0.32497568399999999</v>
      </c>
      <c r="AQ19" s="29">
        <v>1.3028749999999999E-4</v>
      </c>
      <c r="AR19" s="29">
        <v>4.9955959999999999E-4</v>
      </c>
      <c r="AS19" s="29">
        <v>256.90721468999999</v>
      </c>
      <c r="AT19" s="29">
        <v>2.4692489439999998</v>
      </c>
      <c r="AW19" s="29">
        <v>0.26427108249999998</v>
      </c>
      <c r="AX19" s="29">
        <v>0.96270358960000002</v>
      </c>
      <c r="AY19" s="29">
        <v>0.30358080850000002</v>
      </c>
      <c r="AZ19" s="29">
        <v>3.8681078700000003E-2</v>
      </c>
      <c r="BA19" s="29">
        <v>3.3166609982000002</v>
      </c>
      <c r="BB19" s="29">
        <v>57.657386418000002</v>
      </c>
      <c r="BC19" s="29">
        <v>593.3897379</v>
      </c>
      <c r="BD19" s="29">
        <v>135.81078606</v>
      </c>
      <c r="BE19" s="29">
        <v>2.5685257199999999E-2</v>
      </c>
      <c r="BF19" s="29">
        <v>1.7719112E-3</v>
      </c>
      <c r="BK19" s="29" t="s">
        <v>18</v>
      </c>
      <c r="BL19" s="29">
        <v>2197.0124522699998</v>
      </c>
      <c r="BM19" s="29">
        <v>2.5684080251499999E-2</v>
      </c>
      <c r="BN19" s="29">
        <v>3.73495727288</v>
      </c>
      <c r="BO19" s="29">
        <v>0</v>
      </c>
      <c r="BP19" s="29">
        <v>2.8736796156199999E-2</v>
      </c>
      <c r="BQ19" s="29">
        <v>71.838056224900001</v>
      </c>
      <c r="BR19" s="29">
        <v>71.838056224900001</v>
      </c>
      <c r="BS19" s="29">
        <v>103.608539767</v>
      </c>
      <c r="BT19" s="29">
        <v>9.1253622502599999E-3</v>
      </c>
      <c r="BU19" s="29">
        <v>1.31316837349E-2</v>
      </c>
      <c r="BV19" s="29">
        <v>292.70097557100001</v>
      </c>
      <c r="BW19" s="8">
        <v>6.5312805315300001E-5</v>
      </c>
      <c r="BX19" s="29">
        <v>1.38789330732E-4</v>
      </c>
      <c r="BY19" s="8">
        <v>6.4346518677700003E-5</v>
      </c>
      <c r="BZ19" s="29">
        <v>1.86871460973E-3</v>
      </c>
      <c r="CA19" s="29">
        <v>7.0531043833399996E-4</v>
      </c>
      <c r="CB19" s="29">
        <v>2.2334733191099999E-3</v>
      </c>
      <c r="CC19" s="29">
        <v>8.3387091777599995E-2</v>
      </c>
      <c r="CD19" s="29">
        <v>0</v>
      </c>
      <c r="CE19" s="29">
        <v>437.75025742100001</v>
      </c>
      <c r="CF19" s="29">
        <v>0.42240303722299999</v>
      </c>
      <c r="CG19" s="29">
        <v>1.7719144053900001E-3</v>
      </c>
      <c r="CH19" s="29">
        <v>4.9582219159299997E-4</v>
      </c>
      <c r="CI19" s="29">
        <v>1.21392297569E-3</v>
      </c>
      <c r="CJ19" s="29">
        <v>0</v>
      </c>
      <c r="CK19" s="29">
        <v>0.65907940236700002</v>
      </c>
      <c r="CL19" s="29">
        <v>0.57789062711500006</v>
      </c>
      <c r="CM19" s="29">
        <v>5.8912112239800001</v>
      </c>
      <c r="CN19" s="29">
        <v>1.3029143357999999E-4</v>
      </c>
      <c r="CO19" s="29">
        <v>0.27698787154900001</v>
      </c>
      <c r="CP19" s="29">
        <v>4.9956781141700002E-4</v>
      </c>
      <c r="CQ19" s="29">
        <v>65243.937055800001</v>
      </c>
      <c r="CR19" s="29">
        <v>2.0063135752599999E-2</v>
      </c>
      <c r="CS19" s="29">
        <v>0</v>
      </c>
      <c r="CT19" s="29">
        <v>758.57753820200003</v>
      </c>
      <c r="CU19" s="29">
        <v>30.515399544400001</v>
      </c>
      <c r="CV19" s="29">
        <v>87.137268021500006</v>
      </c>
      <c r="CW19" s="29">
        <v>57.697209877500001</v>
      </c>
      <c r="CX19" s="29">
        <v>4256.4656730799998</v>
      </c>
      <c r="CY19" s="29">
        <v>1.6528025570699999E-2</v>
      </c>
      <c r="CZ19" s="29">
        <v>30.0762988167</v>
      </c>
      <c r="DA19" s="29">
        <v>30.0762988167</v>
      </c>
      <c r="DB19" s="29">
        <v>34.009917945799998</v>
      </c>
      <c r="DC19" s="29">
        <v>0</v>
      </c>
      <c r="DD19" s="29">
        <v>593.43221886900005</v>
      </c>
      <c r="DE19" s="29">
        <v>3.7143849791400001E-2</v>
      </c>
      <c r="DF19" s="29">
        <v>2.5964559977899999E-2</v>
      </c>
      <c r="DG19" s="29">
        <v>0</v>
      </c>
      <c r="DH19" s="29">
        <v>2694.90243814</v>
      </c>
      <c r="DI19" s="29">
        <v>8.6243829514900003</v>
      </c>
      <c r="DJ19" s="29">
        <v>312.00093139000001</v>
      </c>
      <c r="DK19" s="29">
        <v>7.0453562683500002E-3</v>
      </c>
      <c r="DL19" s="29">
        <v>2.0052236331099999E-2</v>
      </c>
      <c r="DM19" s="29">
        <v>0</v>
      </c>
      <c r="DN19" s="29">
        <v>1.3470707107200001E-4</v>
      </c>
      <c r="DO19" s="29">
        <v>2.7349852331100001E-4</v>
      </c>
      <c r="DP19" s="29">
        <v>2107.2716045699999</v>
      </c>
      <c r="DQ19" s="29">
        <v>0</v>
      </c>
      <c r="DR19" s="29">
        <v>25.768682762000001</v>
      </c>
      <c r="DS19" s="29">
        <v>483.32147898800002</v>
      </c>
      <c r="DT19" s="29">
        <v>0</v>
      </c>
      <c r="DU19" s="8">
        <v>8.3683988293499994E-5</v>
      </c>
      <c r="DV19" s="29">
        <v>1.2042100055699999E-4</v>
      </c>
      <c r="DW19" s="29">
        <v>6320.6574034599998</v>
      </c>
      <c r="DX19" s="29">
        <v>702.29563801899997</v>
      </c>
      <c r="DY19" s="29">
        <v>7022.9530414800001</v>
      </c>
      <c r="DZ19" s="29">
        <v>477.76229014400002</v>
      </c>
      <c r="EA19" s="29">
        <v>1062.8137512400001</v>
      </c>
      <c r="EB19" s="29">
        <v>2.4715214512300001</v>
      </c>
      <c r="EC19" s="29">
        <v>0</v>
      </c>
      <c r="ED19" s="29">
        <v>0</v>
      </c>
      <c r="EE19" s="29">
        <v>0.26426773304200002</v>
      </c>
      <c r="EF19" s="29">
        <v>0.96270290271600001</v>
      </c>
      <c r="EG19" s="29">
        <v>0.30357858760899997</v>
      </c>
      <c r="EH19" s="29">
        <v>3.8680892910500003E-2</v>
      </c>
      <c r="EI19" s="29">
        <v>3.3241033422699999</v>
      </c>
      <c r="EJ19" s="29">
        <v>10.3149851882</v>
      </c>
      <c r="EK19" s="29">
        <v>45428.219347899998</v>
      </c>
      <c r="EL19" s="29">
        <v>39.623705843899998</v>
      </c>
      <c r="EM19" s="29">
        <v>568.33367174299997</v>
      </c>
      <c r="EN19" s="29">
        <v>888.25381625600005</v>
      </c>
      <c r="EO19" s="29">
        <v>5.5837207524399997</v>
      </c>
      <c r="EP19" s="29">
        <v>0</v>
      </c>
      <c r="EQ19" s="29">
        <v>1.282791747E-2</v>
      </c>
      <c r="ER19" s="29">
        <v>865.90358052700003</v>
      </c>
      <c r="ES19" s="29">
        <v>15513.0212154</v>
      </c>
      <c r="ET19" s="29">
        <v>12682.507259399999</v>
      </c>
      <c r="EU19" s="29">
        <v>2830.5139560299999</v>
      </c>
      <c r="EV19" s="29">
        <v>13.273172731000001</v>
      </c>
      <c r="EW19" s="29">
        <v>0.12959661924499999</v>
      </c>
      <c r="EX19" s="29">
        <v>1099.5319950400001</v>
      </c>
      <c r="EY19" s="29">
        <v>51.257882911400003</v>
      </c>
      <c r="EZ19" s="29">
        <v>2730.0604294599998</v>
      </c>
      <c r="FA19" s="29">
        <v>105.462438389</v>
      </c>
      <c r="FB19" s="29">
        <v>27.400704392200002</v>
      </c>
      <c r="FC19" s="29">
        <v>5128.3252173499995</v>
      </c>
      <c r="FD19" s="29">
        <v>8.55527952132E-4</v>
      </c>
      <c r="FE19" s="29">
        <v>1552.5820675099999</v>
      </c>
      <c r="FF19" s="29">
        <v>702.17368748199999</v>
      </c>
      <c r="FG19" s="29">
        <v>446.19970313699997</v>
      </c>
      <c r="FH19" s="29">
        <v>0.67895158032799996</v>
      </c>
      <c r="FI19" s="29">
        <v>3131.0688408599999</v>
      </c>
      <c r="FJ19" s="29">
        <v>32484.781469500002</v>
      </c>
      <c r="FK19" s="29">
        <v>135.98882153700001</v>
      </c>
      <c r="FL19" s="29">
        <v>51.6042875893</v>
      </c>
      <c r="FM19" s="29">
        <v>554.08793728900002</v>
      </c>
      <c r="FN19" s="29">
        <v>4449.1000351100001</v>
      </c>
      <c r="FO19" s="29">
        <v>1075.7170173500001</v>
      </c>
      <c r="FP19" s="29">
        <v>0.108325490819</v>
      </c>
      <c r="FQ19" s="29">
        <v>0.324975056215</v>
      </c>
      <c r="FR19" s="29">
        <v>5569.4674545300004</v>
      </c>
      <c r="FS19" s="29">
        <v>74640.917439299999</v>
      </c>
      <c r="FT19" s="29">
        <v>256.98779392900002</v>
      </c>
      <c r="FU19" s="29">
        <v>3583.8701966600001</v>
      </c>
      <c r="FW19" s="37">
        <f t="shared" si="1"/>
        <v>0</v>
      </c>
      <c r="FX19" s="55">
        <f t="shared" si="2"/>
        <v>1.8837784942906093E-3</v>
      </c>
      <c r="FY19" s="55">
        <f t="shared" si="3"/>
        <v>-7.9680650031522821E-4</v>
      </c>
      <c r="FZ19" s="55">
        <f t="shared" si="4"/>
        <v>-1.0515359887416649E-3</v>
      </c>
      <c r="GA19" s="55">
        <f t="shared" si="5"/>
        <v>-6.811376265929692E-4</v>
      </c>
      <c r="GB19" s="55">
        <f t="shared" si="6"/>
        <v>-6.6225805161248955E-4</v>
      </c>
      <c r="GC19" s="55">
        <f t="shared" si="7"/>
        <v>-2.5319389011030351E-3</v>
      </c>
      <c r="GD19" s="55">
        <f t="shared" si="8"/>
        <v>2.9103923108214433E-5</v>
      </c>
      <c r="GE19" s="55">
        <f t="shared" si="9"/>
        <v>4.1348835265137144E-3</v>
      </c>
      <c r="GF19" s="55">
        <f t="shared" si="10"/>
        <v>2.4007239898609906E-6</v>
      </c>
      <c r="GG19" s="55">
        <f t="shared" si="11"/>
        <v>-3.2112632182082575E-5</v>
      </c>
      <c r="GH19" s="55">
        <f t="shared" si="12"/>
        <v>-3.0588527377991889E-3</v>
      </c>
      <c r="GI19" s="55">
        <f t="shared" si="13"/>
        <v>6.7546326606735554E-2</v>
      </c>
      <c r="GJ19" s="55">
        <f t="shared" si="14"/>
        <v>-2.8359223143539641E-3</v>
      </c>
      <c r="GK19" s="55">
        <f t="shared" si="15"/>
        <v>1.0386782178345151E-5</v>
      </c>
      <c r="GL19" s="55">
        <f t="shared" si="16"/>
        <v>-3.0542716453301898E-3</v>
      </c>
      <c r="GM19" s="55">
        <f t="shared" si="17"/>
        <v>3.6349604119881867E-5</v>
      </c>
      <c r="GN19" s="55">
        <f t="shared" si="18"/>
        <v>-1.6994799671266607E-5</v>
      </c>
      <c r="GO19" s="55">
        <f t="shared" si="19"/>
        <v>0</v>
      </c>
      <c r="GP19" s="55">
        <f t="shared" si="20"/>
        <v>-3.0515442129450052E-3</v>
      </c>
      <c r="GQ19" s="55">
        <f t="shared" si="21"/>
        <v>4.6296108106022766E-6</v>
      </c>
      <c r="GR19" s="55">
        <f t="shared" si="22"/>
        <v>-4.2320014578772042E-6</v>
      </c>
      <c r="GS19" s="55">
        <f t="shared" si="23"/>
        <v>6.4722405329620284E-6</v>
      </c>
      <c r="GT19" s="55">
        <f t="shared" si="24"/>
        <v>0</v>
      </c>
      <c r="GU19" s="55">
        <f t="shared" si="25"/>
        <v>-3.0550049392892046E-3</v>
      </c>
      <c r="GV19" s="55">
        <f t="shared" si="26"/>
        <v>6.8532974972351522E-6</v>
      </c>
      <c r="GW19" s="55">
        <f t="shared" si="27"/>
        <v>1.4583229874699439E-2</v>
      </c>
      <c r="GX19" s="55">
        <f t="shared" si="28"/>
        <v>6.4527689236000448E-7</v>
      </c>
      <c r="GY19" s="55">
        <f t="shared" si="29"/>
        <v>0</v>
      </c>
      <c r="GZ19" s="55">
        <f t="shared" si="30"/>
        <v>-3.1507969219081694E-6</v>
      </c>
      <c r="HA19" s="55">
        <f t="shared" si="31"/>
        <v>-2.6292586977897082E-3</v>
      </c>
      <c r="HB19" s="55">
        <f t="shared" si="32"/>
        <v>0</v>
      </c>
      <c r="HC19" s="55">
        <f t="shared" si="33"/>
        <v>-2.8326922195633553E-3</v>
      </c>
      <c r="HD19" s="55">
        <f t="shared" si="34"/>
        <v>-3.5640223177064548E-5</v>
      </c>
      <c r="HE19" s="55">
        <f t="shared" si="35"/>
        <v>2.8927464333745748E-3</v>
      </c>
      <c r="HF19" s="55">
        <f t="shared" si="36"/>
        <v>8.9967364511044437E-4</v>
      </c>
      <c r="HG19" s="55">
        <f t="shared" si="37"/>
        <v>-2.8219846215554712E-3</v>
      </c>
      <c r="HH19" s="55">
        <f t="shared" si="38"/>
        <v>3.3257251659824914E-5</v>
      </c>
      <c r="HI19" s="55">
        <f t="shared" si="39"/>
        <v>-7.5655950992295853E-4</v>
      </c>
      <c r="HJ19" s="55">
        <f t="shared" si="40"/>
        <v>1.9092403211174143E-6</v>
      </c>
      <c r="HK19" s="55">
        <f t="shared" si="41"/>
        <v>2.0032713756216718E-4</v>
      </c>
      <c r="HL19" s="55">
        <f t="shared" si="42"/>
        <v>-1.9317906874064039E-6</v>
      </c>
      <c r="HM19" s="55">
        <f t="shared" si="43"/>
        <v>3.0191537944945123E-5</v>
      </c>
      <c r="HN19" s="55">
        <f t="shared" si="44"/>
        <v>1.643731198444926E-5</v>
      </c>
      <c r="HO19" s="55">
        <f t="shared" si="45"/>
        <v>3.1365113314261127E-4</v>
      </c>
      <c r="HP19" s="55">
        <f t="shared" si="46"/>
        <v>9.2032325680333502E-4</v>
      </c>
      <c r="HQ19" s="55">
        <f t="shared" si="47"/>
        <v>0</v>
      </c>
      <c r="HR19" s="55">
        <f t="shared" si="48"/>
        <v>0</v>
      </c>
      <c r="HS19" s="55">
        <f t="shared" si="49"/>
        <v>-1.2674326559952383E-5</v>
      </c>
      <c r="HT19" s="55">
        <f t="shared" si="50"/>
        <v>-7.1349479469295479E-7</v>
      </c>
      <c r="HU19" s="55">
        <f t="shared" si="51"/>
        <v>-7.3156501921917147E-6</v>
      </c>
      <c r="HV19" s="55">
        <f t="shared" si="52"/>
        <v>-4.8031106226586846E-6</v>
      </c>
      <c r="HW19" s="55">
        <f t="shared" si="53"/>
        <v>2.2439266702381825E-3</v>
      </c>
      <c r="HX19" s="55">
        <f t="shared" si="54"/>
        <v>6.9069137493139399E-4</v>
      </c>
      <c r="HY19" s="55">
        <f t="shared" si="55"/>
        <v>7.1590333109555683E-5</v>
      </c>
      <c r="HZ19" s="55">
        <f t="shared" si="56"/>
        <v>1.3109082287569875E-3</v>
      </c>
      <c r="IA19" s="55">
        <f t="shared" si="57"/>
        <v>-4.5821947229686717E-5</v>
      </c>
      <c r="IB19" s="55">
        <f t="shared" si="58"/>
        <v>1.8090014895132589E-6</v>
      </c>
      <c r="IC19" s="55">
        <f t="shared" si="59"/>
        <v>0</v>
      </c>
      <c r="ID19" s="55">
        <f t="shared" si="60"/>
        <v>0</v>
      </c>
      <c r="IE19" s="55">
        <f t="shared" si="61"/>
        <v>0</v>
      </c>
    </row>
    <row r="20" spans="1:239" x14ac:dyDescent="0.3">
      <c r="A20" s="46" t="s">
        <v>19</v>
      </c>
      <c r="B20" s="27">
        <v>14613.040916</v>
      </c>
      <c r="C20" s="27">
        <v>1012.3666383</v>
      </c>
      <c r="D20" s="27">
        <v>6089.749777</v>
      </c>
      <c r="E20" s="27">
        <v>2502.7596631000001</v>
      </c>
      <c r="F20" s="27">
        <v>2102.1220742999999</v>
      </c>
      <c r="G20" s="27">
        <v>5236.8225308000001</v>
      </c>
      <c r="H20" s="27">
        <v>14626.414261</v>
      </c>
      <c r="I20" s="29">
        <v>7.6706192885000002</v>
      </c>
      <c r="J20" s="29">
        <v>4.5207778175</v>
      </c>
      <c r="K20" s="29">
        <v>0.13208863300000001</v>
      </c>
      <c r="L20" s="29">
        <v>8.0902127399999996E-2</v>
      </c>
      <c r="M20" s="29">
        <v>20.962052874000001</v>
      </c>
      <c r="N20" s="29">
        <v>5.8974465300000001E-2</v>
      </c>
      <c r="O20" s="29">
        <v>1.44121159E-2</v>
      </c>
      <c r="P20" s="29">
        <v>6.1132264300000003E-2</v>
      </c>
      <c r="Q20" s="29">
        <v>0.38326185000000002</v>
      </c>
      <c r="R20" s="29">
        <v>2.2037589999999998</v>
      </c>
      <c r="T20" s="29">
        <v>1.1018357499999999E-2</v>
      </c>
      <c r="U20" s="29">
        <v>0.215861887</v>
      </c>
      <c r="V20" s="29">
        <v>2.7958152470000002</v>
      </c>
      <c r="W20" s="29">
        <v>7.3914890999999996E-2</v>
      </c>
      <c r="Z20" s="29">
        <v>7.5968022999999996E-2</v>
      </c>
      <c r="AA20" s="29">
        <v>16.924613522000001</v>
      </c>
      <c r="AB20" s="29">
        <v>16.984365199999999</v>
      </c>
      <c r="AD20" s="29">
        <v>6.8968292599999995E-2</v>
      </c>
      <c r="AE20" s="29">
        <v>0.18121279960000014</v>
      </c>
      <c r="AG20" s="29">
        <v>0.1224868695</v>
      </c>
      <c r="AH20" s="29">
        <v>3.1140058000000002</v>
      </c>
      <c r="AI20" s="29">
        <v>640.23259459999997</v>
      </c>
      <c r="AJ20" s="29">
        <v>1.9955458724999999</v>
      </c>
      <c r="AK20" s="29">
        <v>0.19211438</v>
      </c>
      <c r="AL20" s="29">
        <v>1.46118726</v>
      </c>
      <c r="AM20" s="29">
        <v>3.9352796999999997E-3</v>
      </c>
      <c r="AN20" s="29">
        <v>2.4979603999999999E-2</v>
      </c>
      <c r="AO20" s="29">
        <v>254.33067930000001</v>
      </c>
      <c r="AP20" s="29">
        <v>7.4938779999999997E-2</v>
      </c>
      <c r="AQ20" s="29">
        <v>5.988473E-4</v>
      </c>
      <c r="AR20" s="29">
        <v>2.2961533000000001E-3</v>
      </c>
      <c r="AS20" s="29">
        <v>56.446976395999997</v>
      </c>
      <c r="AT20" s="29">
        <v>0.28509469970000001</v>
      </c>
      <c r="AW20" s="29">
        <v>3.4972218999999999E-3</v>
      </c>
      <c r="AX20" s="29">
        <v>1.1994015699999999E-2</v>
      </c>
      <c r="AY20" s="29">
        <v>3.416866E-4</v>
      </c>
      <c r="AZ20" s="29">
        <v>2.9093769999999998E-4</v>
      </c>
      <c r="BA20" s="29">
        <v>0.25342167090000001</v>
      </c>
      <c r="BB20" s="29">
        <v>14.340078857</v>
      </c>
      <c r="BC20" s="29">
        <v>33.012757647999997</v>
      </c>
      <c r="BD20" s="29">
        <v>12.653075680000001</v>
      </c>
      <c r="BE20" s="29">
        <v>0.118058512</v>
      </c>
      <c r="BF20" s="29">
        <v>8.1443257999999994E-3</v>
      </c>
      <c r="BK20" s="29" t="s">
        <v>19</v>
      </c>
      <c r="BL20" s="29">
        <v>559.17187499800002</v>
      </c>
      <c r="BM20" s="29">
        <v>0.11806110953100001</v>
      </c>
      <c r="BN20" s="29">
        <v>4.5207270085099998</v>
      </c>
      <c r="BO20" s="29">
        <v>0</v>
      </c>
      <c r="BP20" s="29">
        <v>0.13208883969499999</v>
      </c>
      <c r="BQ20" s="29">
        <v>7.83920704222</v>
      </c>
      <c r="BR20" s="29">
        <v>7.7733306797299999</v>
      </c>
      <c r="BS20" s="29">
        <v>25.119981851599999</v>
      </c>
      <c r="BT20" s="29">
        <v>3.3129842093899999E-2</v>
      </c>
      <c r="BU20" s="29">
        <v>4.7674701301299999E-2</v>
      </c>
      <c r="BV20" s="29">
        <v>25.851272137199999</v>
      </c>
      <c r="BW20" s="29">
        <v>1.8849905035899998E-2</v>
      </c>
      <c r="BX20" s="29">
        <v>4.00560660725E-2</v>
      </c>
      <c r="BY20" s="29">
        <v>0</v>
      </c>
      <c r="BZ20" s="29">
        <v>1.4393818046E-2</v>
      </c>
      <c r="CA20" s="29">
        <v>1.46548782553E-2</v>
      </c>
      <c r="CB20" s="29">
        <v>4.6407011249100003E-2</v>
      </c>
      <c r="CC20" s="29">
        <v>0.38326908248199998</v>
      </c>
      <c r="CD20" s="29">
        <v>0</v>
      </c>
      <c r="CE20" s="29">
        <v>317.11542119500001</v>
      </c>
      <c r="CF20" s="29">
        <v>2.20377812074</v>
      </c>
      <c r="CG20" s="29">
        <v>8.1445995833299995E-3</v>
      </c>
      <c r="CH20" s="29">
        <v>3.1915980753700001E-3</v>
      </c>
      <c r="CI20" s="29">
        <v>7.8139359006199997E-3</v>
      </c>
      <c r="CJ20" s="29">
        <v>0</v>
      </c>
      <c r="CK20" s="29">
        <v>0.21586023305300001</v>
      </c>
      <c r="CL20" s="29">
        <v>3.1140132149299999</v>
      </c>
      <c r="CM20" s="29">
        <v>2.79578172597</v>
      </c>
      <c r="CN20" s="29">
        <v>5.9886286349000002E-4</v>
      </c>
      <c r="CO20" s="29">
        <v>1.4611816828999999</v>
      </c>
      <c r="CP20" s="29">
        <v>2.2962398105100001E-3</v>
      </c>
      <c r="CQ20" s="29">
        <v>14656.099733999999</v>
      </c>
      <c r="CR20" s="29">
        <v>7.3916230710500005E-2</v>
      </c>
      <c r="CS20" s="29">
        <v>0</v>
      </c>
      <c r="CT20" s="29">
        <v>159.669749814</v>
      </c>
      <c r="CU20" s="29">
        <v>9.3903734967899997</v>
      </c>
      <c r="CV20" s="29">
        <v>18.3014827029</v>
      </c>
      <c r="CW20" s="29">
        <v>14.3538373135</v>
      </c>
      <c r="CX20" s="29">
        <v>1151.9641751199999</v>
      </c>
      <c r="CY20" s="29">
        <v>7.5969799714299999E-2</v>
      </c>
      <c r="CZ20" s="29">
        <v>17.066685957299999</v>
      </c>
      <c r="DA20" s="29">
        <v>17.066685957299999</v>
      </c>
      <c r="DB20" s="29">
        <v>16.984252025100002</v>
      </c>
      <c r="DC20" s="29">
        <v>0</v>
      </c>
      <c r="DD20" s="29">
        <v>33.026369813700001</v>
      </c>
      <c r="DE20" s="29">
        <v>2.1448772055800001E-2</v>
      </c>
      <c r="DF20" s="29">
        <v>3.43558181194E-2</v>
      </c>
      <c r="DG20" s="29">
        <v>0</v>
      </c>
      <c r="DH20" s="29">
        <v>170.878668804</v>
      </c>
      <c r="DI20" s="29">
        <v>0.82163502766600005</v>
      </c>
      <c r="DJ20" s="29">
        <v>99.395457438299999</v>
      </c>
      <c r="DK20" s="29">
        <v>4.7065493036200001E-2</v>
      </c>
      <c r="DL20" s="29">
        <v>0.13395543477899999</v>
      </c>
      <c r="DM20" s="29">
        <v>0</v>
      </c>
      <c r="DN20" s="29">
        <v>4.0370663866800001E-2</v>
      </c>
      <c r="DO20" s="29">
        <v>8.1964777415899998E-2</v>
      </c>
      <c r="DP20" s="29">
        <v>641.97553681900001</v>
      </c>
      <c r="DQ20" s="29">
        <v>0</v>
      </c>
      <c r="DR20" s="29">
        <v>2.0035621291300001</v>
      </c>
      <c r="DS20" s="29">
        <v>1012.10006251</v>
      </c>
      <c r="DT20" s="29">
        <v>0</v>
      </c>
      <c r="DU20" s="29">
        <v>7.8565193648499995E-2</v>
      </c>
      <c r="DV20" s="29">
        <v>0.113057334722</v>
      </c>
      <c r="DW20" s="29">
        <v>5471.3791685300002</v>
      </c>
      <c r="DX20" s="29">
        <v>607.93210981200002</v>
      </c>
      <c r="DY20" s="29">
        <v>6079.3112783400002</v>
      </c>
      <c r="DZ20" s="29">
        <v>261.75140464200001</v>
      </c>
      <c r="EA20" s="29">
        <v>137.58969812199999</v>
      </c>
      <c r="EB20" s="29">
        <v>0.28587410786099998</v>
      </c>
      <c r="EC20" s="29">
        <v>0</v>
      </c>
      <c r="ED20" s="29">
        <v>0</v>
      </c>
      <c r="EE20" s="29">
        <v>3.4971248056399999E-3</v>
      </c>
      <c r="EF20" s="29">
        <v>1.19921527186E-2</v>
      </c>
      <c r="EG20" s="29">
        <v>3.4127810241599998E-4</v>
      </c>
      <c r="EH20" s="29">
        <v>2.9049115470800003E-4</v>
      </c>
      <c r="EI20" s="29">
        <v>0.25600969345800001</v>
      </c>
      <c r="EJ20" s="29">
        <v>0.49426852780899999</v>
      </c>
      <c r="EK20" s="29">
        <v>7628.3319459000004</v>
      </c>
      <c r="EL20" s="29">
        <v>3.2142618914600001</v>
      </c>
      <c r="EM20" s="29">
        <v>79.647182118299995</v>
      </c>
      <c r="EN20" s="29">
        <v>161.42607637899999</v>
      </c>
      <c r="EO20" s="29">
        <v>0.74912496017899999</v>
      </c>
      <c r="EP20" s="29">
        <v>0.24514806351499999</v>
      </c>
      <c r="EQ20" s="29">
        <v>1.30951425564E-2</v>
      </c>
      <c r="ER20" s="29">
        <v>94.419222540099994</v>
      </c>
      <c r="ES20" s="29">
        <v>2504.2990723100002</v>
      </c>
      <c r="ET20" s="29">
        <v>2103.2187118500001</v>
      </c>
      <c r="EU20" s="29">
        <v>401.08036045599999</v>
      </c>
      <c r="EV20" s="29">
        <v>1.6854817639199999</v>
      </c>
      <c r="EW20" s="29">
        <v>3.2265921284E-2</v>
      </c>
      <c r="EX20" s="29">
        <v>221.75294432800001</v>
      </c>
      <c r="EY20" s="29">
        <v>7.7043639169500002</v>
      </c>
      <c r="EZ20" s="29">
        <v>452.87673682899998</v>
      </c>
      <c r="FA20" s="29">
        <v>14.5089365565</v>
      </c>
      <c r="FB20" s="29">
        <v>5.3640083477999996</v>
      </c>
      <c r="FC20" s="29">
        <v>898.24646207800004</v>
      </c>
      <c r="FD20" s="29">
        <v>3.9322380479699997E-3</v>
      </c>
      <c r="FE20" s="29">
        <v>386.09067716999999</v>
      </c>
      <c r="FF20" s="29">
        <v>58.091812386699999</v>
      </c>
      <c r="FG20" s="29">
        <v>102.727944752</v>
      </c>
      <c r="FH20" s="29">
        <v>3.2470490363000003E-2</v>
      </c>
      <c r="FI20" s="29">
        <v>5232.5158025299997</v>
      </c>
      <c r="FJ20" s="29">
        <v>4160.9852595000002</v>
      </c>
      <c r="FK20" s="29">
        <v>12.715381646699999</v>
      </c>
      <c r="FL20" s="29">
        <v>65.004793411899996</v>
      </c>
      <c r="FM20" s="29">
        <v>200.206018473</v>
      </c>
      <c r="FN20" s="29">
        <v>813.93292879800003</v>
      </c>
      <c r="FO20" s="29">
        <v>254.40418131300001</v>
      </c>
      <c r="FP20" s="29">
        <v>2.49792686374E-2</v>
      </c>
      <c r="FQ20" s="29">
        <v>7.4938646898899994E-2</v>
      </c>
      <c r="FR20" s="29">
        <v>1689.2506282300001</v>
      </c>
      <c r="FS20" s="29">
        <v>14626.765042499999</v>
      </c>
      <c r="FT20" s="29">
        <v>56.474492141900001</v>
      </c>
      <c r="FU20" s="29">
        <v>776.19103637000001</v>
      </c>
      <c r="FW20" s="37">
        <f t="shared" si="1"/>
        <v>0</v>
      </c>
      <c r="FX20" s="55">
        <f t="shared" si="2"/>
        <v>2.9466021649781249E-3</v>
      </c>
      <c r="FY20" s="55">
        <f t="shared" si="3"/>
        <v>-2.6331941404902128E-4</v>
      </c>
      <c r="FZ20" s="55">
        <f t="shared" si="4"/>
        <v>-1.7141096173482109E-3</v>
      </c>
      <c r="GA20" s="55">
        <f t="shared" si="5"/>
        <v>6.15084713365273E-4</v>
      </c>
      <c r="GB20" s="55">
        <f t="shared" si="6"/>
        <v>5.2168119226157349E-4</v>
      </c>
      <c r="GC20" s="55">
        <f t="shared" si="7"/>
        <v>-8.2239339688725986E-4</v>
      </c>
      <c r="GD20" s="55">
        <f t="shared" si="8"/>
        <v>2.3982740659457727E-5</v>
      </c>
      <c r="GE20" s="55">
        <f t="shared" si="9"/>
        <v>1.3390234525651327E-2</v>
      </c>
      <c r="GF20" s="55">
        <f t="shared" si="10"/>
        <v>-1.1238992945754566E-5</v>
      </c>
      <c r="GG20" s="55">
        <f t="shared" si="11"/>
        <v>1.5648204942572977E-6</v>
      </c>
      <c r="GH20" s="55">
        <f t="shared" si="12"/>
        <v>-1.2061982538175554E-3</v>
      </c>
      <c r="GI20" s="55">
        <f t="shared" si="13"/>
        <v>0.23324143358422086</v>
      </c>
      <c r="GJ20" s="55">
        <f t="shared" si="14"/>
        <v>-1.1614211549282505E-3</v>
      </c>
      <c r="GK20" s="55">
        <f t="shared" si="15"/>
        <v>-1.2696160735148989E-3</v>
      </c>
      <c r="GL20" s="55">
        <f t="shared" si="16"/>
        <v>-1.1511890882144307E-3</v>
      </c>
      <c r="GM20" s="55">
        <f t="shared" si="17"/>
        <v>1.8870863353510466E-5</v>
      </c>
      <c r="GN20" s="55">
        <f t="shared" si="18"/>
        <v>8.6764206068863963E-6</v>
      </c>
      <c r="GO20" s="55">
        <f t="shared" si="19"/>
        <v>0</v>
      </c>
      <c r="GP20" s="55">
        <f t="shared" si="20"/>
        <v>-1.1638326320414759E-3</v>
      </c>
      <c r="GQ20" s="55">
        <f t="shared" si="21"/>
        <v>-7.6620612512135929E-6</v>
      </c>
      <c r="GR20" s="55">
        <f t="shared" si="22"/>
        <v>-1.1989715713931558E-5</v>
      </c>
      <c r="GS20" s="55">
        <f t="shared" si="23"/>
        <v>1.8125041948705953E-5</v>
      </c>
      <c r="GT20" s="55">
        <f t="shared" si="24"/>
        <v>0</v>
      </c>
      <c r="GU20" s="55">
        <f t="shared" si="25"/>
        <v>0</v>
      </c>
      <c r="GV20" s="55">
        <f t="shared" si="26"/>
        <v>2.3387660094866955E-5</v>
      </c>
      <c r="GW20" s="55">
        <f t="shared" si="27"/>
        <v>8.3944271528162331E-3</v>
      </c>
      <c r="GX20" s="55">
        <f t="shared" si="28"/>
        <v>-6.6634754178156511E-6</v>
      </c>
      <c r="GY20" s="55">
        <f t="shared" si="29"/>
        <v>0</v>
      </c>
      <c r="GZ20" s="55">
        <f t="shared" si="30"/>
        <v>-9.9407808741375898E-4</v>
      </c>
      <c r="HA20" s="55">
        <f t="shared" si="31"/>
        <v>-1.0588202666902097E-3</v>
      </c>
      <c r="HB20" s="55">
        <f t="shared" si="32"/>
        <v>0</v>
      </c>
      <c r="HC20" s="55">
        <f t="shared" si="33"/>
        <v>-1.2362812268624959E-3</v>
      </c>
      <c r="HD20" s="55">
        <f t="shared" si="34"/>
        <v>2.3811548455634766E-6</v>
      </c>
      <c r="HE20" s="55">
        <f t="shared" si="35"/>
        <v>2.7223578332324452E-3</v>
      </c>
      <c r="HF20" s="55">
        <f t="shared" si="36"/>
        <v>4.0170745962143563E-3</v>
      </c>
      <c r="HG20" s="55">
        <f t="shared" si="37"/>
        <v>-2.5602020499455743E-3</v>
      </c>
      <c r="HH20" s="55">
        <f t="shared" si="38"/>
        <v>-3.8168276939689676E-6</v>
      </c>
      <c r="HI20" s="55">
        <f t="shared" si="39"/>
        <v>-7.729188931602344E-4</v>
      </c>
      <c r="HJ20" s="55">
        <f t="shared" si="40"/>
        <v>-1.3425457024829154E-5</v>
      </c>
      <c r="HK20" s="55">
        <f t="shared" si="41"/>
        <v>2.890017563052027E-4</v>
      </c>
      <c r="HL20" s="55">
        <f t="shared" si="42"/>
        <v>-1.7761311300070893E-6</v>
      </c>
      <c r="HM20" s="55">
        <f t="shared" si="43"/>
        <v>2.5989079352973971E-5</v>
      </c>
      <c r="HN20" s="55">
        <f t="shared" si="44"/>
        <v>3.7676277973249897E-5</v>
      </c>
      <c r="HO20" s="55">
        <f t="shared" si="45"/>
        <v>4.8746182093030606E-4</v>
      </c>
      <c r="HP20" s="55">
        <f t="shared" si="46"/>
        <v>2.7338570721242086E-3</v>
      </c>
      <c r="HQ20" s="55">
        <f t="shared" si="47"/>
        <v>0</v>
      </c>
      <c r="HR20" s="55">
        <f t="shared" si="48"/>
        <v>0</v>
      </c>
      <c r="HS20" s="55">
        <f t="shared" si="49"/>
        <v>-2.7763282621547779E-5</v>
      </c>
      <c r="HT20" s="55">
        <f t="shared" si="50"/>
        <v>-1.5532590973676194E-4</v>
      </c>
      <c r="HU20" s="55">
        <f t="shared" si="51"/>
        <v>-1.1955329357370699E-3</v>
      </c>
      <c r="HV20" s="55">
        <f t="shared" si="52"/>
        <v>-1.5348484984928086E-3</v>
      </c>
      <c r="HW20" s="55">
        <f t="shared" si="53"/>
        <v>1.0212317473911828E-2</v>
      </c>
      <c r="HX20" s="55">
        <f t="shared" si="54"/>
        <v>9.5944078391756215E-4</v>
      </c>
      <c r="HY20" s="55">
        <f t="shared" si="55"/>
        <v>4.1233046463865744E-4</v>
      </c>
      <c r="HZ20" s="55">
        <f t="shared" si="56"/>
        <v>4.9241756135610616E-3</v>
      </c>
      <c r="IA20" s="55">
        <f t="shared" si="57"/>
        <v>2.2002064535600192E-5</v>
      </c>
      <c r="IB20" s="55">
        <f t="shared" si="58"/>
        <v>3.3616451100238433E-5</v>
      </c>
      <c r="IC20" s="55">
        <f t="shared" si="59"/>
        <v>0</v>
      </c>
      <c r="ID20" s="55">
        <f t="shared" si="60"/>
        <v>0</v>
      </c>
      <c r="IE20" s="55">
        <f t="shared" si="61"/>
        <v>0</v>
      </c>
    </row>
    <row r="21" spans="1:239" x14ac:dyDescent="0.3">
      <c r="A21" s="46" t="s">
        <v>20</v>
      </c>
      <c r="B21" s="27">
        <v>76406.990286</v>
      </c>
      <c r="C21" s="27">
        <v>1132.4047439999999</v>
      </c>
      <c r="D21" s="27">
        <v>12665.69765</v>
      </c>
      <c r="E21" s="27">
        <v>9882.4624289000003</v>
      </c>
      <c r="F21" s="27">
        <v>9251.3133376000005</v>
      </c>
      <c r="G21" s="27">
        <v>4634.7889237999998</v>
      </c>
      <c r="H21" s="27">
        <v>50411.882876000003</v>
      </c>
      <c r="I21" s="29">
        <v>61.520182943999998</v>
      </c>
      <c r="J21" s="29">
        <v>2.6799830642</v>
      </c>
      <c r="K21" s="29">
        <v>0.39573525339999999</v>
      </c>
      <c r="L21" s="29">
        <v>5.1296507399999997E-2</v>
      </c>
      <c r="M21" s="29">
        <v>64.936386721000005</v>
      </c>
      <c r="N21" s="29">
        <v>3.6831897199999998E-2</v>
      </c>
      <c r="O21" s="29">
        <v>1.9211136764000001</v>
      </c>
      <c r="P21" s="29">
        <v>3.7021467199999998E-2</v>
      </c>
      <c r="Q21" s="29">
        <v>1.1855350971</v>
      </c>
      <c r="R21" s="29">
        <v>6.8005677320000002</v>
      </c>
      <c r="T21" s="29">
        <v>6.7904180000000003E-3</v>
      </c>
      <c r="U21" s="29">
        <v>0.8021734989</v>
      </c>
      <c r="V21" s="29">
        <v>11.063629813</v>
      </c>
      <c r="W21" s="29">
        <v>76.110176418999998</v>
      </c>
      <c r="X21" s="29">
        <v>56.073995363000002</v>
      </c>
      <c r="Y21" s="29">
        <v>7.4100100000000006E-5</v>
      </c>
      <c r="Z21" s="29">
        <v>0.22754138630000001</v>
      </c>
      <c r="AA21" s="29">
        <v>48.029045461000003</v>
      </c>
      <c r="AB21" s="29">
        <v>3.2078165939000001</v>
      </c>
      <c r="AD21" s="29">
        <v>0.12105835199999999</v>
      </c>
      <c r="AE21" s="29">
        <v>0.13210166789999978</v>
      </c>
      <c r="AG21" s="29">
        <v>7.6322453700000001E-2</v>
      </c>
      <c r="AH21" s="29">
        <v>84.320964946000004</v>
      </c>
      <c r="AI21" s="29">
        <v>1711.1792194</v>
      </c>
      <c r="AJ21" s="29">
        <v>15.387813976</v>
      </c>
      <c r="AK21" s="29">
        <v>4.39245079E-2</v>
      </c>
      <c r="AL21" s="29">
        <v>49.404136090000002</v>
      </c>
      <c r="AM21" s="29">
        <v>1.18106068E-2</v>
      </c>
      <c r="AN21" s="29">
        <v>8.4720860999999995E-2</v>
      </c>
      <c r="AO21" s="29">
        <v>1051.0404145</v>
      </c>
      <c r="AP21" s="29">
        <v>2.0725727422000002</v>
      </c>
      <c r="AQ21" s="29">
        <v>1.7939920999999999E-3</v>
      </c>
      <c r="AR21" s="29">
        <v>6.8771235000000003E-3</v>
      </c>
      <c r="AS21" s="29">
        <v>316.63459469999998</v>
      </c>
      <c r="AT21" s="29">
        <v>0.48774633020000002</v>
      </c>
      <c r="AW21" s="29">
        <v>2.9329970300000001E-2</v>
      </c>
      <c r="AX21" s="29">
        <v>9.4482377800000003E-2</v>
      </c>
      <c r="AY21" s="29">
        <v>1.81391425E-2</v>
      </c>
      <c r="AZ21" s="29">
        <v>2.4290970999999999E-3</v>
      </c>
      <c r="BA21" s="29">
        <v>0.90081341309999996</v>
      </c>
      <c r="BB21" s="29">
        <v>63.733400091999997</v>
      </c>
      <c r="BC21" s="29">
        <v>120.60627109000001</v>
      </c>
      <c r="BD21" s="29">
        <v>43.011715428000002</v>
      </c>
      <c r="BE21" s="29">
        <v>0.35386969460000001</v>
      </c>
      <c r="BF21" s="29">
        <v>2.4368554399999999E-2</v>
      </c>
      <c r="BG21" s="8">
        <v>2.9464702E-7</v>
      </c>
      <c r="BI21" s="29">
        <v>2.9150005999999998E-3</v>
      </c>
      <c r="BK21" s="29" t="s">
        <v>20</v>
      </c>
      <c r="BL21" s="29">
        <v>3327.2976156700001</v>
      </c>
      <c r="BM21" s="29">
        <v>0.35386804256999999</v>
      </c>
      <c r="BN21" s="29">
        <v>2.6799788907600002</v>
      </c>
      <c r="BO21" s="8">
        <v>2.9456761423100002E-7</v>
      </c>
      <c r="BP21" s="29">
        <v>0.39574009233700003</v>
      </c>
      <c r="BQ21" s="29">
        <v>61.965485239700001</v>
      </c>
      <c r="BR21" s="29">
        <v>61.892160484999998</v>
      </c>
      <c r="BS21" s="29">
        <v>84.606526056299998</v>
      </c>
      <c r="BT21" s="29">
        <v>2.1004973032E-2</v>
      </c>
      <c r="BU21" s="29">
        <v>3.0226613314800001E-2</v>
      </c>
      <c r="BV21" s="29">
        <v>79.175515098299996</v>
      </c>
      <c r="BW21" s="29">
        <v>1.1772043949099999E-2</v>
      </c>
      <c r="BX21" s="29">
        <v>2.5015586644400001E-2</v>
      </c>
      <c r="BY21" s="8">
        <v>7.3866976100099999E-5</v>
      </c>
      <c r="BZ21" s="29">
        <v>1.9211088434000001</v>
      </c>
      <c r="CA21" s="29">
        <v>8.8744078881399999E-3</v>
      </c>
      <c r="CB21" s="29">
        <v>2.8102318126999998E-2</v>
      </c>
      <c r="CC21" s="29">
        <v>1.1855342369399999</v>
      </c>
      <c r="CD21" s="29">
        <v>0</v>
      </c>
      <c r="CE21" s="29">
        <v>17798.227509299999</v>
      </c>
      <c r="CF21" s="29">
        <v>6.8005424077100001</v>
      </c>
      <c r="CG21" s="29">
        <v>2.4370177325900001E-2</v>
      </c>
      <c r="CH21" s="29">
        <v>1.9667733207700002E-3</v>
      </c>
      <c r="CI21" s="29">
        <v>4.8152306530600004E-3</v>
      </c>
      <c r="CJ21" s="29">
        <v>0</v>
      </c>
      <c r="CK21" s="29">
        <v>0.80217146412200002</v>
      </c>
      <c r="CL21" s="29">
        <v>84.320564709999999</v>
      </c>
      <c r="CM21" s="29">
        <v>11.0635854131</v>
      </c>
      <c r="CN21" s="29">
        <v>1.79391603884E-3</v>
      </c>
      <c r="CO21" s="29">
        <v>49.403900473699998</v>
      </c>
      <c r="CP21" s="29">
        <v>6.8769011692099997E-3</v>
      </c>
      <c r="CQ21" s="29">
        <v>76575.214451699998</v>
      </c>
      <c r="CR21" s="29">
        <v>76.109652294900002</v>
      </c>
      <c r="CS21" s="29">
        <v>56.073821821700001</v>
      </c>
      <c r="CT21" s="29">
        <v>930.07928530499998</v>
      </c>
      <c r="CU21" s="29">
        <v>138.69304700500001</v>
      </c>
      <c r="CV21" s="29">
        <v>99.786553821300004</v>
      </c>
      <c r="CW21" s="29">
        <v>63.668413652700004</v>
      </c>
      <c r="CX21" s="29">
        <v>4831.0661146399998</v>
      </c>
      <c r="CY21" s="29">
        <v>0.22754204398799999</v>
      </c>
      <c r="CZ21" s="29">
        <v>48.559948245900003</v>
      </c>
      <c r="DA21" s="29">
        <v>48.559948245900003</v>
      </c>
      <c r="DB21" s="29">
        <v>3.2075314672899999</v>
      </c>
      <c r="DC21" s="29">
        <v>0</v>
      </c>
      <c r="DD21" s="29">
        <v>120.310769315</v>
      </c>
      <c r="DE21" s="29">
        <v>4.50926722425E-2</v>
      </c>
      <c r="DF21" s="29">
        <v>5.6785956051299998E-2</v>
      </c>
      <c r="DG21" s="29">
        <v>0</v>
      </c>
      <c r="DH21" s="29">
        <v>910.14063066300002</v>
      </c>
      <c r="DI21" s="29">
        <v>2.7811565042400002</v>
      </c>
      <c r="DJ21" s="29">
        <v>495.66359414900001</v>
      </c>
      <c r="DK21" s="29">
        <v>3.4294280549200001E-2</v>
      </c>
      <c r="DL21" s="29">
        <v>9.7606834217899993E-2</v>
      </c>
      <c r="DM21" s="29">
        <v>0</v>
      </c>
      <c r="DN21" s="29">
        <v>2.5154835430500001E-2</v>
      </c>
      <c r="DO21" s="29">
        <v>5.1071886770599997E-2</v>
      </c>
      <c r="DP21" s="29">
        <v>1714.59681987</v>
      </c>
      <c r="DQ21" s="29">
        <v>2.9073028205400002E-3</v>
      </c>
      <c r="DR21" s="29">
        <v>15.4169807477</v>
      </c>
      <c r="DS21" s="29">
        <v>1132.0240884100001</v>
      </c>
      <c r="DT21" s="29">
        <v>0</v>
      </c>
      <c r="DU21" s="29">
        <v>1.7981965100799999E-2</v>
      </c>
      <c r="DV21" s="29">
        <v>2.5876430717E-2</v>
      </c>
      <c r="DW21" s="29">
        <v>11387.453691799999</v>
      </c>
      <c r="DX21" s="29">
        <v>1265.27318494</v>
      </c>
      <c r="DY21" s="29">
        <v>12652.726876799999</v>
      </c>
      <c r="DZ21" s="29">
        <v>305.18215589900001</v>
      </c>
      <c r="EA21" s="29">
        <v>732.95624584500001</v>
      </c>
      <c r="EB21" s="29">
        <v>0.49061785521099999</v>
      </c>
      <c r="EC21" s="29">
        <v>0</v>
      </c>
      <c r="ED21" s="29">
        <v>0</v>
      </c>
      <c r="EE21" s="29">
        <v>2.9332364578300001E-2</v>
      </c>
      <c r="EF21" s="29">
        <v>9.4480895579200003E-2</v>
      </c>
      <c r="EG21" s="29">
        <v>1.8138722218299999E-2</v>
      </c>
      <c r="EH21" s="29">
        <v>2.4289174486599998E-3</v>
      </c>
      <c r="EI21" s="29">
        <v>0.91019150131500004</v>
      </c>
      <c r="EJ21" s="29">
        <v>41.203622326199998</v>
      </c>
      <c r="EK21" s="29">
        <v>26278.4648003</v>
      </c>
      <c r="EL21" s="29">
        <v>28.791976146</v>
      </c>
      <c r="EM21" s="29">
        <v>541.94551298800002</v>
      </c>
      <c r="EN21" s="29">
        <v>785.11582819399996</v>
      </c>
      <c r="EO21" s="29">
        <v>21.003404068599998</v>
      </c>
      <c r="EP21" s="29">
        <v>2.4803974657899999</v>
      </c>
      <c r="EQ21" s="29">
        <v>1.9134421744199999E-2</v>
      </c>
      <c r="ER21" s="29">
        <v>462.26224452600002</v>
      </c>
      <c r="ES21" s="29">
        <v>10583.792608</v>
      </c>
      <c r="ET21" s="29">
        <v>9257.1547047000004</v>
      </c>
      <c r="EU21" s="29">
        <v>1326.6379032899999</v>
      </c>
      <c r="EV21" s="29">
        <v>6.8853745542500002</v>
      </c>
      <c r="EW21" s="29">
        <v>0.296178022564</v>
      </c>
      <c r="EX21" s="29">
        <v>873.704291517</v>
      </c>
      <c r="EY21" s="29">
        <v>45.741617189400003</v>
      </c>
      <c r="EZ21" s="29">
        <v>2176.50507956</v>
      </c>
      <c r="FA21" s="29">
        <v>106.544105425</v>
      </c>
      <c r="FB21" s="29">
        <v>29.328744666199999</v>
      </c>
      <c r="FC21" s="29">
        <v>3736.56655434</v>
      </c>
      <c r="FD21" s="29">
        <v>1.1801599148999999E-2</v>
      </c>
      <c r="FE21" s="29">
        <v>1738.19301425</v>
      </c>
      <c r="FF21" s="29">
        <v>133.71375196899999</v>
      </c>
      <c r="FG21" s="29">
        <v>262.138786025</v>
      </c>
      <c r="FH21" s="29">
        <v>2.9272357170799999</v>
      </c>
      <c r="FI21" s="29">
        <v>4629.4303091900001</v>
      </c>
      <c r="FJ21" s="29">
        <v>16999.121626</v>
      </c>
      <c r="FK21" s="29">
        <v>43.235785705700003</v>
      </c>
      <c r="FL21" s="29">
        <v>63.126669023399998</v>
      </c>
      <c r="FM21" s="29">
        <v>495.07655347000002</v>
      </c>
      <c r="FN21" s="29">
        <v>2854.6404566199999</v>
      </c>
      <c r="FO21" s="29">
        <v>1050.7355891300001</v>
      </c>
      <c r="FP21" s="29">
        <v>8.4716790959199997E-2</v>
      </c>
      <c r="FQ21" s="29">
        <v>2.0725797617000001</v>
      </c>
      <c r="FR21" s="29">
        <v>4491.1125293699997</v>
      </c>
      <c r="FS21" s="29">
        <v>50394.107973099999</v>
      </c>
      <c r="FT21" s="29">
        <v>316.40377682500002</v>
      </c>
      <c r="FU21" s="29">
        <v>2612.7886882399998</v>
      </c>
      <c r="FW21" s="37">
        <f t="shared" si="1"/>
        <v>0</v>
      </c>
      <c r="FX21" s="55">
        <f t="shared" si="2"/>
        <v>2.2016855404239275E-3</v>
      </c>
      <c r="FY21" s="55">
        <f t="shared" si="3"/>
        <v>-3.3614800010042432E-4</v>
      </c>
      <c r="FZ21" s="55">
        <f t="shared" si="4"/>
        <v>-1.0240867545105675E-3</v>
      </c>
      <c r="GA21" s="55">
        <f t="shared" si="5"/>
        <v>7.0967148536689478E-2</v>
      </c>
      <c r="GB21" s="55">
        <f t="shared" si="6"/>
        <v>6.3140949688287457E-4</v>
      </c>
      <c r="GC21" s="55">
        <f t="shared" si="7"/>
        <v>-1.1561723086207392E-3</v>
      </c>
      <c r="GD21" s="55">
        <f t="shared" si="8"/>
        <v>-3.5259351339297977E-4</v>
      </c>
      <c r="GE21" s="55">
        <f t="shared" si="9"/>
        <v>6.0464309954767178E-3</v>
      </c>
      <c r="GF21" s="55">
        <f t="shared" si="10"/>
        <v>-1.5572635721324528E-6</v>
      </c>
      <c r="GG21" s="55">
        <f t="shared" si="11"/>
        <v>1.2227712740944606E-5</v>
      </c>
      <c r="GH21" s="55">
        <f t="shared" si="12"/>
        <v>-1.2656037709108346E-3</v>
      </c>
      <c r="GI21" s="55">
        <f t="shared" si="13"/>
        <v>0.21927811349403509</v>
      </c>
      <c r="GJ21" s="55">
        <f t="shared" si="14"/>
        <v>-1.2018551816548077E-3</v>
      </c>
      <c r="GK21" s="55">
        <f t="shared" si="15"/>
        <v>-2.5157282774846001E-6</v>
      </c>
      <c r="GL21" s="55">
        <f t="shared" si="16"/>
        <v>-1.2085200356401944E-3</v>
      </c>
      <c r="GM21" s="55">
        <f t="shared" si="17"/>
        <v>-7.2554579128004451E-7</v>
      </c>
      <c r="GN21" s="55">
        <f t="shared" si="18"/>
        <v>-3.7238493899509416E-6</v>
      </c>
      <c r="GO21" s="55">
        <f t="shared" si="19"/>
        <v>0</v>
      </c>
      <c r="GP21" s="55">
        <f t="shared" si="20"/>
        <v>-1.2391028313719888E-3</v>
      </c>
      <c r="GQ21" s="55">
        <f t="shared" si="21"/>
        <v>-2.5365809301505246E-6</v>
      </c>
      <c r="GR21" s="55">
        <f t="shared" si="22"/>
        <v>-4.0131404205143805E-6</v>
      </c>
      <c r="GS21" s="55">
        <f t="shared" si="23"/>
        <v>-6.8863866128896387E-6</v>
      </c>
      <c r="GT21" s="55">
        <f t="shared" si="24"/>
        <v>-3.0948624023871343E-6</v>
      </c>
      <c r="GU21" s="55">
        <f t="shared" si="25"/>
        <v>-3.1460672779119905E-3</v>
      </c>
      <c r="GV21" s="55">
        <f t="shared" si="26"/>
        <v>2.890410446521759E-6</v>
      </c>
      <c r="GW21" s="55">
        <f t="shared" si="27"/>
        <v>1.105378588735639E-2</v>
      </c>
      <c r="GX21" s="55">
        <f t="shared" si="28"/>
        <v>-8.8884947643929702E-5</v>
      </c>
      <c r="GY21" s="55">
        <f t="shared" si="29"/>
        <v>0</v>
      </c>
      <c r="GZ21" s="55">
        <f t="shared" si="30"/>
        <v>-3.7421591531322968E-4</v>
      </c>
      <c r="HA21" s="55">
        <f t="shared" si="31"/>
        <v>-1.5181726021174244E-3</v>
      </c>
      <c r="HB21" s="55">
        <f t="shared" si="32"/>
        <v>0</v>
      </c>
      <c r="HC21" s="55">
        <f t="shared" si="33"/>
        <v>-1.2543032130006889E-3</v>
      </c>
      <c r="HD21" s="55">
        <f t="shared" si="34"/>
        <v>-4.7465775594562848E-6</v>
      </c>
      <c r="HE21" s="55">
        <f t="shared" si="35"/>
        <v>1.9972194795577032E-3</v>
      </c>
      <c r="HF21" s="55">
        <f t="shared" si="36"/>
        <v>1.895446081262136E-3</v>
      </c>
      <c r="HG21" s="55">
        <f t="shared" si="37"/>
        <v>-1.5051297182545539E-3</v>
      </c>
      <c r="HH21" s="55">
        <f t="shared" si="38"/>
        <v>-4.769161423525187E-6</v>
      </c>
      <c r="HI21" s="55">
        <f t="shared" si="39"/>
        <v>-7.6267470016871161E-4</v>
      </c>
      <c r="HJ21" s="55">
        <f t="shared" si="40"/>
        <v>-4.8040597698802623E-5</v>
      </c>
      <c r="HK21" s="55">
        <f t="shared" si="41"/>
        <v>-2.9002250131827782E-4</v>
      </c>
      <c r="HL21" s="55">
        <f t="shared" si="42"/>
        <v>3.3868533813082331E-6</v>
      </c>
      <c r="HM21" s="55">
        <f t="shared" si="43"/>
        <v>-4.2397711784750946E-5</v>
      </c>
      <c r="HN21" s="55">
        <f t="shared" si="44"/>
        <v>-3.2329038441823646E-5</v>
      </c>
      <c r="HO21" s="55">
        <f t="shared" si="45"/>
        <v>-7.2897238287764705E-4</v>
      </c>
      <c r="HP21" s="55">
        <f t="shared" si="46"/>
        <v>5.8873328884350559E-3</v>
      </c>
      <c r="HQ21" s="55">
        <f t="shared" si="47"/>
        <v>0</v>
      </c>
      <c r="HR21" s="55">
        <f t="shared" si="48"/>
        <v>0</v>
      </c>
      <c r="HS21" s="55">
        <f t="shared" si="49"/>
        <v>8.163248293505476E-5</v>
      </c>
      <c r="HT21" s="55">
        <f t="shared" si="50"/>
        <v>-1.5687801625165892E-5</v>
      </c>
      <c r="HU21" s="55">
        <f t="shared" si="51"/>
        <v>-2.3169876966406057E-5</v>
      </c>
      <c r="HV21" s="55">
        <f t="shared" si="52"/>
        <v>-7.3958072734126324E-5</v>
      </c>
      <c r="HW21" s="55">
        <f t="shared" si="53"/>
        <v>1.0410688915839902E-2</v>
      </c>
      <c r="HX21" s="55">
        <f t="shared" si="54"/>
        <v>-1.0196606364352798E-3</v>
      </c>
      <c r="HY21" s="55">
        <f t="shared" si="55"/>
        <v>-2.450136069454407E-3</v>
      </c>
      <c r="HZ21" s="55">
        <f t="shared" si="56"/>
        <v>5.2095173482463453E-3</v>
      </c>
      <c r="IA21" s="55">
        <f t="shared" si="57"/>
        <v>-4.6684698498652413E-6</v>
      </c>
      <c r="IB21" s="55">
        <f t="shared" si="58"/>
        <v>6.6599186532059402E-5</v>
      </c>
      <c r="IC21" s="55">
        <f t="shared" si="59"/>
        <v>-2.6949455996527999E-4</v>
      </c>
      <c r="ID21" s="55">
        <f t="shared" si="60"/>
        <v>0</v>
      </c>
      <c r="IE21" s="55">
        <f t="shared" si="61"/>
        <v>-2.6407471271188312E-3</v>
      </c>
    </row>
    <row r="22" spans="1:239" x14ac:dyDescent="0.3">
      <c r="A22" s="46" t="s">
        <v>128</v>
      </c>
      <c r="B22" s="27">
        <v>56018.008243999997</v>
      </c>
      <c r="C22" s="27">
        <v>1835.3698403999999</v>
      </c>
      <c r="D22" s="27">
        <v>26553.124470999999</v>
      </c>
      <c r="E22" s="27">
        <v>10682.773782</v>
      </c>
      <c r="F22" s="27">
        <v>9201.6102381000001</v>
      </c>
      <c r="G22" s="27">
        <v>9254.0009539999992</v>
      </c>
      <c r="H22" s="27">
        <v>73699.457702</v>
      </c>
      <c r="I22" s="29">
        <v>62.453689146999999</v>
      </c>
      <c r="J22" s="29">
        <v>1.6559599503</v>
      </c>
      <c r="K22" s="29">
        <v>4.16905464E-2</v>
      </c>
      <c r="L22" s="29">
        <v>0.28875352539999999</v>
      </c>
      <c r="M22" s="29">
        <v>170.72008339999999</v>
      </c>
      <c r="N22" s="29">
        <v>0.21351947909999999</v>
      </c>
      <c r="O22" s="29">
        <v>1.45702746E-2</v>
      </c>
      <c r="P22" s="29">
        <v>0.21467543950000001</v>
      </c>
      <c r="Q22" s="29">
        <v>9.8252073999999995E-2</v>
      </c>
      <c r="R22" s="29">
        <v>0.64021616000000003</v>
      </c>
      <c r="T22" s="29">
        <v>2.10058417E-2</v>
      </c>
      <c r="U22" s="29">
        <v>1.0724179446</v>
      </c>
      <c r="V22" s="29">
        <v>15.699542725000001</v>
      </c>
      <c r="W22" s="29">
        <v>2.5033777100000001E-2</v>
      </c>
      <c r="Z22" s="29">
        <v>2.3977478399999998E-2</v>
      </c>
      <c r="AA22" s="29">
        <v>110.35243143</v>
      </c>
      <c r="AB22" s="29">
        <v>14.557218499999999</v>
      </c>
      <c r="AD22" s="29">
        <v>0.2969352395</v>
      </c>
      <c r="AE22" s="29">
        <v>0.71424752139999992</v>
      </c>
      <c r="AG22" s="29">
        <v>0.436197842</v>
      </c>
      <c r="AH22" s="29">
        <v>0.93411071999999995</v>
      </c>
      <c r="AI22" s="29">
        <v>2979.5244450999999</v>
      </c>
      <c r="AJ22" s="29">
        <v>11.485303034999999</v>
      </c>
      <c r="AK22" s="29">
        <v>0.48019042210000001</v>
      </c>
      <c r="AL22" s="29">
        <v>0.415574102</v>
      </c>
      <c r="AM22" s="29">
        <v>1.2420764999999999E-3</v>
      </c>
      <c r="AN22" s="29">
        <v>0.17127939</v>
      </c>
      <c r="AO22" s="29">
        <v>1807.3593945</v>
      </c>
      <c r="AP22" s="29">
        <v>0.64419792070000004</v>
      </c>
      <c r="AQ22" s="29">
        <v>1.8901169999999999E-4</v>
      </c>
      <c r="AR22" s="29">
        <v>7.2472439999999997E-4</v>
      </c>
      <c r="AS22" s="29">
        <v>187.20046077999999</v>
      </c>
      <c r="AT22" s="29">
        <v>1.9755707775</v>
      </c>
      <c r="AW22" s="29">
        <v>0.12502161819999999</v>
      </c>
      <c r="AX22" s="29">
        <v>0.4532952858</v>
      </c>
      <c r="AY22" s="29">
        <v>0.1312352084</v>
      </c>
      <c r="AZ22" s="29">
        <v>1.7545082E-2</v>
      </c>
      <c r="BA22" s="29">
        <v>2.1826519340999999</v>
      </c>
      <c r="BB22" s="29">
        <v>64.765869081999995</v>
      </c>
      <c r="BC22" s="29">
        <v>270.71946487000002</v>
      </c>
      <c r="BD22" s="29">
        <v>88.232248084999995</v>
      </c>
      <c r="BE22" s="29">
        <v>3.7262301800000001E-2</v>
      </c>
      <c r="BF22" s="29">
        <v>2.5705576E-3</v>
      </c>
      <c r="BK22" s="29" t="s">
        <v>128</v>
      </c>
      <c r="BL22" s="29">
        <v>4812.4929438600002</v>
      </c>
      <c r="BM22" s="29">
        <v>3.72621354983E-2</v>
      </c>
      <c r="BN22" s="29">
        <v>1.65586821626</v>
      </c>
      <c r="BO22" s="29">
        <v>0</v>
      </c>
      <c r="BP22" s="29">
        <v>4.1688155018200002E-2</v>
      </c>
      <c r="BQ22" s="29">
        <v>63.084532529900002</v>
      </c>
      <c r="BR22" s="29">
        <v>62.882601629100002</v>
      </c>
      <c r="BS22" s="29">
        <v>302.42520077400002</v>
      </c>
      <c r="BT22" s="29">
        <v>0.11820224720399999</v>
      </c>
      <c r="BU22" s="29">
        <v>0.170095810491</v>
      </c>
      <c r="BV22" s="29">
        <v>194.72314053900001</v>
      </c>
      <c r="BW22" s="29">
        <v>6.8220110054699995E-2</v>
      </c>
      <c r="BX22" s="29">
        <v>0.14496771602299999</v>
      </c>
      <c r="BY22" s="29">
        <v>0</v>
      </c>
      <c r="BZ22" s="29">
        <v>1.4532856098999999E-2</v>
      </c>
      <c r="CA22" s="29">
        <v>5.1441580791099999E-2</v>
      </c>
      <c r="CB22" s="29">
        <v>0.16289852465599999</v>
      </c>
      <c r="CC22" s="29">
        <v>9.82623726305E-2</v>
      </c>
      <c r="CD22" s="29">
        <v>0</v>
      </c>
      <c r="CE22" s="29">
        <v>137523.23944999999</v>
      </c>
      <c r="CF22" s="29">
        <v>0.64021554121599999</v>
      </c>
      <c r="CG22" s="29">
        <v>2.5706198732100001E-3</v>
      </c>
      <c r="CH22" s="29">
        <v>6.0898177505099996E-3</v>
      </c>
      <c r="CI22" s="29">
        <v>1.4909588110499999E-2</v>
      </c>
      <c r="CJ22" s="29">
        <v>0</v>
      </c>
      <c r="CK22" s="29">
        <v>1.0724130678199999</v>
      </c>
      <c r="CL22" s="29">
        <v>0.93410965242499999</v>
      </c>
      <c r="CM22" s="29">
        <v>15.699488214800001</v>
      </c>
      <c r="CN22" s="29">
        <v>1.8900324728800001E-4</v>
      </c>
      <c r="CO22" s="29">
        <v>0.41557074591600002</v>
      </c>
      <c r="CP22" s="29">
        <v>7.2472200750099995E-4</v>
      </c>
      <c r="CQ22" s="29">
        <v>56215.566635299998</v>
      </c>
      <c r="CR22" s="29">
        <v>2.5034385302899999E-2</v>
      </c>
      <c r="CS22" s="29">
        <v>0</v>
      </c>
      <c r="CT22" s="29">
        <v>533.50999656600004</v>
      </c>
      <c r="CU22" s="29">
        <v>901.80219552899996</v>
      </c>
      <c r="CV22" s="29">
        <v>58.612389679000003</v>
      </c>
      <c r="CW22" s="29">
        <v>64.825394213600006</v>
      </c>
      <c r="CX22" s="29">
        <v>6734.91576695</v>
      </c>
      <c r="CY22" s="29">
        <v>2.3974708983200001E-2</v>
      </c>
      <c r="CZ22" s="29">
        <v>110.848214039</v>
      </c>
      <c r="DA22" s="29">
        <v>110.848214039</v>
      </c>
      <c r="DB22" s="29">
        <v>14.557183632499999</v>
      </c>
      <c r="DC22" s="29">
        <v>0</v>
      </c>
      <c r="DD22" s="29">
        <v>270.77663345500002</v>
      </c>
      <c r="DE22" s="29">
        <v>0.102382467031</v>
      </c>
      <c r="DF22" s="29">
        <v>0.13830584915300001</v>
      </c>
      <c r="DG22" s="29">
        <v>0</v>
      </c>
      <c r="DH22" s="29">
        <v>1070.9667713199999</v>
      </c>
      <c r="DI22" s="29">
        <v>3.9589056926700001</v>
      </c>
      <c r="DJ22" s="29">
        <v>613.94996463999996</v>
      </c>
      <c r="DK22" s="29">
        <v>0.18538833556600001</v>
      </c>
      <c r="DL22" s="29">
        <v>0.527642868323</v>
      </c>
      <c r="DM22" s="29">
        <v>0</v>
      </c>
      <c r="DN22" s="29">
        <v>0.14371682032899999</v>
      </c>
      <c r="DO22" s="29">
        <v>0.29178930637099998</v>
      </c>
      <c r="DP22" s="29">
        <v>2988.3357997399999</v>
      </c>
      <c r="DQ22" s="29">
        <v>0</v>
      </c>
      <c r="DR22" s="29">
        <v>11.5199901689</v>
      </c>
      <c r="DS22" s="29">
        <v>1834.51244615</v>
      </c>
      <c r="DT22" s="29">
        <v>0</v>
      </c>
      <c r="DU22" s="29">
        <v>0.196393806004</v>
      </c>
      <c r="DV22" s="29">
        <v>0.282615895655</v>
      </c>
      <c r="DW22" s="29">
        <v>23863.480769000002</v>
      </c>
      <c r="DX22" s="29">
        <v>2651.49698932</v>
      </c>
      <c r="DY22" s="29">
        <v>26514.9777583</v>
      </c>
      <c r="DZ22" s="29">
        <v>264.83246206799998</v>
      </c>
      <c r="EA22" s="29">
        <v>621.73511209499998</v>
      </c>
      <c r="EB22" s="29">
        <v>1.97900017574</v>
      </c>
      <c r="EC22" s="29">
        <v>0</v>
      </c>
      <c r="ED22" s="29">
        <v>0</v>
      </c>
      <c r="EE22" s="29">
        <v>0.12502207011800001</v>
      </c>
      <c r="EF22" s="29">
        <v>0.45328511269499999</v>
      </c>
      <c r="EG22" s="29">
        <v>0.13123272905700001</v>
      </c>
      <c r="EH22" s="29">
        <v>1.7543432848000001E-2</v>
      </c>
      <c r="EI22" s="29">
        <v>2.1939498311799999</v>
      </c>
      <c r="EJ22" s="29">
        <v>2.3236874198800002</v>
      </c>
      <c r="EK22" s="29">
        <v>38830.151072499997</v>
      </c>
      <c r="EL22" s="29">
        <v>10.8475743062</v>
      </c>
      <c r="EM22" s="29">
        <v>359.26621901800002</v>
      </c>
      <c r="EN22" s="29">
        <v>723.569799655</v>
      </c>
      <c r="EO22" s="29">
        <v>3.67810052966</v>
      </c>
      <c r="EP22" s="29">
        <v>1.7300355848</v>
      </c>
      <c r="EQ22" s="29">
        <v>5.5914027216099997E-2</v>
      </c>
      <c r="ER22" s="29">
        <v>371.557826573</v>
      </c>
      <c r="ES22" s="29">
        <v>10690.344343299999</v>
      </c>
      <c r="ET22" s="29">
        <v>9206.8542902999998</v>
      </c>
      <c r="EU22" s="29">
        <v>1483.4900529700001</v>
      </c>
      <c r="EV22" s="29">
        <v>6.78816840005</v>
      </c>
      <c r="EW22" s="29">
        <v>0.16021371660700001</v>
      </c>
      <c r="EX22" s="29">
        <v>993.20412121000004</v>
      </c>
      <c r="EY22" s="29">
        <v>34.744239708499997</v>
      </c>
      <c r="EZ22" s="29">
        <v>2009.3846552800001</v>
      </c>
      <c r="FA22" s="29">
        <v>65.815349400200006</v>
      </c>
      <c r="FB22" s="29">
        <v>25.517444523399998</v>
      </c>
      <c r="FC22" s="29">
        <v>3963.40309948</v>
      </c>
      <c r="FD22" s="29">
        <v>1.24109362654E-3</v>
      </c>
      <c r="FE22" s="29">
        <v>3000.31533541</v>
      </c>
      <c r="FF22" s="29">
        <v>178.66555044500001</v>
      </c>
      <c r="FG22" s="29">
        <v>456.04192816199998</v>
      </c>
      <c r="FH22" s="29">
        <v>0.156276889058</v>
      </c>
      <c r="FI22" s="29">
        <v>9245.7337367799992</v>
      </c>
      <c r="FJ22" s="29">
        <v>25119.510557699999</v>
      </c>
      <c r="FK22" s="29">
        <v>88.503427221400003</v>
      </c>
      <c r="FL22" s="29">
        <v>116.095672966</v>
      </c>
      <c r="FM22" s="29">
        <v>1092.5420264700001</v>
      </c>
      <c r="FN22" s="29">
        <v>5022.2963390599998</v>
      </c>
      <c r="FO22" s="29">
        <v>1807.67337574</v>
      </c>
      <c r="FP22" s="29">
        <v>0.17128584559900001</v>
      </c>
      <c r="FQ22" s="29">
        <v>0.64419466402199999</v>
      </c>
      <c r="FR22" s="29">
        <v>5875.3613548900003</v>
      </c>
      <c r="FS22" s="29">
        <v>73701.023145900006</v>
      </c>
      <c r="FT22" s="29">
        <v>187.31873114199999</v>
      </c>
      <c r="FU22" s="29">
        <v>3900.6457200300001</v>
      </c>
      <c r="FW22" s="37">
        <f t="shared" si="1"/>
        <v>0</v>
      </c>
      <c r="FX22" s="55">
        <f t="shared" si="2"/>
        <v>3.5266943165756189E-3</v>
      </c>
      <c r="FY22" s="55">
        <f t="shared" si="3"/>
        <v>-4.6715066965092445E-4</v>
      </c>
      <c r="FZ22" s="55">
        <f t="shared" si="4"/>
        <v>-1.4366186074132846E-3</v>
      </c>
      <c r="GA22" s="55">
        <f t="shared" si="5"/>
        <v>7.0867000036593103E-4</v>
      </c>
      <c r="GB22" s="55">
        <f t="shared" si="6"/>
        <v>5.6990592562661464E-4</v>
      </c>
      <c r="GC22" s="55">
        <f t="shared" si="7"/>
        <v>-8.9336680005706653E-4</v>
      </c>
      <c r="GD22" s="55">
        <f t="shared" si="8"/>
        <v>2.1240914774924806E-5</v>
      </c>
      <c r="GE22" s="55">
        <f t="shared" si="9"/>
        <v>6.8676884897936582E-3</v>
      </c>
      <c r="GF22" s="55">
        <f t="shared" si="10"/>
        <v>-5.539629142802571E-5</v>
      </c>
      <c r="GG22" s="55">
        <f t="shared" si="11"/>
        <v>-5.7360289238107938E-5</v>
      </c>
      <c r="GH22" s="55">
        <f t="shared" si="12"/>
        <v>-1.577358075088596E-3</v>
      </c>
      <c r="GI22" s="55">
        <f t="shared" si="13"/>
        <v>0.14059890705864089</v>
      </c>
      <c r="GJ22" s="55">
        <f t="shared" si="14"/>
        <v>-1.5532682249785907E-3</v>
      </c>
      <c r="GK22" s="55">
        <f t="shared" si="15"/>
        <v>-2.5681397246968174E-3</v>
      </c>
      <c r="GL22" s="55">
        <f t="shared" si="16"/>
        <v>-1.5620513165410818E-3</v>
      </c>
      <c r="GM22" s="55">
        <f t="shared" si="17"/>
        <v>1.0481845401049993E-4</v>
      </c>
      <c r="GN22" s="55">
        <f t="shared" si="18"/>
        <v>-9.6652355673018421E-7</v>
      </c>
      <c r="GO22" s="55">
        <f t="shared" si="19"/>
        <v>0</v>
      </c>
      <c r="GP22" s="55">
        <f t="shared" si="20"/>
        <v>-3.0638329479563546E-4</v>
      </c>
      <c r="GQ22" s="55">
        <f t="shared" si="21"/>
        <v>-4.5474621388124238E-6</v>
      </c>
      <c r="GR22" s="55">
        <f t="shared" si="22"/>
        <v>-3.4720883884867517E-6</v>
      </c>
      <c r="GS22" s="55">
        <f t="shared" si="23"/>
        <v>2.429529102094827E-5</v>
      </c>
      <c r="GT22" s="55">
        <f t="shared" si="24"/>
        <v>0</v>
      </c>
      <c r="GU22" s="55">
        <f t="shared" si="25"/>
        <v>0</v>
      </c>
      <c r="GV22" s="55">
        <f t="shared" si="26"/>
        <v>-1.155007525727552E-4</v>
      </c>
      <c r="GW22" s="55">
        <f t="shared" si="27"/>
        <v>4.4927203014506574E-3</v>
      </c>
      <c r="GX22" s="55">
        <f t="shared" si="28"/>
        <v>-2.3952034518233261E-6</v>
      </c>
      <c r="GY22" s="55">
        <f t="shared" si="29"/>
        <v>0</v>
      </c>
      <c r="GZ22" s="55">
        <f t="shared" si="30"/>
        <v>-1.121106745230231E-3</v>
      </c>
      <c r="HA22" s="55">
        <f t="shared" si="31"/>
        <v>-1.7029355714330259E-3</v>
      </c>
      <c r="HB22" s="55">
        <f t="shared" si="32"/>
        <v>0</v>
      </c>
      <c r="HC22" s="55">
        <f t="shared" si="33"/>
        <v>-1.5857834069706526E-3</v>
      </c>
      <c r="HD22" s="55">
        <f t="shared" si="34"/>
        <v>-1.1428784373203626E-6</v>
      </c>
      <c r="HE22" s="55">
        <f t="shared" si="35"/>
        <v>2.9573023488667035E-3</v>
      </c>
      <c r="HF22" s="55">
        <f t="shared" si="36"/>
        <v>3.0201322328453771E-3</v>
      </c>
      <c r="HG22" s="55">
        <f t="shared" si="37"/>
        <v>-2.4588587915526914E-3</v>
      </c>
      <c r="HH22" s="55">
        <f t="shared" si="38"/>
        <v>-8.0757775420364138E-6</v>
      </c>
      <c r="HI22" s="55">
        <f t="shared" si="39"/>
        <v>-7.9131475396235587E-4</v>
      </c>
      <c r="HJ22" s="55">
        <f t="shared" si="40"/>
        <v>3.7690460013927002E-5</v>
      </c>
      <c r="HK22" s="55">
        <f t="shared" si="41"/>
        <v>1.7372374357610119E-4</v>
      </c>
      <c r="HL22" s="55">
        <f t="shared" si="42"/>
        <v>-5.0553997388151248E-6</v>
      </c>
      <c r="HM22" s="55">
        <f t="shared" si="43"/>
        <v>-4.4720575498686946E-5</v>
      </c>
      <c r="HN22" s="55">
        <f t="shared" si="44"/>
        <v>-3.3012535524143487E-6</v>
      </c>
      <c r="HO22" s="55">
        <f t="shared" si="45"/>
        <v>6.3178456670038164E-4</v>
      </c>
      <c r="HP22" s="55">
        <f t="shared" si="46"/>
        <v>1.7359024941337453E-3</v>
      </c>
      <c r="HQ22" s="55">
        <f t="shared" si="47"/>
        <v>0</v>
      </c>
      <c r="HR22" s="55">
        <f t="shared" si="48"/>
        <v>0</v>
      </c>
      <c r="HS22" s="55">
        <f t="shared" si="49"/>
        <v>3.614718850453625E-6</v>
      </c>
      <c r="HT22" s="55">
        <f t="shared" si="50"/>
        <v>-2.2442556361592975E-5</v>
      </c>
      <c r="HU22" s="55">
        <f t="shared" si="51"/>
        <v>-1.8892361510428311E-5</v>
      </c>
      <c r="HV22" s="55">
        <f t="shared" si="52"/>
        <v>-9.3995114984289814E-5</v>
      </c>
      <c r="HW22" s="55">
        <f t="shared" si="53"/>
        <v>5.176224804097569E-3</v>
      </c>
      <c r="HX22" s="55">
        <f t="shared" si="54"/>
        <v>9.1908180101230334E-4</v>
      </c>
      <c r="HY22" s="55">
        <f t="shared" si="55"/>
        <v>2.1117279109373203E-4</v>
      </c>
      <c r="HZ22" s="55">
        <f t="shared" si="56"/>
        <v>3.0734696472741224E-3</v>
      </c>
      <c r="IA22" s="55">
        <f t="shared" si="57"/>
        <v>-4.4630012631465497E-6</v>
      </c>
      <c r="IB22" s="55">
        <f t="shared" si="58"/>
        <v>2.4225564912487603E-5</v>
      </c>
      <c r="IC22" s="55">
        <f t="shared" si="59"/>
        <v>0</v>
      </c>
      <c r="ID22" s="55">
        <f t="shared" si="60"/>
        <v>0</v>
      </c>
      <c r="IE22" s="55">
        <f t="shared" si="61"/>
        <v>0</v>
      </c>
    </row>
    <row r="23" spans="1:239" x14ac:dyDescent="0.3">
      <c r="A23" s="46" t="s">
        <v>22</v>
      </c>
      <c r="B23" s="27">
        <v>72446.908702999994</v>
      </c>
      <c r="C23" s="27">
        <v>3948.1466184999999</v>
      </c>
      <c r="D23" s="27">
        <v>37968.488628999999</v>
      </c>
      <c r="E23" s="27">
        <v>17817.957971</v>
      </c>
      <c r="F23" s="27">
        <v>14311.191564999999</v>
      </c>
      <c r="G23" s="27">
        <v>6446.9186614</v>
      </c>
      <c r="H23" s="27">
        <v>125955.3848</v>
      </c>
      <c r="I23" s="29">
        <v>146.74314855</v>
      </c>
      <c r="J23" s="29">
        <v>7.6761696801000001</v>
      </c>
      <c r="K23" s="29">
        <v>0.13203928249999999</v>
      </c>
      <c r="L23" s="29">
        <v>9.2288994700000002E-2</v>
      </c>
      <c r="M23" s="29">
        <v>623.86502182000004</v>
      </c>
      <c r="N23" s="29">
        <v>2.5929148900000001E-2</v>
      </c>
      <c r="O23" s="29">
        <v>8.5859688999999993E-3</v>
      </c>
      <c r="P23" s="29">
        <v>1.7566231000000002E-2</v>
      </c>
      <c r="Q23" s="29">
        <v>0.38311937880000002</v>
      </c>
      <c r="R23" s="29">
        <v>2.2109434137999999</v>
      </c>
      <c r="T23" s="29">
        <v>5.3866529999999999E-3</v>
      </c>
      <c r="U23" s="29">
        <v>1.2335388872999999</v>
      </c>
      <c r="V23" s="29">
        <v>23.45503364</v>
      </c>
      <c r="W23" s="29">
        <v>8.1992770199999995E-2</v>
      </c>
      <c r="Y23" s="29">
        <v>1.6286290000000001E-4</v>
      </c>
      <c r="Z23" s="29">
        <v>7.5939636199999994E-2</v>
      </c>
      <c r="AA23" s="29">
        <v>84.121935066000006</v>
      </c>
      <c r="AB23" s="29">
        <v>232.0948003</v>
      </c>
      <c r="AD23" s="29">
        <v>0.21953727009999999</v>
      </c>
      <c r="AE23" s="29">
        <v>0.29941405930000009</v>
      </c>
      <c r="AG23" s="29">
        <v>4.1149071799999999E-2</v>
      </c>
      <c r="AH23" s="29">
        <v>3.1128440199999998</v>
      </c>
      <c r="AI23" s="29">
        <v>4619.5091277000001</v>
      </c>
      <c r="AJ23" s="29">
        <v>225.72993697999999</v>
      </c>
      <c r="AK23" s="29">
        <v>0.18660083860000001</v>
      </c>
      <c r="AL23" s="29">
        <v>1.4606414853</v>
      </c>
      <c r="AM23" s="29">
        <v>3.9338105999999996E-3</v>
      </c>
      <c r="AN23" s="29">
        <v>0.23161782950000001</v>
      </c>
      <c r="AO23" s="29">
        <v>2291.5782878999999</v>
      </c>
      <c r="AP23" s="29">
        <v>0.69485333299999996</v>
      </c>
      <c r="AQ23" s="29">
        <v>5.9862330000000005E-4</v>
      </c>
      <c r="AR23" s="29">
        <v>2.2952940999999998E-3</v>
      </c>
      <c r="AS23" s="29">
        <v>499.92084413999999</v>
      </c>
      <c r="AT23" s="29">
        <v>5.1503511279999996</v>
      </c>
      <c r="AW23" s="29">
        <v>0.57456453519999995</v>
      </c>
      <c r="AX23" s="29">
        <v>1.9942019859</v>
      </c>
      <c r="AY23" s="29">
        <v>0.61803391539999997</v>
      </c>
      <c r="AZ23" s="29">
        <v>7.8776111900000001E-2</v>
      </c>
      <c r="BA23" s="29">
        <v>6.7029710143000001</v>
      </c>
      <c r="BB23" s="29">
        <v>156.31590183</v>
      </c>
      <c r="BC23" s="29">
        <v>398.40819764000003</v>
      </c>
      <c r="BD23" s="29">
        <v>235.98182899</v>
      </c>
      <c r="BE23" s="29">
        <v>0.1180143182</v>
      </c>
      <c r="BF23" s="29">
        <v>8.1412800000000007E-3</v>
      </c>
      <c r="BK23" s="29" t="s">
        <v>22</v>
      </c>
      <c r="BL23" s="29">
        <v>9516.4260541700005</v>
      </c>
      <c r="BM23" s="29">
        <v>0.118014808013</v>
      </c>
      <c r="BN23" s="29">
        <v>7.6761789217700001</v>
      </c>
      <c r="BO23" s="29">
        <v>0</v>
      </c>
      <c r="BP23" s="29">
        <v>0.132039019058</v>
      </c>
      <c r="BQ23" s="29">
        <v>147.450554936</v>
      </c>
      <c r="BR23" s="29">
        <v>147.450554936</v>
      </c>
      <c r="BS23" s="29">
        <v>162.45734931800001</v>
      </c>
      <c r="BT23" s="29">
        <v>3.77313250583E-2</v>
      </c>
      <c r="BU23" s="29">
        <v>5.4296467435000002E-2</v>
      </c>
      <c r="BV23" s="29">
        <v>661.71571965099997</v>
      </c>
      <c r="BW23" s="29">
        <v>8.2770450977499993E-3</v>
      </c>
      <c r="BX23" s="29">
        <v>1.75887055286E-2</v>
      </c>
      <c r="BY23" s="29">
        <v>1.6236167670700001E-4</v>
      </c>
      <c r="BZ23" s="29">
        <v>8.5857180431699997E-3</v>
      </c>
      <c r="CA23" s="29">
        <v>4.20679328582E-3</v>
      </c>
      <c r="CB23" s="29">
        <v>1.33215291214E-2</v>
      </c>
      <c r="CC23" s="29">
        <v>0.38312013286500002</v>
      </c>
      <c r="CD23" s="29">
        <v>0</v>
      </c>
      <c r="CE23" s="29">
        <v>111731.78109</v>
      </c>
      <c r="CF23" s="29">
        <v>2.2109222391799999</v>
      </c>
      <c r="CG23" s="29">
        <v>8.1425797311800007E-3</v>
      </c>
      <c r="CH23" s="29">
        <v>1.5581939590099999E-3</v>
      </c>
      <c r="CI23" s="29">
        <v>3.8148213848299998E-3</v>
      </c>
      <c r="CJ23" s="29">
        <v>0</v>
      </c>
      <c r="CK23" s="29">
        <v>1.2335359395600001</v>
      </c>
      <c r="CL23" s="29">
        <v>3.1128284026499999</v>
      </c>
      <c r="CM23" s="29">
        <v>23.4549417267</v>
      </c>
      <c r="CN23" s="29">
        <v>5.9864694583500004E-4</v>
      </c>
      <c r="CO23" s="29">
        <v>1.46060907982</v>
      </c>
      <c r="CP23" s="29">
        <v>2.2952757703100001E-3</v>
      </c>
      <c r="CQ23" s="29">
        <v>72741.264207900007</v>
      </c>
      <c r="CR23" s="29">
        <v>8.1993788926700006E-2</v>
      </c>
      <c r="CS23" s="29">
        <v>0</v>
      </c>
      <c r="CT23" s="29">
        <v>592.14717736399996</v>
      </c>
      <c r="CU23" s="29">
        <v>771.38748304600006</v>
      </c>
      <c r="CV23" s="29">
        <v>74.072321869099994</v>
      </c>
      <c r="CW23" s="29">
        <v>156.41036476599999</v>
      </c>
      <c r="CX23" s="29">
        <v>9258.8599923700003</v>
      </c>
      <c r="CY23" s="29">
        <v>7.5938431287300004E-2</v>
      </c>
      <c r="CZ23" s="29">
        <v>85.124110647899997</v>
      </c>
      <c r="DA23" s="29">
        <v>85.124110647899997</v>
      </c>
      <c r="DB23" s="29">
        <v>231.597002046</v>
      </c>
      <c r="DC23" s="29">
        <v>0</v>
      </c>
      <c r="DD23" s="29">
        <v>398.510562021</v>
      </c>
      <c r="DE23" s="29">
        <v>0.110048414764</v>
      </c>
      <c r="DF23" s="29">
        <v>7.0666395755500003E-2</v>
      </c>
      <c r="DG23" s="29">
        <v>0</v>
      </c>
      <c r="DH23" s="29">
        <v>1787.7917653500001</v>
      </c>
      <c r="DI23" s="29">
        <v>5.0805106259499997</v>
      </c>
      <c r="DJ23" s="29">
        <v>724.65546776400004</v>
      </c>
      <c r="DK23" s="29">
        <v>7.7620642911900004E-2</v>
      </c>
      <c r="DL23" s="29">
        <v>0.22092041781999999</v>
      </c>
      <c r="DM23" s="29">
        <v>0</v>
      </c>
      <c r="DN23" s="29">
        <v>1.35481622877E-2</v>
      </c>
      <c r="DO23" s="29">
        <v>2.7506828320599998E-2</v>
      </c>
      <c r="DP23" s="29">
        <v>4632.5126291200004</v>
      </c>
      <c r="DQ23" s="29">
        <v>0</v>
      </c>
      <c r="DR23" s="29">
        <v>225.781160559</v>
      </c>
      <c r="DS23" s="29">
        <v>3946.5699596700001</v>
      </c>
      <c r="DT23" s="29">
        <v>0</v>
      </c>
      <c r="DU23" s="29">
        <v>7.6278801016299996E-2</v>
      </c>
      <c r="DV23" s="29">
        <v>0.109767269036</v>
      </c>
      <c r="DW23" s="29">
        <v>34129.633056500003</v>
      </c>
      <c r="DX23" s="29">
        <v>3792.1808875000002</v>
      </c>
      <c r="DY23" s="29">
        <v>37921.813944000001</v>
      </c>
      <c r="DZ23" s="29">
        <v>1513.02073675</v>
      </c>
      <c r="EA23" s="29">
        <v>984.07634746600002</v>
      </c>
      <c r="EB23" s="29">
        <v>5.1552628032500003</v>
      </c>
      <c r="EC23" s="29">
        <v>0</v>
      </c>
      <c r="ED23" s="29">
        <v>0</v>
      </c>
      <c r="EE23" s="29">
        <v>0.57445141263099997</v>
      </c>
      <c r="EF23" s="29">
        <v>1.99407309715</v>
      </c>
      <c r="EG23" s="29">
        <v>0.61802978643600004</v>
      </c>
      <c r="EH23" s="29">
        <v>7.8777045673499996E-2</v>
      </c>
      <c r="EI23" s="29">
        <v>6.7207595267600002</v>
      </c>
      <c r="EJ23" s="29">
        <v>23.273507842200001</v>
      </c>
      <c r="EK23" s="29">
        <v>63691.519581</v>
      </c>
      <c r="EL23" s="29">
        <v>42.228607770399996</v>
      </c>
      <c r="EM23" s="29">
        <v>636.29966544900003</v>
      </c>
      <c r="EN23" s="29">
        <v>1014.45118857</v>
      </c>
      <c r="EO23" s="29">
        <v>12.725342518</v>
      </c>
      <c r="EP23" s="29">
        <v>0.223713796745</v>
      </c>
      <c r="EQ23" s="29">
        <v>3.88131781279E-2</v>
      </c>
      <c r="ER23" s="29">
        <v>830.68186470199998</v>
      </c>
      <c r="ES23" s="29">
        <v>17821.442776399999</v>
      </c>
      <c r="ET23" s="29">
        <v>14316.2748374</v>
      </c>
      <c r="EU23" s="29">
        <v>3505.16793895</v>
      </c>
      <c r="EV23" s="29">
        <v>13.7065443476</v>
      </c>
      <c r="EW23" s="29">
        <v>0.29422281783799997</v>
      </c>
      <c r="EX23" s="29">
        <v>1144.2382418100001</v>
      </c>
      <c r="EY23" s="29">
        <v>60.639380126399999</v>
      </c>
      <c r="EZ23" s="29">
        <v>3206.4537551899998</v>
      </c>
      <c r="FA23" s="29">
        <v>117.850102041</v>
      </c>
      <c r="FB23" s="29">
        <v>40.045706700399997</v>
      </c>
      <c r="FC23" s="29">
        <v>6135.5758109999997</v>
      </c>
      <c r="FD23" s="29">
        <v>3.93061339235E-3</v>
      </c>
      <c r="FE23" s="29">
        <v>6415.8848441299997</v>
      </c>
      <c r="FF23" s="29">
        <v>592.47444089600003</v>
      </c>
      <c r="FG23" s="29">
        <v>443.441317449</v>
      </c>
      <c r="FH23" s="29">
        <v>1.6714244069299999</v>
      </c>
      <c r="FI23" s="29">
        <v>6429.6203351900003</v>
      </c>
      <c r="FJ23" s="29">
        <v>37375.924586200003</v>
      </c>
      <c r="FK23" s="29">
        <v>236.407623417</v>
      </c>
      <c r="FL23" s="29">
        <v>114.064004842</v>
      </c>
      <c r="FM23" s="29">
        <v>1613.8936961700001</v>
      </c>
      <c r="FN23" s="29">
        <v>8396.7135987500005</v>
      </c>
      <c r="FO23" s="29">
        <v>2292.08639881</v>
      </c>
      <c r="FP23" s="29">
        <v>0.23161134050000001</v>
      </c>
      <c r="FQ23" s="29">
        <v>0.69485328449399997</v>
      </c>
      <c r="FR23" s="29">
        <v>12182.1285276</v>
      </c>
      <c r="FS23" s="29">
        <v>125958.938523</v>
      </c>
      <c r="FT23" s="29">
        <v>500.11136195500001</v>
      </c>
      <c r="FU23" s="29">
        <v>8411.1405448400001</v>
      </c>
      <c r="FW23" s="37">
        <f t="shared" si="1"/>
        <v>0</v>
      </c>
      <c r="FX23" s="55">
        <f t="shared" si="2"/>
        <v>4.0630512767182323E-3</v>
      </c>
      <c r="FY23" s="55">
        <f t="shared" si="3"/>
        <v>-3.9934150940899632E-4</v>
      </c>
      <c r="FZ23" s="55">
        <f t="shared" si="4"/>
        <v>-1.2293005775412514E-3</v>
      </c>
      <c r="GA23" s="55">
        <f t="shared" si="5"/>
        <v>1.9557827028614776E-4</v>
      </c>
      <c r="GB23" s="55">
        <f t="shared" si="6"/>
        <v>3.5519560875929611E-4</v>
      </c>
      <c r="GC23" s="55">
        <f t="shared" si="7"/>
        <v>-2.6831928737632337E-3</v>
      </c>
      <c r="GD23" s="55">
        <f t="shared" si="8"/>
        <v>2.8214141107562542E-5</v>
      </c>
      <c r="GE23" s="55">
        <f t="shared" si="9"/>
        <v>4.8207115152566517E-3</v>
      </c>
      <c r="GF23" s="55">
        <f t="shared" si="10"/>
        <v>1.2039429018741013E-6</v>
      </c>
      <c r="GG23" s="55">
        <f t="shared" si="11"/>
        <v>-1.9951789725342427E-6</v>
      </c>
      <c r="GH23" s="55">
        <f t="shared" si="12"/>
        <v>-2.8302638635199317E-3</v>
      </c>
      <c r="GI23" s="55">
        <f t="shared" si="13"/>
        <v>6.0671293480404107E-2</v>
      </c>
      <c r="GJ23" s="55">
        <f t="shared" si="14"/>
        <v>-2.4450580269528704E-3</v>
      </c>
      <c r="GK23" s="55">
        <f t="shared" si="15"/>
        <v>-2.9217067161699462E-5</v>
      </c>
      <c r="GL23" s="55">
        <f t="shared" si="16"/>
        <v>-2.1580379297073946E-3</v>
      </c>
      <c r="GM23" s="55">
        <f t="shared" si="17"/>
        <v>1.9682246362973167E-6</v>
      </c>
      <c r="GN23" s="55">
        <f t="shared" si="18"/>
        <v>-9.5771876692541264E-6</v>
      </c>
      <c r="GO23" s="55">
        <f t="shared" si="19"/>
        <v>0</v>
      </c>
      <c r="GP23" s="55">
        <f t="shared" si="20"/>
        <v>-2.5317495223843023E-3</v>
      </c>
      <c r="GQ23" s="55">
        <f t="shared" si="21"/>
        <v>-2.3896611855684306E-6</v>
      </c>
      <c r="GR23" s="55">
        <f t="shared" si="22"/>
        <v>-3.9187025442423075E-6</v>
      </c>
      <c r="GS23" s="55">
        <f t="shared" si="23"/>
        <v>1.2424591796645139E-5</v>
      </c>
      <c r="GT23" s="55">
        <f t="shared" si="24"/>
        <v>0</v>
      </c>
      <c r="GU23" s="55">
        <f t="shared" si="25"/>
        <v>-3.0775780917569528E-3</v>
      </c>
      <c r="GV23" s="55">
        <f t="shared" si="26"/>
        <v>-1.5866716780369298E-5</v>
      </c>
      <c r="GW23" s="55">
        <f t="shared" si="27"/>
        <v>1.1913368149623618E-2</v>
      </c>
      <c r="GX23" s="55">
        <f t="shared" si="28"/>
        <v>-2.1448057145466467E-3</v>
      </c>
      <c r="GY23" s="55">
        <f t="shared" si="29"/>
        <v>0</v>
      </c>
      <c r="GZ23" s="55">
        <f t="shared" si="30"/>
        <v>-4.2277343595269297E-5</v>
      </c>
      <c r="HA23" s="55">
        <f t="shared" si="31"/>
        <v>-2.9156899650639766E-3</v>
      </c>
      <c r="HB23" s="55">
        <f t="shared" si="32"/>
        <v>0</v>
      </c>
      <c r="HC23" s="55">
        <f t="shared" si="33"/>
        <v>-2.2863502768001431E-3</v>
      </c>
      <c r="HD23" s="55">
        <f t="shared" si="34"/>
        <v>-5.0170679608564948E-6</v>
      </c>
      <c r="HE23" s="55">
        <f t="shared" si="35"/>
        <v>2.8149097794887439E-3</v>
      </c>
      <c r="HF23" s="55">
        <f t="shared" si="36"/>
        <v>2.2692417180157878E-4</v>
      </c>
      <c r="HG23" s="55">
        <f t="shared" si="37"/>
        <v>-2.9730228002309068E-3</v>
      </c>
      <c r="HH23" s="55">
        <f t="shared" si="38"/>
        <v>-2.2185786400142605E-5</v>
      </c>
      <c r="HI23" s="55">
        <f t="shared" si="39"/>
        <v>-8.127507841886308E-4</v>
      </c>
      <c r="HJ23" s="55">
        <f t="shared" si="40"/>
        <v>-2.8015977932296498E-5</v>
      </c>
      <c r="HK23" s="55">
        <f t="shared" si="41"/>
        <v>2.2172967543071534E-4</v>
      </c>
      <c r="HL23" s="55">
        <f t="shared" si="42"/>
        <v>-6.9807537347449249E-8</v>
      </c>
      <c r="HM23" s="55">
        <f t="shared" si="43"/>
        <v>3.9500358572730317E-5</v>
      </c>
      <c r="HN23" s="55">
        <f t="shared" si="44"/>
        <v>-7.9857696666234075E-6</v>
      </c>
      <c r="HO23" s="55">
        <f t="shared" si="45"/>
        <v>3.8109596195726468E-4</v>
      </c>
      <c r="HP23" s="55">
        <f t="shared" si="46"/>
        <v>9.5365832890465625E-4</v>
      </c>
      <c r="HQ23" s="55">
        <f t="shared" si="47"/>
        <v>0</v>
      </c>
      <c r="HR23" s="55">
        <f t="shared" si="48"/>
        <v>0</v>
      </c>
      <c r="HS23" s="55">
        <f t="shared" si="49"/>
        <v>-1.9688400879215858E-4</v>
      </c>
      <c r="HT23" s="55">
        <f t="shared" si="50"/>
        <v>-6.4631742878230134E-5</v>
      </c>
      <c r="HU23" s="55">
        <f t="shared" si="51"/>
        <v>-6.6808048831029752E-6</v>
      </c>
      <c r="HV23" s="55">
        <f t="shared" si="52"/>
        <v>1.1853510886398475E-5</v>
      </c>
      <c r="HW23" s="55">
        <f t="shared" si="53"/>
        <v>2.6538250608648655E-3</v>
      </c>
      <c r="HX23" s="55">
        <f t="shared" si="54"/>
        <v>6.0430791041795261E-4</v>
      </c>
      <c r="HY23" s="55">
        <f t="shared" si="55"/>
        <v>2.5693342056296893E-4</v>
      </c>
      <c r="HZ23" s="55">
        <f t="shared" si="56"/>
        <v>1.8043526013100065E-3</v>
      </c>
      <c r="IA23" s="55">
        <f t="shared" si="57"/>
        <v>4.1504540082742645E-6</v>
      </c>
      <c r="IB23" s="55">
        <f t="shared" si="58"/>
        <v>1.5964703093370719E-4</v>
      </c>
      <c r="IC23" s="55">
        <f t="shared" si="59"/>
        <v>0</v>
      </c>
      <c r="ID23" s="55">
        <f t="shared" si="60"/>
        <v>0</v>
      </c>
      <c r="IE23" s="55">
        <f t="shared" si="61"/>
        <v>0</v>
      </c>
    </row>
    <row r="24" spans="1:239" x14ac:dyDescent="0.3">
      <c r="A24" s="46" t="s">
        <v>23</v>
      </c>
      <c r="B24" s="27">
        <v>44677.63033</v>
      </c>
      <c r="C24" s="27">
        <v>1602.4352116</v>
      </c>
      <c r="D24" s="27">
        <v>21730.501334</v>
      </c>
      <c r="E24" s="27">
        <v>10827.336162</v>
      </c>
      <c r="F24" s="27">
        <v>8693.9725269999999</v>
      </c>
      <c r="G24" s="27">
        <v>2836.3759617000001</v>
      </c>
      <c r="H24" s="27">
        <v>67465.052355000007</v>
      </c>
      <c r="I24" s="29">
        <v>55.133624284</v>
      </c>
      <c r="J24" s="29">
        <v>14.475122750000001</v>
      </c>
      <c r="L24" s="29">
        <v>8.4231911199999995E-2</v>
      </c>
      <c r="M24" s="29">
        <v>134.01311871999999</v>
      </c>
      <c r="N24" s="29">
        <v>4.2787607599999999E-2</v>
      </c>
      <c r="O24" s="29">
        <v>6.5340133317999998</v>
      </c>
      <c r="P24" s="29">
        <v>4.6168671600000002E-2</v>
      </c>
      <c r="R24" s="29">
        <v>202.98706143000001</v>
      </c>
      <c r="T24" s="29">
        <v>8.7145144999999993E-3</v>
      </c>
      <c r="U24" s="29">
        <v>0.66804606150000001</v>
      </c>
      <c r="V24" s="29">
        <v>4.3526185000000002</v>
      </c>
      <c r="W24" s="29">
        <v>6.5551119999999997E-4</v>
      </c>
      <c r="Y24" s="29">
        <v>7.9554400000000005E-5</v>
      </c>
      <c r="AA24" s="29">
        <v>81.047997233000004</v>
      </c>
      <c r="AB24" s="29">
        <v>52.673135000000002</v>
      </c>
      <c r="AD24" s="29">
        <v>0.26199968400000001</v>
      </c>
      <c r="AE24" s="29">
        <v>0.27473804789999967</v>
      </c>
      <c r="AG24" s="29">
        <v>8.5575169800000003E-2</v>
      </c>
      <c r="AH24" s="29">
        <v>4.8080768000000003</v>
      </c>
      <c r="AI24" s="29">
        <v>2522.9535602999999</v>
      </c>
      <c r="AJ24" s="29">
        <v>194.38317892000001</v>
      </c>
      <c r="AK24" s="29">
        <v>4.2787607599999999E-2</v>
      </c>
      <c r="AL24" s="29">
        <v>0.91872980000000004</v>
      </c>
      <c r="AN24" s="29">
        <v>0.1268761725</v>
      </c>
      <c r="AO24" s="29">
        <v>1109.8973430999999</v>
      </c>
      <c r="AP24" s="29">
        <v>1.2660549605</v>
      </c>
      <c r="AS24" s="29">
        <v>207.25076324</v>
      </c>
      <c r="AT24" s="29">
        <v>1.4238787235000001</v>
      </c>
      <c r="AW24" s="29">
        <v>9.1654029799999995E-2</v>
      </c>
      <c r="AX24" s="29">
        <v>0.33087927979999998</v>
      </c>
      <c r="AY24" s="29">
        <v>9.6578227799999999E-2</v>
      </c>
      <c r="AZ24" s="29">
        <v>1.25886495E-2</v>
      </c>
      <c r="BA24" s="29">
        <v>1.6181964931999999</v>
      </c>
      <c r="BB24" s="29">
        <v>77.410146959000002</v>
      </c>
      <c r="BC24" s="29">
        <v>260.95353086</v>
      </c>
      <c r="BD24" s="29">
        <v>61.772422722000002</v>
      </c>
      <c r="BI24" s="29">
        <v>7.2011539999999998</v>
      </c>
      <c r="BK24" s="29" t="s">
        <v>23</v>
      </c>
      <c r="BL24" s="29">
        <v>2391.5998923799998</v>
      </c>
      <c r="BM24" s="29">
        <v>0</v>
      </c>
      <c r="BN24" s="29">
        <v>14.474963431899999</v>
      </c>
      <c r="BO24" s="29">
        <v>0</v>
      </c>
      <c r="BP24" s="29">
        <v>0</v>
      </c>
      <c r="BQ24" s="29">
        <v>55.669590851599999</v>
      </c>
      <c r="BR24" s="29">
        <v>55.5108545597</v>
      </c>
      <c r="BS24" s="29">
        <v>123.18547125400001</v>
      </c>
      <c r="BT24" s="29">
        <v>3.4439393519499997E-2</v>
      </c>
      <c r="BU24" s="29">
        <v>4.9559084530700001E-2</v>
      </c>
      <c r="BV24" s="29">
        <v>158.01521924400001</v>
      </c>
      <c r="BW24" s="29">
        <v>1.3655959360000001E-2</v>
      </c>
      <c r="BX24" s="29">
        <v>2.9018900411700001E-2</v>
      </c>
      <c r="BY24" s="8">
        <v>7.9312318787100005E-5</v>
      </c>
      <c r="BZ24" s="29">
        <v>6.5339583081499999</v>
      </c>
      <c r="CA24" s="29">
        <v>1.1050969729399999E-2</v>
      </c>
      <c r="CB24" s="29">
        <v>3.49947017202E-2</v>
      </c>
      <c r="CC24" s="29">
        <v>0</v>
      </c>
      <c r="CD24" s="29">
        <v>0</v>
      </c>
      <c r="CE24" s="29">
        <v>1171.38220219</v>
      </c>
      <c r="CF24" s="29">
        <v>202.98735524599999</v>
      </c>
      <c r="CG24" s="29">
        <v>0</v>
      </c>
      <c r="CH24" s="29">
        <v>2.5204230735699999E-3</v>
      </c>
      <c r="CI24" s="29">
        <v>6.1707010609699997E-3</v>
      </c>
      <c r="CJ24" s="29">
        <v>0</v>
      </c>
      <c r="CK24" s="29">
        <v>0.66804810340099996</v>
      </c>
      <c r="CL24" s="29">
        <v>4.8080954240700002</v>
      </c>
      <c r="CM24" s="29">
        <v>4.3525970341900004</v>
      </c>
      <c r="CN24" s="29">
        <v>0</v>
      </c>
      <c r="CO24" s="29">
        <v>0.91873336432800001</v>
      </c>
      <c r="CP24" s="29">
        <v>0</v>
      </c>
      <c r="CQ24" s="29">
        <v>44822.726091800003</v>
      </c>
      <c r="CR24" s="29">
        <v>6.5552069703600003E-4</v>
      </c>
      <c r="CS24" s="29">
        <v>0</v>
      </c>
      <c r="CT24" s="29">
        <v>446.58442945600001</v>
      </c>
      <c r="CU24" s="29">
        <v>37.6577441142</v>
      </c>
      <c r="CV24" s="29">
        <v>57.107257198900001</v>
      </c>
      <c r="CW24" s="29">
        <v>77.460993216600002</v>
      </c>
      <c r="CX24" s="29">
        <v>4874.4764154100003</v>
      </c>
      <c r="CY24" s="29">
        <v>0</v>
      </c>
      <c r="CZ24" s="29">
        <v>81.577540824300002</v>
      </c>
      <c r="DA24" s="29">
        <v>81.577540824300002</v>
      </c>
      <c r="DB24" s="29">
        <v>52.673185591299998</v>
      </c>
      <c r="DC24" s="29">
        <v>0</v>
      </c>
      <c r="DD24" s="29">
        <v>261.01067149800002</v>
      </c>
      <c r="DE24" s="29">
        <v>6.1530220336099999E-2</v>
      </c>
      <c r="DF24" s="29">
        <v>0.16584903576999999</v>
      </c>
      <c r="DG24" s="29">
        <v>0</v>
      </c>
      <c r="DH24" s="29">
        <v>1195.2158417200001</v>
      </c>
      <c r="DI24" s="29">
        <v>4.73255520886</v>
      </c>
      <c r="DJ24" s="29">
        <v>419.46060093699998</v>
      </c>
      <c r="DK24" s="29">
        <v>7.1233806698699997E-2</v>
      </c>
      <c r="DL24" s="29">
        <v>0.20274268571500001</v>
      </c>
      <c r="DM24" s="29">
        <v>0</v>
      </c>
      <c r="DN24" s="29">
        <v>2.8165442583400001E-2</v>
      </c>
      <c r="DO24" s="29">
        <v>5.7184304127599998E-2</v>
      </c>
      <c r="DP24" s="29">
        <v>2530.0734158</v>
      </c>
      <c r="DQ24" s="29">
        <v>7.2011495447499998</v>
      </c>
      <c r="DR24" s="29">
        <v>194.40828410399999</v>
      </c>
      <c r="DS24" s="29">
        <v>1601.39813095</v>
      </c>
      <c r="DT24" s="29">
        <v>0</v>
      </c>
      <c r="DU24" s="29">
        <v>1.7496669180999999E-2</v>
      </c>
      <c r="DV24" s="29">
        <v>2.5178196420799999E-2</v>
      </c>
      <c r="DW24" s="29">
        <v>19522.916478700001</v>
      </c>
      <c r="DX24" s="29">
        <v>2169.2129889299999</v>
      </c>
      <c r="DY24" s="29">
        <v>21692.1294676</v>
      </c>
      <c r="DZ24" s="29">
        <v>677.52258126599997</v>
      </c>
      <c r="EA24" s="29">
        <v>773.98596808800005</v>
      </c>
      <c r="EB24" s="29">
        <v>1.4267483272999999</v>
      </c>
      <c r="EC24" s="29">
        <v>0</v>
      </c>
      <c r="ED24" s="29">
        <v>0</v>
      </c>
      <c r="EE24" s="29">
        <v>9.1652663819199995E-2</v>
      </c>
      <c r="EF24" s="29">
        <v>0.33087362819400001</v>
      </c>
      <c r="EG24" s="29">
        <v>9.65780187481E-2</v>
      </c>
      <c r="EH24" s="29">
        <v>1.25875907345E-2</v>
      </c>
      <c r="EI24" s="29">
        <v>1.62766649312</v>
      </c>
      <c r="EJ24" s="29">
        <v>11.207170978900001</v>
      </c>
      <c r="EK24" s="29">
        <v>35720.893426100003</v>
      </c>
      <c r="EL24" s="29">
        <v>33.762038906599997</v>
      </c>
      <c r="EM24" s="29">
        <v>253.74358020700001</v>
      </c>
      <c r="EN24" s="29">
        <v>516.69474978100004</v>
      </c>
      <c r="EO24" s="29">
        <v>6.4425282037300002</v>
      </c>
      <c r="EP24" s="29">
        <v>0</v>
      </c>
      <c r="EQ24" s="29">
        <v>3.45062559676E-2</v>
      </c>
      <c r="ER24" s="29">
        <v>538.20007781200002</v>
      </c>
      <c r="ES24" s="29">
        <v>10822.005180599999</v>
      </c>
      <c r="ET24" s="29">
        <v>8690.2532298999995</v>
      </c>
      <c r="EU24" s="29">
        <v>2131.7519507000002</v>
      </c>
      <c r="EV24" s="29">
        <v>9.2161305221099994</v>
      </c>
      <c r="EW24" s="29">
        <v>0.15353917083099999</v>
      </c>
      <c r="EX24" s="29">
        <v>954.55890486500004</v>
      </c>
      <c r="EY24" s="29">
        <v>28.203089716000001</v>
      </c>
      <c r="EZ24" s="29">
        <v>1720.1726001899999</v>
      </c>
      <c r="FA24" s="29">
        <v>43.693209346499998</v>
      </c>
      <c r="FB24" s="29">
        <v>17.5553717345</v>
      </c>
      <c r="FC24" s="29">
        <v>3605.8147695299999</v>
      </c>
      <c r="FD24" s="29">
        <v>0</v>
      </c>
      <c r="FE24" s="29">
        <v>2047.5118416600001</v>
      </c>
      <c r="FF24" s="29">
        <v>575.06327052799998</v>
      </c>
      <c r="FG24" s="29">
        <v>374.96725163000002</v>
      </c>
      <c r="FH24" s="29">
        <v>0.80494677844100004</v>
      </c>
      <c r="FI24" s="29">
        <v>2830.8863938600002</v>
      </c>
      <c r="FJ24" s="29">
        <v>21586.895190700001</v>
      </c>
      <c r="FK24" s="29">
        <v>62.000333732400001</v>
      </c>
      <c r="FL24" s="29">
        <v>34.391707441500003</v>
      </c>
      <c r="FM24" s="29">
        <v>552.07406909500003</v>
      </c>
      <c r="FN24" s="29">
        <v>3820.3878392900001</v>
      </c>
      <c r="FO24" s="29">
        <v>1110.16933453</v>
      </c>
      <c r="FP24" s="29">
        <v>0.12687744400699999</v>
      </c>
      <c r="FQ24" s="29">
        <v>1.26606407957</v>
      </c>
      <c r="FR24" s="29">
        <v>7000.3043518000004</v>
      </c>
      <c r="FS24" s="29">
        <v>67466.251297099996</v>
      </c>
      <c r="FT24" s="29">
        <v>207.35384047700001</v>
      </c>
      <c r="FU24" s="29">
        <v>4018.3250432099999</v>
      </c>
      <c r="FW24" s="37">
        <f t="shared" si="1"/>
        <v>0</v>
      </c>
      <c r="FX24" s="55">
        <f t="shared" si="2"/>
        <v>3.2476154336810135E-3</v>
      </c>
      <c r="FY24" s="55">
        <f t="shared" si="3"/>
        <v>-6.471903778028583E-4</v>
      </c>
      <c r="FZ24" s="55">
        <f t="shared" si="4"/>
        <v>-1.7658067713312853E-3</v>
      </c>
      <c r="GA24" s="55">
        <f t="shared" si="5"/>
        <v>-4.9236315564951075E-4</v>
      </c>
      <c r="GB24" s="55">
        <f t="shared" si="6"/>
        <v>-4.2780180043699875E-4</v>
      </c>
      <c r="GC24" s="55">
        <f t="shared" si="7"/>
        <v>-1.9354161486792563E-3</v>
      </c>
      <c r="GD24" s="55">
        <f t="shared" si="8"/>
        <v>1.7771306152407804E-5</v>
      </c>
      <c r="GE24" s="55">
        <f t="shared" si="9"/>
        <v>6.8421091593188496E-3</v>
      </c>
      <c r="GF24" s="55">
        <f t="shared" si="10"/>
        <v>-1.1006338443760067E-5</v>
      </c>
      <c r="GG24" s="55">
        <f t="shared" si="11"/>
        <v>0</v>
      </c>
      <c r="GH24" s="55">
        <f t="shared" si="12"/>
        <v>-2.7713148909293294E-3</v>
      </c>
      <c r="GI24" s="55">
        <f t="shared" si="13"/>
        <v>0.17910261885740267</v>
      </c>
      <c r="GJ24" s="55">
        <f t="shared" si="14"/>
        <v>-2.6350580138533946E-3</v>
      </c>
      <c r="GK24" s="55">
        <f t="shared" si="15"/>
        <v>-8.4211107638980954E-6</v>
      </c>
      <c r="GL24" s="55">
        <f t="shared" si="16"/>
        <v>-2.6641474865394016E-3</v>
      </c>
      <c r="GM24" s="55">
        <f t="shared" si="17"/>
        <v>0</v>
      </c>
      <c r="GN24" s="55">
        <f t="shared" si="18"/>
        <v>1.4474617146117161E-6</v>
      </c>
      <c r="GO24" s="55">
        <f t="shared" si="19"/>
        <v>0</v>
      </c>
      <c r="GP24" s="55">
        <f t="shared" si="20"/>
        <v>-2.684069830855256E-3</v>
      </c>
      <c r="GQ24" s="55">
        <f t="shared" si="21"/>
        <v>3.0565272630523506E-6</v>
      </c>
      <c r="GR24" s="55">
        <f t="shared" si="22"/>
        <v>-4.9317003086147439E-6</v>
      </c>
      <c r="GS24" s="55">
        <f t="shared" si="23"/>
        <v>1.4487984339649289E-5</v>
      </c>
      <c r="GT24" s="55">
        <f t="shared" si="24"/>
        <v>0</v>
      </c>
      <c r="GU24" s="55">
        <f t="shared" si="25"/>
        <v>-3.0429644733666553E-3</v>
      </c>
      <c r="GV24" s="55">
        <f t="shared" si="26"/>
        <v>0</v>
      </c>
      <c r="GW24" s="55">
        <f t="shared" si="27"/>
        <v>6.5337036000734823E-3</v>
      </c>
      <c r="GX24" s="55">
        <f t="shared" si="28"/>
        <v>9.6047634141231848E-7</v>
      </c>
      <c r="GY24" s="55">
        <f t="shared" si="29"/>
        <v>0</v>
      </c>
      <c r="GZ24" s="55">
        <f t="shared" si="30"/>
        <v>-4.3577123665551029E-4</v>
      </c>
      <c r="HA24" s="55">
        <f t="shared" si="31"/>
        <v>-2.7719330908867446E-3</v>
      </c>
      <c r="HB24" s="55">
        <f t="shared" si="32"/>
        <v>0</v>
      </c>
      <c r="HC24" s="55">
        <f t="shared" si="33"/>
        <v>-2.6342114135075216E-3</v>
      </c>
      <c r="HD24" s="55">
        <f t="shared" si="34"/>
        <v>3.873496779413528E-6</v>
      </c>
      <c r="HE24" s="55">
        <f t="shared" si="35"/>
        <v>2.822031927988986E-3</v>
      </c>
      <c r="HF24" s="55">
        <f t="shared" si="36"/>
        <v>1.2915306838517867E-4</v>
      </c>
      <c r="HG24" s="55">
        <f t="shared" si="37"/>
        <v>-2.6349217571117801E-3</v>
      </c>
      <c r="HH24" s="55">
        <f t="shared" si="38"/>
        <v>3.8796259792291186E-6</v>
      </c>
      <c r="HI24" s="55">
        <f t="shared" si="39"/>
        <v>0</v>
      </c>
      <c r="HJ24" s="55">
        <f t="shared" si="40"/>
        <v>1.0021637435466269E-5</v>
      </c>
      <c r="HK24" s="55">
        <f t="shared" si="41"/>
        <v>2.4505998837728995E-4</v>
      </c>
      <c r="HL24" s="55">
        <f t="shared" si="42"/>
        <v>7.2027441813476212E-6</v>
      </c>
      <c r="HM24" s="55">
        <f t="shared" si="43"/>
        <v>0</v>
      </c>
      <c r="HN24" s="55">
        <f t="shared" si="44"/>
        <v>0</v>
      </c>
      <c r="HO24" s="55">
        <f t="shared" si="45"/>
        <v>4.9735516235779886E-4</v>
      </c>
      <c r="HP24" s="55">
        <f t="shared" si="46"/>
        <v>2.0153428467180735E-3</v>
      </c>
      <c r="HQ24" s="55">
        <f t="shared" si="47"/>
        <v>0</v>
      </c>
      <c r="HR24" s="55">
        <f t="shared" si="48"/>
        <v>0</v>
      </c>
      <c r="HS24" s="55">
        <f t="shared" si="49"/>
        <v>-1.4903663297518688E-5</v>
      </c>
      <c r="HT24" s="55">
        <f t="shared" si="50"/>
        <v>-1.7080567883803268E-5</v>
      </c>
      <c r="HU24" s="55">
        <f t="shared" si="51"/>
        <v>-2.1645862091414556E-6</v>
      </c>
      <c r="HV24" s="55">
        <f t="shared" si="52"/>
        <v>-8.4104772318917579E-5</v>
      </c>
      <c r="HW24" s="55">
        <f t="shared" si="53"/>
        <v>5.852194069011398E-3</v>
      </c>
      <c r="HX24" s="55">
        <f t="shared" si="54"/>
        <v>6.5684228227767707E-4</v>
      </c>
      <c r="HY24" s="55">
        <f t="shared" si="55"/>
        <v>2.1896863327239987E-4</v>
      </c>
      <c r="HZ24" s="55">
        <f t="shared" si="56"/>
        <v>3.689526820498658E-3</v>
      </c>
      <c r="IA24" s="55">
        <f t="shared" si="57"/>
        <v>0</v>
      </c>
      <c r="IB24" s="55">
        <f t="shared" si="58"/>
        <v>0</v>
      </c>
      <c r="IC24" s="55">
        <f t="shared" si="59"/>
        <v>0</v>
      </c>
      <c r="ID24" s="55">
        <f t="shared" si="60"/>
        <v>0</v>
      </c>
      <c r="IE24" s="55">
        <f t="shared" si="61"/>
        <v>-6.1868556068027347E-7</v>
      </c>
    </row>
    <row r="25" spans="1:239" x14ac:dyDescent="0.3">
      <c r="A25" s="46" t="s">
        <v>24</v>
      </c>
      <c r="B25" s="27">
        <v>45257.996700999996</v>
      </c>
      <c r="C25" s="27">
        <v>262.74084839</v>
      </c>
      <c r="D25" s="27">
        <v>3233.3793709000001</v>
      </c>
      <c r="E25" s="27">
        <v>7684.4493869999997</v>
      </c>
      <c r="F25" s="27">
        <v>6632.6325071000001</v>
      </c>
      <c r="G25" s="27">
        <v>441.51536691000001</v>
      </c>
      <c r="H25" s="27">
        <v>44630.352318999998</v>
      </c>
      <c r="I25" s="29">
        <v>146.87089736999999</v>
      </c>
      <c r="J25" s="29">
        <v>4.5607863979000003</v>
      </c>
      <c r="K25" s="29">
        <v>1.8505151399999999E-2</v>
      </c>
      <c r="M25" s="29">
        <v>226.29528658000001</v>
      </c>
      <c r="O25" s="29">
        <v>1.2033146E-3</v>
      </c>
      <c r="Q25" s="29">
        <v>5.3693719899999999E-2</v>
      </c>
      <c r="R25" s="29">
        <v>0.28514864200000001</v>
      </c>
      <c r="U25" s="29">
        <v>0.38364704649999998</v>
      </c>
      <c r="V25" s="29">
        <v>7.4483684173000002</v>
      </c>
      <c r="W25" s="29">
        <v>1.5235155300000001E-2</v>
      </c>
      <c r="Z25" s="29">
        <v>1.0642863900000001E-2</v>
      </c>
      <c r="AA25" s="29">
        <v>17.862731021999998</v>
      </c>
      <c r="AB25" s="29">
        <v>41.681249100000002</v>
      </c>
      <c r="AD25" s="29">
        <v>4.7467650200000003E-2</v>
      </c>
      <c r="AE25" s="29">
        <v>2.7185425999998181E-3</v>
      </c>
      <c r="AH25" s="29">
        <v>0.40472233899999999</v>
      </c>
      <c r="AI25" s="29">
        <v>1339.4540512000001</v>
      </c>
      <c r="AJ25" s="29">
        <v>172.2865357</v>
      </c>
      <c r="AL25" s="29">
        <v>0.19262451589999999</v>
      </c>
      <c r="AM25" s="29">
        <v>5.5131950000000005E-4</v>
      </c>
      <c r="AN25" s="29">
        <v>11.902996</v>
      </c>
      <c r="AO25" s="29">
        <v>687.82390936000002</v>
      </c>
      <c r="AP25" s="29">
        <v>0.52513211800000004</v>
      </c>
      <c r="AQ25" s="29">
        <v>8.3896500000000006E-5</v>
      </c>
      <c r="AR25" s="29">
        <v>3.2168289999999998E-4</v>
      </c>
      <c r="AS25" s="29">
        <v>96.937705269000006</v>
      </c>
      <c r="AT25" s="29">
        <v>2.5583608448000001</v>
      </c>
      <c r="AW25" s="29">
        <v>0.31730898680000003</v>
      </c>
      <c r="AX25" s="29">
        <v>1.1594917586</v>
      </c>
      <c r="AY25" s="29">
        <v>0.37204896450000002</v>
      </c>
      <c r="AZ25" s="29">
        <v>4.7405082100000002E-2</v>
      </c>
      <c r="BA25" s="29">
        <v>3.6335732105999998</v>
      </c>
      <c r="BB25" s="29">
        <v>31.958639904000002</v>
      </c>
      <c r="BC25" s="29">
        <v>230.92949952999999</v>
      </c>
      <c r="BD25" s="29">
        <v>141.25707258</v>
      </c>
      <c r="BE25" s="29">
        <v>1.6539584900000001E-2</v>
      </c>
      <c r="BF25" s="29">
        <v>1.1409916E-3</v>
      </c>
      <c r="BK25" s="29" t="s">
        <v>24</v>
      </c>
      <c r="BL25" s="29">
        <v>960.03948421300004</v>
      </c>
      <c r="BM25" s="29">
        <v>1.65392776522E-2</v>
      </c>
      <c r="BN25" s="29">
        <v>4.5607898253199997</v>
      </c>
      <c r="BO25" s="29">
        <v>0</v>
      </c>
      <c r="BP25" s="29">
        <v>1.85050757787E-2</v>
      </c>
      <c r="BQ25" s="29">
        <v>147.05913332</v>
      </c>
      <c r="BR25" s="29">
        <v>147.05913332</v>
      </c>
      <c r="BS25" s="29">
        <v>53.015634457799997</v>
      </c>
      <c r="BT25" s="29">
        <v>0</v>
      </c>
      <c r="BU25" s="29">
        <v>0</v>
      </c>
      <c r="BV25" s="29">
        <v>239.36061137499999</v>
      </c>
      <c r="BW25" s="29">
        <v>0</v>
      </c>
      <c r="BX25" s="29">
        <v>0</v>
      </c>
      <c r="BY25" s="29">
        <v>0</v>
      </c>
      <c r="BZ25" s="29">
        <v>1.2033158944300001E-3</v>
      </c>
      <c r="CA25" s="29">
        <v>0</v>
      </c>
      <c r="CB25" s="29">
        <v>0</v>
      </c>
      <c r="CC25" s="29">
        <v>5.3694631995999997E-2</v>
      </c>
      <c r="CD25" s="29">
        <v>0</v>
      </c>
      <c r="CE25" s="29">
        <v>227.98588223499999</v>
      </c>
      <c r="CF25" s="29">
        <v>0.285147157767</v>
      </c>
      <c r="CG25" s="29">
        <v>1.1409745795400001E-3</v>
      </c>
      <c r="CH25" s="29">
        <v>0</v>
      </c>
      <c r="CI25" s="29">
        <v>0</v>
      </c>
      <c r="CJ25" s="29">
        <v>0</v>
      </c>
      <c r="CK25" s="29">
        <v>0.38366204417499999</v>
      </c>
      <c r="CL25" s="29">
        <v>0.404718213878</v>
      </c>
      <c r="CM25" s="29">
        <v>7.4483035705700003</v>
      </c>
      <c r="CN25" s="8">
        <v>8.3893490414999996E-5</v>
      </c>
      <c r="CO25" s="29">
        <v>0.192628848948</v>
      </c>
      <c r="CP25" s="29">
        <v>3.2166531530200001E-4</v>
      </c>
      <c r="CQ25" s="29">
        <v>45332.7198699</v>
      </c>
      <c r="CR25" s="29">
        <v>1.52346138952E-2</v>
      </c>
      <c r="CS25" s="29">
        <v>0</v>
      </c>
      <c r="CT25" s="29">
        <v>585.06708931200001</v>
      </c>
      <c r="CU25" s="29">
        <v>14.148916317799999</v>
      </c>
      <c r="CV25" s="29">
        <v>59.981471013899998</v>
      </c>
      <c r="CW25" s="29">
        <v>31.9792158805</v>
      </c>
      <c r="CX25" s="29">
        <v>2936.8571597800001</v>
      </c>
      <c r="CY25" s="29">
        <v>1.0643201977299999E-2</v>
      </c>
      <c r="CZ25" s="29">
        <v>18.137842838400001</v>
      </c>
      <c r="DA25" s="29">
        <v>18.137842838400001</v>
      </c>
      <c r="DB25" s="29">
        <v>41.681285751899999</v>
      </c>
      <c r="DC25" s="29">
        <v>0</v>
      </c>
      <c r="DD25" s="29">
        <v>230.95672478700001</v>
      </c>
      <c r="DE25" s="29">
        <v>2.3076644464700001E-2</v>
      </c>
      <c r="DF25" s="29">
        <v>1.64316540508E-2</v>
      </c>
      <c r="DG25" s="29">
        <v>0</v>
      </c>
      <c r="DH25" s="29">
        <v>1141.1319494300001</v>
      </c>
      <c r="DI25" s="29">
        <v>3.0332183499399998</v>
      </c>
      <c r="DJ25" s="29">
        <v>131.48386651600001</v>
      </c>
      <c r="DK25" s="29">
        <v>7.0680815544800003E-4</v>
      </c>
      <c r="DL25" s="29">
        <v>2.01177107756E-3</v>
      </c>
      <c r="DM25" s="29">
        <v>0</v>
      </c>
      <c r="DN25" s="29">
        <v>0</v>
      </c>
      <c r="DO25" s="29">
        <v>0</v>
      </c>
      <c r="DP25" s="29">
        <v>1343.3819312799999</v>
      </c>
      <c r="DQ25" s="29">
        <v>0</v>
      </c>
      <c r="DR25" s="29">
        <v>172.29912337900001</v>
      </c>
      <c r="DS25" s="29">
        <v>262.64880952700003</v>
      </c>
      <c r="DT25" s="29">
        <v>0</v>
      </c>
      <c r="DU25" s="29">
        <v>0</v>
      </c>
      <c r="DV25" s="29">
        <v>0</v>
      </c>
      <c r="DW25" s="29">
        <v>2910.6496528100001</v>
      </c>
      <c r="DX25" s="29">
        <v>323.40553111700001</v>
      </c>
      <c r="DY25" s="29">
        <v>3234.0551839300001</v>
      </c>
      <c r="DZ25" s="29">
        <v>459.69375260599998</v>
      </c>
      <c r="EA25" s="29">
        <v>674.257402394</v>
      </c>
      <c r="EB25" s="29">
        <v>2.5598032238299999</v>
      </c>
      <c r="EC25" s="29">
        <v>0</v>
      </c>
      <c r="ED25" s="29">
        <v>0</v>
      </c>
      <c r="EE25" s="29">
        <v>0.317309082337</v>
      </c>
      <c r="EF25" s="29">
        <v>1.1594883747</v>
      </c>
      <c r="EG25" s="29">
        <v>0.37205138067799998</v>
      </c>
      <c r="EH25" s="29">
        <v>4.7405673090899998E-2</v>
      </c>
      <c r="EI25" s="29">
        <v>3.6383037275099999</v>
      </c>
      <c r="EJ25" s="29">
        <v>8.6390209854699993</v>
      </c>
      <c r="EK25" s="29">
        <v>25530.143905000001</v>
      </c>
      <c r="EL25" s="29">
        <v>7.1696587101900002</v>
      </c>
      <c r="EM25" s="29">
        <v>493.40608463500001</v>
      </c>
      <c r="EN25" s="29">
        <v>639.10489445899998</v>
      </c>
      <c r="EO25" s="29">
        <v>4.4591805138999998</v>
      </c>
      <c r="EP25" s="29">
        <v>0</v>
      </c>
      <c r="EQ25" s="29">
        <v>7.9578014682800003E-3</v>
      </c>
      <c r="ER25" s="29">
        <v>394.60476056200002</v>
      </c>
      <c r="ES25" s="29">
        <v>7826.1262216699997</v>
      </c>
      <c r="ET25" s="29">
        <v>6635.2955493099998</v>
      </c>
      <c r="EU25" s="29">
        <v>1190.83067235</v>
      </c>
      <c r="EV25" s="29">
        <v>5.3537973985500003</v>
      </c>
      <c r="EW25" s="29">
        <v>8.6835971939699996E-2</v>
      </c>
      <c r="EX25" s="29">
        <v>245.50621415699999</v>
      </c>
      <c r="EY25" s="29">
        <v>38.5686350557</v>
      </c>
      <c r="EZ25" s="29">
        <v>1738.6709687699999</v>
      </c>
      <c r="FA25" s="29">
        <v>96.768726577300001</v>
      </c>
      <c r="FB25" s="29">
        <v>23.526079085300001</v>
      </c>
      <c r="FC25" s="29">
        <v>2788.6110195800002</v>
      </c>
      <c r="FD25" s="29">
        <v>5.5088562659500004E-4</v>
      </c>
      <c r="FE25" s="29">
        <v>592.24386200399999</v>
      </c>
      <c r="FF25" s="29">
        <v>33.976320341499999</v>
      </c>
      <c r="FG25" s="29">
        <v>116.27860862999999</v>
      </c>
      <c r="FH25" s="29">
        <v>0.56474388227299999</v>
      </c>
      <c r="FI25" s="29">
        <v>441.31873696500003</v>
      </c>
      <c r="FJ25" s="29">
        <v>15609.5502516</v>
      </c>
      <c r="FK25" s="29">
        <v>141.36017962299999</v>
      </c>
      <c r="FL25" s="29">
        <v>0</v>
      </c>
      <c r="FM25" s="29">
        <v>501.74351913599997</v>
      </c>
      <c r="FN25" s="29">
        <v>1848.3030470000001</v>
      </c>
      <c r="FO25" s="29">
        <v>687.96125577299995</v>
      </c>
      <c r="FP25" s="29">
        <v>11.902985297900001</v>
      </c>
      <c r="FQ25" s="29">
        <v>0.52512753245900001</v>
      </c>
      <c r="FR25" s="29">
        <v>4280.1105768699999</v>
      </c>
      <c r="FS25" s="29">
        <v>44631.076872600002</v>
      </c>
      <c r="FT25" s="29">
        <v>96.989192946800003</v>
      </c>
      <c r="FU25" s="29">
        <v>2857.6541141799999</v>
      </c>
      <c r="FW25" s="37">
        <f t="shared" si="1"/>
        <v>0</v>
      </c>
      <c r="FX25" s="55">
        <f t="shared" si="2"/>
        <v>1.6510489713821694E-3</v>
      </c>
      <c r="FY25" s="55">
        <f t="shared" si="3"/>
        <v>-3.5030283096046242E-4</v>
      </c>
      <c r="FZ25" s="55">
        <f t="shared" si="4"/>
        <v>2.0901136318311506E-4</v>
      </c>
      <c r="GA25" s="55">
        <f t="shared" si="5"/>
        <v>1.8436823191220281E-2</v>
      </c>
      <c r="GB25" s="55">
        <f t="shared" si="6"/>
        <v>4.0150606974667105E-4</v>
      </c>
      <c r="GC25" s="55">
        <f t="shared" si="7"/>
        <v>-4.4535243784632635E-4</v>
      </c>
      <c r="GD25" s="55">
        <f t="shared" si="8"/>
        <v>1.6234548067775992E-5</v>
      </c>
      <c r="GE25" s="55">
        <f t="shared" si="9"/>
        <v>1.2816422679422918E-3</v>
      </c>
      <c r="GF25" s="55">
        <f t="shared" si="10"/>
        <v>7.5149759281580313E-7</v>
      </c>
      <c r="GG25" s="55">
        <f t="shared" si="11"/>
        <v>-4.0864999353486752E-6</v>
      </c>
      <c r="GH25" s="55">
        <f t="shared" si="12"/>
        <v>0</v>
      </c>
      <c r="GI25" s="55">
        <f t="shared" si="13"/>
        <v>5.7735735429827975E-2</v>
      </c>
      <c r="GJ25" s="55">
        <f t="shared" si="14"/>
        <v>0</v>
      </c>
      <c r="GK25" s="55">
        <f t="shared" si="15"/>
        <v>1.0757203478094757E-6</v>
      </c>
      <c r="GL25" s="55">
        <f t="shared" si="16"/>
        <v>0</v>
      </c>
      <c r="GM25" s="55">
        <f t="shared" si="17"/>
        <v>1.6987014527901307E-5</v>
      </c>
      <c r="GN25" s="55">
        <f t="shared" si="18"/>
        <v>-5.2051203526482873E-6</v>
      </c>
      <c r="GO25" s="55">
        <f t="shared" si="19"/>
        <v>0</v>
      </c>
      <c r="GP25" s="55">
        <f t="shared" si="20"/>
        <v>0</v>
      </c>
      <c r="GQ25" s="55">
        <f t="shared" si="21"/>
        <v>3.9092377060739136E-5</v>
      </c>
      <c r="GR25" s="55">
        <f t="shared" si="22"/>
        <v>-8.706165748909519E-6</v>
      </c>
      <c r="GS25" s="55">
        <f t="shared" si="23"/>
        <v>-3.553654618804885E-5</v>
      </c>
      <c r="GT25" s="55">
        <f t="shared" si="24"/>
        <v>0</v>
      </c>
      <c r="GU25" s="55">
        <f t="shared" si="25"/>
        <v>0</v>
      </c>
      <c r="GV25" s="55">
        <f t="shared" si="26"/>
        <v>3.1765632180898977E-5</v>
      </c>
      <c r="GW25" s="55">
        <f t="shared" si="27"/>
        <v>1.5401442033761294E-2</v>
      </c>
      <c r="GX25" s="55">
        <f t="shared" si="28"/>
        <v>8.7933785066911449E-7</v>
      </c>
      <c r="GY25" s="55">
        <f t="shared" si="29"/>
        <v>0</v>
      </c>
      <c r="GZ25" s="55">
        <f t="shared" si="30"/>
        <v>-3.2658372880719836E-5</v>
      </c>
      <c r="HA25" s="55">
        <f t="shared" si="31"/>
        <v>1.3475237865329613E-5</v>
      </c>
      <c r="HB25" s="55">
        <f t="shared" si="32"/>
        <v>0</v>
      </c>
      <c r="HC25" s="55">
        <f t="shared" si="33"/>
        <v>0</v>
      </c>
      <c r="HD25" s="55">
        <f t="shared" si="34"/>
        <v>-1.0192474203869329E-5</v>
      </c>
      <c r="HE25" s="55">
        <f t="shared" si="35"/>
        <v>2.932448542360118E-3</v>
      </c>
      <c r="HF25" s="55">
        <f t="shared" si="36"/>
        <v>7.306246508969851E-5</v>
      </c>
      <c r="HG25" s="55">
        <f t="shared" si="37"/>
        <v>0</v>
      </c>
      <c r="HH25" s="55">
        <f t="shared" si="38"/>
        <v>2.2494789823458201E-5</v>
      </c>
      <c r="HI25" s="55">
        <f t="shared" si="39"/>
        <v>-7.8697271727193308E-4</v>
      </c>
      <c r="HJ25" s="55">
        <f t="shared" si="40"/>
        <v>-8.9910977027075045E-7</v>
      </c>
      <c r="HK25" s="55">
        <f t="shared" si="41"/>
        <v>1.9968252212652628E-4</v>
      </c>
      <c r="HL25" s="55">
        <f t="shared" si="42"/>
        <v>-8.7321663308050629E-6</v>
      </c>
      <c r="HM25" s="55">
        <f t="shared" si="43"/>
        <v>-3.5872593016508171E-5</v>
      </c>
      <c r="HN25" s="55">
        <f t="shared" si="44"/>
        <v>-5.4664696196081305E-5</v>
      </c>
      <c r="HO25" s="55">
        <f t="shared" si="45"/>
        <v>5.311419086837276E-4</v>
      </c>
      <c r="HP25" s="55">
        <f t="shared" si="46"/>
        <v>5.637903007042511E-4</v>
      </c>
      <c r="HQ25" s="55">
        <f t="shared" si="47"/>
        <v>0</v>
      </c>
      <c r="HR25" s="55">
        <f t="shared" si="48"/>
        <v>0</v>
      </c>
      <c r="HS25" s="55">
        <f t="shared" si="49"/>
        <v>3.0108507464993873E-7</v>
      </c>
      <c r="HT25" s="55">
        <f t="shared" si="50"/>
        <v>-2.9184338524947361E-6</v>
      </c>
      <c r="HU25" s="55">
        <f t="shared" si="51"/>
        <v>6.4942473451050148E-6</v>
      </c>
      <c r="HV25" s="55">
        <f t="shared" si="52"/>
        <v>1.2466825787771445E-5</v>
      </c>
      <c r="HW25" s="55">
        <f t="shared" si="53"/>
        <v>1.3018911786887881E-3</v>
      </c>
      <c r="HX25" s="55">
        <f t="shared" si="54"/>
        <v>6.4383141966635688E-4</v>
      </c>
      <c r="HY25" s="55">
        <f t="shared" si="55"/>
        <v>1.1789423635973965E-4</v>
      </c>
      <c r="HZ25" s="55">
        <f t="shared" si="56"/>
        <v>7.2992481804123692E-4</v>
      </c>
      <c r="IA25" s="55">
        <f t="shared" si="57"/>
        <v>-1.8576512159065297E-5</v>
      </c>
      <c r="IB25" s="55">
        <f t="shared" si="58"/>
        <v>-1.491725267736946E-5</v>
      </c>
      <c r="IC25" s="55">
        <f t="shared" si="59"/>
        <v>0</v>
      </c>
      <c r="ID25" s="55">
        <f t="shared" si="60"/>
        <v>0</v>
      </c>
      <c r="IE25" s="55">
        <f t="shared" si="61"/>
        <v>0</v>
      </c>
    </row>
    <row r="26" spans="1:239" x14ac:dyDescent="0.3">
      <c r="A26" s="46" t="s">
        <v>25</v>
      </c>
      <c r="B26" s="27">
        <v>55429.879050000003</v>
      </c>
      <c r="C26" s="27">
        <v>1161.0076397</v>
      </c>
      <c r="D26" s="27">
        <v>13989.864723999999</v>
      </c>
      <c r="E26" s="27">
        <v>10127.212337000001</v>
      </c>
      <c r="F26" s="27">
        <v>8694.7450750999997</v>
      </c>
      <c r="G26" s="27">
        <v>612.02373390000002</v>
      </c>
      <c r="H26" s="27">
        <v>84933.232516999997</v>
      </c>
      <c r="I26" s="29">
        <v>246.42652125000001</v>
      </c>
      <c r="J26" s="29">
        <v>5.4217071515999997</v>
      </c>
      <c r="K26" s="29">
        <v>3.7476520899999997E-2</v>
      </c>
      <c r="L26" s="29">
        <v>0.15676691670000001</v>
      </c>
      <c r="M26" s="29">
        <v>315.80630456</v>
      </c>
      <c r="N26" s="29">
        <v>0.1171647351</v>
      </c>
      <c r="O26" s="29">
        <v>1.10616879E-2</v>
      </c>
      <c r="P26" s="29">
        <v>0.1219355104</v>
      </c>
      <c r="Q26" s="29">
        <v>9.8521340600000007E-2</v>
      </c>
      <c r="R26" s="29">
        <v>0.58223465900000004</v>
      </c>
      <c r="T26" s="29">
        <v>1.5091465E-3</v>
      </c>
      <c r="U26" s="29">
        <v>0.80287660800000005</v>
      </c>
      <c r="V26" s="29">
        <v>11.626148795000001</v>
      </c>
      <c r="W26" s="29">
        <v>2.67339477E-2</v>
      </c>
      <c r="Z26" s="29">
        <v>2.1553870199999998E-2</v>
      </c>
      <c r="AA26" s="29">
        <v>45.611003580999999</v>
      </c>
      <c r="AB26" s="29">
        <v>49.220722500000001</v>
      </c>
      <c r="AD26" s="29">
        <v>0.22748945870000001</v>
      </c>
      <c r="AE26" s="29">
        <v>1.6005719811000003</v>
      </c>
      <c r="AG26" s="29">
        <v>0.2342761833</v>
      </c>
      <c r="AH26" s="29">
        <v>0.815079145</v>
      </c>
      <c r="AI26" s="29">
        <v>2933.4232805000001</v>
      </c>
      <c r="AJ26" s="29">
        <v>234.92267236000001</v>
      </c>
      <c r="AK26" s="29">
        <v>0.1178800694</v>
      </c>
      <c r="AL26" s="29">
        <v>0.36915644600000003</v>
      </c>
      <c r="AM26" s="29">
        <v>1.1165278E-3</v>
      </c>
      <c r="AN26" s="29">
        <v>24.046682149999999</v>
      </c>
      <c r="AO26" s="29">
        <v>1764.9443882999999</v>
      </c>
      <c r="AP26" s="29">
        <v>1.0608828079999999</v>
      </c>
      <c r="AQ26" s="29">
        <v>1.699065E-4</v>
      </c>
      <c r="AR26" s="29">
        <v>6.5146979999999995E-4</v>
      </c>
      <c r="AS26" s="29">
        <v>304.91803155999997</v>
      </c>
      <c r="AT26" s="29">
        <v>3.4285304671999999</v>
      </c>
      <c r="AW26" s="29">
        <v>0.3802320944</v>
      </c>
      <c r="AX26" s="29">
        <v>1.3870568119</v>
      </c>
      <c r="AY26" s="29">
        <v>0.43943088159999999</v>
      </c>
      <c r="AZ26" s="29">
        <v>5.6112719300000002E-2</v>
      </c>
      <c r="BA26" s="29">
        <v>4.6758024445000004</v>
      </c>
      <c r="BB26" s="29">
        <v>94.593147572000007</v>
      </c>
      <c r="BC26" s="29">
        <v>256.02344705000002</v>
      </c>
      <c r="BD26" s="29">
        <v>173.00752523</v>
      </c>
      <c r="BE26" s="29">
        <v>3.3495849299999998E-2</v>
      </c>
      <c r="BF26" s="29">
        <v>2.3107284999999999E-3</v>
      </c>
      <c r="BK26" s="29" t="s">
        <v>25</v>
      </c>
      <c r="BL26" s="29">
        <v>3509.9064591699998</v>
      </c>
      <c r="BM26" s="29">
        <v>3.3495587733499997E-2</v>
      </c>
      <c r="BN26" s="29">
        <v>5.4216429972700002</v>
      </c>
      <c r="BO26" s="29">
        <v>0</v>
      </c>
      <c r="BP26" s="29">
        <v>3.7477795633499997E-2</v>
      </c>
      <c r="BQ26" s="29">
        <v>246.868796911</v>
      </c>
      <c r="BR26" s="29">
        <v>246.86244511199999</v>
      </c>
      <c r="BS26" s="29">
        <v>102.458653457</v>
      </c>
      <c r="BT26" s="29">
        <v>6.4078947049399995E-2</v>
      </c>
      <c r="BU26" s="29">
        <v>9.2211379770400004E-2</v>
      </c>
      <c r="BV26" s="29">
        <v>340.79413775400002</v>
      </c>
      <c r="BW26" s="29">
        <v>3.7378284589100003E-2</v>
      </c>
      <c r="BX26" s="29">
        <v>7.9428804400399997E-2</v>
      </c>
      <c r="BY26" s="29">
        <v>0</v>
      </c>
      <c r="BZ26" s="29">
        <v>1.1035029027199999E-2</v>
      </c>
      <c r="CA26" s="29">
        <v>2.9178643563300001E-2</v>
      </c>
      <c r="CB26" s="29">
        <v>9.2399232716599999E-2</v>
      </c>
      <c r="CC26" s="29">
        <v>9.85251990484E-2</v>
      </c>
      <c r="CD26" s="29">
        <v>0</v>
      </c>
      <c r="CE26" s="29">
        <v>928.70427177500005</v>
      </c>
      <c r="CF26" s="29">
        <v>0.58223222752199999</v>
      </c>
      <c r="CG26" s="29">
        <v>2.3108362509000001E-3</v>
      </c>
      <c r="CH26" s="29">
        <v>4.3716366269199998E-4</v>
      </c>
      <c r="CI26" s="29">
        <v>1.07028319899E-3</v>
      </c>
      <c r="CJ26" s="29">
        <v>0</v>
      </c>
      <c r="CK26" s="29">
        <v>0.80287642640400003</v>
      </c>
      <c r="CL26" s="29">
        <v>0.81506456800500005</v>
      </c>
      <c r="CM26" s="29">
        <v>11.6261015309</v>
      </c>
      <c r="CN26" s="29">
        <v>1.69911641074E-4</v>
      </c>
      <c r="CO26" s="29">
        <v>0.36916628449200001</v>
      </c>
      <c r="CP26" s="29">
        <v>6.5146071053600002E-4</v>
      </c>
      <c r="CQ26" s="29">
        <v>55626.774733300001</v>
      </c>
      <c r="CR26" s="29">
        <v>2.6733005722700001E-2</v>
      </c>
      <c r="CS26" s="29">
        <v>0</v>
      </c>
      <c r="CT26" s="29">
        <v>607.26646457899994</v>
      </c>
      <c r="CU26" s="29">
        <v>33.963276244500001</v>
      </c>
      <c r="CV26" s="29">
        <v>65.931187420800001</v>
      </c>
      <c r="CW26" s="29">
        <v>94.652016273200005</v>
      </c>
      <c r="CX26" s="29">
        <v>5551.0146730799997</v>
      </c>
      <c r="CY26" s="29">
        <v>2.1553319171999999E-2</v>
      </c>
      <c r="CZ26" s="29">
        <v>46.237373334700003</v>
      </c>
      <c r="DA26" s="29">
        <v>46.237373334700003</v>
      </c>
      <c r="DB26" s="29">
        <v>49.220573400500001</v>
      </c>
      <c r="DC26" s="29">
        <v>0</v>
      </c>
      <c r="DD26" s="29">
        <v>256.09145738400002</v>
      </c>
      <c r="DE26" s="29">
        <v>9.0050469467999994E-2</v>
      </c>
      <c r="DF26" s="29">
        <v>9.4754373194500002E-2</v>
      </c>
      <c r="DG26" s="29">
        <v>0</v>
      </c>
      <c r="DH26" s="29">
        <v>1244.4175935000001</v>
      </c>
      <c r="DI26" s="29">
        <v>3.06495770105</v>
      </c>
      <c r="DJ26" s="29">
        <v>420.08023762400001</v>
      </c>
      <c r="DK26" s="29">
        <v>0.41584673258799998</v>
      </c>
      <c r="DL26" s="29">
        <v>1.1835650773899999</v>
      </c>
      <c r="DM26" s="29">
        <v>0</v>
      </c>
      <c r="DN26" s="29">
        <v>7.7075137573899999E-2</v>
      </c>
      <c r="DO26" s="29">
        <v>0.15648577519000001</v>
      </c>
      <c r="DP26" s="29">
        <v>2941.36362014</v>
      </c>
      <c r="DQ26" s="29">
        <v>0</v>
      </c>
      <c r="DR26" s="29">
        <v>234.953232668</v>
      </c>
      <c r="DS26" s="29">
        <v>1160.4070119099999</v>
      </c>
      <c r="DT26" s="29">
        <v>0</v>
      </c>
      <c r="DU26" s="29">
        <v>4.8184225220899997E-2</v>
      </c>
      <c r="DV26" s="29">
        <v>6.9338159346800002E-2</v>
      </c>
      <c r="DW26" s="29">
        <v>12575.483480499999</v>
      </c>
      <c r="DX26" s="29">
        <v>1397.27607332</v>
      </c>
      <c r="DY26" s="29">
        <v>13972.759553800001</v>
      </c>
      <c r="DZ26" s="29">
        <v>1632.74068754</v>
      </c>
      <c r="EA26" s="29">
        <v>807.26350873399997</v>
      </c>
      <c r="EB26" s="29">
        <v>3.4318755623900001</v>
      </c>
      <c r="EC26" s="29">
        <v>0</v>
      </c>
      <c r="ED26" s="29">
        <v>0</v>
      </c>
      <c r="EE26" s="29">
        <v>0.38023007752600002</v>
      </c>
      <c r="EF26" s="29">
        <v>1.3870742091199999</v>
      </c>
      <c r="EG26" s="29">
        <v>0.43943358448800002</v>
      </c>
      <c r="EH26" s="29">
        <v>5.6112568661399999E-2</v>
      </c>
      <c r="EI26" s="29">
        <v>4.6867887808599997</v>
      </c>
      <c r="EJ26" s="29">
        <v>2.7039475528099999</v>
      </c>
      <c r="EK26" s="29">
        <v>45493.688627800002</v>
      </c>
      <c r="EL26" s="29">
        <v>8.1916818450500006</v>
      </c>
      <c r="EM26" s="29">
        <v>540.46570800899997</v>
      </c>
      <c r="EN26" s="29">
        <v>743.250709723</v>
      </c>
      <c r="EO26" s="29">
        <v>2.1493521555099999</v>
      </c>
      <c r="EP26" s="29">
        <v>0.10082304450600001</v>
      </c>
      <c r="EQ26" s="29">
        <v>4.2327149096400001E-2</v>
      </c>
      <c r="ER26" s="29">
        <v>478.66004811599998</v>
      </c>
      <c r="ES26" s="29">
        <v>10138.7138407</v>
      </c>
      <c r="ET26" s="29">
        <v>8703.6808114199994</v>
      </c>
      <c r="EU26" s="29">
        <v>1435.03302932</v>
      </c>
      <c r="EV26" s="29">
        <v>7.4377093469400002</v>
      </c>
      <c r="EW26" s="29">
        <v>0.121673091065</v>
      </c>
      <c r="EX26" s="29">
        <v>346.36897434399998</v>
      </c>
      <c r="EY26" s="29">
        <v>45.894853971400003</v>
      </c>
      <c r="EZ26" s="29">
        <v>2224.0031336500001</v>
      </c>
      <c r="FA26" s="29">
        <v>103.289658254</v>
      </c>
      <c r="FB26" s="29">
        <v>29.824636835900002</v>
      </c>
      <c r="FC26" s="29">
        <v>3891.7595373600002</v>
      </c>
      <c r="FD26" s="29">
        <v>1.1156457831400001E-3</v>
      </c>
      <c r="FE26" s="29">
        <v>2567.0423790099999</v>
      </c>
      <c r="FF26" s="29">
        <v>109.616705482</v>
      </c>
      <c r="FG26" s="29">
        <v>169.69840793200001</v>
      </c>
      <c r="FH26" s="29">
        <v>0.14325071203799999</v>
      </c>
      <c r="FI26" s="29">
        <v>611.68089148599995</v>
      </c>
      <c r="FJ26" s="29">
        <v>24596.090092999999</v>
      </c>
      <c r="FK26" s="29">
        <v>173.27073850599999</v>
      </c>
      <c r="FL26" s="29">
        <v>0.60991472717100004</v>
      </c>
      <c r="FM26" s="29">
        <v>885.15774924899995</v>
      </c>
      <c r="FN26" s="29">
        <v>4048.5756031999999</v>
      </c>
      <c r="FO26" s="29">
        <v>1765.26103001</v>
      </c>
      <c r="FP26" s="29">
        <v>24.046671202399999</v>
      </c>
      <c r="FQ26" s="29">
        <v>1.0608812483600001</v>
      </c>
      <c r="FR26" s="29">
        <v>9670.7312102100004</v>
      </c>
      <c r="FS26" s="29">
        <v>84936.327508000002</v>
      </c>
      <c r="FT26" s="29">
        <v>305.037862211</v>
      </c>
      <c r="FU26" s="29">
        <v>5294.0278192899996</v>
      </c>
      <c r="FW26" s="37">
        <f t="shared" si="1"/>
        <v>0</v>
      </c>
      <c r="FX26" s="55">
        <f t="shared" si="2"/>
        <v>3.5521579096788134E-3</v>
      </c>
      <c r="FY26" s="55">
        <f t="shared" si="3"/>
        <v>-5.1733319356562504E-4</v>
      </c>
      <c r="FZ26" s="55">
        <f t="shared" si="4"/>
        <v>-1.2226830307125285E-3</v>
      </c>
      <c r="GA26" s="55">
        <f t="shared" si="5"/>
        <v>1.1357028288997526E-3</v>
      </c>
      <c r="GB26" s="55">
        <f t="shared" si="6"/>
        <v>1.0277168844880634E-3</v>
      </c>
      <c r="GC26" s="55">
        <f t="shared" si="7"/>
        <v>-5.6017829866724116E-4</v>
      </c>
      <c r="GD26" s="55">
        <f t="shared" si="8"/>
        <v>3.6440282658332927E-5</v>
      </c>
      <c r="GE26" s="55">
        <f t="shared" si="9"/>
        <v>1.7689811136754074E-3</v>
      </c>
      <c r="GF26" s="55">
        <f t="shared" si="10"/>
        <v>-1.1832865222271931E-5</v>
      </c>
      <c r="GG26" s="55">
        <f t="shared" si="11"/>
        <v>3.4014189935100074E-5</v>
      </c>
      <c r="GH26" s="55">
        <f t="shared" si="12"/>
        <v>-3.0401177125404509E-3</v>
      </c>
      <c r="GI26" s="55">
        <f t="shared" si="13"/>
        <v>7.9123921318843021E-2</v>
      </c>
      <c r="GJ26" s="55">
        <f t="shared" si="14"/>
        <v>-3.0525064576363403E-3</v>
      </c>
      <c r="GK26" s="55">
        <f t="shared" si="15"/>
        <v>-2.4100185289083467E-3</v>
      </c>
      <c r="GL26" s="55">
        <f t="shared" si="16"/>
        <v>-2.9329775955078039E-3</v>
      </c>
      <c r="GM26" s="55">
        <f t="shared" si="17"/>
        <v>3.9163579956332461E-5</v>
      </c>
      <c r="GN26" s="55">
        <f t="shared" si="18"/>
        <v>-4.1761134663977269E-6</v>
      </c>
      <c r="GO26" s="55">
        <f t="shared" si="19"/>
        <v>0</v>
      </c>
      <c r="GP26" s="55">
        <f t="shared" si="20"/>
        <v>-1.1262248681622299E-3</v>
      </c>
      <c r="GQ26" s="55">
        <f t="shared" si="21"/>
        <v>-2.261817048917E-7</v>
      </c>
      <c r="GR26" s="55">
        <f t="shared" si="22"/>
        <v>-4.0653272923200846E-6</v>
      </c>
      <c r="GS26" s="55">
        <f t="shared" si="23"/>
        <v>-3.5235248851732553E-5</v>
      </c>
      <c r="GT26" s="55">
        <f t="shared" si="24"/>
        <v>0</v>
      </c>
      <c r="GU26" s="55">
        <f t="shared" si="25"/>
        <v>0</v>
      </c>
      <c r="GV26" s="55">
        <f t="shared" si="26"/>
        <v>-2.5565153491532344E-5</v>
      </c>
      <c r="GW26" s="55">
        <f t="shared" si="27"/>
        <v>1.3732864978242412E-2</v>
      </c>
      <c r="GX26" s="55">
        <f t="shared" si="28"/>
        <v>-3.029201775730734E-6</v>
      </c>
      <c r="GY26" s="55">
        <f t="shared" si="29"/>
        <v>0</v>
      </c>
      <c r="GZ26" s="55">
        <f t="shared" si="30"/>
        <v>-1.5713560669701667E-3</v>
      </c>
      <c r="HA26" s="55">
        <f t="shared" si="31"/>
        <v>-7.2484782671446276E-4</v>
      </c>
      <c r="HB26" s="55">
        <f t="shared" si="32"/>
        <v>0</v>
      </c>
      <c r="HC26" s="55">
        <f t="shared" si="33"/>
        <v>-3.0531081991550775E-3</v>
      </c>
      <c r="HD26" s="55">
        <f t="shared" si="34"/>
        <v>-1.7884146698367162E-5</v>
      </c>
      <c r="HE26" s="55">
        <f t="shared" si="35"/>
        <v>2.706850965826655E-3</v>
      </c>
      <c r="HF26" s="55">
        <f t="shared" si="36"/>
        <v>1.3008666934096513E-4</v>
      </c>
      <c r="HG26" s="55">
        <f t="shared" si="37"/>
        <v>-3.0343113481403313E-3</v>
      </c>
      <c r="HH26" s="55">
        <f t="shared" si="38"/>
        <v>2.6651280525061039E-5</v>
      </c>
      <c r="HI26" s="55">
        <f t="shared" si="39"/>
        <v>-7.8996408329461284E-4</v>
      </c>
      <c r="HJ26" s="55">
        <f t="shared" si="40"/>
        <v>-4.552644698165355E-7</v>
      </c>
      <c r="HK26" s="55">
        <f t="shared" si="41"/>
        <v>1.7940605500046545E-4</v>
      </c>
      <c r="HL26" s="55">
        <f t="shared" si="42"/>
        <v>-1.4701341072304682E-6</v>
      </c>
      <c r="HM26" s="55">
        <f t="shared" si="43"/>
        <v>3.0258253804297526E-5</v>
      </c>
      <c r="HN26" s="55">
        <f t="shared" si="44"/>
        <v>-1.3952241531280725E-5</v>
      </c>
      <c r="HO26" s="55">
        <f t="shared" si="45"/>
        <v>3.9299299679641857E-4</v>
      </c>
      <c r="HP26" s="55">
        <f t="shared" si="46"/>
        <v>9.7566442007794617E-4</v>
      </c>
      <c r="HQ26" s="55">
        <f t="shared" si="47"/>
        <v>0</v>
      </c>
      <c r="HR26" s="55">
        <f t="shared" si="48"/>
        <v>0</v>
      </c>
      <c r="HS26" s="55">
        <f t="shared" si="49"/>
        <v>-5.3043234110988704E-6</v>
      </c>
      <c r="HT26" s="55">
        <f t="shared" si="50"/>
        <v>1.2542543211410665E-5</v>
      </c>
      <c r="HU26" s="55">
        <f t="shared" si="51"/>
        <v>6.1508831381775528E-6</v>
      </c>
      <c r="HV26" s="55">
        <f t="shared" si="52"/>
        <v>-2.6845713749535408E-6</v>
      </c>
      <c r="HW26" s="55">
        <f t="shared" si="53"/>
        <v>2.3496151709579242E-3</v>
      </c>
      <c r="HX26" s="55">
        <f t="shared" si="54"/>
        <v>6.2233578975887029E-4</v>
      </c>
      <c r="HY26" s="55">
        <f t="shared" si="55"/>
        <v>2.6564103711456273E-4</v>
      </c>
      <c r="HZ26" s="55">
        <f t="shared" si="56"/>
        <v>1.5213978446895081E-3</v>
      </c>
      <c r="IA26" s="55">
        <f t="shared" si="57"/>
        <v>-7.8089227610982522E-6</v>
      </c>
      <c r="IB26" s="55">
        <f t="shared" si="58"/>
        <v>4.6630705424814671E-5</v>
      </c>
      <c r="IC26" s="55">
        <f t="shared" si="59"/>
        <v>0</v>
      </c>
      <c r="ID26" s="55">
        <f t="shared" si="60"/>
        <v>0</v>
      </c>
      <c r="IE26" s="55">
        <f t="shared" si="61"/>
        <v>0</v>
      </c>
    </row>
    <row r="27" spans="1:239" x14ac:dyDescent="0.3">
      <c r="A27" s="46" t="s">
        <v>26</v>
      </c>
      <c r="B27" s="27">
        <v>13521.244549999999</v>
      </c>
      <c r="C27" s="27">
        <v>267.10137193000003</v>
      </c>
      <c r="D27" s="27">
        <v>6452.1916505999998</v>
      </c>
      <c r="E27" s="27">
        <v>3997.3138973</v>
      </c>
      <c r="F27" s="27">
        <v>2336.7048439999999</v>
      </c>
      <c r="G27" s="27">
        <v>3171.7959070000002</v>
      </c>
      <c r="H27" s="27">
        <v>26347.294543</v>
      </c>
      <c r="I27" s="29">
        <v>48.304694257999998</v>
      </c>
      <c r="J27" s="29">
        <v>1.3774410313000001</v>
      </c>
      <c r="K27" s="29">
        <v>6.3263171000000002E-3</v>
      </c>
      <c r="L27" s="29">
        <v>9.4399209999999998E-4</v>
      </c>
      <c r="M27" s="29">
        <v>108.39714754000001</v>
      </c>
      <c r="N27" s="29">
        <v>7.0795199999999997E-4</v>
      </c>
      <c r="O27" s="29">
        <v>7.1092699000000004E-3</v>
      </c>
      <c r="P27" s="29">
        <v>7.0795199999999997E-4</v>
      </c>
      <c r="Q27" s="29">
        <v>1.8356151300000002E-2</v>
      </c>
      <c r="R27" s="29">
        <v>0.1052663575</v>
      </c>
      <c r="T27" s="29">
        <v>1.274344E-4</v>
      </c>
      <c r="U27" s="29">
        <v>0.16226604080000001</v>
      </c>
      <c r="V27" s="29">
        <v>1.760104026</v>
      </c>
      <c r="W27" s="29">
        <v>4.9961338000000001E-3</v>
      </c>
      <c r="Y27" s="29">
        <v>1.5092649999999999E-4</v>
      </c>
      <c r="Z27" s="29">
        <v>3.6384512000000001E-3</v>
      </c>
      <c r="AA27" s="29">
        <v>10.20813339</v>
      </c>
      <c r="AB27" s="29">
        <v>12.436366749999999</v>
      </c>
      <c r="AD27" s="29">
        <v>2.4898282399999999E-2</v>
      </c>
      <c r="AE27" s="29">
        <v>9.1869380899999964E-2</v>
      </c>
      <c r="AG27" s="29">
        <v>1.4159032999999999E-3</v>
      </c>
      <c r="AH27" s="29">
        <v>0.13003968339999999</v>
      </c>
      <c r="AI27" s="29">
        <v>443.25943447999998</v>
      </c>
      <c r="AJ27" s="29">
        <v>74.247058578999997</v>
      </c>
      <c r="AK27" s="29">
        <v>7.0795199999999997E-4</v>
      </c>
      <c r="AL27" s="29">
        <v>6.9342030999999998E-2</v>
      </c>
      <c r="AM27" s="29">
        <v>1.884783E-4</v>
      </c>
      <c r="AN27" s="29">
        <v>4.0371270450000001</v>
      </c>
      <c r="AO27" s="29">
        <v>346.33755876999999</v>
      </c>
      <c r="AP27" s="29">
        <v>0.17810866950000001</v>
      </c>
      <c r="AQ27" s="29">
        <v>2.86815E-5</v>
      </c>
      <c r="AR27" s="29">
        <v>1.0997290000000001E-4</v>
      </c>
      <c r="AS27" s="29">
        <v>100.97623445000001</v>
      </c>
      <c r="AT27" s="29">
        <v>0.85154327610000002</v>
      </c>
      <c r="AW27" s="29">
        <v>9.5588438499999998E-2</v>
      </c>
      <c r="AX27" s="29">
        <v>0.34914480959999999</v>
      </c>
      <c r="AY27" s="29">
        <v>0.111084882</v>
      </c>
      <c r="AZ27" s="29">
        <v>1.42469252E-2</v>
      </c>
      <c r="BA27" s="29">
        <v>1.1491674274999999</v>
      </c>
      <c r="BB27" s="29">
        <v>21.009256267000001</v>
      </c>
      <c r="BC27" s="29">
        <v>223.71584888999999</v>
      </c>
      <c r="BD27" s="29">
        <v>41.027860480999998</v>
      </c>
      <c r="BE27" s="29">
        <v>5.6543495000000001E-3</v>
      </c>
      <c r="BF27" s="29">
        <v>3.9006819999999999E-4</v>
      </c>
      <c r="BK27" s="29" t="s">
        <v>26</v>
      </c>
      <c r="BL27" s="29">
        <v>570.11917360500001</v>
      </c>
      <c r="BM27" s="29">
        <v>5.6543677316100004E-3</v>
      </c>
      <c r="BN27" s="29">
        <v>1.3773908633</v>
      </c>
      <c r="BO27" s="29">
        <v>0</v>
      </c>
      <c r="BP27" s="29">
        <v>6.3263413405499997E-3</v>
      </c>
      <c r="BQ27" s="29">
        <v>48.378524272500002</v>
      </c>
      <c r="BR27" s="29">
        <v>48.378524272500002</v>
      </c>
      <c r="BS27" s="29">
        <v>28.625390913499999</v>
      </c>
      <c r="BT27" s="29">
        <v>3.8686573303100001E-4</v>
      </c>
      <c r="BU27" s="29">
        <v>5.5671317453400001E-4</v>
      </c>
      <c r="BV27" s="29">
        <v>113.979726465</v>
      </c>
      <c r="BW27" s="29">
        <v>2.2643827607400001E-4</v>
      </c>
      <c r="BX27" s="29">
        <v>4.8119716483400001E-4</v>
      </c>
      <c r="BY27" s="29">
        <v>1.50461060271E-4</v>
      </c>
      <c r="BZ27" s="29">
        <v>7.0888043490100004E-3</v>
      </c>
      <c r="CA27" s="29">
        <v>1.6982912266E-4</v>
      </c>
      <c r="CB27" s="29">
        <v>5.3779639303999996E-4</v>
      </c>
      <c r="CC27" s="29">
        <v>1.8356766960199999E-2</v>
      </c>
      <c r="CD27" s="29">
        <v>0</v>
      </c>
      <c r="CE27" s="29">
        <v>312.84573487500001</v>
      </c>
      <c r="CF27" s="29">
        <v>0.105241380271</v>
      </c>
      <c r="CG27" s="29">
        <v>3.9004039617200002E-4</v>
      </c>
      <c r="CH27" s="8">
        <v>3.6939403416099998E-5</v>
      </c>
      <c r="CI27" s="8">
        <v>9.0437197674100004E-5</v>
      </c>
      <c r="CJ27" s="29">
        <v>0</v>
      </c>
      <c r="CK27" s="29">
        <v>0.16226233427299999</v>
      </c>
      <c r="CL27" s="29">
        <v>0.13003650522999999</v>
      </c>
      <c r="CM27" s="29">
        <v>1.7600958572500001</v>
      </c>
      <c r="CN27" s="8">
        <v>2.8680931194000001E-5</v>
      </c>
      <c r="CO27" s="29">
        <v>6.9343892938900004E-2</v>
      </c>
      <c r="CP27" s="29">
        <v>1.09975167689E-4</v>
      </c>
      <c r="CQ27" s="29">
        <v>13547.988686500001</v>
      </c>
      <c r="CR27" s="29">
        <v>4.9962866326400002E-3</v>
      </c>
      <c r="CS27" s="29">
        <v>0</v>
      </c>
      <c r="CT27" s="29">
        <v>128.98807969800001</v>
      </c>
      <c r="CU27" s="29">
        <v>8.5504461233000004</v>
      </c>
      <c r="CV27" s="29">
        <v>15.250176877099999</v>
      </c>
      <c r="CW27" s="29">
        <v>21.019248474899999</v>
      </c>
      <c r="CX27" s="29">
        <v>960.09949888599999</v>
      </c>
      <c r="CY27" s="29">
        <v>3.6385491155399999E-3</v>
      </c>
      <c r="CZ27" s="29">
        <v>10.310079528599999</v>
      </c>
      <c r="DA27" s="29">
        <v>10.310079528599999</v>
      </c>
      <c r="DB27" s="29">
        <v>12.4363589639</v>
      </c>
      <c r="DC27" s="29">
        <v>0</v>
      </c>
      <c r="DD27" s="29">
        <v>223.726837999</v>
      </c>
      <c r="DE27" s="29">
        <v>1.27506379003E-2</v>
      </c>
      <c r="DF27" s="29">
        <v>7.6819564921800001E-3</v>
      </c>
      <c r="DG27" s="29">
        <v>0</v>
      </c>
      <c r="DH27" s="29">
        <v>996.79730190999999</v>
      </c>
      <c r="DI27" s="29">
        <v>3.1157324418000001</v>
      </c>
      <c r="DJ27" s="29">
        <v>83.544652430799999</v>
      </c>
      <c r="DK27" s="29">
        <v>2.3815188286600002E-2</v>
      </c>
      <c r="DL27" s="29">
        <v>6.7781881854299994E-2</v>
      </c>
      <c r="DM27" s="29">
        <v>0</v>
      </c>
      <c r="DN27" s="29">
        <v>4.6704921631199998E-4</v>
      </c>
      <c r="DO27" s="29">
        <v>9.4826470120199999E-4</v>
      </c>
      <c r="DP27" s="29">
        <v>444.58749103700001</v>
      </c>
      <c r="DQ27" s="29">
        <v>0</v>
      </c>
      <c r="DR27" s="29">
        <v>74.250195790800007</v>
      </c>
      <c r="DS27" s="29">
        <v>266.84274699000002</v>
      </c>
      <c r="DT27" s="29">
        <v>0</v>
      </c>
      <c r="DU27" s="29">
        <v>2.9013015988999999E-4</v>
      </c>
      <c r="DV27" s="29">
        <v>4.1750519419999997E-4</v>
      </c>
      <c r="DW27" s="29">
        <v>5794.08404505</v>
      </c>
      <c r="DX27" s="29">
        <v>643.78709036299995</v>
      </c>
      <c r="DY27" s="29">
        <v>6437.8711354099996</v>
      </c>
      <c r="DZ27" s="29">
        <v>141.768946489</v>
      </c>
      <c r="EA27" s="29">
        <v>379.08473378100001</v>
      </c>
      <c r="EB27" s="29">
        <v>0.85206547089999995</v>
      </c>
      <c r="EC27" s="29">
        <v>0</v>
      </c>
      <c r="ED27" s="29">
        <v>0</v>
      </c>
      <c r="EE27" s="29">
        <v>9.5586191292799993E-2</v>
      </c>
      <c r="EF27" s="29">
        <v>0.34914307549599999</v>
      </c>
      <c r="EG27" s="29">
        <v>0.111083640272</v>
      </c>
      <c r="EH27" s="29">
        <v>1.4246482136100001E-2</v>
      </c>
      <c r="EI27" s="29">
        <v>1.15100861672</v>
      </c>
      <c r="EJ27" s="29">
        <v>19.2914379429</v>
      </c>
      <c r="EK27" s="29">
        <v>16355.6375489</v>
      </c>
      <c r="EL27" s="29">
        <v>12.8739595441</v>
      </c>
      <c r="EM27" s="29">
        <v>124.443197826</v>
      </c>
      <c r="EN27" s="29">
        <v>189.577617178</v>
      </c>
      <c r="EO27" s="29">
        <v>9.6425721747999997</v>
      </c>
      <c r="EP27" s="29">
        <v>0</v>
      </c>
      <c r="EQ27" s="29">
        <v>4.4651996031699996E-3</v>
      </c>
      <c r="ER27" s="29">
        <v>114.33239177199999</v>
      </c>
      <c r="ES27" s="29">
        <v>3993.70675871</v>
      </c>
      <c r="ET27" s="29">
        <v>2336.8428601700002</v>
      </c>
      <c r="EU27" s="29">
        <v>1656.86389854</v>
      </c>
      <c r="EV27" s="29">
        <v>1.70732326383</v>
      </c>
      <c r="EW27" s="29">
        <v>0.114964842466</v>
      </c>
      <c r="EX27" s="29">
        <v>281.18714782400002</v>
      </c>
      <c r="EY27" s="29">
        <v>10.433383209600001</v>
      </c>
      <c r="EZ27" s="29">
        <v>509.98684170299998</v>
      </c>
      <c r="FA27" s="29">
        <v>24.8678798613</v>
      </c>
      <c r="FB27" s="29">
        <v>6.97885759498</v>
      </c>
      <c r="FC27" s="29">
        <v>890.84743096499994</v>
      </c>
      <c r="FD27" s="29">
        <v>1.8832573173200001E-4</v>
      </c>
      <c r="FE27" s="29">
        <v>585.82278319199997</v>
      </c>
      <c r="FF27" s="29">
        <v>58.022481380000002</v>
      </c>
      <c r="FG27" s="29">
        <v>81.152926301700006</v>
      </c>
      <c r="FH27" s="29">
        <v>1.3824467813100001</v>
      </c>
      <c r="FI27" s="29">
        <v>3162.54639288</v>
      </c>
      <c r="FJ27" s="29">
        <v>11631.4617887</v>
      </c>
      <c r="FK27" s="29">
        <v>41.072719654799997</v>
      </c>
      <c r="FL27" s="29">
        <v>66.706705441699995</v>
      </c>
      <c r="FM27" s="29">
        <v>139.998133384</v>
      </c>
      <c r="FN27" s="29">
        <v>1556.4830101299999</v>
      </c>
      <c r="FO27" s="29">
        <v>346.387968602</v>
      </c>
      <c r="FP27" s="29">
        <v>4.0371105585300002</v>
      </c>
      <c r="FQ27" s="29">
        <v>0.178109303463</v>
      </c>
      <c r="FR27" s="29">
        <v>2036.83499072</v>
      </c>
      <c r="FS27" s="29">
        <v>26346.864988000001</v>
      </c>
      <c r="FT27" s="29">
        <v>100.996311115</v>
      </c>
      <c r="FU27" s="29">
        <v>1717.9377195500001</v>
      </c>
      <c r="FW27" s="37">
        <f t="shared" si="1"/>
        <v>0</v>
      </c>
      <c r="FX27" s="55">
        <f t="shared" si="2"/>
        <v>1.9779345311819936E-3</v>
      </c>
      <c r="FY27" s="55">
        <f t="shared" si="3"/>
        <v>-9.6826511272200724E-4</v>
      </c>
      <c r="FZ27" s="55">
        <f t="shared" si="4"/>
        <v>-2.2194807540579582E-3</v>
      </c>
      <c r="GA27" s="55">
        <f t="shared" si="5"/>
        <v>-9.0239062597421526E-4</v>
      </c>
      <c r="GB27" s="55">
        <f t="shared" si="6"/>
        <v>5.9064442971795152E-5</v>
      </c>
      <c r="GC27" s="55">
        <f t="shared" si="7"/>
        <v>-2.9161756907457241E-3</v>
      </c>
      <c r="GD27" s="55">
        <f t="shared" si="8"/>
        <v>-1.6303571484265536E-5</v>
      </c>
      <c r="GE27" s="55">
        <f t="shared" si="9"/>
        <v>1.5284231819307405E-3</v>
      </c>
      <c r="GF27" s="55">
        <f t="shared" si="10"/>
        <v>-3.6421159860955774E-5</v>
      </c>
      <c r="GG27" s="55">
        <f t="shared" si="11"/>
        <v>3.8317001213183709E-6</v>
      </c>
      <c r="GH27" s="55">
        <f t="shared" si="12"/>
        <v>-4.3770751365398834E-4</v>
      </c>
      <c r="GI27" s="55">
        <f t="shared" si="13"/>
        <v>5.1501160793368167E-2</v>
      </c>
      <c r="GJ27" s="55">
        <f t="shared" si="14"/>
        <v>-4.4714767667850116E-4</v>
      </c>
      <c r="GK27" s="55">
        <f t="shared" si="15"/>
        <v>-2.8787134653588051E-3</v>
      </c>
      <c r="GL27" s="55">
        <f t="shared" si="16"/>
        <v>-4.6116728252761281E-4</v>
      </c>
      <c r="GM27" s="55">
        <f t="shared" si="17"/>
        <v>3.3539721368377811E-5</v>
      </c>
      <c r="GN27" s="55">
        <f t="shared" si="18"/>
        <v>-2.3727646318539016E-4</v>
      </c>
      <c r="GO27" s="55">
        <f t="shared" si="19"/>
        <v>0</v>
      </c>
      <c r="GP27" s="55">
        <f t="shared" si="20"/>
        <v>-4.5355814285623629E-4</v>
      </c>
      <c r="GQ27" s="55">
        <f t="shared" si="21"/>
        <v>-2.2842284077095485E-5</v>
      </c>
      <c r="GR27" s="55">
        <f t="shared" si="22"/>
        <v>-4.6410609141925956E-6</v>
      </c>
      <c r="GS27" s="55">
        <f t="shared" si="23"/>
        <v>3.0590181552011628E-5</v>
      </c>
      <c r="GT27" s="55">
        <f t="shared" si="24"/>
        <v>0</v>
      </c>
      <c r="GU27" s="55">
        <f t="shared" si="25"/>
        <v>-3.0838834068237691E-3</v>
      </c>
      <c r="GV27" s="55">
        <f t="shared" si="26"/>
        <v>2.6911324246930548E-5</v>
      </c>
      <c r="GW27" s="55">
        <f t="shared" si="27"/>
        <v>9.986756119376973E-3</v>
      </c>
      <c r="GX27" s="55">
        <f t="shared" si="28"/>
        <v>-6.2607513560238732E-7</v>
      </c>
      <c r="GY27" s="55">
        <f t="shared" si="29"/>
        <v>0</v>
      </c>
      <c r="GZ27" s="55">
        <f t="shared" si="30"/>
        <v>-1.9615985639285536E-5</v>
      </c>
      <c r="HA27" s="55">
        <f t="shared" si="31"/>
        <v>-2.9641079153062549E-3</v>
      </c>
      <c r="HB27" s="55">
        <f t="shared" si="32"/>
        <v>0</v>
      </c>
      <c r="HC27" s="55">
        <f t="shared" si="33"/>
        <v>-4.1625899593564187E-4</v>
      </c>
      <c r="HD27" s="55">
        <f t="shared" si="34"/>
        <v>-2.4440001058989366E-5</v>
      </c>
      <c r="HE27" s="55">
        <f t="shared" si="35"/>
        <v>2.9961157139452772E-3</v>
      </c>
      <c r="HF27" s="55">
        <f t="shared" si="36"/>
        <v>4.2253684658378931E-5</v>
      </c>
      <c r="HG27" s="55">
        <f t="shared" si="37"/>
        <v>-4.4727030928643885E-4</v>
      </c>
      <c r="HH27" s="55">
        <f t="shared" si="38"/>
        <v>2.6851519535174692E-5</v>
      </c>
      <c r="HI27" s="55">
        <f t="shared" si="39"/>
        <v>-8.0947391821760341E-4</v>
      </c>
      <c r="HJ27" s="55">
        <f t="shared" si="40"/>
        <v>-4.0837134467376143E-6</v>
      </c>
      <c r="HK27" s="55">
        <f t="shared" si="41"/>
        <v>1.4555115586955641E-4</v>
      </c>
      <c r="HL27" s="55">
        <f t="shared" si="42"/>
        <v>3.5594168535698014E-6</v>
      </c>
      <c r="HM27" s="55">
        <f t="shared" si="43"/>
        <v>-1.9831807959781938E-5</v>
      </c>
      <c r="HN27" s="55">
        <f t="shared" si="44"/>
        <v>2.0620434670715368E-5</v>
      </c>
      <c r="HO27" s="55">
        <f t="shared" si="45"/>
        <v>1.9882564555258686E-4</v>
      </c>
      <c r="HP27" s="55">
        <f t="shared" si="46"/>
        <v>6.1323342530698074E-4</v>
      </c>
      <c r="HQ27" s="55">
        <f t="shared" si="47"/>
        <v>0</v>
      </c>
      <c r="HR27" s="55">
        <f t="shared" si="48"/>
        <v>0</v>
      </c>
      <c r="HS27" s="55">
        <f t="shared" si="49"/>
        <v>-2.3509194576957572E-5</v>
      </c>
      <c r="HT27" s="55">
        <f t="shared" si="50"/>
        <v>-4.9667185429248524E-6</v>
      </c>
      <c r="HU27" s="55">
        <f t="shared" si="51"/>
        <v>-1.1178190745997912E-5</v>
      </c>
      <c r="HV27" s="55">
        <f t="shared" si="52"/>
        <v>-3.1098913890497024E-5</v>
      </c>
      <c r="HW27" s="55">
        <f t="shared" si="53"/>
        <v>1.6021940545300521E-3</v>
      </c>
      <c r="HX27" s="55">
        <f t="shared" si="54"/>
        <v>4.7560978708671513E-4</v>
      </c>
      <c r="HY27" s="55">
        <f t="shared" si="55"/>
        <v>4.9120833658105707E-5</v>
      </c>
      <c r="HZ27" s="55">
        <f t="shared" si="56"/>
        <v>1.0933832101913607E-3</v>
      </c>
      <c r="IA27" s="55">
        <f t="shared" si="57"/>
        <v>3.2243514484455555E-6</v>
      </c>
      <c r="IB27" s="55">
        <f t="shared" si="58"/>
        <v>-7.1279401909656224E-5</v>
      </c>
      <c r="IC27" s="55">
        <f t="shared" si="59"/>
        <v>0</v>
      </c>
      <c r="ID27" s="55">
        <f t="shared" si="60"/>
        <v>0</v>
      </c>
      <c r="IE27" s="55">
        <f t="shared" si="61"/>
        <v>0</v>
      </c>
    </row>
    <row r="28" spans="1:239" x14ac:dyDescent="0.3">
      <c r="A28" s="46" t="s">
        <v>27</v>
      </c>
      <c r="B28" s="27">
        <v>7097.7691428999997</v>
      </c>
      <c r="C28" s="27">
        <v>415.41201789000002</v>
      </c>
      <c r="D28" s="27">
        <v>2757.1152167999999</v>
      </c>
      <c r="E28" s="27">
        <v>1921.7011468000001</v>
      </c>
      <c r="F28" s="27">
        <v>2586.7550243999999</v>
      </c>
      <c r="G28" s="27">
        <v>82.906918427999997</v>
      </c>
      <c r="H28" s="27">
        <v>34236.073347999998</v>
      </c>
      <c r="I28" s="29">
        <v>73.463418826999998</v>
      </c>
      <c r="J28" s="29">
        <v>1.4795031300000001</v>
      </c>
      <c r="L28" s="29">
        <v>2.47376E-4</v>
      </c>
      <c r="M28" s="29">
        <v>89.852882996999995</v>
      </c>
      <c r="N28" s="29">
        <v>1.855216E-4</v>
      </c>
      <c r="P28" s="29">
        <v>1.855216E-4</v>
      </c>
      <c r="T28" s="29">
        <v>3.33946E-5</v>
      </c>
      <c r="U28" s="29">
        <v>0.24616589559999999</v>
      </c>
      <c r="V28" s="29">
        <v>4.7311328135000004</v>
      </c>
      <c r="W28" s="29">
        <v>1.5894499E-3</v>
      </c>
      <c r="AA28" s="29">
        <v>13.104783876000001</v>
      </c>
      <c r="AB28" s="29">
        <v>13.576051700000001</v>
      </c>
      <c r="AD28" s="29">
        <v>3.8146359900000003E-2</v>
      </c>
      <c r="AE28" s="29">
        <v>2.4759471000002087E-3</v>
      </c>
      <c r="AG28" s="29">
        <v>3.7104310000000003E-4</v>
      </c>
      <c r="AI28" s="29">
        <v>875.19972557999995</v>
      </c>
      <c r="AJ28" s="29">
        <v>142.45659509000001</v>
      </c>
      <c r="AK28" s="29">
        <v>1.855216E-4</v>
      </c>
      <c r="AN28" s="29">
        <v>7.4347559800000003</v>
      </c>
      <c r="AO28" s="29">
        <v>466.87994007999998</v>
      </c>
      <c r="AP28" s="29">
        <v>0.32800429399999997</v>
      </c>
      <c r="AS28" s="29">
        <v>98.143389615000004</v>
      </c>
      <c r="AT28" s="29">
        <v>0.9894089546</v>
      </c>
      <c r="AW28" s="29">
        <v>0.10530218230000001</v>
      </c>
      <c r="AX28" s="29">
        <v>0.3838106872</v>
      </c>
      <c r="AY28" s="29">
        <v>0.12118163730000001</v>
      </c>
      <c r="AZ28" s="29">
        <v>1.54411186E-2</v>
      </c>
      <c r="BA28" s="29">
        <v>1.3220571726000001</v>
      </c>
      <c r="BB28" s="29">
        <v>25.214316836999998</v>
      </c>
      <c r="BC28" s="29">
        <v>78.293585019999995</v>
      </c>
      <c r="BD28" s="29">
        <v>43.864537601999999</v>
      </c>
      <c r="BK28" s="29" t="s">
        <v>27</v>
      </c>
      <c r="BL28" s="29">
        <v>1359.4264675100001</v>
      </c>
      <c r="BM28" s="29">
        <v>0</v>
      </c>
      <c r="BN28" s="29">
        <v>1.4795055646899999</v>
      </c>
      <c r="BO28" s="29">
        <v>0</v>
      </c>
      <c r="BP28" s="29">
        <v>0</v>
      </c>
      <c r="BQ28" s="29">
        <v>73.597128790599996</v>
      </c>
      <c r="BR28" s="29">
        <v>73.597128790599996</v>
      </c>
      <c r="BS28" s="29">
        <v>58.0450983024</v>
      </c>
      <c r="BT28" s="29">
        <v>1.0138672304100001E-4</v>
      </c>
      <c r="BU28" s="29">
        <v>1.4590266550500001E-4</v>
      </c>
      <c r="BV28" s="29">
        <v>101.94649260600001</v>
      </c>
      <c r="BW28" s="8">
        <v>5.9347599301099997E-5</v>
      </c>
      <c r="BX28" s="29">
        <v>1.2611396148999999E-4</v>
      </c>
      <c r="BY28" s="29">
        <v>0</v>
      </c>
      <c r="BZ28" s="29">
        <v>0</v>
      </c>
      <c r="CA28" s="8">
        <v>4.4510897543499998E-5</v>
      </c>
      <c r="CB28" s="29">
        <v>1.40951392371E-4</v>
      </c>
      <c r="CC28" s="29">
        <v>0</v>
      </c>
      <c r="CD28" s="29">
        <v>0</v>
      </c>
      <c r="CE28" s="29">
        <v>148.071329389</v>
      </c>
      <c r="CF28" s="29">
        <v>0</v>
      </c>
      <c r="CG28" s="29">
        <v>0</v>
      </c>
      <c r="CH28" s="8">
        <v>9.6815509032899996E-6</v>
      </c>
      <c r="CI28" s="8">
        <v>2.37020305715E-5</v>
      </c>
      <c r="CJ28" s="29">
        <v>0</v>
      </c>
      <c r="CK28" s="29">
        <v>0.246165767925</v>
      </c>
      <c r="CL28" s="29">
        <v>0</v>
      </c>
      <c r="CM28" s="29">
        <v>4.7311126916699999</v>
      </c>
      <c r="CN28" s="29">
        <v>0</v>
      </c>
      <c r="CO28" s="29">
        <v>0</v>
      </c>
      <c r="CP28" s="29">
        <v>0</v>
      </c>
      <c r="CQ28" s="29">
        <v>7162.7157919499996</v>
      </c>
      <c r="CR28" s="29">
        <v>1.5894105500000001E-3</v>
      </c>
      <c r="CS28" s="29">
        <v>0</v>
      </c>
      <c r="CT28" s="29">
        <v>66.814909654299996</v>
      </c>
      <c r="CU28" s="29">
        <v>12.194939509499999</v>
      </c>
      <c r="CV28" s="29">
        <v>8.2352203878099992</v>
      </c>
      <c r="CW28" s="29">
        <v>25.232180028999998</v>
      </c>
      <c r="CX28" s="29">
        <v>1792.4398848799999</v>
      </c>
      <c r="CY28" s="29">
        <v>0</v>
      </c>
      <c r="CZ28" s="29">
        <v>13.3000664546</v>
      </c>
      <c r="DA28" s="29">
        <v>13.3000664546</v>
      </c>
      <c r="DB28" s="29">
        <v>13.5760433626</v>
      </c>
      <c r="DC28" s="29">
        <v>0</v>
      </c>
      <c r="DD28" s="29">
        <v>78.312433855899997</v>
      </c>
      <c r="DE28" s="29">
        <v>1.9318569392199999E-2</v>
      </c>
      <c r="DF28" s="29">
        <v>1.21478919515E-2</v>
      </c>
      <c r="DG28" s="29">
        <v>0</v>
      </c>
      <c r="DH28" s="29">
        <v>383.55286191099998</v>
      </c>
      <c r="DI28" s="29">
        <v>0.93667786301699996</v>
      </c>
      <c r="DJ28" s="29">
        <v>173.873947528</v>
      </c>
      <c r="DK28" s="29">
        <v>6.4369518065199999E-4</v>
      </c>
      <c r="DL28" s="29">
        <v>1.83201743329E-3</v>
      </c>
      <c r="DM28" s="29">
        <v>0</v>
      </c>
      <c r="DN28" s="29">
        <v>1.2240252696399999E-4</v>
      </c>
      <c r="DO28" s="29">
        <v>2.4851637952599999E-4</v>
      </c>
      <c r="DP28" s="29">
        <v>877.65413396199995</v>
      </c>
      <c r="DQ28" s="29">
        <v>0</v>
      </c>
      <c r="DR28" s="29">
        <v>142.46575600200001</v>
      </c>
      <c r="DS28" s="29">
        <v>415.26626292999998</v>
      </c>
      <c r="DT28" s="29">
        <v>0</v>
      </c>
      <c r="DU28" s="8">
        <v>7.6037357295400003E-5</v>
      </c>
      <c r="DV28" s="29">
        <v>1.09417956878E-4</v>
      </c>
      <c r="DW28" s="29">
        <v>2481.79162589</v>
      </c>
      <c r="DX28" s="29">
        <v>275.75468695400002</v>
      </c>
      <c r="DY28" s="29">
        <v>2757.5463128400002</v>
      </c>
      <c r="DZ28" s="29">
        <v>547.39268784700005</v>
      </c>
      <c r="EA28" s="29">
        <v>416.86586234700002</v>
      </c>
      <c r="EB28" s="29">
        <v>0.99044045204999998</v>
      </c>
      <c r="EC28" s="29">
        <v>0</v>
      </c>
      <c r="ED28" s="29">
        <v>0</v>
      </c>
      <c r="EE28" s="29">
        <v>0.105303027834</v>
      </c>
      <c r="EF28" s="29">
        <v>0.38380404658400002</v>
      </c>
      <c r="EG28" s="29">
        <v>0.121178164123</v>
      </c>
      <c r="EH28" s="29">
        <v>1.5441237227899999E-2</v>
      </c>
      <c r="EI28" s="29">
        <v>1.32542037212</v>
      </c>
      <c r="EJ28" s="29">
        <v>50.835077395600003</v>
      </c>
      <c r="EK28" s="29">
        <v>17091.395496199999</v>
      </c>
      <c r="EL28" s="29">
        <v>30.246850071499999</v>
      </c>
      <c r="EM28" s="29">
        <v>97.116277418600006</v>
      </c>
      <c r="EN28" s="29">
        <v>180.943614467</v>
      </c>
      <c r="EO28" s="29">
        <v>25.1254953549</v>
      </c>
      <c r="EP28" s="29">
        <v>0</v>
      </c>
      <c r="EQ28" s="29">
        <v>6.6795182779700001E-3</v>
      </c>
      <c r="ER28" s="29">
        <v>82.869127609000003</v>
      </c>
      <c r="ES28" s="29">
        <v>2793.6871377399998</v>
      </c>
      <c r="ET28" s="29">
        <v>2587.51772084</v>
      </c>
      <c r="EU28" s="29">
        <v>206.16941689999999</v>
      </c>
      <c r="EV28" s="29">
        <v>1.4385115391000001</v>
      </c>
      <c r="EW28" s="29">
        <v>0.27460954170599999</v>
      </c>
      <c r="EX28" s="29">
        <v>545.62073431800002</v>
      </c>
      <c r="EY28" s="29">
        <v>8.9245182173399993</v>
      </c>
      <c r="EZ28" s="29">
        <v>464.38362470700002</v>
      </c>
      <c r="FA28" s="29">
        <v>21.041903733000002</v>
      </c>
      <c r="FB28" s="29">
        <v>7.3746267612400001</v>
      </c>
      <c r="FC28" s="29">
        <v>868.61218726100003</v>
      </c>
      <c r="FD28" s="29">
        <v>0</v>
      </c>
      <c r="FE28" s="29">
        <v>1077.31313127</v>
      </c>
      <c r="FF28" s="29">
        <v>86.634079754599995</v>
      </c>
      <c r="FG28" s="29">
        <v>112.407394653</v>
      </c>
      <c r="FH28" s="29">
        <v>3.6690880343400001</v>
      </c>
      <c r="FI28" s="29">
        <v>82.881842817099994</v>
      </c>
      <c r="FJ28" s="29">
        <v>8395.3172772399994</v>
      </c>
      <c r="FK28" s="29">
        <v>43.945069678899998</v>
      </c>
      <c r="FL28" s="29">
        <v>0.27722704362599998</v>
      </c>
      <c r="FM28" s="29">
        <v>318.43555103800003</v>
      </c>
      <c r="FN28" s="29">
        <v>1700.37532493</v>
      </c>
      <c r="FO28" s="29">
        <v>466.97648002</v>
      </c>
      <c r="FP28" s="29">
        <v>7.4347775005100001</v>
      </c>
      <c r="FQ28" s="29">
        <v>0.32800407825599998</v>
      </c>
      <c r="FR28" s="29">
        <v>4671.4516643999996</v>
      </c>
      <c r="FS28" s="29">
        <v>34237.336241099998</v>
      </c>
      <c r="FT28" s="29">
        <v>98.179338389500003</v>
      </c>
      <c r="FU28" s="29">
        <v>2922.9051605099999</v>
      </c>
      <c r="FW28" s="37">
        <f t="shared" si="1"/>
        <v>0</v>
      </c>
      <c r="FX28" s="55">
        <f t="shared" si="2"/>
        <v>9.1502904282209536E-3</v>
      </c>
      <c r="FY28" s="55">
        <f t="shared" si="3"/>
        <v>-3.5086842393334161E-4</v>
      </c>
      <c r="FZ28" s="55">
        <f t="shared" si="4"/>
        <v>1.5635764416861353E-4</v>
      </c>
      <c r="GA28" s="55">
        <f t="shared" si="5"/>
        <v>0.45375733494878912</v>
      </c>
      <c r="GB28" s="55">
        <f t="shared" si="6"/>
        <v>2.9484679948656335E-4</v>
      </c>
      <c r="GC28" s="55">
        <f t="shared" si="7"/>
        <v>-3.0245498657365265E-4</v>
      </c>
      <c r="GD28" s="55">
        <f t="shared" si="8"/>
        <v>3.6887790464840327E-5</v>
      </c>
      <c r="GE28" s="55">
        <f t="shared" si="9"/>
        <v>1.8200890420696735E-3</v>
      </c>
      <c r="GF28" s="55">
        <f t="shared" si="10"/>
        <v>1.6456132808794075E-6</v>
      </c>
      <c r="GG28" s="55">
        <f t="shared" si="11"/>
        <v>0</v>
      </c>
      <c r="GH28" s="55">
        <f t="shared" si="12"/>
        <v>-3.5012068268549569E-4</v>
      </c>
      <c r="GI28" s="55">
        <f t="shared" si="13"/>
        <v>0.13459345104601478</v>
      </c>
      <c r="GJ28" s="55">
        <f t="shared" si="14"/>
        <v>-3.2362382008354641E-4</v>
      </c>
      <c r="GK28" s="55">
        <f t="shared" si="15"/>
        <v>0</v>
      </c>
      <c r="GL28" s="55">
        <f t="shared" si="16"/>
        <v>-3.1969369334896376E-4</v>
      </c>
      <c r="GM28" s="55">
        <f t="shared" si="17"/>
        <v>0</v>
      </c>
      <c r="GN28" s="55">
        <f t="shared" si="18"/>
        <v>0</v>
      </c>
      <c r="GO28" s="55">
        <f t="shared" si="19"/>
        <v>0</v>
      </c>
      <c r="GP28" s="55">
        <f t="shared" si="20"/>
        <v>-3.2994930946925763E-4</v>
      </c>
      <c r="GQ28" s="55">
        <f t="shared" si="21"/>
        <v>-5.1865429887357052E-7</v>
      </c>
      <c r="GR28" s="55">
        <f t="shared" si="22"/>
        <v>-4.2530680903788838E-6</v>
      </c>
      <c r="GS28" s="55">
        <f t="shared" si="23"/>
        <v>-2.4756992969690001E-5</v>
      </c>
      <c r="GT28" s="55">
        <f t="shared" si="24"/>
        <v>0</v>
      </c>
      <c r="GU28" s="55">
        <f t="shared" si="25"/>
        <v>0</v>
      </c>
      <c r="GV28" s="55">
        <f t="shared" si="26"/>
        <v>0</v>
      </c>
      <c r="GW28" s="55">
        <f t="shared" si="27"/>
        <v>1.4901625272709591E-2</v>
      </c>
      <c r="GX28" s="55">
        <f t="shared" si="28"/>
        <v>-6.1412553405443463E-7</v>
      </c>
      <c r="GY28" s="55">
        <f t="shared" si="29"/>
        <v>0</v>
      </c>
      <c r="GZ28" s="55">
        <f t="shared" si="30"/>
        <v>-9.9689283851996257E-6</v>
      </c>
      <c r="HA28" s="55">
        <f t="shared" si="31"/>
        <v>-9.470560102371224E-5</v>
      </c>
      <c r="HB28" s="55">
        <f t="shared" si="32"/>
        <v>0</v>
      </c>
      <c r="HC28" s="55">
        <f t="shared" si="33"/>
        <v>-3.3471451160275214E-4</v>
      </c>
      <c r="HD28" s="55">
        <f t="shared" si="34"/>
        <v>0</v>
      </c>
      <c r="HE28" s="55">
        <f t="shared" si="35"/>
        <v>2.8043980251175765E-3</v>
      </c>
      <c r="HF28" s="55">
        <f t="shared" si="36"/>
        <v>6.430668930568701E-5</v>
      </c>
      <c r="HG28" s="55">
        <f t="shared" si="37"/>
        <v>-3.572943883623287E-4</v>
      </c>
      <c r="HH28" s="55">
        <f t="shared" si="38"/>
        <v>0</v>
      </c>
      <c r="HI28" s="55">
        <f t="shared" si="39"/>
        <v>0</v>
      </c>
      <c r="HJ28" s="55">
        <f t="shared" si="40"/>
        <v>2.8945818877860803E-6</v>
      </c>
      <c r="HK28" s="55">
        <f t="shared" si="41"/>
        <v>2.067768000130218E-4</v>
      </c>
      <c r="HL28" s="55">
        <f t="shared" si="42"/>
        <v>-6.5774748667879448E-7</v>
      </c>
      <c r="HM28" s="55">
        <f t="shared" si="43"/>
        <v>0</v>
      </c>
      <c r="HN28" s="55">
        <f t="shared" si="44"/>
        <v>0</v>
      </c>
      <c r="HO28" s="55">
        <f t="shared" si="45"/>
        <v>3.6628829145824847E-4</v>
      </c>
      <c r="HP28" s="55">
        <f t="shared" si="46"/>
        <v>1.0425390281786865E-3</v>
      </c>
      <c r="HQ28" s="55">
        <f t="shared" si="47"/>
        <v>0</v>
      </c>
      <c r="HR28" s="55">
        <f t="shared" si="48"/>
        <v>0</v>
      </c>
      <c r="HS28" s="55">
        <f t="shared" si="49"/>
        <v>8.0295961729210757E-6</v>
      </c>
      <c r="HT28" s="55">
        <f t="shared" si="50"/>
        <v>-1.7301800657038745E-5</v>
      </c>
      <c r="HU28" s="55">
        <f t="shared" si="51"/>
        <v>-2.866091824954923E-5</v>
      </c>
      <c r="HV28" s="55">
        <f t="shared" si="52"/>
        <v>7.6825975547973529E-6</v>
      </c>
      <c r="HW28" s="55">
        <f t="shared" si="53"/>
        <v>2.5439138258942944E-3</v>
      </c>
      <c r="HX28" s="55">
        <f t="shared" si="54"/>
        <v>7.0845433233341758E-4</v>
      </c>
      <c r="HY28" s="55">
        <f t="shared" si="55"/>
        <v>2.4074559742266174E-4</v>
      </c>
      <c r="HZ28" s="55">
        <f t="shared" si="56"/>
        <v>1.8359267258371199E-3</v>
      </c>
      <c r="IA28" s="55">
        <f t="shared" si="57"/>
        <v>0</v>
      </c>
      <c r="IB28" s="55">
        <f t="shared" si="58"/>
        <v>0</v>
      </c>
      <c r="IC28" s="55">
        <f t="shared" si="59"/>
        <v>0</v>
      </c>
      <c r="ID28" s="55">
        <f t="shared" si="60"/>
        <v>0</v>
      </c>
      <c r="IE28" s="55">
        <f t="shared" si="61"/>
        <v>0</v>
      </c>
    </row>
    <row r="29" spans="1:239" x14ac:dyDescent="0.3">
      <c r="A29" s="46" t="s">
        <v>28</v>
      </c>
      <c r="B29" s="27">
        <v>39491.787993999998</v>
      </c>
      <c r="C29" s="27">
        <v>469.23376982000002</v>
      </c>
      <c r="D29" s="27">
        <v>4478.5066422</v>
      </c>
      <c r="E29" s="27">
        <v>6070.2806941999997</v>
      </c>
      <c r="F29" s="27">
        <v>4895.8353580000003</v>
      </c>
      <c r="G29" s="27">
        <v>3803.3338236999998</v>
      </c>
      <c r="H29" s="27">
        <v>32341.135851999999</v>
      </c>
      <c r="I29" s="29">
        <v>79.611441366999998</v>
      </c>
      <c r="J29" s="29">
        <v>0.51391854560000005</v>
      </c>
      <c r="K29" s="29">
        <v>1.7597712599999999E-2</v>
      </c>
      <c r="L29" s="29">
        <v>7.5256159000000003E-2</v>
      </c>
      <c r="M29" s="29">
        <v>49.867692372</v>
      </c>
      <c r="N29" s="29">
        <v>1.65010381E-2</v>
      </c>
      <c r="O29" s="29">
        <v>0.53253777629999999</v>
      </c>
      <c r="P29" s="29">
        <v>2.7441234599999999E-2</v>
      </c>
      <c r="Q29" s="29">
        <v>5.1060553799999998E-2</v>
      </c>
      <c r="R29" s="29">
        <v>0.29855438369999998</v>
      </c>
      <c r="S29" s="29">
        <v>6.1474399999999998E-2</v>
      </c>
      <c r="T29" s="29">
        <v>6.7074366999999996E-3</v>
      </c>
      <c r="U29" s="29">
        <v>0.41671206129999999</v>
      </c>
      <c r="V29" s="29">
        <v>3.2454936273000001</v>
      </c>
      <c r="W29" s="29">
        <v>1.0309116E-2</v>
      </c>
      <c r="Y29" s="29">
        <v>1.008E-4</v>
      </c>
      <c r="Z29" s="29">
        <v>1.0120943800000001E-2</v>
      </c>
      <c r="AA29" s="29">
        <v>25.420116443000001</v>
      </c>
      <c r="AB29" s="29">
        <v>24.30324353</v>
      </c>
      <c r="AD29" s="29">
        <v>0.12640801290000001</v>
      </c>
      <c r="AE29" s="29">
        <v>0.7488054689000001</v>
      </c>
      <c r="AG29" s="29">
        <v>0.20971282499999999</v>
      </c>
      <c r="AH29" s="29">
        <v>0.41486750100000003</v>
      </c>
      <c r="AI29" s="29">
        <v>1225.7255051</v>
      </c>
      <c r="AJ29" s="29">
        <v>84.927110401999997</v>
      </c>
      <c r="AK29" s="29">
        <v>0.3451111825</v>
      </c>
      <c r="AL29" s="29">
        <v>5.5889782197000004</v>
      </c>
      <c r="AM29" s="29">
        <v>5.2428260000000003E-4</v>
      </c>
      <c r="AN29" s="29">
        <v>9.3890566950000007</v>
      </c>
      <c r="AO29" s="29">
        <v>570.07343565999997</v>
      </c>
      <c r="AP29" s="29">
        <v>0.44689782649999998</v>
      </c>
      <c r="AQ29" s="29">
        <v>7.9782200000000003E-5</v>
      </c>
      <c r="AR29" s="29">
        <v>3.0590819999999999E-4</v>
      </c>
      <c r="AS29" s="29">
        <v>83.756881121000006</v>
      </c>
      <c r="AT29" s="29">
        <v>0.6102371955</v>
      </c>
      <c r="AW29" s="29">
        <v>3.5714282399999998E-2</v>
      </c>
      <c r="AX29" s="29">
        <v>0.12703876959999999</v>
      </c>
      <c r="AY29" s="29">
        <v>3.5115122899999997E-2</v>
      </c>
      <c r="AZ29" s="29">
        <v>4.5185826000000004E-3</v>
      </c>
      <c r="BA29" s="29">
        <v>0.99728776419999998</v>
      </c>
      <c r="BB29" s="29">
        <v>36.086778682000002</v>
      </c>
      <c r="BC29" s="29">
        <v>120.59475413</v>
      </c>
      <c r="BD29" s="29">
        <v>39.709848950000001</v>
      </c>
      <c r="BE29" s="29">
        <v>1.5728506400000002E-2</v>
      </c>
      <c r="BF29" s="29">
        <v>1.0850377000000001E-3</v>
      </c>
      <c r="BK29" s="29" t="s">
        <v>28</v>
      </c>
      <c r="BL29" s="29">
        <v>1222.17459801</v>
      </c>
      <c r="BM29" s="29">
        <v>1.57293016735E-2</v>
      </c>
      <c r="BN29" s="29">
        <v>0.51387173909999995</v>
      </c>
      <c r="BO29" s="29">
        <v>0</v>
      </c>
      <c r="BP29" s="29">
        <v>1.7598300478300001E-2</v>
      </c>
      <c r="BQ29" s="29">
        <v>80.081158841999994</v>
      </c>
      <c r="BR29" s="29">
        <v>79.909765560799997</v>
      </c>
      <c r="BS29" s="29">
        <v>68.567228815299998</v>
      </c>
      <c r="BT29" s="29">
        <v>3.07589949898E-2</v>
      </c>
      <c r="BU29" s="29">
        <v>4.42630459152E-2</v>
      </c>
      <c r="BV29" s="29">
        <v>60.007729013199999</v>
      </c>
      <c r="BW29" s="29">
        <v>5.2639022462299999E-3</v>
      </c>
      <c r="BX29" s="29">
        <v>1.11858282776E-2</v>
      </c>
      <c r="BY29" s="29">
        <v>1.00501998975E-4</v>
      </c>
      <c r="BZ29" s="29">
        <v>0.54812913337400004</v>
      </c>
      <c r="CA29" s="29">
        <v>6.56516240565E-3</v>
      </c>
      <c r="CB29" s="29">
        <v>2.0789773578E-2</v>
      </c>
      <c r="CC29" s="29">
        <v>5.1060742055400003E-2</v>
      </c>
      <c r="CD29" s="29">
        <v>0</v>
      </c>
      <c r="CE29" s="29">
        <v>951.94058569699996</v>
      </c>
      <c r="CF29" s="29">
        <v>0.298547385316</v>
      </c>
      <c r="CG29" s="29">
        <v>1.0851971996500001E-3</v>
      </c>
      <c r="CH29" s="29">
        <v>1.93288445425E-3</v>
      </c>
      <c r="CI29" s="29">
        <v>4.7322277772199996E-3</v>
      </c>
      <c r="CJ29" s="29">
        <v>6.1473975655500002E-2</v>
      </c>
      <c r="CK29" s="29">
        <v>0.41671858005500001</v>
      </c>
      <c r="CL29" s="29">
        <v>0.41488201222999999</v>
      </c>
      <c r="CM29" s="29">
        <v>3.24548911706</v>
      </c>
      <c r="CN29" s="8">
        <v>7.9799874838199997E-5</v>
      </c>
      <c r="CO29" s="29">
        <v>5.5889686206100002</v>
      </c>
      <c r="CP29" s="29">
        <v>3.0595996199799999E-4</v>
      </c>
      <c r="CQ29" s="29">
        <v>39554.523772</v>
      </c>
      <c r="CR29" s="29">
        <v>1.0308922821E-2</v>
      </c>
      <c r="CS29" s="29">
        <v>0</v>
      </c>
      <c r="CT29" s="29">
        <v>511.26581076999997</v>
      </c>
      <c r="CU29" s="29">
        <v>25.6397439271</v>
      </c>
      <c r="CV29" s="29">
        <v>55.6295086047</v>
      </c>
      <c r="CW29" s="29">
        <v>36.107189838499998</v>
      </c>
      <c r="CX29" s="29">
        <v>2511.4156761099998</v>
      </c>
      <c r="CY29" s="29">
        <v>1.0121372651E-2</v>
      </c>
      <c r="CZ29" s="29">
        <v>25.809296031399999</v>
      </c>
      <c r="DA29" s="29">
        <v>25.809296031399999</v>
      </c>
      <c r="DB29" s="29">
        <v>24.302757199399998</v>
      </c>
      <c r="DC29" s="29">
        <v>0</v>
      </c>
      <c r="DD29" s="29">
        <v>120.63155579399999</v>
      </c>
      <c r="DE29" s="29">
        <v>6.4617121567000002E-2</v>
      </c>
      <c r="DF29" s="29">
        <v>3.7867552930900002E-2</v>
      </c>
      <c r="DG29" s="29">
        <v>0</v>
      </c>
      <c r="DH29" s="29">
        <v>619.35270129399998</v>
      </c>
      <c r="DI29" s="29">
        <v>2.5745131851199998</v>
      </c>
      <c r="DJ29" s="29">
        <v>150.01528550200001</v>
      </c>
      <c r="DK29" s="29">
        <v>0.19411139336899999</v>
      </c>
      <c r="DL29" s="29">
        <v>0.55247422232800003</v>
      </c>
      <c r="DM29" s="29">
        <v>0</v>
      </c>
      <c r="DN29" s="29">
        <v>6.8422520358999997E-2</v>
      </c>
      <c r="DO29" s="29">
        <v>0.13891914543</v>
      </c>
      <c r="DP29" s="29">
        <v>1229.3369669399999</v>
      </c>
      <c r="DQ29" s="29">
        <v>0</v>
      </c>
      <c r="DR29" s="29">
        <v>84.933241516699994</v>
      </c>
      <c r="DS29" s="29">
        <v>468.8861402</v>
      </c>
      <c r="DT29" s="29">
        <v>0</v>
      </c>
      <c r="DU29" s="29">
        <v>0.13961376165200001</v>
      </c>
      <c r="DV29" s="29">
        <v>0.20090714910099999</v>
      </c>
      <c r="DW29" s="29">
        <v>4026.4020054699999</v>
      </c>
      <c r="DX29" s="29">
        <v>447.37945805099997</v>
      </c>
      <c r="DY29" s="29">
        <v>4473.7814635200002</v>
      </c>
      <c r="DZ29" s="29">
        <v>281.93705448899999</v>
      </c>
      <c r="EA29" s="29">
        <v>420.654617245</v>
      </c>
      <c r="EB29" s="29">
        <v>0.61146731670900001</v>
      </c>
      <c r="EC29" s="29">
        <v>0</v>
      </c>
      <c r="ED29" s="29">
        <v>0</v>
      </c>
      <c r="EE29" s="29">
        <v>3.5715397961799997E-2</v>
      </c>
      <c r="EF29" s="29">
        <v>0.12703682552100001</v>
      </c>
      <c r="EG29" s="29">
        <v>3.5114781434900003E-2</v>
      </c>
      <c r="EH29" s="29">
        <v>4.5183692087100002E-3</v>
      </c>
      <c r="EI29" s="29">
        <v>1.00069633479</v>
      </c>
      <c r="EJ29" s="29">
        <v>33.449297999899997</v>
      </c>
      <c r="EK29" s="29">
        <v>17756.223592599999</v>
      </c>
      <c r="EL29" s="29">
        <v>21.611222457299998</v>
      </c>
      <c r="EM29" s="29">
        <v>279.97825028</v>
      </c>
      <c r="EN29" s="29">
        <v>456.19016489500001</v>
      </c>
      <c r="EO29" s="29">
        <v>17.4185507312</v>
      </c>
      <c r="EP29" s="29">
        <v>0.39152328907599998</v>
      </c>
      <c r="EQ29" s="29">
        <v>2.3869664011200002E-2</v>
      </c>
      <c r="ER29" s="29">
        <v>211.51091867700001</v>
      </c>
      <c r="ES29" s="29">
        <v>6277.3415701100002</v>
      </c>
      <c r="ET29" s="29">
        <v>4897.3624180200004</v>
      </c>
      <c r="EU29" s="29">
        <v>1379.9791520900001</v>
      </c>
      <c r="EV29" s="29">
        <v>3.2568407180499999</v>
      </c>
      <c r="EW29" s="29">
        <v>0.29917194687999998</v>
      </c>
      <c r="EX29" s="29">
        <v>468.31603087600001</v>
      </c>
      <c r="EY29" s="29">
        <v>25.353544119399999</v>
      </c>
      <c r="EZ29" s="29">
        <v>1128.8876035200001</v>
      </c>
      <c r="FA29" s="29">
        <v>56.435481762800002</v>
      </c>
      <c r="FB29" s="29">
        <v>22.394210962500001</v>
      </c>
      <c r="FC29" s="29">
        <v>1972.36916561</v>
      </c>
      <c r="FD29" s="29">
        <v>5.2392500118600004E-4</v>
      </c>
      <c r="FE29" s="29">
        <v>987.29399904800005</v>
      </c>
      <c r="FF29" s="29">
        <v>51.162382626499998</v>
      </c>
      <c r="FG29" s="29">
        <v>143.72460405499999</v>
      </c>
      <c r="FH29" s="29">
        <v>4.6134534953699999</v>
      </c>
      <c r="FI29" s="29">
        <v>3792.6101295499998</v>
      </c>
      <c r="FJ29" s="29">
        <v>10673.624082800001</v>
      </c>
      <c r="FK29" s="29">
        <v>39.8088040771</v>
      </c>
      <c r="FL29" s="29">
        <v>24.250623389299999</v>
      </c>
      <c r="FM29" s="29">
        <v>320.12285648800002</v>
      </c>
      <c r="FN29" s="29">
        <v>1467.27675651</v>
      </c>
      <c r="FO29" s="29">
        <v>570.13191925499996</v>
      </c>
      <c r="FP29" s="29">
        <v>9.3891404819299993</v>
      </c>
      <c r="FQ29" s="29">
        <v>0.446895991953</v>
      </c>
      <c r="FR29" s="29">
        <v>2717.87587523</v>
      </c>
      <c r="FS29" s="29">
        <v>32340.018170399999</v>
      </c>
      <c r="FT29" s="29">
        <v>83.802422726399996</v>
      </c>
      <c r="FU29" s="29">
        <v>1849.99627627</v>
      </c>
      <c r="FW29" s="37">
        <f t="shared" si="1"/>
        <v>0</v>
      </c>
      <c r="FX29" s="55">
        <f t="shared" si="2"/>
        <v>1.5885778078605481E-3</v>
      </c>
      <c r="FY29" s="55">
        <f t="shared" si="3"/>
        <v>-7.4084527235406092E-4</v>
      </c>
      <c r="FZ29" s="55">
        <f t="shared" si="4"/>
        <v>-1.0550790827182066E-3</v>
      </c>
      <c r="GA29" s="55">
        <f t="shared" si="5"/>
        <v>3.4110593289012475E-2</v>
      </c>
      <c r="GB29" s="55">
        <f t="shared" si="6"/>
        <v>3.1191000275465868E-4</v>
      </c>
      <c r="GC29" s="55">
        <f t="shared" si="7"/>
        <v>-2.8195511220121326E-3</v>
      </c>
      <c r="GD29" s="55">
        <f t="shared" si="8"/>
        <v>-3.4559132527546424E-5</v>
      </c>
      <c r="GE29" s="55">
        <f t="shared" si="9"/>
        <v>3.7472527651491376E-3</v>
      </c>
      <c r="GF29" s="55">
        <f t="shared" si="10"/>
        <v>-9.1077662794715103E-5</v>
      </c>
      <c r="GG29" s="55">
        <f t="shared" si="11"/>
        <v>3.3406517844937509E-5</v>
      </c>
      <c r="GH29" s="55">
        <f t="shared" si="12"/>
        <v>-3.1109492978508156E-3</v>
      </c>
      <c r="GI29" s="55">
        <f t="shared" si="13"/>
        <v>0.20333879830568388</v>
      </c>
      <c r="GJ29" s="55">
        <f t="shared" si="14"/>
        <v>-3.1093544454031067E-3</v>
      </c>
      <c r="GK29" s="55">
        <f t="shared" si="15"/>
        <v>2.9277466816207263E-2</v>
      </c>
      <c r="GL29" s="55">
        <f t="shared" si="16"/>
        <v>-3.144851811805903E-3</v>
      </c>
      <c r="GM29" s="55">
        <f t="shared" si="17"/>
        <v>3.6869047825503338E-6</v>
      </c>
      <c r="GN29" s="55">
        <f t="shared" si="18"/>
        <v>-2.3440901832515159E-5</v>
      </c>
      <c r="GO29" s="55">
        <f t="shared" si="19"/>
        <v>-6.9027839230125492E-6</v>
      </c>
      <c r="GP29" s="55">
        <f t="shared" si="20"/>
        <v>-6.3100809479126685E-3</v>
      </c>
      <c r="GQ29" s="55">
        <f t="shared" si="21"/>
        <v>1.5643307706720949E-5</v>
      </c>
      <c r="GR29" s="55">
        <f t="shared" si="22"/>
        <v>-1.3896930692469626E-6</v>
      </c>
      <c r="GS29" s="55">
        <f t="shared" si="23"/>
        <v>-1.873865809635017E-5</v>
      </c>
      <c r="GT29" s="55">
        <f t="shared" si="24"/>
        <v>0</v>
      </c>
      <c r="GU29" s="55">
        <f t="shared" si="25"/>
        <v>-2.9563593749999343E-3</v>
      </c>
      <c r="GV29" s="55">
        <f t="shared" si="26"/>
        <v>4.2372629319398954E-5</v>
      </c>
      <c r="GW29" s="55">
        <f t="shared" si="27"/>
        <v>1.5309905809151668E-2</v>
      </c>
      <c r="GX29" s="55">
        <f t="shared" si="28"/>
        <v>-2.0010933906859435E-5</v>
      </c>
      <c r="GY29" s="55">
        <f t="shared" si="29"/>
        <v>0</v>
      </c>
      <c r="GZ29" s="55">
        <f t="shared" si="30"/>
        <v>-4.246122509850035E-4</v>
      </c>
      <c r="HA29" s="55">
        <f t="shared" si="31"/>
        <v>-2.9645258951715306E-3</v>
      </c>
      <c r="HB29" s="55">
        <f t="shared" si="32"/>
        <v>0</v>
      </c>
      <c r="HC29" s="55">
        <f t="shared" si="33"/>
        <v>-1.1306696245210596E-2</v>
      </c>
      <c r="HD29" s="55">
        <f t="shared" si="34"/>
        <v>3.4977986863228296E-5</v>
      </c>
      <c r="HE29" s="55">
        <f t="shared" si="35"/>
        <v>2.9463871192802736E-3</v>
      </c>
      <c r="HF29" s="55">
        <f t="shared" si="36"/>
        <v>7.2192668171276408E-5</v>
      </c>
      <c r="HG29" s="55">
        <f t="shared" si="37"/>
        <v>-1.3300849058984047E-2</v>
      </c>
      <c r="HH29" s="55">
        <f t="shared" si="38"/>
        <v>-1.7175035619866866E-6</v>
      </c>
      <c r="HI29" s="55">
        <f t="shared" si="39"/>
        <v>-6.8207263410991804E-4</v>
      </c>
      <c r="HJ29" s="55">
        <f t="shared" si="40"/>
        <v>8.9238922205222385E-6</v>
      </c>
      <c r="HK29" s="55">
        <f t="shared" si="41"/>
        <v>1.0258958116909115E-4</v>
      </c>
      <c r="HL29" s="55">
        <f t="shared" si="42"/>
        <v>-4.1050703118136627E-6</v>
      </c>
      <c r="HM29" s="55">
        <f t="shared" si="43"/>
        <v>2.2153861638301791E-4</v>
      </c>
      <c r="HN29" s="55">
        <f t="shared" si="44"/>
        <v>1.6920761849472255E-4</v>
      </c>
      <c r="HO29" s="55">
        <f t="shared" si="45"/>
        <v>5.4373568822599458E-4</v>
      </c>
      <c r="HP29" s="55">
        <f t="shared" si="46"/>
        <v>2.0158083087546117E-3</v>
      </c>
      <c r="HQ29" s="55">
        <f t="shared" si="47"/>
        <v>0</v>
      </c>
      <c r="HR29" s="55">
        <f t="shared" si="48"/>
        <v>0</v>
      </c>
      <c r="HS29" s="55">
        <f t="shared" si="49"/>
        <v>3.123573329862936E-5</v>
      </c>
      <c r="HT29" s="55">
        <f t="shared" si="50"/>
        <v>-1.5303037065756896E-5</v>
      </c>
      <c r="HU29" s="55">
        <f t="shared" si="51"/>
        <v>-9.7241607545153973E-6</v>
      </c>
      <c r="HV29" s="55">
        <f t="shared" si="52"/>
        <v>-4.7225271482295557E-5</v>
      </c>
      <c r="HW29" s="55">
        <f t="shared" si="53"/>
        <v>3.4178405795786187E-3</v>
      </c>
      <c r="HX29" s="55">
        <f t="shared" si="54"/>
        <v>5.6561314823529228E-4</v>
      </c>
      <c r="HY29" s="55">
        <f t="shared" si="55"/>
        <v>3.0516803376308746E-4</v>
      </c>
      <c r="HZ29" s="55">
        <f t="shared" si="56"/>
        <v>2.4919542560989318E-3</v>
      </c>
      <c r="IA29" s="55">
        <f t="shared" si="57"/>
        <v>5.0562556912479987E-5</v>
      </c>
      <c r="IB29" s="55">
        <f t="shared" si="58"/>
        <v>1.4699917800089948E-4</v>
      </c>
      <c r="IC29" s="55">
        <f t="shared" si="59"/>
        <v>0</v>
      </c>
      <c r="ID29" s="55">
        <f t="shared" si="60"/>
        <v>0</v>
      </c>
      <c r="IE29" s="55">
        <f t="shared" si="61"/>
        <v>0</v>
      </c>
    </row>
    <row r="30" spans="1:239" x14ac:dyDescent="0.3">
      <c r="A30" s="46" t="s">
        <v>29</v>
      </c>
      <c r="B30" s="27">
        <v>17203.815986000001</v>
      </c>
      <c r="C30" s="27">
        <v>170.96086525000001</v>
      </c>
      <c r="D30" s="27">
        <v>9321.3420630000001</v>
      </c>
      <c r="E30" s="27">
        <v>2784.4262087000002</v>
      </c>
      <c r="F30" s="27">
        <v>2374.5517648</v>
      </c>
      <c r="G30" s="27">
        <v>3930.936835</v>
      </c>
      <c r="H30" s="27">
        <v>13756.042213000001</v>
      </c>
      <c r="I30" s="29">
        <v>15.185828214000001</v>
      </c>
      <c r="J30" s="29">
        <v>2.9165254000000002E-2</v>
      </c>
      <c r="K30" s="29">
        <v>8.2004729999999998E-3</v>
      </c>
      <c r="L30" s="29">
        <v>0.93850494419999997</v>
      </c>
      <c r="M30" s="29">
        <v>16.334648889</v>
      </c>
      <c r="N30" s="29">
        <v>0.70377799269999997</v>
      </c>
      <c r="O30" s="29">
        <v>9.4130831000000005E-3</v>
      </c>
      <c r="P30" s="29">
        <v>0.70381622219999995</v>
      </c>
      <c r="Q30" s="29">
        <v>2.3794132999999999E-2</v>
      </c>
      <c r="R30" s="29">
        <v>0.12590857</v>
      </c>
      <c r="T30" s="29">
        <v>8.4002881000000001E-3</v>
      </c>
      <c r="U30" s="29">
        <v>0.17763269100000001</v>
      </c>
      <c r="V30" s="29">
        <v>3.3042878920000001</v>
      </c>
      <c r="W30" s="29">
        <v>4.5888789999999997E-3</v>
      </c>
      <c r="Z30" s="29">
        <v>4.7163370000000001E-3</v>
      </c>
      <c r="AA30" s="29">
        <v>72.73915452</v>
      </c>
      <c r="AD30" s="29">
        <v>0.73064668909999997</v>
      </c>
      <c r="AE30" s="29">
        <v>2.0701297938000001</v>
      </c>
      <c r="AG30" s="29">
        <v>1.4078588091999999</v>
      </c>
      <c r="AH30" s="29">
        <v>0.16658591</v>
      </c>
      <c r="AI30" s="29">
        <v>590.01128029999995</v>
      </c>
      <c r="AJ30" s="29">
        <v>3.2892137264999999</v>
      </c>
      <c r="AK30" s="29">
        <v>0.71259722999999997</v>
      </c>
      <c r="AL30" s="29">
        <v>8.2396570000000002E-2</v>
      </c>
      <c r="AM30" s="29">
        <v>2.4431490000000001E-4</v>
      </c>
      <c r="AN30" s="29">
        <v>2.60424E-2</v>
      </c>
      <c r="AO30" s="29">
        <v>331.46968842000001</v>
      </c>
      <c r="AP30" s="29">
        <v>7.8127199999999994E-2</v>
      </c>
      <c r="AQ30" s="29">
        <v>3.7178400000000003E-5</v>
      </c>
      <c r="AR30" s="29">
        <v>1.4255229999999999E-4</v>
      </c>
      <c r="AS30" s="29">
        <v>44.159232433</v>
      </c>
      <c r="AT30" s="29">
        <v>0.2603519379</v>
      </c>
      <c r="AW30" s="29">
        <v>2.9812608000000002E-3</v>
      </c>
      <c r="AX30" s="29">
        <v>1.96837674E-2</v>
      </c>
      <c r="AY30" s="29">
        <v>3.9883126999999997E-3</v>
      </c>
      <c r="AZ30" s="29">
        <v>2.8152806000000001E-3</v>
      </c>
      <c r="BA30" s="29">
        <v>0.2639416235</v>
      </c>
      <c r="BB30" s="29">
        <v>17.714355466000001</v>
      </c>
      <c r="BC30" s="29">
        <v>23.261666000000002</v>
      </c>
      <c r="BD30" s="29">
        <v>12.9405736</v>
      </c>
      <c r="BE30" s="29">
        <v>7.3294500000000004E-3</v>
      </c>
      <c r="BF30" s="29">
        <v>5.0562529999999999E-4</v>
      </c>
      <c r="BK30" s="29" t="s">
        <v>29</v>
      </c>
      <c r="BL30" s="29">
        <v>817.351911427</v>
      </c>
      <c r="BM30" s="29">
        <v>7.32840364148E-3</v>
      </c>
      <c r="BN30" s="29">
        <v>2.9101239515600001E-2</v>
      </c>
      <c r="BO30" s="29">
        <v>0</v>
      </c>
      <c r="BP30" s="29">
        <v>8.2004123696899998E-3</v>
      </c>
      <c r="BQ30" s="29">
        <v>15.262236726099999</v>
      </c>
      <c r="BR30" s="29">
        <v>15.252689264700001</v>
      </c>
      <c r="BS30" s="29">
        <v>20.998157125799999</v>
      </c>
      <c r="BT30" s="29">
        <v>0.38365035356600002</v>
      </c>
      <c r="BU30" s="29">
        <v>0.55208301614300004</v>
      </c>
      <c r="BV30" s="29">
        <v>21.235046521600001</v>
      </c>
      <c r="BW30" s="29">
        <v>0.22454334584499999</v>
      </c>
      <c r="BX30" s="29">
        <v>0.47715494413999998</v>
      </c>
      <c r="BY30" s="29">
        <v>0</v>
      </c>
      <c r="BZ30" s="29">
        <v>9.3855950739200004E-3</v>
      </c>
      <c r="CA30" s="29">
        <v>0.168416664848</v>
      </c>
      <c r="CB30" s="29">
        <v>0.53332068872399996</v>
      </c>
      <c r="CC30" s="29">
        <v>2.3793567244900001E-2</v>
      </c>
      <c r="CD30" s="29">
        <v>0</v>
      </c>
      <c r="CE30" s="29">
        <v>10524.423773</v>
      </c>
      <c r="CF30" s="29">
        <v>0.12591275000800001</v>
      </c>
      <c r="CG30" s="29">
        <v>5.0560782201000004E-4</v>
      </c>
      <c r="CH30" s="29">
        <v>2.4324779620500002E-3</v>
      </c>
      <c r="CI30" s="29">
        <v>5.9553366733400004E-3</v>
      </c>
      <c r="CJ30" s="29">
        <v>0</v>
      </c>
      <c r="CK30" s="29">
        <v>0.17762531987399999</v>
      </c>
      <c r="CL30" s="29">
        <v>0.16658037644500001</v>
      </c>
      <c r="CM30" s="29">
        <v>3.3042629268199999</v>
      </c>
      <c r="CN30" s="8">
        <v>3.7174412622600001E-5</v>
      </c>
      <c r="CO30" s="29">
        <v>8.2403974852999995E-2</v>
      </c>
      <c r="CP30" s="29">
        <v>1.4254024813E-4</v>
      </c>
      <c r="CQ30" s="29">
        <v>17242.974447799999</v>
      </c>
      <c r="CR30" s="29">
        <v>4.5886728546299998E-3</v>
      </c>
      <c r="CS30" s="29">
        <v>0</v>
      </c>
      <c r="CT30" s="29">
        <v>189.67256416500001</v>
      </c>
      <c r="CU30" s="29">
        <v>73.690255757200006</v>
      </c>
      <c r="CV30" s="29">
        <v>20.407313574900002</v>
      </c>
      <c r="CW30" s="29">
        <v>17.726946413099999</v>
      </c>
      <c r="CX30" s="29">
        <v>1221.89782532</v>
      </c>
      <c r="CY30" s="29">
        <v>4.7162176441499998E-3</v>
      </c>
      <c r="CZ30" s="29">
        <v>72.687236431200006</v>
      </c>
      <c r="DA30" s="29">
        <v>72.687236431200006</v>
      </c>
      <c r="DB30" s="29">
        <v>0</v>
      </c>
      <c r="DC30" s="29">
        <v>0</v>
      </c>
      <c r="DD30" s="29">
        <v>23.275526527499999</v>
      </c>
      <c r="DE30" s="29">
        <v>0.22411994761699999</v>
      </c>
      <c r="DF30" s="29">
        <v>0.35941146547699998</v>
      </c>
      <c r="DG30" s="29">
        <v>0</v>
      </c>
      <c r="DH30" s="29">
        <v>154.41682848900001</v>
      </c>
      <c r="DI30" s="29">
        <v>0.31558521215099999</v>
      </c>
      <c r="DJ30" s="29">
        <v>90.855767890999999</v>
      </c>
      <c r="DK30" s="29">
        <v>0.53664752062700005</v>
      </c>
      <c r="DL30" s="29">
        <v>1.5273819739100001</v>
      </c>
      <c r="DM30" s="29">
        <v>0</v>
      </c>
      <c r="DN30" s="29">
        <v>0.46322121838399999</v>
      </c>
      <c r="DO30" s="29">
        <v>0.94048015233899995</v>
      </c>
      <c r="DP30" s="29">
        <v>591.74898296399999</v>
      </c>
      <c r="DQ30" s="29">
        <v>0</v>
      </c>
      <c r="DR30" s="29">
        <v>3.29104464558</v>
      </c>
      <c r="DS30" s="29">
        <v>170.83334598299999</v>
      </c>
      <c r="DT30" s="29">
        <v>0</v>
      </c>
      <c r="DU30" s="29">
        <v>0.29130109679900001</v>
      </c>
      <c r="DV30" s="29">
        <v>0.419190725155</v>
      </c>
      <c r="DW30" s="29">
        <v>8371.0421071799992</v>
      </c>
      <c r="DX30" s="29">
        <v>930.11526707300004</v>
      </c>
      <c r="DY30" s="29">
        <v>9301.1573742500004</v>
      </c>
      <c r="DZ30" s="29">
        <v>28.2588299435</v>
      </c>
      <c r="EA30" s="29">
        <v>147.208416822</v>
      </c>
      <c r="EB30" s="29">
        <v>0.26099875513800003</v>
      </c>
      <c r="EC30" s="29">
        <v>0</v>
      </c>
      <c r="ED30" s="29">
        <v>0</v>
      </c>
      <c r="EE30" s="29">
        <v>2.98111170621E-3</v>
      </c>
      <c r="EF30" s="29">
        <v>1.9652727106400002E-2</v>
      </c>
      <c r="EG30" s="29">
        <v>3.9764781348899996E-3</v>
      </c>
      <c r="EH30" s="29">
        <v>2.8069217665599999E-3</v>
      </c>
      <c r="EI30" s="29">
        <v>0.26615384637099998</v>
      </c>
      <c r="EJ30" s="29">
        <v>0.52682374708599999</v>
      </c>
      <c r="EK30" s="29">
        <v>7173.4932972200004</v>
      </c>
      <c r="EL30" s="29">
        <v>2.7381622182899998</v>
      </c>
      <c r="EM30" s="29">
        <v>97.953328593400002</v>
      </c>
      <c r="EN30" s="29">
        <v>194.58567238200001</v>
      </c>
      <c r="EO30" s="29">
        <v>0.92651487293099999</v>
      </c>
      <c r="EP30" s="29">
        <v>0.227726428457</v>
      </c>
      <c r="EQ30" s="29">
        <v>0.14503374493599999</v>
      </c>
      <c r="ER30" s="29">
        <v>101.283797351</v>
      </c>
      <c r="ES30" s="29">
        <v>2800.21818682</v>
      </c>
      <c r="ET30" s="29">
        <v>2374.8084886900001</v>
      </c>
      <c r="EU30" s="29">
        <v>425.40969813200002</v>
      </c>
      <c r="EV30" s="29">
        <v>1.6616014771000001</v>
      </c>
      <c r="EW30" s="29">
        <v>2.8786677689799998E-2</v>
      </c>
      <c r="EX30" s="29">
        <v>293.47420250599998</v>
      </c>
      <c r="EY30" s="29">
        <v>8.75801190496</v>
      </c>
      <c r="EZ30" s="29">
        <v>500.09126616999998</v>
      </c>
      <c r="FA30" s="29">
        <v>18.357272695199999</v>
      </c>
      <c r="FB30" s="29">
        <v>5.7838899783400004</v>
      </c>
      <c r="FC30" s="29">
        <v>953.71098530100005</v>
      </c>
      <c r="FD30" s="29">
        <v>2.44134419385E-4</v>
      </c>
      <c r="FE30" s="29">
        <v>539.89418632000002</v>
      </c>
      <c r="FF30" s="29">
        <v>47.657212145300001</v>
      </c>
      <c r="FG30" s="29">
        <v>147.00492468499999</v>
      </c>
      <c r="FH30" s="29">
        <v>3.8309558028399998E-2</v>
      </c>
      <c r="FI30" s="29">
        <v>3926.9099576399999</v>
      </c>
      <c r="FJ30" s="29">
        <v>4354.99364014</v>
      </c>
      <c r="FK30" s="29">
        <v>12.9972769963</v>
      </c>
      <c r="FL30" s="29">
        <v>42.654328297299998</v>
      </c>
      <c r="FM30" s="29">
        <v>221.45343658900001</v>
      </c>
      <c r="FN30" s="29">
        <v>831.00239709699997</v>
      </c>
      <c r="FO30" s="29">
        <v>331.53620190999999</v>
      </c>
      <c r="FP30" s="29">
        <v>2.6044610173399999E-2</v>
      </c>
      <c r="FQ30" s="29">
        <v>7.8126678737700003E-2</v>
      </c>
      <c r="FR30" s="29">
        <v>1043.02318743</v>
      </c>
      <c r="FS30" s="29">
        <v>13755.5882079</v>
      </c>
      <c r="FT30" s="29">
        <v>44.184687049899999</v>
      </c>
      <c r="FU30" s="29">
        <v>942.09510065300003</v>
      </c>
      <c r="FW30" s="37">
        <f t="shared" si="1"/>
        <v>0</v>
      </c>
      <c r="FX30" s="55">
        <f t="shared" si="2"/>
        <v>2.2761497700198598E-3</v>
      </c>
      <c r="FY30" s="55">
        <f t="shared" si="3"/>
        <v>-7.4589741233206078E-4</v>
      </c>
      <c r="FZ30" s="55">
        <f t="shared" si="4"/>
        <v>-2.1654273186819777E-3</v>
      </c>
      <c r="GA30" s="55">
        <f t="shared" si="5"/>
        <v>5.6715376656983982E-3</v>
      </c>
      <c r="GB30" s="55">
        <f t="shared" si="6"/>
        <v>1.0811467402216263E-4</v>
      </c>
      <c r="GC30" s="55">
        <f t="shared" si="7"/>
        <v>-1.0244065292898739E-3</v>
      </c>
      <c r="GD30" s="55">
        <f t="shared" si="8"/>
        <v>-3.3004049636552143E-5</v>
      </c>
      <c r="GE30" s="55">
        <f t="shared" si="9"/>
        <v>4.402858359635599E-3</v>
      </c>
      <c r="GF30" s="55">
        <f t="shared" si="10"/>
        <v>-2.1948886301487516E-3</v>
      </c>
      <c r="GG30" s="55">
        <f t="shared" si="11"/>
        <v>-7.3935137643911183E-6</v>
      </c>
      <c r="GH30" s="55">
        <f t="shared" si="12"/>
        <v>-2.9531804900212928E-3</v>
      </c>
      <c r="GI30" s="55">
        <f t="shared" si="13"/>
        <v>0.30000018157108982</v>
      </c>
      <c r="GJ30" s="55">
        <f t="shared" si="14"/>
        <v>-2.9550550551053346E-3</v>
      </c>
      <c r="GK30" s="55">
        <f t="shared" si="15"/>
        <v>-2.9201937120899454E-3</v>
      </c>
      <c r="GL30" s="55">
        <f t="shared" si="16"/>
        <v>-2.9537094520240472E-3</v>
      </c>
      <c r="GM30" s="55">
        <f t="shared" si="17"/>
        <v>-2.3777084039893381E-5</v>
      </c>
      <c r="GN30" s="55">
        <f t="shared" si="18"/>
        <v>3.3198756844032449E-5</v>
      </c>
      <c r="GO30" s="55">
        <f t="shared" si="19"/>
        <v>0</v>
      </c>
      <c r="GP30" s="55">
        <f t="shared" si="20"/>
        <v>-1.4848853350635362E-3</v>
      </c>
      <c r="GQ30" s="55">
        <f t="shared" si="21"/>
        <v>-4.1496449547240081E-5</v>
      </c>
      <c r="GR30" s="55">
        <f t="shared" si="22"/>
        <v>-7.5553888814023893E-6</v>
      </c>
      <c r="GS30" s="55">
        <f t="shared" si="23"/>
        <v>-4.4922816661734332E-5</v>
      </c>
      <c r="GT30" s="55">
        <f t="shared" si="24"/>
        <v>0</v>
      </c>
      <c r="GU30" s="55">
        <f t="shared" si="25"/>
        <v>0</v>
      </c>
      <c r="GV30" s="55">
        <f t="shared" si="26"/>
        <v>-2.5306896008559538E-5</v>
      </c>
      <c r="GW30" s="55">
        <f t="shared" si="27"/>
        <v>-7.1375711118168927E-4</v>
      </c>
      <c r="GX30" s="55">
        <f t="shared" si="28"/>
        <v>0</v>
      </c>
      <c r="GY30" s="55">
        <f t="shared" si="29"/>
        <v>0</v>
      </c>
      <c r="GZ30" s="55">
        <f t="shared" si="30"/>
        <v>-2.8488886640464853E-3</v>
      </c>
      <c r="HA30" s="55">
        <f t="shared" si="31"/>
        <v>-2.9468197024505377E-3</v>
      </c>
      <c r="HB30" s="55">
        <f t="shared" si="32"/>
        <v>0</v>
      </c>
      <c r="HC30" s="55">
        <f t="shared" si="33"/>
        <v>-2.953022312913911E-3</v>
      </c>
      <c r="HD30" s="55">
        <f t="shared" si="34"/>
        <v>-3.3217425171146937E-5</v>
      </c>
      <c r="HE30" s="55">
        <f t="shared" si="35"/>
        <v>2.9452024427676685E-3</v>
      </c>
      <c r="HF30" s="55">
        <f t="shared" si="36"/>
        <v>5.5664339025739021E-4</v>
      </c>
      <c r="HG30" s="55">
        <f t="shared" si="37"/>
        <v>-2.9545554730826171E-3</v>
      </c>
      <c r="HH30" s="55">
        <f t="shared" si="38"/>
        <v>8.9868461757480994E-5</v>
      </c>
      <c r="HI30" s="55">
        <f t="shared" si="39"/>
        <v>-7.3872127733517676E-4</v>
      </c>
      <c r="HJ30" s="55">
        <f t="shared" si="40"/>
        <v>8.486826866948663E-5</v>
      </c>
      <c r="HK30" s="55">
        <f t="shared" si="41"/>
        <v>2.006623601603622E-4</v>
      </c>
      <c r="HL30" s="55">
        <f t="shared" si="42"/>
        <v>-6.6719695572170804E-6</v>
      </c>
      <c r="HM30" s="55">
        <f t="shared" si="43"/>
        <v>-1.0724983861601663E-4</v>
      </c>
      <c r="HN30" s="55">
        <f t="shared" si="44"/>
        <v>-8.4543497368990943E-5</v>
      </c>
      <c r="HO30" s="55">
        <f t="shared" si="45"/>
        <v>5.7642797434534368E-4</v>
      </c>
      <c r="HP30" s="55">
        <f t="shared" si="46"/>
        <v>2.4843957115021358E-3</v>
      </c>
      <c r="HQ30" s="55">
        <f t="shared" si="47"/>
        <v>0</v>
      </c>
      <c r="HR30" s="55">
        <f t="shared" si="48"/>
        <v>0</v>
      </c>
      <c r="HS30" s="55">
        <f t="shared" si="49"/>
        <v>-5.0010314428090671E-5</v>
      </c>
      <c r="HT30" s="55">
        <f t="shared" si="50"/>
        <v>-1.5769488111304353E-3</v>
      </c>
      <c r="HU30" s="55">
        <f t="shared" si="51"/>
        <v>-2.9673112416687113E-3</v>
      </c>
      <c r="HV30" s="55">
        <f t="shared" si="52"/>
        <v>-2.969094249432952E-3</v>
      </c>
      <c r="HW30" s="55">
        <f t="shared" si="53"/>
        <v>8.3814854272122041E-3</v>
      </c>
      <c r="HX30" s="55">
        <f t="shared" si="54"/>
        <v>7.107764730229255E-4</v>
      </c>
      <c r="HY30" s="55">
        <f t="shared" si="55"/>
        <v>5.9585274330724108E-4</v>
      </c>
      <c r="HZ30" s="55">
        <f t="shared" si="56"/>
        <v>4.3818302072791927E-3</v>
      </c>
      <c r="IA30" s="55">
        <f t="shared" si="57"/>
        <v>-1.4276085108710102E-4</v>
      </c>
      <c r="IB30" s="55">
        <f t="shared" si="58"/>
        <v>-3.4567079614002033E-5</v>
      </c>
      <c r="IC30" s="55">
        <f t="shared" si="59"/>
        <v>0</v>
      </c>
      <c r="ID30" s="55">
        <f t="shared" si="60"/>
        <v>0</v>
      </c>
      <c r="IE30" s="55">
        <f t="shared" si="61"/>
        <v>0</v>
      </c>
    </row>
    <row r="31" spans="1:239" x14ac:dyDescent="0.3">
      <c r="A31" s="46" t="s">
        <v>30</v>
      </c>
      <c r="B31" s="27">
        <v>55736.002601</v>
      </c>
      <c r="C31" s="27">
        <v>9411.8927392000005</v>
      </c>
      <c r="D31" s="27">
        <v>28475.339103999999</v>
      </c>
      <c r="E31" s="27">
        <v>7584.0775451</v>
      </c>
      <c r="F31" s="27">
        <v>6610.6161642999996</v>
      </c>
      <c r="G31" s="27">
        <v>4686.8692480999998</v>
      </c>
      <c r="H31" s="27">
        <v>80177.039516000004</v>
      </c>
      <c r="I31" s="29">
        <v>62.425216792000001</v>
      </c>
      <c r="J31" s="29">
        <v>1.455518168</v>
      </c>
      <c r="K31" s="29">
        <v>5.5243124999999997E-2</v>
      </c>
      <c r="L31" s="29">
        <v>0.1720648504</v>
      </c>
      <c r="M31" s="29">
        <v>56.429996668000001</v>
      </c>
      <c r="N31" s="29">
        <v>0.12901776779999999</v>
      </c>
      <c r="O31" s="29">
        <v>2.5078621589000001</v>
      </c>
      <c r="P31" s="29">
        <v>0.1290294877</v>
      </c>
      <c r="Q31" s="29">
        <v>0.14048263999999999</v>
      </c>
      <c r="R31" s="29">
        <v>0.83650471999999998</v>
      </c>
      <c r="T31" s="29">
        <v>1.3915709E-2</v>
      </c>
      <c r="U31" s="29">
        <v>1.2703540966</v>
      </c>
      <c r="V31" s="29">
        <v>12.984702187</v>
      </c>
      <c r="W31" s="29">
        <v>3.0960886600000001E-2</v>
      </c>
      <c r="Z31" s="29">
        <v>3.1771981999999997E-2</v>
      </c>
      <c r="AA31" s="29">
        <v>89.431581527999995</v>
      </c>
      <c r="AB31" s="29">
        <v>8.4538989999999994E-2</v>
      </c>
      <c r="AD31" s="29">
        <v>0.2703281796</v>
      </c>
      <c r="AE31" s="29">
        <v>0.38227788870000001</v>
      </c>
      <c r="AG31" s="29">
        <v>0.25812837189999999</v>
      </c>
      <c r="AH31" s="29">
        <v>1.2194294999999999</v>
      </c>
      <c r="AI31" s="29">
        <v>6336.092713</v>
      </c>
      <c r="AJ31" s="29">
        <v>6.6593094182000003</v>
      </c>
      <c r="AK31" s="29">
        <v>0.13172145599999999</v>
      </c>
      <c r="AL31" s="29">
        <v>0.53678015999999995</v>
      </c>
      <c r="AM31" s="29">
        <v>1.6458448999999999E-3</v>
      </c>
      <c r="AN31" s="29">
        <v>0.16884087</v>
      </c>
      <c r="AO31" s="29">
        <v>2210.9410681999998</v>
      </c>
      <c r="AP31" s="29">
        <v>0.64138516999999995</v>
      </c>
      <c r="AQ31" s="29">
        <v>2.5045470000000002E-4</v>
      </c>
      <c r="AR31" s="29">
        <v>9.60315E-4</v>
      </c>
      <c r="AS31" s="29">
        <v>207.22509048000001</v>
      </c>
      <c r="AT31" s="29">
        <v>0.75389102910000005</v>
      </c>
      <c r="AW31" s="29">
        <v>2.43418291E-2</v>
      </c>
      <c r="AX31" s="29">
        <v>6.8727750700000007E-2</v>
      </c>
      <c r="AY31" s="29">
        <v>1.4861290999999999E-3</v>
      </c>
      <c r="AZ31" s="29">
        <v>6.1221029999999996E-4</v>
      </c>
      <c r="BA31" s="29">
        <v>1.1666764865000001</v>
      </c>
      <c r="BB31" s="29">
        <v>58.241403802000001</v>
      </c>
      <c r="BC31" s="29">
        <v>255.33134354000001</v>
      </c>
      <c r="BD31" s="29">
        <v>33.457812103000002</v>
      </c>
      <c r="BE31" s="29">
        <v>4.9375350999999998E-2</v>
      </c>
      <c r="BF31" s="29">
        <v>3.4061803000000001E-3</v>
      </c>
      <c r="BK31" s="29" t="s">
        <v>30</v>
      </c>
      <c r="BL31" s="29">
        <v>9186.0278307299996</v>
      </c>
      <c r="BM31" s="29">
        <v>4.9372375780599997E-2</v>
      </c>
      <c r="BN31" s="29">
        <v>1.4554745471899999</v>
      </c>
      <c r="BO31" s="29">
        <v>0</v>
      </c>
      <c r="BP31" s="29">
        <v>5.5245251872600001E-2</v>
      </c>
      <c r="BQ31" s="29">
        <v>63.056785488599999</v>
      </c>
      <c r="BR31" s="29">
        <v>62.988707071500002</v>
      </c>
      <c r="BS31" s="29">
        <v>113.60862406</v>
      </c>
      <c r="BT31" s="29">
        <v>7.0374355285899998E-2</v>
      </c>
      <c r="BU31" s="29">
        <v>0.10127054625</v>
      </c>
      <c r="BV31" s="29">
        <v>58.412270616400001</v>
      </c>
      <c r="BW31" s="29">
        <v>4.11848747499E-2</v>
      </c>
      <c r="BX31" s="29">
        <v>8.7518030500899999E-2</v>
      </c>
      <c r="BY31" s="29">
        <v>0</v>
      </c>
      <c r="BZ31" s="29">
        <v>2.5078383297400002</v>
      </c>
      <c r="CA31" s="29">
        <v>3.0891530944599999E-2</v>
      </c>
      <c r="CB31" s="29">
        <v>9.7823145003500006E-2</v>
      </c>
      <c r="CC31" s="29">
        <v>0.14049055153100001</v>
      </c>
      <c r="CD31" s="29">
        <v>0</v>
      </c>
      <c r="CE31" s="29">
        <v>57742.349689900002</v>
      </c>
      <c r="CF31" s="29">
        <v>0.83650446467299999</v>
      </c>
      <c r="CG31" s="29">
        <v>3.4062223756199999E-3</v>
      </c>
      <c r="CH31" s="29">
        <v>4.02739649575E-3</v>
      </c>
      <c r="CI31" s="29">
        <v>9.8601027023199998E-3</v>
      </c>
      <c r="CJ31" s="29">
        <v>0</v>
      </c>
      <c r="CK31" s="29">
        <v>1.27035628438</v>
      </c>
      <c r="CL31" s="29">
        <v>1.2194241227</v>
      </c>
      <c r="CM31" s="29">
        <v>12.984619238700001</v>
      </c>
      <c r="CN31" s="29">
        <v>2.50454889358E-4</v>
      </c>
      <c r="CO31" s="29">
        <v>0.53678210497199996</v>
      </c>
      <c r="CP31" s="29">
        <v>9.6029086542399997E-4</v>
      </c>
      <c r="CQ31" s="29">
        <v>55979.183927400001</v>
      </c>
      <c r="CR31" s="29">
        <v>3.0960884829300001E-2</v>
      </c>
      <c r="CS31" s="29">
        <v>0</v>
      </c>
      <c r="CT31" s="29">
        <v>479.508765826</v>
      </c>
      <c r="CU31" s="29">
        <v>486.37862092799998</v>
      </c>
      <c r="CV31" s="29">
        <v>54.523916052899999</v>
      </c>
      <c r="CW31" s="29">
        <v>58.324148137400002</v>
      </c>
      <c r="CX31" s="29">
        <v>3795.0450331699999</v>
      </c>
      <c r="CY31" s="29">
        <v>3.1772185985700002E-2</v>
      </c>
      <c r="CZ31" s="29">
        <v>90.190551336599995</v>
      </c>
      <c r="DA31" s="29">
        <v>90.190551336599995</v>
      </c>
      <c r="DB31" s="29">
        <v>8.4539275125800006E-2</v>
      </c>
      <c r="DC31" s="29">
        <v>0</v>
      </c>
      <c r="DD31" s="29">
        <v>255.454903594</v>
      </c>
      <c r="DE31" s="29">
        <v>0.107354309099</v>
      </c>
      <c r="DF31" s="29">
        <v>0.113210431094</v>
      </c>
      <c r="DG31" s="29">
        <v>0</v>
      </c>
      <c r="DH31" s="29">
        <v>1228.6013951299999</v>
      </c>
      <c r="DI31" s="29">
        <v>10.472001048399999</v>
      </c>
      <c r="DJ31" s="29">
        <v>817.66253161199995</v>
      </c>
      <c r="DK31" s="29">
        <v>9.91531404289E-2</v>
      </c>
      <c r="DL31" s="29">
        <v>0.28220553944299998</v>
      </c>
      <c r="DM31" s="29">
        <v>0</v>
      </c>
      <c r="DN31" s="29">
        <v>8.49745254827E-2</v>
      </c>
      <c r="DO31" s="29">
        <v>0.17252396137500001</v>
      </c>
      <c r="DP31" s="29">
        <v>6336.1106081600001</v>
      </c>
      <c r="DQ31" s="29">
        <v>0</v>
      </c>
      <c r="DR31" s="29">
        <v>6.7034765463300001</v>
      </c>
      <c r="DS31" s="29">
        <v>9411.1609679400008</v>
      </c>
      <c r="DT31" s="29">
        <v>0</v>
      </c>
      <c r="DU31" s="29">
        <v>5.3873404983500003E-2</v>
      </c>
      <c r="DV31" s="29">
        <v>7.75250424114E-2</v>
      </c>
      <c r="DW31" s="29">
        <v>25592.227087700001</v>
      </c>
      <c r="DX31" s="29">
        <v>2843.5820925399998</v>
      </c>
      <c r="DY31" s="29">
        <v>28435.809180299999</v>
      </c>
      <c r="DZ31" s="29">
        <v>476.61305962799997</v>
      </c>
      <c r="EA31" s="29">
        <v>683.67691009600003</v>
      </c>
      <c r="EB31" s="29">
        <v>0.75827839330500002</v>
      </c>
      <c r="EC31" s="29">
        <v>0</v>
      </c>
      <c r="ED31" s="29">
        <v>0</v>
      </c>
      <c r="EE31" s="29">
        <v>2.4341249950100001E-2</v>
      </c>
      <c r="EF31" s="29">
        <v>6.8721913585400002E-2</v>
      </c>
      <c r="EG31" s="29">
        <v>1.4843595072700001E-3</v>
      </c>
      <c r="EH31" s="29">
        <v>6.1095065149900001E-4</v>
      </c>
      <c r="EI31" s="29">
        <v>1.18101883021</v>
      </c>
      <c r="EJ31" s="29">
        <v>3.26906689595</v>
      </c>
      <c r="EK31" s="29">
        <v>44081.313998600002</v>
      </c>
      <c r="EL31" s="29">
        <v>8.6009671125500002</v>
      </c>
      <c r="EM31" s="29">
        <v>257.53641186700003</v>
      </c>
      <c r="EN31" s="29">
        <v>449.80085329899998</v>
      </c>
      <c r="EO31" s="29">
        <v>4.41313092589</v>
      </c>
      <c r="EP31" s="29">
        <v>1.6055940354</v>
      </c>
      <c r="EQ31" s="29">
        <v>4.9445927126200002E-2</v>
      </c>
      <c r="ER31" s="29">
        <v>237.494103628</v>
      </c>
      <c r="ES31" s="29">
        <v>7599.9123137400002</v>
      </c>
      <c r="ET31" s="29">
        <v>6623.0319287000002</v>
      </c>
      <c r="EU31" s="29">
        <v>976.880385037</v>
      </c>
      <c r="EV31" s="29">
        <v>4.9839068503100004</v>
      </c>
      <c r="EW31" s="29">
        <v>0.25234211698800002</v>
      </c>
      <c r="EX31" s="29">
        <v>574.69208717100003</v>
      </c>
      <c r="EY31" s="29">
        <v>27.2160717384</v>
      </c>
      <c r="EZ31" s="29">
        <v>1513.8797210099999</v>
      </c>
      <c r="FA31" s="29">
        <v>48.815084894500004</v>
      </c>
      <c r="FB31" s="29">
        <v>25.863055562</v>
      </c>
      <c r="FC31" s="29">
        <v>3164.4913859899998</v>
      </c>
      <c r="FD31" s="29">
        <v>1.64452433506E-3</v>
      </c>
      <c r="FE31" s="29">
        <v>2842.5245681299998</v>
      </c>
      <c r="FF31" s="29">
        <v>101.502991088</v>
      </c>
      <c r="FG31" s="29">
        <v>198.307701296</v>
      </c>
      <c r="FH31" s="29">
        <v>0.30745322718099999</v>
      </c>
      <c r="FI31" s="29">
        <v>4679.9110048800003</v>
      </c>
      <c r="FJ31" s="29">
        <v>27998.039553800001</v>
      </c>
      <c r="FK31" s="29">
        <v>33.800729397399998</v>
      </c>
      <c r="FL31" s="29">
        <v>50.6972036425</v>
      </c>
      <c r="FM31" s="29">
        <v>854.26130381400003</v>
      </c>
      <c r="FN31" s="29">
        <v>7368.9994325300004</v>
      </c>
      <c r="FO31" s="29">
        <v>2211.3935914200001</v>
      </c>
      <c r="FP31" s="29">
        <v>0.168846562491</v>
      </c>
      <c r="FQ31" s="29">
        <v>0.64138493087299997</v>
      </c>
      <c r="FR31" s="29">
        <v>8645.8998918199995</v>
      </c>
      <c r="FS31" s="29">
        <v>80181.134047600004</v>
      </c>
      <c r="FT31" s="29">
        <v>207.40372176599999</v>
      </c>
      <c r="FU31" s="29">
        <v>6090.1923780999996</v>
      </c>
      <c r="FW31" s="37">
        <f t="shared" si="1"/>
        <v>0</v>
      </c>
      <c r="FX31" s="55">
        <f t="shared" si="2"/>
        <v>4.3630923469857533E-3</v>
      </c>
      <c r="FY31" s="55">
        <f t="shared" si="3"/>
        <v>-7.7749638704651428E-5</v>
      </c>
      <c r="FZ31" s="55">
        <f t="shared" si="4"/>
        <v>-1.3882160825416496E-3</v>
      </c>
      <c r="GA31" s="55">
        <f t="shared" si="5"/>
        <v>2.0878964575238176E-3</v>
      </c>
      <c r="GB31" s="55">
        <f t="shared" si="6"/>
        <v>1.8781553929950998E-3</v>
      </c>
      <c r="GC31" s="55">
        <f t="shared" si="7"/>
        <v>-1.4846249920072592E-3</v>
      </c>
      <c r="GD31" s="55">
        <f t="shared" si="8"/>
        <v>5.106863042982095E-5</v>
      </c>
      <c r="GE31" s="55">
        <f t="shared" si="9"/>
        <v>9.0266451356916192E-3</v>
      </c>
      <c r="GF31" s="55">
        <f t="shared" si="10"/>
        <v>-2.9969265213657568E-5</v>
      </c>
      <c r="GG31" s="55">
        <f t="shared" si="11"/>
        <v>3.8500222425944776E-5</v>
      </c>
      <c r="GH31" s="55">
        <f t="shared" si="12"/>
        <v>-2.4406429501651972E-3</v>
      </c>
      <c r="GI31" s="55">
        <f t="shared" si="13"/>
        <v>3.5128018172010562E-2</v>
      </c>
      <c r="GJ31" s="55">
        <f t="shared" si="14"/>
        <v>-2.4404588187270605E-3</v>
      </c>
      <c r="GK31" s="55">
        <f t="shared" si="15"/>
        <v>-9.5017821913822428E-6</v>
      </c>
      <c r="GL31" s="55">
        <f t="shared" si="16"/>
        <v>-2.4398434614569496E-3</v>
      </c>
      <c r="GM31" s="55">
        <f t="shared" si="17"/>
        <v>5.6316787611772291E-5</v>
      </c>
      <c r="GN31" s="55">
        <f t="shared" si="18"/>
        <v>-3.0523079413969634E-7</v>
      </c>
      <c r="GO31" s="55">
        <f t="shared" si="19"/>
        <v>0</v>
      </c>
      <c r="GP31" s="55">
        <f t="shared" si="20"/>
        <v>-2.0271911355721145E-3</v>
      </c>
      <c r="GQ31" s="55">
        <f t="shared" si="21"/>
        <v>1.7221812452975058E-6</v>
      </c>
      <c r="GR31" s="55">
        <f t="shared" si="22"/>
        <v>-6.3881557547293084E-6</v>
      </c>
      <c r="GS31" s="55">
        <f t="shared" si="23"/>
        <v>-5.7191514658374084E-8</v>
      </c>
      <c r="GT31" s="55">
        <f t="shared" si="24"/>
        <v>0</v>
      </c>
      <c r="GU31" s="55">
        <f t="shared" si="25"/>
        <v>0</v>
      </c>
      <c r="GV31" s="55">
        <f t="shared" si="26"/>
        <v>6.4203013839350827E-6</v>
      </c>
      <c r="GW31" s="55">
        <f t="shared" si="27"/>
        <v>8.4865971911988955E-3</v>
      </c>
      <c r="GX31" s="55">
        <f t="shared" si="28"/>
        <v>3.3727135847251403E-6</v>
      </c>
      <c r="GY31" s="55">
        <f t="shared" si="29"/>
        <v>0</v>
      </c>
      <c r="GZ31" s="55">
        <f t="shared" si="30"/>
        <v>-1.1745437759016898E-3</v>
      </c>
      <c r="HA31" s="55">
        <f t="shared" si="31"/>
        <v>-2.4045566203840909E-3</v>
      </c>
      <c r="HB31" s="55">
        <f t="shared" si="32"/>
        <v>0</v>
      </c>
      <c r="HC31" s="55">
        <f t="shared" si="33"/>
        <v>-2.4402007329283959E-3</v>
      </c>
      <c r="HD31" s="55">
        <f t="shared" si="34"/>
        <v>-4.4096850206940289E-6</v>
      </c>
      <c r="HE31" s="55">
        <f t="shared" si="35"/>
        <v>2.8243210462125804E-6</v>
      </c>
      <c r="HF31" s="55">
        <f t="shared" si="36"/>
        <v>6.6323886391718503E-3</v>
      </c>
      <c r="HG31" s="55">
        <f t="shared" si="37"/>
        <v>-2.4522094950118352E-3</v>
      </c>
      <c r="HH31" s="55">
        <f t="shared" si="38"/>
        <v>3.6234051571726866E-6</v>
      </c>
      <c r="HI31" s="55">
        <f t="shared" si="39"/>
        <v>-8.0236293225437758E-4</v>
      </c>
      <c r="HJ31" s="55">
        <f t="shared" si="40"/>
        <v>3.371512477987261E-5</v>
      </c>
      <c r="HK31" s="55">
        <f t="shared" si="41"/>
        <v>2.0467448296518562E-4</v>
      </c>
      <c r="HL31" s="55">
        <f t="shared" si="42"/>
        <v>-3.7282901314833638E-7</v>
      </c>
      <c r="HM31" s="55">
        <f t="shared" si="43"/>
        <v>7.5605688367286511E-7</v>
      </c>
      <c r="HN31" s="55">
        <f t="shared" si="44"/>
        <v>-2.5131936916561227E-5</v>
      </c>
      <c r="HO31" s="55">
        <f t="shared" si="45"/>
        <v>8.6201572206442935E-4</v>
      </c>
      <c r="HP31" s="55">
        <f t="shared" si="46"/>
        <v>5.8196264919581674E-3</v>
      </c>
      <c r="HQ31" s="55">
        <f t="shared" si="47"/>
        <v>0</v>
      </c>
      <c r="HR31" s="55">
        <f t="shared" si="48"/>
        <v>0</v>
      </c>
      <c r="HS31" s="55">
        <f t="shared" si="49"/>
        <v>-2.3792373926379059E-5</v>
      </c>
      <c r="HT31" s="55">
        <f t="shared" si="50"/>
        <v>-8.493097097683263E-5</v>
      </c>
      <c r="HU31" s="55">
        <f t="shared" si="51"/>
        <v>-1.1907395730289092E-3</v>
      </c>
      <c r="HV31" s="55">
        <f t="shared" si="52"/>
        <v>-2.0575421566738634E-3</v>
      </c>
      <c r="HW31" s="55">
        <f t="shared" si="53"/>
        <v>1.2293333992721958E-2</v>
      </c>
      <c r="HX31" s="55">
        <f t="shared" si="54"/>
        <v>1.4207132726625591E-3</v>
      </c>
      <c r="HY31" s="55">
        <f t="shared" si="55"/>
        <v>4.8392043172967603E-4</v>
      </c>
      <c r="HZ31" s="55">
        <f t="shared" si="56"/>
        <v>1.0249244431893026E-2</v>
      </c>
      <c r="IA31" s="55">
        <f t="shared" si="57"/>
        <v>-6.0257179741374409E-5</v>
      </c>
      <c r="IB31" s="55">
        <f t="shared" si="58"/>
        <v>1.2352728362575541E-5</v>
      </c>
      <c r="IC31" s="55">
        <f t="shared" si="59"/>
        <v>0</v>
      </c>
      <c r="ID31" s="55">
        <f t="shared" si="60"/>
        <v>0</v>
      </c>
      <c r="IE31" s="55">
        <f t="shared" si="61"/>
        <v>0</v>
      </c>
    </row>
    <row r="32" spans="1:239" x14ac:dyDescent="0.3">
      <c r="A32" s="46" t="s">
        <v>31</v>
      </c>
      <c r="B32" s="27">
        <v>25208.111048999999</v>
      </c>
      <c r="C32" s="27">
        <v>563.38195313000006</v>
      </c>
      <c r="D32" s="27">
        <v>11430.381146</v>
      </c>
      <c r="E32" s="27">
        <v>3758.9914641</v>
      </c>
      <c r="F32" s="27">
        <v>2981.6498330999998</v>
      </c>
      <c r="G32" s="27">
        <v>861.26536140999997</v>
      </c>
      <c r="H32" s="27">
        <v>30493.103845000001</v>
      </c>
      <c r="I32" s="29">
        <v>78.687056139000006</v>
      </c>
      <c r="J32" s="29">
        <v>1.4344521306</v>
      </c>
      <c r="K32" s="29">
        <v>1.2890052799999999E-2</v>
      </c>
      <c r="L32" s="29">
        <v>8.27094352E-2</v>
      </c>
      <c r="M32" s="29">
        <v>92.491090904999993</v>
      </c>
      <c r="N32" s="29">
        <v>5.85848203E-2</v>
      </c>
      <c r="O32" s="29">
        <v>7.7472315E-3</v>
      </c>
      <c r="P32" s="29">
        <v>5.9156500299999998E-2</v>
      </c>
      <c r="Q32" s="29">
        <v>3.52863385E-2</v>
      </c>
      <c r="R32" s="29">
        <v>0.19257513130000001</v>
      </c>
      <c r="T32" s="29">
        <v>3.5297740000000001E-4</v>
      </c>
      <c r="U32" s="29">
        <v>0.2903461557</v>
      </c>
      <c r="V32" s="29">
        <v>2.8631433224</v>
      </c>
      <c r="W32" s="29">
        <v>8.7228024999999997E-3</v>
      </c>
      <c r="Y32" s="29">
        <v>2.9376000000000001E-5</v>
      </c>
      <c r="Z32" s="29">
        <v>7.4134524999999998E-3</v>
      </c>
      <c r="AA32" s="29">
        <v>18.935548357999998</v>
      </c>
      <c r="AB32" s="29">
        <v>12.89500625</v>
      </c>
      <c r="AD32" s="29">
        <v>9.6019865999999995E-2</v>
      </c>
      <c r="AE32" s="29">
        <v>0.23836134350000004</v>
      </c>
      <c r="AG32" s="29">
        <v>0.11717014069999999</v>
      </c>
      <c r="AH32" s="29">
        <v>0.28259811559999998</v>
      </c>
      <c r="AI32" s="29">
        <v>895.76243634000002</v>
      </c>
      <c r="AJ32" s="29">
        <v>193.39967297000001</v>
      </c>
      <c r="AK32" s="29">
        <v>5.85848203E-2</v>
      </c>
      <c r="AL32" s="29">
        <v>0.1316648852</v>
      </c>
      <c r="AM32" s="29">
        <v>3.840305E-4</v>
      </c>
      <c r="AN32" s="29">
        <v>8.3016706150000008</v>
      </c>
      <c r="AO32" s="29">
        <v>412.03802754999998</v>
      </c>
      <c r="AP32" s="29">
        <v>0.36625005449999998</v>
      </c>
      <c r="AQ32" s="29">
        <v>5.8439400000000002E-5</v>
      </c>
      <c r="AR32" s="29">
        <v>2.240733E-4</v>
      </c>
      <c r="AS32" s="29">
        <v>70.908985677000004</v>
      </c>
      <c r="AT32" s="29">
        <v>1.0000369782</v>
      </c>
      <c r="AW32" s="29">
        <v>0.1002472392</v>
      </c>
      <c r="AX32" s="29">
        <v>0.36781045379999999</v>
      </c>
      <c r="AY32" s="29">
        <v>0.1151672364</v>
      </c>
      <c r="AZ32" s="29">
        <v>1.4769486199999999E-2</v>
      </c>
      <c r="BA32" s="29">
        <v>1.3075454187</v>
      </c>
      <c r="BB32" s="29">
        <v>18.757786726999999</v>
      </c>
      <c r="BC32" s="29">
        <v>134.67361983000001</v>
      </c>
      <c r="BD32" s="29">
        <v>50.179282233000002</v>
      </c>
      <c r="BE32" s="29">
        <v>1.15209048E-2</v>
      </c>
      <c r="BF32" s="29">
        <v>7.9477539999999998E-4</v>
      </c>
      <c r="BK32" s="29" t="s">
        <v>31</v>
      </c>
      <c r="BL32" s="29">
        <v>1029.3982436900001</v>
      </c>
      <c r="BM32" s="29">
        <v>1.15201791744E-2</v>
      </c>
      <c r="BN32" s="29">
        <v>1.4343987515900001</v>
      </c>
      <c r="BO32" s="29">
        <v>0</v>
      </c>
      <c r="BP32" s="29">
        <v>1.2890859782000001E-2</v>
      </c>
      <c r="BQ32" s="29">
        <v>78.815224289300005</v>
      </c>
      <c r="BR32" s="29">
        <v>78.815224289300005</v>
      </c>
      <c r="BS32" s="29">
        <v>30.547054890199998</v>
      </c>
      <c r="BT32" s="29">
        <v>3.3807124618999998E-2</v>
      </c>
      <c r="BU32" s="29">
        <v>4.8649258057299999E-2</v>
      </c>
      <c r="BV32" s="29">
        <v>100.43628276600001</v>
      </c>
      <c r="BW32" s="29">
        <v>1.8689824822499999E-2</v>
      </c>
      <c r="BX32" s="29">
        <v>3.97158331272E-2</v>
      </c>
      <c r="BY32" s="8">
        <v>2.92863537161E-5</v>
      </c>
      <c r="BZ32" s="29">
        <v>7.7261445971100002E-3</v>
      </c>
      <c r="CA32" s="29">
        <v>1.4154117184800001E-2</v>
      </c>
      <c r="CB32" s="29">
        <v>4.4821101049900003E-2</v>
      </c>
      <c r="CC32" s="29">
        <v>3.5287988234999998E-2</v>
      </c>
      <c r="CD32" s="29">
        <v>0</v>
      </c>
      <c r="CE32" s="29">
        <v>793.83805253900005</v>
      </c>
      <c r="CF32" s="29">
        <v>0.192568027286</v>
      </c>
      <c r="CG32" s="29">
        <v>7.9478424727000003E-4</v>
      </c>
      <c r="CH32" s="29">
        <v>1.0204975374400001E-4</v>
      </c>
      <c r="CI32" s="29">
        <v>2.4985132559600002E-4</v>
      </c>
      <c r="CJ32" s="29">
        <v>0</v>
      </c>
      <c r="CK32" s="29">
        <v>0.29034979111800002</v>
      </c>
      <c r="CL32" s="29">
        <v>0.28258980866599998</v>
      </c>
      <c r="CM32" s="29">
        <v>2.8631169019199998</v>
      </c>
      <c r="CN32" s="8">
        <v>5.8439627259199999E-5</v>
      </c>
      <c r="CO32" s="29">
        <v>0.13166347185999999</v>
      </c>
      <c r="CP32" s="29">
        <v>2.2406824579599999E-4</v>
      </c>
      <c r="CQ32" s="29">
        <v>25250.569529</v>
      </c>
      <c r="CR32" s="29">
        <v>8.72286872575E-3</v>
      </c>
      <c r="CS32" s="29">
        <v>0</v>
      </c>
      <c r="CT32" s="29">
        <v>227.607258629</v>
      </c>
      <c r="CU32" s="29">
        <v>11.6590490315</v>
      </c>
      <c r="CV32" s="29">
        <v>24.618958000799999</v>
      </c>
      <c r="CW32" s="29">
        <v>18.775358972799999</v>
      </c>
      <c r="CX32" s="29">
        <v>1973.9083562200001</v>
      </c>
      <c r="CY32" s="29">
        <v>7.4137198006100002E-3</v>
      </c>
      <c r="CZ32" s="29">
        <v>19.1079586062</v>
      </c>
      <c r="DA32" s="29">
        <v>19.1079586062</v>
      </c>
      <c r="DB32" s="29">
        <v>12.8949947451</v>
      </c>
      <c r="DC32" s="29">
        <v>0</v>
      </c>
      <c r="DD32" s="29">
        <v>134.69466797000001</v>
      </c>
      <c r="DE32" s="29">
        <v>3.6126236924099997E-2</v>
      </c>
      <c r="DF32" s="29">
        <v>4.1618413354800002E-2</v>
      </c>
      <c r="DG32" s="29">
        <v>0</v>
      </c>
      <c r="DH32" s="29">
        <v>666.28061117799996</v>
      </c>
      <c r="DI32" s="29">
        <v>1.76905737479</v>
      </c>
      <c r="DJ32" s="29">
        <v>138.104875161</v>
      </c>
      <c r="DK32" s="29">
        <v>6.1784692817599997E-2</v>
      </c>
      <c r="DL32" s="29">
        <v>0.175849666737</v>
      </c>
      <c r="DM32" s="29">
        <v>0</v>
      </c>
      <c r="DN32" s="29">
        <v>3.8547773498499999E-2</v>
      </c>
      <c r="DO32" s="29">
        <v>7.8264022934099994E-2</v>
      </c>
      <c r="DP32" s="29">
        <v>898.49504147699997</v>
      </c>
      <c r="DQ32" s="29">
        <v>0</v>
      </c>
      <c r="DR32" s="29">
        <v>193.40514642599999</v>
      </c>
      <c r="DS32" s="29">
        <v>562.61772951199998</v>
      </c>
      <c r="DT32" s="29">
        <v>0</v>
      </c>
      <c r="DU32" s="29">
        <v>2.3946270208000001E-2</v>
      </c>
      <c r="DV32" s="29">
        <v>3.4459258531900003E-2</v>
      </c>
      <c r="DW32" s="29">
        <v>10263.345729799999</v>
      </c>
      <c r="DX32" s="29">
        <v>1140.3714488099999</v>
      </c>
      <c r="DY32" s="29">
        <v>11403.7171786</v>
      </c>
      <c r="DZ32" s="29">
        <v>133.24544912100001</v>
      </c>
      <c r="EA32" s="29">
        <v>318.55184966500002</v>
      </c>
      <c r="EB32" s="29">
        <v>1.0009959750199999</v>
      </c>
      <c r="EC32" s="29">
        <v>0</v>
      </c>
      <c r="ED32" s="29">
        <v>0</v>
      </c>
      <c r="EE32" s="29">
        <v>0.100246622627</v>
      </c>
      <c r="EF32" s="29">
        <v>0.3678036938</v>
      </c>
      <c r="EG32" s="29">
        <v>0.115170000893</v>
      </c>
      <c r="EH32" s="29">
        <v>1.4769194303300001E-2</v>
      </c>
      <c r="EI32" s="29">
        <v>1.3107542114099999</v>
      </c>
      <c r="EJ32" s="29">
        <v>4.4698521457</v>
      </c>
      <c r="EK32" s="29">
        <v>17783.542262899999</v>
      </c>
      <c r="EL32" s="29">
        <v>4.4817867742499997</v>
      </c>
      <c r="EM32" s="29">
        <v>178.77052960500001</v>
      </c>
      <c r="EN32" s="29">
        <v>258.39185547599999</v>
      </c>
      <c r="EO32" s="29">
        <v>2.5205119798100002</v>
      </c>
      <c r="EP32" s="29">
        <v>0</v>
      </c>
      <c r="EQ32" s="29">
        <v>1.8096620206499998E-2</v>
      </c>
      <c r="ER32" s="29">
        <v>154.074936799</v>
      </c>
      <c r="ES32" s="29">
        <v>3761.2520409099998</v>
      </c>
      <c r="ET32" s="29">
        <v>2983.9719733299999</v>
      </c>
      <c r="EU32" s="29">
        <v>777.280067583</v>
      </c>
      <c r="EV32" s="29">
        <v>2.4240542177200002</v>
      </c>
      <c r="EW32" s="29">
        <v>6.1353457321300001E-2</v>
      </c>
      <c r="EX32" s="29">
        <v>154.69358062000001</v>
      </c>
      <c r="EY32" s="29">
        <v>15.256137516600001</v>
      </c>
      <c r="EZ32" s="29">
        <v>746.51861860600002</v>
      </c>
      <c r="FA32" s="29">
        <v>34.317396376700003</v>
      </c>
      <c r="FB32" s="29">
        <v>10.5780499909</v>
      </c>
      <c r="FC32" s="29">
        <v>1315.3775058000001</v>
      </c>
      <c r="FD32" s="29">
        <v>3.8370771813099998E-4</v>
      </c>
      <c r="FE32" s="29">
        <v>912.20193034299996</v>
      </c>
      <c r="FF32" s="29">
        <v>35.1078265632</v>
      </c>
      <c r="FG32" s="29">
        <v>66.622002817500004</v>
      </c>
      <c r="FH32" s="29">
        <v>0.30597458038899999</v>
      </c>
      <c r="FI32" s="29">
        <v>859.15643187199998</v>
      </c>
      <c r="FJ32" s="29">
        <v>10859.6230129</v>
      </c>
      <c r="FK32" s="29">
        <v>50.256829552600003</v>
      </c>
      <c r="FL32" s="29">
        <v>13.860748084500001</v>
      </c>
      <c r="FM32" s="29">
        <v>257.441267455</v>
      </c>
      <c r="FN32" s="29">
        <v>1414.17596475</v>
      </c>
      <c r="FO32" s="29">
        <v>412.13252691500003</v>
      </c>
      <c r="FP32" s="29">
        <v>8.3016805693000002</v>
      </c>
      <c r="FQ32" s="29">
        <v>0.36625110109600001</v>
      </c>
      <c r="FR32" s="29">
        <v>2189.7737560700002</v>
      </c>
      <c r="FS32" s="29">
        <v>30492.712086</v>
      </c>
      <c r="FT32" s="29">
        <v>70.945132804400004</v>
      </c>
      <c r="FU32" s="29">
        <v>2655.3464505100001</v>
      </c>
      <c r="FW32" s="37">
        <f t="shared" si="1"/>
        <v>0</v>
      </c>
      <c r="FX32" s="55">
        <f t="shared" si="2"/>
        <v>1.684318190977085E-3</v>
      </c>
      <c r="FY32" s="55">
        <f t="shared" si="3"/>
        <v>-1.3564928974992025E-3</v>
      </c>
      <c r="FZ32" s="55">
        <f t="shared" si="4"/>
        <v>-2.3327277594177801E-3</v>
      </c>
      <c r="GA32" s="55">
        <f t="shared" si="5"/>
        <v>6.0137854304518571E-4</v>
      </c>
      <c r="GB32" s="55">
        <f t="shared" si="6"/>
        <v>7.7881051095317474E-4</v>
      </c>
      <c r="GC32" s="55">
        <f t="shared" si="7"/>
        <v>-2.4486408399699258E-3</v>
      </c>
      <c r="GD32" s="55">
        <f t="shared" si="8"/>
        <v>-1.2847462232551609E-5</v>
      </c>
      <c r="GE32" s="55">
        <f t="shared" si="9"/>
        <v>1.6288339733232719E-3</v>
      </c>
      <c r="GF32" s="55">
        <f t="shared" si="10"/>
        <v>-3.7212123612366615E-5</v>
      </c>
      <c r="GG32" s="55">
        <f t="shared" si="11"/>
        <v>6.260501896479256E-5</v>
      </c>
      <c r="GH32" s="55">
        <f t="shared" si="12"/>
        <v>-3.0595363526313094E-3</v>
      </c>
      <c r="GI32" s="55">
        <f t="shared" si="13"/>
        <v>8.5902239699613067E-2</v>
      </c>
      <c r="GJ32" s="55">
        <f t="shared" si="14"/>
        <v>-3.0581701775741535E-3</v>
      </c>
      <c r="GK32" s="55">
        <f t="shared" si="15"/>
        <v>-2.7218630151944942E-3</v>
      </c>
      <c r="GL32" s="55">
        <f t="shared" si="16"/>
        <v>-3.0644487821398806E-3</v>
      </c>
      <c r="GM32" s="55">
        <f t="shared" si="17"/>
        <v>4.6752796411499739E-5</v>
      </c>
      <c r="GN32" s="55">
        <f t="shared" si="18"/>
        <v>-3.6889571109451857E-5</v>
      </c>
      <c r="GO32" s="55">
        <f t="shared" si="19"/>
        <v>0</v>
      </c>
      <c r="GP32" s="55">
        <f t="shared" si="20"/>
        <v>-3.0492622473846532E-3</v>
      </c>
      <c r="GQ32" s="55">
        <f t="shared" si="21"/>
        <v>1.2520978592813222E-5</v>
      </c>
      <c r="GR32" s="55">
        <f t="shared" si="22"/>
        <v>-9.2277881423297164E-6</v>
      </c>
      <c r="GS32" s="55">
        <f t="shared" si="23"/>
        <v>7.5922560438856153E-6</v>
      </c>
      <c r="GT32" s="55">
        <f t="shared" si="24"/>
        <v>0</v>
      </c>
      <c r="GU32" s="55">
        <f t="shared" si="25"/>
        <v>-3.0516845009532115E-3</v>
      </c>
      <c r="GV32" s="55">
        <f t="shared" si="26"/>
        <v>3.6056157370726986E-5</v>
      </c>
      <c r="GW32" s="55">
        <f t="shared" si="27"/>
        <v>9.10510986744998E-3</v>
      </c>
      <c r="GX32" s="55">
        <f t="shared" si="28"/>
        <v>-8.9219809411045678E-7</v>
      </c>
      <c r="GY32" s="55">
        <f t="shared" si="29"/>
        <v>0</v>
      </c>
      <c r="GZ32" s="55">
        <f t="shared" si="30"/>
        <v>-1.8599850430950533E-3</v>
      </c>
      <c r="HA32" s="55">
        <f t="shared" si="31"/>
        <v>-3.0499238455586664E-3</v>
      </c>
      <c r="HB32" s="55">
        <f t="shared" si="32"/>
        <v>0</v>
      </c>
      <c r="HC32" s="55">
        <f t="shared" si="33"/>
        <v>-3.0583241196022689E-3</v>
      </c>
      <c r="HD32" s="55">
        <f t="shared" si="34"/>
        <v>-2.9394866920343794E-5</v>
      </c>
      <c r="HE32" s="55">
        <f t="shared" si="35"/>
        <v>3.0505913467024971E-3</v>
      </c>
      <c r="HF32" s="55">
        <f t="shared" si="36"/>
        <v>2.8301268124816727E-5</v>
      </c>
      <c r="HG32" s="55">
        <f t="shared" si="37"/>
        <v>-3.0603756942820083E-3</v>
      </c>
      <c r="HH32" s="55">
        <f t="shared" si="38"/>
        <v>-1.0734373085573738E-5</v>
      </c>
      <c r="HI32" s="55">
        <f t="shared" si="39"/>
        <v>-8.4051102451503036E-4</v>
      </c>
      <c r="HJ32" s="55">
        <f t="shared" si="40"/>
        <v>1.1990719050460544E-6</v>
      </c>
      <c r="HK32" s="55">
        <f t="shared" si="41"/>
        <v>2.2934622214834202E-4</v>
      </c>
      <c r="HL32" s="55">
        <f t="shared" si="42"/>
        <v>2.8575995748600009E-6</v>
      </c>
      <c r="HM32" s="55">
        <f t="shared" si="43"/>
        <v>3.8888010485649705E-6</v>
      </c>
      <c r="HN32" s="55">
        <f t="shared" si="44"/>
        <v>-2.2556029656410674E-5</v>
      </c>
      <c r="HO32" s="55">
        <f t="shared" si="45"/>
        <v>5.0976793779923231E-4</v>
      </c>
      <c r="HP32" s="55">
        <f t="shared" si="46"/>
        <v>9.5896135933495321E-4</v>
      </c>
      <c r="HQ32" s="55">
        <f t="shared" si="47"/>
        <v>0</v>
      </c>
      <c r="HR32" s="55">
        <f t="shared" si="48"/>
        <v>0</v>
      </c>
      <c r="HS32" s="55">
        <f t="shared" si="49"/>
        <v>-6.1505234949503359E-6</v>
      </c>
      <c r="HT32" s="55">
        <f t="shared" si="50"/>
        <v>-1.8379031727223159E-5</v>
      </c>
      <c r="HU32" s="55">
        <f t="shared" si="51"/>
        <v>2.4004162003181082E-5</v>
      </c>
      <c r="HV32" s="55">
        <f t="shared" si="52"/>
        <v>-1.9763497256828189E-5</v>
      </c>
      <c r="HW32" s="55">
        <f t="shared" si="53"/>
        <v>2.4540583172936656E-3</v>
      </c>
      <c r="HX32" s="55">
        <f t="shared" si="54"/>
        <v>9.3679739810170379E-4</v>
      </c>
      <c r="HY32" s="55">
        <f t="shared" si="55"/>
        <v>1.5628999967903274E-4</v>
      </c>
      <c r="HZ32" s="55">
        <f t="shared" si="56"/>
        <v>1.5454051183897235E-3</v>
      </c>
      <c r="IA32" s="55">
        <f t="shared" si="57"/>
        <v>-6.2983386513241026E-5</v>
      </c>
      <c r="IB32" s="55">
        <f t="shared" si="58"/>
        <v>1.1131786414191682E-5</v>
      </c>
      <c r="IC32" s="55">
        <f t="shared" si="59"/>
        <v>0</v>
      </c>
      <c r="ID32" s="55">
        <f t="shared" si="60"/>
        <v>0</v>
      </c>
      <c r="IE32" s="55">
        <f t="shared" si="61"/>
        <v>0</v>
      </c>
    </row>
    <row r="33" spans="1:239" x14ac:dyDescent="0.3">
      <c r="A33" s="46" t="s">
        <v>32</v>
      </c>
      <c r="B33" s="27">
        <v>117100.368</v>
      </c>
      <c r="C33" s="27">
        <v>4868.2128996000001</v>
      </c>
      <c r="D33" s="27">
        <v>62615.779692999997</v>
      </c>
      <c r="E33" s="27">
        <v>66178.145311</v>
      </c>
      <c r="F33" s="27">
        <v>60470.127273999999</v>
      </c>
      <c r="G33" s="27">
        <v>28979.735048999999</v>
      </c>
      <c r="H33" s="27">
        <v>96999.236080999995</v>
      </c>
      <c r="I33" s="29">
        <v>569.41607418000001</v>
      </c>
      <c r="J33" s="29">
        <v>7.1464874944999996</v>
      </c>
      <c r="K33" s="29">
        <v>7.6123231688999997</v>
      </c>
      <c r="L33" s="29">
        <v>0.75811338390000005</v>
      </c>
      <c r="M33" s="29">
        <v>2033.2161885</v>
      </c>
      <c r="N33" s="29">
        <v>0.49512512149999999</v>
      </c>
      <c r="O33" s="29">
        <v>75.212754816</v>
      </c>
      <c r="P33" s="29">
        <v>0.87185252280000003</v>
      </c>
      <c r="Q33" s="29">
        <v>515.39242034999995</v>
      </c>
      <c r="R33" s="29">
        <v>1182.5427033999999</v>
      </c>
      <c r="T33" s="29">
        <v>0.10208019090000001</v>
      </c>
      <c r="U33" s="29">
        <v>4137.4612525000002</v>
      </c>
      <c r="V33" s="29">
        <v>3176.1780269999999</v>
      </c>
      <c r="W33" s="29">
        <v>810.28485949000003</v>
      </c>
      <c r="X33" s="29">
        <v>3933.2103790000001</v>
      </c>
      <c r="Y33" s="29">
        <v>4.2536529E-3</v>
      </c>
      <c r="Z33" s="29">
        <v>5.6755956500000003E-2</v>
      </c>
      <c r="AA33" s="29">
        <v>3356.5065912999999</v>
      </c>
      <c r="AB33" s="29">
        <v>792.33232622000003</v>
      </c>
      <c r="AD33" s="29">
        <v>0.86824379669999996</v>
      </c>
      <c r="AE33" s="29">
        <v>1.4190922863999997</v>
      </c>
      <c r="AG33" s="29">
        <v>1.1499760590000001</v>
      </c>
      <c r="AH33" s="29">
        <v>5581.5556493000004</v>
      </c>
      <c r="AI33" s="29">
        <v>4995.6449707000002</v>
      </c>
      <c r="AJ33" s="29">
        <v>3466.7349153999999</v>
      </c>
      <c r="AK33" s="29">
        <v>8.7923475978999992</v>
      </c>
      <c r="AL33" s="29">
        <v>5460.1533906000004</v>
      </c>
      <c r="AM33" s="29">
        <v>0.45865010000000001</v>
      </c>
      <c r="AN33" s="29">
        <v>0.370278895</v>
      </c>
      <c r="AO33" s="29">
        <v>3193.3491285</v>
      </c>
      <c r="AP33" s="29">
        <v>1425.01442</v>
      </c>
      <c r="AQ33" s="29">
        <v>4.1377798651999997</v>
      </c>
      <c r="AR33" s="29">
        <v>10.225230598</v>
      </c>
      <c r="AS33" s="29">
        <v>6578.9113877</v>
      </c>
      <c r="AT33" s="29">
        <v>27.600213750000002</v>
      </c>
      <c r="AW33" s="29">
        <v>0.93024414440000003</v>
      </c>
      <c r="AX33" s="29">
        <v>2.9931814565999999</v>
      </c>
      <c r="AY33" s="29">
        <v>0.57922914749999999</v>
      </c>
      <c r="AZ33" s="29">
        <v>7.4941694500000003E-2</v>
      </c>
      <c r="BA33" s="29">
        <v>24.586093694999999</v>
      </c>
      <c r="BB33" s="29">
        <v>2856.6218577999998</v>
      </c>
      <c r="BC33" s="29">
        <v>5689.4138808999996</v>
      </c>
      <c r="BD33" s="29">
        <v>538.78283630999999</v>
      </c>
      <c r="BE33" s="29">
        <v>8.8201793400000006E-2</v>
      </c>
      <c r="BF33" s="29">
        <v>6.0846501999999997E-3</v>
      </c>
      <c r="BG33" s="29">
        <v>1320.2628577999999</v>
      </c>
      <c r="BH33" s="29">
        <v>0.66156606100000004</v>
      </c>
      <c r="BI33" s="29">
        <v>1.3533830659999999</v>
      </c>
      <c r="BK33" s="29" t="s">
        <v>32</v>
      </c>
      <c r="BL33" s="29">
        <v>3300.5213917800002</v>
      </c>
      <c r="BM33" s="29">
        <v>8.8199434556999995E-2</v>
      </c>
      <c r="BN33" s="29">
        <v>7.1464604308100004</v>
      </c>
      <c r="BO33" s="29">
        <v>1320.26286136</v>
      </c>
      <c r="BP33" s="29">
        <v>7.6123841204499998</v>
      </c>
      <c r="BQ33" s="29">
        <v>570.46776500700003</v>
      </c>
      <c r="BR33" s="29">
        <v>570.46776112199996</v>
      </c>
      <c r="BS33" s="29">
        <v>1634.2329453299999</v>
      </c>
      <c r="BT33" s="29">
        <v>0.31016853200799999</v>
      </c>
      <c r="BU33" s="29">
        <v>0.446339172881</v>
      </c>
      <c r="BV33" s="29">
        <v>2037.30263691</v>
      </c>
      <c r="BW33" s="29">
        <v>0.15810142109899999</v>
      </c>
      <c r="BX33" s="29">
        <v>0.33596553794400003</v>
      </c>
      <c r="BY33" s="29">
        <v>4.25309762707E-3</v>
      </c>
      <c r="BZ33" s="29">
        <v>75.2124317273</v>
      </c>
      <c r="CA33" s="29">
        <v>0.20886833179600001</v>
      </c>
      <c r="CB33" s="29">
        <v>0.66141635670800003</v>
      </c>
      <c r="CC33" s="29">
        <v>515.39463225700001</v>
      </c>
      <c r="CD33" s="29">
        <v>0.66156464713399998</v>
      </c>
      <c r="CE33" s="29">
        <v>14362.810216899999</v>
      </c>
      <c r="CF33" s="29">
        <v>1182.5485152799999</v>
      </c>
      <c r="CG33" s="29">
        <v>6.0846305009E-3</v>
      </c>
      <c r="CH33" s="29">
        <v>2.9550789626199999E-2</v>
      </c>
      <c r="CI33" s="29">
        <v>7.2348448949200006E-2</v>
      </c>
      <c r="CJ33" s="29">
        <v>0</v>
      </c>
      <c r="CK33" s="29">
        <v>4137.4603155499999</v>
      </c>
      <c r="CL33" s="29">
        <v>5581.5387436600004</v>
      </c>
      <c r="CM33" s="29">
        <v>3176.1684956700001</v>
      </c>
      <c r="CN33" s="29">
        <v>4.1377738526499996</v>
      </c>
      <c r="CO33" s="29">
        <v>5460.1329191799996</v>
      </c>
      <c r="CP33" s="29">
        <v>10.2252485495</v>
      </c>
      <c r="CQ33" s="29">
        <v>117597.962868</v>
      </c>
      <c r="CR33" s="29">
        <v>810.26617592299999</v>
      </c>
      <c r="CS33" s="29">
        <v>3933.2051533899999</v>
      </c>
      <c r="CT33" s="29">
        <v>1947.0025024500001</v>
      </c>
      <c r="CU33" s="29">
        <v>490.89014149000002</v>
      </c>
      <c r="CV33" s="29">
        <v>330.67379689000001</v>
      </c>
      <c r="CW33" s="29">
        <v>2856.7510568600001</v>
      </c>
      <c r="CX33" s="29">
        <v>2751.3546264000001</v>
      </c>
      <c r="CY33" s="29">
        <v>5.67576999E-2</v>
      </c>
      <c r="CZ33" s="29">
        <v>3357.9569665499998</v>
      </c>
      <c r="DA33" s="29">
        <v>3357.9569665499998</v>
      </c>
      <c r="DB33" s="29">
        <v>792.23063511099997</v>
      </c>
      <c r="DC33" s="29">
        <v>0</v>
      </c>
      <c r="DD33" s="29">
        <v>5688.7383494400001</v>
      </c>
      <c r="DE33" s="29">
        <v>0.31753289570299997</v>
      </c>
      <c r="DF33" s="29">
        <v>0.38438247010799997</v>
      </c>
      <c r="DG33" s="29">
        <v>0</v>
      </c>
      <c r="DH33" s="29">
        <v>2760.6522094900001</v>
      </c>
      <c r="DI33" s="29">
        <v>9.6489651916200003</v>
      </c>
      <c r="DJ33" s="29">
        <v>1140.9845281</v>
      </c>
      <c r="DK33" s="29">
        <v>0.36828878084400002</v>
      </c>
      <c r="DL33" s="29">
        <v>1.0482065377200001</v>
      </c>
      <c r="DM33" s="29">
        <v>0</v>
      </c>
      <c r="DN33" s="29">
        <v>0.378698456224</v>
      </c>
      <c r="DO33" s="29">
        <v>0.76887169033900005</v>
      </c>
      <c r="DP33" s="29">
        <v>4996.5372196199996</v>
      </c>
      <c r="DQ33" s="29">
        <v>1.3533819891800001</v>
      </c>
      <c r="DR33" s="29">
        <v>3466.7819069699999</v>
      </c>
      <c r="DS33" s="29">
        <v>4866.0461666900001</v>
      </c>
      <c r="DT33" s="29">
        <v>0</v>
      </c>
      <c r="DU33" s="29">
        <v>3.5939629539700002</v>
      </c>
      <c r="DV33" s="29">
        <v>5.1717991975200004</v>
      </c>
      <c r="DW33" s="29">
        <v>56273.219699000001</v>
      </c>
      <c r="DX33" s="29">
        <v>6252.5811565399999</v>
      </c>
      <c r="DY33" s="29">
        <v>62525.800855499998</v>
      </c>
      <c r="DZ33" s="29">
        <v>115.73288553</v>
      </c>
      <c r="EA33" s="29">
        <v>1537.66755999</v>
      </c>
      <c r="EB33" s="29">
        <v>27.608175411600001</v>
      </c>
      <c r="EC33" s="29">
        <v>0</v>
      </c>
      <c r="ED33" s="29">
        <v>0</v>
      </c>
      <c r="EE33" s="29">
        <v>0.93023748981700005</v>
      </c>
      <c r="EF33" s="29">
        <v>2.9931547459900001</v>
      </c>
      <c r="EG33" s="29">
        <v>0.57922446120899995</v>
      </c>
      <c r="EH33" s="29">
        <v>7.4939995767299997E-2</v>
      </c>
      <c r="EI33" s="29">
        <v>24.612555746799998</v>
      </c>
      <c r="EJ33" s="29">
        <v>40.130227328499998</v>
      </c>
      <c r="EK33" s="29">
        <v>52530.723571499999</v>
      </c>
      <c r="EL33" s="29">
        <v>48.675399317699998</v>
      </c>
      <c r="EM33" s="29">
        <v>1143.57858397</v>
      </c>
      <c r="EN33" s="29">
        <v>3296.2220916400001</v>
      </c>
      <c r="EO33" s="29">
        <v>41.146209152499999</v>
      </c>
      <c r="EP33" s="29">
        <v>5.0387735302100001E-2</v>
      </c>
      <c r="EQ33" s="29">
        <v>0.16516028894900001</v>
      </c>
      <c r="ER33" s="29">
        <v>707.43162519199996</v>
      </c>
      <c r="ES33" s="29">
        <v>66207.378832000002</v>
      </c>
      <c r="ET33" s="29">
        <v>60494.916052</v>
      </c>
      <c r="EU33" s="29">
        <v>5712.4627799199998</v>
      </c>
      <c r="EV33" s="29">
        <v>47.428667313699997</v>
      </c>
      <c r="EW33" s="29">
        <v>2.4681842659400002</v>
      </c>
      <c r="EX33" s="29">
        <v>1955.0833286500001</v>
      </c>
      <c r="EY33" s="29">
        <v>239.221490765</v>
      </c>
      <c r="EZ33" s="29">
        <v>15417.738248400001</v>
      </c>
      <c r="FA33" s="29">
        <v>156.04062223599999</v>
      </c>
      <c r="FB33" s="29">
        <v>270.97885649599999</v>
      </c>
      <c r="FC33" s="29">
        <v>36146.937694200002</v>
      </c>
      <c r="FD33" s="29">
        <v>0.458279736449</v>
      </c>
      <c r="FE33" s="29">
        <v>2303.6658988499998</v>
      </c>
      <c r="FF33" s="29">
        <v>77.691068327799996</v>
      </c>
      <c r="FG33" s="29">
        <v>900.036107431</v>
      </c>
      <c r="FH33" s="29">
        <v>4.0572596129800003</v>
      </c>
      <c r="FI33" s="29">
        <v>28928.346913000001</v>
      </c>
      <c r="FJ33" s="29">
        <v>37583.187888799999</v>
      </c>
      <c r="FK33" s="29">
        <v>539.41782701099999</v>
      </c>
      <c r="FL33" s="29">
        <v>304.81100850299998</v>
      </c>
      <c r="FM33" s="29">
        <v>176.247379107</v>
      </c>
      <c r="FN33" s="29">
        <v>7450.8111087200004</v>
      </c>
      <c r="FO33" s="29">
        <v>3194.1350115400001</v>
      </c>
      <c r="FP33" s="29">
        <v>0.37027576096499998</v>
      </c>
      <c r="FQ33" s="29">
        <v>1425.01125568</v>
      </c>
      <c r="FR33" s="29">
        <v>5139.8614316699995</v>
      </c>
      <c r="FS33" s="29">
        <v>97007.103402299996</v>
      </c>
      <c r="FT33" s="29">
        <v>6579.1526008299998</v>
      </c>
      <c r="FU33" s="29">
        <v>7615.43285019</v>
      </c>
      <c r="FW33" s="37">
        <f t="shared" si="1"/>
        <v>0</v>
      </c>
      <c r="FX33" s="55">
        <f t="shared" si="2"/>
        <v>4.2493023420729142E-3</v>
      </c>
      <c r="FY33" s="55">
        <f t="shared" si="3"/>
        <v>-4.4507768141736269E-4</v>
      </c>
      <c r="FZ33" s="55">
        <f t="shared" si="4"/>
        <v>-1.4369993944203479E-3</v>
      </c>
      <c r="GA33" s="55">
        <f t="shared" si="5"/>
        <v>4.4173980492533978E-4</v>
      </c>
      <c r="GB33" s="55">
        <f t="shared" si="6"/>
        <v>4.0993427858486095E-4</v>
      </c>
      <c r="GC33" s="55">
        <f t="shared" si="7"/>
        <v>-1.7732438172091225E-3</v>
      </c>
      <c r="GD33" s="55">
        <f t="shared" si="8"/>
        <v>8.1107043909402692E-5</v>
      </c>
      <c r="GE33" s="55">
        <f t="shared" si="9"/>
        <v>1.8469568909069722E-3</v>
      </c>
      <c r="GF33" s="55">
        <f t="shared" si="10"/>
        <v>-3.7869918641993332E-6</v>
      </c>
      <c r="GG33" s="55">
        <f t="shared" si="11"/>
        <v>8.006957750965327E-6</v>
      </c>
      <c r="GH33" s="55">
        <f t="shared" si="12"/>
        <v>-2.1179932251556978E-3</v>
      </c>
      <c r="GI33" s="55">
        <f t="shared" si="13"/>
        <v>2.0098445178201975E-3</v>
      </c>
      <c r="GJ33" s="55">
        <f t="shared" si="14"/>
        <v>-2.1371617214538106E-3</v>
      </c>
      <c r="GK33" s="55">
        <f t="shared" si="15"/>
        <v>-4.2956636914907174E-6</v>
      </c>
      <c r="GL33" s="55">
        <f t="shared" si="16"/>
        <v>-1.798279244481343E-3</v>
      </c>
      <c r="GM33" s="55">
        <f t="shared" si="17"/>
        <v>4.2916948575957261E-6</v>
      </c>
      <c r="GN33" s="55">
        <f t="shared" si="18"/>
        <v>4.9147316061399885E-6</v>
      </c>
      <c r="GO33" s="55">
        <f t="shared" si="19"/>
        <v>0</v>
      </c>
      <c r="GP33" s="55">
        <f t="shared" si="20"/>
        <v>-1.7726487676464344E-3</v>
      </c>
      <c r="GQ33" s="55">
        <f t="shared" si="21"/>
        <v>-2.2645529302709097E-7</v>
      </c>
      <c r="GR33" s="55">
        <f t="shared" si="22"/>
        <v>-3.0008802777493631E-6</v>
      </c>
      <c r="GS33" s="55">
        <f t="shared" si="23"/>
        <v>-2.3058023090544649E-5</v>
      </c>
      <c r="GT33" s="55">
        <f t="shared" si="24"/>
        <v>-1.328586446367746E-6</v>
      </c>
      <c r="GU33" s="55">
        <f t="shared" si="25"/>
        <v>-1.3054025400143827E-4</v>
      </c>
      <c r="GV33" s="55">
        <f t="shared" si="26"/>
        <v>3.0717480728157535E-5</v>
      </c>
      <c r="GW33" s="55">
        <f t="shared" si="27"/>
        <v>4.3210856601900429E-4</v>
      </c>
      <c r="GX33" s="55">
        <f t="shared" si="28"/>
        <v>-1.2834401126254433E-4</v>
      </c>
      <c r="GY33" s="55">
        <f t="shared" si="29"/>
        <v>0</v>
      </c>
      <c r="GZ33" s="55">
        <f t="shared" si="30"/>
        <v>-1.3454077580971708E-3</v>
      </c>
      <c r="HA33" s="55">
        <f t="shared" si="31"/>
        <v>-1.8300204016947217E-3</v>
      </c>
      <c r="HB33" s="55">
        <f t="shared" si="32"/>
        <v>0</v>
      </c>
      <c r="HC33" s="55">
        <f t="shared" si="33"/>
        <v>-2.0921413260483958E-3</v>
      </c>
      <c r="HD33" s="55">
        <f t="shared" si="34"/>
        <v>-3.0288401768644346E-6</v>
      </c>
      <c r="HE33" s="55">
        <f t="shared" si="35"/>
        <v>1.786053503066393E-4</v>
      </c>
      <c r="HF33" s="55">
        <f t="shared" si="36"/>
        <v>1.3554993717950199E-5</v>
      </c>
      <c r="HG33" s="55">
        <f t="shared" si="37"/>
        <v>-3.023702840905368E-3</v>
      </c>
      <c r="HH33" s="55">
        <f t="shared" si="38"/>
        <v>-3.7492389931890882E-6</v>
      </c>
      <c r="HI33" s="55">
        <f t="shared" si="39"/>
        <v>-8.0750783876425202E-4</v>
      </c>
      <c r="HJ33" s="55">
        <f t="shared" si="40"/>
        <v>-8.463984964680828E-6</v>
      </c>
      <c r="HK33" s="55">
        <f t="shared" si="41"/>
        <v>2.4609994346881642E-4</v>
      </c>
      <c r="HL33" s="55">
        <f t="shared" si="42"/>
        <v>-2.2205529681560862E-6</v>
      </c>
      <c r="HM33" s="55">
        <f t="shared" si="43"/>
        <v>-1.4530860016667624E-6</v>
      </c>
      <c r="HN33" s="55">
        <f t="shared" si="44"/>
        <v>1.7556083286562427E-6</v>
      </c>
      <c r="HO33" s="55">
        <f t="shared" si="45"/>
        <v>3.6664596281195203E-5</v>
      </c>
      <c r="HP33" s="55">
        <f t="shared" si="46"/>
        <v>2.8846376597353555E-4</v>
      </c>
      <c r="HQ33" s="55">
        <f t="shared" si="47"/>
        <v>0</v>
      </c>
      <c r="HR33" s="55">
        <f t="shared" si="48"/>
        <v>0</v>
      </c>
      <c r="HS33" s="55">
        <f t="shared" si="49"/>
        <v>-7.1535876253954897E-6</v>
      </c>
      <c r="HT33" s="55">
        <f t="shared" si="50"/>
        <v>-8.9238191493257383E-6</v>
      </c>
      <c r="HU33" s="55">
        <f t="shared" si="51"/>
        <v>-8.0905648831033167E-6</v>
      </c>
      <c r="HV33" s="55">
        <f t="shared" si="52"/>
        <v>-2.2667391114384266E-5</v>
      </c>
      <c r="HW33" s="55">
        <f t="shared" si="53"/>
        <v>1.0763015926104965E-3</v>
      </c>
      <c r="HX33" s="55">
        <f t="shared" si="54"/>
        <v>4.5227918300585928E-5</v>
      </c>
      <c r="HY33" s="55">
        <f t="shared" si="55"/>
        <v>-1.187348071595533E-4</v>
      </c>
      <c r="HZ33" s="55">
        <f t="shared" si="56"/>
        <v>1.1785651995688986E-3</v>
      </c>
      <c r="IA33" s="55">
        <f t="shared" si="57"/>
        <v>-2.6743707912077334E-5</v>
      </c>
      <c r="IB33" s="55">
        <f t="shared" si="58"/>
        <v>-3.2375073919043722E-6</v>
      </c>
      <c r="IC33" s="55">
        <f t="shared" si="59"/>
        <v>2.6964328160650577E-9</v>
      </c>
      <c r="ID33" s="55">
        <f t="shared" si="60"/>
        <v>-2.1371501402565273E-6</v>
      </c>
      <c r="IE33" s="55">
        <f t="shared" si="61"/>
        <v>-7.9565056404699772E-7</v>
      </c>
    </row>
    <row r="34" spans="1:239" x14ac:dyDescent="0.3">
      <c r="A34" s="46" t="s">
        <v>33</v>
      </c>
      <c r="B34" s="27">
        <v>41785.705075999998</v>
      </c>
      <c r="C34" s="27">
        <v>963.84564797999997</v>
      </c>
      <c r="D34" s="27">
        <v>16136.746556</v>
      </c>
      <c r="E34" s="27">
        <v>16984.864694</v>
      </c>
      <c r="F34" s="27">
        <v>14397.383511</v>
      </c>
      <c r="G34" s="27">
        <v>4065.4318287000001</v>
      </c>
      <c r="H34" s="27">
        <v>126045.26409</v>
      </c>
      <c r="I34" s="29">
        <v>307.92332676000001</v>
      </c>
      <c r="J34" s="29">
        <v>2.2052494109</v>
      </c>
      <c r="K34" s="29">
        <v>6.14595114E-2</v>
      </c>
      <c r="L34" s="29">
        <v>0.26820932710000001</v>
      </c>
      <c r="M34" s="29">
        <v>230.86180637000001</v>
      </c>
      <c r="N34" s="29">
        <v>0.18723416579999999</v>
      </c>
      <c r="O34" s="29">
        <v>1.48467275E-2</v>
      </c>
      <c r="P34" s="29">
        <v>0.18954325559999999</v>
      </c>
      <c r="Q34" s="29">
        <v>0.1622601065</v>
      </c>
      <c r="R34" s="29">
        <v>0.90389247250000004</v>
      </c>
      <c r="T34" s="29">
        <v>2.9571329000000002E-3</v>
      </c>
      <c r="U34" s="29">
        <v>1.2717848427</v>
      </c>
      <c r="V34" s="29">
        <v>19.659214724000002</v>
      </c>
      <c r="W34" s="29">
        <v>3.6667726300000002E-2</v>
      </c>
      <c r="Y34" s="29">
        <v>5.43315E-5</v>
      </c>
      <c r="Z34" s="29">
        <v>3.5347182300000002E-2</v>
      </c>
      <c r="AA34" s="29">
        <v>65.105365982999999</v>
      </c>
      <c r="AB34" s="29">
        <v>19.438990199999999</v>
      </c>
      <c r="AD34" s="29">
        <v>0.29255170429999999</v>
      </c>
      <c r="AE34" s="29">
        <v>0.6075804048000002</v>
      </c>
      <c r="AG34" s="29">
        <v>0.37446830479999998</v>
      </c>
      <c r="AH34" s="29">
        <v>1.2958644779999999</v>
      </c>
      <c r="AI34" s="29">
        <v>4655.4465303999996</v>
      </c>
      <c r="AJ34" s="29">
        <v>146.79178447999999</v>
      </c>
      <c r="AK34" s="29">
        <v>0.18723416579999999</v>
      </c>
      <c r="AL34" s="29">
        <v>0.61445327000000005</v>
      </c>
      <c r="AM34" s="29">
        <v>1.8310476999999999E-3</v>
      </c>
      <c r="AN34" s="29">
        <v>39.178986799999997</v>
      </c>
      <c r="AO34" s="29">
        <v>2404.8610420999998</v>
      </c>
      <c r="AP34" s="29">
        <v>1.7284849550000001</v>
      </c>
      <c r="AQ34" s="29">
        <v>2.7863760000000002E-4</v>
      </c>
      <c r="AR34" s="29">
        <v>1.0683763999999999E-3</v>
      </c>
      <c r="AS34" s="29">
        <v>379.69537271000002</v>
      </c>
      <c r="AT34" s="29">
        <v>2.5883056569999998</v>
      </c>
      <c r="AW34" s="29">
        <v>0.1660295909</v>
      </c>
      <c r="AX34" s="29">
        <v>0.59764388660000001</v>
      </c>
      <c r="AY34" s="29">
        <v>0.173664654</v>
      </c>
      <c r="AZ34" s="29">
        <v>2.2304542900000002E-2</v>
      </c>
      <c r="BA34" s="29">
        <v>2.9368939780000001</v>
      </c>
      <c r="BB34" s="29">
        <v>61.100723178999999</v>
      </c>
      <c r="BC34" s="29">
        <v>400.31713507000001</v>
      </c>
      <c r="BD34" s="29">
        <v>95.964015109000002</v>
      </c>
      <c r="BE34" s="29">
        <v>5.4931442699999999E-2</v>
      </c>
      <c r="BF34" s="29">
        <v>3.7894732999999999E-3</v>
      </c>
      <c r="BK34" s="29" t="s">
        <v>33</v>
      </c>
      <c r="BL34" s="29">
        <v>6082.3788211999999</v>
      </c>
      <c r="BM34" s="29">
        <v>5.4931993369000003E-2</v>
      </c>
      <c r="BN34" s="29">
        <v>2.20516542879</v>
      </c>
      <c r="BO34" s="29">
        <v>0</v>
      </c>
      <c r="BP34" s="29">
        <v>6.1459798325400002E-2</v>
      </c>
      <c r="BQ34" s="29">
        <v>308.54447675699998</v>
      </c>
      <c r="BR34" s="29">
        <v>308.54447675699998</v>
      </c>
      <c r="BS34" s="29">
        <v>215.107093327</v>
      </c>
      <c r="BT34" s="29">
        <v>0.10964185936699999</v>
      </c>
      <c r="BU34" s="29">
        <v>0.157777145753</v>
      </c>
      <c r="BV34" s="29">
        <v>272.25953600000003</v>
      </c>
      <c r="BW34" s="29">
        <v>5.9739441139299999E-2</v>
      </c>
      <c r="BX34" s="29">
        <v>0.126946284627</v>
      </c>
      <c r="BY34" s="8">
        <v>5.4157478752399998E-5</v>
      </c>
      <c r="BZ34" s="29">
        <v>1.4813577771299999E-2</v>
      </c>
      <c r="CA34" s="29">
        <v>4.53569902633E-2</v>
      </c>
      <c r="CB34" s="29">
        <v>0.143630421678</v>
      </c>
      <c r="CC34" s="29">
        <v>0.16225983486699999</v>
      </c>
      <c r="CD34" s="29">
        <v>0</v>
      </c>
      <c r="CE34" s="29">
        <v>1272.4402876500001</v>
      </c>
      <c r="CF34" s="29">
        <v>0.90388259487599998</v>
      </c>
      <c r="CG34" s="29">
        <v>3.7892643581500002E-3</v>
      </c>
      <c r="CH34" s="29">
        <v>8.5615576855900002E-4</v>
      </c>
      <c r="CI34" s="29">
        <v>2.09608632319E-3</v>
      </c>
      <c r="CJ34" s="29">
        <v>0</v>
      </c>
      <c r="CK34" s="29">
        <v>1.2717831955800001</v>
      </c>
      <c r="CL34" s="29">
        <v>1.2958278223299999</v>
      </c>
      <c r="CM34" s="29">
        <v>19.659151252699999</v>
      </c>
      <c r="CN34" s="29">
        <v>2.7864729774199998E-4</v>
      </c>
      <c r="CO34" s="29">
        <v>0.61448100808499995</v>
      </c>
      <c r="CP34" s="29">
        <v>1.0683570640200001E-3</v>
      </c>
      <c r="CQ34" s="29">
        <v>42037.582896400003</v>
      </c>
      <c r="CR34" s="29">
        <v>3.6666378815199997E-2</v>
      </c>
      <c r="CS34" s="29">
        <v>0</v>
      </c>
      <c r="CT34" s="29">
        <v>312.41643113999999</v>
      </c>
      <c r="CU34" s="29">
        <v>61.993348217799998</v>
      </c>
      <c r="CV34" s="29">
        <v>52.746277957499998</v>
      </c>
      <c r="CW34" s="29">
        <v>61.182977492500001</v>
      </c>
      <c r="CX34" s="29">
        <v>9306.1523131899994</v>
      </c>
      <c r="CY34" s="29">
        <v>3.5347816219000003E-2</v>
      </c>
      <c r="CZ34" s="29">
        <v>66.004518220700007</v>
      </c>
      <c r="DA34" s="29">
        <v>66.004518220700007</v>
      </c>
      <c r="DB34" s="29">
        <v>19.438983176000001</v>
      </c>
      <c r="DC34" s="29">
        <v>0</v>
      </c>
      <c r="DD34" s="29">
        <v>400.40397378500001</v>
      </c>
      <c r="DE34" s="29">
        <v>0.102656618771</v>
      </c>
      <c r="DF34" s="29">
        <v>0.135921277925</v>
      </c>
      <c r="DG34" s="29">
        <v>0</v>
      </c>
      <c r="DH34" s="29">
        <v>1644.9459765199999</v>
      </c>
      <c r="DI34" s="29">
        <v>5.3972651642000002</v>
      </c>
      <c r="DJ34" s="29">
        <v>909.85551795799995</v>
      </c>
      <c r="DK34" s="29">
        <v>0.157509553542</v>
      </c>
      <c r="DL34" s="29">
        <v>0.44829656127500001</v>
      </c>
      <c r="DM34" s="29">
        <v>0</v>
      </c>
      <c r="DN34" s="29">
        <v>0.123212632137</v>
      </c>
      <c r="DO34" s="29">
        <v>0.25015905311499997</v>
      </c>
      <c r="DP34" s="29">
        <v>4668.3858693299999</v>
      </c>
      <c r="DQ34" s="29">
        <v>0</v>
      </c>
      <c r="DR34" s="29">
        <v>146.83940984200001</v>
      </c>
      <c r="DS34" s="29">
        <v>963.00814425299995</v>
      </c>
      <c r="DT34" s="29">
        <v>0</v>
      </c>
      <c r="DU34" s="29">
        <v>7.6540997425000007E-2</v>
      </c>
      <c r="DV34" s="29">
        <v>0.11014471445100001</v>
      </c>
      <c r="DW34" s="29">
        <v>14498.429534000001</v>
      </c>
      <c r="DX34" s="29">
        <v>1610.9370738800001</v>
      </c>
      <c r="DY34" s="29">
        <v>16109.3666079</v>
      </c>
      <c r="DZ34" s="29">
        <v>2449.5276561199998</v>
      </c>
      <c r="EA34" s="29">
        <v>949.19186343900003</v>
      </c>
      <c r="EB34" s="29">
        <v>2.59306301777</v>
      </c>
      <c r="EC34" s="29">
        <v>0</v>
      </c>
      <c r="ED34" s="29">
        <v>0</v>
      </c>
      <c r="EE34" s="29">
        <v>0.16602952572400001</v>
      </c>
      <c r="EF34" s="29">
        <v>0.59764275236499997</v>
      </c>
      <c r="EG34" s="29">
        <v>0.17366382142600001</v>
      </c>
      <c r="EH34" s="29">
        <v>2.2304007769699999E-2</v>
      </c>
      <c r="EI34" s="29">
        <v>2.95254375802</v>
      </c>
      <c r="EJ34" s="29">
        <v>8.7675348194700007</v>
      </c>
      <c r="EK34" s="29">
        <v>64524.158097400003</v>
      </c>
      <c r="EL34" s="29">
        <v>60.972606743900002</v>
      </c>
      <c r="EM34" s="29">
        <v>274.19442326500001</v>
      </c>
      <c r="EN34" s="29">
        <v>705.53072789999999</v>
      </c>
      <c r="EO34" s="29">
        <v>5.9579335825699999</v>
      </c>
      <c r="EP34" s="29">
        <v>0</v>
      </c>
      <c r="EQ34" s="29">
        <v>5.3423823321599999E-2</v>
      </c>
      <c r="ER34" s="29">
        <v>926.950422119</v>
      </c>
      <c r="ES34" s="29">
        <v>16972.6093544</v>
      </c>
      <c r="ET34" s="29">
        <v>14386.6612207</v>
      </c>
      <c r="EU34" s="29">
        <v>2585.9481337500001</v>
      </c>
      <c r="EV34" s="29">
        <v>16.726821252699999</v>
      </c>
      <c r="EW34" s="29">
        <v>0.22260021611899999</v>
      </c>
      <c r="EX34" s="29">
        <v>1669.13597985</v>
      </c>
      <c r="EY34" s="29">
        <v>38.474482328299999</v>
      </c>
      <c r="EZ34" s="29">
        <v>2697.3797968399999</v>
      </c>
      <c r="FA34" s="29">
        <v>40.419582569200003</v>
      </c>
      <c r="FB34" s="29">
        <v>22.445819594700001</v>
      </c>
      <c r="FC34" s="29">
        <v>6098.4337767899997</v>
      </c>
      <c r="FD34" s="29">
        <v>1.8296111577700001E-3</v>
      </c>
      <c r="FE34" s="29">
        <v>3703.9059195</v>
      </c>
      <c r="FF34" s="29">
        <v>1177.1595084600001</v>
      </c>
      <c r="FG34" s="29">
        <v>643.27751101499996</v>
      </c>
      <c r="FH34" s="29">
        <v>0.61169330478299999</v>
      </c>
      <c r="FI34" s="29">
        <v>4055.6266216200002</v>
      </c>
      <c r="FJ34" s="29">
        <v>36618.962510700003</v>
      </c>
      <c r="FK34" s="29">
        <v>96.336081307300006</v>
      </c>
      <c r="FL34" s="29">
        <v>67.6940836725</v>
      </c>
      <c r="FM34" s="29">
        <v>1468.5320731700001</v>
      </c>
      <c r="FN34" s="29">
        <v>8094.7235100300004</v>
      </c>
      <c r="FO34" s="29">
        <v>2405.3072680400001</v>
      </c>
      <c r="FP34" s="29">
        <v>39.178961798899998</v>
      </c>
      <c r="FQ34" s="29">
        <v>1.72849114453</v>
      </c>
      <c r="FR34" s="29">
        <v>15247.562726</v>
      </c>
      <c r="FS34" s="29">
        <v>126048.961579</v>
      </c>
      <c r="FT34" s="29">
        <v>379.86300236699998</v>
      </c>
      <c r="FU34" s="29">
        <v>6764.6543837999998</v>
      </c>
      <c r="FW34" s="37">
        <f t="shared" si="1"/>
        <v>0</v>
      </c>
      <c r="FX34" s="55">
        <f t="shared" si="2"/>
        <v>6.027846603088023E-3</v>
      </c>
      <c r="FY34" s="55">
        <f t="shared" si="3"/>
        <v>-8.6891892779225426E-4</v>
      </c>
      <c r="FZ34" s="55">
        <f t="shared" si="4"/>
        <v>-1.69674525189962E-3</v>
      </c>
      <c r="GA34" s="55">
        <f t="shared" si="5"/>
        <v>-7.2154472942781618E-4</v>
      </c>
      <c r="GB34" s="55">
        <f t="shared" si="6"/>
        <v>-7.4473881256327177E-4</v>
      </c>
      <c r="GC34" s="55">
        <f t="shared" si="7"/>
        <v>-2.4118488498023464E-3</v>
      </c>
      <c r="GD34" s="55">
        <f t="shared" si="8"/>
        <v>2.9334612662306759E-5</v>
      </c>
      <c r="GE34" s="55">
        <f t="shared" si="9"/>
        <v>2.0172229351240688E-3</v>
      </c>
      <c r="GF34" s="55">
        <f t="shared" si="10"/>
        <v>-3.808281711127293E-5</v>
      </c>
      <c r="GG34" s="55">
        <f t="shared" si="11"/>
        <v>4.6685271891341926E-6</v>
      </c>
      <c r="GH34" s="55">
        <f t="shared" si="12"/>
        <v>-2.9466610596481685E-3</v>
      </c>
      <c r="GI34" s="55">
        <f t="shared" si="13"/>
        <v>0.17931822626239122</v>
      </c>
      <c r="GJ34" s="55">
        <f t="shared" si="14"/>
        <v>-2.9291664336830048E-3</v>
      </c>
      <c r="GK34" s="55">
        <f t="shared" si="15"/>
        <v>-2.2327970052660466E-3</v>
      </c>
      <c r="GL34" s="55">
        <f t="shared" si="16"/>
        <v>-2.9325425319959727E-3</v>
      </c>
      <c r="GM34" s="55">
        <f t="shared" si="17"/>
        <v>-1.674059051660072E-6</v>
      </c>
      <c r="GN34" s="55">
        <f t="shared" si="18"/>
        <v>-1.0927875052157059E-5</v>
      </c>
      <c r="GO34" s="55">
        <f t="shared" si="19"/>
        <v>0</v>
      </c>
      <c r="GP34" s="55">
        <f t="shared" si="20"/>
        <v>-1.6539020789361316E-3</v>
      </c>
      <c r="GQ34" s="55">
        <f t="shared" si="21"/>
        <v>-1.2951247291570921E-6</v>
      </c>
      <c r="GR34" s="55">
        <f t="shared" si="22"/>
        <v>-3.2285775852999142E-6</v>
      </c>
      <c r="GS34" s="55">
        <f t="shared" si="23"/>
        <v>-3.6748523455747004E-5</v>
      </c>
      <c r="GT34" s="55">
        <f t="shared" si="24"/>
        <v>0</v>
      </c>
      <c r="GU34" s="55">
        <f t="shared" si="25"/>
        <v>-3.202953122958169E-3</v>
      </c>
      <c r="GV34" s="55">
        <f t="shared" si="26"/>
        <v>1.7934074479282667E-5</v>
      </c>
      <c r="GW34" s="55">
        <f t="shared" si="27"/>
        <v>1.3810723956836222E-2</v>
      </c>
      <c r="GX34" s="55">
        <f t="shared" si="28"/>
        <v>-3.6133564173119049E-7</v>
      </c>
      <c r="GY34" s="55">
        <f t="shared" si="29"/>
        <v>0</v>
      </c>
      <c r="GZ34" s="55">
        <f t="shared" si="30"/>
        <v>-1.8799558311101442E-3</v>
      </c>
      <c r="HA34" s="55">
        <f t="shared" si="31"/>
        <v>-2.9202554410626058E-3</v>
      </c>
      <c r="HB34" s="55">
        <f t="shared" si="32"/>
        <v>0</v>
      </c>
      <c r="HC34" s="55">
        <f t="shared" si="33"/>
        <v>-2.9284709385102533E-3</v>
      </c>
      <c r="HD34" s="55">
        <f t="shared" si="34"/>
        <v>-2.8286653907335885E-5</v>
      </c>
      <c r="HE34" s="55">
        <f t="shared" si="35"/>
        <v>2.7793980331438897E-3</v>
      </c>
      <c r="HF34" s="55">
        <f t="shared" si="36"/>
        <v>3.244416039271473E-4</v>
      </c>
      <c r="HG34" s="55">
        <f t="shared" si="37"/>
        <v>-2.9292406204635339E-3</v>
      </c>
      <c r="HH34" s="55">
        <f t="shared" si="38"/>
        <v>4.5142708736655243E-5</v>
      </c>
      <c r="HI34" s="55">
        <f t="shared" si="39"/>
        <v>-7.8454659045741485E-4</v>
      </c>
      <c r="HJ34" s="55">
        <f t="shared" si="40"/>
        <v>-6.3812523092466936E-7</v>
      </c>
      <c r="HK34" s="55">
        <f t="shared" si="41"/>
        <v>1.8555165233603084E-4</v>
      </c>
      <c r="HL34" s="55">
        <f t="shared" si="42"/>
        <v>3.5808989728042527E-6</v>
      </c>
      <c r="HM34" s="55">
        <f t="shared" si="43"/>
        <v>3.4804139857482082E-5</v>
      </c>
      <c r="HN34" s="55">
        <f t="shared" si="44"/>
        <v>-1.8098471662114325E-5</v>
      </c>
      <c r="HO34" s="55">
        <f t="shared" si="45"/>
        <v>4.4148459277641526E-4</v>
      </c>
      <c r="HP34" s="55">
        <f t="shared" si="46"/>
        <v>1.8380212387721945E-3</v>
      </c>
      <c r="HQ34" s="55">
        <f t="shared" si="47"/>
        <v>0</v>
      </c>
      <c r="HR34" s="55">
        <f t="shared" si="48"/>
        <v>0</v>
      </c>
      <c r="HS34" s="55">
        <f t="shared" si="49"/>
        <v>-3.9255652942707028E-7</v>
      </c>
      <c r="HT34" s="55">
        <f t="shared" si="50"/>
        <v>-1.8978442270795229E-6</v>
      </c>
      <c r="HU34" s="55">
        <f t="shared" si="51"/>
        <v>-4.7941476910586069E-6</v>
      </c>
      <c r="HV34" s="55">
        <f t="shared" si="52"/>
        <v>-2.3991986852277103E-5</v>
      </c>
      <c r="HW34" s="55">
        <f t="shared" si="53"/>
        <v>5.3286840237444719E-3</v>
      </c>
      <c r="HX34" s="55">
        <f t="shared" si="54"/>
        <v>1.3462085098245148E-3</v>
      </c>
      <c r="HY34" s="55">
        <f t="shared" si="55"/>
        <v>2.1692480134484929E-4</v>
      </c>
      <c r="HZ34" s="55">
        <f t="shared" si="56"/>
        <v>3.8771428840007958E-3</v>
      </c>
      <c r="IA34" s="55">
        <f t="shared" si="57"/>
        <v>1.0024659337832534E-5</v>
      </c>
      <c r="IB34" s="55">
        <f t="shared" si="58"/>
        <v>-5.5137438229135093E-5</v>
      </c>
      <c r="IC34" s="55">
        <f t="shared" si="59"/>
        <v>0</v>
      </c>
      <c r="ID34" s="55">
        <f t="shared" si="60"/>
        <v>0</v>
      </c>
      <c r="IE34" s="55">
        <f t="shared" si="61"/>
        <v>0</v>
      </c>
    </row>
    <row r="35" spans="1:239" x14ac:dyDescent="0.3">
      <c r="A35" s="46" t="s">
        <v>34</v>
      </c>
      <c r="B35" s="27">
        <v>18824.617424</v>
      </c>
      <c r="C35" s="27">
        <v>217.98732319999999</v>
      </c>
      <c r="D35" s="27">
        <v>34089.942915</v>
      </c>
      <c r="E35" s="27">
        <v>39961.314744000003</v>
      </c>
      <c r="F35" s="27">
        <v>8210.4555405999999</v>
      </c>
      <c r="G35" s="27">
        <v>103018.16652</v>
      </c>
      <c r="H35" s="27">
        <v>23020.754196000002</v>
      </c>
      <c r="I35" s="29">
        <v>32.390507264</v>
      </c>
      <c r="J35" s="29">
        <v>0.8869268843</v>
      </c>
      <c r="K35" s="29">
        <v>4.5704322999999998E-3</v>
      </c>
      <c r="L35" s="29">
        <v>2.0291620000000002E-3</v>
      </c>
      <c r="M35" s="29">
        <v>69.459438457999994</v>
      </c>
      <c r="N35" s="29">
        <v>1.521781E-3</v>
      </c>
      <c r="O35" s="29">
        <v>2.9719639999999998E-4</v>
      </c>
      <c r="P35" s="29">
        <v>1.521781E-3</v>
      </c>
      <c r="Q35" s="29">
        <v>1.32613568E-2</v>
      </c>
      <c r="R35" s="29">
        <v>0.24530552019999999</v>
      </c>
      <c r="T35" s="29">
        <v>2.7392699999999998E-4</v>
      </c>
      <c r="U35" s="29">
        <v>8.3137342000000003E-2</v>
      </c>
      <c r="V35" s="29">
        <v>2.3552173514999999</v>
      </c>
      <c r="W35" s="29">
        <v>3.5055011999999999E-3</v>
      </c>
      <c r="Y35" s="29">
        <v>3.5852276000000001E-3</v>
      </c>
      <c r="Z35" s="29">
        <v>2.6285882999999999E-3</v>
      </c>
      <c r="AA35" s="29">
        <v>5.3667850329000002</v>
      </c>
      <c r="AB35" s="29">
        <v>8.0968026999999996</v>
      </c>
      <c r="AD35" s="29">
        <v>1.7661301599999998E-2</v>
      </c>
      <c r="AE35" s="29">
        <v>1.2612011980000002</v>
      </c>
      <c r="AG35" s="29">
        <v>3.0435629E-3</v>
      </c>
      <c r="AH35" s="29">
        <v>9.9898045000000005E-2</v>
      </c>
      <c r="AI35" s="29">
        <v>323.20685307999997</v>
      </c>
      <c r="AJ35" s="29">
        <v>114.22541849</v>
      </c>
      <c r="AK35" s="29">
        <v>1.521781E-3</v>
      </c>
      <c r="AL35" s="29">
        <v>4.91406572E-2</v>
      </c>
      <c r="AM35" s="29">
        <v>1.3616569999999999E-4</v>
      </c>
      <c r="AN35" s="29">
        <v>2.8794999099999998</v>
      </c>
      <c r="AO35" s="29">
        <v>230.16898821000001</v>
      </c>
      <c r="AP35" s="29">
        <v>0.12703693799999999</v>
      </c>
      <c r="AQ35" s="29">
        <v>2.07209E-5</v>
      </c>
      <c r="AR35" s="29">
        <v>7.9449800000000006E-5</v>
      </c>
      <c r="AS35" s="29">
        <v>109.15280979000001</v>
      </c>
      <c r="AT35" s="29">
        <v>0.52293826359999995</v>
      </c>
      <c r="AW35" s="29">
        <v>6.1965761000000001E-2</v>
      </c>
      <c r="AX35" s="29">
        <v>0.2265097448</v>
      </c>
      <c r="AY35" s="29">
        <v>7.2579910999999997E-2</v>
      </c>
      <c r="AZ35" s="29">
        <v>9.2147780999999995E-3</v>
      </c>
      <c r="BA35" s="29">
        <v>0.72785234909999996</v>
      </c>
      <c r="BB35" s="29">
        <v>40.154679602999998</v>
      </c>
      <c r="BC35" s="29">
        <v>77.404652162000005</v>
      </c>
      <c r="BD35" s="29">
        <v>24.636382130000001</v>
      </c>
      <c r="BE35" s="29">
        <v>4.0849707999999997E-3</v>
      </c>
      <c r="BF35" s="29">
        <v>2.8180369999999998E-4</v>
      </c>
      <c r="BK35" s="29" t="s">
        <v>34</v>
      </c>
      <c r="BL35" s="29">
        <v>593.61200726599998</v>
      </c>
      <c r="BM35" s="29">
        <v>4.0851535443699998E-3</v>
      </c>
      <c r="BN35" s="29">
        <v>0.88692964383200001</v>
      </c>
      <c r="BO35" s="29">
        <v>0</v>
      </c>
      <c r="BP35" s="29">
        <v>4.5705444224100004E-3</v>
      </c>
      <c r="BQ35" s="29">
        <v>32.437721722100001</v>
      </c>
      <c r="BR35" s="29">
        <v>32.437721722100001</v>
      </c>
      <c r="BS35" s="29">
        <v>38.709253201700001</v>
      </c>
      <c r="BT35" s="29">
        <v>8.3165977288000002E-4</v>
      </c>
      <c r="BU35" s="29">
        <v>1.1968253336599999E-3</v>
      </c>
      <c r="BV35" s="29">
        <v>76.846356051800001</v>
      </c>
      <c r="BW35" s="29">
        <v>4.86816322007E-4</v>
      </c>
      <c r="BX35" s="29">
        <v>1.03444708499E-3</v>
      </c>
      <c r="BY35" s="29">
        <v>3.5741776718199998E-3</v>
      </c>
      <c r="BZ35" s="29">
        <v>2.9717726418400001E-4</v>
      </c>
      <c r="CA35" s="29">
        <v>3.6509974430800002E-4</v>
      </c>
      <c r="CB35" s="29">
        <v>1.1561397555299999E-3</v>
      </c>
      <c r="CC35" s="29">
        <v>1.3260297396300001E-2</v>
      </c>
      <c r="CD35" s="29">
        <v>0</v>
      </c>
      <c r="CE35" s="29">
        <v>50.648939192199997</v>
      </c>
      <c r="CF35" s="29">
        <v>0.24476655317900001</v>
      </c>
      <c r="CG35" s="29">
        <v>2.8182003111999998E-4</v>
      </c>
      <c r="CH35" s="8">
        <v>7.9415246718099995E-5</v>
      </c>
      <c r="CI35" s="29">
        <v>1.9442293018099999E-4</v>
      </c>
      <c r="CJ35" s="29">
        <v>0</v>
      </c>
      <c r="CK35" s="29">
        <v>8.3135137253499997E-2</v>
      </c>
      <c r="CL35" s="29">
        <v>9.9895089908100004E-2</v>
      </c>
      <c r="CM35" s="29">
        <v>2.3552148381100002</v>
      </c>
      <c r="CN35" s="8">
        <v>2.0720065105300001E-5</v>
      </c>
      <c r="CO35" s="29">
        <v>4.91412213556E-2</v>
      </c>
      <c r="CP35" s="8">
        <v>7.9449616809100003E-5</v>
      </c>
      <c r="CQ35" s="29">
        <v>18801.739009000001</v>
      </c>
      <c r="CR35" s="29">
        <v>3.5053464801799998E-3</v>
      </c>
      <c r="CS35" s="29">
        <v>0</v>
      </c>
      <c r="CT35" s="29">
        <v>40.677238499700003</v>
      </c>
      <c r="CU35" s="29">
        <v>38.831978582300003</v>
      </c>
      <c r="CV35" s="29">
        <v>33.320736814699998</v>
      </c>
      <c r="CW35" s="29">
        <v>40.160446157099997</v>
      </c>
      <c r="CX35" s="29">
        <v>722.99861828200005</v>
      </c>
      <c r="CY35" s="29">
        <v>2.6286646061500002E-3</v>
      </c>
      <c r="CZ35" s="29">
        <v>5.4336128528299996</v>
      </c>
      <c r="DA35" s="29">
        <v>5.4336128528299996</v>
      </c>
      <c r="DB35" s="29">
        <v>8.0968101550699991</v>
      </c>
      <c r="DC35" s="29">
        <v>0</v>
      </c>
      <c r="DD35" s="29">
        <v>77.411272314300007</v>
      </c>
      <c r="DE35" s="29">
        <v>8.7931914145299994E-3</v>
      </c>
      <c r="DF35" s="29">
        <v>5.6883719931599998E-3</v>
      </c>
      <c r="DG35" s="29">
        <v>0</v>
      </c>
      <c r="DH35" s="29">
        <v>390.89293830299999</v>
      </c>
      <c r="DI35" s="29">
        <v>1.0479790212</v>
      </c>
      <c r="DJ35" s="29">
        <v>102.116447837</v>
      </c>
      <c r="DK35" s="29">
        <v>0.32691211666699999</v>
      </c>
      <c r="DL35" s="29">
        <v>0.93044128154600003</v>
      </c>
      <c r="DM35" s="29">
        <v>0</v>
      </c>
      <c r="DN35" s="29">
        <v>1.0040322984E-3</v>
      </c>
      <c r="DO35" s="29">
        <v>2.0385073839799999E-3</v>
      </c>
      <c r="DP35" s="29">
        <v>324.15663880099999</v>
      </c>
      <c r="DQ35" s="29">
        <v>0</v>
      </c>
      <c r="DR35" s="29">
        <v>114.22683302199999</v>
      </c>
      <c r="DS35" s="29">
        <v>217.666934201</v>
      </c>
      <c r="DT35" s="29">
        <v>0</v>
      </c>
      <c r="DU35" s="29">
        <v>6.2370571171299996E-4</v>
      </c>
      <c r="DV35" s="29">
        <v>8.9751799641700004E-4</v>
      </c>
      <c r="DW35" s="29">
        <v>30590.321080999998</v>
      </c>
      <c r="DX35" s="29">
        <v>3398.92625051</v>
      </c>
      <c r="DY35" s="29">
        <v>33989.247331600003</v>
      </c>
      <c r="DZ35" s="29">
        <v>222.68313143399999</v>
      </c>
      <c r="EA35" s="29">
        <v>362.68887391300001</v>
      </c>
      <c r="EB35" s="29">
        <v>0.52327187080399995</v>
      </c>
      <c r="EC35" s="29">
        <v>0</v>
      </c>
      <c r="ED35" s="29">
        <v>0</v>
      </c>
      <c r="EE35" s="29">
        <v>6.1965486470800003E-2</v>
      </c>
      <c r="EF35" s="29">
        <v>0.22651207152700001</v>
      </c>
      <c r="EG35" s="29">
        <v>7.2578922310199995E-2</v>
      </c>
      <c r="EH35" s="29">
        <v>9.2147333119499998E-3</v>
      </c>
      <c r="EI35" s="29">
        <v>0.72902019001600005</v>
      </c>
      <c r="EJ35" s="29">
        <v>434.16803342399999</v>
      </c>
      <c r="EK35" s="29">
        <v>12093.944503500001</v>
      </c>
      <c r="EL35" s="29">
        <v>251.34090297099999</v>
      </c>
      <c r="EM35" s="29">
        <v>62.9870776964</v>
      </c>
      <c r="EN35" s="29">
        <v>395.56784860900001</v>
      </c>
      <c r="EO35" s="29">
        <v>212.46072597599999</v>
      </c>
      <c r="EP35" s="29">
        <v>0</v>
      </c>
      <c r="EQ35" s="29">
        <v>3.1789757392400001E-3</v>
      </c>
      <c r="ER35" s="29">
        <v>81.629548868200004</v>
      </c>
      <c r="ES35" s="29">
        <v>39875.194496600001</v>
      </c>
      <c r="ET35" s="29">
        <v>8189.2667235899999</v>
      </c>
      <c r="EU35" s="29">
        <v>31685.927772999999</v>
      </c>
      <c r="EV35" s="29">
        <v>0.73557460099100003</v>
      </c>
      <c r="EW35" s="29">
        <v>2.0736426941100001</v>
      </c>
      <c r="EX35" s="29">
        <v>4280.60379087</v>
      </c>
      <c r="EY35" s="29">
        <v>4.9123625048899999</v>
      </c>
      <c r="EZ35" s="29">
        <v>328.44762512599999</v>
      </c>
      <c r="FA35" s="29">
        <v>36.477110946499998</v>
      </c>
      <c r="FB35" s="29">
        <v>7.6077390322799996</v>
      </c>
      <c r="FC35" s="29">
        <v>638.969381989</v>
      </c>
      <c r="FD35" s="29">
        <v>1.3605325698799999E-4</v>
      </c>
      <c r="FE35" s="29">
        <v>596.32293577799999</v>
      </c>
      <c r="FF35" s="29">
        <v>660.64584450699999</v>
      </c>
      <c r="FG35" s="29">
        <v>759.26334828500001</v>
      </c>
      <c r="FH35" s="29">
        <v>31.376165490399998</v>
      </c>
      <c r="FI35" s="29">
        <v>102702.017716</v>
      </c>
      <c r="FJ35" s="29">
        <v>6396.7848269100004</v>
      </c>
      <c r="FK35" s="29">
        <v>24.6648805168</v>
      </c>
      <c r="FL35" s="29">
        <v>2319.13022933</v>
      </c>
      <c r="FM35" s="29">
        <v>143.47483776799999</v>
      </c>
      <c r="FN35" s="29">
        <v>1149.10931117</v>
      </c>
      <c r="FO35" s="29">
        <v>230.20055371800001</v>
      </c>
      <c r="FP35" s="29">
        <v>2.87950558472</v>
      </c>
      <c r="FQ35" s="29">
        <v>0.12703526797199999</v>
      </c>
      <c r="FR35" s="29">
        <v>2945.6979222</v>
      </c>
      <c r="FS35" s="29">
        <v>23020.377954</v>
      </c>
      <c r="FT35" s="29">
        <v>109.164163187</v>
      </c>
      <c r="FU35" s="29">
        <v>2446.0721650700002</v>
      </c>
      <c r="FW35" s="37">
        <f t="shared" si="1"/>
        <v>0</v>
      </c>
      <c r="FX35" s="55">
        <f t="shared" si="2"/>
        <v>-1.2153455491122453E-3</v>
      </c>
      <c r="FY35" s="55">
        <f t="shared" si="3"/>
        <v>-1.4697597745444858E-3</v>
      </c>
      <c r="FZ35" s="55">
        <f t="shared" si="4"/>
        <v>-2.9538208277752522E-3</v>
      </c>
      <c r="GA35" s="55">
        <f t="shared" si="5"/>
        <v>-2.1550904406350273E-3</v>
      </c>
      <c r="GB35" s="55">
        <f t="shared" si="6"/>
        <v>-2.5807114970933351E-3</v>
      </c>
      <c r="GC35" s="55">
        <f t="shared" si="7"/>
        <v>-3.0688645962129355E-3</v>
      </c>
      <c r="GD35" s="55">
        <f t="shared" si="8"/>
        <v>-1.6343600074904073E-5</v>
      </c>
      <c r="GE35" s="55">
        <f t="shared" si="9"/>
        <v>1.4576634356225967E-3</v>
      </c>
      <c r="GF35" s="55">
        <f t="shared" si="10"/>
        <v>3.1113410235572884E-6</v>
      </c>
      <c r="GG35" s="55">
        <f t="shared" si="11"/>
        <v>2.4532123580644099E-5</v>
      </c>
      <c r="GH35" s="55">
        <f t="shared" si="12"/>
        <v>-3.335827597797663E-4</v>
      </c>
      <c r="GI35" s="55">
        <f t="shared" si="13"/>
        <v>0.10634865120982299</v>
      </c>
      <c r="GJ35" s="55">
        <f t="shared" si="14"/>
        <v>-3.4012318658204556E-4</v>
      </c>
      <c r="GK35" s="55">
        <f t="shared" si="15"/>
        <v>-6.4387778586711249E-5</v>
      </c>
      <c r="GL35" s="55">
        <f t="shared" si="16"/>
        <v>-3.5583317310447049E-4</v>
      </c>
      <c r="GM35" s="55">
        <f t="shared" si="17"/>
        <v>-7.9886524130015662E-5</v>
      </c>
      <c r="GN35" s="55">
        <f t="shared" si="18"/>
        <v>-2.1971255296682917E-3</v>
      </c>
      <c r="GO35" s="55">
        <f t="shared" si="19"/>
        <v>0</v>
      </c>
      <c r="GP35" s="55">
        <f t="shared" si="20"/>
        <v>-3.2425829107763287E-4</v>
      </c>
      <c r="GQ35" s="55">
        <f t="shared" si="21"/>
        <v>-2.6519328703175875E-5</v>
      </c>
      <c r="GR35" s="55">
        <f t="shared" si="22"/>
        <v>-1.0671584081529649E-6</v>
      </c>
      <c r="GS35" s="55">
        <f t="shared" si="23"/>
        <v>-4.4136290696487646E-5</v>
      </c>
      <c r="GT35" s="55">
        <f t="shared" si="24"/>
        <v>0</v>
      </c>
      <c r="GU35" s="55">
        <f t="shared" si="25"/>
        <v>-3.0820716040455176E-3</v>
      </c>
      <c r="GV35" s="55">
        <f t="shared" si="26"/>
        <v>2.902932726293115E-5</v>
      </c>
      <c r="GW35" s="55">
        <f t="shared" si="27"/>
        <v>1.2452114165245089E-2</v>
      </c>
      <c r="GX35" s="55">
        <f t="shared" si="28"/>
        <v>9.2074245548199614E-7</v>
      </c>
      <c r="GY35" s="55">
        <f t="shared" si="29"/>
        <v>0</v>
      </c>
      <c r="GZ35" s="55">
        <f t="shared" si="30"/>
        <v>-4.3170831191714545E-5</v>
      </c>
      <c r="HA35" s="55">
        <f t="shared" si="31"/>
        <v>-3.0509008341428139E-3</v>
      </c>
      <c r="HB35" s="55">
        <f t="shared" si="32"/>
        <v>0</v>
      </c>
      <c r="HC35" s="55">
        <f t="shared" si="33"/>
        <v>-3.3619072567873698E-4</v>
      </c>
      <c r="HD35" s="55">
        <f t="shared" si="34"/>
        <v>-2.9581078388475253E-5</v>
      </c>
      <c r="HE35" s="55">
        <f t="shared" si="35"/>
        <v>2.9386311334336761E-3</v>
      </c>
      <c r="HF35" s="55">
        <f t="shared" si="36"/>
        <v>1.2383688488058724E-5</v>
      </c>
      <c r="HG35" s="55">
        <f t="shared" si="37"/>
        <v>-3.6621029569968469E-4</v>
      </c>
      <c r="HH35" s="55">
        <f t="shared" si="38"/>
        <v>1.1480424400992172E-5</v>
      </c>
      <c r="HI35" s="55">
        <f t="shared" si="39"/>
        <v>-8.2578073626469214E-4</v>
      </c>
      <c r="HJ35" s="55">
        <f t="shared" si="40"/>
        <v>1.9707310913325026E-6</v>
      </c>
      <c r="HK35" s="55">
        <f t="shared" si="41"/>
        <v>1.371405776489767E-4</v>
      </c>
      <c r="HL35" s="55">
        <f t="shared" si="42"/>
        <v>-1.3146003251435255E-5</v>
      </c>
      <c r="HM35" s="55">
        <f t="shared" si="43"/>
        <v>-4.0292395600520908E-5</v>
      </c>
      <c r="HN35" s="55">
        <f t="shared" si="44"/>
        <v>-2.305744004436237E-6</v>
      </c>
      <c r="HO35" s="55">
        <f t="shared" si="45"/>
        <v>1.0401378601097294E-4</v>
      </c>
      <c r="HP35" s="55">
        <f t="shared" si="46"/>
        <v>6.3794758812136989E-4</v>
      </c>
      <c r="HQ35" s="55">
        <f t="shared" si="47"/>
        <v>0</v>
      </c>
      <c r="HR35" s="55">
        <f t="shared" si="48"/>
        <v>0</v>
      </c>
      <c r="HS35" s="55">
        <f t="shared" si="49"/>
        <v>-4.4303369403922825E-6</v>
      </c>
      <c r="HT35" s="55">
        <f t="shared" si="50"/>
        <v>1.0272083446419057E-5</v>
      </c>
      <c r="HU35" s="55">
        <f t="shared" si="51"/>
        <v>-1.3622086144501034E-5</v>
      </c>
      <c r="HV35" s="55">
        <f t="shared" si="52"/>
        <v>-4.8604588752546582E-6</v>
      </c>
      <c r="HW35" s="55">
        <f t="shared" si="53"/>
        <v>1.6045025030751593E-3</v>
      </c>
      <c r="HX35" s="55">
        <f t="shared" si="54"/>
        <v>1.4360851977930685E-4</v>
      </c>
      <c r="HY35" s="55">
        <f t="shared" si="55"/>
        <v>8.5526542851022591E-5</v>
      </c>
      <c r="HZ35" s="55">
        <f t="shared" si="56"/>
        <v>1.1567602194843473E-3</v>
      </c>
      <c r="IA35" s="55">
        <f t="shared" si="57"/>
        <v>4.4735783668306068E-5</v>
      </c>
      <c r="IB35" s="55">
        <f t="shared" si="58"/>
        <v>5.7952113474726763E-5</v>
      </c>
      <c r="IC35" s="55">
        <f t="shared" si="59"/>
        <v>0</v>
      </c>
      <c r="ID35" s="55">
        <f t="shared" si="60"/>
        <v>0</v>
      </c>
      <c r="IE35" s="55">
        <f t="shared" si="61"/>
        <v>0</v>
      </c>
    </row>
    <row r="36" spans="1:239" x14ac:dyDescent="0.3">
      <c r="A36" s="46" t="s">
        <v>35</v>
      </c>
      <c r="B36" s="27">
        <v>94962.005636999995</v>
      </c>
      <c r="C36" s="27">
        <v>3304.2604562000001</v>
      </c>
      <c r="D36" s="27">
        <v>33786.953242000003</v>
      </c>
      <c r="E36" s="27">
        <v>19226.079916999999</v>
      </c>
      <c r="F36" s="27">
        <v>16333.033138999999</v>
      </c>
      <c r="G36" s="27">
        <v>2391.8175348999998</v>
      </c>
      <c r="H36" s="27">
        <v>148162.44576999999</v>
      </c>
      <c r="I36" s="29">
        <v>157.56484429</v>
      </c>
      <c r="J36" s="29">
        <v>56.985695749999998</v>
      </c>
      <c r="K36" s="29">
        <v>0.104001168</v>
      </c>
      <c r="L36" s="29">
        <v>5.3252909000000001E-2</v>
      </c>
      <c r="M36" s="29">
        <v>470.32512419</v>
      </c>
      <c r="N36" s="29">
        <v>2.9674969400000001E-2</v>
      </c>
      <c r="O36" s="29">
        <v>1.7259224300000001E-2</v>
      </c>
      <c r="P36" s="29">
        <v>3.6567109200000003E-2</v>
      </c>
      <c r="Q36" s="29">
        <v>0.30176508000000002</v>
      </c>
      <c r="R36" s="29">
        <v>1.7368726193999999</v>
      </c>
      <c r="T36" s="29">
        <v>9.7283175999999996E-3</v>
      </c>
      <c r="U36" s="29">
        <v>1.4738957279</v>
      </c>
      <c r="V36" s="29">
        <v>34.689408755000002</v>
      </c>
      <c r="W36" s="29">
        <v>6.6426394099999994E-2</v>
      </c>
      <c r="Y36" s="29">
        <v>3.5046599999999997E-5</v>
      </c>
      <c r="Z36" s="29">
        <v>5.9814133999999998E-2</v>
      </c>
      <c r="AA36" s="29">
        <v>105.39034701</v>
      </c>
      <c r="AB36" s="29">
        <v>472.45781205999998</v>
      </c>
      <c r="AD36" s="29">
        <v>0.23518758219999999</v>
      </c>
      <c r="AE36" s="29">
        <v>0.13962946310000035</v>
      </c>
      <c r="AG36" s="29">
        <v>6.1838095000000003E-2</v>
      </c>
      <c r="AH36" s="29">
        <v>2.4518408300000001</v>
      </c>
      <c r="AI36" s="29">
        <v>5914.6272657</v>
      </c>
      <c r="AJ36" s="29">
        <v>97.607826177999996</v>
      </c>
      <c r="AK36" s="29">
        <v>0.1045329982</v>
      </c>
      <c r="AL36" s="29">
        <v>1.150479496</v>
      </c>
      <c r="AM36" s="29">
        <v>3.098483E-3</v>
      </c>
      <c r="AN36" s="29">
        <v>0.27078491599999999</v>
      </c>
      <c r="AO36" s="29">
        <v>3039.1794761000001</v>
      </c>
      <c r="AP36" s="29">
        <v>0.81235482000000003</v>
      </c>
      <c r="AQ36" s="29">
        <v>4.7150790000000001E-4</v>
      </c>
      <c r="AR36" s="29">
        <v>1.8078963999999999E-3</v>
      </c>
      <c r="AS36" s="29">
        <v>447.75603495000001</v>
      </c>
      <c r="AT36" s="29">
        <v>5.3940554312</v>
      </c>
      <c r="AW36" s="29">
        <v>0.54917431569999997</v>
      </c>
      <c r="AX36" s="29">
        <v>1.9999673312999999</v>
      </c>
      <c r="AY36" s="29">
        <v>0.62755312669999996</v>
      </c>
      <c r="AZ36" s="29">
        <v>8.0151999000000002E-2</v>
      </c>
      <c r="BA36" s="29">
        <v>7.1017088443</v>
      </c>
      <c r="BB36" s="29">
        <v>125.33206791000001</v>
      </c>
      <c r="BC36" s="29">
        <v>265.01699860000002</v>
      </c>
      <c r="BD36" s="29">
        <v>259.68219627000002</v>
      </c>
      <c r="BE36" s="29">
        <v>9.2954437799999998E-2</v>
      </c>
      <c r="BF36" s="29">
        <v>6.4125064999999998E-3</v>
      </c>
      <c r="BK36" s="29" t="s">
        <v>35</v>
      </c>
      <c r="BL36" s="29">
        <v>8331.7601294300002</v>
      </c>
      <c r="BM36" s="29">
        <v>9.2956302004799998E-2</v>
      </c>
      <c r="BN36" s="29">
        <v>56.985625872599996</v>
      </c>
      <c r="BO36" s="29">
        <v>0</v>
      </c>
      <c r="BP36" s="29">
        <v>0.103999133279</v>
      </c>
      <c r="BQ36" s="29">
        <v>158.49281464500001</v>
      </c>
      <c r="BR36" s="29">
        <v>158.41028992099999</v>
      </c>
      <c r="BS36" s="29">
        <v>190.012115212</v>
      </c>
      <c r="BT36" s="29">
        <v>2.1784318496200002E-2</v>
      </c>
      <c r="BU36" s="29">
        <v>3.1348132596999999E-2</v>
      </c>
      <c r="BV36" s="29">
        <v>514.16466493799999</v>
      </c>
      <c r="BW36" s="29">
        <v>9.4771079250599993E-3</v>
      </c>
      <c r="BX36" s="29">
        <v>2.0138824544100001E-2</v>
      </c>
      <c r="BY36" s="8">
        <v>3.4934797677699997E-5</v>
      </c>
      <c r="BZ36" s="29">
        <v>1.72255686647E-2</v>
      </c>
      <c r="CA36" s="29">
        <v>8.7605478551800002E-3</v>
      </c>
      <c r="CB36" s="29">
        <v>2.77417210933E-2</v>
      </c>
      <c r="CC36" s="29">
        <v>0.30176572341000002</v>
      </c>
      <c r="CD36" s="29">
        <v>0</v>
      </c>
      <c r="CE36" s="29">
        <v>2093.29041994</v>
      </c>
      <c r="CF36" s="29">
        <v>1.7368726718800001</v>
      </c>
      <c r="CG36" s="29">
        <v>6.4124178427000002E-3</v>
      </c>
      <c r="CH36" s="29">
        <v>2.8171478088800002E-3</v>
      </c>
      <c r="CI36" s="29">
        <v>6.8971811460700003E-3</v>
      </c>
      <c r="CJ36" s="29">
        <v>0</v>
      </c>
      <c r="CK36" s="29">
        <v>1.4739003603</v>
      </c>
      <c r="CL36" s="29">
        <v>2.45184212301</v>
      </c>
      <c r="CM36" s="29">
        <v>34.689281493999999</v>
      </c>
      <c r="CN36" s="29">
        <v>4.7149278793999998E-4</v>
      </c>
      <c r="CO36" s="29">
        <v>1.1504974271699999</v>
      </c>
      <c r="CP36" s="29">
        <v>1.8078415579499999E-3</v>
      </c>
      <c r="CQ36" s="29">
        <v>95327.575720499997</v>
      </c>
      <c r="CR36" s="29">
        <v>6.6426883054999997E-2</v>
      </c>
      <c r="CS36" s="29">
        <v>0</v>
      </c>
      <c r="CT36" s="29">
        <v>915.58154806200002</v>
      </c>
      <c r="CU36" s="29">
        <v>71.588278756500003</v>
      </c>
      <c r="CV36" s="29">
        <v>106.200715673</v>
      </c>
      <c r="CW36" s="29">
        <v>125.443166383</v>
      </c>
      <c r="CX36" s="29">
        <v>10489.562864400001</v>
      </c>
      <c r="CY36" s="29">
        <v>5.9813409711799999E-2</v>
      </c>
      <c r="CZ36" s="29">
        <v>106.595306701</v>
      </c>
      <c r="DA36" s="29">
        <v>106.595306701</v>
      </c>
      <c r="DB36" s="29">
        <v>472.45700902900001</v>
      </c>
      <c r="DC36" s="29">
        <v>0</v>
      </c>
      <c r="DD36" s="29">
        <v>265.11682544400003</v>
      </c>
      <c r="DE36" s="29">
        <v>0.110797010537</v>
      </c>
      <c r="DF36" s="29">
        <v>8.3259771936099999E-2</v>
      </c>
      <c r="DG36" s="29">
        <v>0</v>
      </c>
      <c r="DH36" s="29">
        <v>1347.5166583499999</v>
      </c>
      <c r="DI36" s="29">
        <v>3.42646514149</v>
      </c>
      <c r="DJ36" s="29">
        <v>890.44605632599996</v>
      </c>
      <c r="DK36" s="29">
        <v>3.6236173360500001E-2</v>
      </c>
      <c r="DL36" s="29">
        <v>0.103133626482</v>
      </c>
      <c r="DM36" s="29">
        <v>0</v>
      </c>
      <c r="DN36" s="29">
        <v>2.0365024755700002E-2</v>
      </c>
      <c r="DO36" s="29">
        <v>4.13471605351E-2</v>
      </c>
      <c r="DP36" s="29">
        <v>5929.8285891400001</v>
      </c>
      <c r="DQ36" s="29">
        <v>0</v>
      </c>
      <c r="DR36" s="29">
        <v>97.673412048200007</v>
      </c>
      <c r="DS36" s="29">
        <v>3302.7588438399998</v>
      </c>
      <c r="DT36" s="29">
        <v>0</v>
      </c>
      <c r="DU36" s="29">
        <v>4.2741358708500002E-2</v>
      </c>
      <c r="DV36" s="29">
        <v>6.1505861836300003E-2</v>
      </c>
      <c r="DW36" s="29">
        <v>30369.093515699999</v>
      </c>
      <c r="DX36" s="29">
        <v>3374.3438150299999</v>
      </c>
      <c r="DY36" s="29">
        <v>33743.437330799999</v>
      </c>
      <c r="DZ36" s="29">
        <v>3534.4612957499999</v>
      </c>
      <c r="EA36" s="29">
        <v>1014.3885728</v>
      </c>
      <c r="EB36" s="29">
        <v>5.4005114249100004</v>
      </c>
      <c r="EC36" s="29">
        <v>0</v>
      </c>
      <c r="ED36" s="29">
        <v>0</v>
      </c>
      <c r="EE36" s="29">
        <v>0.54919053670399998</v>
      </c>
      <c r="EF36" s="29">
        <v>1.99997079705</v>
      </c>
      <c r="EG36" s="29">
        <v>0.62755153946099995</v>
      </c>
      <c r="EH36" s="29">
        <v>8.0150607042900002E-2</v>
      </c>
      <c r="EI36" s="29">
        <v>7.1229699992800004</v>
      </c>
      <c r="EJ36" s="29">
        <v>8.6310624712700008</v>
      </c>
      <c r="EK36" s="29">
        <v>75631.839393799994</v>
      </c>
      <c r="EL36" s="29">
        <v>30.804218124199998</v>
      </c>
      <c r="EM36" s="29">
        <v>803.45513946999995</v>
      </c>
      <c r="EN36" s="29">
        <v>1225.81596356</v>
      </c>
      <c r="EO36" s="29">
        <v>5.93793178525</v>
      </c>
      <c r="EP36" s="29">
        <v>2.44713158341</v>
      </c>
      <c r="EQ36" s="29">
        <v>4.1069843989899997E-2</v>
      </c>
      <c r="ER36" s="29">
        <v>914.12753815400004</v>
      </c>
      <c r="ES36" s="29">
        <v>19240.0460164</v>
      </c>
      <c r="ET36" s="29">
        <v>16343.985979200001</v>
      </c>
      <c r="EU36" s="29">
        <v>2896.0600372600002</v>
      </c>
      <c r="EV36" s="29">
        <v>15.032472545299999</v>
      </c>
      <c r="EW36" s="29">
        <v>0.25748743178099998</v>
      </c>
      <c r="EX36" s="29">
        <v>1135.4518214</v>
      </c>
      <c r="EY36" s="29">
        <v>73.7019037572</v>
      </c>
      <c r="EZ36" s="29">
        <v>3826.8410920599999</v>
      </c>
      <c r="FA36" s="29">
        <v>149.69990827199999</v>
      </c>
      <c r="FB36" s="29">
        <v>48.848626454399998</v>
      </c>
      <c r="FC36" s="29">
        <v>7155.68097984</v>
      </c>
      <c r="FD36" s="29">
        <v>3.09612456246E-3</v>
      </c>
      <c r="FE36" s="29">
        <v>5339.9683661199997</v>
      </c>
      <c r="FF36" s="29">
        <v>501.08222014299997</v>
      </c>
      <c r="FG36" s="29">
        <v>445.59249149800002</v>
      </c>
      <c r="FH36" s="29">
        <v>0.577990601035</v>
      </c>
      <c r="FI36" s="29">
        <v>2390.0731858499998</v>
      </c>
      <c r="FJ36" s="29">
        <v>39531.515646300002</v>
      </c>
      <c r="FK36" s="29">
        <v>260.19138310900001</v>
      </c>
      <c r="FL36" s="29">
        <v>18.6105615052</v>
      </c>
      <c r="FM36" s="29">
        <v>2187.6102707099999</v>
      </c>
      <c r="FN36" s="29">
        <v>7905.0421870399996</v>
      </c>
      <c r="FO36" s="29">
        <v>3039.7743197099999</v>
      </c>
      <c r="FP36" s="29">
        <v>0.27078133562700002</v>
      </c>
      <c r="FQ36" s="29">
        <v>0.81235337800200003</v>
      </c>
      <c r="FR36" s="29">
        <v>18240.466182100001</v>
      </c>
      <c r="FS36" s="29">
        <v>148167.39652400001</v>
      </c>
      <c r="FT36" s="29">
        <v>447.97419250000002</v>
      </c>
      <c r="FU36" s="29">
        <v>7900.0511169399997</v>
      </c>
      <c r="FW36" s="37">
        <f t="shared" si="1"/>
        <v>0</v>
      </c>
      <c r="FX36" s="55">
        <f t="shared" si="2"/>
        <v>3.8496457719882616E-3</v>
      </c>
      <c r="FY36" s="55">
        <f t="shared" si="3"/>
        <v>-4.5444733546435022E-4</v>
      </c>
      <c r="FZ36" s="55">
        <f t="shared" si="4"/>
        <v>-1.2879501412370574E-3</v>
      </c>
      <c r="GA36" s="55">
        <f t="shared" si="5"/>
        <v>7.2641430079833837E-4</v>
      </c>
      <c r="GB36" s="55">
        <f t="shared" si="6"/>
        <v>6.7059437807961498E-4</v>
      </c>
      <c r="GC36" s="55">
        <f t="shared" si="7"/>
        <v>-7.2929854579099928E-4</v>
      </c>
      <c r="GD36" s="55">
        <f t="shared" si="8"/>
        <v>3.3414364714961705E-5</v>
      </c>
      <c r="GE36" s="55">
        <f t="shared" si="9"/>
        <v>5.3656996572403991E-3</v>
      </c>
      <c r="GF36" s="55">
        <f t="shared" si="10"/>
        <v>-1.2262270220929407E-6</v>
      </c>
      <c r="GG36" s="55">
        <f t="shared" si="11"/>
        <v>-1.9564405276753022E-5</v>
      </c>
      <c r="GH36" s="55">
        <f t="shared" si="12"/>
        <v>-2.2619967446285529E-3</v>
      </c>
      <c r="GI36" s="55">
        <f t="shared" si="13"/>
        <v>9.3211139471872817E-2</v>
      </c>
      <c r="GJ36" s="55">
        <f t="shared" si="14"/>
        <v>-1.9894521218950514E-3</v>
      </c>
      <c r="GK36" s="55">
        <f t="shared" si="15"/>
        <v>-1.9500085701997971E-3</v>
      </c>
      <c r="GL36" s="55">
        <f t="shared" si="16"/>
        <v>-1.7731850545080214E-3</v>
      </c>
      <c r="GM36" s="55">
        <f t="shared" si="17"/>
        <v>2.1321552513656917E-6</v>
      </c>
      <c r="GN36" s="55">
        <f t="shared" si="18"/>
        <v>3.0215226803158608E-8</v>
      </c>
      <c r="GO36" s="55">
        <f t="shared" si="19"/>
        <v>0</v>
      </c>
      <c r="GP36" s="55">
        <f t="shared" si="20"/>
        <v>-1.4379305472098306E-3</v>
      </c>
      <c r="GQ36" s="55">
        <f t="shared" si="21"/>
        <v>3.1429631773461539E-6</v>
      </c>
      <c r="GR36" s="55">
        <f t="shared" si="22"/>
        <v>-3.6685837138861235E-6</v>
      </c>
      <c r="GS36" s="55">
        <f t="shared" si="23"/>
        <v>7.3608541699024223E-6</v>
      </c>
      <c r="GT36" s="55">
        <f t="shared" si="24"/>
        <v>0</v>
      </c>
      <c r="GU36" s="55">
        <f t="shared" si="25"/>
        <v>-3.1901046692118648E-3</v>
      </c>
      <c r="GV36" s="55">
        <f t="shared" si="26"/>
        <v>-1.210898079706622E-5</v>
      </c>
      <c r="GW36" s="55">
        <f t="shared" si="27"/>
        <v>1.1433302244328564E-2</v>
      </c>
      <c r="GX36" s="55">
        <f t="shared" si="28"/>
        <v>-1.6996882673481571E-6</v>
      </c>
      <c r="GY36" s="55">
        <f t="shared" si="29"/>
        <v>0</v>
      </c>
      <c r="GZ36" s="55">
        <f t="shared" si="30"/>
        <v>-2.5917923229544558E-4</v>
      </c>
      <c r="HA36" s="55">
        <f t="shared" si="31"/>
        <v>-1.8596594997603126E-3</v>
      </c>
      <c r="HB36" s="55">
        <f t="shared" si="32"/>
        <v>0</v>
      </c>
      <c r="HC36" s="55">
        <f t="shared" si="33"/>
        <v>-2.0361188228713175E-3</v>
      </c>
      <c r="HD36" s="55">
        <f t="shared" si="34"/>
        <v>5.2736294466497949E-7</v>
      </c>
      <c r="HE36" s="55">
        <f t="shared" si="35"/>
        <v>2.5701236539714626E-3</v>
      </c>
      <c r="HF36" s="55">
        <f t="shared" si="36"/>
        <v>6.7193249525305783E-4</v>
      </c>
      <c r="HG36" s="55">
        <f t="shared" si="37"/>
        <v>-2.7338511295086189E-3</v>
      </c>
      <c r="HH36" s="55">
        <f t="shared" si="38"/>
        <v>1.55858231826581E-5</v>
      </c>
      <c r="HI36" s="55">
        <f t="shared" si="39"/>
        <v>-7.6115877995778538E-4</v>
      </c>
      <c r="HJ36" s="55">
        <f t="shared" si="40"/>
        <v>-1.3222202524631298E-5</v>
      </c>
      <c r="HK36" s="55">
        <f t="shared" si="41"/>
        <v>1.9572506812368267E-4</v>
      </c>
      <c r="HL36" s="55">
        <f t="shared" si="42"/>
        <v>-1.7750839467006341E-6</v>
      </c>
      <c r="HM36" s="55">
        <f t="shared" si="43"/>
        <v>-3.2050491624901223E-5</v>
      </c>
      <c r="HN36" s="55">
        <f t="shared" si="44"/>
        <v>-3.0334730463550129E-5</v>
      </c>
      <c r="HO36" s="55">
        <f t="shared" si="45"/>
        <v>4.8722414210310312E-4</v>
      </c>
      <c r="HP36" s="55">
        <f t="shared" si="46"/>
        <v>1.1968719625419456E-3</v>
      </c>
      <c r="HQ36" s="55">
        <f t="shared" si="47"/>
        <v>0</v>
      </c>
      <c r="HR36" s="55">
        <f t="shared" si="48"/>
        <v>0</v>
      </c>
      <c r="HS36" s="55">
        <f t="shared" si="49"/>
        <v>2.9537076910324049E-5</v>
      </c>
      <c r="HT36" s="55">
        <f t="shared" si="50"/>
        <v>1.7329033058980427E-6</v>
      </c>
      <c r="HU36" s="55">
        <f t="shared" si="51"/>
        <v>-2.529250405233563E-6</v>
      </c>
      <c r="HV36" s="55">
        <f t="shared" si="52"/>
        <v>-1.7366467678489729E-5</v>
      </c>
      <c r="HW36" s="55">
        <f t="shared" si="53"/>
        <v>2.9938083137645202E-3</v>
      </c>
      <c r="HX36" s="55">
        <f t="shared" si="54"/>
        <v>8.8643293653925331E-4</v>
      </c>
      <c r="HY36" s="55">
        <f t="shared" si="55"/>
        <v>3.7668090925246055E-4</v>
      </c>
      <c r="HZ36" s="55">
        <f t="shared" si="56"/>
        <v>1.9608076576438701E-3</v>
      </c>
      <c r="IA36" s="55">
        <f t="shared" si="57"/>
        <v>2.0055038189909873E-5</v>
      </c>
      <c r="IB36" s="55">
        <f t="shared" si="58"/>
        <v>-1.3825685790676372E-5</v>
      </c>
      <c r="IC36" s="55">
        <f t="shared" si="59"/>
        <v>0</v>
      </c>
      <c r="ID36" s="55">
        <f t="shared" si="60"/>
        <v>0</v>
      </c>
      <c r="IE36" s="55">
        <f t="shared" si="61"/>
        <v>0</v>
      </c>
    </row>
    <row r="37" spans="1:239" x14ac:dyDescent="0.3">
      <c r="A37" s="46" t="s">
        <v>36</v>
      </c>
      <c r="B37" s="27">
        <v>31134.449466999999</v>
      </c>
      <c r="C37" s="27">
        <v>720.23525868000002</v>
      </c>
      <c r="D37" s="27">
        <v>8000.3518132999998</v>
      </c>
      <c r="E37" s="27">
        <v>7915.6032075000003</v>
      </c>
      <c r="F37" s="27">
        <v>6857.5051406000002</v>
      </c>
      <c r="G37" s="27">
        <v>1192.1299998</v>
      </c>
      <c r="H37" s="27">
        <v>56854.293252000003</v>
      </c>
      <c r="I37" s="29">
        <v>69.817856410000005</v>
      </c>
      <c r="J37" s="29">
        <v>3.9120749857999999</v>
      </c>
      <c r="K37" s="29">
        <v>2.3968621999999998E-2</v>
      </c>
      <c r="L37" s="29">
        <v>4.7860715999999996E-3</v>
      </c>
      <c r="M37" s="29">
        <v>231.18807882999999</v>
      </c>
      <c r="N37" s="29">
        <v>1.030907E-3</v>
      </c>
      <c r="O37" s="29">
        <v>1.5585813E-3</v>
      </c>
      <c r="P37" s="29">
        <v>2.0020713999999999E-3</v>
      </c>
      <c r="Q37" s="29">
        <v>6.4514714500000001E-2</v>
      </c>
      <c r="R37" s="29">
        <v>0.37187267299999999</v>
      </c>
      <c r="T37" s="29">
        <v>4.1907510000000002E-4</v>
      </c>
      <c r="U37" s="29">
        <v>0.49437691890000002</v>
      </c>
      <c r="V37" s="29">
        <v>8.8636931579000002</v>
      </c>
      <c r="W37" s="29">
        <v>1.7589669499999998E-2</v>
      </c>
      <c r="Z37" s="29">
        <v>1.37850653E-2</v>
      </c>
      <c r="AA37" s="29">
        <v>26.891204308999999</v>
      </c>
      <c r="AB37" s="29">
        <v>35.6787475</v>
      </c>
      <c r="AD37" s="29">
        <v>7.3361916099999994E-2</v>
      </c>
      <c r="AE37" s="29">
        <v>4.5482519100000118E-2</v>
      </c>
      <c r="AG37" s="29">
        <v>9.7564231999999994E-3</v>
      </c>
      <c r="AH37" s="29">
        <v>0.528492933</v>
      </c>
      <c r="AI37" s="29">
        <v>1792.0438268</v>
      </c>
      <c r="AJ37" s="29">
        <v>79.630226372999999</v>
      </c>
      <c r="AK37" s="29">
        <v>0.22507110699999999</v>
      </c>
      <c r="AL37" s="29">
        <v>0.25125860700000002</v>
      </c>
      <c r="AM37" s="29">
        <v>7.140906E-4</v>
      </c>
      <c r="AN37" s="29">
        <v>9.0162961999999999E-2</v>
      </c>
      <c r="AO37" s="29">
        <v>868.20202372000006</v>
      </c>
      <c r="AP37" s="29">
        <v>0.27048899450000002</v>
      </c>
      <c r="AQ37" s="29">
        <v>1.086659E-4</v>
      </c>
      <c r="AR37" s="29">
        <v>4.1665650000000001E-4</v>
      </c>
      <c r="AS37" s="29">
        <v>241.69539570000001</v>
      </c>
      <c r="AT37" s="29">
        <v>2.3583419718999998</v>
      </c>
      <c r="AW37" s="29">
        <v>0.27399381169999998</v>
      </c>
      <c r="AX37" s="29">
        <v>1.0000723288</v>
      </c>
      <c r="AY37" s="29">
        <v>0.31848452989999998</v>
      </c>
      <c r="AZ37" s="29">
        <v>4.05882334E-2</v>
      </c>
      <c r="BA37" s="29">
        <v>3.2853247371999998</v>
      </c>
      <c r="BB37" s="29">
        <v>76.880778160999995</v>
      </c>
      <c r="BC37" s="29">
        <v>290.37723129</v>
      </c>
      <c r="BD37" s="29">
        <v>117.33513563</v>
      </c>
      <c r="BE37" s="29">
        <v>2.14227377E-2</v>
      </c>
      <c r="BF37" s="29">
        <v>1.4778574000000001E-3</v>
      </c>
      <c r="BK37" s="29" t="s">
        <v>36</v>
      </c>
      <c r="BL37" s="29">
        <v>2399.4767898800001</v>
      </c>
      <c r="BM37" s="29">
        <v>2.14233479269E-2</v>
      </c>
      <c r="BN37" s="29">
        <v>3.9120770325200001</v>
      </c>
      <c r="BO37" s="29">
        <v>0</v>
      </c>
      <c r="BP37" s="29">
        <v>2.3969095481399999E-2</v>
      </c>
      <c r="BQ37" s="29">
        <v>70.078754588600006</v>
      </c>
      <c r="BR37" s="29">
        <v>70.078754588600006</v>
      </c>
      <c r="BS37" s="29">
        <v>69.413282351899994</v>
      </c>
      <c r="BT37" s="29">
        <v>1.9563881347199998E-3</v>
      </c>
      <c r="BU37" s="29">
        <v>2.81530589877E-3</v>
      </c>
      <c r="BV37" s="29">
        <v>246.53352160599999</v>
      </c>
      <c r="BW37" s="29">
        <v>3.2893405958000002E-4</v>
      </c>
      <c r="BX37" s="29">
        <v>6.9898757813500003E-4</v>
      </c>
      <c r="BY37" s="29">
        <v>0</v>
      </c>
      <c r="BZ37" s="29">
        <v>1.5586341093499999E-3</v>
      </c>
      <c r="CA37" s="29">
        <v>4.7906658646300001E-4</v>
      </c>
      <c r="CB37" s="29">
        <v>1.51704619461E-3</v>
      </c>
      <c r="CC37" s="29">
        <v>6.4518108206299996E-2</v>
      </c>
      <c r="CD37" s="29">
        <v>0</v>
      </c>
      <c r="CE37" s="29">
        <v>510.71659685999998</v>
      </c>
      <c r="CF37" s="29">
        <v>0.37186518752800002</v>
      </c>
      <c r="CG37" s="29">
        <v>1.4778684621499999E-3</v>
      </c>
      <c r="CH37" s="29">
        <v>1.2116917882600001E-4</v>
      </c>
      <c r="CI37" s="29">
        <v>2.9665237599500001E-4</v>
      </c>
      <c r="CJ37" s="29">
        <v>0</v>
      </c>
      <c r="CK37" s="29">
        <v>0.49438499236900002</v>
      </c>
      <c r="CL37" s="29">
        <v>0.528478012622</v>
      </c>
      <c r="CM37" s="29">
        <v>8.8636398131699998</v>
      </c>
      <c r="CN37" s="29">
        <v>1.0866611756800001E-4</v>
      </c>
      <c r="CO37" s="29">
        <v>0.25125933109999998</v>
      </c>
      <c r="CP37" s="29">
        <v>4.1665590294399999E-4</v>
      </c>
      <c r="CQ37" s="29">
        <v>31247.397002400001</v>
      </c>
      <c r="CR37" s="29">
        <v>1.7589029383800001E-2</v>
      </c>
      <c r="CS37" s="29">
        <v>0</v>
      </c>
      <c r="CT37" s="29">
        <v>319.573923643</v>
      </c>
      <c r="CU37" s="29">
        <v>23.188785327200002</v>
      </c>
      <c r="CV37" s="29">
        <v>37.791782253199997</v>
      </c>
      <c r="CW37" s="29">
        <v>76.915762012900004</v>
      </c>
      <c r="CX37" s="29">
        <v>3751.3359150800002</v>
      </c>
      <c r="CY37" s="29">
        <v>1.3786359831099999E-2</v>
      </c>
      <c r="CZ37" s="29">
        <v>27.266446500200001</v>
      </c>
      <c r="DA37" s="29">
        <v>27.266446500200001</v>
      </c>
      <c r="DB37" s="29">
        <v>35.678757372500002</v>
      </c>
      <c r="DC37" s="29">
        <v>0</v>
      </c>
      <c r="DD37" s="29">
        <v>290.41776220399998</v>
      </c>
      <c r="DE37" s="29">
        <v>3.6535027406299998E-2</v>
      </c>
      <c r="DF37" s="29">
        <v>2.41030689639E-2</v>
      </c>
      <c r="DG37" s="29">
        <v>0</v>
      </c>
      <c r="DH37" s="29">
        <v>1327.04743321</v>
      </c>
      <c r="DI37" s="29">
        <v>4.0321492642000001</v>
      </c>
      <c r="DJ37" s="29">
        <v>270.85192495299998</v>
      </c>
      <c r="DK37" s="29">
        <v>1.17912920771E-2</v>
      </c>
      <c r="DL37" s="29">
        <v>3.3559947333800001E-2</v>
      </c>
      <c r="DM37" s="29">
        <v>0</v>
      </c>
      <c r="DN37" s="29">
        <v>3.2098758960600001E-3</v>
      </c>
      <c r="DO37" s="29">
        <v>6.5170611312999997E-3</v>
      </c>
      <c r="DP37" s="29">
        <v>1797.1050900299999</v>
      </c>
      <c r="DQ37" s="29">
        <v>0</v>
      </c>
      <c r="DR37" s="29">
        <v>79.649451411900003</v>
      </c>
      <c r="DS37" s="29">
        <v>719.86349825000002</v>
      </c>
      <c r="DT37" s="29">
        <v>0</v>
      </c>
      <c r="DU37" s="29">
        <v>9.1996801687900004E-2</v>
      </c>
      <c r="DV37" s="29">
        <v>0.13238587057500001</v>
      </c>
      <c r="DW37" s="29">
        <v>7191.9003987899996</v>
      </c>
      <c r="DX37" s="29">
        <v>799.100459473</v>
      </c>
      <c r="DY37" s="29">
        <v>7991.0008582600003</v>
      </c>
      <c r="DZ37" s="29">
        <v>552.43462624400001</v>
      </c>
      <c r="EA37" s="29">
        <v>583.00597457699996</v>
      </c>
      <c r="EB37" s="29">
        <v>2.3603416632599998</v>
      </c>
      <c r="EC37" s="29">
        <v>0</v>
      </c>
      <c r="ED37" s="29">
        <v>0</v>
      </c>
      <c r="EE37" s="29">
        <v>0.27399184788100001</v>
      </c>
      <c r="EF37" s="29">
        <v>1.0000455078099999</v>
      </c>
      <c r="EG37" s="29">
        <v>0.31849249088100001</v>
      </c>
      <c r="EH37" s="29">
        <v>4.05887719592E-2</v>
      </c>
      <c r="EI37" s="29">
        <v>3.2918913374400001</v>
      </c>
      <c r="EJ37" s="29">
        <v>1.63106727095</v>
      </c>
      <c r="EK37" s="29">
        <v>32067.933483699999</v>
      </c>
      <c r="EL37" s="29">
        <v>15.227965941900001</v>
      </c>
      <c r="EM37" s="29">
        <v>335.28026188699999</v>
      </c>
      <c r="EN37" s="29">
        <v>503.97070024300001</v>
      </c>
      <c r="EO37" s="29">
        <v>1.2644406296399999</v>
      </c>
      <c r="EP37" s="29">
        <v>0</v>
      </c>
      <c r="EQ37" s="29">
        <v>1.2719584801299999E-2</v>
      </c>
      <c r="ER37" s="29">
        <v>432.62882726200002</v>
      </c>
      <c r="ES37" s="29">
        <v>7916.6355827199995</v>
      </c>
      <c r="ET37" s="29">
        <v>6857.8244744000003</v>
      </c>
      <c r="EU37" s="29">
        <v>1058.8111083199999</v>
      </c>
      <c r="EV37" s="29">
        <v>6.7885261639000003</v>
      </c>
      <c r="EW37" s="29">
        <v>7.3644018603699998E-2</v>
      </c>
      <c r="EX37" s="29">
        <v>481.22487902699999</v>
      </c>
      <c r="EY37" s="29">
        <v>30.139986956400001</v>
      </c>
      <c r="EZ37" s="29">
        <v>1564.51241897</v>
      </c>
      <c r="FA37" s="29">
        <v>62.4246597442</v>
      </c>
      <c r="FB37" s="29">
        <v>17.880513737600001</v>
      </c>
      <c r="FC37" s="29">
        <v>2903.20816074</v>
      </c>
      <c r="FD37" s="29">
        <v>7.1351853301900004E-4</v>
      </c>
      <c r="FE37" s="29">
        <v>1764.01089247</v>
      </c>
      <c r="FF37" s="29">
        <v>284.96574489099999</v>
      </c>
      <c r="FG37" s="29">
        <v>216.49236726800001</v>
      </c>
      <c r="FH37" s="29">
        <v>0.110309657898</v>
      </c>
      <c r="FI37" s="29">
        <v>1189.23286874</v>
      </c>
      <c r="FJ37" s="29">
        <v>20054.8108311</v>
      </c>
      <c r="FK37" s="29">
        <v>117.492270472</v>
      </c>
      <c r="FL37" s="29">
        <v>12.3071220704</v>
      </c>
      <c r="FM37" s="29">
        <v>618.31655456500005</v>
      </c>
      <c r="FN37" s="29">
        <v>3143.4291702</v>
      </c>
      <c r="FO37" s="29">
        <v>868.39224385900002</v>
      </c>
      <c r="FP37" s="29">
        <v>9.0164742315499993E-2</v>
      </c>
      <c r="FQ37" s="29">
        <v>0.27048943381399998</v>
      </c>
      <c r="FR37" s="29">
        <v>5004.5952477700002</v>
      </c>
      <c r="FS37" s="29">
        <v>56855.973145800002</v>
      </c>
      <c r="FT37" s="29">
        <v>241.766483072</v>
      </c>
      <c r="FU37" s="29">
        <v>3808.39701982</v>
      </c>
      <c r="FW37" s="37">
        <f t="shared" si="1"/>
        <v>0</v>
      </c>
      <c r="FX37" s="55">
        <f t="shared" si="2"/>
        <v>3.6277351080101043E-3</v>
      </c>
      <c r="FY37" s="55">
        <f t="shared" si="3"/>
        <v>-5.1616527449840899E-4</v>
      </c>
      <c r="FZ37" s="55">
        <f t="shared" si="4"/>
        <v>-1.1688179792861339E-3</v>
      </c>
      <c r="GA37" s="55">
        <f t="shared" si="5"/>
        <v>1.3042281086311853E-4</v>
      </c>
      <c r="GB37" s="55">
        <f t="shared" si="6"/>
        <v>4.6567052222749728E-5</v>
      </c>
      <c r="GC37" s="55">
        <f t="shared" si="7"/>
        <v>-2.4302140374674198E-3</v>
      </c>
      <c r="GD37" s="55">
        <f t="shared" si="8"/>
        <v>2.9547351728625497E-5</v>
      </c>
      <c r="GE37" s="55">
        <f t="shared" si="9"/>
        <v>3.7368402872167399E-3</v>
      </c>
      <c r="GF37" s="55">
        <f t="shared" si="10"/>
        <v>5.2318015569168312E-7</v>
      </c>
      <c r="GG37" s="55">
        <f t="shared" si="11"/>
        <v>1.9754218661404827E-5</v>
      </c>
      <c r="GH37" s="55">
        <f t="shared" si="12"/>
        <v>-3.0040433390089308E-3</v>
      </c>
      <c r="GI37" s="55">
        <f t="shared" si="13"/>
        <v>6.6376444900015777E-2</v>
      </c>
      <c r="GJ37" s="55">
        <f t="shared" si="14"/>
        <v>-2.8958599417794363E-3</v>
      </c>
      <c r="GK37" s="55">
        <f t="shared" si="15"/>
        <v>3.388296138286037E-5</v>
      </c>
      <c r="GL37" s="55">
        <f t="shared" si="16"/>
        <v>-2.9762269852113402E-3</v>
      </c>
      <c r="GM37" s="55">
        <f t="shared" si="17"/>
        <v>5.2603600997025649E-5</v>
      </c>
      <c r="GN37" s="55">
        <f t="shared" si="18"/>
        <v>-2.0129126293634401E-5</v>
      </c>
      <c r="GO37" s="55">
        <f t="shared" si="19"/>
        <v>0</v>
      </c>
      <c r="GP37" s="55">
        <f t="shared" si="20"/>
        <v>-2.9912184689570697E-3</v>
      </c>
      <c r="GQ37" s="55">
        <f t="shared" si="21"/>
        <v>1.6330594514740868E-5</v>
      </c>
      <c r="GR37" s="55">
        <f t="shared" si="22"/>
        <v>-6.0183412320471951E-6</v>
      </c>
      <c r="GS37" s="55">
        <f t="shared" si="23"/>
        <v>-3.6391599057458666E-5</v>
      </c>
      <c r="GT37" s="55">
        <f t="shared" si="24"/>
        <v>0</v>
      </c>
      <c r="GU37" s="55">
        <f t="shared" si="25"/>
        <v>0</v>
      </c>
      <c r="GV37" s="55">
        <f t="shared" si="26"/>
        <v>9.3908231250793616E-5</v>
      </c>
      <c r="GW37" s="55">
        <f t="shared" si="27"/>
        <v>1.3954086506806797E-2</v>
      </c>
      <c r="GX37" s="55">
        <f t="shared" si="28"/>
        <v>2.7670534122607646E-7</v>
      </c>
      <c r="GY37" s="55">
        <f t="shared" si="29"/>
        <v>0</v>
      </c>
      <c r="GZ37" s="55">
        <f t="shared" si="30"/>
        <v>-5.7726525220774115E-5</v>
      </c>
      <c r="HA37" s="55">
        <f t="shared" si="31"/>
        <v>-2.886376825599243E-3</v>
      </c>
      <c r="HB37" s="55">
        <f t="shared" si="32"/>
        <v>0</v>
      </c>
      <c r="HC37" s="55">
        <f t="shared" si="33"/>
        <v>-3.0222318195463234E-3</v>
      </c>
      <c r="HD37" s="55">
        <f t="shared" si="34"/>
        <v>-2.8231934749435934E-5</v>
      </c>
      <c r="HE37" s="55">
        <f t="shared" si="35"/>
        <v>2.8242965681467978E-3</v>
      </c>
      <c r="HF37" s="55">
        <f t="shared" si="36"/>
        <v>2.4142891180480545E-4</v>
      </c>
      <c r="HG37" s="55">
        <f t="shared" si="37"/>
        <v>-3.0587432846277329E-3</v>
      </c>
      <c r="HH37" s="55">
        <f t="shared" si="38"/>
        <v>2.8818913254591881E-6</v>
      </c>
      <c r="HI37" s="55">
        <f t="shared" si="39"/>
        <v>-8.0111260531921856E-4</v>
      </c>
      <c r="HJ37" s="55">
        <f t="shared" si="40"/>
        <v>1.9745530320909631E-5</v>
      </c>
      <c r="HK37" s="55">
        <f t="shared" si="41"/>
        <v>2.1909663166289609E-4</v>
      </c>
      <c r="HL37" s="55">
        <f t="shared" si="42"/>
        <v>1.6241474103889745E-6</v>
      </c>
      <c r="HM37" s="55">
        <f t="shared" si="43"/>
        <v>2.0021736350278067E-6</v>
      </c>
      <c r="HN37" s="55">
        <f t="shared" si="44"/>
        <v>-1.4329693644950729E-6</v>
      </c>
      <c r="HO37" s="55">
        <f t="shared" si="45"/>
        <v>2.9411967817636757E-4</v>
      </c>
      <c r="HP37" s="55">
        <f t="shared" si="46"/>
        <v>8.4792255908033019E-4</v>
      </c>
      <c r="HQ37" s="55">
        <f t="shared" si="47"/>
        <v>0</v>
      </c>
      <c r="HR37" s="55">
        <f t="shared" si="48"/>
        <v>0</v>
      </c>
      <c r="HS37" s="55">
        <f t="shared" si="49"/>
        <v>-7.1673845032780585E-6</v>
      </c>
      <c r="HT37" s="55">
        <f t="shared" si="50"/>
        <v>-2.6819050210346028E-5</v>
      </c>
      <c r="HU37" s="55">
        <f t="shared" si="51"/>
        <v>2.4996444890218536E-5</v>
      </c>
      <c r="HV37" s="55">
        <f t="shared" si="52"/>
        <v>1.3268850474288481E-5</v>
      </c>
      <c r="HW37" s="55">
        <f t="shared" si="53"/>
        <v>1.9987674781874894E-3</v>
      </c>
      <c r="HX37" s="55">
        <f t="shared" si="54"/>
        <v>4.5504029403484002E-4</v>
      </c>
      <c r="HY37" s="55">
        <f t="shared" si="55"/>
        <v>1.395802068224452E-4</v>
      </c>
      <c r="HZ37" s="55">
        <f t="shared" si="56"/>
        <v>1.3391968326990115E-3</v>
      </c>
      <c r="IA37" s="55">
        <f t="shared" si="57"/>
        <v>2.8485010111493419E-5</v>
      </c>
      <c r="IB37" s="55">
        <f t="shared" si="58"/>
        <v>7.4852621097530257E-6</v>
      </c>
      <c r="IC37" s="55">
        <f t="shared" si="59"/>
        <v>0</v>
      </c>
      <c r="ID37" s="55">
        <f t="shared" si="60"/>
        <v>0</v>
      </c>
      <c r="IE37" s="55">
        <f t="shared" si="61"/>
        <v>0</v>
      </c>
    </row>
    <row r="38" spans="1:239" x14ac:dyDescent="0.3">
      <c r="A38" s="46" t="s">
        <v>37</v>
      </c>
      <c r="B38" s="27">
        <v>39548.003600999997</v>
      </c>
      <c r="C38" s="27">
        <v>569.88261809999995</v>
      </c>
      <c r="D38" s="27">
        <v>8712.3646026999995</v>
      </c>
      <c r="E38" s="27">
        <v>5725.4618859000002</v>
      </c>
      <c r="F38" s="27">
        <v>4343.3276999999998</v>
      </c>
      <c r="G38" s="27">
        <v>2013.3650372</v>
      </c>
      <c r="H38" s="27">
        <v>50045.858477000002</v>
      </c>
      <c r="I38" s="29">
        <v>52.037390776999999</v>
      </c>
      <c r="J38" s="29">
        <v>2.2783671993999999</v>
      </c>
      <c r="K38" s="29">
        <v>2.4538401599999999E-2</v>
      </c>
      <c r="L38" s="29">
        <v>0.1203786786</v>
      </c>
      <c r="M38" s="29">
        <v>157.33542560000001</v>
      </c>
      <c r="N38" s="29">
        <v>7.6090603300000004E-2</v>
      </c>
      <c r="O38" s="29">
        <v>6.8306507000000004E-3</v>
      </c>
      <c r="P38" s="29">
        <v>7.8796648100000005E-2</v>
      </c>
      <c r="Q38" s="29">
        <v>6.71740693E-2</v>
      </c>
      <c r="R38" s="29">
        <v>0.37926726119999998</v>
      </c>
      <c r="T38" s="29">
        <v>2.4259708999999998E-3</v>
      </c>
      <c r="U38" s="29">
        <v>0.71422972510000005</v>
      </c>
      <c r="V38" s="29">
        <v>8.0208543648999999</v>
      </c>
      <c r="W38" s="29">
        <v>1.6139488300000001E-2</v>
      </c>
      <c r="Y38" s="29">
        <v>4.8960099999999999E-5</v>
      </c>
      <c r="Z38" s="29">
        <v>1.41127515E-2</v>
      </c>
      <c r="AA38" s="29">
        <v>34.128810686999998</v>
      </c>
      <c r="AB38" s="29">
        <v>20.568872750000001</v>
      </c>
      <c r="AD38" s="29">
        <v>0.15943266249999999</v>
      </c>
      <c r="AE38" s="29">
        <v>0.27480037269999968</v>
      </c>
      <c r="AG38" s="29">
        <v>0.1571349279</v>
      </c>
      <c r="AH38" s="29">
        <v>0.52544953699999997</v>
      </c>
      <c r="AI38" s="29">
        <v>1849.9361653999999</v>
      </c>
      <c r="AJ38" s="29">
        <v>106.87640295999999</v>
      </c>
      <c r="AK38" s="29">
        <v>0.22033000259999999</v>
      </c>
      <c r="AL38" s="29">
        <v>0.24002346869999999</v>
      </c>
      <c r="AM38" s="29">
        <v>7.3106660000000004E-4</v>
      </c>
      <c r="AN38" s="29">
        <v>9.1916754200000006E-2</v>
      </c>
      <c r="AO38" s="29">
        <v>709.13534841000001</v>
      </c>
      <c r="AP38" s="29">
        <v>0.27575036149999999</v>
      </c>
      <c r="AQ38" s="29">
        <v>1.1124920000000001E-4</v>
      </c>
      <c r="AR38" s="29">
        <v>4.2656120000000001E-4</v>
      </c>
      <c r="AS38" s="29">
        <v>107.04596644</v>
      </c>
      <c r="AT38" s="29">
        <v>1.8920383063999999</v>
      </c>
      <c r="AW38" s="29">
        <v>0.1551630625</v>
      </c>
      <c r="AX38" s="29">
        <v>0.57764264340000004</v>
      </c>
      <c r="AY38" s="29">
        <v>0.18367694000000001</v>
      </c>
      <c r="AZ38" s="29">
        <v>2.3490383600000001E-2</v>
      </c>
      <c r="BA38" s="29">
        <v>2.1976978057999998</v>
      </c>
      <c r="BB38" s="29">
        <v>34.358449399000001</v>
      </c>
      <c r="BC38" s="29">
        <v>121.35665787000001</v>
      </c>
      <c r="BD38" s="29">
        <v>88.286008312000007</v>
      </c>
      <c r="BE38" s="29">
        <v>2.1931987900000002E-2</v>
      </c>
      <c r="BF38" s="29">
        <v>1.512989E-3</v>
      </c>
      <c r="BK38" s="29" t="s">
        <v>37</v>
      </c>
      <c r="BL38" s="29">
        <v>1931.69049079</v>
      </c>
      <c r="BM38" s="29">
        <v>2.1933184890600001E-2</v>
      </c>
      <c r="BN38" s="29">
        <v>2.27832818082</v>
      </c>
      <c r="BO38" s="29">
        <v>0</v>
      </c>
      <c r="BP38" s="29">
        <v>2.45373948779E-2</v>
      </c>
      <c r="BQ38" s="29">
        <v>52.300715072000003</v>
      </c>
      <c r="BR38" s="29">
        <v>52.300715072000003</v>
      </c>
      <c r="BS38" s="29">
        <v>50.748140656499999</v>
      </c>
      <c r="BT38" s="29">
        <v>4.9208457645400001E-2</v>
      </c>
      <c r="BU38" s="29">
        <v>7.0812130451900004E-2</v>
      </c>
      <c r="BV38" s="29">
        <v>174.73472792499999</v>
      </c>
      <c r="BW38" s="29">
        <v>2.4276898241299999E-2</v>
      </c>
      <c r="BX38" s="29">
        <v>5.1588445799899997E-2</v>
      </c>
      <c r="BY38" s="8">
        <v>4.88081356907E-5</v>
      </c>
      <c r="BZ38" s="29">
        <v>6.8142767751999999E-3</v>
      </c>
      <c r="CA38" s="29">
        <v>1.8855217256899998E-2</v>
      </c>
      <c r="CB38" s="29">
        <v>5.9707975846200002E-2</v>
      </c>
      <c r="CC38" s="29">
        <v>6.7171511926900004E-2</v>
      </c>
      <c r="CD38" s="29">
        <v>0</v>
      </c>
      <c r="CE38" s="29">
        <v>433.28963771100001</v>
      </c>
      <c r="CF38" s="29">
        <v>0.37926069567699999</v>
      </c>
      <c r="CG38" s="29">
        <v>1.51303740102E-3</v>
      </c>
      <c r="CH38" s="29">
        <v>7.0180876193900001E-4</v>
      </c>
      <c r="CI38" s="29">
        <v>1.7181989398E-3</v>
      </c>
      <c r="CJ38" s="29">
        <v>0</v>
      </c>
      <c r="CK38" s="29">
        <v>0.71422371884000002</v>
      </c>
      <c r="CL38" s="29">
        <v>0.52544024181899995</v>
      </c>
      <c r="CM38" s="29">
        <v>8.0207851944499993</v>
      </c>
      <c r="CN38" s="29">
        <v>1.1125287481999999E-4</v>
      </c>
      <c r="CO38" s="29">
        <v>0.24003291877300001</v>
      </c>
      <c r="CP38" s="29">
        <v>4.2656851551799998E-4</v>
      </c>
      <c r="CQ38" s="29">
        <v>39664.2739382</v>
      </c>
      <c r="CR38" s="29">
        <v>1.61392893436E-2</v>
      </c>
      <c r="CS38" s="29">
        <v>0</v>
      </c>
      <c r="CT38" s="29">
        <v>424.21114665699997</v>
      </c>
      <c r="CU38" s="29">
        <v>12.636112970599999</v>
      </c>
      <c r="CV38" s="29">
        <v>43.213034724700002</v>
      </c>
      <c r="CW38" s="29">
        <v>34.3953990519</v>
      </c>
      <c r="CX38" s="29">
        <v>3566.6470910100002</v>
      </c>
      <c r="CY38" s="29">
        <v>1.41131724731E-2</v>
      </c>
      <c r="CZ38" s="29">
        <v>34.5039799149</v>
      </c>
      <c r="DA38" s="29">
        <v>34.5039799149</v>
      </c>
      <c r="DB38" s="29">
        <v>20.568805600499999</v>
      </c>
      <c r="DC38" s="29">
        <v>0</v>
      </c>
      <c r="DD38" s="29">
        <v>121.40936388599999</v>
      </c>
      <c r="DE38" s="29">
        <v>6.5271999399399996E-2</v>
      </c>
      <c r="DF38" s="29">
        <v>6.4087916177199999E-2</v>
      </c>
      <c r="DG38" s="29">
        <v>0</v>
      </c>
      <c r="DH38" s="29">
        <v>640.26781742900005</v>
      </c>
      <c r="DI38" s="29">
        <v>1.3040332348400001</v>
      </c>
      <c r="DJ38" s="29">
        <v>281.09448195300001</v>
      </c>
      <c r="DK38" s="29">
        <v>7.1237757524700004E-2</v>
      </c>
      <c r="DL38" s="29">
        <v>0.20275442099900001</v>
      </c>
      <c r="DM38" s="29">
        <v>0</v>
      </c>
      <c r="DN38" s="29">
        <v>5.1701030076599999E-2</v>
      </c>
      <c r="DO38" s="29">
        <v>0.104968607125</v>
      </c>
      <c r="DP38" s="29">
        <v>1855.0838529800001</v>
      </c>
      <c r="DQ38" s="29">
        <v>0</v>
      </c>
      <c r="DR38" s="29">
        <v>106.893677994</v>
      </c>
      <c r="DS38" s="29">
        <v>569.34775399</v>
      </c>
      <c r="DT38" s="29">
        <v>0</v>
      </c>
      <c r="DU38" s="29">
        <v>9.0061136310699993E-2</v>
      </c>
      <c r="DV38" s="29">
        <v>0.12960003713099999</v>
      </c>
      <c r="DW38" s="29">
        <v>7827.8031110499996</v>
      </c>
      <c r="DX38" s="29">
        <v>869.75559746600004</v>
      </c>
      <c r="DY38" s="29">
        <v>8697.5587085099996</v>
      </c>
      <c r="DZ38" s="29">
        <v>755.25070787200002</v>
      </c>
      <c r="EA38" s="29">
        <v>555.79117741200002</v>
      </c>
      <c r="EB38" s="29">
        <v>1.89403108585</v>
      </c>
      <c r="EC38" s="29">
        <v>0</v>
      </c>
      <c r="ED38" s="29">
        <v>0</v>
      </c>
      <c r="EE38" s="29">
        <v>0.15515910739300001</v>
      </c>
      <c r="EF38" s="29">
        <v>0.57762157760499999</v>
      </c>
      <c r="EG38" s="29">
        <v>0.18367472579899999</v>
      </c>
      <c r="EH38" s="29">
        <v>2.3489958310199999E-2</v>
      </c>
      <c r="EI38" s="29">
        <v>2.2043126815399998</v>
      </c>
      <c r="EJ38" s="29">
        <v>7.0739549745600003</v>
      </c>
      <c r="EK38" s="29">
        <v>26328.686775499998</v>
      </c>
      <c r="EL38" s="29">
        <v>6.7997403153700002</v>
      </c>
      <c r="EM38" s="29">
        <v>323.24733508600002</v>
      </c>
      <c r="EN38" s="29">
        <v>410.281738201</v>
      </c>
      <c r="EO38" s="29">
        <v>4.0105739152400002</v>
      </c>
      <c r="EP38" s="29">
        <v>0</v>
      </c>
      <c r="EQ38" s="29">
        <v>2.9846795229200002E-2</v>
      </c>
      <c r="ER38" s="29">
        <v>267.45934935000002</v>
      </c>
      <c r="ES38" s="29">
        <v>5731.2886077000003</v>
      </c>
      <c r="ET38" s="29">
        <v>4348.8804137099996</v>
      </c>
      <c r="EU38" s="29">
        <v>1382.4081939800001</v>
      </c>
      <c r="EV38" s="29">
        <v>3.3180288442800001</v>
      </c>
      <c r="EW38" s="29">
        <v>0.13678990317600001</v>
      </c>
      <c r="EX38" s="29">
        <v>251.064444253</v>
      </c>
      <c r="EY38" s="29">
        <v>24.862939474299999</v>
      </c>
      <c r="EZ38" s="29">
        <v>1090.03293562</v>
      </c>
      <c r="FA38" s="29">
        <v>62.362006459500002</v>
      </c>
      <c r="FB38" s="29">
        <v>18.4164978367</v>
      </c>
      <c r="FC38" s="29">
        <v>1723.1378164299999</v>
      </c>
      <c r="FD38" s="29">
        <v>7.3045863177300004E-4</v>
      </c>
      <c r="FE38" s="29">
        <v>1356.28487159</v>
      </c>
      <c r="FF38" s="29">
        <v>45.583464128000003</v>
      </c>
      <c r="FG38" s="29">
        <v>110.598520478</v>
      </c>
      <c r="FH38" s="29">
        <v>0.49427844111199998</v>
      </c>
      <c r="FI38" s="29">
        <v>2009.02401515</v>
      </c>
      <c r="FJ38" s="29">
        <v>14329.710905899999</v>
      </c>
      <c r="FK38" s="29">
        <v>88.444811488699997</v>
      </c>
      <c r="FL38" s="29">
        <v>30.438307825999999</v>
      </c>
      <c r="FM38" s="29">
        <v>591.20475665699996</v>
      </c>
      <c r="FN38" s="29">
        <v>2381.8953555500002</v>
      </c>
      <c r="FO38" s="29">
        <v>709.33298291000006</v>
      </c>
      <c r="FP38" s="29">
        <v>9.1916720391400003E-2</v>
      </c>
      <c r="FQ38" s="29">
        <v>0.275748789376</v>
      </c>
      <c r="FR38" s="29">
        <v>5806.9303140100001</v>
      </c>
      <c r="FS38" s="29">
        <v>50046.842392999999</v>
      </c>
      <c r="FT38" s="29">
        <v>107.124641536</v>
      </c>
      <c r="FU38" s="29">
        <v>3235.66133597</v>
      </c>
      <c r="FW38" s="37">
        <f t="shared" si="1"/>
        <v>0</v>
      </c>
      <c r="FX38" s="55">
        <f t="shared" si="2"/>
        <v>2.9399799386349633E-3</v>
      </c>
      <c r="FY38" s="55">
        <f t="shared" si="3"/>
        <v>-9.3855136656596349E-4</v>
      </c>
      <c r="FZ38" s="55">
        <f t="shared" si="4"/>
        <v>-1.6994116827263495E-3</v>
      </c>
      <c r="GA38" s="55">
        <f t="shared" si="5"/>
        <v>1.017685894364166E-3</v>
      </c>
      <c r="GB38" s="55">
        <f t="shared" si="6"/>
        <v>1.2784468715081774E-3</v>
      </c>
      <c r="GC38" s="55">
        <f t="shared" si="7"/>
        <v>-2.1561028277500439E-3</v>
      </c>
      <c r="GD38" s="55">
        <f t="shared" si="8"/>
        <v>1.966028818247955E-5</v>
      </c>
      <c r="GE38" s="55">
        <f t="shared" si="9"/>
        <v>5.0602901311568175E-3</v>
      </c>
      <c r="GF38" s="55">
        <f t="shared" si="10"/>
        <v>-1.7125676673259095E-5</v>
      </c>
      <c r="GG38" s="55">
        <f t="shared" si="11"/>
        <v>-4.1026392688884973E-5</v>
      </c>
      <c r="GH38" s="55">
        <f t="shared" si="12"/>
        <v>-2.9747003943270084E-3</v>
      </c>
      <c r="GI38" s="55">
        <f t="shared" si="13"/>
        <v>0.11058731534012502</v>
      </c>
      <c r="GJ38" s="55">
        <f t="shared" si="14"/>
        <v>-2.960408368848018E-3</v>
      </c>
      <c r="GK38" s="55">
        <f t="shared" si="15"/>
        <v>-2.397125181646391E-3</v>
      </c>
      <c r="GL38" s="55">
        <f t="shared" si="16"/>
        <v>-2.9627528902463687E-3</v>
      </c>
      <c r="GM38" s="55">
        <f t="shared" si="17"/>
        <v>-3.8070837849265099E-5</v>
      </c>
      <c r="GN38" s="55">
        <f t="shared" si="18"/>
        <v>-1.7311072353614952E-5</v>
      </c>
      <c r="GO38" s="55">
        <f t="shared" si="19"/>
        <v>0</v>
      </c>
      <c r="GP38" s="55">
        <f t="shared" si="20"/>
        <v>-2.4580666903300259E-3</v>
      </c>
      <c r="GQ38" s="55">
        <f t="shared" si="21"/>
        <v>-8.4094231714920751E-6</v>
      </c>
      <c r="GR38" s="55">
        <f t="shared" si="22"/>
        <v>-8.6238256990865495E-6</v>
      </c>
      <c r="GS38" s="55">
        <f t="shared" si="23"/>
        <v>-1.2327305321118954E-5</v>
      </c>
      <c r="GT38" s="55">
        <f t="shared" si="24"/>
        <v>0</v>
      </c>
      <c r="GU38" s="55">
        <f t="shared" si="25"/>
        <v>-3.1038398471408182E-3</v>
      </c>
      <c r="GV38" s="55">
        <f t="shared" si="26"/>
        <v>2.9829271776014754E-5</v>
      </c>
      <c r="GW38" s="55">
        <f t="shared" si="27"/>
        <v>1.099274250546645E-2</v>
      </c>
      <c r="GX38" s="55">
        <f t="shared" si="28"/>
        <v>-3.2646174059930779E-6</v>
      </c>
      <c r="GY38" s="55">
        <f t="shared" si="29"/>
        <v>0</v>
      </c>
      <c r="GZ38" s="55">
        <f t="shared" si="30"/>
        <v>-1.4172233634999671E-3</v>
      </c>
      <c r="HA38" s="55">
        <f t="shared" si="31"/>
        <v>-2.9410228536407013E-3</v>
      </c>
      <c r="HB38" s="55">
        <f t="shared" si="32"/>
        <v>0</v>
      </c>
      <c r="HC38" s="55">
        <f t="shared" si="33"/>
        <v>-2.9610902211131608E-3</v>
      </c>
      <c r="HD38" s="55">
        <f t="shared" si="34"/>
        <v>-1.7689959445169386E-5</v>
      </c>
      <c r="HE38" s="55">
        <f t="shared" si="35"/>
        <v>2.7826298421962502E-3</v>
      </c>
      <c r="HF38" s="55">
        <f t="shared" si="36"/>
        <v>1.6163562322052768E-4</v>
      </c>
      <c r="HG38" s="55">
        <f t="shared" si="37"/>
        <v>-3.0355791331524904E-3</v>
      </c>
      <c r="HH38" s="55">
        <f t="shared" si="38"/>
        <v>3.9371454179875701E-5</v>
      </c>
      <c r="HI38" s="55">
        <f t="shared" si="39"/>
        <v>-8.3161811386268025E-4</v>
      </c>
      <c r="HJ38" s="55">
        <f t="shared" si="40"/>
        <v>-3.6781760079714339E-7</v>
      </c>
      <c r="HK38" s="55">
        <f t="shared" si="41"/>
        <v>2.7869785428575634E-4</v>
      </c>
      <c r="HL38" s="55">
        <f t="shared" si="42"/>
        <v>-5.7012581649224386E-6</v>
      </c>
      <c r="HM38" s="55">
        <f t="shared" si="43"/>
        <v>3.3032327423380968E-5</v>
      </c>
      <c r="HN38" s="55">
        <f t="shared" si="44"/>
        <v>1.7149984574233735E-5</v>
      </c>
      <c r="HO38" s="55">
        <f t="shared" si="45"/>
        <v>7.3496553505447313E-4</v>
      </c>
      <c r="HP38" s="55">
        <f t="shared" si="46"/>
        <v>1.0532447695479137E-3</v>
      </c>
      <c r="HQ38" s="55">
        <f t="shared" si="47"/>
        <v>0</v>
      </c>
      <c r="HR38" s="55">
        <f t="shared" si="48"/>
        <v>0</v>
      </c>
      <c r="HS38" s="55">
        <f t="shared" si="49"/>
        <v>-2.5490003460018911E-5</v>
      </c>
      <c r="HT38" s="55">
        <f t="shared" si="50"/>
        <v>-3.6468559308674764E-5</v>
      </c>
      <c r="HU38" s="55">
        <f t="shared" si="51"/>
        <v>-1.2054866550055572E-5</v>
      </c>
      <c r="HV38" s="55">
        <f t="shared" si="52"/>
        <v>-1.8104846955406143E-5</v>
      </c>
      <c r="HW38" s="55">
        <f t="shared" si="53"/>
        <v>3.0099114275595508E-3</v>
      </c>
      <c r="HX38" s="55">
        <f t="shared" si="54"/>
        <v>1.0754167765520369E-3</v>
      </c>
      <c r="HY38" s="55">
        <f t="shared" si="55"/>
        <v>4.3430675271601145E-4</v>
      </c>
      <c r="HZ38" s="55">
        <f t="shared" si="56"/>
        <v>1.798735493157477E-3</v>
      </c>
      <c r="IA38" s="55">
        <f t="shared" si="57"/>
        <v>5.4577387396779521E-5</v>
      </c>
      <c r="IB38" s="55">
        <f t="shared" si="58"/>
        <v>3.1990331720905739E-5</v>
      </c>
      <c r="IC38" s="55">
        <f t="shared" si="59"/>
        <v>0</v>
      </c>
      <c r="ID38" s="55">
        <f t="shared" si="60"/>
        <v>0</v>
      </c>
      <c r="IE38" s="55">
        <f t="shared" si="61"/>
        <v>0</v>
      </c>
    </row>
    <row r="39" spans="1:239" x14ac:dyDescent="0.3">
      <c r="A39" s="46" t="s">
        <v>129</v>
      </c>
      <c r="B39" s="27">
        <v>145761.18388999999</v>
      </c>
      <c r="C39" s="27">
        <v>3036.9639289000002</v>
      </c>
      <c r="D39" s="27">
        <v>59334.028294999996</v>
      </c>
      <c r="E39" s="27">
        <v>30478.373358000001</v>
      </c>
      <c r="F39" s="27">
        <v>26112.341388000001</v>
      </c>
      <c r="G39" s="27">
        <v>16027.031134000001</v>
      </c>
      <c r="H39" s="27">
        <v>169084.93268999999</v>
      </c>
      <c r="I39" s="29">
        <v>172.99778669</v>
      </c>
      <c r="J39" s="29">
        <v>8.6199211249999994</v>
      </c>
      <c r="K39" s="29">
        <v>7.9032435299999995E-2</v>
      </c>
      <c r="L39" s="29">
        <v>1.958997632</v>
      </c>
      <c r="M39" s="29">
        <v>540.28513382000006</v>
      </c>
      <c r="N39" s="29">
        <v>1.4690089830999999</v>
      </c>
      <c r="O39" s="29">
        <v>0.1660821371</v>
      </c>
      <c r="P39" s="29">
        <v>1.469050857</v>
      </c>
      <c r="Q39" s="29">
        <v>0.19327194449999999</v>
      </c>
      <c r="R39" s="29">
        <v>1.0543799700000001</v>
      </c>
      <c r="T39" s="29">
        <v>4.89263614E-2</v>
      </c>
      <c r="U39" s="29">
        <v>1.5255248665000001</v>
      </c>
      <c r="V39" s="29">
        <v>30.988606688000001</v>
      </c>
      <c r="W39" s="29">
        <v>4.8733999200000003E-2</v>
      </c>
      <c r="Z39" s="29">
        <v>4.5453877400000002E-2</v>
      </c>
      <c r="AA39" s="29">
        <v>113.25894297000001</v>
      </c>
      <c r="AB39" s="29">
        <v>74.881947499999995</v>
      </c>
      <c r="AD39" s="29">
        <v>1.7116380456</v>
      </c>
      <c r="AE39" s="29">
        <v>4.083896071999999</v>
      </c>
      <c r="AG39" s="29">
        <v>2.9384725476</v>
      </c>
      <c r="AH39" s="29">
        <v>1.5425660800000001</v>
      </c>
      <c r="AI39" s="29">
        <v>6190.9300105000002</v>
      </c>
      <c r="AJ39" s="29">
        <v>364.78314440999998</v>
      </c>
      <c r="AK39" s="29">
        <v>1.4747575526000001</v>
      </c>
      <c r="AL39" s="29">
        <v>0.69488343399999997</v>
      </c>
      <c r="AM39" s="29">
        <v>2.3545934E-3</v>
      </c>
      <c r="AN39" s="29">
        <v>0.240288371</v>
      </c>
      <c r="AO39" s="29">
        <v>3039.7216733</v>
      </c>
      <c r="AP39" s="29">
        <v>0.7208649895</v>
      </c>
      <c r="AQ39" s="29">
        <v>3.5830749999999999E-4</v>
      </c>
      <c r="AR39" s="29">
        <v>1.3738543E-3</v>
      </c>
      <c r="AS39" s="29">
        <v>654.85940628000003</v>
      </c>
      <c r="AT39" s="29">
        <v>6.2495445674000001</v>
      </c>
      <c r="AW39" s="29">
        <v>0.58543575889999999</v>
      </c>
      <c r="AX39" s="29">
        <v>2.1410400107999998</v>
      </c>
      <c r="AY39" s="29">
        <v>0.67059274530000001</v>
      </c>
      <c r="AZ39" s="29">
        <v>8.8086783799999999E-2</v>
      </c>
      <c r="BA39" s="29">
        <v>7.7314149907000003</v>
      </c>
      <c r="BB39" s="29">
        <v>229.55950565000001</v>
      </c>
      <c r="BC39" s="29">
        <v>379.19951924999998</v>
      </c>
      <c r="BD39" s="29">
        <v>295.16273913999999</v>
      </c>
      <c r="BE39" s="29">
        <v>7.0637796000000003E-2</v>
      </c>
      <c r="BF39" s="29">
        <v>4.8729830999999996E-3</v>
      </c>
      <c r="BK39" s="29" t="s">
        <v>129</v>
      </c>
      <c r="BL39" s="29">
        <v>5304.6339345400002</v>
      </c>
      <c r="BM39" s="29">
        <v>7.0638933757700001E-2</v>
      </c>
      <c r="BN39" s="29">
        <v>8.6187280176200005</v>
      </c>
      <c r="BO39" s="29">
        <v>0</v>
      </c>
      <c r="BP39" s="29">
        <v>7.9033736070299995E-2</v>
      </c>
      <c r="BQ39" s="29">
        <v>173.933016275</v>
      </c>
      <c r="BR39" s="29">
        <v>173.933016275</v>
      </c>
      <c r="BS39" s="29">
        <v>217.33538611899999</v>
      </c>
      <c r="BT39" s="29">
        <v>0.80091220037800004</v>
      </c>
      <c r="BU39" s="29">
        <v>1.1525323487500001</v>
      </c>
      <c r="BV39" s="29">
        <v>585.34704156500004</v>
      </c>
      <c r="BW39" s="29">
        <v>0.46874962471800002</v>
      </c>
      <c r="BX39" s="29">
        <v>0.99609446507599997</v>
      </c>
      <c r="BY39" s="29">
        <v>0</v>
      </c>
      <c r="BZ39" s="29">
        <v>0.16557942594799999</v>
      </c>
      <c r="CA39" s="29">
        <v>0.35157245347999999</v>
      </c>
      <c r="CB39" s="29">
        <v>1.1133120167299999</v>
      </c>
      <c r="CC39" s="29">
        <v>0.193276100077</v>
      </c>
      <c r="CD39" s="29">
        <v>0</v>
      </c>
      <c r="CE39" s="29">
        <v>2458.4085591600001</v>
      </c>
      <c r="CF39" s="29">
        <v>1.05437747037</v>
      </c>
      <c r="CG39" s="29">
        <v>4.8728783428300003E-3</v>
      </c>
      <c r="CH39" s="29">
        <v>1.4162444098E-2</v>
      </c>
      <c r="CI39" s="29">
        <v>3.4673600696700002E-2</v>
      </c>
      <c r="CJ39" s="29">
        <v>0</v>
      </c>
      <c r="CK39" s="29">
        <v>1.52552008111</v>
      </c>
      <c r="CL39" s="29">
        <v>1.5425532849700001</v>
      </c>
      <c r="CM39" s="29">
        <v>30.988469057500001</v>
      </c>
      <c r="CN39" s="29">
        <v>3.5830275924600001E-4</v>
      </c>
      <c r="CO39" s="29">
        <v>0.69489624127500005</v>
      </c>
      <c r="CP39" s="29">
        <v>1.3738823944400001E-3</v>
      </c>
      <c r="CQ39" s="29">
        <v>146136.889501</v>
      </c>
      <c r="CR39" s="29">
        <v>4.8733049480999997E-2</v>
      </c>
      <c r="CS39" s="29">
        <v>0</v>
      </c>
      <c r="CT39" s="29">
        <v>1440.3742307800001</v>
      </c>
      <c r="CU39" s="29">
        <v>72.258102159100005</v>
      </c>
      <c r="CV39" s="29">
        <v>166.437743858</v>
      </c>
      <c r="CW39" s="29">
        <v>229.68274036099999</v>
      </c>
      <c r="CX39" s="29">
        <v>10497.637594600001</v>
      </c>
      <c r="CY39" s="29">
        <v>4.5452538683399997E-2</v>
      </c>
      <c r="CZ39" s="29">
        <v>114.58658438000001</v>
      </c>
      <c r="DA39" s="29">
        <v>114.58658438000001</v>
      </c>
      <c r="DB39" s="29">
        <v>74.881661015000006</v>
      </c>
      <c r="DC39" s="29">
        <v>0</v>
      </c>
      <c r="DD39" s="29">
        <v>379.30776106100001</v>
      </c>
      <c r="DE39" s="29">
        <v>0.56111101581099998</v>
      </c>
      <c r="DF39" s="29">
        <v>0.81142783569499999</v>
      </c>
      <c r="DG39" s="29">
        <v>0</v>
      </c>
      <c r="DH39" s="29">
        <v>2110.3790361199999</v>
      </c>
      <c r="DI39" s="29">
        <v>5.0678118636600002</v>
      </c>
      <c r="DJ39" s="29">
        <v>904.19531780199998</v>
      </c>
      <c r="DK39" s="29">
        <v>1.05884009083</v>
      </c>
      <c r="DL39" s="29">
        <v>3.0136217003099999</v>
      </c>
      <c r="DM39" s="29">
        <v>0</v>
      </c>
      <c r="DN39" s="29">
        <v>0.96694642470900005</v>
      </c>
      <c r="DO39" s="29">
        <v>1.96319416282</v>
      </c>
      <c r="DP39" s="29">
        <v>6206.3066745400001</v>
      </c>
      <c r="DQ39" s="29">
        <v>0</v>
      </c>
      <c r="DR39" s="29">
        <v>364.82684619700001</v>
      </c>
      <c r="DS39" s="29">
        <v>3034.9721848300001</v>
      </c>
      <c r="DT39" s="29">
        <v>0</v>
      </c>
      <c r="DU39" s="29">
        <v>0.60293599111499996</v>
      </c>
      <c r="DV39" s="29">
        <v>0.86763873939699998</v>
      </c>
      <c r="DW39" s="29">
        <v>53298.050009500002</v>
      </c>
      <c r="DX39" s="29">
        <v>5922.0050821699997</v>
      </c>
      <c r="DY39" s="29">
        <v>59220.0550917</v>
      </c>
      <c r="DZ39" s="29">
        <v>3988.38457827</v>
      </c>
      <c r="EA39" s="29">
        <v>1345.0361155200001</v>
      </c>
      <c r="EB39" s="29">
        <v>6.2550877112299998</v>
      </c>
      <c r="EC39" s="29">
        <v>0</v>
      </c>
      <c r="ED39" s="29">
        <v>0</v>
      </c>
      <c r="EE39" s="29">
        <v>0.58544005766899998</v>
      </c>
      <c r="EF39" s="29">
        <v>2.14100428839</v>
      </c>
      <c r="EG39" s="29">
        <v>0.67058716201000002</v>
      </c>
      <c r="EH39" s="29">
        <v>8.8079681958099995E-2</v>
      </c>
      <c r="EI39" s="29">
        <v>7.7546559392000001</v>
      </c>
      <c r="EJ39" s="29">
        <v>5.69615624476</v>
      </c>
      <c r="EK39" s="29">
        <v>93187.794542500007</v>
      </c>
      <c r="EL39" s="29">
        <v>60.424904953199999</v>
      </c>
      <c r="EM39" s="29">
        <v>1118.1636624299999</v>
      </c>
      <c r="EN39" s="29">
        <v>1934.5373620600001</v>
      </c>
      <c r="EO39" s="29">
        <v>6.0840146523599996</v>
      </c>
      <c r="EP39" s="29">
        <v>0</v>
      </c>
      <c r="EQ39" s="29">
        <v>0.334924006592</v>
      </c>
      <c r="ER39" s="29">
        <v>1564.8396292899999</v>
      </c>
      <c r="ES39" s="29">
        <v>30475.296545099998</v>
      </c>
      <c r="ET39" s="29">
        <v>26107.050596500001</v>
      </c>
      <c r="EU39" s="29">
        <v>4368.2459486199996</v>
      </c>
      <c r="EV39" s="29">
        <v>24.651192806299999</v>
      </c>
      <c r="EW39" s="29">
        <v>0.25050279854700003</v>
      </c>
      <c r="EX39" s="29">
        <v>2455.4990403299998</v>
      </c>
      <c r="EY39" s="29">
        <v>102.303597337</v>
      </c>
      <c r="EZ39" s="29">
        <v>5604.6245131899996</v>
      </c>
      <c r="FA39" s="29">
        <v>206.57752912300001</v>
      </c>
      <c r="FB39" s="29">
        <v>60.5000765753</v>
      </c>
      <c r="FC39" s="29">
        <v>10676.576432600001</v>
      </c>
      <c r="FD39" s="29">
        <v>2.3526867646899998E-3</v>
      </c>
      <c r="FE39" s="29">
        <v>3514.49266876</v>
      </c>
      <c r="FF39" s="29">
        <v>1160.6625262499999</v>
      </c>
      <c r="FG39" s="29">
        <v>1125.35186056</v>
      </c>
      <c r="FH39" s="29">
        <v>0.30759527141699999</v>
      </c>
      <c r="FI39" s="29">
        <v>16016.2714216</v>
      </c>
      <c r="FJ39" s="29">
        <v>49075.466138299998</v>
      </c>
      <c r="FK39" s="29">
        <v>295.73190893200001</v>
      </c>
      <c r="FL39" s="29">
        <v>190.74290367</v>
      </c>
      <c r="FM39" s="29">
        <v>2081.2895293900001</v>
      </c>
      <c r="FN39" s="29">
        <v>7217.8273209299996</v>
      </c>
      <c r="FO39" s="29">
        <v>3040.37384307</v>
      </c>
      <c r="FP39" s="29">
        <v>0.240289100965</v>
      </c>
      <c r="FQ39" s="29">
        <v>0.72086284772099996</v>
      </c>
      <c r="FR39" s="29">
        <v>19410.7497764</v>
      </c>
      <c r="FS39" s="29">
        <v>169085.95478100001</v>
      </c>
      <c r="FT39" s="29">
        <v>655.09822212699999</v>
      </c>
      <c r="FU39" s="29">
        <v>10736.477277399999</v>
      </c>
      <c r="FW39" s="37">
        <f t="shared" si="1"/>
        <v>0</v>
      </c>
      <c r="FX39" s="55">
        <f t="shared" si="2"/>
        <v>2.5775422576393304E-3</v>
      </c>
      <c r="FY39" s="55">
        <f t="shared" si="3"/>
        <v>-6.5583395675085029E-4</v>
      </c>
      <c r="FZ39" s="55">
        <f t="shared" si="4"/>
        <v>-1.9208741859450113E-3</v>
      </c>
      <c r="GA39" s="55">
        <f t="shared" si="5"/>
        <v>-1.0095069260626881E-4</v>
      </c>
      <c r="GB39" s="55">
        <f t="shared" si="6"/>
        <v>-2.0261651076724249E-4</v>
      </c>
      <c r="GC39" s="55">
        <f t="shared" si="7"/>
        <v>-6.7134781919619079E-4</v>
      </c>
      <c r="GD39" s="55">
        <f t="shared" si="8"/>
        <v>6.0448378442722429E-6</v>
      </c>
      <c r="GE39" s="55">
        <f t="shared" si="9"/>
        <v>5.4060205213831329E-3</v>
      </c>
      <c r="GF39" s="55">
        <f t="shared" si="10"/>
        <v>-1.3841279551138496E-4</v>
      </c>
      <c r="GG39" s="55">
        <f t="shared" si="11"/>
        <v>1.6458689335112606E-5</v>
      </c>
      <c r="GH39" s="55">
        <f t="shared" si="12"/>
        <v>-2.8346552243304845E-3</v>
      </c>
      <c r="GI39" s="55">
        <f t="shared" si="13"/>
        <v>8.3403937891825639E-2</v>
      </c>
      <c r="GJ39" s="55">
        <f t="shared" si="14"/>
        <v>-2.8351721152928971E-3</v>
      </c>
      <c r="GK39" s="55">
        <f t="shared" si="15"/>
        <v>-3.0268827266915791E-3</v>
      </c>
      <c r="GL39" s="55">
        <f t="shared" si="16"/>
        <v>-2.8361079333280989E-3</v>
      </c>
      <c r="GM39" s="55">
        <f t="shared" si="17"/>
        <v>2.1501191032974859E-5</v>
      </c>
      <c r="GN39" s="55">
        <f t="shared" si="18"/>
        <v>-2.3707108169901843E-6</v>
      </c>
      <c r="GO39" s="55">
        <f t="shared" si="19"/>
        <v>0</v>
      </c>
      <c r="GP39" s="55">
        <f t="shared" si="20"/>
        <v>-1.8459702032940801E-3</v>
      </c>
      <c r="GQ39" s="55">
        <f t="shared" si="21"/>
        <v>-3.1368810205096798E-6</v>
      </c>
      <c r="GR39" s="55">
        <f t="shared" si="22"/>
        <v>-4.4413258519516093E-6</v>
      </c>
      <c r="GS39" s="55">
        <f t="shared" si="23"/>
        <v>-1.9487811704266117E-5</v>
      </c>
      <c r="GT39" s="55">
        <f t="shared" si="24"/>
        <v>0</v>
      </c>
      <c r="GU39" s="55">
        <f t="shared" si="25"/>
        <v>0</v>
      </c>
      <c r="GV39" s="55">
        <f t="shared" si="26"/>
        <v>-2.9452198064956789E-5</v>
      </c>
      <c r="GW39" s="55">
        <f t="shared" si="27"/>
        <v>1.172217729730767E-2</v>
      </c>
      <c r="GX39" s="55">
        <f t="shared" si="28"/>
        <v>-3.8258219711701732E-6</v>
      </c>
      <c r="GY39" s="55">
        <f t="shared" si="29"/>
        <v>0</v>
      </c>
      <c r="GZ39" s="55">
        <f t="shared" si="30"/>
        <v>-2.4392934667074369E-3</v>
      </c>
      <c r="HA39" s="55">
        <f t="shared" si="31"/>
        <v>-2.7998461906007977E-3</v>
      </c>
      <c r="HB39" s="55">
        <f t="shared" si="32"/>
        <v>0</v>
      </c>
      <c r="HC39" s="55">
        <f t="shared" si="33"/>
        <v>-2.8354731705099007E-3</v>
      </c>
      <c r="HD39" s="55">
        <f t="shared" si="34"/>
        <v>-8.2946397991305848E-6</v>
      </c>
      <c r="HE39" s="55">
        <f t="shared" si="35"/>
        <v>2.4837405711130066E-3</v>
      </c>
      <c r="HF39" s="55">
        <f t="shared" si="36"/>
        <v>1.1980210069934849E-4</v>
      </c>
      <c r="HG39" s="55">
        <f t="shared" si="37"/>
        <v>-2.8362777872375879E-3</v>
      </c>
      <c r="HH39" s="55">
        <f t="shared" si="38"/>
        <v>1.8430825046955761E-5</v>
      </c>
      <c r="HI39" s="55">
        <f t="shared" si="39"/>
        <v>-8.0975140336341032E-4</v>
      </c>
      <c r="HJ39" s="55">
        <f t="shared" si="40"/>
        <v>3.0378706924666044E-6</v>
      </c>
      <c r="HK39" s="55">
        <f t="shared" si="41"/>
        <v>2.1454917261947478E-4</v>
      </c>
      <c r="HL39" s="55">
        <f t="shared" si="42"/>
        <v>-2.9711236240336221E-6</v>
      </c>
      <c r="HM39" s="55">
        <f t="shared" si="43"/>
        <v>-1.3230965022997038E-5</v>
      </c>
      <c r="HN39" s="55">
        <f t="shared" si="44"/>
        <v>2.0449359149728031E-5</v>
      </c>
      <c r="HO39" s="55">
        <f t="shared" si="45"/>
        <v>3.6468262455994127E-4</v>
      </c>
      <c r="HP39" s="55">
        <f t="shared" si="46"/>
        <v>8.869676454369025E-4</v>
      </c>
      <c r="HQ39" s="55">
        <f t="shared" si="47"/>
        <v>0</v>
      </c>
      <c r="HR39" s="55">
        <f t="shared" si="48"/>
        <v>0</v>
      </c>
      <c r="HS39" s="55">
        <f t="shared" si="49"/>
        <v>7.3428534807399335E-6</v>
      </c>
      <c r="HT39" s="55">
        <f t="shared" si="50"/>
        <v>-1.6684606462109035E-5</v>
      </c>
      <c r="HU39" s="55">
        <f t="shared" si="51"/>
        <v>-8.3259027765084367E-6</v>
      </c>
      <c r="HV39" s="55">
        <f t="shared" si="52"/>
        <v>-8.0623239873624656E-5</v>
      </c>
      <c r="HW39" s="55">
        <f t="shared" si="53"/>
        <v>3.0060407477746289E-3</v>
      </c>
      <c r="HX39" s="55">
        <f t="shared" si="54"/>
        <v>5.3683122661830288E-4</v>
      </c>
      <c r="HY39" s="55">
        <f t="shared" si="55"/>
        <v>2.8544817571001603E-4</v>
      </c>
      <c r="HZ39" s="55">
        <f t="shared" si="56"/>
        <v>1.9283253491222672E-3</v>
      </c>
      <c r="IA39" s="55">
        <f t="shared" si="57"/>
        <v>1.6106925250021149E-5</v>
      </c>
      <c r="IB39" s="55">
        <f t="shared" si="58"/>
        <v>-2.149754428644436E-5</v>
      </c>
      <c r="IC39" s="55">
        <f t="shared" si="59"/>
        <v>0</v>
      </c>
      <c r="ID39" s="55">
        <f t="shared" si="60"/>
        <v>0</v>
      </c>
      <c r="IE39" s="55">
        <f t="shared" si="61"/>
        <v>0</v>
      </c>
    </row>
    <row r="40" spans="1:239" x14ac:dyDescent="0.3">
      <c r="A40" s="46" t="s">
        <v>39</v>
      </c>
      <c r="B40" s="27">
        <v>13381.248608</v>
      </c>
      <c r="C40" s="27">
        <v>267.93417088000001</v>
      </c>
      <c r="D40" s="27">
        <v>5778.4954736999998</v>
      </c>
      <c r="E40" s="27">
        <v>2002.8866843000001</v>
      </c>
      <c r="F40" s="27">
        <v>1691.8523359000001</v>
      </c>
      <c r="G40" s="27">
        <v>3274.6308353999998</v>
      </c>
      <c r="H40" s="27">
        <v>11281.941386</v>
      </c>
      <c r="I40" s="29">
        <v>30.219883574000001</v>
      </c>
      <c r="J40" s="29">
        <v>0.347742102</v>
      </c>
      <c r="K40" s="29">
        <v>6.5215899999999999E-3</v>
      </c>
      <c r="L40" s="29">
        <v>0.1030062504</v>
      </c>
      <c r="M40" s="29">
        <v>24.298954875</v>
      </c>
      <c r="N40" s="29">
        <v>7.6863906999999995E-2</v>
      </c>
      <c r="O40" s="29">
        <v>2.0771558799999999E-2</v>
      </c>
      <c r="P40" s="29">
        <v>7.7011643000000005E-2</v>
      </c>
      <c r="Q40" s="29">
        <v>1.7589357999999999E-2</v>
      </c>
      <c r="R40" s="29">
        <v>9.355136E-2</v>
      </c>
      <c r="T40" s="29">
        <v>1.03497204E-2</v>
      </c>
      <c r="U40" s="29">
        <v>0.15402869999999999</v>
      </c>
      <c r="V40" s="29">
        <v>2.3632029600000002</v>
      </c>
      <c r="W40" s="29">
        <v>3.9642825999999997E-3</v>
      </c>
      <c r="Z40" s="29">
        <v>3.7507579999999999E-3</v>
      </c>
      <c r="AA40" s="29">
        <v>11.446848210000001</v>
      </c>
      <c r="AB40" s="29">
        <v>2.6896779999999998</v>
      </c>
      <c r="AD40" s="29">
        <v>8.9963794999999999E-2</v>
      </c>
      <c r="AE40" s="29">
        <v>0.14732592929999999</v>
      </c>
      <c r="AG40" s="29">
        <v>0.1548985041</v>
      </c>
      <c r="AH40" s="29">
        <v>0.13714844000000001</v>
      </c>
      <c r="AI40" s="29">
        <v>495.41214668999999</v>
      </c>
      <c r="AJ40" s="29">
        <v>12.885866464999999</v>
      </c>
      <c r="AK40" s="29">
        <v>0.1109454367</v>
      </c>
      <c r="AL40" s="29">
        <v>6.7644510000000005E-2</v>
      </c>
      <c r="AM40" s="29">
        <v>1.942964E-4</v>
      </c>
      <c r="AN40" s="29">
        <v>3.3665189999999998</v>
      </c>
      <c r="AO40" s="29">
        <v>234.29346136999999</v>
      </c>
      <c r="AP40" s="29">
        <v>0.14852285000000001</v>
      </c>
      <c r="AQ40" s="29">
        <v>2.95668E-5</v>
      </c>
      <c r="AR40" s="29">
        <v>1.1336749999999999E-4</v>
      </c>
      <c r="AS40" s="29">
        <v>27.332852058</v>
      </c>
      <c r="AT40" s="29">
        <v>0.35639224539999997</v>
      </c>
      <c r="AW40" s="29">
        <v>2.2744095400000001E-2</v>
      </c>
      <c r="AX40" s="29">
        <v>8.3351526199999998E-2</v>
      </c>
      <c r="AY40" s="29">
        <v>2.4344074399999999E-2</v>
      </c>
      <c r="AZ40" s="29">
        <v>3.469864E-3</v>
      </c>
      <c r="BA40" s="29">
        <v>0.41246303600000001</v>
      </c>
      <c r="BB40" s="29">
        <v>7.3691840329999998</v>
      </c>
      <c r="BC40" s="29">
        <v>18.558924739999998</v>
      </c>
      <c r="BD40" s="29">
        <v>17.158392599999999</v>
      </c>
      <c r="BE40" s="29">
        <v>5.828883E-3</v>
      </c>
      <c r="BF40" s="29">
        <v>4.0210780000000002E-4</v>
      </c>
      <c r="BK40" s="29" t="s">
        <v>39</v>
      </c>
      <c r="BL40" s="29">
        <v>505.37555951600001</v>
      </c>
      <c r="BM40" s="29">
        <v>5.8293932191300002E-3</v>
      </c>
      <c r="BN40" s="29">
        <v>0.347589589428</v>
      </c>
      <c r="BO40" s="29">
        <v>0</v>
      </c>
      <c r="BP40" s="29">
        <v>6.52234691711E-3</v>
      </c>
      <c r="BQ40" s="29">
        <v>30.295197292800001</v>
      </c>
      <c r="BR40" s="29">
        <v>30.295197292800001</v>
      </c>
      <c r="BS40" s="29">
        <v>15.1833230867</v>
      </c>
      <c r="BT40" s="29">
        <v>4.2139595451899999E-2</v>
      </c>
      <c r="BU40" s="29">
        <v>6.06400879644E-2</v>
      </c>
      <c r="BV40" s="29">
        <v>28.073971676100001</v>
      </c>
      <c r="BW40" s="29">
        <v>2.4542504670999998E-2</v>
      </c>
      <c r="BX40" s="29">
        <v>5.2152543306999997E-2</v>
      </c>
      <c r="BY40" s="29">
        <v>0</v>
      </c>
      <c r="BZ40" s="29">
        <v>2.0706760422800001E-2</v>
      </c>
      <c r="CA40" s="29">
        <v>1.8442169348000002E-2</v>
      </c>
      <c r="CB40" s="29">
        <v>5.8400273814099998E-2</v>
      </c>
      <c r="CC40" s="29">
        <v>1.7590871208899999E-2</v>
      </c>
      <c r="CD40" s="29">
        <v>0</v>
      </c>
      <c r="CE40" s="29">
        <v>188.95042427999999</v>
      </c>
      <c r="CF40" s="29">
        <v>9.3549594961100005E-2</v>
      </c>
      <c r="CG40" s="29">
        <v>4.02110882984E-4</v>
      </c>
      <c r="CH40" s="29">
        <v>2.9956966109399999E-3</v>
      </c>
      <c r="CI40" s="29">
        <v>7.3342913518199999E-3</v>
      </c>
      <c r="CJ40" s="29">
        <v>0</v>
      </c>
      <c r="CK40" s="29">
        <v>0.154030599942</v>
      </c>
      <c r="CL40" s="29">
        <v>0.13714544726299999</v>
      </c>
      <c r="CM40" s="29">
        <v>2.3631864886699998</v>
      </c>
      <c r="CN40" s="8">
        <v>2.95654290994E-5</v>
      </c>
      <c r="CO40" s="29">
        <v>6.7645372649500005E-2</v>
      </c>
      <c r="CP40" s="29">
        <v>1.13362799484E-4</v>
      </c>
      <c r="CQ40" s="29">
        <v>13414.173085300001</v>
      </c>
      <c r="CR40" s="29">
        <v>3.9645201345499996E-3</v>
      </c>
      <c r="CS40" s="29">
        <v>0</v>
      </c>
      <c r="CT40" s="29">
        <v>144.20483610100001</v>
      </c>
      <c r="CU40" s="29">
        <v>5.6107926359600002</v>
      </c>
      <c r="CV40" s="29">
        <v>15.1852730538</v>
      </c>
      <c r="CW40" s="29">
        <v>7.3792395378100002</v>
      </c>
      <c r="CX40" s="29">
        <v>914.51270357700002</v>
      </c>
      <c r="CY40" s="29">
        <v>3.7500849829099998E-3</v>
      </c>
      <c r="CZ40" s="29">
        <v>11.553452890999999</v>
      </c>
      <c r="DA40" s="29">
        <v>11.553452890999999</v>
      </c>
      <c r="DB40" s="29">
        <v>2.6896866556400001</v>
      </c>
      <c r="DC40" s="29">
        <v>0</v>
      </c>
      <c r="DD40" s="29">
        <v>18.567384895</v>
      </c>
      <c r="DE40" s="29">
        <v>2.90252824544E-2</v>
      </c>
      <c r="DF40" s="29">
        <v>4.3351972438799999E-2</v>
      </c>
      <c r="DG40" s="29">
        <v>0</v>
      </c>
      <c r="DH40" s="29">
        <v>114.98464268399999</v>
      </c>
      <c r="DI40" s="29">
        <v>0.17162877009999999</v>
      </c>
      <c r="DJ40" s="29">
        <v>66.083419561599996</v>
      </c>
      <c r="DK40" s="29">
        <v>3.82425057734E-2</v>
      </c>
      <c r="DL40" s="29">
        <v>0.108843956856</v>
      </c>
      <c r="DM40" s="29">
        <v>0</v>
      </c>
      <c r="DN40" s="29">
        <v>5.1003828105600002E-2</v>
      </c>
      <c r="DO40" s="29">
        <v>0.10355347586200001</v>
      </c>
      <c r="DP40" s="29">
        <v>496.79446731899998</v>
      </c>
      <c r="DQ40" s="29">
        <v>0</v>
      </c>
      <c r="DR40" s="29">
        <v>12.8917050407</v>
      </c>
      <c r="DS40" s="29">
        <v>267.80300988200003</v>
      </c>
      <c r="DT40" s="29">
        <v>0</v>
      </c>
      <c r="DU40" s="29">
        <v>4.5374093487E-2</v>
      </c>
      <c r="DV40" s="29">
        <v>6.5294567260300002E-2</v>
      </c>
      <c r="DW40" s="29">
        <v>5191.0955302399998</v>
      </c>
      <c r="DX40" s="29">
        <v>576.78832368300004</v>
      </c>
      <c r="DY40" s="29">
        <v>5767.8838539199996</v>
      </c>
      <c r="DZ40" s="29">
        <v>233.943094567</v>
      </c>
      <c r="EA40" s="29">
        <v>102.273131568</v>
      </c>
      <c r="EB40" s="29">
        <v>0.35692204941700001</v>
      </c>
      <c r="EC40" s="29">
        <v>0</v>
      </c>
      <c r="ED40" s="29">
        <v>0</v>
      </c>
      <c r="EE40" s="29">
        <v>2.27434070669E-2</v>
      </c>
      <c r="EF40" s="29">
        <v>8.3346170018199994E-2</v>
      </c>
      <c r="EG40" s="29">
        <v>2.4343905491599999E-2</v>
      </c>
      <c r="EH40" s="29">
        <v>3.46892699694E-3</v>
      </c>
      <c r="EI40" s="29">
        <v>0.414323662935</v>
      </c>
      <c r="EJ40" s="29">
        <v>0.47044208954099997</v>
      </c>
      <c r="EK40" s="29">
        <v>5895.7387392299997</v>
      </c>
      <c r="EL40" s="29">
        <v>0.90671046809599998</v>
      </c>
      <c r="EM40" s="29">
        <v>87.738584853099994</v>
      </c>
      <c r="EN40" s="29">
        <v>149.14777118200001</v>
      </c>
      <c r="EO40" s="29">
        <v>0.66458443316399995</v>
      </c>
      <c r="EP40" s="29">
        <v>0</v>
      </c>
      <c r="EQ40" s="29">
        <v>1.7417361728899999E-2</v>
      </c>
      <c r="ER40" s="29">
        <v>70.621592100800001</v>
      </c>
      <c r="ES40" s="29">
        <v>2004.6985210400001</v>
      </c>
      <c r="ET40" s="29">
        <v>1693.1827080600001</v>
      </c>
      <c r="EU40" s="29">
        <v>311.515812982</v>
      </c>
      <c r="EV40" s="29">
        <v>1.14944616919</v>
      </c>
      <c r="EW40" s="29">
        <v>2.4757059805900001E-2</v>
      </c>
      <c r="EX40" s="29">
        <v>145.65090549300001</v>
      </c>
      <c r="EY40" s="29">
        <v>7.5499089821799998</v>
      </c>
      <c r="EZ40" s="29">
        <v>397.18057242999998</v>
      </c>
      <c r="FA40" s="29">
        <v>16.723687163600001</v>
      </c>
      <c r="FB40" s="29">
        <v>5.1874688955400003</v>
      </c>
      <c r="FC40" s="29">
        <v>722.838127504</v>
      </c>
      <c r="FD40" s="29">
        <v>1.94149208651E-4</v>
      </c>
      <c r="FE40" s="29">
        <v>337.49641027500002</v>
      </c>
      <c r="FF40" s="29">
        <v>9.1087376885599998</v>
      </c>
      <c r="FG40" s="29">
        <v>78.192255383399996</v>
      </c>
      <c r="FH40" s="29">
        <v>2.7156160320100001E-2</v>
      </c>
      <c r="FI40" s="29">
        <v>3271.9779421399999</v>
      </c>
      <c r="FJ40" s="29">
        <v>3174.4766804999999</v>
      </c>
      <c r="FK40" s="29">
        <v>17.204564073</v>
      </c>
      <c r="FL40" s="29">
        <v>40.5451489712</v>
      </c>
      <c r="FM40" s="29">
        <v>167.08296040299999</v>
      </c>
      <c r="FN40" s="29">
        <v>565.303204983</v>
      </c>
      <c r="FO40" s="29">
        <v>234.34607114799999</v>
      </c>
      <c r="FP40" s="29">
        <v>3.3665099504499998</v>
      </c>
      <c r="FQ40" s="29">
        <v>0.148523174758</v>
      </c>
      <c r="FR40" s="29">
        <v>1268.45968214</v>
      </c>
      <c r="FS40" s="29">
        <v>11281.980856800001</v>
      </c>
      <c r="FT40" s="29">
        <v>27.352055294500001</v>
      </c>
      <c r="FU40" s="29">
        <v>503.47201083099998</v>
      </c>
      <c r="FW40" s="37">
        <f t="shared" si="1"/>
        <v>0</v>
      </c>
      <c r="FX40" s="55">
        <f t="shared" si="2"/>
        <v>2.4604936553018673E-3</v>
      </c>
      <c r="FY40" s="55">
        <f t="shared" si="3"/>
        <v>-4.8952695197182451E-4</v>
      </c>
      <c r="FZ40" s="55">
        <f t="shared" si="4"/>
        <v>-1.8363983892169615E-3</v>
      </c>
      <c r="GA40" s="55">
        <f t="shared" si="5"/>
        <v>9.0461270435437469E-4</v>
      </c>
      <c r="GB40" s="55">
        <f t="shared" si="6"/>
        <v>7.8634058763309145E-4</v>
      </c>
      <c r="GC40" s="55">
        <f t="shared" si="7"/>
        <v>-8.1013506356843244E-4</v>
      </c>
      <c r="GD40" s="55">
        <f t="shared" si="8"/>
        <v>3.4985822607911172E-6</v>
      </c>
      <c r="GE40" s="55">
        <f t="shared" si="9"/>
        <v>2.4921908986041672E-3</v>
      </c>
      <c r="GF40" s="55">
        <f t="shared" si="10"/>
        <v>-4.3857954249093616E-4</v>
      </c>
      <c r="GG40" s="55">
        <f t="shared" si="11"/>
        <v>1.1606327751363026E-4</v>
      </c>
      <c r="GH40" s="55">
        <f t="shared" si="12"/>
        <v>-2.1995459772603657E-3</v>
      </c>
      <c r="GI40" s="55">
        <f t="shared" si="13"/>
        <v>0.15535716743866751</v>
      </c>
      <c r="GJ40" s="55">
        <f t="shared" si="14"/>
        <v>-2.1968571282746856E-3</v>
      </c>
      <c r="GK40" s="55">
        <f t="shared" si="15"/>
        <v>-3.1195721911827946E-3</v>
      </c>
      <c r="GL40" s="55">
        <f t="shared" si="16"/>
        <v>-2.1970682783641966E-3</v>
      </c>
      <c r="GM40" s="55">
        <f t="shared" si="17"/>
        <v>8.6029797107978065E-5</v>
      </c>
      <c r="GN40" s="55">
        <f t="shared" si="18"/>
        <v>-1.8867057624764946E-5</v>
      </c>
      <c r="GO40" s="55">
        <f t="shared" si="19"/>
        <v>0</v>
      </c>
      <c r="GP40" s="55">
        <f t="shared" si="20"/>
        <v>-1.9065671803076812E-3</v>
      </c>
      <c r="GQ40" s="55">
        <f t="shared" si="21"/>
        <v>1.2334986921303809E-5</v>
      </c>
      <c r="GR40" s="55">
        <f t="shared" si="22"/>
        <v>-6.9699176410892179E-6</v>
      </c>
      <c r="GS40" s="55">
        <f t="shared" si="23"/>
        <v>5.9918672296446356E-5</v>
      </c>
      <c r="GT40" s="55">
        <f t="shared" si="24"/>
        <v>0</v>
      </c>
      <c r="GU40" s="55">
        <f t="shared" si="25"/>
        <v>0</v>
      </c>
      <c r="GV40" s="55">
        <f t="shared" si="26"/>
        <v>-1.7943495421460619E-4</v>
      </c>
      <c r="GW40" s="55">
        <f t="shared" si="27"/>
        <v>9.3130160411202412E-3</v>
      </c>
      <c r="GX40" s="55">
        <f t="shared" si="28"/>
        <v>3.2180952516617449E-6</v>
      </c>
      <c r="GY40" s="55">
        <f t="shared" si="29"/>
        <v>0</v>
      </c>
      <c r="GZ40" s="55">
        <f t="shared" si="30"/>
        <v>-1.8805162443402373E-3</v>
      </c>
      <c r="HA40" s="55">
        <f t="shared" si="31"/>
        <v>-1.625421076505546E-3</v>
      </c>
      <c r="HB40" s="55">
        <f t="shared" si="32"/>
        <v>0</v>
      </c>
      <c r="HC40" s="55">
        <f t="shared" si="33"/>
        <v>-2.2027335537063691E-3</v>
      </c>
      <c r="HD40" s="55">
        <f t="shared" si="34"/>
        <v>-2.1821152322430948E-5</v>
      </c>
      <c r="HE40" s="55">
        <f t="shared" si="35"/>
        <v>2.7902437157338558E-3</v>
      </c>
      <c r="HF40" s="55">
        <f t="shared" si="36"/>
        <v>4.5309919327961529E-4</v>
      </c>
      <c r="HG40" s="55">
        <f t="shared" si="37"/>
        <v>-2.4947033508769382E-3</v>
      </c>
      <c r="HH40" s="55">
        <f t="shared" si="38"/>
        <v>1.2752690499195003E-5</v>
      </c>
      <c r="HI40" s="55">
        <f t="shared" si="39"/>
        <v>-7.5756086577001178E-4</v>
      </c>
      <c r="HJ40" s="55">
        <f t="shared" si="40"/>
        <v>-2.6881030524493453E-6</v>
      </c>
      <c r="HK40" s="55">
        <f t="shared" si="41"/>
        <v>2.2454650544823408E-4</v>
      </c>
      <c r="HL40" s="55">
        <f t="shared" si="42"/>
        <v>2.1865861043744982E-6</v>
      </c>
      <c r="HM40" s="55">
        <f t="shared" si="43"/>
        <v>-4.6366214808487915E-5</v>
      </c>
      <c r="HN40" s="55">
        <f t="shared" si="44"/>
        <v>-4.1462641409514366E-5</v>
      </c>
      <c r="HO40" s="55">
        <f t="shared" si="45"/>
        <v>7.0256980351892837E-4</v>
      </c>
      <c r="HP40" s="55">
        <f t="shared" si="46"/>
        <v>1.4865756026913686E-3</v>
      </c>
      <c r="HQ40" s="55">
        <f t="shared" si="47"/>
        <v>0</v>
      </c>
      <c r="HR40" s="55">
        <f t="shared" si="48"/>
        <v>0</v>
      </c>
      <c r="HS40" s="55">
        <f t="shared" si="49"/>
        <v>-3.026425487122832E-5</v>
      </c>
      <c r="HT40" s="55">
        <f t="shared" si="50"/>
        <v>-6.426015268336664E-5</v>
      </c>
      <c r="HU40" s="55">
        <f t="shared" si="51"/>
        <v>-6.9383784005919065E-6</v>
      </c>
      <c r="HV40" s="55">
        <f t="shared" si="52"/>
        <v>-2.700402839996235E-4</v>
      </c>
      <c r="HW40" s="55">
        <f t="shared" si="53"/>
        <v>4.5110149822007277E-3</v>
      </c>
      <c r="HX40" s="55">
        <f t="shared" si="54"/>
        <v>1.3645343588884141E-3</v>
      </c>
      <c r="HY40" s="55">
        <f t="shared" si="55"/>
        <v>4.5585372636203897E-4</v>
      </c>
      <c r="HZ40" s="55">
        <f t="shared" si="56"/>
        <v>2.6908973396494685E-3</v>
      </c>
      <c r="IA40" s="55">
        <f t="shared" si="57"/>
        <v>8.7532916684067346E-5</v>
      </c>
      <c r="IB40" s="55">
        <f t="shared" si="58"/>
        <v>7.6670584355277226E-6</v>
      </c>
      <c r="IC40" s="55">
        <f t="shared" si="59"/>
        <v>0</v>
      </c>
      <c r="ID40" s="55">
        <f t="shared" si="60"/>
        <v>0</v>
      </c>
      <c r="IE40" s="55">
        <f t="shared" si="61"/>
        <v>0</v>
      </c>
    </row>
    <row r="41" spans="1:239" x14ac:dyDescent="0.3">
      <c r="A41" s="46" t="s">
        <v>40</v>
      </c>
      <c r="B41" s="27">
        <v>73146.481685999999</v>
      </c>
      <c r="C41" s="27">
        <v>423.92395885000002</v>
      </c>
      <c r="D41" s="27">
        <v>9071.7701660999992</v>
      </c>
      <c r="E41" s="27">
        <v>17766.364054999998</v>
      </c>
      <c r="F41" s="27">
        <v>15110.980325</v>
      </c>
      <c r="G41" s="27">
        <v>1070.7477902999999</v>
      </c>
      <c r="H41" s="27">
        <v>67405.684777999995</v>
      </c>
      <c r="I41" s="29">
        <v>87.544693265000006</v>
      </c>
      <c r="J41" s="29">
        <v>4.8627711307999997</v>
      </c>
      <c r="K41" s="29">
        <v>2.9867564100000001E-2</v>
      </c>
      <c r="L41" s="29">
        <v>7.8476443000000007E-2</v>
      </c>
      <c r="M41" s="29">
        <v>267.56846668999998</v>
      </c>
      <c r="N41" s="29">
        <v>5.8857254400000003E-2</v>
      </c>
      <c r="O41" s="29">
        <v>5.8990168999999999E-3</v>
      </c>
      <c r="P41" s="29">
        <v>5.8857254400000003E-2</v>
      </c>
      <c r="Q41" s="29">
        <v>8.6662367000000004E-2</v>
      </c>
      <c r="R41" s="29">
        <v>0.424145414</v>
      </c>
      <c r="T41" s="29">
        <v>2.9887590000000002E-4</v>
      </c>
      <c r="U41" s="29">
        <v>0.66615035060000005</v>
      </c>
      <c r="V41" s="29">
        <v>10.629119151999999</v>
      </c>
      <c r="W41" s="29">
        <v>2.1895615899999998E-2</v>
      </c>
      <c r="Z41" s="29">
        <v>1.7177723499999999E-2</v>
      </c>
      <c r="AA41" s="29">
        <v>31.289084908</v>
      </c>
      <c r="AB41" s="29">
        <v>44.262703500000001</v>
      </c>
      <c r="AD41" s="29">
        <v>0.12823396140000001</v>
      </c>
      <c r="AE41" s="29">
        <v>0.18468714740000003</v>
      </c>
      <c r="AG41" s="29">
        <v>0.1177144784</v>
      </c>
      <c r="AH41" s="29">
        <v>0.62909327999999998</v>
      </c>
      <c r="AI41" s="29">
        <v>2317.2286245999999</v>
      </c>
      <c r="AJ41" s="29">
        <v>7.8019674873999998</v>
      </c>
      <c r="AK41" s="29">
        <v>5.8857254400000003E-2</v>
      </c>
      <c r="AL41" s="29">
        <v>0.28744127200000003</v>
      </c>
      <c r="AM41" s="29">
        <v>8.8983699999999998E-4</v>
      </c>
      <c r="AN41" s="29">
        <v>0.111663137</v>
      </c>
      <c r="AO41" s="29">
        <v>1148.0547254999999</v>
      </c>
      <c r="AP41" s="29">
        <v>0.33498935000000002</v>
      </c>
      <c r="AQ41" s="29">
        <v>1.354099E-4</v>
      </c>
      <c r="AR41" s="29">
        <v>5.1920030000000004E-4</v>
      </c>
      <c r="AS41" s="29">
        <v>197.47881301000001</v>
      </c>
      <c r="AT41" s="29">
        <v>3.0271345888000001</v>
      </c>
      <c r="AW41" s="29">
        <v>0.34135103919999998</v>
      </c>
      <c r="AX41" s="29">
        <v>1.2453561903000001</v>
      </c>
      <c r="AY41" s="29">
        <v>0.39513212869999997</v>
      </c>
      <c r="AZ41" s="29">
        <v>5.0403598700000003E-2</v>
      </c>
      <c r="BA41" s="29">
        <v>4.1099316513000002</v>
      </c>
      <c r="BB41" s="29">
        <v>52.686239225999998</v>
      </c>
      <c r="BC41" s="29">
        <v>310.77356804999999</v>
      </c>
      <c r="BD41" s="29">
        <v>165.28957948999999</v>
      </c>
      <c r="BE41" s="29">
        <v>2.6695100699999998E-2</v>
      </c>
      <c r="BF41" s="29">
        <v>1.841575E-3</v>
      </c>
      <c r="BK41" s="29" t="s">
        <v>40</v>
      </c>
      <c r="BL41" s="29">
        <v>3137.2005732699999</v>
      </c>
      <c r="BM41" s="29">
        <v>2.66953011872E-2</v>
      </c>
      <c r="BN41" s="29">
        <v>4.8627415859100003</v>
      </c>
      <c r="BO41" s="29">
        <v>0</v>
      </c>
      <c r="BP41" s="29">
        <v>2.9869112470999999E-2</v>
      </c>
      <c r="BQ41" s="29">
        <v>87.826397837800002</v>
      </c>
      <c r="BR41" s="29">
        <v>87.826397837800002</v>
      </c>
      <c r="BS41" s="29">
        <v>114.488120786</v>
      </c>
      <c r="BT41" s="29">
        <v>3.2078167672499998E-2</v>
      </c>
      <c r="BU41" s="29">
        <v>4.6161315257599998E-2</v>
      </c>
      <c r="BV41" s="29">
        <v>286.34522810599998</v>
      </c>
      <c r="BW41" s="29">
        <v>1.8777545788300001E-2</v>
      </c>
      <c r="BX41" s="29">
        <v>3.99022079135E-2</v>
      </c>
      <c r="BY41" s="29">
        <v>0</v>
      </c>
      <c r="BZ41" s="29">
        <v>5.8868385035200001E-3</v>
      </c>
      <c r="CA41" s="29">
        <v>1.40831297067E-2</v>
      </c>
      <c r="CB41" s="29">
        <v>4.4596562319700002E-2</v>
      </c>
      <c r="CC41" s="29">
        <v>8.6665443952999993E-2</v>
      </c>
      <c r="CD41" s="29">
        <v>0</v>
      </c>
      <c r="CE41" s="29">
        <v>604.20338785000001</v>
      </c>
      <c r="CF41" s="29">
        <v>0.424147533094</v>
      </c>
      <c r="CG41" s="29">
        <v>1.8415636809700001E-3</v>
      </c>
      <c r="CH41" s="8">
        <v>8.6534483672000002E-5</v>
      </c>
      <c r="CI41" s="29">
        <v>2.1186082463900001E-4</v>
      </c>
      <c r="CJ41" s="29">
        <v>0</v>
      </c>
      <c r="CK41" s="29">
        <v>0.66614033930100003</v>
      </c>
      <c r="CL41" s="29">
        <v>0.62908942992799999</v>
      </c>
      <c r="CM41" s="29">
        <v>10.6290597584</v>
      </c>
      <c r="CN41" s="29">
        <v>1.35411812836E-4</v>
      </c>
      <c r="CO41" s="29">
        <v>0.28746147506699998</v>
      </c>
      <c r="CP41" s="29">
        <v>5.1920997026500004E-4</v>
      </c>
      <c r="CQ41" s="29">
        <v>73216.286358400001</v>
      </c>
      <c r="CR41" s="29">
        <v>2.1896221367999999E-2</v>
      </c>
      <c r="CS41" s="29">
        <v>0</v>
      </c>
      <c r="CT41" s="29">
        <v>837.58869650899999</v>
      </c>
      <c r="CU41" s="29">
        <v>34.625145486199997</v>
      </c>
      <c r="CV41" s="29">
        <v>96.911152915299994</v>
      </c>
      <c r="CW41" s="29">
        <v>52.713384885300002</v>
      </c>
      <c r="CX41" s="29">
        <v>4585.0315352500002</v>
      </c>
      <c r="CY41" s="29">
        <v>1.71776788439E-2</v>
      </c>
      <c r="CZ41" s="29">
        <v>31.697781086799999</v>
      </c>
      <c r="DA41" s="29">
        <v>31.697781086799999</v>
      </c>
      <c r="DB41" s="29">
        <v>44.262657630299998</v>
      </c>
      <c r="DC41" s="29">
        <v>0</v>
      </c>
      <c r="DD41" s="29">
        <v>310.81263005</v>
      </c>
      <c r="DE41" s="29">
        <v>5.0853250283099997E-2</v>
      </c>
      <c r="DF41" s="29">
        <v>5.4001314388699997E-2</v>
      </c>
      <c r="DG41" s="29">
        <v>0</v>
      </c>
      <c r="DH41" s="29">
        <v>1504.4470201900001</v>
      </c>
      <c r="DI41" s="29">
        <v>4.6901217241499999</v>
      </c>
      <c r="DJ41" s="29">
        <v>315.36949565800001</v>
      </c>
      <c r="DK41" s="29">
        <v>4.7875694075600002E-2</v>
      </c>
      <c r="DL41" s="29">
        <v>0.13626158376700001</v>
      </c>
      <c r="DM41" s="29">
        <v>0</v>
      </c>
      <c r="DN41" s="29">
        <v>3.8728367443199997E-2</v>
      </c>
      <c r="DO41" s="29">
        <v>7.8630769202500006E-2</v>
      </c>
      <c r="DP41" s="29">
        <v>2323.4950933499999</v>
      </c>
      <c r="DQ41" s="29">
        <v>0</v>
      </c>
      <c r="DR41" s="29">
        <v>7.8242776779999996</v>
      </c>
      <c r="DS41" s="29">
        <v>423.481540419</v>
      </c>
      <c r="DT41" s="29">
        <v>0</v>
      </c>
      <c r="DU41" s="29">
        <v>2.4058615667099999E-2</v>
      </c>
      <c r="DV41" s="29">
        <v>3.4621023242199997E-2</v>
      </c>
      <c r="DW41" s="29">
        <v>8151.1526763100001</v>
      </c>
      <c r="DX41" s="29">
        <v>905.68402703300001</v>
      </c>
      <c r="DY41" s="29">
        <v>9056.8367033400009</v>
      </c>
      <c r="DZ41" s="29">
        <v>1072.5682684599999</v>
      </c>
      <c r="EA41" s="29">
        <v>855.63592411699994</v>
      </c>
      <c r="EB41" s="29">
        <v>3.0292950683700002</v>
      </c>
      <c r="EC41" s="29">
        <v>0</v>
      </c>
      <c r="ED41" s="29">
        <v>0</v>
      </c>
      <c r="EE41" s="29">
        <v>0.34134831704700003</v>
      </c>
      <c r="EF41" s="29">
        <v>1.24535969885</v>
      </c>
      <c r="EG41" s="29">
        <v>0.39512356897399997</v>
      </c>
      <c r="EH41" s="29">
        <v>5.0404560187799999E-2</v>
      </c>
      <c r="EI41" s="29">
        <v>4.11700669874</v>
      </c>
      <c r="EJ41" s="29">
        <v>2.8064266626999999</v>
      </c>
      <c r="EK41" s="29">
        <v>36810.407229900004</v>
      </c>
      <c r="EL41" s="29">
        <v>45.018927704900001</v>
      </c>
      <c r="EM41" s="29">
        <v>660.88909549899995</v>
      </c>
      <c r="EN41" s="29">
        <v>1047.48205702</v>
      </c>
      <c r="EO41" s="29">
        <v>1.9584950491899999</v>
      </c>
      <c r="EP41" s="29">
        <v>0</v>
      </c>
      <c r="EQ41" s="29">
        <v>2.3201248940400002E-2</v>
      </c>
      <c r="ER41" s="29">
        <v>1064.08136698</v>
      </c>
      <c r="ES41" s="29">
        <v>17748.114063699999</v>
      </c>
      <c r="ET41" s="29">
        <v>15094.8364674</v>
      </c>
      <c r="EU41" s="29">
        <v>2653.2775962999999</v>
      </c>
      <c r="EV41" s="29">
        <v>16.210891155599999</v>
      </c>
      <c r="EW41" s="29">
        <v>0.100537154384</v>
      </c>
      <c r="EX41" s="29">
        <v>1312.35533317</v>
      </c>
      <c r="EY41" s="29">
        <v>59.803805739700003</v>
      </c>
      <c r="EZ41" s="29">
        <v>3214.0155488700002</v>
      </c>
      <c r="FA41" s="29">
        <v>121.653496971</v>
      </c>
      <c r="FB41" s="29">
        <v>31.143225714700002</v>
      </c>
      <c r="FC41" s="29">
        <v>6069.1340933800002</v>
      </c>
      <c r="FD41" s="29">
        <v>8.8912079372999999E-4</v>
      </c>
      <c r="FE41" s="29">
        <v>2162.3110351</v>
      </c>
      <c r="FF41" s="29">
        <v>894.678396969</v>
      </c>
      <c r="FG41" s="29">
        <v>553.38095650800005</v>
      </c>
      <c r="FH41" s="29">
        <v>0.123812901889</v>
      </c>
      <c r="FI41" s="29">
        <v>1069.1807980399999</v>
      </c>
      <c r="FJ41" s="29">
        <v>22422.5223381</v>
      </c>
      <c r="FK41" s="29">
        <v>165.43698756699999</v>
      </c>
      <c r="FL41" s="29">
        <v>1.0674470735999999</v>
      </c>
      <c r="FM41" s="29">
        <v>754.52508463300001</v>
      </c>
      <c r="FN41" s="29">
        <v>3694.6941989000002</v>
      </c>
      <c r="FO41" s="29">
        <v>1148.25587759</v>
      </c>
      <c r="FP41" s="29">
        <v>0.11166566289</v>
      </c>
      <c r="FQ41" s="29">
        <v>0.33498711997399999</v>
      </c>
      <c r="FR41" s="29">
        <v>6845.7563762</v>
      </c>
      <c r="FS41" s="29">
        <v>67404.515181499999</v>
      </c>
      <c r="FT41" s="29">
        <v>197.55433358900001</v>
      </c>
      <c r="FU41" s="29">
        <v>3210.4757717699999</v>
      </c>
      <c r="FW41" s="37">
        <f t="shared" si="1"/>
        <v>0</v>
      </c>
      <c r="FX41" s="55">
        <f t="shared" si="2"/>
        <v>9.5431346513227887E-4</v>
      </c>
      <c r="FY41" s="55">
        <f t="shared" si="3"/>
        <v>-1.0436268622330107E-3</v>
      </c>
      <c r="FZ41" s="55">
        <f t="shared" si="4"/>
        <v>-1.6461465057616496E-3</v>
      </c>
      <c r="GA41" s="55">
        <f t="shared" si="5"/>
        <v>-1.0272215093365224E-3</v>
      </c>
      <c r="GB41" s="55">
        <f t="shared" si="6"/>
        <v>-1.0683527642009584E-3</v>
      </c>
      <c r="GC41" s="55">
        <f t="shared" si="7"/>
        <v>-1.4634559830013468E-3</v>
      </c>
      <c r="GD41" s="55">
        <f t="shared" si="8"/>
        <v>-1.7351600296745225E-5</v>
      </c>
      <c r="GE41" s="55">
        <f t="shared" si="9"/>
        <v>3.217837224550762E-3</v>
      </c>
      <c r="GF41" s="55">
        <f t="shared" si="10"/>
        <v>-6.0757311427361765E-6</v>
      </c>
      <c r="GG41" s="55">
        <f t="shared" si="11"/>
        <v>5.1841221293255883E-5</v>
      </c>
      <c r="GH41" s="55">
        <f t="shared" si="12"/>
        <v>-3.0195057375371958E-3</v>
      </c>
      <c r="GI41" s="55">
        <f t="shared" si="13"/>
        <v>7.0175539174257104E-2</v>
      </c>
      <c r="GJ41" s="55">
        <f t="shared" si="14"/>
        <v>-3.0157828463028315E-3</v>
      </c>
      <c r="GK41" s="55">
        <f t="shared" si="15"/>
        <v>-2.0644789947965253E-3</v>
      </c>
      <c r="GL41" s="55">
        <f t="shared" si="16"/>
        <v>-3.016830727326694E-3</v>
      </c>
      <c r="GM41" s="55">
        <f t="shared" si="17"/>
        <v>3.5505065306941285E-5</v>
      </c>
      <c r="GN41" s="55">
        <f t="shared" si="18"/>
        <v>4.9961497402801137E-6</v>
      </c>
      <c r="GO41" s="55">
        <f t="shared" si="19"/>
        <v>0</v>
      </c>
      <c r="GP41" s="55">
        <f t="shared" si="20"/>
        <v>-1.6079974631611651E-3</v>
      </c>
      <c r="GQ41" s="55">
        <f t="shared" si="21"/>
        <v>-1.5028587752008605E-5</v>
      </c>
      <c r="GR41" s="55">
        <f t="shared" si="22"/>
        <v>-5.5878195690273628E-6</v>
      </c>
      <c r="GS41" s="55">
        <f t="shared" si="23"/>
        <v>2.7652476311507114E-5</v>
      </c>
      <c r="GT41" s="55">
        <f t="shared" si="24"/>
        <v>0</v>
      </c>
      <c r="GU41" s="55">
        <f t="shared" si="25"/>
        <v>0</v>
      </c>
      <c r="GV41" s="55">
        <f t="shared" si="26"/>
        <v>-2.599651810577503E-6</v>
      </c>
      <c r="GW41" s="55">
        <f t="shared" si="27"/>
        <v>1.3061940929295255E-2</v>
      </c>
      <c r="GX41" s="55">
        <f t="shared" si="28"/>
        <v>-1.0363058822820017E-6</v>
      </c>
      <c r="GY41" s="55">
        <f t="shared" si="29"/>
        <v>0</v>
      </c>
      <c r="GZ41" s="55">
        <f t="shared" si="30"/>
        <v>-1.389240306195805E-3</v>
      </c>
      <c r="HA41" s="55">
        <f t="shared" si="31"/>
        <v>-2.9773027800851903E-3</v>
      </c>
      <c r="HB41" s="55">
        <f t="shared" si="32"/>
        <v>0</v>
      </c>
      <c r="HC41" s="55">
        <f t="shared" si="33"/>
        <v>-3.0186750103291158E-3</v>
      </c>
      <c r="HD41" s="55">
        <f t="shared" si="34"/>
        <v>-6.1200335822836814E-6</v>
      </c>
      <c r="HE41" s="55">
        <f t="shared" si="35"/>
        <v>2.7042945540523763E-3</v>
      </c>
      <c r="HF41" s="55">
        <f t="shared" si="36"/>
        <v>2.8595595452083448E-3</v>
      </c>
      <c r="HG41" s="55">
        <f t="shared" si="37"/>
        <v>-3.0177332006164292E-3</v>
      </c>
      <c r="HH41" s="55">
        <f t="shared" si="38"/>
        <v>7.0285894782561191E-5</v>
      </c>
      <c r="HI41" s="55">
        <f t="shared" si="39"/>
        <v>-8.0487355549386391E-4</v>
      </c>
      <c r="HJ41" s="55">
        <f t="shared" si="40"/>
        <v>2.2620625462165452E-5</v>
      </c>
      <c r="HK41" s="55">
        <f t="shared" si="41"/>
        <v>1.752112382207607E-4</v>
      </c>
      <c r="HL41" s="55">
        <f t="shared" si="42"/>
        <v>-6.6570056630977026E-6</v>
      </c>
      <c r="HM41" s="55">
        <f t="shared" si="43"/>
        <v>1.4126264032402189E-5</v>
      </c>
      <c r="HN41" s="55">
        <f t="shared" si="44"/>
        <v>1.8625307034689044E-5</v>
      </c>
      <c r="HO41" s="55">
        <f t="shared" si="45"/>
        <v>3.8242370332747971E-4</v>
      </c>
      <c r="HP41" s="55">
        <f t="shared" si="46"/>
        <v>7.1370449731359353E-4</v>
      </c>
      <c r="HQ41" s="55">
        <f t="shared" si="47"/>
        <v>0</v>
      </c>
      <c r="HR41" s="55">
        <f t="shared" si="48"/>
        <v>0</v>
      </c>
      <c r="HS41" s="55">
        <f t="shared" si="49"/>
        <v>-7.9746439510959465E-6</v>
      </c>
      <c r="HT41" s="55">
        <f t="shared" si="50"/>
        <v>2.8173064278254347E-6</v>
      </c>
      <c r="HU41" s="55">
        <f t="shared" si="51"/>
        <v>-2.1662946083790411E-5</v>
      </c>
      <c r="HV41" s="55">
        <f t="shared" si="52"/>
        <v>1.9075776825347053E-5</v>
      </c>
      <c r="HW41" s="55">
        <f t="shared" si="53"/>
        <v>1.7214513622780037E-3</v>
      </c>
      <c r="HX41" s="55">
        <f t="shared" si="54"/>
        <v>5.1523243447992883E-4</v>
      </c>
      <c r="HY41" s="55">
        <f t="shared" si="55"/>
        <v>1.2569280021174973E-4</v>
      </c>
      <c r="HZ41" s="55">
        <f t="shared" si="56"/>
        <v>8.918171215319266E-4</v>
      </c>
      <c r="IA41" s="55">
        <f t="shared" si="57"/>
        <v>7.5102619860645734E-6</v>
      </c>
      <c r="IB41" s="55">
        <f t="shared" si="58"/>
        <v>-6.1463855666835569E-6</v>
      </c>
      <c r="IC41" s="55">
        <f t="shared" si="59"/>
        <v>0</v>
      </c>
      <c r="ID41" s="55">
        <f t="shared" si="60"/>
        <v>0</v>
      </c>
      <c r="IE41" s="55">
        <f t="shared" si="61"/>
        <v>0</v>
      </c>
    </row>
    <row r="42" spans="1:239" x14ac:dyDescent="0.3">
      <c r="A42" s="46" t="s">
        <v>41</v>
      </c>
      <c r="B42" s="27">
        <v>4862.8885673000004</v>
      </c>
      <c r="C42" s="27">
        <v>145.43744867000001</v>
      </c>
      <c r="D42" s="27">
        <v>1257.3137216</v>
      </c>
      <c r="E42" s="27">
        <v>1317.8876754999999</v>
      </c>
      <c r="F42" s="27">
        <v>1427.9646147000001</v>
      </c>
      <c r="G42" s="27">
        <v>131.38214783000001</v>
      </c>
      <c r="H42" s="27">
        <v>28622.521560000001</v>
      </c>
      <c r="I42" s="29">
        <v>39.221802666000002</v>
      </c>
      <c r="J42" s="29">
        <v>1.1024712110999999</v>
      </c>
      <c r="K42" s="29">
        <v>5.2731228000000002E-3</v>
      </c>
      <c r="L42" s="29">
        <v>1.0973909E-3</v>
      </c>
      <c r="M42" s="29">
        <v>94.897952218</v>
      </c>
      <c r="N42" s="29">
        <v>8.2299420000000003E-4</v>
      </c>
      <c r="O42" s="29">
        <v>3.428894E-4</v>
      </c>
      <c r="P42" s="29">
        <v>8.2299420000000003E-4</v>
      </c>
      <c r="Q42" s="29">
        <v>1.5300250099999999E-2</v>
      </c>
      <c r="R42" s="29">
        <v>7.7956710999999998E-2</v>
      </c>
      <c r="T42" s="29">
        <v>1.4814250000000001E-4</v>
      </c>
      <c r="U42" s="29">
        <v>0.11541118929999999</v>
      </c>
      <c r="V42" s="29">
        <v>2.5787787607000001</v>
      </c>
      <c r="W42" s="29">
        <v>4.1295254000000003E-3</v>
      </c>
      <c r="Z42" s="29">
        <v>3.0327259999999999E-3</v>
      </c>
      <c r="AA42" s="29">
        <v>5.8950989178000004</v>
      </c>
      <c r="AB42" s="29">
        <v>10.06823775</v>
      </c>
      <c r="AD42" s="29">
        <v>1.7781448700000001E-2</v>
      </c>
      <c r="AE42" s="29">
        <v>3.8070172999999929E-3</v>
      </c>
      <c r="AG42" s="29">
        <v>1.6459886999999999E-3</v>
      </c>
      <c r="AH42" s="29">
        <v>0.111895379</v>
      </c>
      <c r="AI42" s="29">
        <v>401.78409914000002</v>
      </c>
      <c r="AJ42" s="29">
        <v>241.2165378</v>
      </c>
      <c r="AK42" s="29">
        <v>8.2299420000000003E-4</v>
      </c>
      <c r="AL42" s="29">
        <v>5.5828404200000001E-2</v>
      </c>
      <c r="AM42" s="29">
        <v>1.5710069999999999E-4</v>
      </c>
      <c r="AN42" s="29">
        <v>3.3634367900000002</v>
      </c>
      <c r="AO42" s="29">
        <v>333.99206201999999</v>
      </c>
      <c r="AP42" s="29">
        <v>0.148387034</v>
      </c>
      <c r="AQ42" s="29">
        <v>2.3906599999999999E-5</v>
      </c>
      <c r="AR42" s="29">
        <v>9.1664900000000004E-5</v>
      </c>
      <c r="AS42" s="29">
        <v>218.70255581000001</v>
      </c>
      <c r="AT42" s="29">
        <v>0.65812513189999999</v>
      </c>
      <c r="AW42" s="29">
        <v>7.7088963499999996E-2</v>
      </c>
      <c r="AX42" s="29">
        <v>0.28152600960000002</v>
      </c>
      <c r="AY42" s="29">
        <v>8.9874287299999994E-2</v>
      </c>
      <c r="AZ42" s="29">
        <v>1.14541391E-2</v>
      </c>
      <c r="BA42" s="29">
        <v>0.90854239400000003</v>
      </c>
      <c r="BB42" s="29">
        <v>94.606181962999997</v>
      </c>
      <c r="BC42" s="29">
        <v>51.807533587999998</v>
      </c>
      <c r="BD42" s="29">
        <v>30.800147482</v>
      </c>
      <c r="BE42" s="29">
        <v>4.7130241999999998E-3</v>
      </c>
      <c r="BF42" s="29">
        <v>3.2513019999999999E-4</v>
      </c>
      <c r="BK42" s="29" t="s">
        <v>41</v>
      </c>
      <c r="BL42" s="29">
        <v>755.39860195000006</v>
      </c>
      <c r="BM42" s="29">
        <v>4.7130218884499997E-3</v>
      </c>
      <c r="BN42" s="29">
        <v>1.1024657279000001</v>
      </c>
      <c r="BO42" s="29">
        <v>0</v>
      </c>
      <c r="BP42" s="29">
        <v>5.2731121113899996E-3</v>
      </c>
      <c r="BQ42" s="29">
        <v>39.2786121894</v>
      </c>
      <c r="BR42" s="29">
        <v>39.2786121894</v>
      </c>
      <c r="BS42" s="29">
        <v>31.128281687299999</v>
      </c>
      <c r="BT42" s="29">
        <v>4.4977489466900002E-4</v>
      </c>
      <c r="BU42" s="29">
        <v>6.4722470885199995E-4</v>
      </c>
      <c r="BV42" s="29">
        <v>101.002382152</v>
      </c>
      <c r="BW42" s="29">
        <v>2.6326976501999999E-4</v>
      </c>
      <c r="BX42" s="29">
        <v>5.5942409420299999E-4</v>
      </c>
      <c r="BY42" s="29">
        <v>0</v>
      </c>
      <c r="BZ42" s="29">
        <v>3.4288527545999999E-4</v>
      </c>
      <c r="CA42" s="29">
        <v>1.9745115045300001E-4</v>
      </c>
      <c r="CB42" s="29">
        <v>6.2525193350899998E-4</v>
      </c>
      <c r="CC42" s="29">
        <v>1.52999732404E-2</v>
      </c>
      <c r="CD42" s="29">
        <v>0</v>
      </c>
      <c r="CE42" s="29">
        <v>70.091104611399999</v>
      </c>
      <c r="CF42" s="29">
        <v>7.7960381330799994E-2</v>
      </c>
      <c r="CG42" s="29">
        <v>3.25122811272E-4</v>
      </c>
      <c r="CH42" s="8">
        <v>4.2945176653100002E-5</v>
      </c>
      <c r="CI42" s="29">
        <v>1.05144893657E-4</v>
      </c>
      <c r="CJ42" s="29">
        <v>0</v>
      </c>
      <c r="CK42" s="29">
        <v>0.115411340481</v>
      </c>
      <c r="CL42" s="29">
        <v>0.11189349693599999</v>
      </c>
      <c r="CM42" s="29">
        <v>2.5787738339200001</v>
      </c>
      <c r="CN42" s="8">
        <v>2.3906491568199999E-5</v>
      </c>
      <c r="CO42" s="29">
        <v>5.5829356833100002E-2</v>
      </c>
      <c r="CP42" s="8">
        <v>9.1662980469799999E-5</v>
      </c>
      <c r="CQ42" s="29">
        <v>4890.3009306800004</v>
      </c>
      <c r="CR42" s="29">
        <v>4.1292200378600001E-3</v>
      </c>
      <c r="CS42" s="29">
        <v>0</v>
      </c>
      <c r="CT42" s="29">
        <v>52.223808547700003</v>
      </c>
      <c r="CU42" s="29">
        <v>6.5079364853400001</v>
      </c>
      <c r="CV42" s="29">
        <v>5.9788910349800002</v>
      </c>
      <c r="CW42" s="29">
        <v>94.612356319499995</v>
      </c>
      <c r="CX42" s="29">
        <v>869.99273715799995</v>
      </c>
      <c r="CY42" s="29">
        <v>3.0328366312100002E-3</v>
      </c>
      <c r="CZ42" s="29">
        <v>5.9780807250499999</v>
      </c>
      <c r="DA42" s="29">
        <v>5.9780807250499999</v>
      </c>
      <c r="DB42" s="29">
        <v>10.0682470687</v>
      </c>
      <c r="DC42" s="29">
        <v>0</v>
      </c>
      <c r="DD42" s="29">
        <v>51.815807398700002</v>
      </c>
      <c r="DE42" s="29">
        <v>8.8508603590600008E-3</v>
      </c>
      <c r="DF42" s="29">
        <v>5.7989830196599999E-3</v>
      </c>
      <c r="DG42" s="29">
        <v>0</v>
      </c>
      <c r="DH42" s="29">
        <v>345.88904505400001</v>
      </c>
      <c r="DI42" s="29">
        <v>0.67449292490400004</v>
      </c>
      <c r="DJ42" s="29">
        <v>147.616007723</v>
      </c>
      <c r="DK42" s="29">
        <v>9.8961251881399996E-4</v>
      </c>
      <c r="DL42" s="29">
        <v>2.8165662719300002E-3</v>
      </c>
      <c r="DM42" s="29">
        <v>0</v>
      </c>
      <c r="DN42" s="29">
        <v>5.4298014100799996E-4</v>
      </c>
      <c r="DO42" s="29">
        <v>1.10237320712E-3</v>
      </c>
      <c r="DP42" s="29">
        <v>402.89409142599999</v>
      </c>
      <c r="DQ42" s="29">
        <v>0</v>
      </c>
      <c r="DR42" s="29">
        <v>241.216424074</v>
      </c>
      <c r="DS42" s="29">
        <v>145.38247733</v>
      </c>
      <c r="DT42" s="29">
        <v>0</v>
      </c>
      <c r="DU42" s="29">
        <v>3.37316780745E-4</v>
      </c>
      <c r="DV42" s="29">
        <v>4.85396693706E-4</v>
      </c>
      <c r="DW42" s="29">
        <v>1131.67080319</v>
      </c>
      <c r="DX42" s="29">
        <v>125.74131765</v>
      </c>
      <c r="DY42" s="29">
        <v>1257.4121208399999</v>
      </c>
      <c r="DZ42" s="29">
        <v>288.242008838</v>
      </c>
      <c r="EA42" s="29">
        <v>291.64004047399999</v>
      </c>
      <c r="EB42" s="29">
        <v>0.65856462359699997</v>
      </c>
      <c r="EC42" s="29">
        <v>0</v>
      </c>
      <c r="ED42" s="29">
        <v>0</v>
      </c>
      <c r="EE42" s="29">
        <v>7.7090008498800003E-2</v>
      </c>
      <c r="EF42" s="29">
        <v>0.28152743488499998</v>
      </c>
      <c r="EG42" s="29">
        <v>8.9872960002600005E-2</v>
      </c>
      <c r="EH42" s="29">
        <v>1.14539681293E-2</v>
      </c>
      <c r="EI42" s="29">
        <v>0.90997197854900003</v>
      </c>
      <c r="EJ42" s="29">
        <v>14.7387678436</v>
      </c>
      <c r="EK42" s="29">
        <v>16133.48746</v>
      </c>
      <c r="EL42" s="29">
        <v>9.2423057703799998</v>
      </c>
      <c r="EM42" s="29">
        <v>73.800729090499999</v>
      </c>
      <c r="EN42" s="29">
        <v>114.711264946</v>
      </c>
      <c r="EO42" s="29">
        <v>7.3365511444699996</v>
      </c>
      <c r="EP42" s="29">
        <v>0</v>
      </c>
      <c r="EQ42" s="29">
        <v>3.1314541256700001E-3</v>
      </c>
      <c r="ER42" s="29">
        <v>63.6838972977</v>
      </c>
      <c r="ES42" s="29">
        <v>1577.7862958000001</v>
      </c>
      <c r="ET42" s="29">
        <v>1428.4593981099999</v>
      </c>
      <c r="EU42" s="29">
        <v>149.32689768899999</v>
      </c>
      <c r="EV42" s="29">
        <v>0.988542939974</v>
      </c>
      <c r="EW42" s="29">
        <v>8.6790264991399996E-2</v>
      </c>
      <c r="EX42" s="29">
        <v>184.07755835899999</v>
      </c>
      <c r="EY42" s="29">
        <v>6.2908257885700003</v>
      </c>
      <c r="EZ42" s="29">
        <v>308.84335212799999</v>
      </c>
      <c r="FA42" s="29">
        <v>14.8948242343</v>
      </c>
      <c r="FB42" s="29">
        <v>4.53511785248</v>
      </c>
      <c r="FC42" s="29">
        <v>545.03313227199999</v>
      </c>
      <c r="FD42" s="29">
        <v>1.56979680841E-4</v>
      </c>
      <c r="FE42" s="29">
        <v>683.64769276599998</v>
      </c>
      <c r="FF42" s="29">
        <v>32.575886019499997</v>
      </c>
      <c r="FG42" s="29">
        <v>46.5612327475</v>
      </c>
      <c r="FH42" s="29">
        <v>1.05861941078</v>
      </c>
      <c r="FI42" s="29">
        <v>131.33708342400001</v>
      </c>
      <c r="FJ42" s="29">
        <v>7749.63940267</v>
      </c>
      <c r="FK42" s="29">
        <v>30.8343588171</v>
      </c>
      <c r="FL42" s="29">
        <v>1.28911057148</v>
      </c>
      <c r="FM42" s="29">
        <v>161.42707099</v>
      </c>
      <c r="FN42" s="29">
        <v>1099.11738788</v>
      </c>
      <c r="FO42" s="29">
        <v>334.030731785</v>
      </c>
      <c r="FP42" s="29">
        <v>3.3634318402200001</v>
      </c>
      <c r="FQ42" s="29">
        <v>0.148389113415</v>
      </c>
      <c r="FR42" s="29">
        <v>2897.2975788600002</v>
      </c>
      <c r="FS42" s="29">
        <v>28622.736481399999</v>
      </c>
      <c r="FT42" s="29">
        <v>218.71590156100001</v>
      </c>
      <c r="FU42" s="29">
        <v>4025.3151351699998</v>
      </c>
      <c r="FW42" s="37">
        <f t="shared" si="1"/>
        <v>0</v>
      </c>
      <c r="FX42" s="55">
        <f t="shared" si="2"/>
        <v>5.6370535743573555E-3</v>
      </c>
      <c r="FY42" s="55">
        <f t="shared" si="3"/>
        <v>-3.7797238952355097E-4</v>
      </c>
      <c r="FZ42" s="55">
        <f t="shared" si="4"/>
        <v>7.8261485824490001E-5</v>
      </c>
      <c r="GA42" s="55">
        <f t="shared" si="5"/>
        <v>0.19720847620901832</v>
      </c>
      <c r="GB42" s="55">
        <f t="shared" si="6"/>
        <v>3.4649556782175803E-4</v>
      </c>
      <c r="GC42" s="55">
        <f t="shared" si="7"/>
        <v>-3.4300250638545605E-4</v>
      </c>
      <c r="GD42" s="55">
        <f t="shared" si="8"/>
        <v>7.5088213156812749E-6</v>
      </c>
      <c r="GE42" s="55">
        <f t="shared" si="9"/>
        <v>1.448416940031278E-3</v>
      </c>
      <c r="GF42" s="55">
        <f t="shared" si="10"/>
        <v>-4.9735539074547998E-6</v>
      </c>
      <c r="GG42" s="55">
        <f t="shared" si="11"/>
        <v>-2.0269981197021927E-6</v>
      </c>
      <c r="GH42" s="55">
        <f t="shared" si="12"/>
        <v>-3.5656982302292097E-4</v>
      </c>
      <c r="GI42" s="55">
        <f t="shared" si="13"/>
        <v>6.4326255639077137E-2</v>
      </c>
      <c r="GJ42" s="55">
        <f t="shared" si="14"/>
        <v>-3.6493668728163102E-4</v>
      </c>
      <c r="GK42" s="55">
        <f t="shared" si="15"/>
        <v>-1.2028776625967541E-5</v>
      </c>
      <c r="GL42" s="55">
        <f t="shared" si="16"/>
        <v>-3.5372793392709627E-4</v>
      </c>
      <c r="GM42" s="55">
        <f t="shared" si="17"/>
        <v>-1.8095102902877576E-5</v>
      </c>
      <c r="GN42" s="55">
        <f t="shared" si="18"/>
        <v>4.7081652790556946E-5</v>
      </c>
      <c r="GO42" s="55">
        <f t="shared" si="19"/>
        <v>0</v>
      </c>
      <c r="GP42" s="55">
        <f t="shared" si="20"/>
        <v>-3.5391389979251938E-4</v>
      </c>
      <c r="GQ42" s="55">
        <f t="shared" si="21"/>
        <v>1.3099336461862137E-6</v>
      </c>
      <c r="GR42" s="55">
        <f t="shared" si="22"/>
        <v>-1.9105089878405674E-6</v>
      </c>
      <c r="GS42" s="55">
        <f t="shared" si="23"/>
        <v>-7.3946061695177463E-5</v>
      </c>
      <c r="GT42" s="55">
        <f t="shared" si="24"/>
        <v>0</v>
      </c>
      <c r="GU42" s="55">
        <f t="shared" si="25"/>
        <v>0</v>
      </c>
      <c r="GV42" s="55">
        <f t="shared" si="26"/>
        <v>3.6479131316274858E-5</v>
      </c>
      <c r="GW42" s="55">
        <f t="shared" si="27"/>
        <v>1.4076406249849252E-2</v>
      </c>
      <c r="GX42" s="55">
        <f t="shared" si="28"/>
        <v>9.2555422621936264E-7</v>
      </c>
      <c r="GY42" s="55">
        <f t="shared" si="29"/>
        <v>0</v>
      </c>
      <c r="GZ42" s="55">
        <f t="shared" si="30"/>
        <v>-8.5029972839466789E-6</v>
      </c>
      <c r="HA42" s="55">
        <f t="shared" si="31"/>
        <v>-2.2025359747979422E-4</v>
      </c>
      <c r="HB42" s="55">
        <f t="shared" si="32"/>
        <v>0</v>
      </c>
      <c r="HC42" s="55">
        <f t="shared" si="33"/>
        <v>-3.8600014204227855E-4</v>
      </c>
      <c r="HD42" s="55">
        <f t="shared" si="34"/>
        <v>-1.6819854553675028E-5</v>
      </c>
      <c r="HE42" s="55">
        <f t="shared" si="35"/>
        <v>2.7626585730392305E-3</v>
      </c>
      <c r="HF42" s="55">
        <f t="shared" si="36"/>
        <v>-4.7146850308138446E-7</v>
      </c>
      <c r="HG42" s="55">
        <f t="shared" si="37"/>
        <v>-3.4110270643458593E-4</v>
      </c>
      <c r="HH42" s="55">
        <f t="shared" si="38"/>
        <v>1.7063591797980994E-5</v>
      </c>
      <c r="HI42" s="55">
        <f t="shared" si="39"/>
        <v>-7.7032857905786885E-4</v>
      </c>
      <c r="HJ42" s="55">
        <f t="shared" si="40"/>
        <v>-1.4716435328330882E-6</v>
      </c>
      <c r="HK42" s="55">
        <f t="shared" si="41"/>
        <v>1.1578049120728243E-4</v>
      </c>
      <c r="HL42" s="55">
        <f t="shared" si="42"/>
        <v>1.4013454841308812E-5</v>
      </c>
      <c r="HM42" s="55">
        <f t="shared" si="43"/>
        <v>-4.5356428768870387E-6</v>
      </c>
      <c r="HN42" s="55">
        <f t="shared" si="44"/>
        <v>-2.0940733039637504E-5</v>
      </c>
      <c r="HO42" s="55">
        <f t="shared" si="45"/>
        <v>6.1022382434328041E-5</v>
      </c>
      <c r="HP42" s="55">
        <f t="shared" si="46"/>
        <v>6.6779351782413196E-4</v>
      </c>
      <c r="HQ42" s="55">
        <f t="shared" si="47"/>
        <v>0</v>
      </c>
      <c r="HR42" s="55">
        <f t="shared" si="48"/>
        <v>0</v>
      </c>
      <c r="HS42" s="55">
        <f t="shared" si="49"/>
        <v>1.3555751077216595E-5</v>
      </c>
      <c r="HT42" s="55">
        <f t="shared" si="50"/>
        <v>5.0627116194077343E-6</v>
      </c>
      <c r="HU42" s="55">
        <f t="shared" si="51"/>
        <v>-1.47683774732858E-5</v>
      </c>
      <c r="HV42" s="55">
        <f t="shared" si="52"/>
        <v>-1.4926543017124044E-5</v>
      </c>
      <c r="HW42" s="55">
        <f t="shared" si="53"/>
        <v>1.5734923966574926E-3</v>
      </c>
      <c r="HX42" s="55">
        <f t="shared" si="54"/>
        <v>6.5263774225789628E-5</v>
      </c>
      <c r="HY42" s="55">
        <f t="shared" si="55"/>
        <v>1.5970284873627772E-4</v>
      </c>
      <c r="HZ42" s="55">
        <f t="shared" si="56"/>
        <v>1.1107523144164725E-3</v>
      </c>
      <c r="IA42" s="55">
        <f t="shared" si="57"/>
        <v>-4.9046003201566182E-7</v>
      </c>
      <c r="IB42" s="55">
        <f t="shared" si="58"/>
        <v>-2.2725443529965376E-5</v>
      </c>
      <c r="IC42" s="55">
        <f t="shared" si="59"/>
        <v>0</v>
      </c>
      <c r="ID42" s="55">
        <f t="shared" si="60"/>
        <v>0</v>
      </c>
      <c r="IE42" s="55">
        <f t="shared" si="61"/>
        <v>0</v>
      </c>
    </row>
    <row r="43" spans="1:239" x14ac:dyDescent="0.3">
      <c r="A43" s="46" t="s">
        <v>42</v>
      </c>
      <c r="B43" s="27">
        <v>104587.46446</v>
      </c>
      <c r="C43" s="27">
        <v>1010.9771683</v>
      </c>
      <c r="D43" s="27">
        <v>19106.437849999998</v>
      </c>
      <c r="E43" s="27">
        <v>33293.850543</v>
      </c>
      <c r="F43" s="27">
        <v>22168.315123</v>
      </c>
      <c r="G43" s="27">
        <v>4607.9352548999996</v>
      </c>
      <c r="H43" s="27">
        <v>102842.10099000001</v>
      </c>
      <c r="I43" s="29">
        <v>237.35709739000001</v>
      </c>
      <c r="J43" s="29">
        <v>6.4357313038999999</v>
      </c>
      <c r="K43" s="29">
        <v>4.7150536899999998E-2</v>
      </c>
      <c r="L43" s="29">
        <v>0.24324695390000001</v>
      </c>
      <c r="M43" s="29">
        <v>350.29944010999998</v>
      </c>
      <c r="N43" s="29">
        <v>1.6483666500000001E-2</v>
      </c>
      <c r="O43" s="29">
        <v>0.14740019409999999</v>
      </c>
      <c r="P43" s="29">
        <v>4.4030661700000001E-2</v>
      </c>
      <c r="Q43" s="29">
        <v>0.15785221320000001</v>
      </c>
      <c r="R43" s="29">
        <v>2.6087233393</v>
      </c>
      <c r="T43" s="29">
        <v>1.77218601E-2</v>
      </c>
      <c r="U43" s="29">
        <v>0.89280722629999998</v>
      </c>
      <c r="V43" s="29">
        <v>16.558084533999999</v>
      </c>
      <c r="W43" s="29">
        <v>28.060770278</v>
      </c>
      <c r="X43" s="29">
        <v>53.468000000000004</v>
      </c>
      <c r="Y43" s="29">
        <v>5.1135572000000004E-3</v>
      </c>
      <c r="Z43" s="29">
        <v>5.0731176408999996</v>
      </c>
      <c r="AA43" s="29">
        <v>46.851380501999998</v>
      </c>
      <c r="AB43" s="29">
        <v>57.8541685</v>
      </c>
      <c r="AD43" s="29">
        <v>0.1163921297</v>
      </c>
      <c r="AE43" s="29">
        <v>0.38034933180000019</v>
      </c>
      <c r="AG43" s="29">
        <v>3.7086660899999999E-2</v>
      </c>
      <c r="AH43" s="29">
        <v>35.264437559999998</v>
      </c>
      <c r="AI43" s="29">
        <v>3342.1535042</v>
      </c>
      <c r="AJ43" s="29">
        <v>198.33625785999999</v>
      </c>
      <c r="AK43" s="29">
        <v>5.8086264800000002E-2</v>
      </c>
      <c r="AL43" s="29">
        <v>33.905806640999998</v>
      </c>
      <c r="AM43" s="29">
        <v>1.404743E-3</v>
      </c>
      <c r="AN43" s="29">
        <v>20.110519499999999</v>
      </c>
      <c r="AO43" s="29">
        <v>1998.7817606000001</v>
      </c>
      <c r="AP43" s="29">
        <v>1.29272539</v>
      </c>
      <c r="AQ43" s="29">
        <v>2.1376509999999999E-4</v>
      </c>
      <c r="AR43" s="29">
        <v>1.3621202799999999E-2</v>
      </c>
      <c r="AS43" s="29">
        <v>449.43960005000002</v>
      </c>
      <c r="AT43" s="29">
        <v>3.9302540429000001</v>
      </c>
      <c r="AW43" s="29">
        <v>0.44626652119999999</v>
      </c>
      <c r="AX43" s="29">
        <v>1.6288673617</v>
      </c>
      <c r="AY43" s="29">
        <v>0.51674909339999997</v>
      </c>
      <c r="AZ43" s="29">
        <v>6.6340504300000006E-2</v>
      </c>
      <c r="BA43" s="29">
        <v>5.5635694187000002</v>
      </c>
      <c r="BB43" s="29">
        <v>100.99099461</v>
      </c>
      <c r="BC43" s="29">
        <v>396.22702507000002</v>
      </c>
      <c r="BD43" s="29">
        <v>217.15492542999999</v>
      </c>
      <c r="BE43" s="29">
        <v>4.2142313399999999E-2</v>
      </c>
      <c r="BF43" s="29">
        <v>2.9072072999999999E-3</v>
      </c>
      <c r="BI43" s="29">
        <v>1.79</v>
      </c>
      <c r="BK43" s="29" t="s">
        <v>42</v>
      </c>
      <c r="BL43" s="29">
        <v>5583.2549844499999</v>
      </c>
      <c r="BM43" s="29">
        <v>4.2142854635800003E-2</v>
      </c>
      <c r="BN43" s="29">
        <v>6.4354678871799997</v>
      </c>
      <c r="BO43" s="29">
        <v>0</v>
      </c>
      <c r="BP43" s="29">
        <v>4.7151453146799999E-2</v>
      </c>
      <c r="BQ43" s="29">
        <v>237.791474206</v>
      </c>
      <c r="BR43" s="29">
        <v>237.79145949299999</v>
      </c>
      <c r="BS43" s="29">
        <v>135.567749929</v>
      </c>
      <c r="BT43" s="29">
        <v>9.9427289769999996E-2</v>
      </c>
      <c r="BU43" s="29">
        <v>0.14307841838800001</v>
      </c>
      <c r="BV43" s="29">
        <v>375.37861794100002</v>
      </c>
      <c r="BW43" s="29">
        <v>5.2590017100200004E-3</v>
      </c>
      <c r="BX43" s="29">
        <v>1.11754166321E-2</v>
      </c>
      <c r="BY43" s="29">
        <v>5.1130931521199997E-3</v>
      </c>
      <c r="BZ43" s="29">
        <v>0.14728848462999999</v>
      </c>
      <c r="CA43" s="29">
        <v>1.0535409180499999E-2</v>
      </c>
      <c r="CB43" s="29">
        <v>3.3362204662800002E-2</v>
      </c>
      <c r="CC43" s="29">
        <v>0.157849522538</v>
      </c>
      <c r="CD43" s="29">
        <v>0</v>
      </c>
      <c r="CE43" s="29">
        <v>929.23285861199997</v>
      </c>
      <c r="CF43" s="29">
        <v>2.60868335352</v>
      </c>
      <c r="CG43" s="29">
        <v>2.9071799636800001E-3</v>
      </c>
      <c r="CH43" s="29">
        <v>5.1239052030199999E-3</v>
      </c>
      <c r="CI43" s="29">
        <v>1.25446636588E-2</v>
      </c>
      <c r="CJ43" s="29">
        <v>0</v>
      </c>
      <c r="CK43" s="29">
        <v>0.89281651778799997</v>
      </c>
      <c r="CL43" s="29">
        <v>35.2642249361</v>
      </c>
      <c r="CM43" s="29">
        <v>16.557974660199999</v>
      </c>
      <c r="CN43" s="29">
        <v>2.1376090904899999E-4</v>
      </c>
      <c r="CO43" s="29">
        <v>33.905816813199998</v>
      </c>
      <c r="CP43" s="29">
        <v>1.3621927563E-2</v>
      </c>
      <c r="CQ43" s="29">
        <v>104715.17636500001</v>
      </c>
      <c r="CR43" s="29">
        <v>28.060634124700002</v>
      </c>
      <c r="CS43" s="29">
        <v>53.466051439300003</v>
      </c>
      <c r="CT43" s="29">
        <v>1135.7632638</v>
      </c>
      <c r="CU43" s="29">
        <v>47.639756718000001</v>
      </c>
      <c r="CV43" s="29">
        <v>127.576832529</v>
      </c>
      <c r="CW43" s="29">
        <v>101.04081275</v>
      </c>
      <c r="CX43" s="29">
        <v>6593.75536784</v>
      </c>
      <c r="CY43" s="29">
        <v>5.07303463491</v>
      </c>
      <c r="CZ43" s="29">
        <v>47.477704213400003</v>
      </c>
      <c r="DA43" s="29">
        <v>47.477704213400003</v>
      </c>
      <c r="DB43" s="29">
        <v>57.8541326617</v>
      </c>
      <c r="DC43" s="29">
        <v>0</v>
      </c>
      <c r="DD43" s="29">
        <v>396.287706087</v>
      </c>
      <c r="DE43" s="29">
        <v>5.3267443688699997E-2</v>
      </c>
      <c r="DF43" s="29">
        <v>4.3105763799499999E-2</v>
      </c>
      <c r="DG43" s="29">
        <v>0</v>
      </c>
      <c r="DH43" s="29">
        <v>1867.89000723</v>
      </c>
      <c r="DI43" s="29">
        <v>5.3472677329599998</v>
      </c>
      <c r="DJ43" s="29">
        <v>571.23741056300003</v>
      </c>
      <c r="DK43" s="29">
        <v>9.8592418782300004E-2</v>
      </c>
      <c r="DL43" s="29">
        <v>0.28060976887599998</v>
      </c>
      <c r="DM43" s="29">
        <v>0</v>
      </c>
      <c r="DN43" s="29">
        <v>1.22036290179E-2</v>
      </c>
      <c r="DO43" s="29">
        <v>2.4776863431900002E-2</v>
      </c>
      <c r="DP43" s="29">
        <v>3350.6790508499998</v>
      </c>
      <c r="DQ43" s="29">
        <v>1.79000021948</v>
      </c>
      <c r="DR43" s="29">
        <v>198.36768514100001</v>
      </c>
      <c r="DS43" s="29">
        <v>1009.8955104</v>
      </c>
      <c r="DT43" s="29">
        <v>0</v>
      </c>
      <c r="DU43" s="29">
        <v>2.3763890041200001E-2</v>
      </c>
      <c r="DV43" s="29">
        <v>3.4196771164600001E-2</v>
      </c>
      <c r="DW43" s="29">
        <v>17163.217709799999</v>
      </c>
      <c r="DX43" s="29">
        <v>1907.0243254899999</v>
      </c>
      <c r="DY43" s="29">
        <v>19070.242035300002</v>
      </c>
      <c r="DZ43" s="29">
        <v>1878.67131776</v>
      </c>
      <c r="EA43" s="29">
        <v>1126.2628687199999</v>
      </c>
      <c r="EB43" s="29">
        <v>3.9335168056800001</v>
      </c>
      <c r="EC43" s="29">
        <v>0</v>
      </c>
      <c r="ED43" s="29">
        <v>0</v>
      </c>
      <c r="EE43" s="29">
        <v>0.44626929069600002</v>
      </c>
      <c r="EF43" s="29">
        <v>1.6288719114200001</v>
      </c>
      <c r="EG43" s="29">
        <v>0.51674033134099995</v>
      </c>
      <c r="EH43" s="29">
        <v>6.6338348808499994E-2</v>
      </c>
      <c r="EI43" s="29">
        <v>5.5744414045599999</v>
      </c>
      <c r="EJ43" s="29">
        <v>108.657185537</v>
      </c>
      <c r="EK43" s="29">
        <v>54864.074736000002</v>
      </c>
      <c r="EL43" s="29">
        <v>119.698875579</v>
      </c>
      <c r="EM43" s="29">
        <v>885.24845406400004</v>
      </c>
      <c r="EN43" s="29">
        <v>1534.4785858499999</v>
      </c>
      <c r="EO43" s="29">
        <v>54.238714631000001</v>
      </c>
      <c r="EP43" s="29">
        <v>0.16002810893</v>
      </c>
      <c r="EQ43" s="29">
        <v>1.9969019189000001E-2</v>
      </c>
      <c r="ER43" s="29">
        <v>1409.42754653</v>
      </c>
      <c r="ES43" s="29">
        <v>33700.833638600001</v>
      </c>
      <c r="ET43" s="29">
        <v>22143.652157100001</v>
      </c>
      <c r="EU43" s="29">
        <v>11557.1814815</v>
      </c>
      <c r="EV43" s="29">
        <v>21.241752021899998</v>
      </c>
      <c r="EW43" s="29">
        <v>0.63239374379000002</v>
      </c>
      <c r="EX43" s="29">
        <v>2908.5723280000002</v>
      </c>
      <c r="EY43" s="29">
        <v>80.297583513800006</v>
      </c>
      <c r="EZ43" s="29">
        <v>4317.3860816699998</v>
      </c>
      <c r="FA43" s="29">
        <v>169.197434437</v>
      </c>
      <c r="FB43" s="29">
        <v>45.024735594200003</v>
      </c>
      <c r="FC43" s="29">
        <v>8160.9690684899997</v>
      </c>
      <c r="FD43" s="29">
        <v>1.40362687143E-3</v>
      </c>
      <c r="FE43" s="29">
        <v>3642.5997996000001</v>
      </c>
      <c r="FF43" s="29">
        <v>1323.91526944</v>
      </c>
      <c r="FG43" s="29">
        <v>996.71808444800001</v>
      </c>
      <c r="FH43" s="29">
        <v>7.7880354057899996</v>
      </c>
      <c r="FI43" s="29">
        <v>4596.1638611600001</v>
      </c>
      <c r="FJ43" s="29">
        <v>31462.5709838</v>
      </c>
      <c r="FK43" s="29">
        <v>217.40085525699999</v>
      </c>
      <c r="FL43" s="29">
        <v>80.577297097400006</v>
      </c>
      <c r="FM43" s="29">
        <v>1117.86194413</v>
      </c>
      <c r="FN43" s="29">
        <v>5980.8421959099996</v>
      </c>
      <c r="FO43" s="29">
        <v>1999.09012502</v>
      </c>
      <c r="FP43" s="29">
        <v>20.110503201899999</v>
      </c>
      <c r="FQ43" s="29">
        <v>1.2927244174700001</v>
      </c>
      <c r="FR43" s="29">
        <v>10842.684441900001</v>
      </c>
      <c r="FS43" s="29">
        <v>102842.549547</v>
      </c>
      <c r="FT43" s="29">
        <v>449.55609975300001</v>
      </c>
      <c r="FU43" s="29">
        <v>6104.89058002</v>
      </c>
      <c r="FW43" s="37">
        <f t="shared" si="1"/>
        <v>0</v>
      </c>
      <c r="FX43" s="55">
        <f t="shared" si="2"/>
        <v>1.2211014547431525E-3</v>
      </c>
      <c r="FY43" s="55">
        <f t="shared" si="3"/>
        <v>-1.0699132818388318E-3</v>
      </c>
      <c r="FZ43" s="55">
        <f t="shared" si="4"/>
        <v>-1.8944302953884649E-3</v>
      </c>
      <c r="GA43" s="55">
        <f t="shared" si="5"/>
        <v>1.2223971963662471E-2</v>
      </c>
      <c r="GB43" s="55">
        <f t="shared" si="6"/>
        <v>-1.1125322679309472E-3</v>
      </c>
      <c r="GC43" s="55">
        <f t="shared" si="7"/>
        <v>-2.5545918266715968E-3</v>
      </c>
      <c r="GD43" s="55">
        <f t="shared" si="8"/>
        <v>4.3616086765836078E-6</v>
      </c>
      <c r="GE43" s="55">
        <f t="shared" si="9"/>
        <v>1.8299941639675769E-3</v>
      </c>
      <c r="GF43" s="55">
        <f t="shared" si="10"/>
        <v>-4.0930347704317388E-5</v>
      </c>
      <c r="GG43" s="55">
        <f t="shared" si="11"/>
        <v>1.9432372571789026E-5</v>
      </c>
      <c r="GH43" s="55">
        <f t="shared" si="12"/>
        <v>-3.0472971197195264E-3</v>
      </c>
      <c r="GI43" s="55">
        <f t="shared" si="13"/>
        <v>7.1593542436507326E-2</v>
      </c>
      <c r="GJ43" s="55">
        <f t="shared" si="14"/>
        <v>-2.9876943870468667E-3</v>
      </c>
      <c r="GK43" s="55">
        <f t="shared" si="15"/>
        <v>-7.5786514856427019E-4</v>
      </c>
      <c r="GL43" s="55">
        <f t="shared" si="16"/>
        <v>-3.0217092263230706E-3</v>
      </c>
      <c r="GM43" s="55">
        <f t="shared" si="17"/>
        <v>-1.7045449952614298E-5</v>
      </c>
      <c r="GN43" s="55">
        <f t="shared" si="18"/>
        <v>-1.5327719654129004E-5</v>
      </c>
      <c r="GO43" s="55">
        <f t="shared" si="19"/>
        <v>0</v>
      </c>
      <c r="GP43" s="55">
        <f t="shared" si="20"/>
        <v>-3.0070905581745608E-3</v>
      </c>
      <c r="GQ43" s="55">
        <f t="shared" si="21"/>
        <v>1.0407048382103949E-5</v>
      </c>
      <c r="GR43" s="55">
        <f t="shared" si="22"/>
        <v>-6.6356588392813362E-6</v>
      </c>
      <c r="GS43" s="55">
        <f t="shared" si="23"/>
        <v>-4.8520870471146347E-6</v>
      </c>
      <c r="GT43" s="55">
        <f t="shared" si="24"/>
        <v>-3.6443493304419689E-5</v>
      </c>
      <c r="GU43" s="55">
        <f t="shared" si="25"/>
        <v>-9.0748545846065551E-5</v>
      </c>
      <c r="GV43" s="55">
        <f t="shared" si="26"/>
        <v>-1.6361928871993782E-5</v>
      </c>
      <c r="GW43" s="55">
        <f t="shared" si="27"/>
        <v>1.3368308568266591E-2</v>
      </c>
      <c r="GX43" s="55">
        <f t="shared" si="28"/>
        <v>-6.1945925297560318E-7</v>
      </c>
      <c r="GY43" s="55">
        <f t="shared" si="29"/>
        <v>0</v>
      </c>
      <c r="GZ43" s="55">
        <f t="shared" si="30"/>
        <v>-4.2874911670253525E-4</v>
      </c>
      <c r="HA43" s="55">
        <f t="shared" si="31"/>
        <v>-3.0160277560403364E-3</v>
      </c>
      <c r="HB43" s="55">
        <f t="shared" si="32"/>
        <v>0</v>
      </c>
      <c r="HC43" s="55">
        <f t="shared" si="33"/>
        <v>-2.8627125662854984E-3</v>
      </c>
      <c r="HD43" s="55">
        <f t="shared" si="34"/>
        <v>-6.0294141835099745E-6</v>
      </c>
      <c r="HE43" s="55">
        <f t="shared" si="35"/>
        <v>2.5509141454113215E-3</v>
      </c>
      <c r="HF43" s="55">
        <f t="shared" si="36"/>
        <v>1.5845454249824607E-4</v>
      </c>
      <c r="HG43" s="55">
        <f t="shared" si="37"/>
        <v>-2.1623630755476567E-3</v>
      </c>
      <c r="HH43" s="55">
        <f t="shared" si="38"/>
        <v>3.0001350822775902E-7</v>
      </c>
      <c r="HI43" s="55">
        <f t="shared" si="39"/>
        <v>-7.9454289503483788E-4</v>
      </c>
      <c r="HJ43" s="55">
        <f t="shared" si="40"/>
        <v>-8.1042660286602739E-7</v>
      </c>
      <c r="HK43" s="55">
        <f t="shared" si="41"/>
        <v>1.5427618266203105E-4</v>
      </c>
      <c r="HL43" s="55">
        <f t="shared" si="42"/>
        <v>-7.5230981567191271E-7</v>
      </c>
      <c r="HM43" s="55">
        <f t="shared" si="43"/>
        <v>-1.96054033142095E-5</v>
      </c>
      <c r="HN43" s="55">
        <f t="shared" si="44"/>
        <v>5.3208443530445386E-5</v>
      </c>
      <c r="HO43" s="55">
        <f t="shared" si="45"/>
        <v>2.5921103299982371E-4</v>
      </c>
      <c r="HP43" s="55">
        <f t="shared" si="46"/>
        <v>8.3016587334706915E-4</v>
      </c>
      <c r="HQ43" s="55">
        <f t="shared" si="47"/>
        <v>0</v>
      </c>
      <c r="HR43" s="55">
        <f t="shared" si="48"/>
        <v>0</v>
      </c>
      <c r="HS43" s="55">
        <f t="shared" si="49"/>
        <v>6.2059237439216646E-6</v>
      </c>
      <c r="HT43" s="55">
        <f t="shared" si="50"/>
        <v>2.7931801612941086E-6</v>
      </c>
      <c r="HU43" s="55">
        <f t="shared" si="51"/>
        <v>-1.6956118766211623E-5</v>
      </c>
      <c r="HV43" s="55">
        <f t="shared" si="52"/>
        <v>-3.2491334257328546E-5</v>
      </c>
      <c r="HW43" s="55">
        <f t="shared" si="53"/>
        <v>1.9541386188976664E-3</v>
      </c>
      <c r="HX43" s="55">
        <f t="shared" si="54"/>
        <v>4.9329289400885218E-4</v>
      </c>
      <c r="HY43" s="55">
        <f t="shared" si="55"/>
        <v>1.5314709285480633E-4</v>
      </c>
      <c r="HZ43" s="55">
        <f t="shared" si="56"/>
        <v>1.1325086295556914E-3</v>
      </c>
      <c r="IA43" s="55">
        <f t="shared" si="57"/>
        <v>1.284304909573992E-5</v>
      </c>
      <c r="IB43" s="55">
        <f t="shared" si="58"/>
        <v>-9.4029483207913797E-6</v>
      </c>
      <c r="IC43" s="55">
        <f t="shared" si="59"/>
        <v>0</v>
      </c>
      <c r="ID43" s="55">
        <f t="shared" si="60"/>
        <v>0</v>
      </c>
      <c r="IE43" s="55">
        <f t="shared" si="61"/>
        <v>1.2261452511296035E-7</v>
      </c>
    </row>
    <row r="44" spans="1:239" x14ac:dyDescent="0.3">
      <c r="A44" s="46" t="s">
        <v>43</v>
      </c>
      <c r="B44" s="27">
        <v>191639.01684</v>
      </c>
      <c r="C44" s="27">
        <v>2589.5169000000001</v>
      </c>
      <c r="D44" s="27">
        <v>36655.122127000002</v>
      </c>
      <c r="E44" s="27">
        <v>28216.684517999998</v>
      </c>
      <c r="F44" s="27">
        <v>23696.940333999999</v>
      </c>
      <c r="G44" s="27">
        <v>12560.898094</v>
      </c>
      <c r="H44" s="27">
        <v>305542.91304000001</v>
      </c>
      <c r="I44" s="29">
        <v>247.80955377999999</v>
      </c>
      <c r="J44" s="29">
        <v>9.5494940007999993</v>
      </c>
      <c r="K44" s="29">
        <v>0.2446876731</v>
      </c>
      <c r="L44" s="29">
        <v>4.2516396099999999E-2</v>
      </c>
      <c r="M44" s="29">
        <v>316.65020718</v>
      </c>
      <c r="N44" s="29">
        <v>8.8328973999999994E-3</v>
      </c>
      <c r="O44" s="29">
        <v>11.174920517</v>
      </c>
      <c r="P44" s="29">
        <v>1.7583469099999999E-2</v>
      </c>
      <c r="Q44" s="29">
        <v>0.70997416499999999</v>
      </c>
      <c r="R44" s="29">
        <v>4.0823522610999996</v>
      </c>
      <c r="T44" s="29">
        <v>3.6691429000000001E-3</v>
      </c>
      <c r="U44" s="29">
        <v>4.0125561343999996</v>
      </c>
      <c r="V44" s="29">
        <v>42.9151162</v>
      </c>
      <c r="W44" s="29">
        <v>0.14859165160000001</v>
      </c>
      <c r="Z44" s="29">
        <v>0.14072712840000001</v>
      </c>
      <c r="AA44" s="29">
        <v>169.99952786</v>
      </c>
      <c r="AB44" s="29">
        <v>20.710798190999999</v>
      </c>
      <c r="AD44" s="29">
        <v>0.29009605160000002</v>
      </c>
      <c r="AE44" s="29">
        <v>0.13603303499999875</v>
      </c>
      <c r="AG44" s="29">
        <v>8.6997325E-2</v>
      </c>
      <c r="AH44" s="29">
        <v>5.7685430799999997</v>
      </c>
      <c r="AI44" s="29">
        <v>10638.236226000001</v>
      </c>
      <c r="AJ44" s="29">
        <v>525.58458124000003</v>
      </c>
      <c r="AK44" s="29">
        <v>2.0275236115999999</v>
      </c>
      <c r="AL44" s="29">
        <v>2.7067789829</v>
      </c>
      <c r="AM44" s="29">
        <v>7.2899189000000001E-3</v>
      </c>
      <c r="AN44" s="29">
        <v>0.50056400000000001</v>
      </c>
      <c r="AO44" s="29">
        <v>7845.4527523999996</v>
      </c>
      <c r="AP44" s="29">
        <v>18.238155899999999</v>
      </c>
      <c r="AQ44" s="29">
        <v>1.109336E-3</v>
      </c>
      <c r="AR44" s="29">
        <v>4.2535085999999998E-3</v>
      </c>
      <c r="AS44" s="29">
        <v>2158.3094144000002</v>
      </c>
      <c r="AT44" s="29">
        <v>2.6756041915000002</v>
      </c>
      <c r="AW44" s="29">
        <v>0.20389582219999999</v>
      </c>
      <c r="AX44" s="29">
        <v>0.70615373079999999</v>
      </c>
      <c r="AY44" s="29">
        <v>0.185056684</v>
      </c>
      <c r="AZ44" s="29">
        <v>2.3613321400000001E-2</v>
      </c>
      <c r="BA44" s="29">
        <v>3.9482207136</v>
      </c>
      <c r="BB44" s="29">
        <v>548.11646297000004</v>
      </c>
      <c r="BC44" s="29">
        <v>9613.0965192999993</v>
      </c>
      <c r="BD44" s="29">
        <v>216.45241057000001</v>
      </c>
      <c r="BE44" s="29">
        <v>0.21869756739999999</v>
      </c>
      <c r="BF44" s="29">
        <v>1.508696E-2</v>
      </c>
      <c r="BK44" s="29" t="s">
        <v>43</v>
      </c>
      <c r="BL44" s="29">
        <v>15221.776933900001</v>
      </c>
      <c r="BM44" s="29">
        <v>0.21869636329</v>
      </c>
      <c r="BN44" s="29">
        <v>9.5495000448200003</v>
      </c>
      <c r="BO44" s="29">
        <v>0</v>
      </c>
      <c r="BP44" s="29">
        <v>0.24468453594199999</v>
      </c>
      <c r="BQ44" s="29">
        <v>252.761240883</v>
      </c>
      <c r="BR44" s="29">
        <v>249.273040482</v>
      </c>
      <c r="BS44" s="29">
        <v>472.47945466800002</v>
      </c>
      <c r="BT44" s="29">
        <v>1.7378381359400001E-2</v>
      </c>
      <c r="BU44" s="29">
        <v>2.50078747252E-2</v>
      </c>
      <c r="BV44" s="29">
        <v>396.79142611200001</v>
      </c>
      <c r="BW44" s="29">
        <v>2.8178850552999998E-3</v>
      </c>
      <c r="BX44" s="29">
        <v>5.9879761130899999E-3</v>
      </c>
      <c r="BY44" s="29">
        <v>0</v>
      </c>
      <c r="BZ44" s="29">
        <v>11.315829069599999</v>
      </c>
      <c r="CA44" s="29">
        <v>4.2071044256500002E-3</v>
      </c>
      <c r="CB44" s="29">
        <v>1.33225678349E-2</v>
      </c>
      <c r="CC44" s="29">
        <v>0.70998068258000002</v>
      </c>
      <c r="CD44" s="29">
        <v>0</v>
      </c>
      <c r="CE44" s="29">
        <v>3948.5561414499998</v>
      </c>
      <c r="CF44" s="29">
        <v>4.0823399626999999</v>
      </c>
      <c r="CG44" s="29">
        <v>1.50867473412E-2</v>
      </c>
      <c r="CH44" s="29">
        <v>1.0608016456499999E-3</v>
      </c>
      <c r="CI44" s="29">
        <v>2.5971176427600001E-3</v>
      </c>
      <c r="CJ44" s="29">
        <v>0</v>
      </c>
      <c r="CK44" s="29">
        <v>4.0125319838699998</v>
      </c>
      <c r="CL44" s="29">
        <v>5.7685342686899999</v>
      </c>
      <c r="CM44" s="29">
        <v>42.9148664123</v>
      </c>
      <c r="CN44" s="29">
        <v>1.1093562403600001E-3</v>
      </c>
      <c r="CO44" s="29">
        <v>2.7067609844199998</v>
      </c>
      <c r="CP44" s="29">
        <v>4.2536450506900003E-3</v>
      </c>
      <c r="CQ44" s="29">
        <v>192314.34353099999</v>
      </c>
      <c r="CR44" s="29">
        <v>0.14858800914199999</v>
      </c>
      <c r="CS44" s="29">
        <v>0</v>
      </c>
      <c r="CT44" s="29">
        <v>2405.94345148</v>
      </c>
      <c r="CU44" s="29">
        <v>217.719049219</v>
      </c>
      <c r="CV44" s="29">
        <v>291.17242910300001</v>
      </c>
      <c r="CW44" s="29">
        <v>548.14628094499994</v>
      </c>
      <c r="CX44" s="29">
        <v>22696.979310499999</v>
      </c>
      <c r="CY44" s="29">
        <v>0.14072980014399999</v>
      </c>
      <c r="CZ44" s="29">
        <v>171.80762538799999</v>
      </c>
      <c r="DA44" s="29">
        <v>171.80762538799999</v>
      </c>
      <c r="DB44" s="29">
        <v>20.710766655800001</v>
      </c>
      <c r="DC44" s="29">
        <v>0</v>
      </c>
      <c r="DD44" s="29">
        <v>9613.2397179100008</v>
      </c>
      <c r="DE44" s="29">
        <v>0.126852846022</v>
      </c>
      <c r="DF44" s="29">
        <v>0.11841626543600001</v>
      </c>
      <c r="DG44" s="29">
        <v>0</v>
      </c>
      <c r="DH44" s="29">
        <v>5841.2533000900003</v>
      </c>
      <c r="DI44" s="29">
        <v>39.220779878000002</v>
      </c>
      <c r="DJ44" s="29">
        <v>2073.92164232</v>
      </c>
      <c r="DK44" s="29">
        <v>3.5271836658600002E-2</v>
      </c>
      <c r="DL44" s="29">
        <v>0.100389192664</v>
      </c>
      <c r="DM44" s="29">
        <v>0</v>
      </c>
      <c r="DN44" s="29">
        <v>2.86212708669E-2</v>
      </c>
      <c r="DO44" s="29">
        <v>5.81096353375E-2</v>
      </c>
      <c r="DP44" s="29">
        <v>10671.456166600001</v>
      </c>
      <c r="DQ44" s="29">
        <v>0</v>
      </c>
      <c r="DR44" s="29">
        <v>525.58314488899998</v>
      </c>
      <c r="DS44" s="29">
        <v>2587.5572991499998</v>
      </c>
      <c r="DT44" s="29">
        <v>0</v>
      </c>
      <c r="DU44" s="29">
        <v>0.828737427305</v>
      </c>
      <c r="DV44" s="29">
        <v>1.19257329625</v>
      </c>
      <c r="DW44" s="29">
        <v>32942.969870499997</v>
      </c>
      <c r="DX44" s="29">
        <v>3660.3274869000002</v>
      </c>
      <c r="DY44" s="29">
        <v>36603.297357399999</v>
      </c>
      <c r="DZ44" s="29">
        <v>776.15507212800003</v>
      </c>
      <c r="EA44" s="29">
        <v>3215.18365429</v>
      </c>
      <c r="EB44" s="29">
        <v>2.6781058391800001</v>
      </c>
      <c r="EC44" s="29">
        <v>0</v>
      </c>
      <c r="ED44" s="29">
        <v>0</v>
      </c>
      <c r="EE44" s="29">
        <v>0.20389329682400001</v>
      </c>
      <c r="EF44" s="29">
        <v>0.70613299483299996</v>
      </c>
      <c r="EG44" s="29">
        <v>0.185051680439</v>
      </c>
      <c r="EH44" s="29">
        <v>2.3613072960400001E-2</v>
      </c>
      <c r="EI44" s="29">
        <v>3.9487325521700001</v>
      </c>
      <c r="EJ44" s="29">
        <v>8.1579222173599995</v>
      </c>
      <c r="EK44" s="29">
        <v>161265.928208</v>
      </c>
      <c r="EL44" s="29">
        <v>9.7544649468899998</v>
      </c>
      <c r="EM44" s="29">
        <v>1468.42494629</v>
      </c>
      <c r="EN44" s="29">
        <v>1986.2644399200001</v>
      </c>
      <c r="EO44" s="29">
        <v>7.6597952707100001</v>
      </c>
      <c r="EP44" s="29">
        <v>0</v>
      </c>
      <c r="EQ44" s="29">
        <v>4.4790275630699997E-2</v>
      </c>
      <c r="ER44" s="29">
        <v>1108.54310403</v>
      </c>
      <c r="ES44" s="29">
        <v>28264.798034899999</v>
      </c>
      <c r="ET44" s="29">
        <v>23735.636814699999</v>
      </c>
      <c r="EU44" s="29">
        <v>4529.1612201999997</v>
      </c>
      <c r="EV44" s="29">
        <v>18.724838803200001</v>
      </c>
      <c r="EW44" s="29">
        <v>0.52329728258800001</v>
      </c>
      <c r="EX44" s="29">
        <v>763.05113225000002</v>
      </c>
      <c r="EY44" s="29">
        <v>127.399667654</v>
      </c>
      <c r="EZ44" s="29">
        <v>6259.9567615200003</v>
      </c>
      <c r="FA44" s="29">
        <v>278.36184430899999</v>
      </c>
      <c r="FB44" s="29">
        <v>91.664535069600007</v>
      </c>
      <c r="FC44" s="29">
        <v>11152.115433700001</v>
      </c>
      <c r="FD44" s="29">
        <v>7.2841051002099999E-3</v>
      </c>
      <c r="FE44" s="29">
        <v>14581.295582700001</v>
      </c>
      <c r="FF44" s="29">
        <v>9.3088831113800001</v>
      </c>
      <c r="FG44" s="29">
        <v>445.089530443</v>
      </c>
      <c r="FH44" s="29">
        <v>0.63621786948299996</v>
      </c>
      <c r="FI44" s="29">
        <v>12527.2156263</v>
      </c>
      <c r="FJ44" s="29">
        <v>101914.754953</v>
      </c>
      <c r="FK44" s="29">
        <v>216.45215838799999</v>
      </c>
      <c r="FL44" s="29">
        <v>167.67809317999999</v>
      </c>
      <c r="FM44" s="29">
        <v>3320.0645753499998</v>
      </c>
      <c r="FN44" s="29">
        <v>28243.013696999999</v>
      </c>
      <c r="FO44" s="29">
        <v>7845.5421027900002</v>
      </c>
      <c r="FP44" s="29">
        <v>0.50056389372400001</v>
      </c>
      <c r="FQ44" s="29">
        <v>18.238073979300001</v>
      </c>
      <c r="FR44" s="29">
        <v>22975.292198700001</v>
      </c>
      <c r="FS44" s="29">
        <v>305551.04196399997</v>
      </c>
      <c r="FT44" s="29">
        <v>2158.4033213100001</v>
      </c>
      <c r="FU44" s="29">
        <v>19116.0968803</v>
      </c>
      <c r="FW44" s="37">
        <f t="shared" si="1"/>
        <v>0</v>
      </c>
      <c r="FX44" s="55">
        <f t="shared" si="2"/>
        <v>3.5239519704060424E-3</v>
      </c>
      <c r="FY44" s="55">
        <f t="shared" si="3"/>
        <v>-7.5674379649742492E-4</v>
      </c>
      <c r="FZ44" s="55">
        <f t="shared" si="4"/>
        <v>-1.4138479588321872E-3</v>
      </c>
      <c r="GA44" s="55">
        <f t="shared" si="5"/>
        <v>1.7051442337000379E-3</v>
      </c>
      <c r="GB44" s="55">
        <f t="shared" si="6"/>
        <v>1.6329737153652402E-3</v>
      </c>
      <c r="GC44" s="55">
        <f t="shared" si="7"/>
        <v>-2.6815333941837818E-3</v>
      </c>
      <c r="GD44" s="55">
        <f t="shared" si="8"/>
        <v>2.6604852061799712E-5</v>
      </c>
      <c r="GE44" s="55">
        <f t="shared" si="9"/>
        <v>5.9056912038962942E-3</v>
      </c>
      <c r="GF44" s="55">
        <f t="shared" si="10"/>
        <v>6.3291521000189684E-7</v>
      </c>
      <c r="GG44" s="55">
        <f t="shared" si="11"/>
        <v>-1.2821070878932343E-5</v>
      </c>
      <c r="GH44" s="55">
        <f t="shared" si="12"/>
        <v>-3.0609371286762143E-3</v>
      </c>
      <c r="GI44" s="55">
        <f t="shared" si="13"/>
        <v>0.25309068844677463</v>
      </c>
      <c r="GJ44" s="55">
        <f t="shared" si="14"/>
        <v>-3.0608565214399136E-3</v>
      </c>
      <c r="GK44" s="55">
        <f t="shared" si="15"/>
        <v>1.2609356136863798E-2</v>
      </c>
      <c r="GL44" s="55">
        <f t="shared" si="16"/>
        <v>-3.0595122693961125E-3</v>
      </c>
      <c r="GM44" s="55">
        <f t="shared" si="17"/>
        <v>9.1800241774032217E-6</v>
      </c>
      <c r="GN44" s="55">
        <f t="shared" si="18"/>
        <v>-3.0125768706710961E-6</v>
      </c>
      <c r="GO44" s="55">
        <f t="shared" si="19"/>
        <v>0</v>
      </c>
      <c r="GP44" s="55">
        <f t="shared" si="20"/>
        <v>-3.0589191797354928E-3</v>
      </c>
      <c r="GQ44" s="55">
        <f t="shared" si="21"/>
        <v>-6.0187394745154419E-6</v>
      </c>
      <c r="GR44" s="55">
        <f t="shared" si="22"/>
        <v>-5.8205062019525685E-6</v>
      </c>
      <c r="GS44" s="55">
        <f t="shared" si="23"/>
        <v>-2.4513207577974988E-5</v>
      </c>
      <c r="GT44" s="55">
        <f t="shared" si="24"/>
        <v>0</v>
      </c>
      <c r="GU44" s="55">
        <f t="shared" si="25"/>
        <v>0</v>
      </c>
      <c r="GV44" s="55">
        <f t="shared" si="26"/>
        <v>1.8985280452737346E-5</v>
      </c>
      <c r="GW44" s="55">
        <f t="shared" si="27"/>
        <v>1.0635897350779798E-2</v>
      </c>
      <c r="GX44" s="55">
        <f t="shared" si="28"/>
        <v>-1.5226453228487062E-6</v>
      </c>
      <c r="GY44" s="55">
        <f t="shared" si="29"/>
        <v>0</v>
      </c>
      <c r="GZ44" s="55">
        <f t="shared" si="30"/>
        <v>-1.263874882053786E-4</v>
      </c>
      <c r="HA44" s="55">
        <f t="shared" si="31"/>
        <v>-2.734671599429949E-3</v>
      </c>
      <c r="HB44" s="55">
        <f t="shared" si="32"/>
        <v>0</v>
      </c>
      <c r="HC44" s="55">
        <f t="shared" si="33"/>
        <v>-3.0623791662560537E-3</v>
      </c>
      <c r="HD44" s="55">
        <f t="shared" si="34"/>
        <v>-1.5274758076100865E-6</v>
      </c>
      <c r="HE44" s="55">
        <f t="shared" si="35"/>
        <v>3.122692511641165E-3</v>
      </c>
      <c r="HF44" s="55">
        <f t="shared" si="36"/>
        <v>-2.7328636556715122E-6</v>
      </c>
      <c r="HG44" s="55">
        <f t="shared" si="37"/>
        <v>-3.0642740777243162E-3</v>
      </c>
      <c r="HH44" s="55">
        <f t="shared" si="38"/>
        <v>-6.6494088042927341E-6</v>
      </c>
      <c r="HI44" s="55">
        <f t="shared" si="39"/>
        <v>-7.9751227273601065E-4</v>
      </c>
      <c r="HJ44" s="55">
        <f t="shared" si="40"/>
        <v>-2.1231251148774045E-7</v>
      </c>
      <c r="HK44" s="55">
        <f t="shared" si="41"/>
        <v>1.1388812452319583E-5</v>
      </c>
      <c r="HL44" s="55">
        <f t="shared" si="42"/>
        <v>-4.4917205690623061E-6</v>
      </c>
      <c r="HM44" s="55">
        <f t="shared" si="43"/>
        <v>1.824547296762538E-5</v>
      </c>
      <c r="HN44" s="55">
        <f t="shared" si="44"/>
        <v>3.2079561329788683E-5</v>
      </c>
      <c r="HO44" s="55">
        <f t="shared" si="45"/>
        <v>4.3509475227903151E-5</v>
      </c>
      <c r="HP44" s="55">
        <f t="shared" si="46"/>
        <v>9.3498421326566417E-4</v>
      </c>
      <c r="HQ44" s="55">
        <f t="shared" si="47"/>
        <v>0</v>
      </c>
      <c r="HR44" s="55">
        <f t="shared" si="48"/>
        <v>0</v>
      </c>
      <c r="HS44" s="55">
        <f t="shared" si="49"/>
        <v>-1.2385619149701094E-5</v>
      </c>
      <c r="HT44" s="55">
        <f t="shared" si="50"/>
        <v>-2.9364663947236846E-5</v>
      </c>
      <c r="HU44" s="55">
        <f t="shared" si="51"/>
        <v>-2.7037991235160568E-5</v>
      </c>
      <c r="HV44" s="55">
        <f t="shared" si="52"/>
        <v>-1.052116285513594E-5</v>
      </c>
      <c r="HW44" s="55">
        <f t="shared" si="53"/>
        <v>1.296377804404298E-4</v>
      </c>
      <c r="HX44" s="55">
        <f t="shared" si="54"/>
        <v>5.4400801680596156E-5</v>
      </c>
      <c r="HY44" s="55">
        <f t="shared" si="55"/>
        <v>1.4896200169632583E-5</v>
      </c>
      <c r="HZ44" s="55">
        <f t="shared" si="56"/>
        <v>-1.1650690300067551E-6</v>
      </c>
      <c r="IA44" s="55">
        <f t="shared" si="57"/>
        <v>-5.5058225580701713E-6</v>
      </c>
      <c r="IB44" s="55">
        <f t="shared" si="58"/>
        <v>-1.4095536807951927E-5</v>
      </c>
      <c r="IC44" s="55">
        <f t="shared" si="59"/>
        <v>0</v>
      </c>
      <c r="ID44" s="55">
        <f t="shared" si="60"/>
        <v>0</v>
      </c>
      <c r="IE44" s="55">
        <f t="shared" si="61"/>
        <v>0</v>
      </c>
    </row>
    <row r="45" spans="1:239" x14ac:dyDescent="0.3">
      <c r="A45" s="46" t="s">
        <v>44</v>
      </c>
      <c r="B45" s="27">
        <v>5894.4075805000002</v>
      </c>
      <c r="C45" s="27">
        <v>4989.7969537999998</v>
      </c>
      <c r="D45" s="27">
        <v>4845.5074074000004</v>
      </c>
      <c r="E45" s="27">
        <v>1291.0602550999999</v>
      </c>
      <c r="F45" s="27">
        <v>1914.8191337000001</v>
      </c>
      <c r="G45" s="27">
        <v>410.84896083000001</v>
      </c>
      <c r="H45" s="27">
        <v>29174.560563999999</v>
      </c>
      <c r="I45" s="29">
        <v>21.729986894</v>
      </c>
      <c r="J45" s="29">
        <v>0.81489098520000003</v>
      </c>
      <c r="K45" s="29">
        <v>1.76924257E-2</v>
      </c>
      <c r="L45" s="29">
        <v>2.388449E-4</v>
      </c>
      <c r="M45" s="29">
        <v>45.531252213999998</v>
      </c>
      <c r="N45" s="29">
        <v>1.681156E-4</v>
      </c>
      <c r="O45" s="29">
        <v>1.1504668E-3</v>
      </c>
      <c r="P45" s="29">
        <v>1.72294E-4</v>
      </c>
      <c r="Q45" s="29">
        <v>5.1335518599999998E-2</v>
      </c>
      <c r="R45" s="29">
        <v>0.29517934200000001</v>
      </c>
      <c r="T45" s="29">
        <v>3.1939300000000001E-5</v>
      </c>
      <c r="U45" s="29">
        <v>0.33302963720000001</v>
      </c>
      <c r="V45" s="29">
        <v>6.4260950169999997</v>
      </c>
      <c r="W45" s="29">
        <v>1.0415338600000001E-2</v>
      </c>
      <c r="Z45" s="29">
        <v>1.0175441E-2</v>
      </c>
      <c r="AA45" s="29">
        <v>18.550629440000002</v>
      </c>
      <c r="AB45" s="29">
        <v>0.91396920999999998</v>
      </c>
      <c r="AD45" s="29">
        <v>2.7410238399999998E-2</v>
      </c>
      <c r="AE45" s="29">
        <v>1.0728887399999998E-2</v>
      </c>
      <c r="AG45" s="29">
        <v>3.6933739999999999E-4</v>
      </c>
      <c r="AH45" s="29">
        <v>0.41710167500000001</v>
      </c>
      <c r="AI45" s="29">
        <v>1320.085102</v>
      </c>
      <c r="AJ45" s="29">
        <v>25.366269672000001</v>
      </c>
      <c r="AK45" s="29">
        <v>1.1320513999999999E-3</v>
      </c>
      <c r="AL45" s="29">
        <v>128.20571172000001</v>
      </c>
      <c r="AM45" s="29">
        <v>5.2710650000000001E-4</v>
      </c>
      <c r="AN45" s="29">
        <v>6.9190358199999996E-2</v>
      </c>
      <c r="AO45" s="29">
        <v>502.05231666999998</v>
      </c>
      <c r="AP45" s="29">
        <v>0.20757110340000001</v>
      </c>
      <c r="AQ45" s="29">
        <v>8.0211700000000003E-5</v>
      </c>
      <c r="AR45" s="29">
        <v>3.0755430000000002E-4</v>
      </c>
      <c r="AS45" s="29">
        <v>118.86917223</v>
      </c>
      <c r="AT45" s="29">
        <v>0.44844529239999997</v>
      </c>
      <c r="AW45" s="29">
        <v>1.20791049E-2</v>
      </c>
      <c r="AX45" s="29">
        <v>4.1414335699999999E-2</v>
      </c>
      <c r="AY45" s="29">
        <v>8.1629852999999999E-3</v>
      </c>
      <c r="AZ45" s="29">
        <v>1.0395253E-3</v>
      </c>
      <c r="BA45" s="29">
        <v>0.43284800309999999</v>
      </c>
      <c r="BB45" s="29">
        <v>33.244470604</v>
      </c>
      <c r="BC45" s="29">
        <v>72.863631763000001</v>
      </c>
      <c r="BD45" s="29">
        <v>12.58987703</v>
      </c>
      <c r="BE45" s="29">
        <v>1.58131743E-2</v>
      </c>
      <c r="BF45" s="29">
        <v>1.09088E-3</v>
      </c>
      <c r="BK45" s="29" t="s">
        <v>44</v>
      </c>
      <c r="BL45" s="29">
        <v>1896.69041322</v>
      </c>
      <c r="BM45" s="29">
        <v>1.58127927223E-2</v>
      </c>
      <c r="BN45" s="29">
        <v>0.81488578346999996</v>
      </c>
      <c r="BO45" s="29">
        <v>0</v>
      </c>
      <c r="BP45" s="29">
        <v>1.7691737922599999E-2</v>
      </c>
      <c r="BQ45" s="29">
        <v>21.928473009299999</v>
      </c>
      <c r="BR45" s="29">
        <v>21.897094919000001</v>
      </c>
      <c r="BS45" s="29">
        <v>35.182314171800002</v>
      </c>
      <c r="BT45" s="8">
        <v>9.7854646510900007E-5</v>
      </c>
      <c r="BU45" s="29">
        <v>1.40814221915E-4</v>
      </c>
      <c r="BV45" s="29">
        <v>56.317213534700002</v>
      </c>
      <c r="BW45" s="8">
        <v>5.37648401594E-5</v>
      </c>
      <c r="BX45" s="29">
        <v>1.14249417092E-4</v>
      </c>
      <c r="BY45" s="29">
        <v>0</v>
      </c>
      <c r="BZ45" s="29">
        <v>1.1504459233E-3</v>
      </c>
      <c r="CA45" s="8">
        <v>4.1324128074200001E-5</v>
      </c>
      <c r="CB45" s="29">
        <v>1.3085836208199999E-4</v>
      </c>
      <c r="CC45" s="29">
        <v>5.1336590037899997E-2</v>
      </c>
      <c r="CD45" s="29">
        <v>0</v>
      </c>
      <c r="CE45" s="29">
        <v>17848.358348500002</v>
      </c>
      <c r="CF45" s="29">
        <v>0.29519059079299997</v>
      </c>
      <c r="CG45" s="29">
        <v>1.0907857066200001E-3</v>
      </c>
      <c r="CH45" s="8">
        <v>9.2557401646899996E-6</v>
      </c>
      <c r="CI45" s="8">
        <v>2.2660504732799999E-5</v>
      </c>
      <c r="CJ45" s="29">
        <v>0</v>
      </c>
      <c r="CK45" s="29">
        <v>0.33303381801499998</v>
      </c>
      <c r="CL45" s="29">
        <v>0.41709882392699998</v>
      </c>
      <c r="CM45" s="29">
        <v>6.42604611322</v>
      </c>
      <c r="CN45" s="8">
        <v>8.0210653245800002E-5</v>
      </c>
      <c r="CO45" s="29">
        <v>128.20569353100001</v>
      </c>
      <c r="CP45" s="29">
        <v>3.0755389611800002E-4</v>
      </c>
      <c r="CQ45" s="29">
        <v>5971.0550351700003</v>
      </c>
      <c r="CR45" s="29">
        <v>1.0415984559799999E-2</v>
      </c>
      <c r="CS45" s="29">
        <v>0</v>
      </c>
      <c r="CT45" s="29">
        <v>26.859193507600001</v>
      </c>
      <c r="CU45" s="29">
        <v>126.66332029100001</v>
      </c>
      <c r="CV45" s="29">
        <v>5.2627952389999999</v>
      </c>
      <c r="CW45" s="29">
        <v>33.267011578599998</v>
      </c>
      <c r="CX45" s="29">
        <v>3165.2601580700002</v>
      </c>
      <c r="CY45" s="29">
        <v>1.01761105383E-2</v>
      </c>
      <c r="CZ45" s="29">
        <v>18.789863611299999</v>
      </c>
      <c r="DA45" s="29">
        <v>18.789863611299999</v>
      </c>
      <c r="DB45" s="29">
        <v>0.91396947036200005</v>
      </c>
      <c r="DC45" s="29">
        <v>0</v>
      </c>
      <c r="DD45" s="29">
        <v>72.890870621000005</v>
      </c>
      <c r="DE45" s="29">
        <v>1.1641144502500001E-2</v>
      </c>
      <c r="DF45" s="29">
        <v>1.1738574306E-2</v>
      </c>
      <c r="DG45" s="29">
        <v>0</v>
      </c>
      <c r="DH45" s="29">
        <v>341.63556741299999</v>
      </c>
      <c r="DI45" s="29">
        <v>1.0937362860399999</v>
      </c>
      <c r="DJ45" s="29">
        <v>213.44377287500001</v>
      </c>
      <c r="DK45" s="29">
        <v>2.7824997419900002E-3</v>
      </c>
      <c r="DL45" s="29">
        <v>7.9193758654499992E-3</v>
      </c>
      <c r="DM45" s="29">
        <v>0</v>
      </c>
      <c r="DN45" s="29">
        <v>1.21781300204E-4</v>
      </c>
      <c r="DO45" s="29">
        <v>2.47253872727E-4</v>
      </c>
      <c r="DP45" s="29">
        <v>1323.9087144699999</v>
      </c>
      <c r="DQ45" s="29">
        <v>0</v>
      </c>
      <c r="DR45" s="29">
        <v>25.379014814800001</v>
      </c>
      <c r="DS45" s="29">
        <v>4989.4207288799998</v>
      </c>
      <c r="DT45" s="29">
        <v>0</v>
      </c>
      <c r="DU45" s="29">
        <v>4.6289570693999998E-4</v>
      </c>
      <c r="DV45" s="29">
        <v>6.6612258139199998E-4</v>
      </c>
      <c r="DW45" s="29">
        <v>4356.41383417</v>
      </c>
      <c r="DX45" s="29">
        <v>484.04654427399998</v>
      </c>
      <c r="DY45" s="29">
        <v>4840.4603784399997</v>
      </c>
      <c r="DZ45" s="29">
        <v>105.524811877</v>
      </c>
      <c r="EA45" s="29">
        <v>154.46102268800001</v>
      </c>
      <c r="EB45" s="29">
        <v>0.44973134766099998</v>
      </c>
      <c r="EC45" s="29">
        <v>0</v>
      </c>
      <c r="ED45" s="29">
        <v>0</v>
      </c>
      <c r="EE45" s="29">
        <v>1.20791585619E-2</v>
      </c>
      <c r="EF45" s="29">
        <v>4.1414436032300002E-2</v>
      </c>
      <c r="EG45" s="29">
        <v>8.1628436427800006E-3</v>
      </c>
      <c r="EH45" s="29">
        <v>1.03950250434E-3</v>
      </c>
      <c r="EI45" s="29">
        <v>0.43706276610400002</v>
      </c>
      <c r="EJ45" s="29">
        <v>45.562954610600002</v>
      </c>
      <c r="EK45" s="29">
        <v>14872.6892754</v>
      </c>
      <c r="EL45" s="29">
        <v>27.585592932600001</v>
      </c>
      <c r="EM45" s="29">
        <v>26.350955295799999</v>
      </c>
      <c r="EN45" s="29">
        <v>91.715893880500005</v>
      </c>
      <c r="EO45" s="29">
        <v>22.758686729699999</v>
      </c>
      <c r="EP45" s="29">
        <v>0.67464127438199994</v>
      </c>
      <c r="EQ45" s="29">
        <v>4.0305251023800004E-3</v>
      </c>
      <c r="ER45" s="29">
        <v>24.279880299999999</v>
      </c>
      <c r="ES45" s="29">
        <v>2050.2821333900001</v>
      </c>
      <c r="ET45" s="29">
        <v>1916.9613513899999</v>
      </c>
      <c r="EU45" s="29">
        <v>133.320782001</v>
      </c>
      <c r="EV45" s="29">
        <v>0.94861461333700003</v>
      </c>
      <c r="EW45" s="29">
        <v>0.27673307272499997</v>
      </c>
      <c r="EX45" s="29">
        <v>512.75306923100004</v>
      </c>
      <c r="EY45" s="29">
        <v>4.3902001884999997</v>
      </c>
      <c r="EZ45" s="29">
        <v>296.37098210400001</v>
      </c>
      <c r="FA45" s="29">
        <v>6.3229165649799999</v>
      </c>
      <c r="FB45" s="29">
        <v>5.3089764810900002</v>
      </c>
      <c r="FC45" s="29">
        <v>682.00674526099999</v>
      </c>
      <c r="FD45" s="29">
        <v>5.2669985266499996E-4</v>
      </c>
      <c r="FE45" s="29">
        <v>1172.35170735</v>
      </c>
      <c r="FF45" s="29">
        <v>75.742287585699998</v>
      </c>
      <c r="FG45" s="29">
        <v>90.608330043999999</v>
      </c>
      <c r="FH45" s="29">
        <v>3.3038912233</v>
      </c>
      <c r="FI45" s="29">
        <v>410.78359310799999</v>
      </c>
      <c r="FJ45" s="29">
        <v>9278.7713593000008</v>
      </c>
      <c r="FK45" s="29">
        <v>12.690420719900001</v>
      </c>
      <c r="FL45" s="29">
        <v>0.27386181977000001</v>
      </c>
      <c r="FM45" s="29">
        <v>457.59201815900002</v>
      </c>
      <c r="FN45" s="29">
        <v>1963.29190324</v>
      </c>
      <c r="FO45" s="29">
        <v>502.17116067000001</v>
      </c>
      <c r="FP45" s="29">
        <v>6.9191914865200002E-2</v>
      </c>
      <c r="FQ45" s="29">
        <v>0.20757337015899999</v>
      </c>
      <c r="FR45" s="29">
        <v>2426.8806742400002</v>
      </c>
      <c r="FS45" s="29">
        <v>29175.559451199999</v>
      </c>
      <c r="FT45" s="29">
        <v>118.915807101</v>
      </c>
      <c r="FU45" s="29">
        <v>1906.1707181300001</v>
      </c>
      <c r="FW45" s="37">
        <f t="shared" si="1"/>
        <v>0</v>
      </c>
      <c r="FX45" s="55">
        <f t="shared" si="2"/>
        <v>1.3003419533383947E-2</v>
      </c>
      <c r="FY45" s="55">
        <f t="shared" si="3"/>
        <v>-7.5398843576870926E-5</v>
      </c>
      <c r="FZ45" s="55">
        <f t="shared" si="4"/>
        <v>-1.0415893601344937E-3</v>
      </c>
      <c r="GA45" s="55">
        <f t="shared" si="5"/>
        <v>0.58806076268779117</v>
      </c>
      <c r="GB45" s="55">
        <f t="shared" si="6"/>
        <v>1.1187571986814354E-3</v>
      </c>
      <c r="GC45" s="55">
        <f t="shared" si="7"/>
        <v>-1.5910402175038418E-4</v>
      </c>
      <c r="GD45" s="55">
        <f t="shared" si="8"/>
        <v>3.4238294620006139E-5</v>
      </c>
      <c r="GE45" s="55">
        <f t="shared" si="9"/>
        <v>7.6902036717814226E-3</v>
      </c>
      <c r="GF45" s="55">
        <f t="shared" si="10"/>
        <v>-6.3833446369442368E-6</v>
      </c>
      <c r="GG45" s="55">
        <f t="shared" si="11"/>
        <v>-3.8874115492327718E-5</v>
      </c>
      <c r="GH45" s="55">
        <f t="shared" si="12"/>
        <v>-7.3701206975730366E-4</v>
      </c>
      <c r="GI45" s="55">
        <f t="shared" si="13"/>
        <v>0.23689138330756307</v>
      </c>
      <c r="GJ45" s="55">
        <f t="shared" si="14"/>
        <v>-6.0281585171156459E-4</v>
      </c>
      <c r="GK45" s="55">
        <f t="shared" si="15"/>
        <v>-1.814628635960727E-5</v>
      </c>
      <c r="GL45" s="55">
        <f t="shared" si="16"/>
        <v>-6.4720677330611575E-4</v>
      </c>
      <c r="GM45" s="55">
        <f t="shared" si="17"/>
        <v>2.0871278390071738E-5</v>
      </c>
      <c r="GN45" s="55">
        <f t="shared" si="18"/>
        <v>3.8108334152878255E-5</v>
      </c>
      <c r="GO45" s="55">
        <f t="shared" si="19"/>
        <v>0</v>
      </c>
      <c r="GP45" s="55">
        <f t="shared" si="20"/>
        <v>-7.2184119595610679E-4</v>
      </c>
      <c r="GQ45" s="55">
        <f t="shared" si="21"/>
        <v>1.2553882696830112E-5</v>
      </c>
      <c r="GR45" s="55">
        <f t="shared" si="22"/>
        <v>-7.6101862593694705E-6</v>
      </c>
      <c r="GS45" s="55">
        <f t="shared" si="23"/>
        <v>6.2020048008680777E-5</v>
      </c>
      <c r="GT45" s="55">
        <f t="shared" si="24"/>
        <v>0</v>
      </c>
      <c r="GU45" s="55">
        <f t="shared" si="25"/>
        <v>0</v>
      </c>
      <c r="GV45" s="55">
        <f t="shared" si="26"/>
        <v>6.5799438078416219E-5</v>
      </c>
      <c r="GW45" s="55">
        <f t="shared" si="27"/>
        <v>1.2896283227141963E-2</v>
      </c>
      <c r="GX45" s="55">
        <f t="shared" si="28"/>
        <v>2.8486955273989503E-7</v>
      </c>
      <c r="GY45" s="55">
        <f t="shared" si="29"/>
        <v>0</v>
      </c>
      <c r="GZ45" s="55">
        <f t="shared" si="30"/>
        <v>2.0105188148728864E-7</v>
      </c>
      <c r="HA45" s="55">
        <f t="shared" si="31"/>
        <v>-2.5176694985165875E-3</v>
      </c>
      <c r="HB45" s="55">
        <f t="shared" si="32"/>
        <v>0</v>
      </c>
      <c r="HC45" s="55">
        <f t="shared" si="33"/>
        <v>-8.1829532833658494E-4</v>
      </c>
      <c r="HD45" s="55">
        <f t="shared" si="34"/>
        <v>-6.8354388651660384E-6</v>
      </c>
      <c r="HE45" s="55">
        <f t="shared" si="35"/>
        <v>2.8964893734555182E-3</v>
      </c>
      <c r="HF45" s="55">
        <f t="shared" si="36"/>
        <v>5.0244450464344379E-4</v>
      </c>
      <c r="HG45" s="55">
        <f t="shared" si="37"/>
        <v>-2.6793056110348662E-3</v>
      </c>
      <c r="HH45" s="55">
        <f t="shared" si="38"/>
        <v>-1.4187355429133543E-7</v>
      </c>
      <c r="HI45" s="55">
        <f t="shared" si="39"/>
        <v>-7.7147091716769272E-4</v>
      </c>
      <c r="HJ45" s="55">
        <f t="shared" si="40"/>
        <v>2.2498296590780897E-5</v>
      </c>
      <c r="HK45" s="55">
        <f t="shared" si="41"/>
        <v>2.3671636611158307E-4</v>
      </c>
      <c r="HL45" s="55">
        <f t="shared" si="42"/>
        <v>1.0920397699127659E-5</v>
      </c>
      <c r="HM45" s="55">
        <f t="shared" si="43"/>
        <v>-1.3049894217440256E-5</v>
      </c>
      <c r="HN45" s="55">
        <f t="shared" si="44"/>
        <v>-1.3132055055032385E-6</v>
      </c>
      <c r="HO45" s="55">
        <f t="shared" si="45"/>
        <v>3.9232098722586403E-4</v>
      </c>
      <c r="HP45" s="55">
        <f t="shared" si="46"/>
        <v>2.8678085884618547E-3</v>
      </c>
      <c r="HQ45" s="55">
        <f t="shared" si="47"/>
        <v>0</v>
      </c>
      <c r="HR45" s="55">
        <f t="shared" si="48"/>
        <v>0</v>
      </c>
      <c r="HS45" s="55">
        <f t="shared" si="49"/>
        <v>4.4425394467719278E-6</v>
      </c>
      <c r="HT45" s="55">
        <f t="shared" si="50"/>
        <v>2.4226466103352753E-6</v>
      </c>
      <c r="HU45" s="55">
        <f t="shared" si="51"/>
        <v>-1.7353604691568666E-5</v>
      </c>
      <c r="HV45" s="55">
        <f t="shared" si="52"/>
        <v>-2.192891312990464E-5</v>
      </c>
      <c r="HW45" s="55">
        <f t="shared" si="53"/>
        <v>9.7372818490889627E-3</v>
      </c>
      <c r="HX45" s="55">
        <f t="shared" si="54"/>
        <v>6.7803680402978407E-4</v>
      </c>
      <c r="HY45" s="55">
        <f t="shared" si="55"/>
        <v>3.7383338355412396E-4</v>
      </c>
      <c r="HZ45" s="55">
        <f t="shared" si="56"/>
        <v>7.9860740228374014E-3</v>
      </c>
      <c r="IA45" s="55">
        <f t="shared" si="57"/>
        <v>-2.4130367044625292E-5</v>
      </c>
      <c r="IB45" s="55">
        <f t="shared" si="58"/>
        <v>-8.6437903344037349E-5</v>
      </c>
      <c r="IC45" s="55">
        <f t="shared" si="59"/>
        <v>0</v>
      </c>
      <c r="ID45" s="55">
        <f t="shared" si="60"/>
        <v>0</v>
      </c>
      <c r="IE45" s="55">
        <f t="shared" si="61"/>
        <v>0</v>
      </c>
    </row>
    <row r="46" spans="1:239" x14ac:dyDescent="0.3">
      <c r="A46" s="46" t="s">
        <v>45</v>
      </c>
      <c r="B46" s="27">
        <v>8239.2030025999993</v>
      </c>
      <c r="C46" s="27">
        <v>90.950559573000007</v>
      </c>
      <c r="D46" s="27">
        <v>3094.7463699</v>
      </c>
      <c r="E46" s="27">
        <v>1519.6983481</v>
      </c>
      <c r="F46" s="27">
        <v>1283.2430838</v>
      </c>
      <c r="G46" s="27">
        <v>962.87422605999996</v>
      </c>
      <c r="H46" s="27">
        <v>7222.3454605999996</v>
      </c>
      <c r="I46" s="29">
        <v>31.310889181</v>
      </c>
      <c r="J46" s="29">
        <v>1.1699312452999999</v>
      </c>
      <c r="K46" s="29">
        <v>2.853675E-3</v>
      </c>
      <c r="L46" s="29">
        <v>5.5248309000000002E-2</v>
      </c>
      <c r="M46" s="29">
        <v>12.151564916</v>
      </c>
      <c r="N46" s="29">
        <v>4.0576395000000001E-2</v>
      </c>
      <c r="O46" s="29">
        <v>6.1677414000000002E-3</v>
      </c>
      <c r="P46" s="29">
        <v>4.0902434000000001E-2</v>
      </c>
      <c r="Q46" s="29">
        <v>8.2800971999999994E-3</v>
      </c>
      <c r="R46" s="29">
        <v>4.7610561000000003E-2</v>
      </c>
      <c r="T46" s="29">
        <v>4.9597688999999997E-3</v>
      </c>
      <c r="U46" s="29">
        <v>8.6023058099999994E-2</v>
      </c>
      <c r="V46" s="29">
        <v>1.8298537749999999</v>
      </c>
      <c r="W46" s="29">
        <v>1.9537819999999998E-3</v>
      </c>
      <c r="Z46" s="29">
        <v>1.6412334000000001E-3</v>
      </c>
      <c r="AA46" s="29">
        <v>6.6267562699999996</v>
      </c>
      <c r="AB46" s="29">
        <v>0.63350930000000005</v>
      </c>
      <c r="AD46" s="29">
        <v>5.5947815800000002E-2</v>
      </c>
      <c r="AE46" s="29">
        <v>0.11686526730000002</v>
      </c>
      <c r="AG46" s="29">
        <v>8.3736064499999999E-2</v>
      </c>
      <c r="AH46" s="29">
        <v>6.7275810000000005E-2</v>
      </c>
      <c r="AI46" s="29">
        <v>283.01528739000003</v>
      </c>
      <c r="AJ46" s="29">
        <v>7.6415586462</v>
      </c>
      <c r="AK46" s="29">
        <v>0.11579101510000001</v>
      </c>
      <c r="AL46" s="29">
        <v>3.1567877000000001E-2</v>
      </c>
      <c r="AM46" s="29">
        <v>8.5018800000000007E-5</v>
      </c>
      <c r="AN46" s="29">
        <v>2.0034313500000001</v>
      </c>
      <c r="AO46" s="29">
        <v>130.63998359999999</v>
      </c>
      <c r="AP46" s="29">
        <v>8.8386544999999997E-2</v>
      </c>
      <c r="AQ46" s="29">
        <v>1.29376E-5</v>
      </c>
      <c r="AR46" s="29">
        <v>4.96066E-5</v>
      </c>
      <c r="AS46" s="29">
        <v>17.633902511999999</v>
      </c>
      <c r="AT46" s="29">
        <v>0.157831997</v>
      </c>
      <c r="AW46" s="29">
        <v>6.1599152999999999E-3</v>
      </c>
      <c r="AX46" s="29">
        <v>2.24284007E-2</v>
      </c>
      <c r="AY46" s="29">
        <v>5.8232109000000004E-3</v>
      </c>
      <c r="AZ46" s="29">
        <v>8.8817620000000003E-4</v>
      </c>
      <c r="BA46" s="29">
        <v>0.16034356289999999</v>
      </c>
      <c r="BB46" s="29">
        <v>4.8119412086000004</v>
      </c>
      <c r="BC46" s="29">
        <v>21.821312227</v>
      </c>
      <c r="BD46" s="29">
        <v>7.4987874519000002</v>
      </c>
      <c r="BE46" s="29">
        <v>2.5505649999999999E-3</v>
      </c>
      <c r="BF46" s="29">
        <v>1.75952E-4</v>
      </c>
      <c r="BK46" s="29" t="s">
        <v>45</v>
      </c>
      <c r="BL46" s="29">
        <v>330.50798701299999</v>
      </c>
      <c r="BM46" s="29">
        <v>2.5505969537599998E-3</v>
      </c>
      <c r="BN46" s="29">
        <v>1.16988483337</v>
      </c>
      <c r="BO46" s="29">
        <v>0</v>
      </c>
      <c r="BP46" s="29">
        <v>2.8536484618099998E-3</v>
      </c>
      <c r="BQ46" s="29">
        <v>31.368872956800001</v>
      </c>
      <c r="BR46" s="29">
        <v>31.358437484700001</v>
      </c>
      <c r="BS46" s="29">
        <v>10.8577950024</v>
      </c>
      <c r="BT46" s="29">
        <v>2.26045066883E-2</v>
      </c>
      <c r="BU46" s="29">
        <v>3.2528481952399997E-2</v>
      </c>
      <c r="BV46" s="29">
        <v>14.445050557</v>
      </c>
      <c r="BW46" s="29">
        <v>1.29576029145E-2</v>
      </c>
      <c r="BX46" s="29">
        <v>2.7534992642099999E-2</v>
      </c>
      <c r="BY46" s="29">
        <v>0</v>
      </c>
      <c r="BZ46" s="29">
        <v>6.1489996651499998E-3</v>
      </c>
      <c r="CA46" s="29">
        <v>9.7962102768499992E-3</v>
      </c>
      <c r="CB46" s="29">
        <v>3.1021272066899998E-2</v>
      </c>
      <c r="CC46" s="29">
        <v>8.2796850991200006E-3</v>
      </c>
      <c r="CD46" s="29">
        <v>0</v>
      </c>
      <c r="CE46" s="29">
        <v>99.225151868799998</v>
      </c>
      <c r="CF46" s="29">
        <v>4.7611926345700002E-2</v>
      </c>
      <c r="CG46" s="29">
        <v>1.75936959175E-4</v>
      </c>
      <c r="CH46" s="29">
        <v>1.4360304458299999E-3</v>
      </c>
      <c r="CI46" s="29">
        <v>3.5158042957099999E-3</v>
      </c>
      <c r="CJ46" s="29">
        <v>0</v>
      </c>
      <c r="CK46" s="29">
        <v>8.60254092212E-2</v>
      </c>
      <c r="CL46" s="29">
        <v>6.7275762014100002E-2</v>
      </c>
      <c r="CM46" s="29">
        <v>1.8298465131399999</v>
      </c>
      <c r="CN46" s="8">
        <v>1.29382299506E-5</v>
      </c>
      <c r="CO46" s="29">
        <v>3.1564793661199998E-2</v>
      </c>
      <c r="CP46" s="8">
        <v>4.9603523537099997E-5</v>
      </c>
      <c r="CQ46" s="29">
        <v>8259.6462935300005</v>
      </c>
      <c r="CR46" s="29">
        <v>1.9537878679499999E-3</v>
      </c>
      <c r="CS46" s="29">
        <v>0</v>
      </c>
      <c r="CT46" s="29">
        <v>89.071501333900002</v>
      </c>
      <c r="CU46" s="29">
        <v>4.0013502338000002</v>
      </c>
      <c r="CV46" s="29">
        <v>9.87139920117</v>
      </c>
      <c r="CW46" s="29">
        <v>4.8183285745699997</v>
      </c>
      <c r="CX46" s="29">
        <v>584.40513680399999</v>
      </c>
      <c r="CY46" s="29">
        <v>1.6410678444300001E-3</v>
      </c>
      <c r="CZ46" s="29">
        <v>6.6936658771399999</v>
      </c>
      <c r="DA46" s="29">
        <v>6.6936658771399999</v>
      </c>
      <c r="DB46" s="29">
        <v>0.63351022892800002</v>
      </c>
      <c r="DC46" s="29">
        <v>0</v>
      </c>
      <c r="DD46" s="29">
        <v>21.827356851699999</v>
      </c>
      <c r="DE46" s="29">
        <v>2.0105200098999999E-2</v>
      </c>
      <c r="DF46" s="29">
        <v>2.49088075462E-2</v>
      </c>
      <c r="DG46" s="29">
        <v>0</v>
      </c>
      <c r="DH46" s="29">
        <v>110.086495406</v>
      </c>
      <c r="DI46" s="29">
        <v>0.34358336890000002</v>
      </c>
      <c r="DJ46" s="29">
        <v>49.7814166227</v>
      </c>
      <c r="DK46" s="29">
        <v>3.03245267503E-2</v>
      </c>
      <c r="DL46" s="29">
        <v>8.63081047416E-2</v>
      </c>
      <c r="DM46" s="29">
        <v>0</v>
      </c>
      <c r="DN46" s="29">
        <v>2.7574975886899999E-2</v>
      </c>
      <c r="DO46" s="29">
        <v>5.5985378506000001E-2</v>
      </c>
      <c r="DP46" s="29">
        <v>283.83950236599998</v>
      </c>
      <c r="DQ46" s="29">
        <v>0</v>
      </c>
      <c r="DR46" s="29">
        <v>7.6452024021999998</v>
      </c>
      <c r="DS46" s="29">
        <v>90.880790135400005</v>
      </c>
      <c r="DT46" s="29">
        <v>0</v>
      </c>
      <c r="DU46" s="29">
        <v>4.7343421352899998E-2</v>
      </c>
      <c r="DV46" s="29">
        <v>6.8128398507499993E-2</v>
      </c>
      <c r="DW46" s="29">
        <v>2780.7822861899999</v>
      </c>
      <c r="DX46" s="29">
        <v>308.97551922700001</v>
      </c>
      <c r="DY46" s="29">
        <v>3089.7578054199998</v>
      </c>
      <c r="DZ46" s="29">
        <v>94.264120697099997</v>
      </c>
      <c r="EA46" s="29">
        <v>73.962227731400006</v>
      </c>
      <c r="EB46" s="29">
        <v>0.15818704786599999</v>
      </c>
      <c r="EC46" s="29">
        <v>0</v>
      </c>
      <c r="ED46" s="29">
        <v>0</v>
      </c>
      <c r="EE46" s="29">
        <v>6.1598048993299999E-3</v>
      </c>
      <c r="EF46" s="29">
        <v>2.24267926652E-2</v>
      </c>
      <c r="EG46" s="29">
        <v>5.8229254981099999E-3</v>
      </c>
      <c r="EH46" s="29">
        <v>8.8780902770700003E-4</v>
      </c>
      <c r="EI46" s="29">
        <v>0.16153249954500001</v>
      </c>
      <c r="EJ46" s="29">
        <v>0.28284722256200001</v>
      </c>
      <c r="EK46" s="29">
        <v>3777.0911532199998</v>
      </c>
      <c r="EL46" s="29">
        <v>2.23894706923</v>
      </c>
      <c r="EM46" s="29">
        <v>56.649812144199998</v>
      </c>
      <c r="EN46" s="29">
        <v>100.584660571</v>
      </c>
      <c r="EO46" s="29">
        <v>0.357143058141</v>
      </c>
      <c r="EP46" s="29">
        <v>0.222876982093</v>
      </c>
      <c r="EQ46" s="29">
        <v>1.0849761812600001E-2</v>
      </c>
      <c r="ER46" s="29">
        <v>68.146007815399997</v>
      </c>
      <c r="ES46" s="29">
        <v>1519.9220164599999</v>
      </c>
      <c r="ET46" s="29">
        <v>1283.3179885</v>
      </c>
      <c r="EU46" s="29">
        <v>236.60402795499999</v>
      </c>
      <c r="EV46" s="29">
        <v>1.0800497847699999</v>
      </c>
      <c r="EW46" s="29">
        <v>1.3975463913100001E-2</v>
      </c>
      <c r="EX46" s="29">
        <v>135.72704619199999</v>
      </c>
      <c r="EY46" s="29">
        <v>5.0661758428499999</v>
      </c>
      <c r="EZ46" s="29">
        <v>276.23498172900003</v>
      </c>
      <c r="FA46" s="29">
        <v>10.5720161929</v>
      </c>
      <c r="FB46" s="29">
        <v>3.1461759949700001</v>
      </c>
      <c r="FC46" s="29">
        <v>519.97919784800001</v>
      </c>
      <c r="FD46" s="8">
        <v>8.4947012979200002E-5</v>
      </c>
      <c r="FE46" s="29">
        <v>234.641176535</v>
      </c>
      <c r="FF46" s="29">
        <v>41.3975007413</v>
      </c>
      <c r="FG46" s="29">
        <v>61.598252947299997</v>
      </c>
      <c r="FH46" s="29">
        <v>2.0320902021099999E-2</v>
      </c>
      <c r="FI46" s="29">
        <v>961.49722475600004</v>
      </c>
      <c r="FJ46" s="29">
        <v>2287.3011892099998</v>
      </c>
      <c r="FK46" s="29">
        <v>7.5277959794899996</v>
      </c>
      <c r="FL46" s="29">
        <v>10.823347957499999</v>
      </c>
      <c r="FM46" s="29">
        <v>115.963134815</v>
      </c>
      <c r="FN46" s="29">
        <v>464.79548894200002</v>
      </c>
      <c r="FO46" s="29">
        <v>130.674071766</v>
      </c>
      <c r="FP46" s="29">
        <v>2.0034390698100002</v>
      </c>
      <c r="FQ46" s="29">
        <v>8.8385093914600005E-2</v>
      </c>
      <c r="FR46" s="29">
        <v>680.86803690600004</v>
      </c>
      <c r="FS46" s="29">
        <v>7222.55232273</v>
      </c>
      <c r="FT46" s="29">
        <v>17.646443844099998</v>
      </c>
      <c r="FU46" s="29">
        <v>373.93585380500002</v>
      </c>
      <c r="FW46" s="37">
        <f t="shared" si="1"/>
        <v>0</v>
      </c>
      <c r="FX46" s="55">
        <f t="shared" si="2"/>
        <v>2.4812219001704491E-3</v>
      </c>
      <c r="FY46" s="55">
        <f t="shared" si="3"/>
        <v>-7.6711389053084626E-4</v>
      </c>
      <c r="FZ46" s="55">
        <f t="shared" si="4"/>
        <v>-1.6119461447696422E-3</v>
      </c>
      <c r="GA46" s="55">
        <f t="shared" si="5"/>
        <v>1.4717944536793147E-4</v>
      </c>
      <c r="GB46" s="55">
        <f t="shared" si="6"/>
        <v>5.8371403630029567E-5</v>
      </c>
      <c r="GC46" s="55">
        <f t="shared" si="7"/>
        <v>-1.4300946756405472E-3</v>
      </c>
      <c r="GD46" s="55">
        <f t="shared" si="8"/>
        <v>2.8641960029319895E-5</v>
      </c>
      <c r="GE46" s="55">
        <f t="shared" si="9"/>
        <v>1.5185868221479389E-3</v>
      </c>
      <c r="GF46" s="55">
        <f t="shared" si="10"/>
        <v>-3.9670647472944168E-5</v>
      </c>
      <c r="GG46" s="55">
        <f t="shared" si="11"/>
        <v>-9.2996539550357736E-6</v>
      </c>
      <c r="GH46" s="55">
        <f t="shared" si="12"/>
        <v>-2.0873102070870903E-3</v>
      </c>
      <c r="GI46" s="55">
        <f t="shared" si="13"/>
        <v>0.18873994064584729</v>
      </c>
      <c r="GJ46" s="55">
        <f t="shared" si="14"/>
        <v>-2.0652264302927778E-3</v>
      </c>
      <c r="GK46" s="55">
        <f t="shared" si="15"/>
        <v>-3.0386706631377841E-3</v>
      </c>
      <c r="GL46" s="55">
        <f t="shared" si="16"/>
        <v>-2.0769340095996608E-3</v>
      </c>
      <c r="GM46" s="55">
        <f t="shared" si="17"/>
        <v>-4.9770053423863281E-5</v>
      </c>
      <c r="GN46" s="55">
        <f t="shared" si="18"/>
        <v>2.8677370552293554E-5</v>
      </c>
      <c r="GO46" s="55">
        <f t="shared" si="19"/>
        <v>0</v>
      </c>
      <c r="GP46" s="55">
        <f t="shared" si="20"/>
        <v>-1.5997032563351292E-3</v>
      </c>
      <c r="GQ46" s="55">
        <f t="shared" si="21"/>
        <v>2.7331290609000372E-5</v>
      </c>
      <c r="GR46" s="55">
        <f t="shared" si="22"/>
        <v>-3.9685466124178637E-6</v>
      </c>
      <c r="GS46" s="55">
        <f t="shared" si="23"/>
        <v>3.003380111003504E-6</v>
      </c>
      <c r="GT46" s="55">
        <f t="shared" si="24"/>
        <v>0</v>
      </c>
      <c r="GU46" s="55">
        <f t="shared" si="25"/>
        <v>0</v>
      </c>
      <c r="GV46" s="55">
        <f t="shared" si="26"/>
        <v>-1.0087265467547054E-4</v>
      </c>
      <c r="GW46" s="55">
        <f t="shared" si="27"/>
        <v>1.0096886683897971E-2</v>
      </c>
      <c r="GX46" s="55">
        <f t="shared" si="28"/>
        <v>1.4663210152807554E-6</v>
      </c>
      <c r="GY46" s="55">
        <f t="shared" si="29"/>
        <v>0</v>
      </c>
      <c r="GZ46" s="55">
        <f t="shared" si="30"/>
        <v>-1.502227405989311E-3</v>
      </c>
      <c r="HA46" s="55">
        <f t="shared" si="31"/>
        <v>-1.9906325760828715E-3</v>
      </c>
      <c r="HB46" s="55">
        <f t="shared" si="32"/>
        <v>0</v>
      </c>
      <c r="HC46" s="55">
        <f t="shared" si="33"/>
        <v>-2.0983802875044959E-3</v>
      </c>
      <c r="HD46" s="55">
        <f t="shared" si="34"/>
        <v>-7.1327123379925558E-7</v>
      </c>
      <c r="HE46" s="55">
        <f t="shared" si="35"/>
        <v>2.9122630922200606E-3</v>
      </c>
      <c r="HF46" s="55">
        <f t="shared" si="36"/>
        <v>4.7683413406919876E-4</v>
      </c>
      <c r="HG46" s="55">
        <f t="shared" si="37"/>
        <v>-2.7566494630377821E-3</v>
      </c>
      <c r="HH46" s="55">
        <f t="shared" si="38"/>
        <v>-9.7673302515810238E-5</v>
      </c>
      <c r="HI46" s="55">
        <f t="shared" si="39"/>
        <v>-8.443664318951178E-4</v>
      </c>
      <c r="HJ46" s="55">
        <f t="shared" si="40"/>
        <v>3.8532939998865741E-6</v>
      </c>
      <c r="HK46" s="55">
        <f t="shared" si="41"/>
        <v>2.6093210562836935E-4</v>
      </c>
      <c r="HL46" s="55">
        <f t="shared" si="42"/>
        <v>-1.6417492051444812E-5</v>
      </c>
      <c r="HM46" s="55">
        <f t="shared" si="43"/>
        <v>4.8691457457339843E-5</v>
      </c>
      <c r="HN46" s="55">
        <f t="shared" si="44"/>
        <v>-6.2017209403655941E-5</v>
      </c>
      <c r="HO46" s="55">
        <f t="shared" si="45"/>
        <v>7.1120570681760143E-4</v>
      </c>
      <c r="HP46" s="55">
        <f t="shared" si="46"/>
        <v>2.2495493483491156E-3</v>
      </c>
      <c r="HQ46" s="55">
        <f t="shared" si="47"/>
        <v>0</v>
      </c>
      <c r="HR46" s="55">
        <f t="shared" si="48"/>
        <v>0</v>
      </c>
      <c r="HS46" s="55">
        <f t="shared" si="49"/>
        <v>-1.7922433121766549E-5</v>
      </c>
      <c r="HT46" s="55">
        <f t="shared" si="50"/>
        <v>-7.1696364868309678E-5</v>
      </c>
      <c r="HU46" s="55">
        <f t="shared" si="51"/>
        <v>-4.9011085962984373E-5</v>
      </c>
      <c r="HV46" s="55">
        <f t="shared" si="52"/>
        <v>-4.1340028363740747E-4</v>
      </c>
      <c r="HW46" s="55">
        <f t="shared" si="53"/>
        <v>7.4149321837230255E-3</v>
      </c>
      <c r="HX46" s="55">
        <f t="shared" si="54"/>
        <v>1.3273990044981648E-3</v>
      </c>
      <c r="HY46" s="55">
        <f t="shared" si="55"/>
        <v>2.7700555480436671E-4</v>
      </c>
      <c r="HZ46" s="55">
        <f t="shared" si="56"/>
        <v>3.8684290995138651E-3</v>
      </c>
      <c r="IA46" s="55">
        <f t="shared" si="57"/>
        <v>1.252811043825977E-5</v>
      </c>
      <c r="IB46" s="55">
        <f t="shared" si="58"/>
        <v>-8.5482546376299082E-5</v>
      </c>
      <c r="IC46" s="55">
        <f t="shared" si="59"/>
        <v>0</v>
      </c>
      <c r="ID46" s="55">
        <f t="shared" si="60"/>
        <v>0</v>
      </c>
      <c r="IE46" s="55">
        <f t="shared" si="61"/>
        <v>0</v>
      </c>
    </row>
    <row r="47" spans="1:239" x14ac:dyDescent="0.3">
      <c r="A47" s="46" t="s">
        <v>46</v>
      </c>
      <c r="B47" s="27">
        <v>75231.755898000003</v>
      </c>
      <c r="C47" s="27">
        <v>1097.3766763000001</v>
      </c>
      <c r="D47" s="27">
        <v>17315.954217999999</v>
      </c>
      <c r="E47" s="27">
        <v>18162.657664999999</v>
      </c>
      <c r="F47" s="27">
        <v>15589.30753</v>
      </c>
      <c r="G47" s="27">
        <v>3973.3611740000001</v>
      </c>
      <c r="H47" s="27">
        <v>89705.783597999995</v>
      </c>
      <c r="I47" s="29">
        <v>117.3989969</v>
      </c>
      <c r="J47" s="29">
        <v>6.0126848480000001</v>
      </c>
      <c r="K47" s="29">
        <v>5.5113967100000001E-2</v>
      </c>
      <c r="L47" s="29">
        <v>4.4852735999999997E-2</v>
      </c>
      <c r="M47" s="29">
        <v>394.54695466999999</v>
      </c>
      <c r="N47" s="29">
        <v>3.2346824400000002E-2</v>
      </c>
      <c r="O47" s="29">
        <v>7.7327055999999996E-3</v>
      </c>
      <c r="P47" s="29">
        <v>3.2575450899999997E-2</v>
      </c>
      <c r="Q47" s="29">
        <v>0.14891803249999999</v>
      </c>
      <c r="R47" s="29">
        <v>0.78102944279999997</v>
      </c>
      <c r="T47" s="29">
        <v>5.8330335999999998E-3</v>
      </c>
      <c r="U47" s="29">
        <v>1.0662329312000001</v>
      </c>
      <c r="V47" s="29">
        <v>13.55199453</v>
      </c>
      <c r="W47" s="29">
        <v>3.5190382300000003E-2</v>
      </c>
      <c r="Y47" s="8">
        <v>4.7851049999999996E-6</v>
      </c>
      <c r="Z47" s="29">
        <v>2.9596916899999999E-2</v>
      </c>
      <c r="AA47" s="29">
        <v>79.257809807000001</v>
      </c>
      <c r="AB47" s="29">
        <v>54.607959350000002</v>
      </c>
      <c r="AC47" s="29">
        <v>5.2254129999999995E-4</v>
      </c>
      <c r="AD47" s="29">
        <v>0.14581631789999999</v>
      </c>
      <c r="AE47" s="29">
        <v>0.12407703750000021</v>
      </c>
      <c r="AG47" s="29">
        <v>6.4893795399999996E-2</v>
      </c>
      <c r="AH47" s="29">
        <v>5.7428186630000004</v>
      </c>
      <c r="AI47" s="29">
        <v>3557.0765897000001</v>
      </c>
      <c r="AJ47" s="29">
        <v>12.740126411</v>
      </c>
      <c r="AK47" s="29">
        <v>3.81739943E-2</v>
      </c>
      <c r="AL47" s="29">
        <v>0.79420552200000005</v>
      </c>
      <c r="AM47" s="29">
        <v>1.5331736000000001E-3</v>
      </c>
      <c r="AN47" s="29">
        <v>0.18184169</v>
      </c>
      <c r="AO47" s="29">
        <v>1310.3287498</v>
      </c>
      <c r="AP47" s="29">
        <v>3.1788862105</v>
      </c>
      <c r="AQ47" s="29">
        <v>2.3330900000000001E-4</v>
      </c>
      <c r="AR47" s="29">
        <v>8.9457410000000001E-4</v>
      </c>
      <c r="AS47" s="29">
        <v>408.96570163000001</v>
      </c>
      <c r="AT47" s="29">
        <v>4.0993240857000002</v>
      </c>
      <c r="AW47" s="29">
        <v>0.42514743739999999</v>
      </c>
      <c r="AX47" s="29">
        <v>1.5493117789999999</v>
      </c>
      <c r="AY47" s="29">
        <v>0.4876173788</v>
      </c>
      <c r="AZ47" s="29">
        <v>6.22737758E-2</v>
      </c>
      <c r="BA47" s="29">
        <v>5.4113180232999998</v>
      </c>
      <c r="BB47" s="29">
        <v>158.08936532000001</v>
      </c>
      <c r="BC47" s="29">
        <v>1658.6214781000001</v>
      </c>
      <c r="BD47" s="29">
        <v>200.82479409000001</v>
      </c>
      <c r="BE47" s="29">
        <v>4.5995237199999997E-2</v>
      </c>
      <c r="BF47" s="29">
        <v>3.1730056999999998E-3</v>
      </c>
      <c r="BG47" s="29">
        <v>0.12488978689999999</v>
      </c>
      <c r="BK47" s="29" t="s">
        <v>46</v>
      </c>
      <c r="BL47" s="29">
        <v>4011.6282964699999</v>
      </c>
      <c r="BM47" s="29">
        <v>4.5994497172500003E-2</v>
      </c>
      <c r="BN47" s="29">
        <v>6.0126486022099996</v>
      </c>
      <c r="BO47" s="29">
        <v>0.12488871662500001</v>
      </c>
      <c r="BP47" s="29">
        <v>5.5114269002999997E-2</v>
      </c>
      <c r="BQ47" s="29">
        <v>117.94792561</v>
      </c>
      <c r="BR47" s="29">
        <v>117.927548465</v>
      </c>
      <c r="BS47" s="29">
        <v>145.86314523600001</v>
      </c>
      <c r="BT47" s="29">
        <v>1.8365837494E-2</v>
      </c>
      <c r="BU47" s="29">
        <v>2.6428922038E-2</v>
      </c>
      <c r="BV47" s="29">
        <v>425.291392363</v>
      </c>
      <c r="BW47" s="29">
        <v>1.03383614886E-2</v>
      </c>
      <c r="BX47" s="29">
        <v>2.1969019396299999E-2</v>
      </c>
      <c r="BY47" s="8">
        <v>4.7698558422499996E-6</v>
      </c>
      <c r="BZ47" s="29">
        <v>7.7187619677900002E-3</v>
      </c>
      <c r="CA47" s="29">
        <v>7.8084585632500004E-3</v>
      </c>
      <c r="CB47" s="29">
        <v>2.4726820903100001E-2</v>
      </c>
      <c r="CC47" s="29">
        <v>0.148924514939</v>
      </c>
      <c r="CD47" s="29">
        <v>0</v>
      </c>
      <c r="CE47" s="29">
        <v>7493.9533615600003</v>
      </c>
      <c r="CF47" s="29">
        <v>0.781023116957</v>
      </c>
      <c r="CG47" s="29">
        <v>3.1729932187000002E-3</v>
      </c>
      <c r="CH47" s="29">
        <v>1.6895091075100001E-3</v>
      </c>
      <c r="CI47" s="29">
        <v>4.1363607329300001E-3</v>
      </c>
      <c r="CJ47" s="29">
        <v>0</v>
      </c>
      <c r="CK47" s="29">
        <v>1.0662295869</v>
      </c>
      <c r="CL47" s="29">
        <v>5.7427868116800003</v>
      </c>
      <c r="CM47" s="29">
        <v>13.551928999899999</v>
      </c>
      <c r="CN47" s="29">
        <v>2.3330943246200001E-4</v>
      </c>
      <c r="CO47" s="29">
        <v>0.79420972931800005</v>
      </c>
      <c r="CP47" s="29">
        <v>8.9457220171500001E-4</v>
      </c>
      <c r="CQ47" s="29">
        <v>75437.651259799997</v>
      </c>
      <c r="CR47" s="29">
        <v>3.51905323588E-2</v>
      </c>
      <c r="CS47" s="29">
        <v>0</v>
      </c>
      <c r="CT47" s="29">
        <v>1445.5110036999999</v>
      </c>
      <c r="CU47" s="29">
        <v>262.73180511300001</v>
      </c>
      <c r="CV47" s="29">
        <v>91.145705091699995</v>
      </c>
      <c r="CW47" s="29">
        <v>158.155421639</v>
      </c>
      <c r="CX47" s="29">
        <v>8742.3108363400006</v>
      </c>
      <c r="CY47" s="29">
        <v>2.9596057641600001E-2</v>
      </c>
      <c r="CZ47" s="29">
        <v>80.012751210800005</v>
      </c>
      <c r="DA47" s="29">
        <v>80.012751210800005</v>
      </c>
      <c r="DB47" s="29">
        <v>54.607828604300003</v>
      </c>
      <c r="DC47" s="29">
        <v>5.2253439719399998E-4</v>
      </c>
      <c r="DD47" s="29">
        <v>1658.6924217400001</v>
      </c>
      <c r="DE47" s="29">
        <v>6.3380755653699994E-2</v>
      </c>
      <c r="DF47" s="29">
        <v>5.74194454223E-2</v>
      </c>
      <c r="DG47" s="29">
        <v>0</v>
      </c>
      <c r="DH47" s="29">
        <v>2129.647954</v>
      </c>
      <c r="DI47" s="29">
        <v>6.8221482588600004</v>
      </c>
      <c r="DJ47" s="29">
        <v>517.23813997599996</v>
      </c>
      <c r="DK47" s="29">
        <v>3.22106866394E-2</v>
      </c>
      <c r="DL47" s="29">
        <v>9.1676824162699996E-2</v>
      </c>
      <c r="DM47" s="29">
        <v>0</v>
      </c>
      <c r="DN47" s="29">
        <v>2.1388734432300001E-2</v>
      </c>
      <c r="DO47" s="29">
        <v>4.3425643924899997E-2</v>
      </c>
      <c r="DP47" s="29">
        <v>3567.6454448</v>
      </c>
      <c r="DQ47" s="29">
        <v>0</v>
      </c>
      <c r="DR47" s="29">
        <v>12.7819179176</v>
      </c>
      <c r="DS47" s="29">
        <v>1096.6605522699999</v>
      </c>
      <c r="DT47" s="29">
        <v>0</v>
      </c>
      <c r="DU47" s="29">
        <v>1.5627538343299999E-2</v>
      </c>
      <c r="DV47" s="29">
        <v>2.24884695161E-2</v>
      </c>
      <c r="DW47" s="29">
        <v>15563.365099299999</v>
      </c>
      <c r="DX47" s="29">
        <v>1729.2636387099999</v>
      </c>
      <c r="DY47" s="29">
        <v>17292.628737999999</v>
      </c>
      <c r="DZ47" s="29">
        <v>260.47380624700003</v>
      </c>
      <c r="EA47" s="29">
        <v>1003.53153444</v>
      </c>
      <c r="EB47" s="29">
        <v>4.1033817702300004</v>
      </c>
      <c r="EC47" s="29">
        <v>0</v>
      </c>
      <c r="ED47" s="29">
        <v>0</v>
      </c>
      <c r="EE47" s="29">
        <v>0.42514612610500002</v>
      </c>
      <c r="EF47" s="29">
        <v>1.5493253817899999</v>
      </c>
      <c r="EG47" s="29">
        <v>0.48762119091400002</v>
      </c>
      <c r="EH47" s="29">
        <v>6.2273946303899999E-2</v>
      </c>
      <c r="EI47" s="29">
        <v>5.4246182671799996</v>
      </c>
      <c r="EJ47" s="29">
        <v>3.8844660255600001</v>
      </c>
      <c r="EK47" s="29">
        <v>48272.339098800003</v>
      </c>
      <c r="EL47" s="29">
        <v>41.590852438399999</v>
      </c>
      <c r="EM47" s="29">
        <v>661.54816653399996</v>
      </c>
      <c r="EN47" s="29">
        <v>1075.2269514899999</v>
      </c>
      <c r="EO47" s="29">
        <v>3.1341743476800001</v>
      </c>
      <c r="EP47" s="29">
        <v>0</v>
      </c>
      <c r="EQ47" s="29">
        <v>2.4975452829399999E-2</v>
      </c>
      <c r="ER47" s="29">
        <v>1001.32233089</v>
      </c>
      <c r="ES47" s="29">
        <v>18157.338143600002</v>
      </c>
      <c r="ET47" s="29">
        <v>15583.7156999</v>
      </c>
      <c r="EU47" s="29">
        <v>2573.62244371</v>
      </c>
      <c r="EV47" s="29">
        <v>16.061872356599999</v>
      </c>
      <c r="EW47" s="29">
        <v>0.16599636634100001</v>
      </c>
      <c r="EX47" s="29">
        <v>1268.907346</v>
      </c>
      <c r="EY47" s="29">
        <v>62.150501688200002</v>
      </c>
      <c r="EZ47" s="29">
        <v>3400.9556323100001</v>
      </c>
      <c r="FA47" s="29">
        <v>120.816948039</v>
      </c>
      <c r="FB47" s="29">
        <v>36.106056381599998</v>
      </c>
      <c r="FC47" s="29">
        <v>6551.6419881299998</v>
      </c>
      <c r="FD47" s="29">
        <v>1.5320383054600001E-3</v>
      </c>
      <c r="FE47" s="29">
        <v>2676.5099088699999</v>
      </c>
      <c r="FF47" s="29">
        <v>802.69434511300005</v>
      </c>
      <c r="FG47" s="29">
        <v>537.29739711299999</v>
      </c>
      <c r="FH47" s="29">
        <v>0.210674660747</v>
      </c>
      <c r="FI47" s="29">
        <v>3970.5261843399999</v>
      </c>
      <c r="FJ47" s="29">
        <v>32552.278086900002</v>
      </c>
      <c r="FK47" s="29">
        <v>201.134025404</v>
      </c>
      <c r="FL47" s="29">
        <v>36.949373768400001</v>
      </c>
      <c r="FM47" s="29">
        <v>1027.19107267</v>
      </c>
      <c r="FN47" s="29">
        <v>5539.76376248</v>
      </c>
      <c r="FO47" s="29">
        <v>1310.7090422599999</v>
      </c>
      <c r="FP47" s="29">
        <v>0.18184237277900001</v>
      </c>
      <c r="FQ47" s="29">
        <v>3.1788831556499999</v>
      </c>
      <c r="FR47" s="29">
        <v>6582.43717216</v>
      </c>
      <c r="FS47" s="29">
        <v>89708.510118799997</v>
      </c>
      <c r="FT47" s="29">
        <v>409.10630131200003</v>
      </c>
      <c r="FU47" s="29">
        <v>4688.1425073099999</v>
      </c>
      <c r="FW47" s="37">
        <f t="shared" si="1"/>
        <v>0</v>
      </c>
      <c r="FX47" s="55">
        <f t="shared" si="2"/>
        <v>2.7368145185810789E-3</v>
      </c>
      <c r="FY47" s="55">
        <f t="shared" si="3"/>
        <v>-6.5257813972747505E-4</v>
      </c>
      <c r="FZ47" s="55">
        <f t="shared" si="4"/>
        <v>-1.3470513785346343E-3</v>
      </c>
      <c r="GA47" s="55">
        <f t="shared" si="5"/>
        <v>-2.928823247188054E-4</v>
      </c>
      <c r="GB47" s="55">
        <f t="shared" si="6"/>
        <v>-3.5869650330774838E-4</v>
      </c>
      <c r="GC47" s="55">
        <f t="shared" si="7"/>
        <v>-7.1349910965839785E-4</v>
      </c>
      <c r="GD47" s="55">
        <f t="shared" si="8"/>
        <v>3.0394035820711632E-5</v>
      </c>
      <c r="GE47" s="55">
        <f t="shared" si="9"/>
        <v>4.502181270340997E-3</v>
      </c>
      <c r="GF47" s="55">
        <f t="shared" si="10"/>
        <v>-6.0282204899789831E-6</v>
      </c>
      <c r="GG47" s="55">
        <f t="shared" si="11"/>
        <v>5.4777947565923779E-6</v>
      </c>
      <c r="GH47" s="55">
        <f t="shared" si="12"/>
        <v>-1.2925960191145123E-3</v>
      </c>
      <c r="GI47" s="55">
        <f t="shared" si="13"/>
        <v>7.7923393728167867E-2</v>
      </c>
      <c r="GJ47" s="55">
        <f t="shared" si="14"/>
        <v>-1.2193937374577156E-3</v>
      </c>
      <c r="GK47" s="55">
        <f t="shared" si="15"/>
        <v>-1.8032022595040212E-3</v>
      </c>
      <c r="GL47" s="55">
        <f t="shared" si="16"/>
        <v>-1.2331812005707779E-3</v>
      </c>
      <c r="GM47" s="55">
        <f t="shared" si="17"/>
        <v>4.3530248762889836E-5</v>
      </c>
      <c r="GN47" s="55">
        <f t="shared" si="18"/>
        <v>-8.0993655979198765E-6</v>
      </c>
      <c r="GO47" s="55">
        <f t="shared" si="19"/>
        <v>0</v>
      </c>
      <c r="GP47" s="55">
        <f t="shared" si="20"/>
        <v>-1.228136172574096E-3</v>
      </c>
      <c r="GQ47" s="55">
        <f t="shared" si="21"/>
        <v>-3.1365566586629217E-6</v>
      </c>
      <c r="GR47" s="55">
        <f t="shared" si="22"/>
        <v>-4.8354579730297245E-6</v>
      </c>
      <c r="GS47" s="55">
        <f t="shared" si="23"/>
        <v>4.2641991984544599E-6</v>
      </c>
      <c r="GT47" s="55">
        <f t="shared" si="24"/>
        <v>0</v>
      </c>
      <c r="GU47" s="55">
        <f t="shared" si="25"/>
        <v>-3.1867968936940827E-3</v>
      </c>
      <c r="GV47" s="55">
        <f t="shared" si="26"/>
        <v>-2.9032023940243684E-5</v>
      </c>
      <c r="GW47" s="55">
        <f t="shared" si="27"/>
        <v>9.5251358274768758E-3</v>
      </c>
      <c r="GX47" s="55">
        <f t="shared" si="28"/>
        <v>-2.3942608651637559E-6</v>
      </c>
      <c r="GY47" s="55">
        <f t="shared" si="29"/>
        <v>-1.3210067797463472E-5</v>
      </c>
      <c r="GZ47" s="55">
        <f t="shared" si="30"/>
        <v>-2.7887135805950705E-4</v>
      </c>
      <c r="HA47" s="55">
        <f t="shared" si="31"/>
        <v>-1.5274921268184289E-3</v>
      </c>
      <c r="HB47" s="55">
        <f t="shared" si="32"/>
        <v>0</v>
      </c>
      <c r="HC47" s="55">
        <f t="shared" si="33"/>
        <v>-1.2238002463945568E-3</v>
      </c>
      <c r="HD47" s="55">
        <f t="shared" si="34"/>
        <v>-5.5462869140161566E-6</v>
      </c>
      <c r="HE47" s="55">
        <f t="shared" si="35"/>
        <v>2.9712194363774444E-3</v>
      </c>
      <c r="HF47" s="55">
        <f t="shared" si="36"/>
        <v>3.280305489270172E-3</v>
      </c>
      <c r="HG47" s="55">
        <f t="shared" si="37"/>
        <v>-1.5190037527719994E-3</v>
      </c>
      <c r="HH47" s="55">
        <f t="shared" si="38"/>
        <v>5.2975179389315805E-6</v>
      </c>
      <c r="HI47" s="55">
        <f t="shared" si="39"/>
        <v>-7.4048662199767217E-4</v>
      </c>
      <c r="HJ47" s="55">
        <f t="shared" si="40"/>
        <v>3.7547990232891055E-6</v>
      </c>
      <c r="HK47" s="55">
        <f t="shared" si="41"/>
        <v>2.9022675420806388E-4</v>
      </c>
      <c r="HL47" s="55">
        <f t="shared" si="42"/>
        <v>-9.6098123612677892E-7</v>
      </c>
      <c r="HM47" s="55">
        <f t="shared" si="43"/>
        <v>1.8536018755998726E-6</v>
      </c>
      <c r="HN47" s="55">
        <f t="shared" si="44"/>
        <v>-2.1219986136442741E-6</v>
      </c>
      <c r="HO47" s="55">
        <f t="shared" si="45"/>
        <v>3.4379333386548642E-4</v>
      </c>
      <c r="HP47" s="55">
        <f t="shared" si="46"/>
        <v>9.8984233624147011E-4</v>
      </c>
      <c r="HQ47" s="55">
        <f t="shared" si="47"/>
        <v>0</v>
      </c>
      <c r="HR47" s="55">
        <f t="shared" si="48"/>
        <v>0</v>
      </c>
      <c r="HS47" s="55">
        <f t="shared" si="49"/>
        <v>-3.0843300102947633E-6</v>
      </c>
      <c r="HT47" s="55">
        <f t="shared" si="50"/>
        <v>8.7798919393330119E-6</v>
      </c>
      <c r="HU47" s="55">
        <f t="shared" si="51"/>
        <v>7.8178386697475306E-6</v>
      </c>
      <c r="HV47" s="55">
        <f t="shared" si="52"/>
        <v>2.7379727310326626E-6</v>
      </c>
      <c r="HW47" s="55">
        <f t="shared" si="53"/>
        <v>2.4578566298879092E-3</v>
      </c>
      <c r="HX47" s="55">
        <f t="shared" si="54"/>
        <v>4.1784163574997031E-4</v>
      </c>
      <c r="HY47" s="55">
        <f t="shared" si="55"/>
        <v>4.2772652432587512E-5</v>
      </c>
      <c r="HZ47" s="55">
        <f t="shared" si="56"/>
        <v>1.5398064536862154E-3</v>
      </c>
      <c r="IA47" s="55">
        <f t="shared" si="57"/>
        <v>-1.6089220211574671E-5</v>
      </c>
      <c r="IB47" s="55">
        <f t="shared" si="58"/>
        <v>-3.93358889951259E-6</v>
      </c>
      <c r="IC47" s="55">
        <f t="shared" si="59"/>
        <v>-8.569755994890794E-6</v>
      </c>
      <c r="ID47" s="55">
        <f t="shared" si="60"/>
        <v>0</v>
      </c>
      <c r="IE47" s="55">
        <f t="shared" si="61"/>
        <v>0</v>
      </c>
    </row>
    <row r="48" spans="1:239" x14ac:dyDescent="0.3">
      <c r="A48" s="46" t="s">
        <v>47</v>
      </c>
      <c r="B48" s="27">
        <v>93716.788591999997</v>
      </c>
      <c r="C48" s="27">
        <v>1427.1904010999999</v>
      </c>
      <c r="D48" s="27">
        <v>13434.601603999999</v>
      </c>
      <c r="E48" s="27">
        <v>19194.229135000001</v>
      </c>
      <c r="F48" s="27">
        <v>16160.276615000001</v>
      </c>
      <c r="G48" s="27">
        <v>2497.3491015999998</v>
      </c>
      <c r="H48" s="27">
        <v>106715.85846</v>
      </c>
      <c r="I48" s="29">
        <v>249.8661166</v>
      </c>
      <c r="J48" s="29">
        <v>15.966595034999999</v>
      </c>
      <c r="K48" s="29">
        <v>3.6110233700000001E-2</v>
      </c>
      <c r="L48" s="29">
        <v>0.14554128699999999</v>
      </c>
      <c r="M48" s="29">
        <v>633.40865264000001</v>
      </c>
      <c r="N48" s="29">
        <v>9.3510082699999997E-2</v>
      </c>
      <c r="O48" s="29">
        <v>7.7126193000000001E-3</v>
      </c>
      <c r="P48" s="29">
        <v>9.6104962299999999E-2</v>
      </c>
      <c r="Q48" s="29">
        <v>0.10477578</v>
      </c>
      <c r="R48" s="29">
        <v>0.60546261759999997</v>
      </c>
      <c r="T48" s="29">
        <v>2.5872913999999999E-3</v>
      </c>
      <c r="U48" s="29">
        <v>1.2661008603999999</v>
      </c>
      <c r="V48" s="29">
        <v>15.98412703</v>
      </c>
      <c r="W48" s="29">
        <v>8.22244263E-2</v>
      </c>
      <c r="Y48" s="29">
        <v>6.1056000000000006E-5</v>
      </c>
      <c r="Z48" s="29">
        <v>2.0768051799999999E-2</v>
      </c>
      <c r="AA48" s="29">
        <v>58.913934519000001</v>
      </c>
      <c r="AB48" s="29">
        <v>153.1837822</v>
      </c>
      <c r="AD48" s="29">
        <v>0.1971890379</v>
      </c>
      <c r="AE48" s="29">
        <v>0.338890941699999</v>
      </c>
      <c r="AG48" s="29">
        <v>0.18702040919999999</v>
      </c>
      <c r="AH48" s="29">
        <v>0.85130276400000005</v>
      </c>
      <c r="AI48" s="29">
        <v>3129.0093415000001</v>
      </c>
      <c r="AJ48" s="29">
        <v>209.21552854999999</v>
      </c>
      <c r="AK48" s="29">
        <v>9.3510082699999997E-2</v>
      </c>
      <c r="AL48" s="29">
        <v>0.39945804419999997</v>
      </c>
      <c r="AM48" s="29">
        <v>1.0758228E-3</v>
      </c>
      <c r="AN48" s="29">
        <v>27.741555349999999</v>
      </c>
      <c r="AO48" s="29">
        <v>1500.0082898000001</v>
      </c>
      <c r="AP48" s="29">
        <v>1.223892574</v>
      </c>
      <c r="AQ48" s="29">
        <v>1.6371220000000001E-4</v>
      </c>
      <c r="AR48" s="29">
        <v>6.2771880000000004E-4</v>
      </c>
      <c r="AS48" s="29">
        <v>285.26570871000001</v>
      </c>
      <c r="AT48" s="29">
        <v>6.9284007549000002</v>
      </c>
      <c r="AW48" s="29">
        <v>0.84162776500000003</v>
      </c>
      <c r="AX48" s="29">
        <v>3.0740886595000001</v>
      </c>
      <c r="AY48" s="29">
        <v>0.98268026860000002</v>
      </c>
      <c r="AZ48" s="29">
        <v>0.12530224679999999</v>
      </c>
      <c r="BA48" s="29">
        <v>9.6857467298</v>
      </c>
      <c r="BB48" s="29">
        <v>85.151516345999994</v>
      </c>
      <c r="BC48" s="29">
        <v>303.11780654</v>
      </c>
      <c r="BD48" s="29">
        <v>354.11077524000001</v>
      </c>
      <c r="BE48" s="29">
        <v>3.2274662199999998E-2</v>
      </c>
      <c r="BF48" s="29">
        <v>2.2264859000000001E-3</v>
      </c>
      <c r="BK48" s="29" t="s">
        <v>47</v>
      </c>
      <c r="BL48" s="29">
        <v>3899.66011144</v>
      </c>
      <c r="BM48" s="29">
        <v>3.2274506990300003E-2</v>
      </c>
      <c r="BN48" s="29">
        <v>15.966533570799999</v>
      </c>
      <c r="BO48" s="29">
        <v>0</v>
      </c>
      <c r="BP48" s="29">
        <v>3.61095971652E-2</v>
      </c>
      <c r="BQ48" s="29">
        <v>250.33547313400001</v>
      </c>
      <c r="BR48" s="29">
        <v>250.30902162500001</v>
      </c>
      <c r="BS48" s="29">
        <v>223.51821122199999</v>
      </c>
      <c r="BT48" s="29">
        <v>5.9496344647499998E-2</v>
      </c>
      <c r="BU48" s="29">
        <v>8.5616612994000002E-2</v>
      </c>
      <c r="BV48" s="29">
        <v>675.16106756600004</v>
      </c>
      <c r="BW48" s="29">
        <v>2.98358329911E-2</v>
      </c>
      <c r="BX48" s="29">
        <v>6.3401027233700002E-2</v>
      </c>
      <c r="BY48" s="8">
        <v>6.08703025727E-5</v>
      </c>
      <c r="BZ48" s="29">
        <v>7.6961466086799997E-3</v>
      </c>
      <c r="CA48" s="29">
        <v>2.29976651841E-2</v>
      </c>
      <c r="CB48" s="29">
        <v>7.2826095839299998E-2</v>
      </c>
      <c r="CC48" s="29">
        <v>0.104780098933</v>
      </c>
      <c r="CD48" s="29">
        <v>0</v>
      </c>
      <c r="CE48" s="29">
        <v>1000.4121059399999</v>
      </c>
      <c r="CF48" s="29">
        <v>0.60545358140799999</v>
      </c>
      <c r="CG48" s="29">
        <v>2.2263807822399998E-3</v>
      </c>
      <c r="CH48" s="29">
        <v>7.4873191487999998E-4</v>
      </c>
      <c r="CI48" s="29">
        <v>1.8330870132299999E-3</v>
      </c>
      <c r="CJ48" s="29">
        <v>0</v>
      </c>
      <c r="CK48" s="29">
        <v>1.26610079389</v>
      </c>
      <c r="CL48" s="29">
        <v>0.85130623058999999</v>
      </c>
      <c r="CM48" s="29">
        <v>15.9840443324</v>
      </c>
      <c r="CN48" s="29">
        <v>1.6371029586600001E-4</v>
      </c>
      <c r="CO48" s="29">
        <v>0.39945950314200002</v>
      </c>
      <c r="CP48" s="29">
        <v>6.2771525136800003E-4</v>
      </c>
      <c r="CQ48" s="29">
        <v>93916.748303800006</v>
      </c>
      <c r="CR48" s="29">
        <v>8.2221962789900002E-2</v>
      </c>
      <c r="CS48" s="29">
        <v>0</v>
      </c>
      <c r="CT48" s="29">
        <v>1116.88644746</v>
      </c>
      <c r="CU48" s="29">
        <v>45.629567172400002</v>
      </c>
      <c r="CV48" s="29">
        <v>119.478501182</v>
      </c>
      <c r="CW48" s="29">
        <v>85.212945098899993</v>
      </c>
      <c r="CX48" s="29">
        <v>6245.2402571100001</v>
      </c>
      <c r="CY48" s="29">
        <v>2.0769330052000001E-2</v>
      </c>
      <c r="CZ48" s="29">
        <v>59.554261283300001</v>
      </c>
      <c r="DA48" s="29">
        <v>59.554261283300001</v>
      </c>
      <c r="DB48" s="29">
        <v>153.18362036900001</v>
      </c>
      <c r="DC48" s="29">
        <v>0</v>
      </c>
      <c r="DD48" s="29">
        <v>303.202390616</v>
      </c>
      <c r="DE48" s="29">
        <v>7.7903312768900002E-2</v>
      </c>
      <c r="DF48" s="29">
        <v>8.3145407189900003E-2</v>
      </c>
      <c r="DG48" s="29">
        <v>0</v>
      </c>
      <c r="DH48" s="29">
        <v>1607.3916522</v>
      </c>
      <c r="DI48" s="29">
        <v>3.92201283663</v>
      </c>
      <c r="DJ48" s="29">
        <v>605.955309188</v>
      </c>
      <c r="DK48" s="29">
        <v>8.7856274935099996E-2</v>
      </c>
      <c r="DL48" s="29">
        <v>0.25005193517300001</v>
      </c>
      <c r="DM48" s="29">
        <v>0</v>
      </c>
      <c r="DN48" s="29">
        <v>6.1536459906199999E-2</v>
      </c>
      <c r="DO48" s="29">
        <v>0.124937650865</v>
      </c>
      <c r="DP48" s="29">
        <v>3138.14746414</v>
      </c>
      <c r="DQ48" s="29">
        <v>0</v>
      </c>
      <c r="DR48" s="29">
        <v>209.24419103299999</v>
      </c>
      <c r="DS48" s="29">
        <v>1426.52462483</v>
      </c>
      <c r="DT48" s="29">
        <v>0</v>
      </c>
      <c r="DU48" s="29">
        <v>3.8227147236799999E-2</v>
      </c>
      <c r="DV48" s="29">
        <v>5.5009738681699998E-2</v>
      </c>
      <c r="DW48" s="29">
        <v>12077.1944193</v>
      </c>
      <c r="DX48" s="29">
        <v>1341.9088734500001</v>
      </c>
      <c r="DY48" s="29">
        <v>13419.1032928</v>
      </c>
      <c r="DZ48" s="29">
        <v>1404.5715862300001</v>
      </c>
      <c r="EA48" s="29">
        <v>1735.81168738</v>
      </c>
      <c r="EB48" s="29">
        <v>6.9317375588300001</v>
      </c>
      <c r="EC48" s="29">
        <v>0</v>
      </c>
      <c r="ED48" s="29">
        <v>0</v>
      </c>
      <c r="EE48" s="29">
        <v>0.84162100050199995</v>
      </c>
      <c r="EF48" s="29">
        <v>3.0740602527599998</v>
      </c>
      <c r="EG48" s="29">
        <v>0.98265514879500004</v>
      </c>
      <c r="EH48" s="29">
        <v>0.12530062266700001</v>
      </c>
      <c r="EI48" s="29">
        <v>9.6968484117399996</v>
      </c>
      <c r="EJ48" s="29">
        <v>12.2382379894</v>
      </c>
      <c r="EK48" s="29">
        <v>53742.644659400001</v>
      </c>
      <c r="EL48" s="29">
        <v>18.305362963899999</v>
      </c>
      <c r="EM48" s="29">
        <v>1074.9445784500001</v>
      </c>
      <c r="EN48" s="29">
        <v>1431.6323463199999</v>
      </c>
      <c r="EO48" s="29">
        <v>7.0844158964300004</v>
      </c>
      <c r="EP48" s="29">
        <v>0.71556604716799999</v>
      </c>
      <c r="EQ48" s="29">
        <v>3.5865428879400002E-2</v>
      </c>
      <c r="ER48" s="29">
        <v>937.57982065399995</v>
      </c>
      <c r="ES48" s="29">
        <v>19201.547791500001</v>
      </c>
      <c r="ET48" s="29">
        <v>16166.9353027</v>
      </c>
      <c r="EU48" s="29">
        <v>3034.6124887400001</v>
      </c>
      <c r="EV48" s="29">
        <v>13.6618203994</v>
      </c>
      <c r="EW48" s="29">
        <v>0.22002544457699999</v>
      </c>
      <c r="EX48" s="29">
        <v>706.70723885400002</v>
      </c>
      <c r="EY48" s="29">
        <v>87.604564482399994</v>
      </c>
      <c r="EZ48" s="29">
        <v>4128.5762457500005</v>
      </c>
      <c r="FA48" s="29">
        <v>207.747566957</v>
      </c>
      <c r="FB48" s="29">
        <v>54.2961491294</v>
      </c>
      <c r="FC48" s="29">
        <v>6970.67289351</v>
      </c>
      <c r="FD48" s="29">
        <v>1.0750090877800001E-3</v>
      </c>
      <c r="FE48" s="29">
        <v>2502.3580592500002</v>
      </c>
      <c r="FF48" s="29">
        <v>196.935794219</v>
      </c>
      <c r="FG48" s="29">
        <v>317.25693999600003</v>
      </c>
      <c r="FH48" s="29">
        <v>0.75573567100399996</v>
      </c>
      <c r="FI48" s="29">
        <v>2493.6397882800002</v>
      </c>
      <c r="FJ48" s="29">
        <v>29843.965188499998</v>
      </c>
      <c r="FK48" s="29">
        <v>354.37940121899999</v>
      </c>
      <c r="FL48" s="29">
        <v>30.193214682299999</v>
      </c>
      <c r="FM48" s="29">
        <v>1117.1695218</v>
      </c>
      <c r="FN48" s="29">
        <v>5566.7313974999997</v>
      </c>
      <c r="FO48" s="29">
        <v>1500.32006475</v>
      </c>
      <c r="FP48" s="29">
        <v>27.741543395699999</v>
      </c>
      <c r="FQ48" s="29">
        <v>1.22389588129</v>
      </c>
      <c r="FR48" s="29">
        <v>14090.517159000001</v>
      </c>
      <c r="FS48" s="29">
        <v>106715.953941</v>
      </c>
      <c r="FT48" s="29">
        <v>285.39451536600001</v>
      </c>
      <c r="FU48" s="29">
        <v>6630.1180320399999</v>
      </c>
      <c r="FW48" s="37">
        <f t="shared" si="1"/>
        <v>0</v>
      </c>
      <c r="FX48" s="55">
        <f t="shared" si="2"/>
        <v>2.1336594521024648E-3</v>
      </c>
      <c r="FY48" s="55">
        <f t="shared" si="3"/>
        <v>-4.664943580665762E-4</v>
      </c>
      <c r="FZ48" s="55">
        <f t="shared" si="4"/>
        <v>-1.1536115217130544E-3</v>
      </c>
      <c r="GA48" s="55">
        <f t="shared" si="5"/>
        <v>3.8129463019977817E-4</v>
      </c>
      <c r="GB48" s="55">
        <f t="shared" si="6"/>
        <v>4.1204045318249421E-4</v>
      </c>
      <c r="GC48" s="55">
        <f t="shared" si="7"/>
        <v>-1.4853002800542211E-3</v>
      </c>
      <c r="GD48" s="55">
        <f t="shared" si="8"/>
        <v>8.9472175339752052E-7</v>
      </c>
      <c r="GE48" s="55">
        <f t="shared" si="9"/>
        <v>1.772569370456274E-3</v>
      </c>
      <c r="GF48" s="55">
        <f t="shared" si="10"/>
        <v>-3.8495496294060723E-6</v>
      </c>
      <c r="GG48" s="55">
        <f t="shared" si="11"/>
        <v>-1.762754584446786E-5</v>
      </c>
      <c r="GH48" s="55">
        <f t="shared" si="12"/>
        <v>-2.9430092816204434E-3</v>
      </c>
      <c r="GI48" s="55">
        <f t="shared" si="13"/>
        <v>6.5917026475686868E-2</v>
      </c>
      <c r="GJ48" s="55">
        <f t="shared" si="14"/>
        <v>-2.9218504284350718E-3</v>
      </c>
      <c r="GK48" s="55">
        <f t="shared" si="15"/>
        <v>-2.1358102454247145E-3</v>
      </c>
      <c r="GL48" s="55">
        <f t="shared" si="16"/>
        <v>-2.9259808221162127E-3</v>
      </c>
      <c r="GM48" s="55">
        <f t="shared" si="17"/>
        <v>4.1220719139479162E-5</v>
      </c>
      <c r="GN48" s="55">
        <f t="shared" si="18"/>
        <v>-1.4924442463199375E-5</v>
      </c>
      <c r="GO48" s="55">
        <f t="shared" si="19"/>
        <v>0</v>
      </c>
      <c r="GP48" s="55">
        <f t="shared" si="20"/>
        <v>-2.1151355003924265E-3</v>
      </c>
      <c r="GQ48" s="55">
        <f t="shared" si="21"/>
        <v>-5.2531359887816843E-8</v>
      </c>
      <c r="GR48" s="55">
        <f t="shared" si="22"/>
        <v>-5.1737326564467099E-6</v>
      </c>
      <c r="GS48" s="55">
        <f t="shared" si="23"/>
        <v>-2.9960806184404147E-5</v>
      </c>
      <c r="GT48" s="55">
        <f t="shared" si="24"/>
        <v>0</v>
      </c>
      <c r="GU48" s="55">
        <f t="shared" si="25"/>
        <v>-3.041427989059326E-3</v>
      </c>
      <c r="GV48" s="55">
        <f t="shared" si="26"/>
        <v>6.1548960504861493E-5</v>
      </c>
      <c r="GW48" s="55">
        <f t="shared" si="27"/>
        <v>1.0868850799525044E-2</v>
      </c>
      <c r="GX48" s="55">
        <f t="shared" si="28"/>
        <v>-1.0564499561335956E-6</v>
      </c>
      <c r="GY48" s="55">
        <f t="shared" si="29"/>
        <v>0</v>
      </c>
      <c r="GZ48" s="55">
        <f t="shared" si="30"/>
        <v>-1.3940382524682421E-3</v>
      </c>
      <c r="HA48" s="55">
        <f t="shared" si="31"/>
        <v>-2.8998461480535692E-3</v>
      </c>
      <c r="HB48" s="55">
        <f t="shared" si="32"/>
        <v>0</v>
      </c>
      <c r="HC48" s="55">
        <f t="shared" si="33"/>
        <v>-2.9210631670460283E-3</v>
      </c>
      <c r="HD48" s="55">
        <f t="shared" si="34"/>
        <v>4.0721000172217379E-6</v>
      </c>
      <c r="HE48" s="55">
        <f t="shared" si="35"/>
        <v>2.9204523357604338E-3</v>
      </c>
      <c r="HF48" s="55">
        <f t="shared" si="36"/>
        <v>1.3699978772443308E-4</v>
      </c>
      <c r="HG48" s="55">
        <f t="shared" si="37"/>
        <v>-2.9215756591348509E-3</v>
      </c>
      <c r="HH48" s="55">
        <f t="shared" si="38"/>
        <v>3.6523034677273922E-6</v>
      </c>
      <c r="HI48" s="55">
        <f t="shared" si="39"/>
        <v>-7.5636268351989683E-4</v>
      </c>
      <c r="HJ48" s="55">
        <f t="shared" si="40"/>
        <v>-4.3091671857801793E-7</v>
      </c>
      <c r="HK48" s="55">
        <f t="shared" si="41"/>
        <v>2.0784881798322698E-4</v>
      </c>
      <c r="HL48" s="55">
        <f t="shared" si="42"/>
        <v>2.7022714822742672E-6</v>
      </c>
      <c r="HM48" s="55">
        <f t="shared" si="43"/>
        <v>-1.1630984129450042E-5</v>
      </c>
      <c r="HN48" s="55">
        <f t="shared" si="44"/>
        <v>-5.6532192440502641E-6</v>
      </c>
      <c r="HO48" s="55">
        <f t="shared" si="45"/>
        <v>4.5153221038193229E-4</v>
      </c>
      <c r="HP48" s="55">
        <f t="shared" si="46"/>
        <v>4.8161243092643112E-4</v>
      </c>
      <c r="HQ48" s="55">
        <f t="shared" si="47"/>
        <v>0</v>
      </c>
      <c r="HR48" s="55">
        <f t="shared" si="48"/>
        <v>0</v>
      </c>
      <c r="HS48" s="55">
        <f t="shared" si="49"/>
        <v>-8.0373988138070227E-6</v>
      </c>
      <c r="HT48" s="55">
        <f t="shared" si="50"/>
        <v>-9.2407029031116037E-6</v>
      </c>
      <c r="HU48" s="55">
        <f t="shared" si="51"/>
        <v>-2.5562541350057856E-5</v>
      </c>
      <c r="HV48" s="55">
        <f t="shared" si="52"/>
        <v>-1.2961722885704614E-5</v>
      </c>
      <c r="HW48" s="55">
        <f t="shared" si="53"/>
        <v>1.1461875113710355E-3</v>
      </c>
      <c r="HX48" s="55">
        <f t="shared" si="54"/>
        <v>7.2140527304755532E-4</v>
      </c>
      <c r="HY48" s="55">
        <f t="shared" si="55"/>
        <v>2.7904687278355867E-4</v>
      </c>
      <c r="HZ48" s="55">
        <f t="shared" si="56"/>
        <v>7.5859306686704392E-4</v>
      </c>
      <c r="IA48" s="55">
        <f t="shared" si="57"/>
        <v>-4.8090263201937535E-6</v>
      </c>
      <c r="IB48" s="55">
        <f t="shared" si="58"/>
        <v>-4.7212407678101931E-5</v>
      </c>
      <c r="IC48" s="55">
        <f t="shared" si="59"/>
        <v>0</v>
      </c>
      <c r="ID48" s="55">
        <f t="shared" si="60"/>
        <v>0</v>
      </c>
      <c r="IE48" s="55">
        <f t="shared" si="61"/>
        <v>0</v>
      </c>
    </row>
    <row r="49" spans="1:239" x14ac:dyDescent="0.3">
      <c r="A49" s="46" t="s">
        <v>48</v>
      </c>
      <c r="B49" s="27">
        <v>24592.965942999999</v>
      </c>
      <c r="C49" s="27">
        <v>293.77284890999999</v>
      </c>
      <c r="D49" s="27">
        <v>6078.2923103000003</v>
      </c>
      <c r="E49" s="27">
        <v>5768.2664731000004</v>
      </c>
      <c r="F49" s="27">
        <v>4312.5929236000002</v>
      </c>
      <c r="G49" s="27">
        <v>3531.2735717</v>
      </c>
      <c r="H49" s="27">
        <v>23333.830342000001</v>
      </c>
      <c r="I49" s="29">
        <v>91.658577257000005</v>
      </c>
      <c r="J49" s="29">
        <v>2.8999407979999998</v>
      </c>
      <c r="K49" s="29">
        <v>1.14360978E-2</v>
      </c>
      <c r="L49" s="29">
        <v>0.39493910230000001</v>
      </c>
      <c r="M49" s="29">
        <v>155.13852731</v>
      </c>
      <c r="N49" s="29">
        <v>0.27392302759999998</v>
      </c>
      <c r="O49" s="29">
        <v>1.71244898E-2</v>
      </c>
      <c r="P49" s="29">
        <v>0.27761845629999998</v>
      </c>
      <c r="Q49" s="29">
        <v>3.3182449000000003E-2</v>
      </c>
      <c r="R49" s="29">
        <v>0.1833827281</v>
      </c>
      <c r="T49" s="29">
        <v>2.718018E-3</v>
      </c>
      <c r="U49" s="29">
        <v>0.22049976460000001</v>
      </c>
      <c r="V49" s="29">
        <v>2.8269409165999999</v>
      </c>
      <c r="W49" s="29">
        <v>9.4610614999999995E-3</v>
      </c>
      <c r="Y49" s="29">
        <v>8.6951299999999995E-5</v>
      </c>
      <c r="Z49" s="29">
        <v>6.5772343999999996E-3</v>
      </c>
      <c r="AA49" s="29">
        <v>12.724352138</v>
      </c>
      <c r="AB49" s="29">
        <v>26.150113999999999</v>
      </c>
      <c r="AD49" s="29">
        <v>0.30825259269999999</v>
      </c>
      <c r="AE49" s="29">
        <v>0.90104745469999992</v>
      </c>
      <c r="AG49" s="29">
        <v>0.54784590339999995</v>
      </c>
      <c r="AH49" s="29">
        <v>0.24258032400000001</v>
      </c>
      <c r="AI49" s="29">
        <v>821.60682085999997</v>
      </c>
      <c r="AJ49" s="29">
        <v>38.854423027000003</v>
      </c>
      <c r="AK49" s="29">
        <v>0.27392302759999998</v>
      </c>
      <c r="AL49" s="29">
        <v>0.12350243499999999</v>
      </c>
      <c r="AM49" s="29">
        <v>3.4071250000000002E-4</v>
      </c>
      <c r="AN49" s="29">
        <v>7.3736001</v>
      </c>
      <c r="AO49" s="29">
        <v>404.24126226999999</v>
      </c>
      <c r="AP49" s="29">
        <v>0.32530594000000002</v>
      </c>
      <c r="AQ49" s="29">
        <v>5.1847600000000001E-5</v>
      </c>
      <c r="AR49" s="29">
        <v>1.9879850000000001E-4</v>
      </c>
      <c r="AS49" s="29">
        <v>74.639607343999998</v>
      </c>
      <c r="AT49" s="29">
        <v>1.5884599160999999</v>
      </c>
      <c r="AW49" s="29">
        <v>0.1987191985</v>
      </c>
      <c r="AX49" s="29">
        <v>0.72711681309999998</v>
      </c>
      <c r="AY49" s="29">
        <v>0.23359629479999999</v>
      </c>
      <c r="AZ49" s="29">
        <v>3.0002226900000002E-2</v>
      </c>
      <c r="BA49" s="29">
        <v>2.2829599923999999</v>
      </c>
      <c r="BB49" s="29">
        <v>16.895260145999998</v>
      </c>
      <c r="BC49" s="29">
        <v>118.17790382</v>
      </c>
      <c r="BD49" s="29">
        <v>84.769499779</v>
      </c>
      <c r="BE49" s="29">
        <v>1.02213815E-2</v>
      </c>
      <c r="BF49" s="29">
        <v>7.0512720000000001E-4</v>
      </c>
      <c r="BK49" s="29" t="s">
        <v>48</v>
      </c>
      <c r="BL49" s="29">
        <v>1003.03937304</v>
      </c>
      <c r="BM49" s="29">
        <v>1.0221100671000001E-2</v>
      </c>
      <c r="BN49" s="29">
        <v>2.89981746548</v>
      </c>
      <c r="BO49" s="29">
        <v>0</v>
      </c>
      <c r="BP49" s="29">
        <v>1.14361812955E-2</v>
      </c>
      <c r="BQ49" s="29">
        <v>91.7880755411</v>
      </c>
      <c r="BR49" s="29">
        <v>91.7880755411</v>
      </c>
      <c r="BS49" s="29">
        <v>25.055792296</v>
      </c>
      <c r="BT49" s="29">
        <v>0.161434049538</v>
      </c>
      <c r="BU49" s="29">
        <v>0.232307147164</v>
      </c>
      <c r="BV49" s="29">
        <v>161.87135690599999</v>
      </c>
      <c r="BW49" s="29">
        <v>8.7389478452600006E-2</v>
      </c>
      <c r="BX49" s="29">
        <v>0.185702874096</v>
      </c>
      <c r="BY49" s="8">
        <v>8.6683025185900007E-5</v>
      </c>
      <c r="BZ49" s="29">
        <v>1.70740081611E-2</v>
      </c>
      <c r="CA49" s="29">
        <v>6.6426422361499995E-2</v>
      </c>
      <c r="CB49" s="29">
        <v>0.21035045553000001</v>
      </c>
      <c r="CC49" s="29">
        <v>3.31819420208E-2</v>
      </c>
      <c r="CD49" s="29">
        <v>0</v>
      </c>
      <c r="CE49" s="29">
        <v>197.12904614000001</v>
      </c>
      <c r="CF49" s="29">
        <v>0.18336866640499999</v>
      </c>
      <c r="CG49" s="29">
        <v>7.0513145323200001E-4</v>
      </c>
      <c r="CH49" s="29">
        <v>7.8617085632999995E-4</v>
      </c>
      <c r="CI49" s="29">
        <v>1.92477341116E-3</v>
      </c>
      <c r="CJ49" s="29">
        <v>0</v>
      </c>
      <c r="CK49" s="29">
        <v>0.220500023642</v>
      </c>
      <c r="CL49" s="29">
        <v>0.24257299852299999</v>
      </c>
      <c r="CM49" s="29">
        <v>2.8269291728099999</v>
      </c>
      <c r="CN49" s="8">
        <v>5.1847858197899999E-5</v>
      </c>
      <c r="CO49" s="29">
        <v>0.12350027681</v>
      </c>
      <c r="CP49" s="29">
        <v>1.9879440935399999E-4</v>
      </c>
      <c r="CQ49" s="29">
        <v>24644.751279200002</v>
      </c>
      <c r="CR49" s="29">
        <v>9.4607546928900006E-3</v>
      </c>
      <c r="CS49" s="29">
        <v>0</v>
      </c>
      <c r="CT49" s="29">
        <v>287.80300766599998</v>
      </c>
      <c r="CU49" s="29">
        <v>10.8066024091</v>
      </c>
      <c r="CV49" s="29">
        <v>31.199415666299998</v>
      </c>
      <c r="CW49" s="29">
        <v>16.911400641899998</v>
      </c>
      <c r="CX49" s="29">
        <v>1717.52484574</v>
      </c>
      <c r="CY49" s="29">
        <v>6.5771604725799997E-3</v>
      </c>
      <c r="CZ49" s="29">
        <v>12.9117773591</v>
      </c>
      <c r="DA49" s="29">
        <v>12.9117773591</v>
      </c>
      <c r="DB49" s="29">
        <v>26.150100881299998</v>
      </c>
      <c r="DC49" s="29">
        <v>0</v>
      </c>
      <c r="DD49" s="29">
        <v>118.198572906</v>
      </c>
      <c r="DE49" s="29">
        <v>9.9063919324800007E-2</v>
      </c>
      <c r="DF49" s="29">
        <v>0.14783043852800001</v>
      </c>
      <c r="DG49" s="29">
        <v>0</v>
      </c>
      <c r="DH49" s="29">
        <v>546.99438625300002</v>
      </c>
      <c r="DI49" s="29">
        <v>1.49584916382</v>
      </c>
      <c r="DJ49" s="29">
        <v>127.094557182</v>
      </c>
      <c r="DK49" s="29">
        <v>0.23356211985399999</v>
      </c>
      <c r="DL49" s="29">
        <v>0.66475382970399999</v>
      </c>
      <c r="DM49" s="29">
        <v>0</v>
      </c>
      <c r="DN49" s="29">
        <v>0.18024098344799999</v>
      </c>
      <c r="DO49" s="29">
        <v>0.36594366532700001</v>
      </c>
      <c r="DP49" s="29">
        <v>824.04043531000002</v>
      </c>
      <c r="DQ49" s="29">
        <v>0</v>
      </c>
      <c r="DR49" s="29">
        <v>38.864264692200003</v>
      </c>
      <c r="DS49" s="29">
        <v>293.65423004199999</v>
      </c>
      <c r="DT49" s="29">
        <v>0</v>
      </c>
      <c r="DU49" s="29">
        <v>0.11196789871100001</v>
      </c>
      <c r="DV49" s="29">
        <v>0.16112466730800001</v>
      </c>
      <c r="DW49" s="29">
        <v>5461.0816929100001</v>
      </c>
      <c r="DX49" s="29">
        <v>606.78620688199999</v>
      </c>
      <c r="DY49" s="29">
        <v>6067.8678997899997</v>
      </c>
      <c r="DZ49" s="29">
        <v>212.90180591699999</v>
      </c>
      <c r="EA49" s="29">
        <v>278.54883319499999</v>
      </c>
      <c r="EB49" s="29">
        <v>1.5894193961300001</v>
      </c>
      <c r="EC49" s="29">
        <v>0</v>
      </c>
      <c r="ED49" s="29">
        <v>0</v>
      </c>
      <c r="EE49" s="29">
        <v>0.19872307425300001</v>
      </c>
      <c r="EF49" s="29">
        <v>0.72710960309100003</v>
      </c>
      <c r="EG49" s="29">
        <v>0.233595972023</v>
      </c>
      <c r="EH49" s="29">
        <v>3.00009138511E-2</v>
      </c>
      <c r="EI49" s="29">
        <v>2.28618670503</v>
      </c>
      <c r="EJ49" s="29">
        <v>11.6533687065</v>
      </c>
      <c r="EK49" s="29">
        <v>13060.20269</v>
      </c>
      <c r="EL49" s="29">
        <v>10.846515954299999</v>
      </c>
      <c r="EM49" s="29">
        <v>269.21147031800001</v>
      </c>
      <c r="EN49" s="29">
        <v>378.57072438400002</v>
      </c>
      <c r="EO49" s="29">
        <v>5.9661987444699998</v>
      </c>
      <c r="EP49" s="29">
        <v>0</v>
      </c>
      <c r="EQ49" s="29">
        <v>6.0527667895700001E-2</v>
      </c>
      <c r="ER49" s="29">
        <v>253.835056576</v>
      </c>
      <c r="ES49" s="29">
        <v>5766.6634578200001</v>
      </c>
      <c r="ET49" s="29">
        <v>4312.88817208</v>
      </c>
      <c r="EU49" s="29">
        <v>1453.77528575</v>
      </c>
      <c r="EV49" s="29">
        <v>3.5568602258599999</v>
      </c>
      <c r="EW49" s="29">
        <v>8.1885675137900002E-2</v>
      </c>
      <c r="EX49" s="29">
        <v>324.49201596099999</v>
      </c>
      <c r="EY49" s="29">
        <v>21.655654668</v>
      </c>
      <c r="EZ49" s="29">
        <v>1024.6480228400001</v>
      </c>
      <c r="FA49" s="29">
        <v>52.666396831999997</v>
      </c>
      <c r="FB49" s="29">
        <v>12.729276455200001</v>
      </c>
      <c r="FC49" s="29">
        <v>1720.4831804999999</v>
      </c>
      <c r="FD49" s="29">
        <v>3.4045361290099997E-4</v>
      </c>
      <c r="FE49" s="29">
        <v>767.434884883</v>
      </c>
      <c r="FF49" s="29">
        <v>91.297389683500001</v>
      </c>
      <c r="FG49" s="29">
        <v>130.382068409</v>
      </c>
      <c r="FH49" s="29">
        <v>0.812086147368</v>
      </c>
      <c r="FI49" s="29">
        <v>3521.7801522599998</v>
      </c>
      <c r="FJ49" s="29">
        <v>8438.0724723200001</v>
      </c>
      <c r="FK49" s="29">
        <v>84.844636096900004</v>
      </c>
      <c r="FL49" s="29">
        <v>70.646856675600006</v>
      </c>
      <c r="FM49" s="29">
        <v>240.572024951</v>
      </c>
      <c r="FN49" s="29">
        <v>1321.20221072</v>
      </c>
      <c r="FO49" s="29">
        <v>404.338042309</v>
      </c>
      <c r="FP49" s="29">
        <v>7.3736108569000001</v>
      </c>
      <c r="FQ49" s="29">
        <v>0.32531029702300002</v>
      </c>
      <c r="FR49" s="29">
        <v>1897.9868710200001</v>
      </c>
      <c r="FS49" s="29">
        <v>23334.230595599998</v>
      </c>
      <c r="FT49" s="29">
        <v>74.675852167800002</v>
      </c>
      <c r="FU49" s="29">
        <v>1187.39601158</v>
      </c>
      <c r="FW49" s="37">
        <f t="shared" si="1"/>
        <v>0</v>
      </c>
      <c r="FX49" s="55">
        <f t="shared" si="2"/>
        <v>2.1056970647634404E-3</v>
      </c>
      <c r="FY49" s="55">
        <f t="shared" si="3"/>
        <v>-4.0377750510340265E-4</v>
      </c>
      <c r="FZ49" s="55">
        <f t="shared" si="4"/>
        <v>-1.7150229008130889E-3</v>
      </c>
      <c r="GA49" s="55">
        <f t="shared" si="5"/>
        <v>-2.779024317749429E-4</v>
      </c>
      <c r="GB49" s="55">
        <f t="shared" si="6"/>
        <v>6.846194046837243E-5</v>
      </c>
      <c r="GC49" s="55">
        <f t="shared" si="7"/>
        <v>-2.6883840198849277E-3</v>
      </c>
      <c r="GD49" s="55">
        <f t="shared" si="8"/>
        <v>1.7153360341214312E-5</v>
      </c>
      <c r="GE49" s="55">
        <f t="shared" si="9"/>
        <v>1.4128332336743219E-3</v>
      </c>
      <c r="GF49" s="55">
        <f t="shared" si="10"/>
        <v>-4.2529323386501943E-5</v>
      </c>
      <c r="GG49" s="55">
        <f t="shared" si="11"/>
        <v>7.3010480900299644E-6</v>
      </c>
      <c r="GH49" s="55">
        <f t="shared" si="12"/>
        <v>-3.0331400234207247E-3</v>
      </c>
      <c r="GI49" s="55">
        <f t="shared" si="13"/>
        <v>4.3398823701261212E-2</v>
      </c>
      <c r="GJ49" s="55">
        <f t="shared" si="14"/>
        <v>-3.0325126685333058E-3</v>
      </c>
      <c r="GK49" s="55">
        <f t="shared" si="15"/>
        <v>-2.9479207549880058E-3</v>
      </c>
      <c r="GL49" s="55">
        <f t="shared" si="16"/>
        <v>-3.0314209642839426E-3</v>
      </c>
      <c r="GM49" s="55">
        <f t="shared" si="17"/>
        <v>-1.5278534745978019E-5</v>
      </c>
      <c r="GN49" s="55">
        <f t="shared" si="18"/>
        <v>-7.6679495095872342E-5</v>
      </c>
      <c r="GO49" s="55">
        <f t="shared" si="19"/>
        <v>0</v>
      </c>
      <c r="GP49" s="55">
        <f t="shared" si="20"/>
        <v>-2.602533357027047E-3</v>
      </c>
      <c r="GQ49" s="55">
        <f t="shared" si="21"/>
        <v>1.1747949049251433E-6</v>
      </c>
      <c r="GR49" s="55">
        <f t="shared" si="22"/>
        <v>-4.1542396344606897E-6</v>
      </c>
      <c r="GS49" s="55">
        <f t="shared" si="23"/>
        <v>-3.2428402457683121E-5</v>
      </c>
      <c r="GT49" s="55">
        <f t="shared" si="24"/>
        <v>0</v>
      </c>
      <c r="GU49" s="55">
        <f t="shared" si="25"/>
        <v>-3.0853456371553825E-3</v>
      </c>
      <c r="GV49" s="55">
        <f t="shared" si="26"/>
        <v>-1.1239894384775349E-5</v>
      </c>
      <c r="GW49" s="55">
        <f t="shared" si="27"/>
        <v>1.4729647456099018E-2</v>
      </c>
      <c r="GX49" s="55">
        <f t="shared" si="28"/>
        <v>-5.0166894110259241E-7</v>
      </c>
      <c r="GY49" s="55">
        <f t="shared" si="29"/>
        <v>0</v>
      </c>
      <c r="GZ49" s="55">
        <f t="shared" si="30"/>
        <v>-2.6944362226607381E-3</v>
      </c>
      <c r="HA49" s="55">
        <f t="shared" si="31"/>
        <v>-3.0314775628652968E-3</v>
      </c>
      <c r="HB49" s="55">
        <f t="shared" si="32"/>
        <v>0</v>
      </c>
      <c r="HC49" s="55">
        <f t="shared" si="33"/>
        <v>-3.0323392302288726E-3</v>
      </c>
      <c r="HD49" s="55">
        <f t="shared" si="34"/>
        <v>-3.0198149953931472E-5</v>
      </c>
      <c r="HE49" s="55">
        <f t="shared" si="35"/>
        <v>2.9620183136414499E-3</v>
      </c>
      <c r="HF49" s="55">
        <f t="shared" si="36"/>
        <v>2.5329587813363613E-4</v>
      </c>
      <c r="HG49" s="55">
        <f t="shared" si="37"/>
        <v>-3.0317333605580188E-3</v>
      </c>
      <c r="HH49" s="55">
        <f t="shared" si="38"/>
        <v>-1.7474878126816429E-5</v>
      </c>
      <c r="HI49" s="55">
        <f t="shared" si="39"/>
        <v>-7.5984033165806463E-4</v>
      </c>
      <c r="HJ49" s="55">
        <f t="shared" si="40"/>
        <v>1.4588396243613918E-6</v>
      </c>
      <c r="HK49" s="55">
        <f t="shared" si="41"/>
        <v>2.3941157925478718E-4</v>
      </c>
      <c r="HL49" s="55">
        <f t="shared" si="42"/>
        <v>1.3393616482998068E-5</v>
      </c>
      <c r="HM49" s="55">
        <f t="shared" si="43"/>
        <v>4.9799392835464149E-6</v>
      </c>
      <c r="HN49" s="55">
        <f t="shared" si="44"/>
        <v>-2.057684539883005E-5</v>
      </c>
      <c r="HO49" s="55">
        <f t="shared" si="45"/>
        <v>4.8559772873614591E-4</v>
      </c>
      <c r="HP49" s="55">
        <f t="shared" si="46"/>
        <v>6.0403162854486719E-4</v>
      </c>
      <c r="HQ49" s="55">
        <f t="shared" si="47"/>
        <v>0</v>
      </c>
      <c r="HR49" s="55">
        <f t="shared" si="48"/>
        <v>0</v>
      </c>
      <c r="HS49" s="55">
        <f t="shared" si="49"/>
        <v>1.9503666627409299E-5</v>
      </c>
      <c r="HT49" s="55">
        <f t="shared" si="50"/>
        <v>-9.9158881627395151E-6</v>
      </c>
      <c r="HU49" s="55">
        <f t="shared" si="51"/>
        <v>-1.3817727728324038E-6</v>
      </c>
      <c r="HV49" s="55">
        <f t="shared" si="52"/>
        <v>-4.3765047987201837E-5</v>
      </c>
      <c r="HW49" s="55">
        <f t="shared" si="53"/>
        <v>1.4133899151723358E-3</v>
      </c>
      <c r="HX49" s="55">
        <f t="shared" si="54"/>
        <v>9.5532686448876773E-4</v>
      </c>
      <c r="HY49" s="55">
        <f t="shared" si="55"/>
        <v>1.7489805904392848E-4</v>
      </c>
      <c r="HZ49" s="55">
        <f t="shared" si="56"/>
        <v>8.8636028401594172E-4</v>
      </c>
      <c r="IA49" s="55">
        <f t="shared" si="57"/>
        <v>-2.7474661815423653E-5</v>
      </c>
      <c r="IB49" s="55">
        <f t="shared" si="58"/>
        <v>6.0318648890497172E-6</v>
      </c>
      <c r="IC49" s="55">
        <f t="shared" si="59"/>
        <v>0</v>
      </c>
      <c r="ID49" s="55">
        <f t="shared" si="60"/>
        <v>0</v>
      </c>
      <c r="IE49" s="55">
        <f t="shared" si="61"/>
        <v>0</v>
      </c>
    </row>
    <row r="50" spans="1:239" x14ac:dyDescent="0.3">
      <c r="A50" s="46" t="s">
        <v>49</v>
      </c>
      <c r="B50" s="27">
        <v>55797.602141000003</v>
      </c>
      <c r="C50" s="27">
        <v>1641.8628911999999</v>
      </c>
      <c r="D50" s="27">
        <v>19574.165865999999</v>
      </c>
      <c r="E50" s="27">
        <v>15737.845785</v>
      </c>
      <c r="F50" s="27">
        <v>13600.902006</v>
      </c>
      <c r="G50" s="27">
        <v>1557.6297466000001</v>
      </c>
      <c r="H50" s="27">
        <v>64057.991321000001</v>
      </c>
      <c r="I50" s="29">
        <v>95.749885856000006</v>
      </c>
      <c r="J50" s="29">
        <v>5.1897908005</v>
      </c>
      <c r="K50" s="29">
        <v>3.55851113E-2</v>
      </c>
      <c r="L50" s="29">
        <v>5.9569144499999997E-2</v>
      </c>
      <c r="M50" s="29">
        <v>303.78502470000001</v>
      </c>
      <c r="N50" s="29">
        <v>4.4676429500000003E-2</v>
      </c>
      <c r="O50" s="29">
        <v>5.6461272999999996E-3</v>
      </c>
      <c r="P50" s="29">
        <v>4.4676429500000003E-2</v>
      </c>
      <c r="Q50" s="29">
        <v>9.6100591499999999E-2</v>
      </c>
      <c r="R50" s="29">
        <v>0.53086759100000003</v>
      </c>
      <c r="T50" s="29">
        <v>1.7622946E-3</v>
      </c>
      <c r="U50" s="29">
        <v>0.66905956499999997</v>
      </c>
      <c r="V50" s="29">
        <v>3.8350679488999999</v>
      </c>
      <c r="W50" s="29">
        <v>2.5441869499999999E-2</v>
      </c>
      <c r="Z50" s="29">
        <v>2.0466051900000001E-2</v>
      </c>
      <c r="AA50" s="29">
        <v>45.549376115999998</v>
      </c>
      <c r="AB50" s="29">
        <v>47.2248035</v>
      </c>
      <c r="AD50" s="29">
        <v>0.13226040550000001</v>
      </c>
      <c r="AE50" s="29">
        <v>0.18139543920000012</v>
      </c>
      <c r="AG50" s="29">
        <v>8.9352868500000002E-2</v>
      </c>
      <c r="AH50" s="29">
        <v>0.72057008499999997</v>
      </c>
      <c r="AI50" s="29">
        <v>2537.4100788999999</v>
      </c>
      <c r="AJ50" s="29">
        <v>106.57654629</v>
      </c>
      <c r="AK50" s="29">
        <v>4.4676429500000003E-2</v>
      </c>
      <c r="AL50" s="29">
        <v>0.35850831799999999</v>
      </c>
      <c r="AM50" s="29">
        <v>1.0601778000000001E-3</v>
      </c>
      <c r="AN50" s="29">
        <v>0.134385015</v>
      </c>
      <c r="AO50" s="29">
        <v>983.65215348000004</v>
      </c>
      <c r="AP50" s="29">
        <v>0.40315482400000002</v>
      </c>
      <c r="AQ50" s="29">
        <v>1.6133139999999999E-4</v>
      </c>
      <c r="AR50" s="29">
        <v>6.1859109999999997E-4</v>
      </c>
      <c r="AS50" s="29">
        <v>270.84693308999999</v>
      </c>
      <c r="AT50" s="29">
        <v>3.2456925273000001</v>
      </c>
      <c r="AW50" s="29">
        <v>0.36397540449999999</v>
      </c>
      <c r="AX50" s="29">
        <v>1.3280460208</v>
      </c>
      <c r="AY50" s="29">
        <v>0.42161010560000001</v>
      </c>
      <c r="AZ50" s="29">
        <v>5.3793932599999997E-2</v>
      </c>
      <c r="BA50" s="29">
        <v>4.4625755553999999</v>
      </c>
      <c r="BB50" s="29">
        <v>102.30625323</v>
      </c>
      <c r="BC50" s="29">
        <v>236.09593411</v>
      </c>
      <c r="BD50" s="29">
        <v>160.76459216000001</v>
      </c>
      <c r="BE50" s="29">
        <v>3.1805343200000002E-2</v>
      </c>
      <c r="BF50" s="29">
        <v>2.1941083999999999E-3</v>
      </c>
      <c r="BK50" s="29" t="s">
        <v>49</v>
      </c>
      <c r="BL50" s="29">
        <v>2982.7345943300002</v>
      </c>
      <c r="BM50" s="29">
        <v>3.1806801204300003E-2</v>
      </c>
      <c r="BN50" s="29">
        <v>5.1897633381999997</v>
      </c>
      <c r="BO50" s="29">
        <v>0</v>
      </c>
      <c r="BP50" s="29">
        <v>3.5586818848499999E-2</v>
      </c>
      <c r="BQ50" s="29">
        <v>96.171696140199998</v>
      </c>
      <c r="BR50" s="29">
        <v>96.171696140199998</v>
      </c>
      <c r="BS50" s="29">
        <v>123.157768847</v>
      </c>
      <c r="BT50" s="29">
        <v>2.4359021294399999E-2</v>
      </c>
      <c r="BU50" s="29">
        <v>3.5053170388600001E-2</v>
      </c>
      <c r="BV50" s="29">
        <v>326.65029868300002</v>
      </c>
      <c r="BW50" s="29">
        <v>1.4258761403700001E-2</v>
      </c>
      <c r="BX50" s="29">
        <v>3.02999684067E-2</v>
      </c>
      <c r="BY50" s="29">
        <v>0</v>
      </c>
      <c r="BZ50" s="29">
        <v>5.63567671478E-3</v>
      </c>
      <c r="CA50" s="29">
        <v>1.0694105705E-2</v>
      </c>
      <c r="CB50" s="29">
        <v>3.38646119457E-2</v>
      </c>
      <c r="CC50" s="29">
        <v>9.6103726474599999E-2</v>
      </c>
      <c r="CD50" s="29">
        <v>0</v>
      </c>
      <c r="CE50" s="29">
        <v>1022.89491614</v>
      </c>
      <c r="CF50" s="29">
        <v>0.53087284186600003</v>
      </c>
      <c r="CG50" s="29">
        <v>2.19403037427E-3</v>
      </c>
      <c r="CH50" s="29">
        <v>5.1048729740899999E-4</v>
      </c>
      <c r="CI50" s="29">
        <v>1.2498314882900001E-3</v>
      </c>
      <c r="CJ50" s="29">
        <v>0</v>
      </c>
      <c r="CK50" s="29">
        <v>0.66906296303000001</v>
      </c>
      <c r="CL50" s="29">
        <v>0.72054034462700001</v>
      </c>
      <c r="CM50" s="29">
        <v>3.8350487961900002</v>
      </c>
      <c r="CN50" s="29">
        <v>1.61324024897E-4</v>
      </c>
      <c r="CO50" s="29">
        <v>0.35851113415500002</v>
      </c>
      <c r="CP50" s="29">
        <v>6.1858705776700004E-4</v>
      </c>
      <c r="CQ50" s="29">
        <v>55960.967249699999</v>
      </c>
      <c r="CR50" s="29">
        <v>2.5440584342699999E-2</v>
      </c>
      <c r="CS50" s="29">
        <v>0</v>
      </c>
      <c r="CT50" s="29">
        <v>503.717176338</v>
      </c>
      <c r="CU50" s="29">
        <v>38.663679311599999</v>
      </c>
      <c r="CV50" s="29">
        <v>64.924747895600007</v>
      </c>
      <c r="CW50" s="29">
        <v>102.362618919</v>
      </c>
      <c r="CX50" s="29">
        <v>5126.6895077099998</v>
      </c>
      <c r="CY50" s="29">
        <v>2.0465223982399999E-2</v>
      </c>
      <c r="CZ50" s="29">
        <v>46.151070636999997</v>
      </c>
      <c r="DA50" s="29">
        <v>46.151070636999997</v>
      </c>
      <c r="DB50" s="29">
        <v>47.224906965400002</v>
      </c>
      <c r="DC50" s="29">
        <v>0</v>
      </c>
      <c r="DD50" s="29">
        <v>236.158567691</v>
      </c>
      <c r="DE50" s="29">
        <v>5.5630285291499999E-2</v>
      </c>
      <c r="DF50" s="29">
        <v>5.3029849955199999E-2</v>
      </c>
      <c r="DG50" s="29">
        <v>0</v>
      </c>
      <c r="DH50" s="29">
        <v>1130.9478877900001</v>
      </c>
      <c r="DI50" s="29">
        <v>3.5797209392</v>
      </c>
      <c r="DJ50" s="29">
        <v>437.89439867499999</v>
      </c>
      <c r="DK50" s="29">
        <v>4.7036285613200002E-2</v>
      </c>
      <c r="DL50" s="29">
        <v>0.13387250417499999</v>
      </c>
      <c r="DM50" s="29">
        <v>0</v>
      </c>
      <c r="DN50" s="29">
        <v>2.9408814117300001E-2</v>
      </c>
      <c r="DO50" s="29">
        <v>5.97086898549E-2</v>
      </c>
      <c r="DP50" s="29">
        <v>2544.9517192100002</v>
      </c>
      <c r="DQ50" s="29">
        <v>0</v>
      </c>
      <c r="DR50" s="29">
        <v>106.60789121400001</v>
      </c>
      <c r="DS50" s="29">
        <v>1640.8334979599999</v>
      </c>
      <c r="DT50" s="29">
        <v>0</v>
      </c>
      <c r="DU50" s="29">
        <v>1.82690642482E-2</v>
      </c>
      <c r="DV50" s="29">
        <v>2.6289629207900001E-2</v>
      </c>
      <c r="DW50" s="29">
        <v>17591.8229173</v>
      </c>
      <c r="DX50" s="29">
        <v>1954.64838001</v>
      </c>
      <c r="DY50" s="29">
        <v>19546.471297299999</v>
      </c>
      <c r="DZ50" s="29">
        <v>113.983624742</v>
      </c>
      <c r="EA50" s="29">
        <v>681.23313178499996</v>
      </c>
      <c r="EB50" s="29">
        <v>3.2489270483400001</v>
      </c>
      <c r="EC50" s="29">
        <v>0</v>
      </c>
      <c r="ED50" s="29">
        <v>0</v>
      </c>
      <c r="EE50" s="29">
        <v>0.36397937870699998</v>
      </c>
      <c r="EF50" s="29">
        <v>1.3280380303499999</v>
      </c>
      <c r="EG50" s="29">
        <v>0.42161534053299998</v>
      </c>
      <c r="EH50" s="29">
        <v>5.3793901360599999E-2</v>
      </c>
      <c r="EI50" s="29">
        <v>4.4731755260500004</v>
      </c>
      <c r="EJ50" s="29">
        <v>2.3921827384699998</v>
      </c>
      <c r="EK50" s="29">
        <v>34224.447975499999</v>
      </c>
      <c r="EL50" s="29">
        <v>45.358908672399998</v>
      </c>
      <c r="EM50" s="29">
        <v>499.67803953999999</v>
      </c>
      <c r="EN50" s="29">
        <v>869.70245980699997</v>
      </c>
      <c r="EO50" s="29">
        <v>1.9303346451900001</v>
      </c>
      <c r="EP50" s="29">
        <v>0</v>
      </c>
      <c r="EQ50" s="29">
        <v>2.3484674485399998E-2</v>
      </c>
      <c r="ER50" s="29">
        <v>944.821907108</v>
      </c>
      <c r="ES50" s="29">
        <v>15727.751703399999</v>
      </c>
      <c r="ET50" s="29">
        <v>13591.1664855</v>
      </c>
      <c r="EU50" s="29">
        <v>2136.5852178999999</v>
      </c>
      <c r="EV50" s="29">
        <v>14.993894595900001</v>
      </c>
      <c r="EW50" s="29">
        <v>0.113292326612</v>
      </c>
      <c r="EX50" s="29">
        <v>1301.16309499</v>
      </c>
      <c r="EY50" s="29">
        <v>49.148362153299999</v>
      </c>
      <c r="EZ50" s="29">
        <v>2781.9648077299998</v>
      </c>
      <c r="FA50" s="29">
        <v>89.191646846699996</v>
      </c>
      <c r="FB50" s="29">
        <v>26.681460052799999</v>
      </c>
      <c r="FC50" s="29">
        <v>5515.9704643499999</v>
      </c>
      <c r="FD50" s="29">
        <v>1.05933079309E-3</v>
      </c>
      <c r="FE50" s="29">
        <v>2425.09166512</v>
      </c>
      <c r="FF50" s="29">
        <v>906.77317763999997</v>
      </c>
      <c r="FG50" s="29">
        <v>541.14312127100004</v>
      </c>
      <c r="FH50" s="29">
        <v>0.139331006575</v>
      </c>
      <c r="FI50" s="29">
        <v>1555.98911393</v>
      </c>
      <c r="FJ50" s="29">
        <v>21331.319468900001</v>
      </c>
      <c r="FK50" s="29">
        <v>161.018783437</v>
      </c>
      <c r="FL50" s="29">
        <v>11.0615391523</v>
      </c>
      <c r="FM50" s="29">
        <v>547.49086233699995</v>
      </c>
      <c r="FN50" s="29">
        <v>3803.07942839</v>
      </c>
      <c r="FO50" s="29">
        <v>983.95800196300002</v>
      </c>
      <c r="FP50" s="29">
        <v>0.13438486783799999</v>
      </c>
      <c r="FQ50" s="29">
        <v>0.40315103878899999</v>
      </c>
      <c r="FR50" s="29">
        <v>5004.0628693099998</v>
      </c>
      <c r="FS50" s="29">
        <v>64060.356301699998</v>
      </c>
      <c r="FT50" s="29">
        <v>270.96132788199998</v>
      </c>
      <c r="FU50" s="29">
        <v>4793.2359970999996</v>
      </c>
      <c r="FW50" s="37">
        <f t="shared" si="1"/>
        <v>0</v>
      </c>
      <c r="FX50" s="55">
        <f t="shared" si="2"/>
        <v>2.9278159353008423E-3</v>
      </c>
      <c r="FY50" s="55">
        <f t="shared" si="3"/>
        <v>-6.2696662767475697E-4</v>
      </c>
      <c r="FZ50" s="55">
        <f t="shared" si="4"/>
        <v>-1.41485307162466E-3</v>
      </c>
      <c r="GA50" s="55">
        <f t="shared" si="5"/>
        <v>-6.4138902731027169E-4</v>
      </c>
      <c r="GB50" s="55">
        <f t="shared" si="6"/>
        <v>-7.157996209152562E-4</v>
      </c>
      <c r="GC50" s="55">
        <f t="shared" si="7"/>
        <v>-1.0532879675553438E-3</v>
      </c>
      <c r="GD50" s="55">
        <f t="shared" si="8"/>
        <v>3.6919370264755952E-5</v>
      </c>
      <c r="GE50" s="55">
        <f t="shared" si="9"/>
        <v>4.4053345905222321E-3</v>
      </c>
      <c r="GF50" s="55">
        <f t="shared" si="10"/>
        <v>-5.291600578126327E-6</v>
      </c>
      <c r="GG50" s="55">
        <f t="shared" si="11"/>
        <v>4.7984913847915655E-5</v>
      </c>
      <c r="GH50" s="55">
        <f t="shared" si="12"/>
        <v>-2.6348005887510658E-3</v>
      </c>
      <c r="GI50" s="55">
        <f t="shared" si="13"/>
        <v>7.5267943196279649E-2</v>
      </c>
      <c r="GJ50" s="55">
        <f t="shared" si="14"/>
        <v>-2.6344918543681067E-3</v>
      </c>
      <c r="GK50" s="55">
        <f t="shared" si="15"/>
        <v>-1.8509297904068841E-3</v>
      </c>
      <c r="GL50" s="55">
        <f t="shared" si="16"/>
        <v>-2.6347640269687358E-3</v>
      </c>
      <c r="GM50" s="55">
        <f t="shared" si="17"/>
        <v>3.2621803373601345E-5</v>
      </c>
      <c r="GN50" s="55">
        <f t="shared" si="18"/>
        <v>9.891102958677556E-6</v>
      </c>
      <c r="GO50" s="55">
        <f t="shared" si="19"/>
        <v>0</v>
      </c>
      <c r="GP50" s="55">
        <f t="shared" si="20"/>
        <v>-1.1211600495171885E-3</v>
      </c>
      <c r="GQ50" s="55">
        <f t="shared" si="21"/>
        <v>5.078815366828801E-6</v>
      </c>
      <c r="GR50" s="55">
        <f t="shared" si="22"/>
        <v>-4.9940992584607137E-6</v>
      </c>
      <c r="GS50" s="55">
        <f t="shared" si="23"/>
        <v>-5.0513477399905295E-5</v>
      </c>
      <c r="GT50" s="55">
        <f t="shared" si="24"/>
        <v>0</v>
      </c>
      <c r="GU50" s="55">
        <f t="shared" si="25"/>
        <v>0</v>
      </c>
      <c r="GV50" s="55">
        <f t="shared" si="26"/>
        <v>-4.0453215111865807E-5</v>
      </c>
      <c r="GW50" s="55">
        <f t="shared" si="27"/>
        <v>1.3209720358576841E-2</v>
      </c>
      <c r="GX50" s="55">
        <f t="shared" si="28"/>
        <v>2.1909122396301414E-6</v>
      </c>
      <c r="GY50" s="55">
        <f t="shared" si="29"/>
        <v>0</v>
      </c>
      <c r="GZ50" s="55">
        <f t="shared" si="30"/>
        <v>-8.7400131175325527E-4</v>
      </c>
      <c r="HA50" s="55">
        <f t="shared" si="31"/>
        <v>-2.6828095234718951E-3</v>
      </c>
      <c r="HB50" s="55">
        <f t="shared" si="32"/>
        <v>0</v>
      </c>
      <c r="HC50" s="55">
        <f t="shared" si="33"/>
        <v>-2.634101531950258E-3</v>
      </c>
      <c r="HD50" s="55">
        <f t="shared" si="34"/>
        <v>-4.1273393968283557E-5</v>
      </c>
      <c r="HE50" s="55">
        <f t="shared" si="35"/>
        <v>2.9721803238322731E-3</v>
      </c>
      <c r="HF50" s="55">
        <f t="shared" si="36"/>
        <v>2.9410714731474395E-4</v>
      </c>
      <c r="HG50" s="55">
        <f t="shared" si="37"/>
        <v>-2.6353055787504665E-3</v>
      </c>
      <c r="HH50" s="55">
        <f t="shared" si="38"/>
        <v>7.855201284421546E-6</v>
      </c>
      <c r="HI50" s="55">
        <f t="shared" si="39"/>
        <v>-7.9892911358843139E-4</v>
      </c>
      <c r="HJ50" s="55">
        <f t="shared" si="40"/>
        <v>-1.095077453409839E-6</v>
      </c>
      <c r="HK50" s="55">
        <f t="shared" si="41"/>
        <v>3.1093154416216674E-4</v>
      </c>
      <c r="HL50" s="55">
        <f t="shared" si="42"/>
        <v>-9.3889760823726467E-6</v>
      </c>
      <c r="HM50" s="55">
        <f t="shared" si="43"/>
        <v>-4.5713996159374933E-5</v>
      </c>
      <c r="HN50" s="55">
        <f t="shared" si="44"/>
        <v>-6.534579951003748E-6</v>
      </c>
      <c r="HO50" s="55">
        <f t="shared" si="45"/>
        <v>4.2235956189310894E-4</v>
      </c>
      <c r="HP50" s="55">
        <f t="shared" si="46"/>
        <v>9.9655805742348007E-4</v>
      </c>
      <c r="HQ50" s="55">
        <f t="shared" si="47"/>
        <v>0</v>
      </c>
      <c r="HR50" s="55">
        <f t="shared" si="48"/>
        <v>0</v>
      </c>
      <c r="HS50" s="55">
        <f t="shared" si="49"/>
        <v>1.0918888888796891E-5</v>
      </c>
      <c r="HT50" s="55">
        <f t="shared" si="50"/>
        <v>-6.0166966166523745E-6</v>
      </c>
      <c r="HU50" s="55">
        <f t="shared" si="51"/>
        <v>1.2416526384076509E-5</v>
      </c>
      <c r="HV50" s="55">
        <f t="shared" si="52"/>
        <v>-5.8072348474081985E-7</v>
      </c>
      <c r="HW50" s="55">
        <f t="shared" si="53"/>
        <v>2.3753033463318651E-3</v>
      </c>
      <c r="HX50" s="55">
        <f t="shared" si="54"/>
        <v>5.5095057457812122E-4</v>
      </c>
      <c r="HY50" s="55">
        <f t="shared" si="55"/>
        <v>2.6528868968500867E-4</v>
      </c>
      <c r="HZ50" s="55">
        <f t="shared" si="56"/>
        <v>1.5811396874444051E-3</v>
      </c>
      <c r="IA50" s="55">
        <f t="shared" si="57"/>
        <v>4.5841489300472254E-5</v>
      </c>
      <c r="IB50" s="55">
        <f t="shared" si="58"/>
        <v>-3.5561474537845068E-5</v>
      </c>
      <c r="IC50" s="55">
        <f t="shared" si="59"/>
        <v>0</v>
      </c>
      <c r="ID50" s="55">
        <f t="shared" si="60"/>
        <v>0</v>
      </c>
      <c r="IE50" s="55">
        <f t="shared" si="61"/>
        <v>0</v>
      </c>
    </row>
    <row r="51" spans="1:239" x14ac:dyDescent="0.3">
      <c r="A51" s="46" t="s">
        <v>50</v>
      </c>
      <c r="B51" s="27">
        <v>4682.8238603</v>
      </c>
      <c r="C51" s="27">
        <v>139.28841844999999</v>
      </c>
      <c r="D51" s="27">
        <v>1024.1740176000001</v>
      </c>
      <c r="E51" s="27">
        <v>941.21415418000004</v>
      </c>
      <c r="F51" s="27">
        <v>2739.1935457999998</v>
      </c>
      <c r="G51" s="27">
        <v>71.668347710000006</v>
      </c>
      <c r="H51" s="27">
        <v>8011.9352128999999</v>
      </c>
      <c r="I51" s="29">
        <v>25.299488504999999</v>
      </c>
      <c r="J51" s="29">
        <v>0.61969811070000003</v>
      </c>
      <c r="K51" s="29">
        <v>3.6104063000000001E-3</v>
      </c>
      <c r="L51" s="29">
        <v>3.6579700000000001E-4</v>
      </c>
      <c r="M51" s="29">
        <v>37.822339091000003</v>
      </c>
      <c r="N51" s="29">
        <v>2.7433129999999999E-4</v>
      </c>
      <c r="O51" s="29">
        <v>2.3477E-4</v>
      </c>
      <c r="P51" s="29">
        <v>2.7433129999999999E-4</v>
      </c>
      <c r="Q51" s="29">
        <v>1.0475792500000001E-2</v>
      </c>
      <c r="R51" s="29">
        <v>6.0235789999999997E-2</v>
      </c>
      <c r="T51" s="29">
        <v>4.93808E-5</v>
      </c>
      <c r="U51" s="29">
        <v>0.10226589379999999</v>
      </c>
      <c r="V51" s="29">
        <v>1.0007788568</v>
      </c>
      <c r="W51" s="29">
        <v>2.6822237999999999E-3</v>
      </c>
      <c r="Z51" s="29">
        <v>2.0764507999999999E-3</v>
      </c>
      <c r="AA51" s="29">
        <v>4.4802180041000002</v>
      </c>
      <c r="AB51" s="29">
        <v>5.6534560000000003</v>
      </c>
      <c r="AD51" s="29">
        <v>1.3184903899999999E-2</v>
      </c>
      <c r="AE51" s="29">
        <v>1.560834199999972E-3</v>
      </c>
      <c r="AG51" s="29">
        <v>5.4866229999999999E-4</v>
      </c>
      <c r="AH51" s="29">
        <v>7.9177889000000001E-2</v>
      </c>
      <c r="AI51" s="29">
        <v>250.13350610000001</v>
      </c>
      <c r="AJ51" s="29">
        <v>24.878712331999999</v>
      </c>
      <c r="AK51" s="29">
        <v>2.7433129999999999E-4</v>
      </c>
      <c r="AL51" s="29">
        <v>3.9938946000000003E-2</v>
      </c>
      <c r="AM51" s="29">
        <v>1.075639E-4</v>
      </c>
      <c r="AN51" s="29">
        <v>2.3200618500000001</v>
      </c>
      <c r="AO51" s="29">
        <v>122.04446546</v>
      </c>
      <c r="AP51" s="29">
        <v>0.1023557195</v>
      </c>
      <c r="AQ51" s="29">
        <v>1.6368400000000001E-5</v>
      </c>
      <c r="AR51" s="29">
        <v>6.2761200000000005E-5</v>
      </c>
      <c r="AS51" s="29">
        <v>23.722991485000001</v>
      </c>
      <c r="AT51" s="29">
        <v>0.4046498449</v>
      </c>
      <c r="AW51" s="29">
        <v>4.3721016500000001E-2</v>
      </c>
      <c r="AX51" s="29">
        <v>0.15942505300000001</v>
      </c>
      <c r="AY51" s="29">
        <v>5.0464566600000003E-2</v>
      </c>
      <c r="AZ51" s="29">
        <v>6.4309047000000001E-3</v>
      </c>
      <c r="BA51" s="29">
        <v>0.53734144110000004</v>
      </c>
      <c r="BB51" s="29">
        <v>5.9534570552000003</v>
      </c>
      <c r="BC51" s="29">
        <v>44.715930909000001</v>
      </c>
      <c r="BD51" s="29">
        <v>18.924338207000002</v>
      </c>
      <c r="BE51" s="29">
        <v>3.226919E-3</v>
      </c>
      <c r="BF51" s="29">
        <v>2.226106E-4</v>
      </c>
      <c r="BK51" s="29" t="s">
        <v>50</v>
      </c>
      <c r="BL51" s="29">
        <v>304.36137890100002</v>
      </c>
      <c r="BM51" s="29">
        <v>3.2267504121E-3</v>
      </c>
      <c r="BN51" s="29">
        <v>0.619693591712</v>
      </c>
      <c r="BO51" s="29">
        <v>0</v>
      </c>
      <c r="BP51" s="29">
        <v>3.6104345471899999E-3</v>
      </c>
      <c r="BQ51" s="29">
        <v>25.338806739100001</v>
      </c>
      <c r="BR51" s="29">
        <v>25.338806739100001</v>
      </c>
      <c r="BS51" s="29">
        <v>9.8380454427800004</v>
      </c>
      <c r="BT51" s="29">
        <v>1.49911531077E-4</v>
      </c>
      <c r="BU51" s="29">
        <v>2.1572294052500001E-4</v>
      </c>
      <c r="BV51" s="29">
        <v>40.134510951499998</v>
      </c>
      <c r="BW51" s="8">
        <v>8.7744587619899996E-5</v>
      </c>
      <c r="BX51" s="29">
        <v>1.8646574998499999E-4</v>
      </c>
      <c r="BY51" s="29">
        <v>0</v>
      </c>
      <c r="BZ51" s="29">
        <v>2.3476142276500001E-4</v>
      </c>
      <c r="CA51" s="8">
        <v>6.58107134708E-5</v>
      </c>
      <c r="CB51" s="29">
        <v>2.0840545313199999E-4</v>
      </c>
      <c r="CC51" s="29">
        <v>1.04754092937E-2</v>
      </c>
      <c r="CD51" s="29">
        <v>0</v>
      </c>
      <c r="CE51" s="29">
        <v>53.075172055099998</v>
      </c>
      <c r="CF51" s="29">
        <v>6.02310111814E-2</v>
      </c>
      <c r="CG51" s="29">
        <v>2.2260765575899999E-4</v>
      </c>
      <c r="CH51" s="8">
        <v>1.4314081339499999E-5</v>
      </c>
      <c r="CI51" s="8">
        <v>3.5044828761499998E-5</v>
      </c>
      <c r="CJ51" s="29">
        <v>0</v>
      </c>
      <c r="CK51" s="29">
        <v>0.10226885692</v>
      </c>
      <c r="CL51" s="29">
        <v>7.9174287107900004E-2</v>
      </c>
      <c r="CM51" s="29">
        <v>1.00076953397</v>
      </c>
      <c r="CN51" s="8">
        <v>1.6369005611899998E-5</v>
      </c>
      <c r="CO51" s="29">
        <v>3.99399668086E-2</v>
      </c>
      <c r="CP51" s="8">
        <v>6.2757541185099998E-5</v>
      </c>
      <c r="CQ51" s="29">
        <v>4701.9573921499996</v>
      </c>
      <c r="CR51" s="29">
        <v>2.6821474180899999E-3</v>
      </c>
      <c r="CS51" s="29">
        <v>0</v>
      </c>
      <c r="CT51" s="29">
        <v>54.975792982999998</v>
      </c>
      <c r="CU51" s="29">
        <v>3.50889622499</v>
      </c>
      <c r="CV51" s="29">
        <v>5.94989689236</v>
      </c>
      <c r="CW51" s="29">
        <v>5.9589096602199998</v>
      </c>
      <c r="CX51" s="29">
        <v>570.06588271500004</v>
      </c>
      <c r="CY51" s="29">
        <v>2.0764682746400001E-3</v>
      </c>
      <c r="CZ51" s="29">
        <v>4.5375726273100003</v>
      </c>
      <c r="DA51" s="29">
        <v>4.5375726273100003</v>
      </c>
      <c r="DB51" s="29">
        <v>5.6534733485300004</v>
      </c>
      <c r="DC51" s="29">
        <v>0</v>
      </c>
      <c r="DD51" s="29">
        <v>44.722980784599997</v>
      </c>
      <c r="DE51" s="29">
        <v>6.7215918983299996E-3</v>
      </c>
      <c r="DF51" s="29">
        <v>4.1182425704599998E-3</v>
      </c>
      <c r="DG51" s="29">
        <v>0</v>
      </c>
      <c r="DH51" s="29">
        <v>202.30423683399999</v>
      </c>
      <c r="DI51" s="29">
        <v>0.58367337130800001</v>
      </c>
      <c r="DJ51" s="29">
        <v>36.526374600300002</v>
      </c>
      <c r="DK51" s="29">
        <v>4.0572919349399997E-4</v>
      </c>
      <c r="DL51" s="29">
        <v>1.15475698672E-3</v>
      </c>
      <c r="DM51" s="29">
        <v>0</v>
      </c>
      <c r="DN51" s="29">
        <v>1.8098758974199999E-4</v>
      </c>
      <c r="DO51" s="29">
        <v>3.6743146348300001E-4</v>
      </c>
      <c r="DP51" s="29">
        <v>250.89454076800001</v>
      </c>
      <c r="DQ51" s="29">
        <v>0</v>
      </c>
      <c r="DR51" s="29">
        <v>24.880948746000001</v>
      </c>
      <c r="DS51" s="29">
        <v>139.22718086899999</v>
      </c>
      <c r="DT51" s="29">
        <v>0</v>
      </c>
      <c r="DU51" s="29">
        <v>1.1242609540500001E-4</v>
      </c>
      <c r="DV51" s="29">
        <v>1.6177753181499999E-4</v>
      </c>
      <c r="DW51" s="29">
        <v>921.78267687599998</v>
      </c>
      <c r="DX51" s="29">
        <v>102.420299856</v>
      </c>
      <c r="DY51" s="29">
        <v>1024.20297673</v>
      </c>
      <c r="DZ51" s="29">
        <v>38.995794106200002</v>
      </c>
      <c r="EA51" s="29">
        <v>91.085827942600005</v>
      </c>
      <c r="EB51" s="29">
        <v>0.40495053651700003</v>
      </c>
      <c r="EC51" s="29">
        <v>0</v>
      </c>
      <c r="ED51" s="29">
        <v>0</v>
      </c>
      <c r="EE51" s="29">
        <v>4.3720327937499998E-2</v>
      </c>
      <c r="EF51" s="29">
        <v>0.15942663126000001</v>
      </c>
      <c r="EG51" s="29">
        <v>5.0464622788100003E-2</v>
      </c>
      <c r="EH51" s="29">
        <v>6.4309282772499997E-3</v>
      </c>
      <c r="EI51" s="29">
        <v>0.53833218031600005</v>
      </c>
      <c r="EJ51" s="29">
        <v>113.13892859800001</v>
      </c>
      <c r="EK51" s="29">
        <v>4518.5239780499996</v>
      </c>
      <c r="EL51" s="29">
        <v>65.562819601300006</v>
      </c>
      <c r="EM51" s="29">
        <v>55.581328262699998</v>
      </c>
      <c r="EN51" s="29">
        <v>162.333676373</v>
      </c>
      <c r="EO51" s="29">
        <v>55.433605218300002</v>
      </c>
      <c r="EP51" s="29">
        <v>0</v>
      </c>
      <c r="EQ51" s="29">
        <v>2.3444108202800001E-3</v>
      </c>
      <c r="ER51" s="29">
        <v>50.100022685600003</v>
      </c>
      <c r="ES51" s="29">
        <v>2859.1228265099999</v>
      </c>
      <c r="ET51" s="29">
        <v>2734.3782218299998</v>
      </c>
      <c r="EU51" s="29">
        <v>124.744604684</v>
      </c>
      <c r="EV51" s="29">
        <v>0.65781039479299996</v>
      </c>
      <c r="EW51" s="29">
        <v>0.55064867706099996</v>
      </c>
      <c r="EX51" s="29">
        <v>1127.5257520800001</v>
      </c>
      <c r="EY51" s="29">
        <v>4.6178900356600003</v>
      </c>
      <c r="EZ51" s="29">
        <v>246.13430138300001</v>
      </c>
      <c r="FA51" s="29">
        <v>16.991756499499999</v>
      </c>
      <c r="FB51" s="29">
        <v>4.7576268974899998</v>
      </c>
      <c r="FC51" s="29">
        <v>446.79673925399999</v>
      </c>
      <c r="FD51" s="29">
        <v>1.07477106297E-4</v>
      </c>
      <c r="FE51" s="29">
        <v>271.04734354200002</v>
      </c>
      <c r="FF51" s="29">
        <v>170.62359622299999</v>
      </c>
      <c r="FG51" s="29">
        <v>205.39887176299999</v>
      </c>
      <c r="FH51" s="29">
        <v>8.1728478810799992</v>
      </c>
      <c r="FI51" s="29">
        <v>71.653784525999995</v>
      </c>
      <c r="FJ51" s="29">
        <v>2909.00548811</v>
      </c>
      <c r="FK51" s="29">
        <v>18.948006578200001</v>
      </c>
      <c r="FL51" s="29">
        <v>0.42966845526300002</v>
      </c>
      <c r="FM51" s="29">
        <v>79.869507188699998</v>
      </c>
      <c r="FN51" s="29">
        <v>444.74025055700002</v>
      </c>
      <c r="FO51" s="29">
        <v>122.072915639</v>
      </c>
      <c r="FP51" s="29">
        <v>2.3200503232599998</v>
      </c>
      <c r="FQ51" s="29">
        <v>0.102358217265</v>
      </c>
      <c r="FR51" s="29">
        <v>620.25191315200004</v>
      </c>
      <c r="FS51" s="29">
        <v>8012.21623241</v>
      </c>
      <c r="FT51" s="29">
        <v>23.734368780200001</v>
      </c>
      <c r="FU51" s="29">
        <v>544.80575982200003</v>
      </c>
      <c r="FW51" s="37">
        <f t="shared" si="1"/>
        <v>0</v>
      </c>
      <c r="FX51" s="55">
        <f t="shared" si="2"/>
        <v>4.0858961218271893E-3</v>
      </c>
      <c r="FY51" s="55">
        <f t="shared" si="3"/>
        <v>-4.3964589218149975E-4</v>
      </c>
      <c r="FZ51" s="55">
        <f t="shared" si="4"/>
        <v>2.8275595262450669E-5</v>
      </c>
      <c r="GA51" s="55">
        <f t="shared" si="5"/>
        <v>2.0376963773997967</v>
      </c>
      <c r="GB51" s="55">
        <f t="shared" si="6"/>
        <v>-1.7579349138666508E-3</v>
      </c>
      <c r="GC51" s="55">
        <f t="shared" si="7"/>
        <v>-2.0320245220301959E-4</v>
      </c>
      <c r="GD51" s="55">
        <f t="shared" si="8"/>
        <v>3.507511013663832E-5</v>
      </c>
      <c r="GE51" s="55">
        <f t="shared" si="9"/>
        <v>1.5541118189891781E-3</v>
      </c>
      <c r="GF51" s="55">
        <f t="shared" si="10"/>
        <v>-7.292241047692511E-6</v>
      </c>
      <c r="GG51" s="55">
        <f t="shared" si="11"/>
        <v>7.8238258114642377E-6</v>
      </c>
      <c r="GH51" s="55">
        <f t="shared" si="12"/>
        <v>-4.4431309715497829E-4</v>
      </c>
      <c r="GI51" s="55">
        <f t="shared" si="13"/>
        <v>6.1132439612921398E-2</v>
      </c>
      <c r="GJ51" s="55">
        <f t="shared" si="14"/>
        <v>-4.4093544958238309E-4</v>
      </c>
      <c r="GK51" s="55">
        <f t="shared" si="15"/>
        <v>-3.653462963750276E-5</v>
      </c>
      <c r="GL51" s="55">
        <f t="shared" si="16"/>
        <v>-4.196874261157658E-4</v>
      </c>
      <c r="GM51" s="55">
        <f t="shared" si="17"/>
        <v>-3.6580172812798751E-5</v>
      </c>
      <c r="GN51" s="55">
        <f t="shared" si="18"/>
        <v>-7.9335202543159746E-5</v>
      </c>
      <c r="GO51" s="55">
        <f t="shared" si="19"/>
        <v>0</v>
      </c>
      <c r="GP51" s="55">
        <f t="shared" si="20"/>
        <v>-4.4328765431101401E-4</v>
      </c>
      <c r="GQ51" s="55">
        <f t="shared" si="21"/>
        <v>2.8974664865293037E-5</v>
      </c>
      <c r="GR51" s="55">
        <f t="shared" si="22"/>
        <v>-9.3155745014450988E-6</v>
      </c>
      <c r="GS51" s="55">
        <f t="shared" si="23"/>
        <v>-2.8477083083092434E-5</v>
      </c>
      <c r="GT51" s="55">
        <f t="shared" si="24"/>
        <v>0</v>
      </c>
      <c r="GU51" s="55">
        <f t="shared" si="25"/>
        <v>0</v>
      </c>
      <c r="GV51" s="55">
        <f t="shared" si="26"/>
        <v>8.415629207398303E-6</v>
      </c>
      <c r="GW51" s="55">
        <f t="shared" si="27"/>
        <v>1.2801748298299996E-2</v>
      </c>
      <c r="GX51" s="55">
        <f t="shared" si="28"/>
        <v>3.0686592413786333E-6</v>
      </c>
      <c r="GY51" s="55">
        <f t="shared" si="29"/>
        <v>0</v>
      </c>
      <c r="GZ51" s="55">
        <f t="shared" si="30"/>
        <v>-4.9951894605762011E-5</v>
      </c>
      <c r="HA51" s="55">
        <f t="shared" si="31"/>
        <v>-2.2297037441386831E-4</v>
      </c>
      <c r="HB51" s="55">
        <f t="shared" si="32"/>
        <v>0</v>
      </c>
      <c r="HC51" s="55">
        <f t="shared" si="33"/>
        <v>-4.4334515967287816E-4</v>
      </c>
      <c r="HD51" s="55">
        <f t="shared" si="34"/>
        <v>-4.5491135789146266E-5</v>
      </c>
      <c r="HE51" s="55">
        <f t="shared" si="35"/>
        <v>3.0425138953425789E-3</v>
      </c>
      <c r="HF51" s="55">
        <f t="shared" si="36"/>
        <v>8.9892674916523682E-5</v>
      </c>
      <c r="HG51" s="55">
        <f t="shared" si="37"/>
        <v>-4.653963291829942E-4</v>
      </c>
      <c r="HH51" s="55">
        <f t="shared" si="38"/>
        <v>2.5559227326551623E-5</v>
      </c>
      <c r="HI51" s="55">
        <f t="shared" si="39"/>
        <v>-8.0690364518204449E-4</v>
      </c>
      <c r="HJ51" s="55">
        <f t="shared" si="40"/>
        <v>-4.9682899618677021E-6</v>
      </c>
      <c r="HK51" s="55">
        <f t="shared" si="41"/>
        <v>2.3311322551802319E-4</v>
      </c>
      <c r="HL51" s="55">
        <f t="shared" si="42"/>
        <v>2.4402788746924756E-5</v>
      </c>
      <c r="HM51" s="55">
        <f t="shared" si="43"/>
        <v>3.6998845335993127E-5</v>
      </c>
      <c r="HN51" s="55">
        <f t="shared" si="44"/>
        <v>-5.8297401898095717E-5</v>
      </c>
      <c r="HO51" s="55">
        <f t="shared" si="45"/>
        <v>4.79589397787076E-4</v>
      </c>
      <c r="HP51" s="55">
        <f t="shared" si="46"/>
        <v>7.4309089893346018E-4</v>
      </c>
      <c r="HQ51" s="55">
        <f t="shared" si="47"/>
        <v>0</v>
      </c>
      <c r="HR51" s="55">
        <f t="shared" si="48"/>
        <v>0</v>
      </c>
      <c r="HS51" s="55">
        <f t="shared" si="49"/>
        <v>-1.5749004829373024E-5</v>
      </c>
      <c r="HT51" s="55">
        <f t="shared" si="50"/>
        <v>9.8996987631287441E-6</v>
      </c>
      <c r="HU51" s="55">
        <f t="shared" si="51"/>
        <v>1.1134168741505184E-6</v>
      </c>
      <c r="HV51" s="55">
        <f t="shared" si="52"/>
        <v>3.6662415475653752E-6</v>
      </c>
      <c r="HW51" s="55">
        <f t="shared" si="53"/>
        <v>1.8437796533464015E-3</v>
      </c>
      <c r="HX51" s="55">
        <f t="shared" si="54"/>
        <v>9.1587206717765957E-4</v>
      </c>
      <c r="HY51" s="55">
        <f t="shared" si="55"/>
        <v>1.5765914869005749E-4</v>
      </c>
      <c r="HZ51" s="55">
        <f t="shared" si="56"/>
        <v>1.2506842216149273E-3</v>
      </c>
      <c r="IA51" s="55">
        <f t="shared" si="57"/>
        <v>-5.2244230487344891E-5</v>
      </c>
      <c r="IB51" s="55">
        <f t="shared" si="58"/>
        <v>-1.3225969473194953E-5</v>
      </c>
      <c r="IC51" s="55">
        <f t="shared" si="59"/>
        <v>0</v>
      </c>
      <c r="ID51" s="55">
        <f t="shared" si="60"/>
        <v>0</v>
      </c>
      <c r="IE51" s="55">
        <f t="shared" si="61"/>
        <v>0</v>
      </c>
    </row>
    <row r="52" spans="1:239" x14ac:dyDescent="0.3"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</row>
    <row r="53" spans="1:239" x14ac:dyDescent="0.3"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</row>
    <row r="54" spans="1:239" x14ac:dyDescent="0.3">
      <c r="A54" s="46" t="s">
        <v>240</v>
      </c>
      <c r="B54" s="27">
        <v>350.42055789</v>
      </c>
      <c r="C54" s="27">
        <v>17.571910639999999</v>
      </c>
      <c r="D54" s="27">
        <v>119.59275266</v>
      </c>
      <c r="E54" s="27">
        <v>104.70476424</v>
      </c>
      <c r="F54" s="27">
        <v>71.151613995999995</v>
      </c>
      <c r="G54" s="27">
        <v>22.867489980999999</v>
      </c>
      <c r="H54" s="27">
        <v>753.63223176999998</v>
      </c>
      <c r="I54" s="29">
        <v>0.2238271356</v>
      </c>
      <c r="J54" s="29">
        <v>0.37457895730000001</v>
      </c>
      <c r="K54" s="29">
        <v>6.59951701E-2</v>
      </c>
      <c r="L54" s="29">
        <v>3.6351106999999998E-3</v>
      </c>
      <c r="M54" s="29">
        <v>3.2400634232000001</v>
      </c>
      <c r="N54" s="29">
        <v>1.7082254E-3</v>
      </c>
      <c r="O54" s="29">
        <v>1.36179109E-2</v>
      </c>
      <c r="P54" s="29">
        <v>2.4257811000000002E-3</v>
      </c>
      <c r="Q54" s="29">
        <v>3.5030961999999999E-3</v>
      </c>
      <c r="R54" s="29">
        <v>2.05784252E-2</v>
      </c>
      <c r="S54" s="29">
        <v>4.8628369099999999E-2</v>
      </c>
      <c r="T54" s="29">
        <v>5.871394E-4</v>
      </c>
      <c r="U54" s="29">
        <v>1.3642859199999999E-2</v>
      </c>
      <c r="V54" s="29">
        <v>0.21545583230000001</v>
      </c>
      <c r="W54" s="29">
        <v>1.2326027819000001</v>
      </c>
      <c r="X54" s="29">
        <v>2.3610003000000002</v>
      </c>
      <c r="Y54" s="29">
        <v>3.5155371E-3</v>
      </c>
      <c r="Z54" s="29">
        <v>0.22294127529999999</v>
      </c>
      <c r="AA54" s="29">
        <v>0.65431109740000004</v>
      </c>
      <c r="AB54" s="29">
        <v>2.0227476231999999</v>
      </c>
      <c r="AC54" s="8">
        <v>1.7794289000000001E-6</v>
      </c>
      <c r="AD54" s="29">
        <v>8.7322449999999998E-4</v>
      </c>
      <c r="AE54" s="29">
        <v>8.6129533000000001E-3</v>
      </c>
      <c r="AG54" s="29">
        <v>0.1019745876</v>
      </c>
      <c r="AH54" s="29">
        <v>1.6431126436000001</v>
      </c>
      <c r="AI54" s="29">
        <v>20.458481004999999</v>
      </c>
      <c r="AJ54" s="29">
        <v>3.9538657544000002</v>
      </c>
      <c r="AK54" s="29">
        <v>4.6663160999999998E-3</v>
      </c>
      <c r="AL54" s="29">
        <v>2.0321586998000001</v>
      </c>
      <c r="AM54" s="29">
        <v>6.0392893999999999E-3</v>
      </c>
      <c r="AN54" s="29">
        <v>8.1187839999999995E-4</v>
      </c>
      <c r="AO54" s="29">
        <v>18.545829668</v>
      </c>
      <c r="AP54" s="29">
        <v>4.1886468400000001E-2</v>
      </c>
      <c r="AQ54" s="29">
        <v>3.6331395000000002E-2</v>
      </c>
      <c r="AR54" s="29">
        <v>9.0882328700000001E-2</v>
      </c>
      <c r="AS54" s="29">
        <v>8.7010658603</v>
      </c>
      <c r="AT54" s="29">
        <v>2.0150602199999999E-2</v>
      </c>
      <c r="AU54" s="8">
        <v>8.3570340999999998E-7</v>
      </c>
      <c r="AV54" s="8">
        <v>7.4284997000000003E-6</v>
      </c>
      <c r="AW54" s="29">
        <v>2.4277347000000002E-3</v>
      </c>
      <c r="AX54" s="29">
        <v>8.2632924000000003E-3</v>
      </c>
      <c r="AY54" s="29">
        <v>2.7392919999999999E-3</v>
      </c>
      <c r="AZ54" s="29">
        <v>3.3745159999999999E-4</v>
      </c>
      <c r="BA54" s="29">
        <v>2.74349625E-2</v>
      </c>
      <c r="BB54" s="29">
        <v>1.3787040119</v>
      </c>
      <c r="BC54" s="29">
        <v>19.26012381</v>
      </c>
      <c r="BD54" s="29">
        <v>1.0971659955999999</v>
      </c>
      <c r="BE54" s="29">
        <v>1.8853070000000001E-4</v>
      </c>
      <c r="BF54" s="29">
        <v>1.30059E-5</v>
      </c>
      <c r="BG54" s="29">
        <v>4.2535000000000001E-4</v>
      </c>
      <c r="BH54" s="29">
        <v>5.7914209999999997E-3</v>
      </c>
      <c r="BI54" s="29">
        <v>1.4267683E-3</v>
      </c>
      <c r="BK54" s="29" t="s">
        <v>51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W54" s="37" t="e">
        <f>DG54/DY54</f>
        <v>#DIV/0!</v>
      </c>
      <c r="FX54" s="55">
        <f>(CQ54-B54)/(B54+1E-50)</f>
        <v>-1</v>
      </c>
      <c r="FY54" s="55">
        <f>(DS54-C54)/(C54+1E-50)</f>
        <v>-1</v>
      </c>
      <c r="FZ54" s="55">
        <f>(DY54-D54)/(D54+1E-50)</f>
        <v>-1</v>
      </c>
      <c r="GA54" s="55">
        <f>(ES54-E54)/(E54+1E-50)</f>
        <v>-1</v>
      </c>
      <c r="GB54" s="55">
        <f>(ET54-F54)/(F54+1E-50)</f>
        <v>-1</v>
      </c>
      <c r="GC54" s="55">
        <f>(FI54-G54)/(G54+1E-50)</f>
        <v>-1</v>
      </c>
      <c r="GD54" s="55">
        <f>(FS54-H54)/(H54+1E-50)</f>
        <v>-1</v>
      </c>
      <c r="GE54" s="55">
        <f>(BR54-I54)/(I54+1E-50)</f>
        <v>-1</v>
      </c>
      <c r="GF54" s="55">
        <f>(BN54-J54)/(J54+1E-50)</f>
        <v>-1</v>
      </c>
      <c r="GG54" s="55">
        <f>(BP54-K54)/(K54+1E-50)</f>
        <v>-1</v>
      </c>
      <c r="GH54" s="55">
        <f>(BT54+BU54-L54)/(L54+1E-50)</f>
        <v>-1</v>
      </c>
      <c r="GI54" s="55">
        <f>(BV54-M54)/(M54+1E-50)</f>
        <v>-1</v>
      </c>
      <c r="GJ54" s="55">
        <f>(BW54+BX54-N54)/(N54+1E-50)</f>
        <v>-1</v>
      </c>
      <c r="GK54" s="55">
        <f>(BZ54-O54)/(O54+1E-50)</f>
        <v>-1</v>
      </c>
      <c r="GL54" s="55">
        <f>(CA54+CB54-P54)/(P54+1E-50)</f>
        <v>-1</v>
      </c>
      <c r="GM54" s="55">
        <f>(CC54-Q54)/(Q54+1E-50)</f>
        <v>-1</v>
      </c>
      <c r="GN54" s="55">
        <f>(CF54-R54)/(R54+1E-50)</f>
        <v>-1</v>
      </c>
      <c r="GO54" s="55">
        <f>(CJ54-S54)/(S54+1E-50)</f>
        <v>-1</v>
      </c>
      <c r="GP54" s="55">
        <f>(CH54+CI54-T54)/(T54+1E-50)</f>
        <v>-1</v>
      </c>
      <c r="GQ54" s="55">
        <f>(CK54-U54)/(U54+1E-50)</f>
        <v>-1</v>
      </c>
      <c r="GR54" s="55">
        <f>(CM54-V54)/(V54+1E-50)</f>
        <v>-1</v>
      </c>
      <c r="GS54" s="55">
        <f>(CR54-W54)/(W54+1E-50)</f>
        <v>-1</v>
      </c>
      <c r="GT54" s="55">
        <f>(CS54-X54)/(X54+1E-50)</f>
        <v>-1</v>
      </c>
      <c r="GU54" s="55">
        <f>(BY54-Y54)/(Y54+1E-50)</f>
        <v>-1</v>
      </c>
      <c r="GV54" s="55">
        <f>(CY54-Z54)/(Z54+1E-50)</f>
        <v>-1</v>
      </c>
      <c r="GW54" s="55">
        <f>(DA54-AA54)/(AA54+1E-50)</f>
        <v>-1</v>
      </c>
      <c r="GX54" s="55">
        <f>(DB54-AB54)/(AB54+1E-50)</f>
        <v>-1</v>
      </c>
      <c r="GY54" s="55">
        <f>(DC54-AC54)/(AC54+1E-50)</f>
        <v>-1</v>
      </c>
      <c r="GZ54" s="55">
        <f>(DE54+DF54+EQ54-AD54)/(AD54+1E-50)</f>
        <v>-1</v>
      </c>
      <c r="HA54" s="55">
        <f>(DK54+DL54-AE54)/(AE54+1E-50)</f>
        <v>-1</v>
      </c>
      <c r="HB54" s="55">
        <f>(DM54-AF54)/(AF54+1E-50)</f>
        <v>0</v>
      </c>
      <c r="HC54" s="55">
        <f>(DN54+DO54-AG54)/(AG54+1E-50)</f>
        <v>-1</v>
      </c>
      <c r="HD54" s="55">
        <f>(CL54-AH54)/(AH54+1E-50)</f>
        <v>-1</v>
      </c>
      <c r="HE54" s="55">
        <f>(DP54-AI54)/(AI54+1E-50)</f>
        <v>-1</v>
      </c>
      <c r="HF54" s="55">
        <f>(DR54-AJ54)/(AJ54+1E-50)</f>
        <v>-1</v>
      </c>
      <c r="HG54" s="55">
        <f>(DU54+DV54-AK54)/(AK54+1E-50)</f>
        <v>-1</v>
      </c>
      <c r="HH54" s="55">
        <f>(CO54-AL54)/(AL54+1E-50)</f>
        <v>-1</v>
      </c>
      <c r="HI54" s="55">
        <f>(FD54-AM54)/(AM54+1E-50)</f>
        <v>-1</v>
      </c>
      <c r="HJ54" s="55">
        <f>(FP54-AN54)/(AN54+1E-50)</f>
        <v>-1</v>
      </c>
      <c r="HK54" s="55">
        <f>(FO54-AO54)/(AO54+1E-50)</f>
        <v>-1</v>
      </c>
      <c r="HL54" s="55">
        <f>(FQ54-AP54)/(AP54+1E-50)</f>
        <v>-1</v>
      </c>
      <c r="HM54" s="55">
        <f>(CN54-AQ54)/(AQ54+1E-50)</f>
        <v>-1</v>
      </c>
      <c r="HN54" s="55">
        <f>(CP54-AR54)/(AR54+1E-50)</f>
        <v>-1</v>
      </c>
      <c r="HO54" s="55" t="e">
        <f>(#REF!+#REF!+#REF!-AS54)/(AS54+1E-50)</f>
        <v>#REF!</v>
      </c>
      <c r="HP54" s="55">
        <f t="shared" ref="HP54:HW54" si="62">(EB54-AT54)/(AT54+1E-50)</f>
        <v>-1</v>
      </c>
      <c r="HQ54" s="55">
        <f t="shared" si="62"/>
        <v>-1</v>
      </c>
      <c r="HR54" s="55">
        <f t="shared" si="62"/>
        <v>-1</v>
      </c>
      <c r="HS54" s="55">
        <f t="shared" si="62"/>
        <v>-1</v>
      </c>
      <c r="HT54" s="55">
        <f t="shared" si="62"/>
        <v>-1</v>
      </c>
      <c r="HU54" s="55">
        <f t="shared" si="62"/>
        <v>-1</v>
      </c>
      <c r="HV54" s="55">
        <f t="shared" si="62"/>
        <v>-1</v>
      </c>
      <c r="HW54" s="55">
        <f t="shared" si="62"/>
        <v>-1</v>
      </c>
    </row>
    <row r="55" spans="1:239" x14ac:dyDescent="0.3">
      <c r="A55" s="46" t="s">
        <v>1</v>
      </c>
      <c r="B55" s="27">
        <v>35654.961734999997</v>
      </c>
      <c r="C55" s="27">
        <v>619.94688477</v>
      </c>
      <c r="D55" s="27">
        <v>14845.046331</v>
      </c>
      <c r="E55" s="27">
        <v>3397.4596402000002</v>
      </c>
      <c r="F55" s="27">
        <v>3430.5279016999998</v>
      </c>
      <c r="G55" s="27">
        <v>1519.0493299</v>
      </c>
      <c r="H55" s="27">
        <v>8539.5112774000008</v>
      </c>
      <c r="I55" s="29">
        <v>15.480449628000001</v>
      </c>
      <c r="J55" s="29">
        <v>0.758548055</v>
      </c>
      <c r="L55" s="29">
        <v>0.24327140950000001</v>
      </c>
      <c r="M55" s="29">
        <v>49.747000608999997</v>
      </c>
      <c r="N55" s="29">
        <v>0.18245295210000001</v>
      </c>
      <c r="P55" s="29">
        <v>0.18245295210000001</v>
      </c>
      <c r="T55" s="29">
        <v>1.8455736999999999E-3</v>
      </c>
      <c r="U55" s="29">
        <v>1.18219503E-2</v>
      </c>
      <c r="V55" s="29">
        <v>0.95235864100000001</v>
      </c>
      <c r="W55" s="29">
        <v>8.1491810000000001E-4</v>
      </c>
      <c r="AA55" s="29">
        <v>35.960410172000003</v>
      </c>
      <c r="AB55" s="29">
        <v>6.9605062999999996</v>
      </c>
      <c r="AD55" s="29">
        <v>0.19566015370000001</v>
      </c>
      <c r="AE55" s="29">
        <v>0.61704914910000008</v>
      </c>
      <c r="AG55" s="29">
        <v>0.36490591999999999</v>
      </c>
      <c r="AI55" s="29">
        <v>314.54714581000002</v>
      </c>
      <c r="AJ55" s="29">
        <v>4.4288771706999999</v>
      </c>
      <c r="AK55" s="29">
        <v>0.18245295210000001</v>
      </c>
      <c r="AO55" s="29">
        <v>131.47279438000001</v>
      </c>
      <c r="AS55" s="29">
        <v>15.345385562000001</v>
      </c>
      <c r="AT55" s="29">
        <v>0.40665032839999998</v>
      </c>
      <c r="AW55" s="29">
        <v>5.2191732800000001E-2</v>
      </c>
      <c r="AX55" s="29">
        <v>0.19434056629999999</v>
      </c>
      <c r="AY55" s="29">
        <v>6.3163752200000006E-2</v>
      </c>
      <c r="AZ55" s="29">
        <v>8.6461682000000002E-3</v>
      </c>
      <c r="BA55" s="29">
        <v>0.59357632910000002</v>
      </c>
      <c r="BB55" s="29">
        <v>9.4061767235999998</v>
      </c>
      <c r="BC55" s="29">
        <v>37.229449242000001</v>
      </c>
      <c r="BD55" s="29">
        <v>33.867658276</v>
      </c>
      <c r="BK55" s="29" t="s">
        <v>1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>
        <v>0</v>
      </c>
      <c r="BY55" s="29">
        <v>0</v>
      </c>
      <c r="BZ55" s="29">
        <v>0</v>
      </c>
      <c r="CA55" s="29">
        <v>0</v>
      </c>
      <c r="CB55" s="29">
        <v>0</v>
      </c>
      <c r="CC55" s="29">
        <v>0</v>
      </c>
      <c r="CD55" s="29">
        <v>0</v>
      </c>
      <c r="CE55" s="29">
        <v>0</v>
      </c>
      <c r="CF55" s="29">
        <v>0</v>
      </c>
      <c r="CG55" s="29">
        <v>0</v>
      </c>
      <c r="CH55" s="29">
        <v>0</v>
      </c>
      <c r="CI55" s="29">
        <v>0</v>
      </c>
      <c r="CJ55" s="29">
        <v>0</v>
      </c>
      <c r="CK55" s="29">
        <v>0</v>
      </c>
      <c r="CL55" s="29">
        <v>0</v>
      </c>
      <c r="CM55" s="29">
        <v>0</v>
      </c>
      <c r="CN55" s="29">
        <v>0</v>
      </c>
      <c r="CO55" s="29">
        <v>0</v>
      </c>
      <c r="CP55" s="29">
        <v>0</v>
      </c>
      <c r="CQ55" s="29">
        <v>0</v>
      </c>
      <c r="CR55" s="29">
        <v>0</v>
      </c>
      <c r="CS55" s="29">
        <v>0</v>
      </c>
      <c r="CT55" s="29">
        <v>0</v>
      </c>
      <c r="CU55" s="29">
        <v>0</v>
      </c>
      <c r="CV55" s="29">
        <v>0</v>
      </c>
      <c r="CW55" s="29">
        <v>0</v>
      </c>
      <c r="CX55" s="29">
        <v>0</v>
      </c>
      <c r="CY55" s="29">
        <v>0</v>
      </c>
      <c r="CZ55" s="29">
        <v>0</v>
      </c>
      <c r="DA55" s="29">
        <v>0</v>
      </c>
      <c r="DB55" s="29">
        <v>0</v>
      </c>
      <c r="DC55" s="29">
        <v>0</v>
      </c>
      <c r="DD55" s="29">
        <v>0</v>
      </c>
      <c r="DE55" s="29">
        <v>0</v>
      </c>
      <c r="DF55" s="29">
        <v>0</v>
      </c>
      <c r="DG55" s="29">
        <v>0</v>
      </c>
      <c r="DH55" s="29">
        <v>0</v>
      </c>
      <c r="DI55" s="29">
        <v>0</v>
      </c>
      <c r="DJ55" s="29">
        <v>0</v>
      </c>
      <c r="DK55" s="29">
        <v>0</v>
      </c>
      <c r="DL55" s="29">
        <v>0</v>
      </c>
      <c r="DM55" s="29">
        <v>0</v>
      </c>
      <c r="DN55" s="29">
        <v>0</v>
      </c>
      <c r="DO55" s="29">
        <v>0</v>
      </c>
      <c r="DP55" s="29">
        <v>0</v>
      </c>
      <c r="DQ55" s="29">
        <v>0</v>
      </c>
      <c r="DR55" s="29">
        <v>0</v>
      </c>
      <c r="DS55" s="29">
        <v>0</v>
      </c>
      <c r="DT55" s="29">
        <v>0</v>
      </c>
      <c r="DU55" s="29">
        <v>0</v>
      </c>
      <c r="DV55" s="29">
        <v>0</v>
      </c>
      <c r="DW55" s="29">
        <v>0</v>
      </c>
      <c r="DX55" s="29">
        <v>0</v>
      </c>
      <c r="DY55" s="29">
        <v>0</v>
      </c>
      <c r="DZ55" s="29">
        <v>0</v>
      </c>
      <c r="EA55" s="29">
        <v>0</v>
      </c>
      <c r="EB55" s="29">
        <v>0</v>
      </c>
      <c r="EC55" s="29">
        <v>0</v>
      </c>
      <c r="ED55" s="29">
        <v>0</v>
      </c>
      <c r="EE55" s="29">
        <v>0</v>
      </c>
      <c r="EF55" s="29">
        <v>0</v>
      </c>
      <c r="EG55" s="29">
        <v>0</v>
      </c>
      <c r="EH55" s="29">
        <v>0</v>
      </c>
      <c r="EI55" s="29">
        <v>0</v>
      </c>
      <c r="EJ55" s="29">
        <v>0</v>
      </c>
      <c r="EK55" s="29">
        <v>0</v>
      </c>
      <c r="EL55" s="29">
        <v>0</v>
      </c>
      <c r="EM55" s="29">
        <v>0</v>
      </c>
      <c r="EN55" s="29">
        <v>0</v>
      </c>
      <c r="EO55" s="29">
        <v>0</v>
      </c>
      <c r="EP55" s="29">
        <v>0</v>
      </c>
      <c r="EQ55" s="29">
        <v>0</v>
      </c>
      <c r="ER55" s="29">
        <v>0</v>
      </c>
      <c r="ES55" s="29">
        <v>0</v>
      </c>
      <c r="ET55" s="29">
        <v>0</v>
      </c>
      <c r="EU55" s="29">
        <v>0</v>
      </c>
      <c r="EV55" s="29">
        <v>0</v>
      </c>
      <c r="EW55" s="29">
        <v>0</v>
      </c>
      <c r="EX55" s="29">
        <v>0</v>
      </c>
      <c r="EY55" s="29">
        <v>0</v>
      </c>
      <c r="EZ55" s="29">
        <v>0</v>
      </c>
      <c r="FA55" s="29">
        <v>0</v>
      </c>
      <c r="FB55" s="29">
        <v>0</v>
      </c>
      <c r="FC55" s="29">
        <v>0</v>
      </c>
      <c r="FD55" s="29">
        <v>0</v>
      </c>
      <c r="FE55" s="29">
        <v>0</v>
      </c>
      <c r="FF55" s="29">
        <v>0</v>
      </c>
      <c r="FG55" s="29">
        <v>0</v>
      </c>
      <c r="FH55" s="29">
        <v>0</v>
      </c>
      <c r="FI55" s="29">
        <v>0</v>
      </c>
      <c r="FJ55" s="29">
        <v>0</v>
      </c>
      <c r="FK55" s="29">
        <v>0</v>
      </c>
      <c r="FL55" s="29">
        <v>0</v>
      </c>
      <c r="FM55" s="29">
        <v>0</v>
      </c>
      <c r="FN55" s="29">
        <v>0</v>
      </c>
      <c r="FO55" s="29">
        <v>0</v>
      </c>
      <c r="FP55" s="29">
        <v>0</v>
      </c>
      <c r="FQ55" s="29">
        <v>0</v>
      </c>
      <c r="FR55" s="29">
        <v>0</v>
      </c>
      <c r="FS55" s="29">
        <v>0</v>
      </c>
      <c r="FT55" s="29">
        <v>0</v>
      </c>
      <c r="FU55" s="29">
        <v>0</v>
      </c>
    </row>
    <row r="56" spans="1:239" x14ac:dyDescent="0.3">
      <c r="A56" s="46" t="s">
        <v>11</v>
      </c>
      <c r="B56" s="27">
        <v>10264.555879</v>
      </c>
      <c r="C56" s="27">
        <v>9.8669108350000005</v>
      </c>
      <c r="D56" s="27">
        <v>398.89176465999998</v>
      </c>
      <c r="E56" s="27">
        <v>1818.6346828999999</v>
      </c>
      <c r="F56" s="27">
        <v>1667.574938</v>
      </c>
      <c r="G56" s="27">
        <v>91.203846846999994</v>
      </c>
      <c r="H56" s="27">
        <v>14299.242778</v>
      </c>
      <c r="I56" s="29">
        <v>46.163386373000002</v>
      </c>
      <c r="J56" s="29">
        <v>0.35694450170000003</v>
      </c>
      <c r="K56" s="29">
        <v>8.7737170999999999E-3</v>
      </c>
      <c r="M56" s="29">
        <v>32.390455686000003</v>
      </c>
      <c r="O56" s="29">
        <v>5.7051919999999998E-4</v>
      </c>
      <c r="Q56" s="29">
        <v>1.7671386099999999E-2</v>
      </c>
      <c r="R56" s="29">
        <v>0.13727630739999999</v>
      </c>
      <c r="U56" s="29">
        <v>0.28522139000000002</v>
      </c>
      <c r="V56" s="29">
        <v>1.4866403311</v>
      </c>
      <c r="W56" s="29">
        <v>5.2837340999999996E-3</v>
      </c>
      <c r="Z56" s="29">
        <v>5.0460273999999999E-3</v>
      </c>
      <c r="AA56" s="29">
        <v>10.268295765</v>
      </c>
      <c r="AB56" s="29">
        <v>3.1952638599999998</v>
      </c>
      <c r="AD56" s="29">
        <v>2.0823757799999999E-2</v>
      </c>
      <c r="AE56" s="29">
        <v>9.446929000000992E-4</v>
      </c>
      <c r="AH56" s="29">
        <v>0.190012968</v>
      </c>
      <c r="AI56" s="29">
        <v>609.82843961000003</v>
      </c>
      <c r="AJ56" s="29">
        <v>21.106957712</v>
      </c>
      <c r="AL56" s="29">
        <v>8.4824515000000003E-2</v>
      </c>
      <c r="AM56" s="29">
        <v>2.6139270000000002E-4</v>
      </c>
      <c r="AN56" s="29">
        <v>5.604947042</v>
      </c>
      <c r="AO56" s="29">
        <v>269.48769762000001</v>
      </c>
      <c r="AP56" s="29">
        <v>0.24727736950000001</v>
      </c>
      <c r="AQ56" s="29">
        <v>3.9777200000000003E-5</v>
      </c>
      <c r="AR56" s="29">
        <v>1.525168E-4</v>
      </c>
      <c r="AS56" s="29">
        <v>41.068117182000002</v>
      </c>
      <c r="AT56" s="29">
        <v>0.47862314150000002</v>
      </c>
      <c r="AW56" s="29">
        <v>2.8294210300000001E-2</v>
      </c>
      <c r="AX56" s="29">
        <v>0.1013616223</v>
      </c>
      <c r="AY56" s="29">
        <v>2.85211483E-2</v>
      </c>
      <c r="AZ56" s="29">
        <v>3.6340508000000001E-3</v>
      </c>
      <c r="BA56" s="29">
        <v>0.48150907399999998</v>
      </c>
      <c r="BB56" s="29">
        <v>11.098698322000001</v>
      </c>
      <c r="BC56" s="29">
        <v>72.528425701000003</v>
      </c>
      <c r="BD56" s="29">
        <v>19.960576657000001</v>
      </c>
      <c r="BE56" s="29">
        <v>7.8417855999999998E-3</v>
      </c>
      <c r="BF56" s="29">
        <v>5.4096980000000003E-4</v>
      </c>
      <c r="BK56" s="29" t="s">
        <v>11</v>
      </c>
      <c r="BL56" s="29">
        <v>0</v>
      </c>
      <c r="BM56" s="29">
        <v>0</v>
      </c>
      <c r="BN56" s="29">
        <v>0</v>
      </c>
      <c r="BO56" s="29">
        <v>0</v>
      </c>
      <c r="BP56" s="29">
        <v>0</v>
      </c>
      <c r="BQ56" s="29">
        <v>0</v>
      </c>
      <c r="BR56" s="29">
        <v>0</v>
      </c>
      <c r="BS56" s="29">
        <v>0</v>
      </c>
      <c r="BT56" s="29">
        <v>0</v>
      </c>
      <c r="BU56" s="29">
        <v>0</v>
      </c>
      <c r="BV56" s="29">
        <v>0</v>
      </c>
      <c r="BW56" s="29">
        <v>0</v>
      </c>
      <c r="BX56" s="29">
        <v>0</v>
      </c>
      <c r="BY56" s="29">
        <v>0</v>
      </c>
      <c r="BZ56" s="29">
        <v>0</v>
      </c>
      <c r="CA56" s="29">
        <v>0</v>
      </c>
      <c r="CB56" s="29">
        <v>0</v>
      </c>
      <c r="CC56" s="29">
        <v>0</v>
      </c>
      <c r="CD56" s="29">
        <v>0</v>
      </c>
      <c r="CE56" s="29">
        <v>0</v>
      </c>
      <c r="CF56" s="29">
        <v>0</v>
      </c>
      <c r="CG56" s="29">
        <v>0</v>
      </c>
      <c r="CH56" s="29">
        <v>0</v>
      </c>
      <c r="CI56" s="29">
        <v>0</v>
      </c>
      <c r="CJ56" s="29">
        <v>0</v>
      </c>
      <c r="CK56" s="29">
        <v>0</v>
      </c>
      <c r="CL56" s="29">
        <v>0</v>
      </c>
      <c r="CM56" s="29">
        <v>0</v>
      </c>
      <c r="CN56" s="29">
        <v>0</v>
      </c>
      <c r="CO56" s="29">
        <v>0</v>
      </c>
      <c r="CP56" s="29">
        <v>0</v>
      </c>
      <c r="CQ56" s="29">
        <v>0</v>
      </c>
      <c r="CR56" s="29">
        <v>0</v>
      </c>
      <c r="CS56" s="29">
        <v>0</v>
      </c>
      <c r="CT56" s="29">
        <v>0</v>
      </c>
      <c r="CU56" s="29">
        <v>0</v>
      </c>
      <c r="CV56" s="29">
        <v>0</v>
      </c>
      <c r="CW56" s="29">
        <v>0</v>
      </c>
      <c r="CX56" s="29">
        <v>0</v>
      </c>
      <c r="CY56" s="29">
        <v>0</v>
      </c>
      <c r="CZ56" s="29">
        <v>0</v>
      </c>
      <c r="DA56" s="29">
        <v>0</v>
      </c>
      <c r="DB56" s="29">
        <v>0</v>
      </c>
      <c r="DC56" s="29">
        <v>0</v>
      </c>
      <c r="DD56" s="29">
        <v>0</v>
      </c>
      <c r="DE56" s="29">
        <v>0</v>
      </c>
      <c r="DF56" s="29">
        <v>0</v>
      </c>
      <c r="DG56" s="29">
        <v>0</v>
      </c>
      <c r="DH56" s="29">
        <v>0</v>
      </c>
      <c r="DI56" s="29">
        <v>0</v>
      </c>
      <c r="DJ56" s="29">
        <v>0</v>
      </c>
      <c r="DK56" s="29">
        <v>0</v>
      </c>
      <c r="DL56" s="29">
        <v>0</v>
      </c>
      <c r="DM56" s="29">
        <v>0</v>
      </c>
      <c r="DN56" s="29">
        <v>0</v>
      </c>
      <c r="DO56" s="29">
        <v>0</v>
      </c>
      <c r="DP56" s="29">
        <v>0</v>
      </c>
      <c r="DQ56" s="29">
        <v>0</v>
      </c>
      <c r="DR56" s="29">
        <v>0</v>
      </c>
      <c r="DS56" s="29">
        <v>0</v>
      </c>
      <c r="DT56" s="29">
        <v>0</v>
      </c>
      <c r="DU56" s="29">
        <v>0</v>
      </c>
      <c r="DV56" s="29">
        <v>0</v>
      </c>
      <c r="DW56" s="29">
        <v>0</v>
      </c>
      <c r="DX56" s="29">
        <v>0</v>
      </c>
      <c r="DY56" s="29">
        <v>0</v>
      </c>
      <c r="DZ56" s="29">
        <v>0</v>
      </c>
      <c r="EA56" s="29">
        <v>0</v>
      </c>
      <c r="EB56" s="29">
        <v>0</v>
      </c>
      <c r="EC56" s="29">
        <v>0</v>
      </c>
      <c r="ED56" s="29">
        <v>0</v>
      </c>
      <c r="EE56" s="29">
        <v>0</v>
      </c>
      <c r="EF56" s="29">
        <v>0</v>
      </c>
      <c r="EG56" s="29">
        <v>0</v>
      </c>
      <c r="EH56" s="29">
        <v>0</v>
      </c>
      <c r="EI56" s="29">
        <v>0</v>
      </c>
      <c r="EJ56" s="29">
        <v>0</v>
      </c>
      <c r="EK56" s="29">
        <v>0</v>
      </c>
      <c r="EL56" s="29">
        <v>0</v>
      </c>
      <c r="EM56" s="29">
        <v>0</v>
      </c>
      <c r="EN56" s="29">
        <v>0</v>
      </c>
      <c r="EO56" s="29">
        <v>0</v>
      </c>
      <c r="EP56" s="29">
        <v>0</v>
      </c>
      <c r="EQ56" s="29">
        <v>0</v>
      </c>
      <c r="ER56" s="29">
        <v>0</v>
      </c>
      <c r="ES56" s="29">
        <v>0</v>
      </c>
      <c r="ET56" s="29">
        <v>0</v>
      </c>
      <c r="EU56" s="29">
        <v>0</v>
      </c>
      <c r="EV56" s="29">
        <v>0</v>
      </c>
      <c r="EW56" s="29">
        <v>0</v>
      </c>
      <c r="EX56" s="29">
        <v>0</v>
      </c>
      <c r="EY56" s="29">
        <v>0</v>
      </c>
      <c r="EZ56" s="29">
        <v>0</v>
      </c>
      <c r="FA56" s="29">
        <v>0</v>
      </c>
      <c r="FB56" s="29">
        <v>0</v>
      </c>
      <c r="FC56" s="29">
        <v>0</v>
      </c>
      <c r="FD56" s="29">
        <v>0</v>
      </c>
      <c r="FE56" s="29">
        <v>0</v>
      </c>
      <c r="FF56" s="29">
        <v>0</v>
      </c>
      <c r="FG56" s="29">
        <v>0</v>
      </c>
      <c r="FH56" s="29">
        <v>0</v>
      </c>
      <c r="FI56" s="29">
        <v>0</v>
      </c>
      <c r="FJ56" s="29">
        <v>0</v>
      </c>
      <c r="FK56" s="29">
        <v>0</v>
      </c>
      <c r="FL56" s="29">
        <v>0</v>
      </c>
      <c r="FM56" s="29">
        <v>0</v>
      </c>
      <c r="FN56" s="29">
        <v>0</v>
      </c>
      <c r="FO56" s="29">
        <v>0</v>
      </c>
      <c r="FP56" s="29">
        <v>0</v>
      </c>
      <c r="FQ56" s="29">
        <v>0</v>
      </c>
      <c r="FR56" s="29">
        <v>0</v>
      </c>
      <c r="FS56" s="29">
        <v>0</v>
      </c>
      <c r="FT56" s="29">
        <v>0</v>
      </c>
      <c r="FU56" s="29">
        <v>0</v>
      </c>
    </row>
    <row r="57" spans="1:239" x14ac:dyDescent="0.3">
      <c r="A57" s="46" t="s">
        <v>58</v>
      </c>
      <c r="B57" s="27">
        <v>15377.21214</v>
      </c>
      <c r="C57" s="27">
        <v>1.1385159648000001</v>
      </c>
      <c r="D57" s="27">
        <v>883.39438655000004</v>
      </c>
      <c r="E57" s="27">
        <v>2626.4817057</v>
      </c>
      <c r="F57" s="27">
        <v>2280.4726906000001</v>
      </c>
      <c r="G57" s="27">
        <v>3010.0591454</v>
      </c>
      <c r="H57" s="27">
        <v>27084.860321</v>
      </c>
      <c r="I57" s="29">
        <v>109.19735463000001</v>
      </c>
      <c r="J57" s="29">
        <v>0.64813077730000002</v>
      </c>
      <c r="L57" s="29">
        <v>0.1055904174</v>
      </c>
      <c r="M57" s="29">
        <v>54.449787055000002</v>
      </c>
      <c r="N57" s="29">
        <v>7.9179474700000002E-2</v>
      </c>
      <c r="O57" s="29">
        <v>1.9292071000000001E-3</v>
      </c>
      <c r="P57" s="29">
        <v>7.9184537299999996E-2</v>
      </c>
      <c r="T57" s="8">
        <v>2.3423405999999999E-6</v>
      </c>
      <c r="U57" s="29">
        <v>0.492973885</v>
      </c>
      <c r="V57" s="29">
        <v>3.429710842</v>
      </c>
      <c r="W57" s="29">
        <v>6.9139270000000001E-4</v>
      </c>
      <c r="AA57" s="29">
        <v>20.155129373000001</v>
      </c>
      <c r="AB57" s="29">
        <v>5.9054282799999998</v>
      </c>
      <c r="AD57" s="29">
        <v>7.9180662499999999E-2</v>
      </c>
      <c r="AE57" s="29">
        <v>0.23445543190000001</v>
      </c>
      <c r="AG57" s="29">
        <v>0.1583990622</v>
      </c>
      <c r="AI57" s="29">
        <v>1622.6663318999999</v>
      </c>
      <c r="AJ57" s="29">
        <v>54.600411313000002</v>
      </c>
      <c r="AK57" s="29">
        <v>8.0347365300000001E-2</v>
      </c>
      <c r="AN57" s="29">
        <v>14.821189</v>
      </c>
      <c r="AO57" s="29">
        <v>614.33398034000004</v>
      </c>
      <c r="AP57" s="29">
        <v>0.65387581900000002</v>
      </c>
      <c r="AS57" s="29">
        <v>60.162484925999998</v>
      </c>
      <c r="AT57" s="29">
        <v>0.78271818339999999</v>
      </c>
      <c r="AW57" s="29">
        <v>5.02769827E-2</v>
      </c>
      <c r="AX57" s="29">
        <v>0.1838602621</v>
      </c>
      <c r="AY57" s="29">
        <v>5.3166580400000003E-2</v>
      </c>
      <c r="AZ57" s="29">
        <v>7.0424334E-3</v>
      </c>
      <c r="BA57" s="29">
        <v>0.76598767079999996</v>
      </c>
      <c r="BB57" s="29">
        <v>17.874725999999999</v>
      </c>
      <c r="BC57" s="29">
        <v>60.310479868000002</v>
      </c>
      <c r="BD57" s="29">
        <v>30.223530180000001</v>
      </c>
      <c r="BK57" s="29" t="s">
        <v>58</v>
      </c>
      <c r="BL57" s="29">
        <v>0</v>
      </c>
      <c r="BM57" s="29">
        <v>0</v>
      </c>
      <c r="BN57" s="29">
        <v>0</v>
      </c>
      <c r="BO57" s="29">
        <v>0</v>
      </c>
      <c r="BP57" s="29">
        <v>0</v>
      </c>
      <c r="BQ57" s="29">
        <v>0</v>
      </c>
      <c r="BR57" s="29">
        <v>0</v>
      </c>
      <c r="BS57" s="29">
        <v>0</v>
      </c>
      <c r="BT57" s="29">
        <v>0</v>
      </c>
      <c r="BU57" s="29">
        <v>0</v>
      </c>
      <c r="BV57" s="29">
        <v>0</v>
      </c>
      <c r="BW57" s="29">
        <v>0</v>
      </c>
      <c r="BX57" s="29">
        <v>0</v>
      </c>
      <c r="BY57" s="29">
        <v>0</v>
      </c>
      <c r="BZ57" s="29">
        <v>0</v>
      </c>
      <c r="CA57" s="29">
        <v>0</v>
      </c>
      <c r="CB57" s="29">
        <v>0</v>
      </c>
      <c r="CC57" s="29">
        <v>0</v>
      </c>
      <c r="CD57" s="29">
        <v>0</v>
      </c>
      <c r="CE57" s="29">
        <v>0</v>
      </c>
      <c r="CF57" s="29">
        <v>0</v>
      </c>
      <c r="CG57" s="29">
        <v>0</v>
      </c>
      <c r="CH57" s="29">
        <v>0</v>
      </c>
      <c r="CI57" s="29">
        <v>0</v>
      </c>
      <c r="CJ57" s="29">
        <v>0</v>
      </c>
      <c r="CK57" s="29">
        <v>0</v>
      </c>
      <c r="CL57" s="29">
        <v>0</v>
      </c>
      <c r="CM57" s="29">
        <v>0</v>
      </c>
      <c r="CN57" s="29">
        <v>0</v>
      </c>
      <c r="CO57" s="29">
        <v>0</v>
      </c>
      <c r="CP57" s="29">
        <v>0</v>
      </c>
      <c r="CQ57" s="29">
        <v>0</v>
      </c>
      <c r="CR57" s="29">
        <v>0</v>
      </c>
      <c r="CS57" s="29">
        <v>0</v>
      </c>
      <c r="CT57" s="29">
        <v>0</v>
      </c>
      <c r="CU57" s="29">
        <v>0</v>
      </c>
      <c r="CV57" s="29">
        <v>0</v>
      </c>
      <c r="CW57" s="29">
        <v>0</v>
      </c>
      <c r="CX57" s="29">
        <v>0</v>
      </c>
      <c r="CY57" s="29">
        <v>0</v>
      </c>
      <c r="CZ57" s="29">
        <v>0</v>
      </c>
      <c r="DA57" s="29">
        <v>0</v>
      </c>
      <c r="DB57" s="29">
        <v>0</v>
      </c>
      <c r="DC57" s="29">
        <v>0</v>
      </c>
      <c r="DD57" s="29">
        <v>0</v>
      </c>
      <c r="DE57" s="29">
        <v>0</v>
      </c>
      <c r="DF57" s="29">
        <v>0</v>
      </c>
      <c r="DG57" s="29">
        <v>0</v>
      </c>
      <c r="DH57" s="29">
        <v>0</v>
      </c>
      <c r="DI57" s="29">
        <v>0</v>
      </c>
      <c r="DJ57" s="29">
        <v>0</v>
      </c>
      <c r="DK57" s="29">
        <v>0</v>
      </c>
      <c r="DL57" s="29">
        <v>0</v>
      </c>
      <c r="DM57" s="29">
        <v>0</v>
      </c>
      <c r="DN57" s="29">
        <v>0</v>
      </c>
      <c r="DO57" s="29">
        <v>0</v>
      </c>
      <c r="DP57" s="29">
        <v>0</v>
      </c>
      <c r="DQ57" s="29">
        <v>0</v>
      </c>
      <c r="DR57" s="29">
        <v>0</v>
      </c>
      <c r="DS57" s="29">
        <v>0</v>
      </c>
      <c r="DT57" s="29">
        <v>0</v>
      </c>
      <c r="DU57" s="29">
        <v>0</v>
      </c>
      <c r="DV57" s="29">
        <v>0</v>
      </c>
      <c r="DW57" s="29">
        <v>0</v>
      </c>
      <c r="DX57" s="29">
        <v>0</v>
      </c>
      <c r="DY57" s="29">
        <v>0</v>
      </c>
      <c r="DZ57" s="29">
        <v>0</v>
      </c>
      <c r="EA57" s="29">
        <v>0</v>
      </c>
      <c r="EB57" s="29">
        <v>0</v>
      </c>
      <c r="EC57" s="29">
        <v>0</v>
      </c>
      <c r="ED57" s="29">
        <v>0</v>
      </c>
      <c r="EE57" s="29">
        <v>0</v>
      </c>
      <c r="EF57" s="29">
        <v>0</v>
      </c>
      <c r="EG57" s="29">
        <v>0</v>
      </c>
      <c r="EH57" s="29">
        <v>0</v>
      </c>
      <c r="EI57" s="29">
        <v>0</v>
      </c>
      <c r="EJ57" s="29">
        <v>0</v>
      </c>
      <c r="EK57" s="29">
        <v>0</v>
      </c>
      <c r="EL57" s="29">
        <v>0</v>
      </c>
      <c r="EM57" s="29">
        <v>0</v>
      </c>
      <c r="EN57" s="29">
        <v>0</v>
      </c>
      <c r="EO57" s="29">
        <v>0</v>
      </c>
      <c r="EP57" s="29">
        <v>0</v>
      </c>
      <c r="EQ57" s="29">
        <v>0</v>
      </c>
      <c r="ER57" s="29">
        <v>0</v>
      </c>
      <c r="ES57" s="29">
        <v>0</v>
      </c>
      <c r="ET57" s="29">
        <v>0</v>
      </c>
      <c r="EU57" s="29">
        <v>0</v>
      </c>
      <c r="EV57" s="29">
        <v>0</v>
      </c>
      <c r="EW57" s="29">
        <v>0</v>
      </c>
      <c r="EX57" s="29">
        <v>0</v>
      </c>
      <c r="EY57" s="29">
        <v>0</v>
      </c>
      <c r="EZ57" s="29">
        <v>0</v>
      </c>
      <c r="FA57" s="29">
        <v>0</v>
      </c>
      <c r="FB57" s="29">
        <v>0</v>
      </c>
      <c r="FC57" s="29">
        <v>0</v>
      </c>
      <c r="FD57" s="29">
        <v>0</v>
      </c>
      <c r="FE57" s="29">
        <v>0</v>
      </c>
      <c r="FF57" s="29">
        <v>0</v>
      </c>
      <c r="FG57" s="29">
        <v>0</v>
      </c>
      <c r="FH57" s="29">
        <v>0</v>
      </c>
      <c r="FI57" s="29">
        <v>0</v>
      </c>
      <c r="FJ57" s="29">
        <v>0</v>
      </c>
      <c r="FK57" s="29">
        <v>0</v>
      </c>
      <c r="FL57" s="29">
        <v>0</v>
      </c>
      <c r="FM57" s="29">
        <v>0</v>
      </c>
      <c r="FN57" s="29">
        <v>0</v>
      </c>
      <c r="FO57" s="29">
        <v>0</v>
      </c>
      <c r="FP57" s="29">
        <v>0</v>
      </c>
      <c r="FQ57" s="29">
        <v>0</v>
      </c>
      <c r="FR57" s="29">
        <v>0</v>
      </c>
      <c r="FS57" s="29">
        <v>0</v>
      </c>
      <c r="FT57" s="29">
        <v>0</v>
      </c>
      <c r="FU57" s="29">
        <v>0</v>
      </c>
    </row>
    <row r="58" spans="1:239" x14ac:dyDescent="0.3">
      <c r="A58" s="46" t="s">
        <v>176</v>
      </c>
      <c r="B58" s="27">
        <v>504.52170977999998</v>
      </c>
      <c r="C58" s="27">
        <v>1.2130328573</v>
      </c>
      <c r="D58" s="27">
        <v>58.653161320000002</v>
      </c>
      <c r="E58" s="27">
        <v>185.54631449999999</v>
      </c>
      <c r="F58" s="27">
        <v>162.69582964</v>
      </c>
      <c r="G58" s="27">
        <v>99.624621183000002</v>
      </c>
      <c r="H58" s="27">
        <v>822.87322152000002</v>
      </c>
      <c r="I58" s="29">
        <v>3.8266640300999999</v>
      </c>
      <c r="J58" s="29">
        <v>2.5203208899999999E-2</v>
      </c>
      <c r="K58" s="29">
        <v>6.57645E-4</v>
      </c>
      <c r="L58" s="8">
        <v>8.350595E-7</v>
      </c>
      <c r="M58" s="29">
        <v>2.7417784418000002</v>
      </c>
      <c r="N58" s="8">
        <v>6.2626520000000001E-7</v>
      </c>
      <c r="O58" s="29">
        <v>5.4033699999999997E-5</v>
      </c>
      <c r="P58" s="8">
        <v>6.2626520000000001E-7</v>
      </c>
      <c r="Q58" s="29">
        <v>1.9081929000000001E-3</v>
      </c>
      <c r="R58" s="29">
        <v>1.0983166799999999E-2</v>
      </c>
      <c r="T58" s="8">
        <v>1.1272983E-7</v>
      </c>
      <c r="U58" s="29">
        <v>3.4092666000000001E-2</v>
      </c>
      <c r="V58" s="29">
        <v>0.11323174549999999</v>
      </c>
      <c r="W58" s="29">
        <v>3.9435380000000001E-4</v>
      </c>
      <c r="Y58" s="8">
        <v>2.2476135000000001E-7</v>
      </c>
      <c r="Z58" s="29">
        <v>3.7823080000000002E-4</v>
      </c>
      <c r="AA58" s="29">
        <v>1.2375748387000001</v>
      </c>
      <c r="AB58" s="29">
        <v>0.225019</v>
      </c>
      <c r="AD58" s="8">
        <v>6.2626520000000001E-7</v>
      </c>
      <c r="AE58" s="29">
        <v>2.4626240000000243E-4</v>
      </c>
      <c r="AG58" s="8">
        <v>1.2525300000000001E-6</v>
      </c>
      <c r="AH58" s="29">
        <v>1.5504063E-2</v>
      </c>
      <c r="AI58" s="29">
        <v>45.566956857999998</v>
      </c>
      <c r="AJ58" s="29">
        <v>1.6379645197999999</v>
      </c>
      <c r="AK58" s="8">
        <v>6.2626520000000001E-7</v>
      </c>
      <c r="AL58" s="29">
        <v>7.2749859999999998E-3</v>
      </c>
      <c r="AM58" s="29">
        <v>1.9593100000000001E-5</v>
      </c>
      <c r="AN58" s="29">
        <v>0.43205864999999999</v>
      </c>
      <c r="AO58" s="29">
        <v>15.187417783000001</v>
      </c>
      <c r="AP58" s="29">
        <v>1.9061374999999998E-2</v>
      </c>
      <c r="AQ58" s="8">
        <v>2.9815569999999998E-6</v>
      </c>
      <c r="AR58" s="29">
        <v>1.14321E-5</v>
      </c>
      <c r="AS58" s="29">
        <v>1.2637855839000001</v>
      </c>
      <c r="AT58" s="29">
        <v>6.2486263600000001E-2</v>
      </c>
      <c r="AW58" s="29">
        <v>2.3675986E-3</v>
      </c>
      <c r="AX58" s="29">
        <v>8.3143683999999992E-3</v>
      </c>
      <c r="AY58" s="29">
        <v>2.0086621000000001E-3</v>
      </c>
      <c r="AZ58" s="29">
        <v>2.5609420000000002E-4</v>
      </c>
      <c r="BA58" s="29">
        <v>5.3745280999999999E-2</v>
      </c>
      <c r="BB58" s="29">
        <v>0.58309089110000001</v>
      </c>
      <c r="BC58" s="29">
        <v>1.1674947449999999</v>
      </c>
      <c r="BD58" s="29">
        <v>1.5200036830000001</v>
      </c>
      <c r="BE58" s="29">
        <v>5.877915E-4</v>
      </c>
      <c r="BF58" s="29">
        <v>4.0549100000000001E-5</v>
      </c>
      <c r="BK58" s="29" t="s">
        <v>176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</v>
      </c>
      <c r="BR58" s="29">
        <v>0</v>
      </c>
      <c r="BS58" s="29">
        <v>0</v>
      </c>
      <c r="BT58" s="29">
        <v>0</v>
      </c>
      <c r="BU58" s="29">
        <v>0</v>
      </c>
      <c r="BV58" s="29">
        <v>0</v>
      </c>
      <c r="BW58" s="29">
        <v>0</v>
      </c>
      <c r="BX58" s="29">
        <v>0</v>
      </c>
      <c r="BY58" s="29">
        <v>0</v>
      </c>
      <c r="BZ58" s="29">
        <v>0</v>
      </c>
      <c r="CA58" s="29">
        <v>0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  <c r="EC58" s="29">
        <v>0</v>
      </c>
      <c r="ED58" s="29">
        <v>0</v>
      </c>
      <c r="EE58" s="29">
        <v>0</v>
      </c>
      <c r="EF58" s="29">
        <v>0</v>
      </c>
      <c r="EG58" s="29">
        <v>0</v>
      </c>
      <c r="EH58" s="29">
        <v>0</v>
      </c>
      <c r="EI58" s="29">
        <v>0</v>
      </c>
      <c r="EJ58" s="29">
        <v>0</v>
      </c>
      <c r="EK58" s="29">
        <v>0</v>
      </c>
      <c r="EL58" s="29">
        <v>0</v>
      </c>
      <c r="EM58" s="29">
        <v>0</v>
      </c>
      <c r="EN58" s="29">
        <v>0</v>
      </c>
      <c r="EO58" s="29">
        <v>0</v>
      </c>
      <c r="EP58" s="29">
        <v>0</v>
      </c>
      <c r="EQ58" s="29">
        <v>0</v>
      </c>
      <c r="ER58" s="29">
        <v>0</v>
      </c>
      <c r="ES58" s="29">
        <v>0</v>
      </c>
      <c r="ET58" s="29">
        <v>0</v>
      </c>
      <c r="EU58" s="29">
        <v>0</v>
      </c>
      <c r="EV58" s="29">
        <v>0</v>
      </c>
      <c r="EW58" s="29">
        <v>0</v>
      </c>
      <c r="EX58" s="29">
        <v>0</v>
      </c>
      <c r="EY58" s="29">
        <v>0</v>
      </c>
      <c r="EZ58" s="29">
        <v>0</v>
      </c>
      <c r="FA58" s="29">
        <v>0</v>
      </c>
      <c r="FB58" s="29">
        <v>0</v>
      </c>
      <c r="FC58" s="29">
        <v>0</v>
      </c>
      <c r="FD58" s="29">
        <v>0</v>
      </c>
      <c r="FE58" s="29">
        <v>0</v>
      </c>
      <c r="FF58" s="29">
        <v>0</v>
      </c>
      <c r="FG58" s="29">
        <v>0</v>
      </c>
      <c r="FH58" s="29">
        <v>0</v>
      </c>
      <c r="FI58" s="29">
        <v>0</v>
      </c>
      <c r="FJ58" s="29">
        <v>0</v>
      </c>
      <c r="FK58" s="29">
        <v>0</v>
      </c>
      <c r="FL58" s="29">
        <v>0</v>
      </c>
      <c r="FM58" s="29">
        <v>0</v>
      </c>
      <c r="FN58" s="29">
        <v>0</v>
      </c>
      <c r="FO58" s="29">
        <v>0</v>
      </c>
      <c r="FP58" s="29">
        <v>0</v>
      </c>
      <c r="FQ58" s="29">
        <v>0</v>
      </c>
      <c r="FR58" s="29">
        <v>0</v>
      </c>
      <c r="FS58" s="29">
        <v>0</v>
      </c>
      <c r="FT58" s="29">
        <v>0</v>
      </c>
      <c r="FU58" s="29">
        <v>0</v>
      </c>
    </row>
    <row r="59" spans="1:239" x14ac:dyDescent="0.3">
      <c r="A59" s="29" t="s">
        <v>246</v>
      </c>
    </row>
    <row r="61" spans="1:239" x14ac:dyDescent="0.3">
      <c r="A61" s="1" t="s">
        <v>55</v>
      </c>
      <c r="B61" s="1">
        <f>SUM(B3:B54)</f>
        <v>2894701.8469598894</v>
      </c>
      <c r="C61" s="1">
        <f t="shared" ref="C61:BA61" si="63">SUM(C3:C54)</f>
        <v>114066.19968762301</v>
      </c>
      <c r="D61" s="1">
        <f t="shared" si="63"/>
        <v>794535.69569745986</v>
      </c>
      <c r="E61" s="1">
        <f t="shared" si="63"/>
        <v>712715.99358933012</v>
      </c>
      <c r="F61" s="1">
        <f t="shared" si="63"/>
        <v>569320.05381457612</v>
      </c>
      <c r="G61" s="1">
        <f t="shared" si="63"/>
        <v>300893.42936727306</v>
      </c>
      <c r="H61" s="1">
        <f t="shared" si="63"/>
        <v>3571853.0002782703</v>
      </c>
      <c r="I61" s="54">
        <f t="shared" si="63"/>
        <v>6411.5917927189994</v>
      </c>
      <c r="J61" s="54">
        <f t="shared" si="63"/>
        <v>422.01143728230022</v>
      </c>
      <c r="K61" s="54">
        <f t="shared" si="63"/>
        <v>67.937672916500006</v>
      </c>
      <c r="L61" s="54"/>
      <c r="M61" s="54">
        <f t="shared" si="63"/>
        <v>12579.905315739903</v>
      </c>
      <c r="N61" s="54">
        <f t="shared" si="63"/>
        <v>5.0549351090999997</v>
      </c>
      <c r="O61" s="54">
        <f t="shared" si="63"/>
        <v>502.15302093309998</v>
      </c>
      <c r="P61" s="54">
        <f t="shared" si="63"/>
        <v>5.8649306418000009</v>
      </c>
      <c r="Q61" s="54">
        <f t="shared" si="63"/>
        <v>523.47657239599982</v>
      </c>
      <c r="R61" s="54">
        <f t="shared" si="63"/>
        <v>1435.5024386802002</v>
      </c>
      <c r="S61" s="54">
        <f t="shared" si="63"/>
        <v>515.16465087699999</v>
      </c>
      <c r="T61" s="54">
        <f t="shared" si="63"/>
        <v>3.7908577680581006</v>
      </c>
      <c r="U61" s="54">
        <f t="shared" si="63"/>
        <v>4188.0222169256003</v>
      </c>
      <c r="V61" s="54">
        <f t="shared" si="63"/>
        <v>3810.6756241290991</v>
      </c>
      <c r="W61" s="54">
        <f t="shared" si="63"/>
        <v>1939.3677335486</v>
      </c>
      <c r="X61" s="54">
        <f t="shared" si="63"/>
        <v>5836.7970605629998</v>
      </c>
      <c r="Y61" s="54">
        <f t="shared" si="63"/>
        <v>0.29925400170500005</v>
      </c>
      <c r="Z61" s="54"/>
      <c r="AA61" s="54">
        <f t="shared" si="63"/>
        <v>6408.491754085001</v>
      </c>
      <c r="AB61" s="54">
        <f t="shared" si="63"/>
        <v>3019.9023012080997</v>
      </c>
      <c r="AC61" s="54"/>
      <c r="AD61" s="54">
        <f t="shared" si="63"/>
        <v>10.020036509899994</v>
      </c>
      <c r="AE61" s="54">
        <f t="shared" si="63"/>
        <v>23.443385020699992</v>
      </c>
      <c r="AF61" s="54"/>
      <c r="AG61" s="54">
        <f t="shared" si="63"/>
        <v>28.528707920999992</v>
      </c>
      <c r="AH61" s="54">
        <f t="shared" si="63"/>
        <v>9261.612282374399</v>
      </c>
      <c r="AI61" s="54">
        <f t="shared" si="63"/>
        <v>130435.14027292495</v>
      </c>
      <c r="AJ61" s="54">
        <f t="shared" si="63"/>
        <v>9608.3917551645991</v>
      </c>
      <c r="AK61" s="54">
        <f t="shared" si="63"/>
        <v>25.171476581300002</v>
      </c>
      <c r="AL61" s="54">
        <f t="shared" si="63"/>
        <v>6498.2504076764008</v>
      </c>
      <c r="AM61" s="54">
        <f t="shared" si="63"/>
        <v>1.1346921702999999</v>
      </c>
      <c r="AN61" s="54"/>
      <c r="AO61" s="54">
        <f t="shared" si="63"/>
        <v>71222.404292039995</v>
      </c>
      <c r="AP61" s="54"/>
      <c r="AQ61" s="54">
        <f t="shared" si="63"/>
        <v>5.8836542062000019</v>
      </c>
      <c r="AR61" s="54">
        <f t="shared" si="63"/>
        <v>71.618526869799965</v>
      </c>
      <c r="AS61" s="54">
        <f t="shared" si="63"/>
        <v>22257.129601815301</v>
      </c>
      <c r="AT61" s="54">
        <f t="shared" si="63"/>
        <v>140.10956990960003</v>
      </c>
      <c r="AU61" s="54">
        <f t="shared" si="63"/>
        <v>4.3054003410000003E-5</v>
      </c>
      <c r="AV61" s="54">
        <f t="shared" si="63"/>
        <v>3.8270259970000001E-4</v>
      </c>
      <c r="AW61" s="54">
        <f t="shared" si="63"/>
        <v>11.238653908899995</v>
      </c>
      <c r="AX61" s="54">
        <f t="shared" si="63"/>
        <v>40.270444395899993</v>
      </c>
      <c r="AY61" s="54">
        <f t="shared" si="63"/>
        <v>12.089424954185038</v>
      </c>
      <c r="AZ61" s="54">
        <f t="shared" si="63"/>
        <v>1.5515073006523603</v>
      </c>
      <c r="BA61" s="54">
        <f t="shared" si="63"/>
        <v>167.18207807540006</v>
      </c>
      <c r="BB61" s="54"/>
      <c r="BC61" s="54"/>
      <c r="BD61" s="54"/>
      <c r="BE61" s="54"/>
      <c r="BF61" s="54"/>
      <c r="BG61" s="54"/>
      <c r="BH61" s="54"/>
      <c r="BI61" s="54"/>
      <c r="BJ61" s="1"/>
      <c r="BL61" s="54">
        <f t="shared" ref="BL61:DW61" si="64">SUM(BL3:BL54)</f>
        <v>162817.96411749197</v>
      </c>
      <c r="BM61" s="54">
        <f t="shared" si="64"/>
        <v>2.2426841391156702</v>
      </c>
      <c r="BN61" s="54">
        <f t="shared" si="64"/>
        <v>421.57575884044599</v>
      </c>
      <c r="BO61" s="54">
        <f t="shared" si="64"/>
        <v>1320.4127917024857</v>
      </c>
      <c r="BP61" s="54">
        <f t="shared" si="64"/>
        <v>67.871818373428013</v>
      </c>
      <c r="BQ61" s="54">
        <f t="shared" si="64"/>
        <v>6446.9842468217012</v>
      </c>
      <c r="BR61" s="54">
        <f t="shared" si="64"/>
        <v>6431.1531381956083</v>
      </c>
      <c r="BS61" s="54">
        <f t="shared" si="64"/>
        <v>10241.86807008948</v>
      </c>
      <c r="BT61" s="54">
        <f t="shared" si="64"/>
        <v>5.5326202480488611</v>
      </c>
      <c r="BU61" s="54">
        <f t="shared" si="64"/>
        <v>7.9615759340344683</v>
      </c>
      <c r="BV61" s="54">
        <f t="shared" si="64"/>
        <v>13641.463219765401</v>
      </c>
      <c r="BW61" s="54">
        <f t="shared" si="64"/>
        <v>1.6127423327376693</v>
      </c>
      <c r="BX61" s="54">
        <f t="shared" si="64"/>
        <v>3.4270799225156976</v>
      </c>
      <c r="BY61" s="54">
        <f t="shared" si="64"/>
        <v>0.29493989396911324</v>
      </c>
      <c r="BZ61" s="54">
        <f t="shared" si="64"/>
        <v>502.30023497032732</v>
      </c>
      <c r="CA61" s="54">
        <f t="shared" si="64"/>
        <v>1.4035806295188311</v>
      </c>
      <c r="CB61" s="54">
        <f t="shared" si="64"/>
        <v>4.4446723696261721</v>
      </c>
      <c r="CC61" s="54">
        <f t="shared" si="64"/>
        <v>523.47469495730866</v>
      </c>
      <c r="CD61" s="54">
        <f t="shared" si="64"/>
        <v>1.3483616160409999</v>
      </c>
      <c r="CE61" s="54">
        <f t="shared" si="64"/>
        <v>1049264.8183941683</v>
      </c>
      <c r="CF61" s="54">
        <f t="shared" si="64"/>
        <v>1435.4868125541907</v>
      </c>
      <c r="CG61" s="54">
        <f t="shared" si="64"/>
        <v>5.0017521659987079</v>
      </c>
      <c r="CH61" s="54">
        <f t="shared" si="64"/>
        <v>1.0989009207982019</v>
      </c>
      <c r="CI61" s="54">
        <f t="shared" si="64"/>
        <v>2.6904175785338245</v>
      </c>
      <c r="CJ61" s="54">
        <f t="shared" si="64"/>
        <v>515.08299439658549</v>
      </c>
      <c r="CK61" s="54">
        <f t="shared" si="64"/>
        <v>4188.0072742244056</v>
      </c>
      <c r="CL61" s="54">
        <f t="shared" si="64"/>
        <v>9259.8657595435452</v>
      </c>
      <c r="CM61" s="54">
        <f t="shared" si="64"/>
        <v>3810.4471311779635</v>
      </c>
      <c r="CN61" s="54">
        <f t="shared" si="64"/>
        <v>5.8473282760182199</v>
      </c>
      <c r="CO61" s="54">
        <f t="shared" si="64"/>
        <v>6496.1933306384562</v>
      </c>
      <c r="CP61" s="54">
        <f t="shared" si="64"/>
        <v>71.52734820999855</v>
      </c>
      <c r="CQ61" s="54">
        <f t="shared" si="64"/>
        <v>2902459.0985914194</v>
      </c>
      <c r="CR61" s="54">
        <f t="shared" si="64"/>
        <v>1938.0980947996582</v>
      </c>
      <c r="CS61" s="54">
        <f t="shared" si="64"/>
        <v>5834.4131893079993</v>
      </c>
      <c r="CT61" s="54">
        <f t="shared" si="64"/>
        <v>33232.542184405342</v>
      </c>
      <c r="CU61" s="54">
        <f t="shared" si="64"/>
        <v>9331.7125750136038</v>
      </c>
      <c r="CV61" s="54">
        <f t="shared" si="64"/>
        <v>3836.9809520681697</v>
      </c>
      <c r="CW61" s="54">
        <f t="shared" si="64"/>
        <v>7010.4228129617104</v>
      </c>
      <c r="CX61" s="54">
        <f t="shared" si="64"/>
        <v>266064.62531086197</v>
      </c>
      <c r="CY61" s="54">
        <f t="shared" si="64"/>
        <v>19.063444330318045</v>
      </c>
      <c r="CZ61" s="54">
        <f t="shared" si="64"/>
        <v>6434.3114656103799</v>
      </c>
      <c r="DA61" s="54">
        <f t="shared" si="64"/>
        <v>6434.3114656103799</v>
      </c>
      <c r="DB61" s="54">
        <f t="shared" si="64"/>
        <v>3016.9967100644362</v>
      </c>
      <c r="DC61" s="54">
        <f t="shared" si="64"/>
        <v>6.2338546853999994E-4</v>
      </c>
      <c r="DD61" s="54">
        <f t="shared" si="64"/>
        <v>30952.170533143591</v>
      </c>
      <c r="DE61" s="54">
        <f t="shared" si="64"/>
        <v>3.8285721216931106</v>
      </c>
      <c r="DF61" s="54">
        <f t="shared" si="64"/>
        <v>4.357672618474119</v>
      </c>
      <c r="DG61" s="54">
        <f t="shared" si="64"/>
        <v>0</v>
      </c>
      <c r="DH61" s="54">
        <f t="shared" si="64"/>
        <v>61399.651641451295</v>
      </c>
      <c r="DI61" s="54">
        <f t="shared" si="64"/>
        <v>260.58081161224749</v>
      </c>
      <c r="DJ61" s="54">
        <f t="shared" si="64"/>
        <v>21782.119157296409</v>
      </c>
      <c r="DK61" s="54">
        <f t="shared" si="64"/>
        <v>6.0781257682898158</v>
      </c>
      <c r="DL61" s="54">
        <f t="shared" si="64"/>
        <v>17.299289654504683</v>
      </c>
      <c r="DM61" s="54">
        <f t="shared" si="64"/>
        <v>0.95654171832599999</v>
      </c>
      <c r="DN61" s="54">
        <f t="shared" si="64"/>
        <v>9.3634900812280453</v>
      </c>
      <c r="DO61" s="54">
        <f t="shared" si="64"/>
        <v>19.010716982709006</v>
      </c>
      <c r="DP61" s="54">
        <f t="shared" si="64"/>
        <v>130739.91839704</v>
      </c>
      <c r="DQ61" s="54">
        <f t="shared" si="64"/>
        <v>26.088600127206341</v>
      </c>
      <c r="DR61" s="54">
        <f t="shared" si="64"/>
        <v>9605.6714308384726</v>
      </c>
      <c r="DS61" s="54">
        <f t="shared" si="64"/>
        <v>114007.6461398984</v>
      </c>
      <c r="DT61" s="54">
        <f t="shared" si="64"/>
        <v>0</v>
      </c>
      <c r="DU61" s="54">
        <f t="shared" si="64"/>
        <v>10.295560410682986</v>
      </c>
      <c r="DV61" s="54">
        <f t="shared" si="64"/>
        <v>14.815565483889916</v>
      </c>
      <c r="DW61" s="54">
        <f t="shared" si="64"/>
        <v>713941.61944560613</v>
      </c>
      <c r="DX61" s="54">
        <f t="shared" ref="DX61:FU61" si="65">SUM(DX3:DX54)</f>
        <v>79326.849437051977</v>
      </c>
      <c r="DY61" s="54">
        <f t="shared" si="65"/>
        <v>793268.46888288006</v>
      </c>
      <c r="DZ61" s="54">
        <f t="shared" si="65"/>
        <v>42219.259209540629</v>
      </c>
      <c r="EA61" s="54">
        <f t="shared" si="65"/>
        <v>40950.8440837788</v>
      </c>
      <c r="EB61" s="54">
        <f t="shared" si="65"/>
        <v>140.22815703995403</v>
      </c>
      <c r="EC61" s="54">
        <f t="shared" si="65"/>
        <v>4.21424799556E-5</v>
      </c>
      <c r="ED61" s="54">
        <f t="shared" si="65"/>
        <v>3.7461366533199998E-4</v>
      </c>
      <c r="EE61" s="54">
        <f t="shared" si="65"/>
        <v>11.236045424019181</v>
      </c>
      <c r="EF61" s="54">
        <f t="shared" si="65"/>
        <v>40.261808517454398</v>
      </c>
      <c r="EG61" s="54">
        <f t="shared" si="65"/>
        <v>12.086565451111113</v>
      </c>
      <c r="EH61" s="54">
        <f t="shared" si="65"/>
        <v>1.5511331487197499</v>
      </c>
      <c r="EI61" s="54">
        <f t="shared" si="65"/>
        <v>167.61288980406496</v>
      </c>
      <c r="EJ61" s="54">
        <f t="shared" si="65"/>
        <v>1479.3506525468579</v>
      </c>
      <c r="EK61" s="54">
        <f t="shared" si="65"/>
        <v>1876736.2224085599</v>
      </c>
      <c r="EL61" s="54">
        <f t="shared" si="65"/>
        <v>1906.3925599201752</v>
      </c>
      <c r="EM61" s="54">
        <f t="shared" si="65"/>
        <v>24090.70159585488</v>
      </c>
      <c r="EN61" s="54">
        <f t="shared" si="65"/>
        <v>40726.99248575911</v>
      </c>
      <c r="EO61" s="54">
        <f t="shared" si="65"/>
        <v>854.31574636122707</v>
      </c>
      <c r="EP61" s="54">
        <f t="shared" si="65"/>
        <v>117.55680559865702</v>
      </c>
      <c r="EQ61" s="54">
        <f t="shared" si="65"/>
        <v>1.8195211027745402</v>
      </c>
      <c r="ER61" s="54">
        <f t="shared" si="65"/>
        <v>29981.58797777546</v>
      </c>
      <c r="ES61" s="54">
        <f t="shared" si="65"/>
        <v>721639.73307850701</v>
      </c>
      <c r="ET61" s="54">
        <f t="shared" si="65"/>
        <v>569213.40538148512</v>
      </c>
      <c r="EU61" s="54">
        <f t="shared" si="65"/>
        <v>152426.32769687771</v>
      </c>
      <c r="EV61" s="54">
        <f t="shared" si="65"/>
        <v>505.93687651174889</v>
      </c>
      <c r="EW61" s="54">
        <f t="shared" si="65"/>
        <v>21.390833111861603</v>
      </c>
      <c r="EX61" s="54">
        <f t="shared" si="65"/>
        <v>55235.257803019107</v>
      </c>
      <c r="EY61" s="54">
        <f t="shared" si="65"/>
        <v>2389.5745841580087</v>
      </c>
      <c r="EZ61" s="54">
        <f t="shared" si="65"/>
        <v>123944.19957391199</v>
      </c>
      <c r="FA61" s="54">
        <f t="shared" si="65"/>
        <v>4586.0438436852337</v>
      </c>
      <c r="FB61" s="54">
        <f t="shared" si="65"/>
        <v>1736.4994831298002</v>
      </c>
      <c r="FC61" s="54">
        <f t="shared" si="65"/>
        <v>240408.05506352297</v>
      </c>
      <c r="FD61" s="54">
        <f t="shared" si="65"/>
        <v>1.1272775769150949</v>
      </c>
      <c r="FE61" s="54">
        <f t="shared" si="65"/>
        <v>111628.60489592399</v>
      </c>
      <c r="FF61" s="54">
        <f t="shared" si="65"/>
        <v>21573.448910165978</v>
      </c>
      <c r="FG61" s="54">
        <f t="shared" si="65"/>
        <v>19519.857487970097</v>
      </c>
      <c r="FH61" s="54">
        <f t="shared" si="65"/>
        <v>136.24309847301333</v>
      </c>
      <c r="FI61" s="54">
        <f t="shared" si="65"/>
        <v>300203.80031174939</v>
      </c>
      <c r="FJ61" s="54">
        <f t="shared" si="65"/>
        <v>1107889.3848419301</v>
      </c>
      <c r="FK61" s="54">
        <f t="shared" si="65"/>
        <v>7402.3391763598092</v>
      </c>
      <c r="FL61" s="54">
        <f t="shared" si="65"/>
        <v>4912.0344265276344</v>
      </c>
      <c r="FM61" s="54">
        <f t="shared" si="65"/>
        <v>37944.084973738507</v>
      </c>
      <c r="FN61" s="54">
        <f t="shared" si="65"/>
        <v>212747.24612995095</v>
      </c>
      <c r="FO61" s="54">
        <f t="shared" si="65"/>
        <v>71215.859971261394</v>
      </c>
      <c r="FP61" s="54">
        <f t="shared" si="65"/>
        <v>352.85662324625082</v>
      </c>
      <c r="FQ61" s="54">
        <f t="shared" si="65"/>
        <v>1483.2378344359215</v>
      </c>
      <c r="FR61" s="54">
        <f t="shared" si="65"/>
        <v>364875.94986218301</v>
      </c>
      <c r="FS61" s="54">
        <f t="shared" si="65"/>
        <v>3571158.6578052719</v>
      </c>
      <c r="FT61" s="54">
        <f t="shared" si="65"/>
        <v>22253.168975434797</v>
      </c>
      <c r="FU61" s="54">
        <f t="shared" si="65"/>
        <v>216449.84520821398</v>
      </c>
    </row>
    <row r="62" spans="1:239" x14ac:dyDescent="0.3">
      <c r="A62" s="29" t="s">
        <v>56</v>
      </c>
      <c r="B62" s="1">
        <f>SUM(B2:B51)</f>
        <v>2894351.4264019993</v>
      </c>
      <c r="C62" s="1">
        <f t="shared" ref="C62:BI62" si="66">SUM(C2:C51)</f>
        <v>114048.627776983</v>
      </c>
      <c r="D62" s="1">
        <f t="shared" si="66"/>
        <v>794416.10294479982</v>
      </c>
      <c r="E62" s="1">
        <f t="shared" si="66"/>
        <v>712611.28882509016</v>
      </c>
      <c r="F62" s="1">
        <f t="shared" si="66"/>
        <v>569248.90220058011</v>
      </c>
      <c r="G62" s="1">
        <f t="shared" si="66"/>
        <v>300870.56187729206</v>
      </c>
      <c r="H62" s="1">
        <f t="shared" si="66"/>
        <v>3571099.3680465003</v>
      </c>
      <c r="I62" s="54">
        <f t="shared" si="66"/>
        <v>6411.3679655833994</v>
      </c>
      <c r="J62" s="54">
        <f t="shared" si="66"/>
        <v>421.63685832500022</v>
      </c>
      <c r="K62" s="54">
        <f t="shared" si="66"/>
        <v>67.87167774640001</v>
      </c>
      <c r="L62" s="54">
        <f t="shared" si="66"/>
        <v>13.514970665099995</v>
      </c>
      <c r="M62" s="54">
        <f t="shared" si="66"/>
        <v>12576.665252316703</v>
      </c>
      <c r="N62" s="54">
        <f t="shared" si="66"/>
        <v>5.0532268836999998</v>
      </c>
      <c r="O62" s="54">
        <f t="shared" si="66"/>
        <v>502.13940302219999</v>
      </c>
      <c r="P62" s="54">
        <f t="shared" si="66"/>
        <v>5.8625048607000005</v>
      </c>
      <c r="Q62" s="54">
        <f t="shared" si="66"/>
        <v>523.47306929979982</v>
      </c>
      <c r="R62" s="54">
        <f t="shared" si="66"/>
        <v>1435.4818602550001</v>
      </c>
      <c r="S62" s="54">
        <f t="shared" si="66"/>
        <v>515.11602250789997</v>
      </c>
      <c r="T62" s="54">
        <f t="shared" si="66"/>
        <v>3.7902706286581007</v>
      </c>
      <c r="U62" s="54">
        <f t="shared" si="66"/>
        <v>4188.0085740663999</v>
      </c>
      <c r="V62" s="54">
        <f t="shared" si="66"/>
        <v>3810.4601682967991</v>
      </c>
      <c r="W62" s="54">
        <f t="shared" si="66"/>
        <v>1938.1351307667001</v>
      </c>
      <c r="X62" s="54">
        <f t="shared" si="66"/>
        <v>5834.4360602629995</v>
      </c>
      <c r="Y62" s="54">
        <f t="shared" si="66"/>
        <v>0.29573846460500003</v>
      </c>
      <c r="Z62" s="54">
        <f t="shared" si="66"/>
        <v>19.063526501200009</v>
      </c>
      <c r="AA62" s="54">
        <f t="shared" si="66"/>
        <v>6407.8374429876012</v>
      </c>
      <c r="AB62" s="54">
        <f t="shared" si="66"/>
        <v>3017.8795535848999</v>
      </c>
      <c r="AC62" s="54">
        <f t="shared" si="66"/>
        <v>6.2339289999999994E-4</v>
      </c>
      <c r="AD62" s="54">
        <f t="shared" si="66"/>
        <v>10.019163285399994</v>
      </c>
      <c r="AE62" s="54">
        <f t="shared" si="66"/>
        <v>23.434772067399994</v>
      </c>
      <c r="AF62" s="54">
        <f t="shared" si="66"/>
        <v>0.95652585000000001</v>
      </c>
      <c r="AG62" s="54">
        <f t="shared" si="66"/>
        <v>28.426733333399991</v>
      </c>
      <c r="AH62" s="54">
        <f t="shared" si="66"/>
        <v>9259.969169730799</v>
      </c>
      <c r="AI62" s="54">
        <f t="shared" si="66"/>
        <v>130414.68179191995</v>
      </c>
      <c r="AJ62" s="54">
        <f t="shared" si="66"/>
        <v>9604.4378894101992</v>
      </c>
      <c r="AK62" s="54">
        <f t="shared" si="66"/>
        <v>25.166810265200002</v>
      </c>
      <c r="AL62" s="54">
        <f t="shared" si="66"/>
        <v>6496.218248976601</v>
      </c>
      <c r="AM62" s="54">
        <f t="shared" si="66"/>
        <v>1.1286528808999998</v>
      </c>
      <c r="AN62" s="54">
        <f t="shared" si="66"/>
        <v>352.85664686570004</v>
      </c>
      <c r="AO62" s="54">
        <f t="shared" si="66"/>
        <v>71203.858462371994</v>
      </c>
      <c r="AP62" s="54">
        <f t="shared" si="66"/>
        <v>1483.2411042017002</v>
      </c>
      <c r="AQ62" s="54">
        <f t="shared" si="66"/>
        <v>5.8473228112000015</v>
      </c>
      <c r="AR62" s="54">
        <f t="shared" si="66"/>
        <v>71.52764454109996</v>
      </c>
      <c r="AS62" s="54">
        <f t="shared" si="66"/>
        <v>22248.428535955001</v>
      </c>
      <c r="AT62" s="54">
        <f t="shared" si="66"/>
        <v>140.08941930740002</v>
      </c>
      <c r="AU62" s="54">
        <f t="shared" si="66"/>
        <v>4.2218300000000002E-5</v>
      </c>
      <c r="AV62" s="54">
        <f t="shared" si="66"/>
        <v>3.7527410000000002E-4</v>
      </c>
      <c r="AW62" s="54">
        <f t="shared" si="66"/>
        <v>11.236226174199995</v>
      </c>
      <c r="AX62" s="54">
        <f t="shared" si="66"/>
        <v>40.262181103499991</v>
      </c>
      <c r="AY62" s="54">
        <f t="shared" si="66"/>
        <v>12.086685662185038</v>
      </c>
      <c r="AZ62" s="54">
        <f t="shared" si="66"/>
        <v>1.5511698490523602</v>
      </c>
      <c r="BA62" s="54">
        <f t="shared" si="66"/>
        <v>167.15464311290006</v>
      </c>
      <c r="BB62" s="54">
        <f t="shared" si="66"/>
        <v>7008.1182610857986</v>
      </c>
      <c r="BC62" s="54">
        <f t="shared" si="66"/>
        <v>30950.420044379</v>
      </c>
      <c r="BD62" s="54">
        <f t="shared" si="66"/>
        <v>7391.4931976009002</v>
      </c>
      <c r="BE62" s="54">
        <f t="shared" si="66"/>
        <v>2.2426796571999992</v>
      </c>
      <c r="BF62" s="54">
        <f t="shared" si="66"/>
        <v>5.0017555481999993</v>
      </c>
      <c r="BG62" s="54">
        <f t="shared" si="66"/>
        <v>1320.4127900542469</v>
      </c>
      <c r="BH62" s="54">
        <f t="shared" si="66"/>
        <v>1.3483817579999999</v>
      </c>
      <c r="BI62" s="54">
        <f t="shared" si="66"/>
        <v>26.088954876999999</v>
      </c>
    </row>
    <row r="63" spans="1:239" x14ac:dyDescent="0.3">
      <c r="A63" s="29" t="s">
        <v>247</v>
      </c>
      <c r="B63" s="27">
        <f>+B3+B5+B8+B9+B11+B12+B14+B15+B16+B17+B18+B19+B20+B21+B22+B23+B24+B25+B26+B28+B30+B31+B33+B34+B35+B36+B37+B39+B40+B41+B42+B43+B44+B46+B47+B49+B50</f>
        <v>2305344.5635698005</v>
      </c>
      <c r="C63" s="27">
        <f t="shared" ref="C63:BA63" si="67">+C3+C5+C8+C9+C11+C12+C14+C15+C16+C17+C18+C19+C20+C21+C22+C23+C24+C25+C26+C28+C30+C31+C33+C34+C35+C36+C37+C39+C40+C41+C42+C43+C44+C46+C47+C49+C50</f>
        <v>55677.888207073003</v>
      </c>
      <c r="D63" s="27">
        <f t="shared" si="67"/>
        <v>670920.05305450002</v>
      </c>
      <c r="E63" s="27">
        <f t="shared" si="67"/>
        <v>609455.35350520012</v>
      </c>
      <c r="F63" s="27">
        <f t="shared" si="67"/>
        <v>486751.54705340002</v>
      </c>
      <c r="G63" s="27">
        <f t="shared" si="67"/>
        <v>280684.52041173796</v>
      </c>
      <c r="H63" s="27">
        <f t="shared" si="67"/>
        <v>2878834.5010597003</v>
      </c>
      <c r="I63" s="40">
        <f t="shared" si="67"/>
        <v>4647.9490506275006</v>
      </c>
      <c r="J63" s="40">
        <f t="shared" si="67"/>
        <v>250.8642386368</v>
      </c>
      <c r="K63" s="40">
        <f t="shared" si="67"/>
        <v>9.640616501400002</v>
      </c>
      <c r="L63" s="40"/>
      <c r="M63" s="40">
        <f t="shared" si="67"/>
        <v>10259.4136383</v>
      </c>
      <c r="N63" s="40">
        <f t="shared" si="67"/>
        <v>4.5049952978999999</v>
      </c>
      <c r="O63" s="40">
        <f t="shared" si="67"/>
        <v>101.51961874080003</v>
      </c>
      <c r="P63" s="40">
        <f t="shared" si="67"/>
        <v>4.9542914708999994</v>
      </c>
      <c r="Q63" s="40">
        <f t="shared" si="67"/>
        <v>521.14007518789992</v>
      </c>
      <c r="R63" s="40">
        <f t="shared" si="67"/>
        <v>1420.2115032682998</v>
      </c>
      <c r="S63" s="40">
        <f t="shared" si="67"/>
        <v>0</v>
      </c>
      <c r="T63" s="40">
        <f t="shared" si="67"/>
        <v>0.3241492150580999</v>
      </c>
      <c r="U63" s="40">
        <f t="shared" si="67"/>
        <v>4167.8436258212005</v>
      </c>
      <c r="V63" s="40">
        <f t="shared" si="67"/>
        <v>3655.8024731361993</v>
      </c>
      <c r="W63" s="40">
        <f t="shared" si="67"/>
        <v>951.88590711339998</v>
      </c>
      <c r="X63" s="40">
        <f t="shared" si="67"/>
        <v>4042.7523743629999</v>
      </c>
      <c r="Y63" s="40">
        <f t="shared" si="67"/>
        <v>1.4220754505000001E-2</v>
      </c>
      <c r="Z63" s="40"/>
      <c r="AA63" s="40">
        <f t="shared" si="67"/>
        <v>5206.807465097002</v>
      </c>
      <c r="AB63" s="40">
        <f t="shared" si="67"/>
        <v>2657.5938056048999</v>
      </c>
      <c r="AC63" s="40"/>
      <c r="AD63" s="40">
        <f t="shared" si="67"/>
        <v>8.3424055489000004</v>
      </c>
      <c r="AE63" s="40">
        <f t="shared" si="67"/>
        <v>17.452973773999993</v>
      </c>
      <c r="AF63" s="40"/>
      <c r="AG63" s="40">
        <f t="shared" si="67"/>
        <v>9.276500019200002</v>
      </c>
      <c r="AH63" s="40">
        <f t="shared" si="67"/>
        <v>5918.5552823768021</v>
      </c>
      <c r="AI63" s="40">
        <f t="shared" si="67"/>
        <v>110957.79108463999</v>
      </c>
      <c r="AJ63" s="40">
        <f t="shared" si="67"/>
        <v>7686.2601523430021</v>
      </c>
      <c r="AK63" s="40">
        <f t="shared" si="67"/>
        <v>16.110834067199995</v>
      </c>
      <c r="AL63" s="40">
        <f t="shared" si="67"/>
        <v>5934.6792680188</v>
      </c>
      <c r="AM63" s="40">
        <f t="shared" si="67"/>
        <v>0.51922895160000015</v>
      </c>
      <c r="AN63" s="40"/>
      <c r="AO63" s="40">
        <f t="shared" si="67"/>
        <v>54782.614571541992</v>
      </c>
      <c r="AP63" s="40"/>
      <c r="AQ63" s="40">
        <f t="shared" si="67"/>
        <v>4.1469951113000016</v>
      </c>
      <c r="AR63" s="40">
        <f t="shared" si="67"/>
        <v>10.273240312799997</v>
      </c>
      <c r="AS63" s="40">
        <f t="shared" si="67"/>
        <v>18375.764190673006</v>
      </c>
      <c r="AT63" s="40">
        <f t="shared" si="67"/>
        <v>115.37672986449999</v>
      </c>
      <c r="AU63" s="40">
        <f t="shared" si="67"/>
        <v>0</v>
      </c>
      <c r="AV63" s="40">
        <f t="shared" si="67"/>
        <v>0</v>
      </c>
      <c r="AW63" s="40">
        <f t="shared" si="67"/>
        <v>9.641751563999998</v>
      </c>
      <c r="AX63" s="40">
        <f t="shared" si="67"/>
        <v>34.553724254199999</v>
      </c>
      <c r="AY63" s="40">
        <f t="shared" si="67"/>
        <v>10.389231712399997</v>
      </c>
      <c r="AZ63" s="40">
        <f t="shared" si="67"/>
        <v>1.3347917373</v>
      </c>
      <c r="BA63" s="40">
        <f t="shared" si="67"/>
        <v>140.05129364580003</v>
      </c>
      <c r="BB63" s="40"/>
      <c r="BC63" s="40"/>
      <c r="BD63" s="40"/>
      <c r="BE63" s="40"/>
      <c r="BF63" s="40"/>
      <c r="BG63" s="40"/>
      <c r="BH63" s="40"/>
      <c r="BI63" s="40"/>
      <c r="BJ63" s="2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26</vt:i4>
      </vt:variant>
    </vt:vector>
  </HeadingPairs>
  <TitlesOfParts>
    <vt:vector size="54" baseType="lpstr">
      <vt:lpstr>README</vt:lpstr>
      <vt:lpstr>State Totals</vt:lpstr>
      <vt:lpstr>All Sectors CAPs</vt:lpstr>
      <vt:lpstr>All Sectors HAPs</vt:lpstr>
      <vt:lpstr>Model Species</vt:lpstr>
      <vt:lpstr>afdust</vt:lpstr>
      <vt:lpstr>ag</vt:lpstr>
      <vt:lpstr>rail</vt:lpstr>
      <vt:lpstr>nonpt</vt:lpstr>
      <vt:lpstr>agfire</vt:lpstr>
      <vt:lpstr>ptagfire</vt:lpstr>
      <vt:lpstr>nonroad</vt:lpstr>
      <vt:lpstr>onroad all</vt:lpstr>
      <vt:lpstr>cmv</vt:lpstr>
      <vt:lpstr>ptfire_f</vt:lpstr>
      <vt:lpstr>ptfire_s</vt:lpstr>
      <vt:lpstr>ptegu</vt:lpstr>
      <vt:lpstr>ptnonipm</vt:lpstr>
      <vt:lpstr>pt_oilgas</vt:lpstr>
      <vt:lpstr>np_oilgas</vt:lpstr>
      <vt:lpstr>rwc</vt:lpstr>
      <vt:lpstr>beis</vt:lpstr>
      <vt:lpstr>othar</vt:lpstr>
      <vt:lpstr>onroad_can</vt:lpstr>
      <vt:lpstr>onroad_mex</vt:lpstr>
      <vt:lpstr>othpt</vt:lpstr>
      <vt:lpstr>othafdust</vt:lpstr>
      <vt:lpstr>ptfire_mxca</vt:lpstr>
      <vt:lpstr>ag!_2011ea_v6_11f_12US2_cbo5_soa_ag_state</vt:lpstr>
      <vt:lpstr>ag!_2011ea_v6_11f_12US2_cbo5_soa_ag_state_1</vt:lpstr>
      <vt:lpstr>ptfire_f!annual_2011_draft_ptfire_12US2_cbo5_soa</vt:lpstr>
      <vt:lpstr>ptfire_s!annual_2011_draft_ptfire_12US2_cbo5_soa</vt:lpstr>
      <vt:lpstr>afdust!annual_2011ea_v6_11f_afdust_12US2_cmaq_cb05_soa_state</vt:lpstr>
      <vt:lpstr>othafdust!annual_2011ea_v6_11f_afdust_12US2_cmaq_cb05_soa_state</vt:lpstr>
      <vt:lpstr>afdust!annual_2011ea_v6_11f_afdust_12US2_cmaq_cb05_soa_state_1</vt:lpstr>
      <vt:lpstr>rail!annual_2011ea_v6_11f_c1c2rail_12US2_cbo5_soa_state</vt:lpstr>
      <vt:lpstr>cmv!annual_2011ea_v6_11f_c3marine_12US2_cbo5_soa_state</vt:lpstr>
      <vt:lpstr>agfire!annual_2011ea_v6_11f_nonpt_12US2_cbo5_soa_state</vt:lpstr>
      <vt:lpstr>ptagfire!annual_2011ea_v6_11f_nonpt_12US2_cbo5_soa_state</vt:lpstr>
      <vt:lpstr>nonroad!annual_2011ea_v6_11f_nonroad_12US2_cbo5_soa_state</vt:lpstr>
      <vt:lpstr>othar!annual_2011ea_v6_11f_othar_12US2_cmaq_cb05_soa_state</vt:lpstr>
      <vt:lpstr>ptfire_mxca!annual_2011ea_v6_11f_othar_12US2_cmaq_cb05_soa_state</vt:lpstr>
      <vt:lpstr>othar!annual_2011ea_v6_11f_othar_12US2_cmaq_cb05_soa_state_1</vt:lpstr>
      <vt:lpstr>onroad_can!annual_2011ea_v6_11f_othon_12US2_cmaq_cb05_soa_state</vt:lpstr>
      <vt:lpstr>onroad_mex!annual_2011ea_v6_11f_othon_12US2_cmaq_cb05_soa_state</vt:lpstr>
      <vt:lpstr>onroad_can!annual_2011ea_v6_11f_othon_12US2_cmaq_cb05_soa_state_1</vt:lpstr>
      <vt:lpstr>othpt!annual_2011ea_v6_11f_othpt_12US2_cmaq_cb05_soa_state</vt:lpstr>
      <vt:lpstr>othpt!annual_2011ea_v6_11f_othpt_12US2_cmaq_cb05_soa_state_1</vt:lpstr>
      <vt:lpstr>nonpt!annual_2011ea_v6_11f_ptipm_12US2_cbo5_soa_state</vt:lpstr>
      <vt:lpstr>ptegu!annual_2011ea_v6_11f_ptipm_12US2_cbo5_soa_state</vt:lpstr>
      <vt:lpstr>ptnonipm!annual_2011ea_v6_11f_ptipm_12US2_cbo5_soa_state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2017-07-26T13:43:13Z</dcterms:modified>
</cp:coreProperties>
</file>